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ole\Downloads\"/>
    </mc:Choice>
  </mc:AlternateContent>
  <xr:revisionPtr revIDLastSave="0" documentId="13_ncr:1_{7EC3921E-3A66-47F6-A793-06D24A30C70B}" xr6:coauthVersionLast="47" xr6:coauthVersionMax="47" xr10:uidLastSave="{00000000-0000-0000-0000-000000000000}"/>
  <bookViews>
    <workbookView xWindow="-108" yWindow="-108" windowWidth="23256" windowHeight="12456" tabRatio="999" activeTab="1" xr2:uid="{00000000-000D-0000-FFFF-FFFF00000000}"/>
  </bookViews>
  <sheets>
    <sheet name="Parametros" sheetId="2" r:id="rId1"/>
    <sheet name="Catalogo Proveedores" sheetId="3" r:id="rId2"/>
    <sheet name="Contratos" sheetId="4" r:id="rId3"/>
    <sheet name="Historial Mensual" sheetId="5" r:id="rId4"/>
    <sheet name="Eventos Incidencias" sheetId="6" r:id="rId5"/>
    <sheet name="Auditoria Cumplimiento" sheetId="7" r:id="rId6"/>
    <sheet name="Resumen Anual" sheetId="8" r:id="rId7"/>
    <sheet name="Matriz Rendimientos" sheetId="9" r:id="rId8"/>
    <sheet name="Tasas de aumento de precio" sheetId="10" r:id="rId9"/>
    <sheet name="Tasa Referencia" sheetId="11" r:id="rId10"/>
  </sheets>
  <definedNames>
    <definedName name="_xlnm._FilterDatabase" localSheetId="5" hidden="1">'Auditoria Cumplimiento'!$A$1:$J$301</definedName>
    <definedName name="_xlnm._FilterDatabase" localSheetId="1" hidden="1">'Catalogo Proveedores'!$A$1:$N$101</definedName>
    <definedName name="_xlnm._FilterDatabase" localSheetId="2" hidden="1">Contratos!$A$1:$G$301</definedName>
    <definedName name="_xlnm._FilterDatabase" localSheetId="4" hidden="1">'Eventos Incidencias'!$A$1:$J$4297</definedName>
    <definedName name="_xlnm._FilterDatabase" localSheetId="3" hidden="1">'Historial Mensual'!$A$1:$AC$3601</definedName>
    <definedName name="_xlnm._FilterDatabase" localSheetId="6" hidden="1">'Resumen Anual'!$A$1:$V$301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01" i="8" l="1"/>
  <c r="O301" i="8"/>
  <c r="N301" i="8"/>
  <c r="M301" i="8"/>
  <c r="L301" i="8"/>
  <c r="K301" i="8"/>
  <c r="J301" i="8"/>
  <c r="I301" i="8"/>
  <c r="H301" i="8"/>
  <c r="G301" i="8"/>
  <c r="F301" i="8"/>
  <c r="E301" i="8"/>
  <c r="C301" i="8"/>
  <c r="B301" i="8"/>
  <c r="P300" i="8"/>
  <c r="O300" i="8"/>
  <c r="N300" i="8"/>
  <c r="M300" i="8"/>
  <c r="L300" i="8"/>
  <c r="K300" i="8"/>
  <c r="J300" i="8"/>
  <c r="I300" i="8"/>
  <c r="H300" i="8"/>
  <c r="G300" i="8"/>
  <c r="F300" i="8"/>
  <c r="E300" i="8"/>
  <c r="C300" i="8"/>
  <c r="B300" i="8"/>
  <c r="P299" i="8"/>
  <c r="O299" i="8"/>
  <c r="N299" i="8"/>
  <c r="M299" i="8"/>
  <c r="L299" i="8"/>
  <c r="K299" i="8"/>
  <c r="J299" i="8"/>
  <c r="I299" i="8"/>
  <c r="H299" i="8"/>
  <c r="G299" i="8"/>
  <c r="F299" i="8"/>
  <c r="E299" i="8"/>
  <c r="C299" i="8"/>
  <c r="B299" i="8"/>
  <c r="P298" i="8"/>
  <c r="O298" i="8"/>
  <c r="N298" i="8"/>
  <c r="M298" i="8"/>
  <c r="L298" i="8"/>
  <c r="K298" i="8"/>
  <c r="J298" i="8"/>
  <c r="I298" i="8"/>
  <c r="H298" i="8"/>
  <c r="G298" i="8"/>
  <c r="F298" i="8"/>
  <c r="E298" i="8"/>
  <c r="C298" i="8"/>
  <c r="B298" i="8"/>
  <c r="P297" i="8"/>
  <c r="O297" i="8"/>
  <c r="N297" i="8"/>
  <c r="M297" i="8"/>
  <c r="L297" i="8"/>
  <c r="K297" i="8"/>
  <c r="J297" i="8"/>
  <c r="I297" i="8"/>
  <c r="H297" i="8"/>
  <c r="G297" i="8"/>
  <c r="F297" i="8"/>
  <c r="E297" i="8"/>
  <c r="C297" i="8"/>
  <c r="B297" i="8"/>
  <c r="P296" i="8"/>
  <c r="O296" i="8"/>
  <c r="N296" i="8"/>
  <c r="M296" i="8"/>
  <c r="L296" i="8"/>
  <c r="K296" i="8"/>
  <c r="J296" i="8"/>
  <c r="I296" i="8"/>
  <c r="H296" i="8"/>
  <c r="G296" i="8"/>
  <c r="F296" i="8"/>
  <c r="E296" i="8"/>
  <c r="C296" i="8"/>
  <c r="B296" i="8"/>
  <c r="P295" i="8"/>
  <c r="O295" i="8"/>
  <c r="N295" i="8"/>
  <c r="M295" i="8"/>
  <c r="L295" i="8"/>
  <c r="K295" i="8"/>
  <c r="J295" i="8"/>
  <c r="I295" i="8"/>
  <c r="H295" i="8"/>
  <c r="G295" i="8"/>
  <c r="F295" i="8"/>
  <c r="E295" i="8"/>
  <c r="C295" i="8"/>
  <c r="B295" i="8"/>
  <c r="P294" i="8"/>
  <c r="O294" i="8"/>
  <c r="N294" i="8"/>
  <c r="M294" i="8"/>
  <c r="L294" i="8"/>
  <c r="K294" i="8"/>
  <c r="J294" i="8"/>
  <c r="I294" i="8"/>
  <c r="H294" i="8"/>
  <c r="G294" i="8"/>
  <c r="F294" i="8"/>
  <c r="E294" i="8"/>
  <c r="C294" i="8"/>
  <c r="B294" i="8"/>
  <c r="P293" i="8"/>
  <c r="O293" i="8"/>
  <c r="N293" i="8"/>
  <c r="M293" i="8"/>
  <c r="L293" i="8"/>
  <c r="K293" i="8"/>
  <c r="J293" i="8"/>
  <c r="I293" i="8"/>
  <c r="H293" i="8"/>
  <c r="G293" i="8"/>
  <c r="F293" i="8"/>
  <c r="E293" i="8"/>
  <c r="C293" i="8"/>
  <c r="B293" i="8"/>
  <c r="P292" i="8"/>
  <c r="O292" i="8"/>
  <c r="N292" i="8"/>
  <c r="M292" i="8"/>
  <c r="L292" i="8"/>
  <c r="K292" i="8"/>
  <c r="J292" i="8"/>
  <c r="I292" i="8"/>
  <c r="H292" i="8"/>
  <c r="G292" i="8"/>
  <c r="F292" i="8"/>
  <c r="E292" i="8"/>
  <c r="C292" i="8"/>
  <c r="B292" i="8"/>
  <c r="P291" i="8"/>
  <c r="O291" i="8"/>
  <c r="N291" i="8"/>
  <c r="M291" i="8"/>
  <c r="L291" i="8"/>
  <c r="K291" i="8"/>
  <c r="J291" i="8"/>
  <c r="I291" i="8"/>
  <c r="H291" i="8"/>
  <c r="G291" i="8"/>
  <c r="F291" i="8"/>
  <c r="E291" i="8"/>
  <c r="C291" i="8"/>
  <c r="B291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C290" i="8"/>
  <c r="B290" i="8"/>
  <c r="P289" i="8"/>
  <c r="O289" i="8"/>
  <c r="N289" i="8"/>
  <c r="M289" i="8"/>
  <c r="L289" i="8"/>
  <c r="K289" i="8"/>
  <c r="J289" i="8"/>
  <c r="I289" i="8"/>
  <c r="H289" i="8"/>
  <c r="G289" i="8"/>
  <c r="F289" i="8"/>
  <c r="E289" i="8"/>
  <c r="C289" i="8"/>
  <c r="B289" i="8"/>
  <c r="P288" i="8"/>
  <c r="O288" i="8"/>
  <c r="N288" i="8"/>
  <c r="M288" i="8"/>
  <c r="L288" i="8"/>
  <c r="K288" i="8"/>
  <c r="J288" i="8"/>
  <c r="I288" i="8"/>
  <c r="H288" i="8"/>
  <c r="G288" i="8"/>
  <c r="F288" i="8"/>
  <c r="E288" i="8"/>
  <c r="C288" i="8"/>
  <c r="B288" i="8"/>
  <c r="P287" i="8"/>
  <c r="O287" i="8"/>
  <c r="N287" i="8"/>
  <c r="M287" i="8"/>
  <c r="L287" i="8"/>
  <c r="K287" i="8"/>
  <c r="J287" i="8"/>
  <c r="I287" i="8"/>
  <c r="H287" i="8"/>
  <c r="G287" i="8"/>
  <c r="F287" i="8"/>
  <c r="E287" i="8"/>
  <c r="C287" i="8"/>
  <c r="B287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C286" i="8"/>
  <c r="B286" i="8"/>
  <c r="P285" i="8"/>
  <c r="O285" i="8"/>
  <c r="N285" i="8"/>
  <c r="M285" i="8"/>
  <c r="L285" i="8"/>
  <c r="K285" i="8"/>
  <c r="J285" i="8"/>
  <c r="I285" i="8"/>
  <c r="H285" i="8"/>
  <c r="G285" i="8"/>
  <c r="F285" i="8"/>
  <c r="E285" i="8"/>
  <c r="C285" i="8"/>
  <c r="B285" i="8"/>
  <c r="P284" i="8"/>
  <c r="O284" i="8"/>
  <c r="N284" i="8"/>
  <c r="M284" i="8"/>
  <c r="L284" i="8"/>
  <c r="K284" i="8"/>
  <c r="J284" i="8"/>
  <c r="I284" i="8"/>
  <c r="H284" i="8"/>
  <c r="G284" i="8"/>
  <c r="F284" i="8"/>
  <c r="E284" i="8"/>
  <c r="C284" i="8"/>
  <c r="B284" i="8"/>
  <c r="P283" i="8"/>
  <c r="O283" i="8"/>
  <c r="N283" i="8"/>
  <c r="M283" i="8"/>
  <c r="L283" i="8"/>
  <c r="K283" i="8"/>
  <c r="J283" i="8"/>
  <c r="I283" i="8"/>
  <c r="H283" i="8"/>
  <c r="G283" i="8"/>
  <c r="F283" i="8"/>
  <c r="E283" i="8"/>
  <c r="C283" i="8"/>
  <c r="B283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C282" i="8"/>
  <c r="B282" i="8"/>
  <c r="P281" i="8"/>
  <c r="O281" i="8"/>
  <c r="N281" i="8"/>
  <c r="M281" i="8"/>
  <c r="L281" i="8"/>
  <c r="K281" i="8"/>
  <c r="J281" i="8"/>
  <c r="I281" i="8"/>
  <c r="H281" i="8"/>
  <c r="G281" i="8"/>
  <c r="F281" i="8"/>
  <c r="E281" i="8"/>
  <c r="C281" i="8"/>
  <c r="B281" i="8"/>
  <c r="P280" i="8"/>
  <c r="O280" i="8"/>
  <c r="N280" i="8"/>
  <c r="M280" i="8"/>
  <c r="L280" i="8"/>
  <c r="K280" i="8"/>
  <c r="J280" i="8"/>
  <c r="I280" i="8"/>
  <c r="H280" i="8"/>
  <c r="G280" i="8"/>
  <c r="F280" i="8"/>
  <c r="E280" i="8"/>
  <c r="C280" i="8"/>
  <c r="B280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C279" i="8"/>
  <c r="B279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C278" i="8"/>
  <c r="B278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C277" i="8"/>
  <c r="B277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C276" i="8"/>
  <c r="B276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C275" i="8"/>
  <c r="B275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C274" i="8"/>
  <c r="B274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C273" i="8"/>
  <c r="B273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C272" i="8"/>
  <c r="B272" i="8"/>
  <c r="P271" i="8"/>
  <c r="O271" i="8"/>
  <c r="N271" i="8"/>
  <c r="M271" i="8"/>
  <c r="L271" i="8"/>
  <c r="K271" i="8"/>
  <c r="J271" i="8"/>
  <c r="I271" i="8"/>
  <c r="H271" i="8"/>
  <c r="G271" i="8"/>
  <c r="F271" i="8"/>
  <c r="E271" i="8"/>
  <c r="C271" i="8"/>
  <c r="B271" i="8"/>
  <c r="P270" i="8"/>
  <c r="O270" i="8"/>
  <c r="N270" i="8"/>
  <c r="M270" i="8"/>
  <c r="L270" i="8"/>
  <c r="K270" i="8"/>
  <c r="J270" i="8"/>
  <c r="I270" i="8"/>
  <c r="H270" i="8"/>
  <c r="G270" i="8"/>
  <c r="F270" i="8"/>
  <c r="E270" i="8"/>
  <c r="C270" i="8"/>
  <c r="B270" i="8"/>
  <c r="P269" i="8"/>
  <c r="O269" i="8"/>
  <c r="N269" i="8"/>
  <c r="M269" i="8"/>
  <c r="L269" i="8"/>
  <c r="K269" i="8"/>
  <c r="J269" i="8"/>
  <c r="I269" i="8"/>
  <c r="H269" i="8"/>
  <c r="G269" i="8"/>
  <c r="F269" i="8"/>
  <c r="E269" i="8"/>
  <c r="C269" i="8"/>
  <c r="B269" i="8"/>
  <c r="P268" i="8"/>
  <c r="O268" i="8"/>
  <c r="N268" i="8"/>
  <c r="M268" i="8"/>
  <c r="L268" i="8"/>
  <c r="K268" i="8"/>
  <c r="J268" i="8"/>
  <c r="I268" i="8"/>
  <c r="H268" i="8"/>
  <c r="G268" i="8"/>
  <c r="F268" i="8"/>
  <c r="E268" i="8"/>
  <c r="C268" i="8"/>
  <c r="B268" i="8"/>
  <c r="P267" i="8"/>
  <c r="O267" i="8"/>
  <c r="N267" i="8"/>
  <c r="M267" i="8"/>
  <c r="L267" i="8"/>
  <c r="K267" i="8"/>
  <c r="J267" i="8"/>
  <c r="I267" i="8"/>
  <c r="H267" i="8"/>
  <c r="G267" i="8"/>
  <c r="F267" i="8"/>
  <c r="E267" i="8"/>
  <c r="C267" i="8"/>
  <c r="B267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C266" i="8"/>
  <c r="B266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C265" i="8"/>
  <c r="B265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C264" i="8"/>
  <c r="B264" i="8"/>
  <c r="P263" i="8"/>
  <c r="O263" i="8"/>
  <c r="N263" i="8"/>
  <c r="M263" i="8"/>
  <c r="L263" i="8"/>
  <c r="K263" i="8"/>
  <c r="J263" i="8"/>
  <c r="I263" i="8"/>
  <c r="H263" i="8"/>
  <c r="G263" i="8"/>
  <c r="F263" i="8"/>
  <c r="E263" i="8"/>
  <c r="C263" i="8"/>
  <c r="B263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C262" i="8"/>
  <c r="B262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C261" i="8"/>
  <c r="B261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C260" i="8"/>
  <c r="B260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C259" i="8"/>
  <c r="B259" i="8"/>
  <c r="P258" i="8"/>
  <c r="O258" i="8"/>
  <c r="N258" i="8"/>
  <c r="M258" i="8"/>
  <c r="L258" i="8"/>
  <c r="K258" i="8"/>
  <c r="J258" i="8"/>
  <c r="I258" i="8"/>
  <c r="H258" i="8"/>
  <c r="G258" i="8"/>
  <c r="F258" i="8"/>
  <c r="E258" i="8"/>
  <c r="C258" i="8"/>
  <c r="B258" i="8"/>
  <c r="P257" i="8"/>
  <c r="O257" i="8"/>
  <c r="N257" i="8"/>
  <c r="M257" i="8"/>
  <c r="L257" i="8"/>
  <c r="K257" i="8"/>
  <c r="J257" i="8"/>
  <c r="I257" i="8"/>
  <c r="H257" i="8"/>
  <c r="G257" i="8"/>
  <c r="F257" i="8"/>
  <c r="E257" i="8"/>
  <c r="C257" i="8"/>
  <c r="B257" i="8"/>
  <c r="P256" i="8"/>
  <c r="O256" i="8"/>
  <c r="N256" i="8"/>
  <c r="M256" i="8"/>
  <c r="L256" i="8"/>
  <c r="K256" i="8"/>
  <c r="J256" i="8"/>
  <c r="I256" i="8"/>
  <c r="H256" i="8"/>
  <c r="G256" i="8"/>
  <c r="F256" i="8"/>
  <c r="E256" i="8"/>
  <c r="C256" i="8"/>
  <c r="B256" i="8"/>
  <c r="P255" i="8"/>
  <c r="O255" i="8"/>
  <c r="N255" i="8"/>
  <c r="M255" i="8"/>
  <c r="L255" i="8"/>
  <c r="K255" i="8"/>
  <c r="J255" i="8"/>
  <c r="I255" i="8"/>
  <c r="H255" i="8"/>
  <c r="G255" i="8"/>
  <c r="F255" i="8"/>
  <c r="E255" i="8"/>
  <c r="C255" i="8"/>
  <c r="B255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C254" i="8"/>
  <c r="B254" i="8"/>
  <c r="P253" i="8"/>
  <c r="O253" i="8"/>
  <c r="N253" i="8"/>
  <c r="M253" i="8"/>
  <c r="L253" i="8"/>
  <c r="K253" i="8"/>
  <c r="J253" i="8"/>
  <c r="I253" i="8"/>
  <c r="H253" i="8"/>
  <c r="G253" i="8"/>
  <c r="F253" i="8"/>
  <c r="E253" i="8"/>
  <c r="C253" i="8"/>
  <c r="B253" i="8"/>
  <c r="P252" i="8"/>
  <c r="O252" i="8"/>
  <c r="N252" i="8"/>
  <c r="M252" i="8"/>
  <c r="L252" i="8"/>
  <c r="K252" i="8"/>
  <c r="J252" i="8"/>
  <c r="I252" i="8"/>
  <c r="H252" i="8"/>
  <c r="G252" i="8"/>
  <c r="F252" i="8"/>
  <c r="E252" i="8"/>
  <c r="C252" i="8"/>
  <c r="B252" i="8"/>
  <c r="P251" i="8"/>
  <c r="O251" i="8"/>
  <c r="N251" i="8"/>
  <c r="M251" i="8"/>
  <c r="L251" i="8"/>
  <c r="K251" i="8"/>
  <c r="J251" i="8"/>
  <c r="I251" i="8"/>
  <c r="H251" i="8"/>
  <c r="G251" i="8"/>
  <c r="F251" i="8"/>
  <c r="E251" i="8"/>
  <c r="C251" i="8"/>
  <c r="B251" i="8"/>
  <c r="P250" i="8"/>
  <c r="O250" i="8"/>
  <c r="N250" i="8"/>
  <c r="M250" i="8"/>
  <c r="L250" i="8"/>
  <c r="K250" i="8"/>
  <c r="J250" i="8"/>
  <c r="I250" i="8"/>
  <c r="H250" i="8"/>
  <c r="G250" i="8"/>
  <c r="F250" i="8"/>
  <c r="E250" i="8"/>
  <c r="C250" i="8"/>
  <c r="B250" i="8"/>
  <c r="P249" i="8"/>
  <c r="O249" i="8"/>
  <c r="N249" i="8"/>
  <c r="M249" i="8"/>
  <c r="L249" i="8"/>
  <c r="K249" i="8"/>
  <c r="J249" i="8"/>
  <c r="I249" i="8"/>
  <c r="H249" i="8"/>
  <c r="G249" i="8"/>
  <c r="F249" i="8"/>
  <c r="E249" i="8"/>
  <c r="C249" i="8"/>
  <c r="B249" i="8"/>
  <c r="P248" i="8"/>
  <c r="O248" i="8"/>
  <c r="N248" i="8"/>
  <c r="M248" i="8"/>
  <c r="L248" i="8"/>
  <c r="K248" i="8"/>
  <c r="J248" i="8"/>
  <c r="I248" i="8"/>
  <c r="H248" i="8"/>
  <c r="G248" i="8"/>
  <c r="F248" i="8"/>
  <c r="E248" i="8"/>
  <c r="C248" i="8"/>
  <c r="B248" i="8"/>
  <c r="P247" i="8"/>
  <c r="O247" i="8"/>
  <c r="N247" i="8"/>
  <c r="M247" i="8"/>
  <c r="L247" i="8"/>
  <c r="K247" i="8"/>
  <c r="J247" i="8"/>
  <c r="I247" i="8"/>
  <c r="H247" i="8"/>
  <c r="G247" i="8"/>
  <c r="F247" i="8"/>
  <c r="E247" i="8"/>
  <c r="C247" i="8"/>
  <c r="B247" i="8"/>
  <c r="P246" i="8"/>
  <c r="O246" i="8"/>
  <c r="N246" i="8"/>
  <c r="M246" i="8"/>
  <c r="L246" i="8"/>
  <c r="K246" i="8"/>
  <c r="J246" i="8"/>
  <c r="I246" i="8"/>
  <c r="H246" i="8"/>
  <c r="G246" i="8"/>
  <c r="F246" i="8"/>
  <c r="E246" i="8"/>
  <c r="C246" i="8"/>
  <c r="B246" i="8"/>
  <c r="P245" i="8"/>
  <c r="O245" i="8"/>
  <c r="N245" i="8"/>
  <c r="M245" i="8"/>
  <c r="L245" i="8"/>
  <c r="K245" i="8"/>
  <c r="J245" i="8"/>
  <c r="I245" i="8"/>
  <c r="H245" i="8"/>
  <c r="G245" i="8"/>
  <c r="F245" i="8"/>
  <c r="E245" i="8"/>
  <c r="C245" i="8"/>
  <c r="B245" i="8"/>
  <c r="P244" i="8"/>
  <c r="O244" i="8"/>
  <c r="N244" i="8"/>
  <c r="M244" i="8"/>
  <c r="L244" i="8"/>
  <c r="K244" i="8"/>
  <c r="J244" i="8"/>
  <c r="I244" i="8"/>
  <c r="H244" i="8"/>
  <c r="G244" i="8"/>
  <c r="F244" i="8"/>
  <c r="E244" i="8"/>
  <c r="C244" i="8"/>
  <c r="B244" i="8"/>
  <c r="P243" i="8"/>
  <c r="O243" i="8"/>
  <c r="N243" i="8"/>
  <c r="M243" i="8"/>
  <c r="L243" i="8"/>
  <c r="K243" i="8"/>
  <c r="J243" i="8"/>
  <c r="I243" i="8"/>
  <c r="H243" i="8"/>
  <c r="G243" i="8"/>
  <c r="F243" i="8"/>
  <c r="E243" i="8"/>
  <c r="C243" i="8"/>
  <c r="B243" i="8"/>
  <c r="P242" i="8"/>
  <c r="O242" i="8"/>
  <c r="N242" i="8"/>
  <c r="M242" i="8"/>
  <c r="L242" i="8"/>
  <c r="K242" i="8"/>
  <c r="J242" i="8"/>
  <c r="I242" i="8"/>
  <c r="H242" i="8"/>
  <c r="G242" i="8"/>
  <c r="F242" i="8"/>
  <c r="E242" i="8"/>
  <c r="C242" i="8"/>
  <c r="B242" i="8"/>
  <c r="P241" i="8"/>
  <c r="O241" i="8"/>
  <c r="N241" i="8"/>
  <c r="M241" i="8"/>
  <c r="L241" i="8"/>
  <c r="K241" i="8"/>
  <c r="J241" i="8"/>
  <c r="I241" i="8"/>
  <c r="H241" i="8"/>
  <c r="G241" i="8"/>
  <c r="F241" i="8"/>
  <c r="E241" i="8"/>
  <c r="C241" i="8"/>
  <c r="B241" i="8"/>
  <c r="P240" i="8"/>
  <c r="O240" i="8"/>
  <c r="N240" i="8"/>
  <c r="M240" i="8"/>
  <c r="L240" i="8"/>
  <c r="K240" i="8"/>
  <c r="J240" i="8"/>
  <c r="I240" i="8"/>
  <c r="H240" i="8"/>
  <c r="G240" i="8"/>
  <c r="F240" i="8"/>
  <c r="E240" i="8"/>
  <c r="C240" i="8"/>
  <c r="B240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C239" i="8"/>
  <c r="B239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C238" i="8"/>
  <c r="B238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C237" i="8"/>
  <c r="B237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C236" i="8"/>
  <c r="B236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C235" i="8"/>
  <c r="B235" i="8"/>
  <c r="P234" i="8"/>
  <c r="O234" i="8"/>
  <c r="N234" i="8"/>
  <c r="M234" i="8"/>
  <c r="L234" i="8"/>
  <c r="K234" i="8"/>
  <c r="J234" i="8"/>
  <c r="I234" i="8"/>
  <c r="H234" i="8"/>
  <c r="G234" i="8"/>
  <c r="F234" i="8"/>
  <c r="E234" i="8"/>
  <c r="C234" i="8"/>
  <c r="B234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C233" i="8"/>
  <c r="B233" i="8"/>
  <c r="P232" i="8"/>
  <c r="O232" i="8"/>
  <c r="N232" i="8"/>
  <c r="M232" i="8"/>
  <c r="L232" i="8"/>
  <c r="K232" i="8"/>
  <c r="J232" i="8"/>
  <c r="I232" i="8"/>
  <c r="H232" i="8"/>
  <c r="G232" i="8"/>
  <c r="F232" i="8"/>
  <c r="E232" i="8"/>
  <c r="C232" i="8"/>
  <c r="B232" i="8"/>
  <c r="P231" i="8"/>
  <c r="O231" i="8"/>
  <c r="N231" i="8"/>
  <c r="M231" i="8"/>
  <c r="L231" i="8"/>
  <c r="K231" i="8"/>
  <c r="J231" i="8"/>
  <c r="I231" i="8"/>
  <c r="H231" i="8"/>
  <c r="G231" i="8"/>
  <c r="F231" i="8"/>
  <c r="E231" i="8"/>
  <c r="C231" i="8"/>
  <c r="B231" i="8"/>
  <c r="P230" i="8"/>
  <c r="O230" i="8"/>
  <c r="N230" i="8"/>
  <c r="M230" i="8"/>
  <c r="L230" i="8"/>
  <c r="K230" i="8"/>
  <c r="J230" i="8"/>
  <c r="I230" i="8"/>
  <c r="H230" i="8"/>
  <c r="G230" i="8"/>
  <c r="F230" i="8"/>
  <c r="E230" i="8"/>
  <c r="C230" i="8"/>
  <c r="B230" i="8"/>
  <c r="P229" i="8"/>
  <c r="O229" i="8"/>
  <c r="N229" i="8"/>
  <c r="M229" i="8"/>
  <c r="L229" i="8"/>
  <c r="K229" i="8"/>
  <c r="J229" i="8"/>
  <c r="I229" i="8"/>
  <c r="H229" i="8"/>
  <c r="G229" i="8"/>
  <c r="F229" i="8"/>
  <c r="E229" i="8"/>
  <c r="C229" i="8"/>
  <c r="B229" i="8"/>
  <c r="P228" i="8"/>
  <c r="O228" i="8"/>
  <c r="N228" i="8"/>
  <c r="M228" i="8"/>
  <c r="L228" i="8"/>
  <c r="K228" i="8"/>
  <c r="J228" i="8"/>
  <c r="I228" i="8"/>
  <c r="H228" i="8"/>
  <c r="G228" i="8"/>
  <c r="F228" i="8"/>
  <c r="E228" i="8"/>
  <c r="C228" i="8"/>
  <c r="B228" i="8"/>
  <c r="P227" i="8"/>
  <c r="O227" i="8"/>
  <c r="N227" i="8"/>
  <c r="M227" i="8"/>
  <c r="L227" i="8"/>
  <c r="K227" i="8"/>
  <c r="J227" i="8"/>
  <c r="I227" i="8"/>
  <c r="H227" i="8"/>
  <c r="G227" i="8"/>
  <c r="F227" i="8"/>
  <c r="E227" i="8"/>
  <c r="C227" i="8"/>
  <c r="B227" i="8"/>
  <c r="P226" i="8"/>
  <c r="O226" i="8"/>
  <c r="N226" i="8"/>
  <c r="M226" i="8"/>
  <c r="L226" i="8"/>
  <c r="K226" i="8"/>
  <c r="J226" i="8"/>
  <c r="I226" i="8"/>
  <c r="H226" i="8"/>
  <c r="G226" i="8"/>
  <c r="F226" i="8"/>
  <c r="E226" i="8"/>
  <c r="C226" i="8"/>
  <c r="B226" i="8"/>
  <c r="P225" i="8"/>
  <c r="O225" i="8"/>
  <c r="N225" i="8"/>
  <c r="M225" i="8"/>
  <c r="L225" i="8"/>
  <c r="K225" i="8"/>
  <c r="J225" i="8"/>
  <c r="I225" i="8"/>
  <c r="H225" i="8"/>
  <c r="G225" i="8"/>
  <c r="F225" i="8"/>
  <c r="E225" i="8"/>
  <c r="C225" i="8"/>
  <c r="B225" i="8"/>
  <c r="P224" i="8"/>
  <c r="O224" i="8"/>
  <c r="N224" i="8"/>
  <c r="M224" i="8"/>
  <c r="L224" i="8"/>
  <c r="K224" i="8"/>
  <c r="J224" i="8"/>
  <c r="I224" i="8"/>
  <c r="H224" i="8"/>
  <c r="G224" i="8"/>
  <c r="F224" i="8"/>
  <c r="E224" i="8"/>
  <c r="C224" i="8"/>
  <c r="B224" i="8"/>
  <c r="P223" i="8"/>
  <c r="O223" i="8"/>
  <c r="N223" i="8"/>
  <c r="M223" i="8"/>
  <c r="L223" i="8"/>
  <c r="K223" i="8"/>
  <c r="J223" i="8"/>
  <c r="I223" i="8"/>
  <c r="H223" i="8"/>
  <c r="G223" i="8"/>
  <c r="F223" i="8"/>
  <c r="E223" i="8"/>
  <c r="C223" i="8"/>
  <c r="B223" i="8"/>
  <c r="P222" i="8"/>
  <c r="O222" i="8"/>
  <c r="N222" i="8"/>
  <c r="M222" i="8"/>
  <c r="L222" i="8"/>
  <c r="K222" i="8"/>
  <c r="J222" i="8"/>
  <c r="I222" i="8"/>
  <c r="H222" i="8"/>
  <c r="G222" i="8"/>
  <c r="F222" i="8"/>
  <c r="E222" i="8"/>
  <c r="C222" i="8"/>
  <c r="B222" i="8"/>
  <c r="P221" i="8"/>
  <c r="O221" i="8"/>
  <c r="N221" i="8"/>
  <c r="M221" i="8"/>
  <c r="L221" i="8"/>
  <c r="K221" i="8"/>
  <c r="J221" i="8"/>
  <c r="I221" i="8"/>
  <c r="H221" i="8"/>
  <c r="G221" i="8"/>
  <c r="F221" i="8"/>
  <c r="E221" i="8"/>
  <c r="C221" i="8"/>
  <c r="B221" i="8"/>
  <c r="P220" i="8"/>
  <c r="O220" i="8"/>
  <c r="N220" i="8"/>
  <c r="M220" i="8"/>
  <c r="L220" i="8"/>
  <c r="K220" i="8"/>
  <c r="J220" i="8"/>
  <c r="I220" i="8"/>
  <c r="H220" i="8"/>
  <c r="G220" i="8"/>
  <c r="F220" i="8"/>
  <c r="E220" i="8"/>
  <c r="C220" i="8"/>
  <c r="B220" i="8"/>
  <c r="P219" i="8"/>
  <c r="O219" i="8"/>
  <c r="N219" i="8"/>
  <c r="M219" i="8"/>
  <c r="L219" i="8"/>
  <c r="K219" i="8"/>
  <c r="J219" i="8"/>
  <c r="I219" i="8"/>
  <c r="H219" i="8"/>
  <c r="G219" i="8"/>
  <c r="F219" i="8"/>
  <c r="E219" i="8"/>
  <c r="C219" i="8"/>
  <c r="B219" i="8"/>
  <c r="P218" i="8"/>
  <c r="O218" i="8"/>
  <c r="N218" i="8"/>
  <c r="M218" i="8"/>
  <c r="L218" i="8"/>
  <c r="K218" i="8"/>
  <c r="J218" i="8"/>
  <c r="I218" i="8"/>
  <c r="H218" i="8"/>
  <c r="G218" i="8"/>
  <c r="F218" i="8"/>
  <c r="E218" i="8"/>
  <c r="C218" i="8"/>
  <c r="B218" i="8"/>
  <c r="P217" i="8"/>
  <c r="O217" i="8"/>
  <c r="N217" i="8"/>
  <c r="M217" i="8"/>
  <c r="L217" i="8"/>
  <c r="K217" i="8"/>
  <c r="J217" i="8"/>
  <c r="I217" i="8"/>
  <c r="H217" i="8"/>
  <c r="G217" i="8"/>
  <c r="F217" i="8"/>
  <c r="E217" i="8"/>
  <c r="C217" i="8"/>
  <c r="B217" i="8"/>
  <c r="P216" i="8"/>
  <c r="O216" i="8"/>
  <c r="N216" i="8"/>
  <c r="M216" i="8"/>
  <c r="L216" i="8"/>
  <c r="K216" i="8"/>
  <c r="J216" i="8"/>
  <c r="I216" i="8"/>
  <c r="H216" i="8"/>
  <c r="G216" i="8"/>
  <c r="F216" i="8"/>
  <c r="E216" i="8"/>
  <c r="C216" i="8"/>
  <c r="B216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C215" i="8"/>
  <c r="B215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C214" i="8"/>
  <c r="B214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C213" i="8"/>
  <c r="B213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C212" i="8"/>
  <c r="B212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C211" i="8"/>
  <c r="B211" i="8"/>
  <c r="P210" i="8"/>
  <c r="O210" i="8"/>
  <c r="N210" i="8"/>
  <c r="M210" i="8"/>
  <c r="L210" i="8"/>
  <c r="K210" i="8"/>
  <c r="J210" i="8"/>
  <c r="I210" i="8"/>
  <c r="H210" i="8"/>
  <c r="G210" i="8"/>
  <c r="F210" i="8"/>
  <c r="E210" i="8"/>
  <c r="C210" i="8"/>
  <c r="B210" i="8"/>
  <c r="P209" i="8"/>
  <c r="O209" i="8"/>
  <c r="N209" i="8"/>
  <c r="M209" i="8"/>
  <c r="L209" i="8"/>
  <c r="K209" i="8"/>
  <c r="J209" i="8"/>
  <c r="I209" i="8"/>
  <c r="H209" i="8"/>
  <c r="G209" i="8"/>
  <c r="F209" i="8"/>
  <c r="E209" i="8"/>
  <c r="C209" i="8"/>
  <c r="B209" i="8"/>
  <c r="P208" i="8"/>
  <c r="O208" i="8"/>
  <c r="N208" i="8"/>
  <c r="M208" i="8"/>
  <c r="L208" i="8"/>
  <c r="K208" i="8"/>
  <c r="J208" i="8"/>
  <c r="I208" i="8"/>
  <c r="H208" i="8"/>
  <c r="G208" i="8"/>
  <c r="F208" i="8"/>
  <c r="E208" i="8"/>
  <c r="C208" i="8"/>
  <c r="B208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C207" i="8"/>
  <c r="B207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C206" i="8"/>
  <c r="B206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C205" i="8"/>
  <c r="B205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C204" i="8"/>
  <c r="B204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C203" i="8"/>
  <c r="B203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C202" i="8"/>
  <c r="B202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C201" i="8"/>
  <c r="B201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C200" i="8"/>
  <c r="B200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C199" i="8"/>
  <c r="B199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C198" i="8"/>
  <c r="B198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C197" i="8"/>
  <c r="B197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C196" i="8"/>
  <c r="B196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C195" i="8"/>
  <c r="B195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C194" i="8"/>
  <c r="B194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C193" i="8"/>
  <c r="B193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C192" i="8"/>
  <c r="B192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C191" i="8"/>
  <c r="B191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C190" i="8"/>
  <c r="B190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C189" i="8"/>
  <c r="B189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C188" i="8"/>
  <c r="B188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C187" i="8"/>
  <c r="B187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C186" i="8"/>
  <c r="B186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C185" i="8"/>
  <c r="B185" i="8"/>
  <c r="T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C184" i="8"/>
  <c r="B184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C183" i="8"/>
  <c r="B183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C182" i="8"/>
  <c r="B182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C181" i="8"/>
  <c r="B181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C180" i="8"/>
  <c r="B180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C179" i="8"/>
  <c r="B179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C178" i="8"/>
  <c r="B178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C177" i="8"/>
  <c r="B177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C176" i="8"/>
  <c r="B176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C175" i="8"/>
  <c r="B175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C174" i="8"/>
  <c r="B174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C173" i="8"/>
  <c r="B173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C172" i="8"/>
  <c r="B172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C171" i="8"/>
  <c r="B171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C170" i="8"/>
  <c r="B170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C169" i="8"/>
  <c r="B169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C168" i="8"/>
  <c r="B168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C167" i="8"/>
  <c r="B167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C166" i="8"/>
  <c r="B166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C165" i="8"/>
  <c r="B165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C164" i="8"/>
  <c r="B164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C163" i="8"/>
  <c r="B163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C162" i="8"/>
  <c r="B162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C161" i="8"/>
  <c r="B161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C160" i="8"/>
  <c r="B160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C159" i="8"/>
  <c r="B159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C158" i="8"/>
  <c r="B158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C157" i="8"/>
  <c r="B157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C156" i="8"/>
  <c r="B156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C155" i="8"/>
  <c r="B155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C154" i="8"/>
  <c r="B154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C153" i="8"/>
  <c r="B153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C152" i="8"/>
  <c r="B152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C151" i="8"/>
  <c r="B151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C150" i="8"/>
  <c r="B150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C149" i="8"/>
  <c r="B149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C148" i="8"/>
  <c r="B148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C147" i="8"/>
  <c r="B147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C146" i="8"/>
  <c r="B146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C145" i="8"/>
  <c r="B145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C144" i="8"/>
  <c r="B144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C143" i="8"/>
  <c r="B143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C142" i="8"/>
  <c r="B142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C141" i="8"/>
  <c r="B141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C140" i="8"/>
  <c r="B140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C139" i="8"/>
  <c r="B139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C138" i="8"/>
  <c r="B138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C137" i="8"/>
  <c r="B137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C136" i="8"/>
  <c r="B136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C135" i="8"/>
  <c r="B135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C134" i="8"/>
  <c r="B134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C133" i="8"/>
  <c r="B133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C132" i="8"/>
  <c r="B132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C131" i="8"/>
  <c r="B131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C130" i="8"/>
  <c r="B130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C129" i="8"/>
  <c r="B129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C128" i="8"/>
  <c r="B128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C127" i="8"/>
  <c r="B127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C126" i="8"/>
  <c r="B126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C125" i="8"/>
  <c r="B125" i="8"/>
  <c r="T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C124" i="8"/>
  <c r="B124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C123" i="8"/>
  <c r="B123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C122" i="8"/>
  <c r="B122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C121" i="8"/>
  <c r="B121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C120" i="8"/>
  <c r="B120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C119" i="8"/>
  <c r="B119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C118" i="8"/>
  <c r="B118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C117" i="8"/>
  <c r="B117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C116" i="8"/>
  <c r="B116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C115" i="8"/>
  <c r="B115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C114" i="8"/>
  <c r="B114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C113" i="8"/>
  <c r="B113" i="8"/>
  <c r="T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C112" i="8"/>
  <c r="B112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C111" i="8"/>
  <c r="B111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C110" i="8"/>
  <c r="B110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C109" i="8"/>
  <c r="B109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C108" i="8"/>
  <c r="B108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C107" i="8"/>
  <c r="B107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C106" i="8"/>
  <c r="B106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C105" i="8"/>
  <c r="B105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C104" i="8"/>
  <c r="B104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C103" i="8"/>
  <c r="B103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C102" i="8"/>
  <c r="B102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C101" i="8"/>
  <c r="B101" i="8"/>
  <c r="T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C100" i="8"/>
  <c r="B100" i="8"/>
  <c r="P99" i="8"/>
  <c r="O99" i="8"/>
  <c r="N99" i="8"/>
  <c r="M99" i="8"/>
  <c r="L99" i="8"/>
  <c r="K99" i="8"/>
  <c r="J99" i="8"/>
  <c r="I99" i="8"/>
  <c r="H99" i="8"/>
  <c r="G99" i="8"/>
  <c r="F99" i="8"/>
  <c r="E99" i="8"/>
  <c r="C99" i="8"/>
  <c r="B99" i="8"/>
  <c r="P98" i="8"/>
  <c r="O98" i="8"/>
  <c r="N98" i="8"/>
  <c r="M98" i="8"/>
  <c r="L98" i="8"/>
  <c r="K98" i="8"/>
  <c r="J98" i="8"/>
  <c r="I98" i="8"/>
  <c r="H98" i="8"/>
  <c r="G98" i="8"/>
  <c r="F98" i="8"/>
  <c r="E98" i="8"/>
  <c r="C98" i="8"/>
  <c r="B98" i="8"/>
  <c r="P97" i="8"/>
  <c r="O97" i="8"/>
  <c r="N97" i="8"/>
  <c r="M97" i="8"/>
  <c r="L97" i="8"/>
  <c r="K97" i="8"/>
  <c r="J97" i="8"/>
  <c r="I97" i="8"/>
  <c r="H97" i="8"/>
  <c r="G97" i="8"/>
  <c r="F97" i="8"/>
  <c r="E97" i="8"/>
  <c r="C97" i="8"/>
  <c r="B97" i="8"/>
  <c r="P96" i="8"/>
  <c r="O96" i="8"/>
  <c r="N96" i="8"/>
  <c r="M96" i="8"/>
  <c r="L96" i="8"/>
  <c r="K96" i="8"/>
  <c r="J96" i="8"/>
  <c r="I96" i="8"/>
  <c r="H96" i="8"/>
  <c r="G96" i="8"/>
  <c r="F96" i="8"/>
  <c r="E96" i="8"/>
  <c r="C96" i="8"/>
  <c r="B96" i="8"/>
  <c r="P95" i="8"/>
  <c r="O95" i="8"/>
  <c r="N95" i="8"/>
  <c r="M95" i="8"/>
  <c r="L95" i="8"/>
  <c r="K95" i="8"/>
  <c r="J95" i="8"/>
  <c r="I95" i="8"/>
  <c r="H95" i="8"/>
  <c r="G95" i="8"/>
  <c r="F95" i="8"/>
  <c r="E95" i="8"/>
  <c r="C95" i="8"/>
  <c r="B95" i="8"/>
  <c r="P94" i="8"/>
  <c r="O94" i="8"/>
  <c r="N94" i="8"/>
  <c r="M94" i="8"/>
  <c r="L94" i="8"/>
  <c r="K94" i="8"/>
  <c r="J94" i="8"/>
  <c r="I94" i="8"/>
  <c r="H94" i="8"/>
  <c r="G94" i="8"/>
  <c r="F94" i="8"/>
  <c r="E94" i="8"/>
  <c r="C94" i="8"/>
  <c r="B94" i="8"/>
  <c r="P93" i="8"/>
  <c r="O93" i="8"/>
  <c r="N93" i="8"/>
  <c r="M93" i="8"/>
  <c r="L93" i="8"/>
  <c r="K93" i="8"/>
  <c r="J93" i="8"/>
  <c r="I93" i="8"/>
  <c r="H93" i="8"/>
  <c r="G93" i="8"/>
  <c r="F93" i="8"/>
  <c r="E93" i="8"/>
  <c r="C93" i="8"/>
  <c r="B93" i="8"/>
  <c r="P92" i="8"/>
  <c r="O92" i="8"/>
  <c r="N92" i="8"/>
  <c r="M92" i="8"/>
  <c r="L92" i="8"/>
  <c r="K92" i="8"/>
  <c r="J92" i="8"/>
  <c r="I92" i="8"/>
  <c r="H92" i="8"/>
  <c r="G92" i="8"/>
  <c r="F92" i="8"/>
  <c r="E92" i="8"/>
  <c r="C92" i="8"/>
  <c r="B92" i="8"/>
  <c r="P91" i="8"/>
  <c r="O91" i="8"/>
  <c r="N91" i="8"/>
  <c r="M91" i="8"/>
  <c r="L91" i="8"/>
  <c r="K91" i="8"/>
  <c r="J91" i="8"/>
  <c r="I91" i="8"/>
  <c r="H91" i="8"/>
  <c r="G91" i="8"/>
  <c r="F91" i="8"/>
  <c r="E91" i="8"/>
  <c r="C91" i="8"/>
  <c r="B91" i="8"/>
  <c r="P90" i="8"/>
  <c r="O90" i="8"/>
  <c r="N90" i="8"/>
  <c r="M90" i="8"/>
  <c r="L90" i="8"/>
  <c r="K90" i="8"/>
  <c r="J90" i="8"/>
  <c r="I90" i="8"/>
  <c r="H90" i="8"/>
  <c r="G90" i="8"/>
  <c r="F90" i="8"/>
  <c r="E90" i="8"/>
  <c r="C90" i="8"/>
  <c r="B90" i="8"/>
  <c r="P89" i="8"/>
  <c r="O89" i="8"/>
  <c r="N89" i="8"/>
  <c r="M89" i="8"/>
  <c r="L89" i="8"/>
  <c r="K89" i="8"/>
  <c r="J89" i="8"/>
  <c r="I89" i="8"/>
  <c r="H89" i="8"/>
  <c r="G89" i="8"/>
  <c r="F89" i="8"/>
  <c r="E89" i="8"/>
  <c r="C89" i="8"/>
  <c r="B89" i="8"/>
  <c r="T88" i="8"/>
  <c r="P88" i="8"/>
  <c r="O88" i="8"/>
  <c r="N88" i="8"/>
  <c r="M88" i="8"/>
  <c r="L88" i="8"/>
  <c r="K88" i="8"/>
  <c r="J88" i="8"/>
  <c r="I88" i="8"/>
  <c r="H88" i="8"/>
  <c r="G88" i="8"/>
  <c r="F88" i="8"/>
  <c r="E88" i="8"/>
  <c r="C88" i="8"/>
  <c r="B88" i="8"/>
  <c r="P87" i="8"/>
  <c r="O87" i="8"/>
  <c r="N87" i="8"/>
  <c r="M87" i="8"/>
  <c r="L87" i="8"/>
  <c r="K87" i="8"/>
  <c r="J87" i="8"/>
  <c r="I87" i="8"/>
  <c r="H87" i="8"/>
  <c r="G87" i="8"/>
  <c r="F87" i="8"/>
  <c r="E87" i="8"/>
  <c r="C87" i="8"/>
  <c r="B87" i="8"/>
  <c r="P86" i="8"/>
  <c r="O86" i="8"/>
  <c r="N86" i="8"/>
  <c r="M86" i="8"/>
  <c r="L86" i="8"/>
  <c r="K86" i="8"/>
  <c r="J86" i="8"/>
  <c r="I86" i="8"/>
  <c r="H86" i="8"/>
  <c r="G86" i="8"/>
  <c r="F86" i="8"/>
  <c r="E86" i="8"/>
  <c r="C86" i="8"/>
  <c r="B86" i="8"/>
  <c r="P85" i="8"/>
  <c r="O85" i="8"/>
  <c r="N85" i="8"/>
  <c r="M85" i="8"/>
  <c r="L85" i="8"/>
  <c r="K85" i="8"/>
  <c r="J85" i="8"/>
  <c r="I85" i="8"/>
  <c r="H85" i="8"/>
  <c r="G85" i="8"/>
  <c r="F85" i="8"/>
  <c r="E85" i="8"/>
  <c r="C85" i="8"/>
  <c r="B85" i="8"/>
  <c r="P84" i="8"/>
  <c r="O84" i="8"/>
  <c r="N84" i="8"/>
  <c r="M84" i="8"/>
  <c r="L84" i="8"/>
  <c r="K84" i="8"/>
  <c r="J84" i="8"/>
  <c r="I84" i="8"/>
  <c r="H84" i="8"/>
  <c r="G84" i="8"/>
  <c r="F84" i="8"/>
  <c r="E84" i="8"/>
  <c r="C84" i="8"/>
  <c r="B84" i="8"/>
  <c r="P83" i="8"/>
  <c r="O83" i="8"/>
  <c r="N83" i="8"/>
  <c r="M83" i="8"/>
  <c r="L83" i="8"/>
  <c r="K83" i="8"/>
  <c r="J83" i="8"/>
  <c r="I83" i="8"/>
  <c r="H83" i="8"/>
  <c r="G83" i="8"/>
  <c r="F83" i="8"/>
  <c r="E83" i="8"/>
  <c r="C83" i="8"/>
  <c r="B83" i="8"/>
  <c r="P82" i="8"/>
  <c r="O82" i="8"/>
  <c r="N82" i="8"/>
  <c r="M82" i="8"/>
  <c r="L82" i="8"/>
  <c r="K82" i="8"/>
  <c r="J82" i="8"/>
  <c r="I82" i="8"/>
  <c r="H82" i="8"/>
  <c r="G82" i="8"/>
  <c r="F82" i="8"/>
  <c r="E82" i="8"/>
  <c r="C82" i="8"/>
  <c r="B82" i="8"/>
  <c r="P81" i="8"/>
  <c r="O81" i="8"/>
  <c r="N81" i="8"/>
  <c r="M81" i="8"/>
  <c r="L81" i="8"/>
  <c r="K81" i="8"/>
  <c r="J81" i="8"/>
  <c r="I81" i="8"/>
  <c r="H81" i="8"/>
  <c r="G81" i="8"/>
  <c r="F81" i="8"/>
  <c r="E81" i="8"/>
  <c r="C81" i="8"/>
  <c r="B81" i="8"/>
  <c r="P80" i="8"/>
  <c r="O80" i="8"/>
  <c r="N80" i="8"/>
  <c r="M80" i="8"/>
  <c r="L80" i="8"/>
  <c r="K80" i="8"/>
  <c r="J80" i="8"/>
  <c r="I80" i="8"/>
  <c r="H80" i="8"/>
  <c r="G80" i="8"/>
  <c r="F80" i="8"/>
  <c r="E80" i="8"/>
  <c r="C80" i="8"/>
  <c r="B80" i="8"/>
  <c r="P79" i="8"/>
  <c r="O79" i="8"/>
  <c r="N79" i="8"/>
  <c r="M79" i="8"/>
  <c r="L79" i="8"/>
  <c r="K79" i="8"/>
  <c r="J79" i="8"/>
  <c r="I79" i="8"/>
  <c r="H79" i="8"/>
  <c r="G79" i="8"/>
  <c r="F79" i="8"/>
  <c r="E79" i="8"/>
  <c r="C79" i="8"/>
  <c r="B79" i="8"/>
  <c r="P78" i="8"/>
  <c r="O78" i="8"/>
  <c r="N78" i="8"/>
  <c r="M78" i="8"/>
  <c r="L78" i="8"/>
  <c r="K78" i="8"/>
  <c r="J78" i="8"/>
  <c r="I78" i="8"/>
  <c r="H78" i="8"/>
  <c r="G78" i="8"/>
  <c r="F78" i="8"/>
  <c r="E78" i="8"/>
  <c r="C78" i="8"/>
  <c r="B78" i="8"/>
  <c r="P77" i="8"/>
  <c r="O77" i="8"/>
  <c r="N77" i="8"/>
  <c r="M77" i="8"/>
  <c r="L77" i="8"/>
  <c r="K77" i="8"/>
  <c r="J77" i="8"/>
  <c r="I77" i="8"/>
  <c r="H77" i="8"/>
  <c r="G77" i="8"/>
  <c r="F77" i="8"/>
  <c r="E77" i="8"/>
  <c r="C77" i="8"/>
  <c r="B77" i="8"/>
  <c r="T76" i="8"/>
  <c r="P76" i="8"/>
  <c r="O76" i="8"/>
  <c r="N76" i="8"/>
  <c r="M76" i="8"/>
  <c r="L76" i="8"/>
  <c r="K76" i="8"/>
  <c r="J76" i="8"/>
  <c r="I76" i="8"/>
  <c r="H76" i="8"/>
  <c r="G76" i="8"/>
  <c r="F76" i="8"/>
  <c r="E76" i="8"/>
  <c r="C76" i="8"/>
  <c r="B76" i="8"/>
  <c r="P75" i="8"/>
  <c r="O75" i="8"/>
  <c r="N75" i="8"/>
  <c r="M75" i="8"/>
  <c r="L75" i="8"/>
  <c r="K75" i="8"/>
  <c r="J75" i="8"/>
  <c r="I75" i="8"/>
  <c r="H75" i="8"/>
  <c r="G75" i="8"/>
  <c r="F75" i="8"/>
  <c r="E75" i="8"/>
  <c r="C75" i="8"/>
  <c r="B75" i="8"/>
  <c r="P74" i="8"/>
  <c r="O74" i="8"/>
  <c r="N74" i="8"/>
  <c r="M74" i="8"/>
  <c r="L74" i="8"/>
  <c r="K74" i="8"/>
  <c r="J74" i="8"/>
  <c r="I74" i="8"/>
  <c r="H74" i="8"/>
  <c r="G74" i="8"/>
  <c r="F74" i="8"/>
  <c r="E74" i="8"/>
  <c r="C74" i="8"/>
  <c r="B74" i="8"/>
  <c r="P73" i="8"/>
  <c r="O73" i="8"/>
  <c r="N73" i="8"/>
  <c r="M73" i="8"/>
  <c r="L73" i="8"/>
  <c r="K73" i="8"/>
  <c r="J73" i="8"/>
  <c r="I73" i="8"/>
  <c r="H73" i="8"/>
  <c r="G73" i="8"/>
  <c r="F73" i="8"/>
  <c r="E73" i="8"/>
  <c r="C73" i="8"/>
  <c r="B73" i="8"/>
  <c r="P72" i="8"/>
  <c r="O72" i="8"/>
  <c r="N72" i="8"/>
  <c r="M72" i="8"/>
  <c r="L72" i="8"/>
  <c r="K72" i="8"/>
  <c r="J72" i="8"/>
  <c r="I72" i="8"/>
  <c r="H72" i="8"/>
  <c r="G72" i="8"/>
  <c r="F72" i="8"/>
  <c r="E72" i="8"/>
  <c r="C72" i="8"/>
  <c r="B72" i="8"/>
  <c r="P71" i="8"/>
  <c r="O71" i="8"/>
  <c r="N71" i="8"/>
  <c r="M71" i="8"/>
  <c r="L71" i="8"/>
  <c r="K71" i="8"/>
  <c r="J71" i="8"/>
  <c r="I71" i="8"/>
  <c r="H71" i="8"/>
  <c r="G71" i="8"/>
  <c r="F71" i="8"/>
  <c r="E71" i="8"/>
  <c r="C71" i="8"/>
  <c r="B71" i="8"/>
  <c r="P70" i="8"/>
  <c r="O70" i="8"/>
  <c r="N70" i="8"/>
  <c r="M70" i="8"/>
  <c r="L70" i="8"/>
  <c r="K70" i="8"/>
  <c r="J70" i="8"/>
  <c r="I70" i="8"/>
  <c r="H70" i="8"/>
  <c r="G70" i="8"/>
  <c r="F70" i="8"/>
  <c r="E70" i="8"/>
  <c r="C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C69" i="8"/>
  <c r="B69" i="8"/>
  <c r="P68" i="8"/>
  <c r="O68" i="8"/>
  <c r="N68" i="8"/>
  <c r="M68" i="8"/>
  <c r="L68" i="8"/>
  <c r="K68" i="8"/>
  <c r="J68" i="8"/>
  <c r="I68" i="8"/>
  <c r="H68" i="8"/>
  <c r="G68" i="8"/>
  <c r="F68" i="8"/>
  <c r="E68" i="8"/>
  <c r="C68" i="8"/>
  <c r="B68" i="8"/>
  <c r="P67" i="8"/>
  <c r="O67" i="8"/>
  <c r="N67" i="8"/>
  <c r="M67" i="8"/>
  <c r="L67" i="8"/>
  <c r="K67" i="8"/>
  <c r="J67" i="8"/>
  <c r="I67" i="8"/>
  <c r="H67" i="8"/>
  <c r="G67" i="8"/>
  <c r="F67" i="8"/>
  <c r="E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C66" i="8"/>
  <c r="B66" i="8"/>
  <c r="P65" i="8"/>
  <c r="O65" i="8"/>
  <c r="N65" i="8"/>
  <c r="M65" i="8"/>
  <c r="L65" i="8"/>
  <c r="K65" i="8"/>
  <c r="J65" i="8"/>
  <c r="I65" i="8"/>
  <c r="H65" i="8"/>
  <c r="G65" i="8"/>
  <c r="F65" i="8"/>
  <c r="E65" i="8"/>
  <c r="C65" i="8"/>
  <c r="B65" i="8"/>
  <c r="T64" i="8"/>
  <c r="P64" i="8"/>
  <c r="O64" i="8"/>
  <c r="N64" i="8"/>
  <c r="M64" i="8"/>
  <c r="L64" i="8"/>
  <c r="K64" i="8"/>
  <c r="J64" i="8"/>
  <c r="I64" i="8"/>
  <c r="H64" i="8"/>
  <c r="G64" i="8"/>
  <c r="F64" i="8"/>
  <c r="E64" i="8"/>
  <c r="C64" i="8"/>
  <c r="B64" i="8"/>
  <c r="P63" i="8"/>
  <c r="O63" i="8"/>
  <c r="N63" i="8"/>
  <c r="M63" i="8"/>
  <c r="L63" i="8"/>
  <c r="K63" i="8"/>
  <c r="J63" i="8"/>
  <c r="I63" i="8"/>
  <c r="H63" i="8"/>
  <c r="G63" i="8"/>
  <c r="F63" i="8"/>
  <c r="E63" i="8"/>
  <c r="C63" i="8"/>
  <c r="B63" i="8"/>
  <c r="P62" i="8"/>
  <c r="O62" i="8"/>
  <c r="N62" i="8"/>
  <c r="M62" i="8"/>
  <c r="L62" i="8"/>
  <c r="K62" i="8"/>
  <c r="J62" i="8"/>
  <c r="I62" i="8"/>
  <c r="H62" i="8"/>
  <c r="G62" i="8"/>
  <c r="F62" i="8"/>
  <c r="E62" i="8"/>
  <c r="C62" i="8"/>
  <c r="B62" i="8"/>
  <c r="P61" i="8"/>
  <c r="O61" i="8"/>
  <c r="N61" i="8"/>
  <c r="M61" i="8"/>
  <c r="L61" i="8"/>
  <c r="K61" i="8"/>
  <c r="J61" i="8"/>
  <c r="I61" i="8"/>
  <c r="H61" i="8"/>
  <c r="G61" i="8"/>
  <c r="F61" i="8"/>
  <c r="E61" i="8"/>
  <c r="C61" i="8"/>
  <c r="B61" i="8"/>
  <c r="P60" i="8"/>
  <c r="O60" i="8"/>
  <c r="N60" i="8"/>
  <c r="M60" i="8"/>
  <c r="L60" i="8"/>
  <c r="K60" i="8"/>
  <c r="J60" i="8"/>
  <c r="I60" i="8"/>
  <c r="H60" i="8"/>
  <c r="G60" i="8"/>
  <c r="F60" i="8"/>
  <c r="E60" i="8"/>
  <c r="C60" i="8"/>
  <c r="B60" i="8"/>
  <c r="P59" i="8"/>
  <c r="O59" i="8"/>
  <c r="N59" i="8"/>
  <c r="M59" i="8"/>
  <c r="L59" i="8"/>
  <c r="K59" i="8"/>
  <c r="J59" i="8"/>
  <c r="I59" i="8"/>
  <c r="H59" i="8"/>
  <c r="G59" i="8"/>
  <c r="F59" i="8"/>
  <c r="E59" i="8"/>
  <c r="C59" i="8"/>
  <c r="B59" i="8"/>
  <c r="P58" i="8"/>
  <c r="O58" i="8"/>
  <c r="N58" i="8"/>
  <c r="M58" i="8"/>
  <c r="L58" i="8"/>
  <c r="K58" i="8"/>
  <c r="J58" i="8"/>
  <c r="I58" i="8"/>
  <c r="H58" i="8"/>
  <c r="G58" i="8"/>
  <c r="F58" i="8"/>
  <c r="E58" i="8"/>
  <c r="C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C57" i="8"/>
  <c r="B57" i="8"/>
  <c r="P56" i="8"/>
  <c r="O56" i="8"/>
  <c r="N56" i="8"/>
  <c r="M56" i="8"/>
  <c r="L56" i="8"/>
  <c r="K56" i="8"/>
  <c r="J56" i="8"/>
  <c r="I56" i="8"/>
  <c r="H56" i="8"/>
  <c r="G56" i="8"/>
  <c r="F56" i="8"/>
  <c r="E56" i="8"/>
  <c r="C56" i="8"/>
  <c r="B56" i="8"/>
  <c r="P55" i="8"/>
  <c r="O55" i="8"/>
  <c r="N55" i="8"/>
  <c r="M55" i="8"/>
  <c r="L55" i="8"/>
  <c r="K55" i="8"/>
  <c r="J55" i="8"/>
  <c r="I55" i="8"/>
  <c r="H55" i="8"/>
  <c r="G55" i="8"/>
  <c r="F55" i="8"/>
  <c r="E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C54" i="8"/>
  <c r="B54" i="8"/>
  <c r="P53" i="8"/>
  <c r="O53" i="8"/>
  <c r="N53" i="8"/>
  <c r="M53" i="8"/>
  <c r="L53" i="8"/>
  <c r="K53" i="8"/>
  <c r="J53" i="8"/>
  <c r="I53" i="8"/>
  <c r="H53" i="8"/>
  <c r="G53" i="8"/>
  <c r="F53" i="8"/>
  <c r="E53" i="8"/>
  <c r="C53" i="8"/>
  <c r="B53" i="8"/>
  <c r="T52" i="8"/>
  <c r="P52" i="8"/>
  <c r="O52" i="8"/>
  <c r="N52" i="8"/>
  <c r="M52" i="8"/>
  <c r="L52" i="8"/>
  <c r="K52" i="8"/>
  <c r="J52" i="8"/>
  <c r="I52" i="8"/>
  <c r="H52" i="8"/>
  <c r="G52" i="8"/>
  <c r="F52" i="8"/>
  <c r="E52" i="8"/>
  <c r="C52" i="8"/>
  <c r="B52" i="8"/>
  <c r="P51" i="8"/>
  <c r="O51" i="8"/>
  <c r="N51" i="8"/>
  <c r="M51" i="8"/>
  <c r="L51" i="8"/>
  <c r="K51" i="8"/>
  <c r="J51" i="8"/>
  <c r="I51" i="8"/>
  <c r="H51" i="8"/>
  <c r="G51" i="8"/>
  <c r="F51" i="8"/>
  <c r="E51" i="8"/>
  <c r="C51" i="8"/>
  <c r="B51" i="8"/>
  <c r="P50" i="8"/>
  <c r="O50" i="8"/>
  <c r="N50" i="8"/>
  <c r="M50" i="8"/>
  <c r="L50" i="8"/>
  <c r="K50" i="8"/>
  <c r="J50" i="8"/>
  <c r="I50" i="8"/>
  <c r="H50" i="8"/>
  <c r="G50" i="8"/>
  <c r="F50" i="8"/>
  <c r="E50" i="8"/>
  <c r="C50" i="8"/>
  <c r="B50" i="8"/>
  <c r="P49" i="8"/>
  <c r="O49" i="8"/>
  <c r="N49" i="8"/>
  <c r="M49" i="8"/>
  <c r="L49" i="8"/>
  <c r="K49" i="8"/>
  <c r="J49" i="8"/>
  <c r="I49" i="8"/>
  <c r="H49" i="8"/>
  <c r="G49" i="8"/>
  <c r="F49" i="8"/>
  <c r="E49" i="8"/>
  <c r="C49" i="8"/>
  <c r="B49" i="8"/>
  <c r="P48" i="8"/>
  <c r="O48" i="8"/>
  <c r="N48" i="8"/>
  <c r="M48" i="8"/>
  <c r="L48" i="8"/>
  <c r="K48" i="8"/>
  <c r="J48" i="8"/>
  <c r="I48" i="8"/>
  <c r="H48" i="8"/>
  <c r="G48" i="8"/>
  <c r="F48" i="8"/>
  <c r="E48" i="8"/>
  <c r="C48" i="8"/>
  <c r="B48" i="8"/>
  <c r="P47" i="8"/>
  <c r="O47" i="8"/>
  <c r="N47" i="8"/>
  <c r="M47" i="8"/>
  <c r="L47" i="8"/>
  <c r="K47" i="8"/>
  <c r="J47" i="8"/>
  <c r="I47" i="8"/>
  <c r="H47" i="8"/>
  <c r="G47" i="8"/>
  <c r="F47" i="8"/>
  <c r="E47" i="8"/>
  <c r="C47" i="8"/>
  <c r="B47" i="8"/>
  <c r="P46" i="8"/>
  <c r="O46" i="8"/>
  <c r="N46" i="8"/>
  <c r="M46" i="8"/>
  <c r="L46" i="8"/>
  <c r="K46" i="8"/>
  <c r="J46" i="8"/>
  <c r="I46" i="8"/>
  <c r="H46" i="8"/>
  <c r="G46" i="8"/>
  <c r="F46" i="8"/>
  <c r="E46" i="8"/>
  <c r="C46" i="8"/>
  <c r="B46" i="8"/>
  <c r="P45" i="8"/>
  <c r="O45" i="8"/>
  <c r="N45" i="8"/>
  <c r="M45" i="8"/>
  <c r="L45" i="8"/>
  <c r="K45" i="8"/>
  <c r="J45" i="8"/>
  <c r="I45" i="8"/>
  <c r="H45" i="8"/>
  <c r="G45" i="8"/>
  <c r="F45" i="8"/>
  <c r="E45" i="8"/>
  <c r="C45" i="8"/>
  <c r="B45" i="8"/>
  <c r="P44" i="8"/>
  <c r="O44" i="8"/>
  <c r="N44" i="8"/>
  <c r="M44" i="8"/>
  <c r="L44" i="8"/>
  <c r="K44" i="8"/>
  <c r="J44" i="8"/>
  <c r="I44" i="8"/>
  <c r="H44" i="8"/>
  <c r="G44" i="8"/>
  <c r="F44" i="8"/>
  <c r="E44" i="8"/>
  <c r="C44" i="8"/>
  <c r="B44" i="8"/>
  <c r="P43" i="8"/>
  <c r="O43" i="8"/>
  <c r="N43" i="8"/>
  <c r="M43" i="8"/>
  <c r="L43" i="8"/>
  <c r="K43" i="8"/>
  <c r="J43" i="8"/>
  <c r="I43" i="8"/>
  <c r="H43" i="8"/>
  <c r="G43" i="8"/>
  <c r="F43" i="8"/>
  <c r="E43" i="8"/>
  <c r="C43" i="8"/>
  <c r="B43" i="8"/>
  <c r="P42" i="8"/>
  <c r="O42" i="8"/>
  <c r="N42" i="8"/>
  <c r="M42" i="8"/>
  <c r="L42" i="8"/>
  <c r="K42" i="8"/>
  <c r="J42" i="8"/>
  <c r="I42" i="8"/>
  <c r="H42" i="8"/>
  <c r="G42" i="8"/>
  <c r="F42" i="8"/>
  <c r="E42" i="8"/>
  <c r="C42" i="8"/>
  <c r="B42" i="8"/>
  <c r="P41" i="8"/>
  <c r="O41" i="8"/>
  <c r="N41" i="8"/>
  <c r="M41" i="8"/>
  <c r="L41" i="8"/>
  <c r="K41" i="8"/>
  <c r="J41" i="8"/>
  <c r="I41" i="8"/>
  <c r="H41" i="8"/>
  <c r="G41" i="8"/>
  <c r="F41" i="8"/>
  <c r="E41" i="8"/>
  <c r="C41" i="8"/>
  <c r="B41" i="8"/>
  <c r="T40" i="8"/>
  <c r="P40" i="8"/>
  <c r="O40" i="8"/>
  <c r="N40" i="8"/>
  <c r="M40" i="8"/>
  <c r="L40" i="8"/>
  <c r="K40" i="8"/>
  <c r="J40" i="8"/>
  <c r="I40" i="8"/>
  <c r="H40" i="8"/>
  <c r="G40" i="8"/>
  <c r="F40" i="8"/>
  <c r="E40" i="8"/>
  <c r="C40" i="8"/>
  <c r="B40" i="8"/>
  <c r="P39" i="8"/>
  <c r="O39" i="8"/>
  <c r="N39" i="8"/>
  <c r="M39" i="8"/>
  <c r="L39" i="8"/>
  <c r="K39" i="8"/>
  <c r="J39" i="8"/>
  <c r="I39" i="8"/>
  <c r="H39" i="8"/>
  <c r="G39" i="8"/>
  <c r="F39" i="8"/>
  <c r="E39" i="8"/>
  <c r="C39" i="8"/>
  <c r="B39" i="8"/>
  <c r="P38" i="8"/>
  <c r="O38" i="8"/>
  <c r="N38" i="8"/>
  <c r="M38" i="8"/>
  <c r="L38" i="8"/>
  <c r="K38" i="8"/>
  <c r="J38" i="8"/>
  <c r="I38" i="8"/>
  <c r="H38" i="8"/>
  <c r="G38" i="8"/>
  <c r="F38" i="8"/>
  <c r="E38" i="8"/>
  <c r="C38" i="8"/>
  <c r="B38" i="8"/>
  <c r="P37" i="8"/>
  <c r="O37" i="8"/>
  <c r="N37" i="8"/>
  <c r="M37" i="8"/>
  <c r="L37" i="8"/>
  <c r="K37" i="8"/>
  <c r="J37" i="8"/>
  <c r="I37" i="8"/>
  <c r="H37" i="8"/>
  <c r="G37" i="8"/>
  <c r="F37" i="8"/>
  <c r="E37" i="8"/>
  <c r="C37" i="8"/>
  <c r="B37" i="8"/>
  <c r="P36" i="8"/>
  <c r="O36" i="8"/>
  <c r="N36" i="8"/>
  <c r="M36" i="8"/>
  <c r="L36" i="8"/>
  <c r="K36" i="8"/>
  <c r="J36" i="8"/>
  <c r="I36" i="8"/>
  <c r="H36" i="8"/>
  <c r="G36" i="8"/>
  <c r="F36" i="8"/>
  <c r="E36" i="8"/>
  <c r="C36" i="8"/>
  <c r="B36" i="8"/>
  <c r="P35" i="8"/>
  <c r="O35" i="8"/>
  <c r="N35" i="8"/>
  <c r="M35" i="8"/>
  <c r="L35" i="8"/>
  <c r="K35" i="8"/>
  <c r="J35" i="8"/>
  <c r="I35" i="8"/>
  <c r="H35" i="8"/>
  <c r="G35" i="8"/>
  <c r="F35" i="8"/>
  <c r="E35" i="8"/>
  <c r="C35" i="8"/>
  <c r="B35" i="8"/>
  <c r="P34" i="8"/>
  <c r="O34" i="8"/>
  <c r="N34" i="8"/>
  <c r="M34" i="8"/>
  <c r="L34" i="8"/>
  <c r="K34" i="8"/>
  <c r="J34" i="8"/>
  <c r="I34" i="8"/>
  <c r="H34" i="8"/>
  <c r="G34" i="8"/>
  <c r="F34" i="8"/>
  <c r="E34" i="8"/>
  <c r="C34" i="8"/>
  <c r="B34" i="8"/>
  <c r="P33" i="8"/>
  <c r="O33" i="8"/>
  <c r="N33" i="8"/>
  <c r="M33" i="8"/>
  <c r="L33" i="8"/>
  <c r="K33" i="8"/>
  <c r="J33" i="8"/>
  <c r="I33" i="8"/>
  <c r="H33" i="8"/>
  <c r="G33" i="8"/>
  <c r="F33" i="8"/>
  <c r="E33" i="8"/>
  <c r="C33" i="8"/>
  <c r="B33" i="8"/>
  <c r="P32" i="8"/>
  <c r="O32" i="8"/>
  <c r="N32" i="8"/>
  <c r="M32" i="8"/>
  <c r="L32" i="8"/>
  <c r="K32" i="8"/>
  <c r="J32" i="8"/>
  <c r="I32" i="8"/>
  <c r="H32" i="8"/>
  <c r="G32" i="8"/>
  <c r="F32" i="8"/>
  <c r="E32" i="8"/>
  <c r="C32" i="8"/>
  <c r="B32" i="8"/>
  <c r="P31" i="8"/>
  <c r="O31" i="8"/>
  <c r="N31" i="8"/>
  <c r="M31" i="8"/>
  <c r="L31" i="8"/>
  <c r="K31" i="8"/>
  <c r="J31" i="8"/>
  <c r="I31" i="8"/>
  <c r="H31" i="8"/>
  <c r="G31" i="8"/>
  <c r="F31" i="8"/>
  <c r="E31" i="8"/>
  <c r="C31" i="8"/>
  <c r="B31" i="8"/>
  <c r="P30" i="8"/>
  <c r="O30" i="8"/>
  <c r="N30" i="8"/>
  <c r="M30" i="8"/>
  <c r="L30" i="8"/>
  <c r="K30" i="8"/>
  <c r="J30" i="8"/>
  <c r="I30" i="8"/>
  <c r="H30" i="8"/>
  <c r="G30" i="8"/>
  <c r="F30" i="8"/>
  <c r="E30" i="8"/>
  <c r="C30" i="8"/>
  <c r="B30" i="8"/>
  <c r="P29" i="8"/>
  <c r="O29" i="8"/>
  <c r="N29" i="8"/>
  <c r="M29" i="8"/>
  <c r="L29" i="8"/>
  <c r="K29" i="8"/>
  <c r="J29" i="8"/>
  <c r="I29" i="8"/>
  <c r="H29" i="8"/>
  <c r="G29" i="8"/>
  <c r="F29" i="8"/>
  <c r="E29" i="8"/>
  <c r="C29" i="8"/>
  <c r="B29" i="8"/>
  <c r="T28" i="8"/>
  <c r="P28" i="8"/>
  <c r="O28" i="8"/>
  <c r="N28" i="8"/>
  <c r="M28" i="8"/>
  <c r="L28" i="8"/>
  <c r="K28" i="8"/>
  <c r="J28" i="8"/>
  <c r="I28" i="8"/>
  <c r="H28" i="8"/>
  <c r="G28" i="8"/>
  <c r="F28" i="8"/>
  <c r="E28" i="8"/>
  <c r="C28" i="8"/>
  <c r="B28" i="8"/>
  <c r="P27" i="8"/>
  <c r="O27" i="8"/>
  <c r="N27" i="8"/>
  <c r="M27" i="8"/>
  <c r="L27" i="8"/>
  <c r="K27" i="8"/>
  <c r="J27" i="8"/>
  <c r="I27" i="8"/>
  <c r="H27" i="8"/>
  <c r="G27" i="8"/>
  <c r="F27" i="8"/>
  <c r="E27" i="8"/>
  <c r="C27" i="8"/>
  <c r="B27" i="8"/>
  <c r="P26" i="8"/>
  <c r="O26" i="8"/>
  <c r="N26" i="8"/>
  <c r="M26" i="8"/>
  <c r="L26" i="8"/>
  <c r="K26" i="8"/>
  <c r="J26" i="8"/>
  <c r="I26" i="8"/>
  <c r="H26" i="8"/>
  <c r="G26" i="8"/>
  <c r="F26" i="8"/>
  <c r="E26" i="8"/>
  <c r="C26" i="8"/>
  <c r="B26" i="8"/>
  <c r="P25" i="8"/>
  <c r="O25" i="8"/>
  <c r="N25" i="8"/>
  <c r="M25" i="8"/>
  <c r="L25" i="8"/>
  <c r="K25" i="8"/>
  <c r="J25" i="8"/>
  <c r="I25" i="8"/>
  <c r="H25" i="8"/>
  <c r="G25" i="8"/>
  <c r="F25" i="8"/>
  <c r="E25" i="8"/>
  <c r="C25" i="8"/>
  <c r="B25" i="8"/>
  <c r="P24" i="8"/>
  <c r="O24" i="8"/>
  <c r="N24" i="8"/>
  <c r="M24" i="8"/>
  <c r="L24" i="8"/>
  <c r="K24" i="8"/>
  <c r="J24" i="8"/>
  <c r="I24" i="8"/>
  <c r="H24" i="8"/>
  <c r="G24" i="8"/>
  <c r="F24" i="8"/>
  <c r="E24" i="8"/>
  <c r="C24" i="8"/>
  <c r="B24" i="8"/>
  <c r="P23" i="8"/>
  <c r="O23" i="8"/>
  <c r="N23" i="8"/>
  <c r="M23" i="8"/>
  <c r="L23" i="8"/>
  <c r="K23" i="8"/>
  <c r="J23" i="8"/>
  <c r="I23" i="8"/>
  <c r="H23" i="8"/>
  <c r="G23" i="8"/>
  <c r="F23" i="8"/>
  <c r="E23" i="8"/>
  <c r="C23" i="8"/>
  <c r="B23" i="8"/>
  <c r="T22" i="8"/>
  <c r="P22" i="8"/>
  <c r="O22" i="8"/>
  <c r="N22" i="8"/>
  <c r="M22" i="8"/>
  <c r="L22" i="8"/>
  <c r="K22" i="8"/>
  <c r="J22" i="8"/>
  <c r="I22" i="8"/>
  <c r="H22" i="8"/>
  <c r="G22" i="8"/>
  <c r="F22" i="8"/>
  <c r="E22" i="8"/>
  <c r="C22" i="8"/>
  <c r="B22" i="8"/>
  <c r="P21" i="8"/>
  <c r="O21" i="8"/>
  <c r="N21" i="8"/>
  <c r="M21" i="8"/>
  <c r="L21" i="8"/>
  <c r="K21" i="8"/>
  <c r="J21" i="8"/>
  <c r="I21" i="8"/>
  <c r="H21" i="8"/>
  <c r="G21" i="8"/>
  <c r="F21" i="8"/>
  <c r="E21" i="8"/>
  <c r="C21" i="8"/>
  <c r="B21" i="8"/>
  <c r="P20" i="8"/>
  <c r="O20" i="8"/>
  <c r="N20" i="8"/>
  <c r="M20" i="8"/>
  <c r="L20" i="8"/>
  <c r="K20" i="8"/>
  <c r="J20" i="8"/>
  <c r="I20" i="8"/>
  <c r="H20" i="8"/>
  <c r="G20" i="8"/>
  <c r="F20" i="8"/>
  <c r="E20" i="8"/>
  <c r="C20" i="8"/>
  <c r="B20" i="8"/>
  <c r="P19" i="8"/>
  <c r="O19" i="8"/>
  <c r="N19" i="8"/>
  <c r="M19" i="8"/>
  <c r="L19" i="8"/>
  <c r="K19" i="8"/>
  <c r="J19" i="8"/>
  <c r="I19" i="8"/>
  <c r="H19" i="8"/>
  <c r="G19" i="8"/>
  <c r="F19" i="8"/>
  <c r="E19" i="8"/>
  <c r="C19" i="8"/>
  <c r="B19" i="8"/>
  <c r="P18" i="8"/>
  <c r="O18" i="8"/>
  <c r="N18" i="8"/>
  <c r="M18" i="8"/>
  <c r="L18" i="8"/>
  <c r="K18" i="8"/>
  <c r="J18" i="8"/>
  <c r="I18" i="8"/>
  <c r="H18" i="8"/>
  <c r="G18" i="8"/>
  <c r="F18" i="8"/>
  <c r="E18" i="8"/>
  <c r="C18" i="8"/>
  <c r="B18" i="8"/>
  <c r="P17" i="8"/>
  <c r="O17" i="8"/>
  <c r="N17" i="8"/>
  <c r="M17" i="8"/>
  <c r="L17" i="8"/>
  <c r="K17" i="8"/>
  <c r="J17" i="8"/>
  <c r="I17" i="8"/>
  <c r="H17" i="8"/>
  <c r="G17" i="8"/>
  <c r="F17" i="8"/>
  <c r="E17" i="8"/>
  <c r="C17" i="8"/>
  <c r="B17" i="8"/>
  <c r="T16" i="8"/>
  <c r="P16" i="8"/>
  <c r="O16" i="8"/>
  <c r="N16" i="8"/>
  <c r="M16" i="8"/>
  <c r="L16" i="8"/>
  <c r="K16" i="8"/>
  <c r="J16" i="8"/>
  <c r="I16" i="8"/>
  <c r="H16" i="8"/>
  <c r="G16" i="8"/>
  <c r="F16" i="8"/>
  <c r="E16" i="8"/>
  <c r="C16" i="8"/>
  <c r="B16" i="8"/>
  <c r="P15" i="8"/>
  <c r="O15" i="8"/>
  <c r="N15" i="8"/>
  <c r="M15" i="8"/>
  <c r="L15" i="8"/>
  <c r="K15" i="8"/>
  <c r="J15" i="8"/>
  <c r="I15" i="8"/>
  <c r="H15" i="8"/>
  <c r="G15" i="8"/>
  <c r="F15" i="8"/>
  <c r="E15" i="8"/>
  <c r="C15" i="8"/>
  <c r="B15" i="8"/>
  <c r="P14" i="8"/>
  <c r="O14" i="8"/>
  <c r="N14" i="8"/>
  <c r="M14" i="8"/>
  <c r="L14" i="8"/>
  <c r="K14" i="8"/>
  <c r="J14" i="8"/>
  <c r="I14" i="8"/>
  <c r="H14" i="8"/>
  <c r="G14" i="8"/>
  <c r="F14" i="8"/>
  <c r="E14" i="8"/>
  <c r="C14" i="8"/>
  <c r="B14" i="8"/>
  <c r="P13" i="8"/>
  <c r="O13" i="8"/>
  <c r="N13" i="8"/>
  <c r="M13" i="8"/>
  <c r="L13" i="8"/>
  <c r="K13" i="8"/>
  <c r="J13" i="8"/>
  <c r="I13" i="8"/>
  <c r="H13" i="8"/>
  <c r="G13" i="8"/>
  <c r="F13" i="8"/>
  <c r="E13" i="8"/>
  <c r="C13" i="8"/>
  <c r="B13" i="8"/>
  <c r="P12" i="8"/>
  <c r="O12" i="8"/>
  <c r="N12" i="8"/>
  <c r="M12" i="8"/>
  <c r="L12" i="8"/>
  <c r="K12" i="8"/>
  <c r="J12" i="8"/>
  <c r="I12" i="8"/>
  <c r="H12" i="8"/>
  <c r="G12" i="8"/>
  <c r="F12" i="8"/>
  <c r="E12" i="8"/>
  <c r="C12" i="8"/>
  <c r="B12" i="8"/>
  <c r="P11" i="8"/>
  <c r="O11" i="8"/>
  <c r="N11" i="8"/>
  <c r="M11" i="8"/>
  <c r="L11" i="8"/>
  <c r="K11" i="8"/>
  <c r="J11" i="8"/>
  <c r="I11" i="8"/>
  <c r="H11" i="8"/>
  <c r="G11" i="8"/>
  <c r="F11" i="8"/>
  <c r="E11" i="8"/>
  <c r="C11" i="8"/>
  <c r="B11" i="8"/>
  <c r="P10" i="8"/>
  <c r="O10" i="8"/>
  <c r="N10" i="8"/>
  <c r="M10" i="8"/>
  <c r="L10" i="8"/>
  <c r="K10" i="8"/>
  <c r="J10" i="8"/>
  <c r="I10" i="8"/>
  <c r="H10" i="8"/>
  <c r="G10" i="8"/>
  <c r="F10" i="8"/>
  <c r="E10" i="8"/>
  <c r="C10" i="8"/>
  <c r="B10" i="8"/>
  <c r="P9" i="8"/>
  <c r="O9" i="8"/>
  <c r="N9" i="8"/>
  <c r="M9" i="8"/>
  <c r="L9" i="8"/>
  <c r="K9" i="8"/>
  <c r="J9" i="8"/>
  <c r="I9" i="8"/>
  <c r="H9" i="8"/>
  <c r="G9" i="8"/>
  <c r="F9" i="8"/>
  <c r="E9" i="8"/>
  <c r="C9" i="8"/>
  <c r="B9" i="8"/>
  <c r="P8" i="8"/>
  <c r="O8" i="8"/>
  <c r="N8" i="8"/>
  <c r="M8" i="8"/>
  <c r="L8" i="8"/>
  <c r="K8" i="8"/>
  <c r="J8" i="8"/>
  <c r="I8" i="8"/>
  <c r="H8" i="8"/>
  <c r="G8" i="8"/>
  <c r="F8" i="8"/>
  <c r="E8" i="8"/>
  <c r="C8" i="8"/>
  <c r="B8" i="8"/>
  <c r="P7" i="8"/>
  <c r="O7" i="8"/>
  <c r="N7" i="8"/>
  <c r="M7" i="8"/>
  <c r="L7" i="8"/>
  <c r="K7" i="8"/>
  <c r="J7" i="8"/>
  <c r="I7" i="8"/>
  <c r="H7" i="8"/>
  <c r="G7" i="8"/>
  <c r="F7" i="8"/>
  <c r="E7" i="8"/>
  <c r="C7" i="8"/>
  <c r="B7" i="8"/>
  <c r="P6" i="8"/>
  <c r="O6" i="8"/>
  <c r="N6" i="8"/>
  <c r="M6" i="8"/>
  <c r="L6" i="8"/>
  <c r="K6" i="8"/>
  <c r="J6" i="8"/>
  <c r="I6" i="8"/>
  <c r="H6" i="8"/>
  <c r="G6" i="8"/>
  <c r="F6" i="8"/>
  <c r="E6" i="8"/>
  <c r="C6" i="8"/>
  <c r="B6" i="8"/>
  <c r="P5" i="8"/>
  <c r="O5" i="8"/>
  <c r="N5" i="8"/>
  <c r="M5" i="8"/>
  <c r="L5" i="8"/>
  <c r="K5" i="8"/>
  <c r="J5" i="8"/>
  <c r="I5" i="8"/>
  <c r="H5" i="8"/>
  <c r="G5" i="8"/>
  <c r="F5" i="8"/>
  <c r="E5" i="8"/>
  <c r="C5" i="8"/>
  <c r="B5" i="8"/>
  <c r="T4" i="8"/>
  <c r="P4" i="8"/>
  <c r="O4" i="8"/>
  <c r="N4" i="8"/>
  <c r="M4" i="8"/>
  <c r="L4" i="8"/>
  <c r="K4" i="8"/>
  <c r="J4" i="8"/>
  <c r="I4" i="8"/>
  <c r="H4" i="8"/>
  <c r="G4" i="8"/>
  <c r="F4" i="8"/>
  <c r="E4" i="8"/>
  <c r="C4" i="8"/>
  <c r="B4" i="8"/>
  <c r="P3" i="8"/>
  <c r="O3" i="8"/>
  <c r="N3" i="8"/>
  <c r="M3" i="8"/>
  <c r="L3" i="8"/>
  <c r="K3" i="8"/>
  <c r="J3" i="8"/>
  <c r="I3" i="8"/>
  <c r="H3" i="8"/>
  <c r="G3" i="8"/>
  <c r="F3" i="8"/>
  <c r="E3" i="8"/>
  <c r="C3" i="8"/>
  <c r="B3" i="8"/>
  <c r="P2" i="8"/>
  <c r="O2" i="8"/>
  <c r="N2" i="8"/>
  <c r="M2" i="8"/>
  <c r="L2" i="8"/>
  <c r="K2" i="8"/>
  <c r="J2" i="8"/>
  <c r="I2" i="8"/>
  <c r="H2" i="8"/>
  <c r="G2" i="8"/>
  <c r="F2" i="8"/>
  <c r="E2" i="8"/>
  <c r="C2" i="8"/>
  <c r="B2" i="8"/>
  <c r="J301" i="7"/>
  <c r="T301" i="8" s="1"/>
  <c r="J300" i="7"/>
  <c r="T300" i="8" s="1"/>
  <c r="J299" i="7"/>
  <c r="T299" i="8" s="1"/>
  <c r="J298" i="7"/>
  <c r="T298" i="8" s="1"/>
  <c r="J297" i="7"/>
  <c r="T297" i="8" s="1"/>
  <c r="J296" i="7"/>
  <c r="T296" i="8" s="1"/>
  <c r="J295" i="7"/>
  <c r="T295" i="8" s="1"/>
  <c r="J294" i="7"/>
  <c r="T294" i="8" s="1"/>
  <c r="J293" i="7"/>
  <c r="T293" i="8" s="1"/>
  <c r="J292" i="7"/>
  <c r="T292" i="8" s="1"/>
  <c r="J291" i="7"/>
  <c r="T291" i="8" s="1"/>
  <c r="J290" i="7"/>
  <c r="T290" i="8" s="1"/>
  <c r="J289" i="7"/>
  <c r="T289" i="8" s="1"/>
  <c r="J288" i="7"/>
  <c r="T288" i="8" s="1"/>
  <c r="J287" i="7"/>
  <c r="T287" i="8" s="1"/>
  <c r="J286" i="7"/>
  <c r="T286" i="8" s="1"/>
  <c r="J285" i="7"/>
  <c r="T285" i="8" s="1"/>
  <c r="J284" i="7"/>
  <c r="T284" i="8" s="1"/>
  <c r="J283" i="7"/>
  <c r="T283" i="8" s="1"/>
  <c r="J282" i="7"/>
  <c r="T282" i="8" s="1"/>
  <c r="J281" i="7"/>
  <c r="T281" i="8" s="1"/>
  <c r="J280" i="7"/>
  <c r="T280" i="8" s="1"/>
  <c r="J279" i="7"/>
  <c r="T279" i="8" s="1"/>
  <c r="J278" i="7"/>
  <c r="T278" i="8" s="1"/>
  <c r="J277" i="7"/>
  <c r="T277" i="8" s="1"/>
  <c r="J276" i="7"/>
  <c r="T276" i="8" s="1"/>
  <c r="J275" i="7"/>
  <c r="T275" i="8" s="1"/>
  <c r="J274" i="7"/>
  <c r="T274" i="8" s="1"/>
  <c r="J273" i="7"/>
  <c r="T273" i="8" s="1"/>
  <c r="J272" i="7"/>
  <c r="T272" i="8" s="1"/>
  <c r="J271" i="7"/>
  <c r="T271" i="8" s="1"/>
  <c r="J270" i="7"/>
  <c r="T270" i="8" s="1"/>
  <c r="J269" i="7"/>
  <c r="T269" i="8" s="1"/>
  <c r="J268" i="7"/>
  <c r="T268" i="8" s="1"/>
  <c r="J267" i="7"/>
  <c r="T267" i="8" s="1"/>
  <c r="J266" i="7"/>
  <c r="T266" i="8" s="1"/>
  <c r="J265" i="7"/>
  <c r="T265" i="8" s="1"/>
  <c r="J264" i="7"/>
  <c r="T264" i="8" s="1"/>
  <c r="J263" i="7"/>
  <c r="T263" i="8" s="1"/>
  <c r="J262" i="7"/>
  <c r="T262" i="8" s="1"/>
  <c r="J261" i="7"/>
  <c r="T261" i="8" s="1"/>
  <c r="J260" i="7"/>
  <c r="T260" i="8" s="1"/>
  <c r="J259" i="7"/>
  <c r="T259" i="8" s="1"/>
  <c r="J258" i="7"/>
  <c r="T258" i="8" s="1"/>
  <c r="J257" i="7"/>
  <c r="T257" i="8" s="1"/>
  <c r="J256" i="7"/>
  <c r="T256" i="8" s="1"/>
  <c r="J255" i="7"/>
  <c r="T255" i="8" s="1"/>
  <c r="J254" i="7"/>
  <c r="T254" i="8" s="1"/>
  <c r="J253" i="7"/>
  <c r="T253" i="8" s="1"/>
  <c r="J252" i="7"/>
  <c r="T252" i="8" s="1"/>
  <c r="J251" i="7"/>
  <c r="T251" i="8" s="1"/>
  <c r="J250" i="7"/>
  <c r="T250" i="8" s="1"/>
  <c r="J249" i="7"/>
  <c r="T249" i="8" s="1"/>
  <c r="J248" i="7"/>
  <c r="T248" i="8" s="1"/>
  <c r="J247" i="7"/>
  <c r="T247" i="8" s="1"/>
  <c r="J246" i="7"/>
  <c r="T246" i="8" s="1"/>
  <c r="J245" i="7"/>
  <c r="T245" i="8" s="1"/>
  <c r="J244" i="7"/>
  <c r="T244" i="8" s="1"/>
  <c r="J243" i="7"/>
  <c r="T243" i="8" s="1"/>
  <c r="J242" i="7"/>
  <c r="T242" i="8" s="1"/>
  <c r="J241" i="7"/>
  <c r="T241" i="8" s="1"/>
  <c r="J240" i="7"/>
  <c r="T240" i="8" s="1"/>
  <c r="J239" i="7"/>
  <c r="T239" i="8" s="1"/>
  <c r="J238" i="7"/>
  <c r="T238" i="8" s="1"/>
  <c r="J237" i="7"/>
  <c r="T237" i="8" s="1"/>
  <c r="J236" i="7"/>
  <c r="T236" i="8" s="1"/>
  <c r="J235" i="7"/>
  <c r="T235" i="8" s="1"/>
  <c r="J234" i="7"/>
  <c r="T234" i="8" s="1"/>
  <c r="J233" i="7"/>
  <c r="T233" i="8" s="1"/>
  <c r="J232" i="7"/>
  <c r="T232" i="8" s="1"/>
  <c r="J231" i="7"/>
  <c r="T231" i="8" s="1"/>
  <c r="J230" i="7"/>
  <c r="T230" i="8" s="1"/>
  <c r="J229" i="7"/>
  <c r="T229" i="8" s="1"/>
  <c r="J228" i="7"/>
  <c r="T228" i="8" s="1"/>
  <c r="J227" i="7"/>
  <c r="T227" i="8" s="1"/>
  <c r="J226" i="7"/>
  <c r="T226" i="8" s="1"/>
  <c r="J225" i="7"/>
  <c r="T225" i="8" s="1"/>
  <c r="J224" i="7"/>
  <c r="T224" i="8" s="1"/>
  <c r="J223" i="7"/>
  <c r="T223" i="8" s="1"/>
  <c r="J222" i="7"/>
  <c r="T222" i="8" s="1"/>
  <c r="J221" i="7"/>
  <c r="T221" i="8" s="1"/>
  <c r="J220" i="7"/>
  <c r="T220" i="8" s="1"/>
  <c r="J219" i="7"/>
  <c r="T219" i="8" s="1"/>
  <c r="J218" i="7"/>
  <c r="T218" i="8" s="1"/>
  <c r="J217" i="7"/>
  <c r="T217" i="8" s="1"/>
  <c r="J216" i="7"/>
  <c r="T216" i="8" s="1"/>
  <c r="J215" i="7"/>
  <c r="T215" i="8" s="1"/>
  <c r="J214" i="7"/>
  <c r="T214" i="8" s="1"/>
  <c r="J213" i="7"/>
  <c r="T213" i="8" s="1"/>
  <c r="J212" i="7"/>
  <c r="T212" i="8" s="1"/>
  <c r="J211" i="7"/>
  <c r="T211" i="8" s="1"/>
  <c r="J210" i="7"/>
  <c r="T210" i="8" s="1"/>
  <c r="J209" i="7"/>
  <c r="T209" i="8" s="1"/>
  <c r="J208" i="7"/>
  <c r="T208" i="8" s="1"/>
  <c r="J207" i="7"/>
  <c r="T207" i="8" s="1"/>
  <c r="J206" i="7"/>
  <c r="T206" i="8" s="1"/>
  <c r="J205" i="7"/>
  <c r="T205" i="8" s="1"/>
  <c r="J204" i="7"/>
  <c r="T204" i="8" s="1"/>
  <c r="J203" i="7"/>
  <c r="T203" i="8" s="1"/>
  <c r="J202" i="7"/>
  <c r="T202" i="8" s="1"/>
  <c r="J201" i="7"/>
  <c r="T201" i="8" s="1"/>
  <c r="J200" i="7"/>
  <c r="T200" i="8" s="1"/>
  <c r="J199" i="7"/>
  <c r="T199" i="8" s="1"/>
  <c r="J198" i="7"/>
  <c r="T198" i="8" s="1"/>
  <c r="J197" i="7"/>
  <c r="T197" i="8" s="1"/>
  <c r="J196" i="7"/>
  <c r="T196" i="8" s="1"/>
  <c r="J195" i="7"/>
  <c r="T195" i="8" s="1"/>
  <c r="J194" i="7"/>
  <c r="T194" i="8" s="1"/>
  <c r="J193" i="7"/>
  <c r="T193" i="8" s="1"/>
  <c r="J192" i="7"/>
  <c r="T192" i="8" s="1"/>
  <c r="J191" i="7"/>
  <c r="T191" i="8" s="1"/>
  <c r="J190" i="7"/>
  <c r="T190" i="8" s="1"/>
  <c r="J189" i="7"/>
  <c r="T189" i="8" s="1"/>
  <c r="J188" i="7"/>
  <c r="T188" i="8" s="1"/>
  <c r="J187" i="7"/>
  <c r="T187" i="8" s="1"/>
  <c r="J186" i="7"/>
  <c r="T186" i="8" s="1"/>
  <c r="J185" i="7"/>
  <c r="T185" i="8" s="1"/>
  <c r="J184" i="7"/>
  <c r="J183" i="7"/>
  <c r="T183" i="8" s="1"/>
  <c r="J182" i="7"/>
  <c r="T182" i="8" s="1"/>
  <c r="J181" i="7"/>
  <c r="T181" i="8" s="1"/>
  <c r="J180" i="7"/>
  <c r="T180" i="8" s="1"/>
  <c r="J179" i="7"/>
  <c r="T179" i="8" s="1"/>
  <c r="J178" i="7"/>
  <c r="T178" i="8" s="1"/>
  <c r="J177" i="7"/>
  <c r="T177" i="8" s="1"/>
  <c r="J176" i="7"/>
  <c r="T176" i="8" s="1"/>
  <c r="J175" i="7"/>
  <c r="T175" i="8" s="1"/>
  <c r="J174" i="7"/>
  <c r="T174" i="8" s="1"/>
  <c r="J173" i="7"/>
  <c r="T173" i="8" s="1"/>
  <c r="J172" i="7"/>
  <c r="T172" i="8" s="1"/>
  <c r="J171" i="7"/>
  <c r="T171" i="8" s="1"/>
  <c r="J170" i="7"/>
  <c r="T170" i="8" s="1"/>
  <c r="J169" i="7"/>
  <c r="T169" i="8" s="1"/>
  <c r="J168" i="7"/>
  <c r="T168" i="8" s="1"/>
  <c r="J167" i="7"/>
  <c r="T167" i="8" s="1"/>
  <c r="J166" i="7"/>
  <c r="T166" i="8" s="1"/>
  <c r="J165" i="7"/>
  <c r="T165" i="8" s="1"/>
  <c r="J164" i="7"/>
  <c r="T164" i="8" s="1"/>
  <c r="J163" i="7"/>
  <c r="T163" i="8" s="1"/>
  <c r="J162" i="7"/>
  <c r="T162" i="8" s="1"/>
  <c r="J161" i="7"/>
  <c r="T161" i="8" s="1"/>
  <c r="J160" i="7"/>
  <c r="T160" i="8" s="1"/>
  <c r="J159" i="7"/>
  <c r="T159" i="8" s="1"/>
  <c r="J158" i="7"/>
  <c r="T158" i="8" s="1"/>
  <c r="J157" i="7"/>
  <c r="T157" i="8" s="1"/>
  <c r="J156" i="7"/>
  <c r="T156" i="8" s="1"/>
  <c r="J155" i="7"/>
  <c r="T155" i="8" s="1"/>
  <c r="J154" i="7"/>
  <c r="T154" i="8" s="1"/>
  <c r="J153" i="7"/>
  <c r="T153" i="8" s="1"/>
  <c r="J152" i="7"/>
  <c r="T152" i="8" s="1"/>
  <c r="J151" i="7"/>
  <c r="T151" i="8" s="1"/>
  <c r="J150" i="7"/>
  <c r="T150" i="8" s="1"/>
  <c r="J149" i="7"/>
  <c r="T149" i="8" s="1"/>
  <c r="J148" i="7"/>
  <c r="T148" i="8" s="1"/>
  <c r="J147" i="7"/>
  <c r="T147" i="8" s="1"/>
  <c r="J146" i="7"/>
  <c r="T146" i="8" s="1"/>
  <c r="J145" i="7"/>
  <c r="T145" i="8" s="1"/>
  <c r="J144" i="7"/>
  <c r="T144" i="8" s="1"/>
  <c r="J143" i="7"/>
  <c r="T143" i="8" s="1"/>
  <c r="J142" i="7"/>
  <c r="T142" i="8" s="1"/>
  <c r="J141" i="7"/>
  <c r="T141" i="8" s="1"/>
  <c r="J140" i="7"/>
  <c r="T140" i="8" s="1"/>
  <c r="J139" i="7"/>
  <c r="T139" i="8" s="1"/>
  <c r="J138" i="7"/>
  <c r="T138" i="8" s="1"/>
  <c r="J137" i="7"/>
  <c r="T137" i="8" s="1"/>
  <c r="J136" i="7"/>
  <c r="T136" i="8" s="1"/>
  <c r="J135" i="7"/>
  <c r="T135" i="8" s="1"/>
  <c r="J134" i="7"/>
  <c r="T134" i="8" s="1"/>
  <c r="J133" i="7"/>
  <c r="T133" i="8" s="1"/>
  <c r="J132" i="7"/>
  <c r="T132" i="8" s="1"/>
  <c r="J131" i="7"/>
  <c r="T131" i="8" s="1"/>
  <c r="J130" i="7"/>
  <c r="T130" i="8" s="1"/>
  <c r="J129" i="7"/>
  <c r="T129" i="8" s="1"/>
  <c r="J128" i="7"/>
  <c r="T128" i="8" s="1"/>
  <c r="J127" i="7"/>
  <c r="T127" i="8" s="1"/>
  <c r="J126" i="7"/>
  <c r="T126" i="8" s="1"/>
  <c r="J125" i="7"/>
  <c r="T125" i="8" s="1"/>
  <c r="J124" i="7"/>
  <c r="J123" i="7"/>
  <c r="T123" i="8" s="1"/>
  <c r="J122" i="7"/>
  <c r="T122" i="8" s="1"/>
  <c r="J121" i="7"/>
  <c r="T121" i="8" s="1"/>
  <c r="J120" i="7"/>
  <c r="T120" i="8" s="1"/>
  <c r="J119" i="7"/>
  <c r="T119" i="8" s="1"/>
  <c r="J118" i="7"/>
  <c r="T118" i="8" s="1"/>
  <c r="J117" i="7"/>
  <c r="T117" i="8" s="1"/>
  <c r="J116" i="7"/>
  <c r="T116" i="8" s="1"/>
  <c r="J115" i="7"/>
  <c r="T115" i="8" s="1"/>
  <c r="J114" i="7"/>
  <c r="T114" i="8" s="1"/>
  <c r="J113" i="7"/>
  <c r="T113" i="8" s="1"/>
  <c r="J112" i="7"/>
  <c r="J111" i="7"/>
  <c r="T111" i="8" s="1"/>
  <c r="J110" i="7"/>
  <c r="T110" i="8" s="1"/>
  <c r="J109" i="7"/>
  <c r="T109" i="8" s="1"/>
  <c r="J108" i="7"/>
  <c r="T108" i="8" s="1"/>
  <c r="J107" i="7"/>
  <c r="T107" i="8" s="1"/>
  <c r="J106" i="7"/>
  <c r="T106" i="8" s="1"/>
  <c r="J105" i="7"/>
  <c r="T105" i="8" s="1"/>
  <c r="J104" i="7"/>
  <c r="T104" i="8" s="1"/>
  <c r="J103" i="7"/>
  <c r="T103" i="8" s="1"/>
  <c r="J102" i="7"/>
  <c r="T102" i="8" s="1"/>
  <c r="J101" i="7"/>
  <c r="T101" i="8" s="1"/>
  <c r="J100" i="7"/>
  <c r="J99" i="7"/>
  <c r="T99" i="8" s="1"/>
  <c r="J98" i="7"/>
  <c r="T98" i="8" s="1"/>
  <c r="J97" i="7"/>
  <c r="T97" i="8" s="1"/>
  <c r="J96" i="7"/>
  <c r="T96" i="8" s="1"/>
  <c r="J95" i="7"/>
  <c r="T95" i="8" s="1"/>
  <c r="J94" i="7"/>
  <c r="T94" i="8" s="1"/>
  <c r="J93" i="7"/>
  <c r="T93" i="8" s="1"/>
  <c r="J92" i="7"/>
  <c r="T92" i="8" s="1"/>
  <c r="J91" i="7"/>
  <c r="T91" i="8" s="1"/>
  <c r="J90" i="7"/>
  <c r="T90" i="8" s="1"/>
  <c r="J89" i="7"/>
  <c r="T89" i="8" s="1"/>
  <c r="J88" i="7"/>
  <c r="J87" i="7"/>
  <c r="T87" i="8" s="1"/>
  <c r="J86" i="7"/>
  <c r="T86" i="8" s="1"/>
  <c r="J85" i="7"/>
  <c r="T85" i="8" s="1"/>
  <c r="J84" i="7"/>
  <c r="T84" i="8" s="1"/>
  <c r="J83" i="7"/>
  <c r="T83" i="8" s="1"/>
  <c r="J82" i="7"/>
  <c r="T82" i="8" s="1"/>
  <c r="J81" i="7"/>
  <c r="T81" i="8" s="1"/>
  <c r="J80" i="7"/>
  <c r="T80" i="8" s="1"/>
  <c r="J79" i="7"/>
  <c r="T79" i="8" s="1"/>
  <c r="J78" i="7"/>
  <c r="T78" i="8" s="1"/>
  <c r="J77" i="7"/>
  <c r="T77" i="8" s="1"/>
  <c r="J76" i="7"/>
  <c r="J75" i="7"/>
  <c r="T75" i="8" s="1"/>
  <c r="J74" i="7"/>
  <c r="T74" i="8" s="1"/>
  <c r="J73" i="7"/>
  <c r="T73" i="8" s="1"/>
  <c r="J72" i="7"/>
  <c r="T72" i="8" s="1"/>
  <c r="J71" i="7"/>
  <c r="T71" i="8" s="1"/>
  <c r="J70" i="7"/>
  <c r="T70" i="8" s="1"/>
  <c r="J69" i="7"/>
  <c r="T69" i="8" s="1"/>
  <c r="J68" i="7"/>
  <c r="T68" i="8" s="1"/>
  <c r="J67" i="7"/>
  <c r="T67" i="8" s="1"/>
  <c r="J66" i="7"/>
  <c r="T66" i="8" s="1"/>
  <c r="J65" i="7"/>
  <c r="T65" i="8" s="1"/>
  <c r="J64" i="7"/>
  <c r="J63" i="7"/>
  <c r="T63" i="8" s="1"/>
  <c r="J62" i="7"/>
  <c r="T62" i="8" s="1"/>
  <c r="J61" i="7"/>
  <c r="T61" i="8" s="1"/>
  <c r="J60" i="7"/>
  <c r="T60" i="8" s="1"/>
  <c r="J59" i="7"/>
  <c r="T59" i="8" s="1"/>
  <c r="J58" i="7"/>
  <c r="T58" i="8" s="1"/>
  <c r="J57" i="7"/>
  <c r="T57" i="8" s="1"/>
  <c r="J56" i="7"/>
  <c r="T56" i="8" s="1"/>
  <c r="J55" i="7"/>
  <c r="T55" i="8" s="1"/>
  <c r="J54" i="7"/>
  <c r="T54" i="8" s="1"/>
  <c r="J53" i="7"/>
  <c r="T53" i="8" s="1"/>
  <c r="J52" i="7"/>
  <c r="J51" i="7"/>
  <c r="T51" i="8" s="1"/>
  <c r="J50" i="7"/>
  <c r="T50" i="8" s="1"/>
  <c r="J49" i="7"/>
  <c r="T49" i="8" s="1"/>
  <c r="J48" i="7"/>
  <c r="T48" i="8" s="1"/>
  <c r="J47" i="7"/>
  <c r="T47" i="8" s="1"/>
  <c r="J46" i="7"/>
  <c r="T46" i="8" s="1"/>
  <c r="J45" i="7"/>
  <c r="T45" i="8" s="1"/>
  <c r="J44" i="7"/>
  <c r="T44" i="8" s="1"/>
  <c r="J43" i="7"/>
  <c r="T43" i="8" s="1"/>
  <c r="J42" i="7"/>
  <c r="T42" i="8" s="1"/>
  <c r="J41" i="7"/>
  <c r="T41" i="8" s="1"/>
  <c r="J40" i="7"/>
  <c r="J39" i="7"/>
  <c r="T39" i="8" s="1"/>
  <c r="J38" i="7"/>
  <c r="T38" i="8" s="1"/>
  <c r="J37" i="7"/>
  <c r="T37" i="8" s="1"/>
  <c r="J36" i="7"/>
  <c r="T36" i="8" s="1"/>
  <c r="J35" i="7"/>
  <c r="T35" i="8" s="1"/>
  <c r="J34" i="7"/>
  <c r="T34" i="8" s="1"/>
  <c r="J33" i="7"/>
  <c r="T33" i="8" s="1"/>
  <c r="J32" i="7"/>
  <c r="T32" i="8" s="1"/>
  <c r="J31" i="7"/>
  <c r="T31" i="8" s="1"/>
  <c r="J30" i="7"/>
  <c r="T30" i="8" s="1"/>
  <c r="J29" i="7"/>
  <c r="T29" i="8" s="1"/>
  <c r="J28" i="7"/>
  <c r="J27" i="7"/>
  <c r="T27" i="8" s="1"/>
  <c r="J26" i="7"/>
  <c r="T26" i="8" s="1"/>
  <c r="J25" i="7"/>
  <c r="T25" i="8" s="1"/>
  <c r="J24" i="7"/>
  <c r="T24" i="8" s="1"/>
  <c r="J23" i="7"/>
  <c r="T23" i="8" s="1"/>
  <c r="J22" i="7"/>
  <c r="J21" i="7"/>
  <c r="T21" i="8" s="1"/>
  <c r="J20" i="7"/>
  <c r="T20" i="8" s="1"/>
  <c r="J19" i="7"/>
  <c r="T19" i="8" s="1"/>
  <c r="J18" i="7"/>
  <c r="T18" i="8" s="1"/>
  <c r="J17" i="7"/>
  <c r="T17" i="8" s="1"/>
  <c r="J16" i="7"/>
  <c r="J15" i="7"/>
  <c r="T15" i="8" s="1"/>
  <c r="J14" i="7"/>
  <c r="T14" i="8" s="1"/>
  <c r="J13" i="7"/>
  <c r="T13" i="8" s="1"/>
  <c r="J12" i="7"/>
  <c r="T12" i="8" s="1"/>
  <c r="J11" i="7"/>
  <c r="T11" i="8" s="1"/>
  <c r="J10" i="7"/>
  <c r="T10" i="8" s="1"/>
  <c r="J9" i="7"/>
  <c r="T9" i="8" s="1"/>
  <c r="J8" i="7"/>
  <c r="T8" i="8" s="1"/>
  <c r="J7" i="7"/>
  <c r="T7" i="8" s="1"/>
  <c r="J6" i="7"/>
  <c r="T6" i="8" s="1"/>
  <c r="J5" i="7"/>
  <c r="T5" i="8" s="1"/>
  <c r="J4" i="7"/>
  <c r="J3" i="7"/>
  <c r="T3" i="8" s="1"/>
  <c r="J2" i="7"/>
  <c r="T2" i="8" s="1"/>
  <c r="X3601" i="5"/>
  <c r="W3601" i="5"/>
  <c r="U3601" i="5"/>
  <c r="V3601" i="5" s="1"/>
  <c r="X3600" i="5"/>
  <c r="W3600" i="5"/>
  <c r="U3600" i="5"/>
  <c r="V3600" i="5" s="1"/>
  <c r="X3599" i="5"/>
  <c r="W3599" i="5"/>
  <c r="V3599" i="5"/>
  <c r="U3599" i="5"/>
  <c r="X3598" i="5"/>
  <c r="W3598" i="5"/>
  <c r="U3598" i="5"/>
  <c r="V3598" i="5" s="1"/>
  <c r="X3597" i="5"/>
  <c r="W3597" i="5"/>
  <c r="U3597" i="5"/>
  <c r="V3597" i="5" s="1"/>
  <c r="CW33" i="9" s="1"/>
  <c r="X3596" i="5"/>
  <c r="W3596" i="5"/>
  <c r="U3596" i="5"/>
  <c r="V3596" i="5" s="1"/>
  <c r="X3595" i="5"/>
  <c r="W3595" i="5"/>
  <c r="V3595" i="5"/>
  <c r="CW31" i="9" s="1"/>
  <c r="U3595" i="5"/>
  <c r="X3594" i="5"/>
  <c r="W3594" i="5"/>
  <c r="V3594" i="5"/>
  <c r="U3594" i="5"/>
  <c r="X3593" i="5"/>
  <c r="W3593" i="5"/>
  <c r="U3593" i="5"/>
  <c r="V3593" i="5" s="1"/>
  <c r="X3592" i="5"/>
  <c r="W3592" i="5"/>
  <c r="U3592" i="5"/>
  <c r="V3592" i="5" s="1"/>
  <c r="X3591" i="5"/>
  <c r="W3591" i="5"/>
  <c r="V3591" i="5"/>
  <c r="U3591" i="5"/>
  <c r="X3590" i="5"/>
  <c r="W3590" i="5"/>
  <c r="V3590" i="5"/>
  <c r="U3590" i="5"/>
  <c r="X3589" i="5"/>
  <c r="W3589" i="5"/>
  <c r="V3589" i="5"/>
  <c r="U3589" i="5"/>
  <c r="X3588" i="5"/>
  <c r="W3588" i="5"/>
  <c r="U3588" i="5"/>
  <c r="V3588" i="5" s="1"/>
  <c r="X3587" i="5"/>
  <c r="W3587" i="5"/>
  <c r="U3587" i="5"/>
  <c r="V3587" i="5" s="1"/>
  <c r="X3586" i="5"/>
  <c r="W3586" i="5"/>
  <c r="V3586" i="5"/>
  <c r="U3586" i="5"/>
  <c r="X3585" i="5"/>
  <c r="W3585" i="5"/>
  <c r="U3585" i="5"/>
  <c r="V3585" i="5" s="1"/>
  <c r="X3584" i="5"/>
  <c r="W3584" i="5"/>
  <c r="U3584" i="5"/>
  <c r="V3584" i="5" s="1"/>
  <c r="X3583" i="5"/>
  <c r="W3583" i="5"/>
  <c r="V3583" i="5"/>
  <c r="CW19" i="9" s="1"/>
  <c r="U3583" i="5"/>
  <c r="X3582" i="5"/>
  <c r="W3582" i="5"/>
  <c r="U3582" i="5"/>
  <c r="V3582" i="5" s="1"/>
  <c r="X3581" i="5"/>
  <c r="W3581" i="5"/>
  <c r="U3581" i="5"/>
  <c r="V3581" i="5" s="1"/>
  <c r="X3580" i="5"/>
  <c r="W3580" i="5"/>
  <c r="U3580" i="5"/>
  <c r="V3580" i="5" s="1"/>
  <c r="X3579" i="5"/>
  <c r="W3579" i="5"/>
  <c r="V3579" i="5"/>
  <c r="CW15" i="9" s="1"/>
  <c r="U3579" i="5"/>
  <c r="X3578" i="5"/>
  <c r="W3578" i="5"/>
  <c r="V3578" i="5"/>
  <c r="U3578" i="5"/>
  <c r="X3577" i="5"/>
  <c r="W3577" i="5"/>
  <c r="V3577" i="5"/>
  <c r="U3577" i="5"/>
  <c r="X3576" i="5"/>
  <c r="W3576" i="5"/>
  <c r="V3576" i="5"/>
  <c r="CW12" i="9" s="1"/>
  <c r="U3576" i="5"/>
  <c r="X3575" i="5"/>
  <c r="W3575" i="5"/>
  <c r="V3575" i="5"/>
  <c r="U3575" i="5"/>
  <c r="X3574" i="5"/>
  <c r="W3574" i="5"/>
  <c r="V3574" i="5"/>
  <c r="U3574" i="5"/>
  <c r="X3573" i="5"/>
  <c r="W3573" i="5"/>
  <c r="V3573" i="5"/>
  <c r="U3573" i="5"/>
  <c r="X3572" i="5"/>
  <c r="W3572" i="5"/>
  <c r="V3572" i="5"/>
  <c r="U3572" i="5"/>
  <c r="X3571" i="5"/>
  <c r="W3571" i="5"/>
  <c r="V3571" i="5"/>
  <c r="U3571" i="5"/>
  <c r="X3570" i="5"/>
  <c r="W3570" i="5"/>
  <c r="U3570" i="5"/>
  <c r="V3570" i="5" s="1"/>
  <c r="CW6" i="9" s="1"/>
  <c r="X3569" i="5"/>
  <c r="W3569" i="5"/>
  <c r="V3569" i="5"/>
  <c r="U3569" i="5"/>
  <c r="X3568" i="5"/>
  <c r="W3568" i="5"/>
  <c r="U3568" i="5"/>
  <c r="V3568" i="5" s="1"/>
  <c r="X3567" i="5"/>
  <c r="W3567" i="5"/>
  <c r="V3567" i="5"/>
  <c r="U3567" i="5"/>
  <c r="X3566" i="5"/>
  <c r="W3566" i="5"/>
  <c r="V3566" i="5"/>
  <c r="U3566" i="5"/>
  <c r="X3565" i="5"/>
  <c r="W3565" i="5"/>
  <c r="V3565" i="5"/>
  <c r="CV37" i="9" s="1"/>
  <c r="U3565" i="5"/>
  <c r="X3564" i="5"/>
  <c r="W3564" i="5"/>
  <c r="V3564" i="5"/>
  <c r="CV36" i="9" s="1"/>
  <c r="U3564" i="5"/>
  <c r="X3563" i="5"/>
  <c r="W3563" i="5"/>
  <c r="V3563" i="5"/>
  <c r="U3563" i="5"/>
  <c r="X3562" i="5"/>
  <c r="W3562" i="5"/>
  <c r="V3562" i="5"/>
  <c r="U3562" i="5"/>
  <c r="X3561" i="5"/>
  <c r="W3561" i="5"/>
  <c r="V3561" i="5"/>
  <c r="CV33" i="9" s="1"/>
  <c r="U3561" i="5"/>
  <c r="X3560" i="5"/>
  <c r="W3560" i="5"/>
  <c r="V3560" i="5"/>
  <c r="U3560" i="5"/>
  <c r="X3559" i="5"/>
  <c r="W3559" i="5"/>
  <c r="U3559" i="5"/>
  <c r="V3559" i="5" s="1"/>
  <c r="CV31" i="9" s="1"/>
  <c r="X3558" i="5"/>
  <c r="W3558" i="5"/>
  <c r="V3558" i="5"/>
  <c r="CV30" i="9" s="1"/>
  <c r="U3558" i="5"/>
  <c r="X3557" i="5"/>
  <c r="W3557" i="5"/>
  <c r="V3557" i="5"/>
  <c r="U3557" i="5"/>
  <c r="X3556" i="5"/>
  <c r="W3556" i="5"/>
  <c r="U3556" i="5"/>
  <c r="V3556" i="5" s="1"/>
  <c r="CV28" i="9" s="1"/>
  <c r="X3555" i="5"/>
  <c r="W3555" i="5"/>
  <c r="V3555" i="5"/>
  <c r="U3555" i="5"/>
  <c r="X3554" i="5"/>
  <c r="W3554" i="5"/>
  <c r="U3554" i="5"/>
  <c r="V3554" i="5" s="1"/>
  <c r="X3553" i="5"/>
  <c r="W3553" i="5"/>
  <c r="V3553" i="5"/>
  <c r="U3553" i="5"/>
  <c r="X3552" i="5"/>
  <c r="W3552" i="5"/>
  <c r="V3552" i="5"/>
  <c r="U3552" i="5"/>
  <c r="X3551" i="5"/>
  <c r="W3551" i="5"/>
  <c r="U3551" i="5"/>
  <c r="V3551" i="5" s="1"/>
  <c r="CV23" i="9" s="1"/>
  <c r="X3550" i="5"/>
  <c r="W3550" i="5"/>
  <c r="V3550" i="5"/>
  <c r="U3550" i="5"/>
  <c r="X3549" i="5"/>
  <c r="W3549" i="5"/>
  <c r="V3549" i="5"/>
  <c r="U3549" i="5"/>
  <c r="X3548" i="5"/>
  <c r="W3548" i="5"/>
  <c r="V3548" i="5"/>
  <c r="U3548" i="5"/>
  <c r="X3547" i="5"/>
  <c r="W3547" i="5"/>
  <c r="U3547" i="5"/>
  <c r="V3547" i="5" s="1"/>
  <c r="X3546" i="5"/>
  <c r="W3546" i="5"/>
  <c r="U3546" i="5"/>
  <c r="V3546" i="5" s="1"/>
  <c r="X3545" i="5"/>
  <c r="W3545" i="5"/>
  <c r="U3545" i="5"/>
  <c r="V3545" i="5" s="1"/>
  <c r="CV17" i="9" s="1"/>
  <c r="X3544" i="5"/>
  <c r="W3544" i="5"/>
  <c r="V3544" i="5"/>
  <c r="U3544" i="5"/>
  <c r="X3543" i="5"/>
  <c r="W3543" i="5"/>
  <c r="U3543" i="5"/>
  <c r="V3543" i="5" s="1"/>
  <c r="CV15" i="9" s="1"/>
  <c r="X3542" i="5"/>
  <c r="W3542" i="5"/>
  <c r="V3542" i="5"/>
  <c r="U3542" i="5"/>
  <c r="X3541" i="5"/>
  <c r="W3541" i="5"/>
  <c r="U3541" i="5"/>
  <c r="V3541" i="5" s="1"/>
  <c r="X3540" i="5"/>
  <c r="W3540" i="5"/>
  <c r="V3540" i="5"/>
  <c r="U3540" i="5"/>
  <c r="X3539" i="5"/>
  <c r="W3539" i="5"/>
  <c r="V3539" i="5"/>
  <c r="U3539" i="5"/>
  <c r="X3538" i="5"/>
  <c r="W3538" i="5"/>
  <c r="V3538" i="5"/>
  <c r="U3538" i="5"/>
  <c r="X3537" i="5"/>
  <c r="W3537" i="5"/>
  <c r="U3537" i="5"/>
  <c r="V3537" i="5" s="1"/>
  <c r="CV9" i="9" s="1"/>
  <c r="X3536" i="5"/>
  <c r="W3536" i="5"/>
  <c r="U3536" i="5"/>
  <c r="V3536" i="5" s="1"/>
  <c r="X3535" i="5"/>
  <c r="W3535" i="5"/>
  <c r="V3535" i="5"/>
  <c r="U3535" i="5"/>
  <c r="X3534" i="5"/>
  <c r="W3534" i="5"/>
  <c r="V3534" i="5"/>
  <c r="CV6" i="9" s="1"/>
  <c r="U3534" i="5"/>
  <c r="X3533" i="5"/>
  <c r="W3533" i="5"/>
  <c r="V3533" i="5"/>
  <c r="U3533" i="5"/>
  <c r="X3532" i="5"/>
  <c r="W3532" i="5"/>
  <c r="U3532" i="5"/>
  <c r="V3532" i="5" s="1"/>
  <c r="CV4" i="9" s="1"/>
  <c r="X3531" i="5"/>
  <c r="W3531" i="5"/>
  <c r="V3531" i="5"/>
  <c r="U3531" i="5"/>
  <c r="X3530" i="5"/>
  <c r="W3530" i="5"/>
  <c r="U3530" i="5"/>
  <c r="V3530" i="5" s="1"/>
  <c r="X3529" i="5"/>
  <c r="W3529" i="5"/>
  <c r="V3529" i="5"/>
  <c r="U3529" i="5"/>
  <c r="X3528" i="5"/>
  <c r="W3528" i="5"/>
  <c r="U3528" i="5"/>
  <c r="V3528" i="5" s="1"/>
  <c r="X3527" i="5"/>
  <c r="W3527" i="5"/>
  <c r="V3527" i="5"/>
  <c r="U3527" i="5"/>
  <c r="X3526" i="5"/>
  <c r="W3526" i="5"/>
  <c r="V3526" i="5"/>
  <c r="U3526" i="5"/>
  <c r="X3525" i="5"/>
  <c r="W3525" i="5"/>
  <c r="U3525" i="5"/>
  <c r="V3525" i="5" s="1"/>
  <c r="CU33" i="9" s="1"/>
  <c r="X3524" i="5"/>
  <c r="W3524" i="5"/>
  <c r="U3524" i="5"/>
  <c r="V3524" i="5" s="1"/>
  <c r="CU32" i="9" s="1"/>
  <c r="X3523" i="5"/>
  <c r="W3523" i="5"/>
  <c r="V3523" i="5"/>
  <c r="U3523" i="5"/>
  <c r="X3522" i="5"/>
  <c r="W3522" i="5"/>
  <c r="V3522" i="5"/>
  <c r="CU30" i="9" s="1"/>
  <c r="U3522" i="5"/>
  <c r="X3521" i="5"/>
  <c r="W3521" i="5"/>
  <c r="U3521" i="5"/>
  <c r="V3521" i="5" s="1"/>
  <c r="X3520" i="5"/>
  <c r="W3520" i="5"/>
  <c r="V3520" i="5"/>
  <c r="U3520" i="5"/>
  <c r="X3519" i="5"/>
  <c r="W3519" i="5"/>
  <c r="U3519" i="5"/>
  <c r="V3519" i="5" s="1"/>
  <c r="CU27" i="9" s="1"/>
  <c r="X3518" i="5"/>
  <c r="W3518" i="5"/>
  <c r="U3518" i="5"/>
  <c r="V3518" i="5" s="1"/>
  <c r="X3517" i="5"/>
  <c r="W3517" i="5"/>
  <c r="U3517" i="5"/>
  <c r="V3517" i="5" s="1"/>
  <c r="X3516" i="5"/>
  <c r="W3516" i="5"/>
  <c r="V3516" i="5"/>
  <c r="U3516" i="5"/>
  <c r="X3515" i="5"/>
  <c r="W3515" i="5"/>
  <c r="V3515" i="5"/>
  <c r="CU23" i="9" s="1"/>
  <c r="U3515" i="5"/>
  <c r="X3514" i="5"/>
  <c r="W3514" i="5"/>
  <c r="U3514" i="5"/>
  <c r="V3514" i="5" s="1"/>
  <c r="CU22" i="9" s="1"/>
  <c r="X3513" i="5"/>
  <c r="W3513" i="5"/>
  <c r="V3513" i="5"/>
  <c r="CU21" i="9" s="1"/>
  <c r="U3513" i="5"/>
  <c r="X3512" i="5"/>
  <c r="W3512" i="5"/>
  <c r="U3512" i="5"/>
  <c r="V3512" i="5" s="1"/>
  <c r="X3511" i="5"/>
  <c r="W3511" i="5"/>
  <c r="V3511" i="5"/>
  <c r="CU19" i="9" s="1"/>
  <c r="U3511" i="5"/>
  <c r="X3510" i="5"/>
  <c r="W3510" i="5"/>
  <c r="U3510" i="5"/>
  <c r="V3510" i="5" s="1"/>
  <c r="X3509" i="5"/>
  <c r="W3509" i="5"/>
  <c r="U3509" i="5"/>
  <c r="V3509" i="5" s="1"/>
  <c r="X3508" i="5"/>
  <c r="W3508" i="5"/>
  <c r="U3508" i="5"/>
  <c r="V3508" i="5" s="1"/>
  <c r="X3507" i="5"/>
  <c r="W3507" i="5"/>
  <c r="U3507" i="5"/>
  <c r="V3507" i="5" s="1"/>
  <c r="X3506" i="5"/>
  <c r="W3506" i="5"/>
  <c r="U3506" i="5"/>
  <c r="V3506" i="5" s="1"/>
  <c r="X3505" i="5"/>
  <c r="W3505" i="5"/>
  <c r="V3505" i="5"/>
  <c r="U3505" i="5"/>
  <c r="X3504" i="5"/>
  <c r="W3504" i="5"/>
  <c r="U3504" i="5"/>
  <c r="V3504" i="5" s="1"/>
  <c r="X3503" i="5"/>
  <c r="W3503" i="5"/>
  <c r="U3503" i="5"/>
  <c r="V3503" i="5" s="1"/>
  <c r="X3502" i="5"/>
  <c r="W3502" i="5"/>
  <c r="U3502" i="5"/>
  <c r="V3502" i="5" s="1"/>
  <c r="X3501" i="5"/>
  <c r="W3501" i="5"/>
  <c r="U3501" i="5"/>
  <c r="V3501" i="5" s="1"/>
  <c r="X3500" i="5"/>
  <c r="W3500" i="5"/>
  <c r="V3500" i="5"/>
  <c r="U3500" i="5"/>
  <c r="X3499" i="5"/>
  <c r="W3499" i="5"/>
  <c r="U3499" i="5"/>
  <c r="V3499" i="5" s="1"/>
  <c r="X3498" i="5"/>
  <c r="W3498" i="5"/>
  <c r="V3498" i="5"/>
  <c r="CU6" i="9" s="1"/>
  <c r="U3498" i="5"/>
  <c r="X3497" i="5"/>
  <c r="W3497" i="5"/>
  <c r="V3497" i="5"/>
  <c r="U3497" i="5"/>
  <c r="X3496" i="5"/>
  <c r="W3496" i="5"/>
  <c r="V3496" i="5"/>
  <c r="CU4" i="9" s="1"/>
  <c r="U3496" i="5"/>
  <c r="X3495" i="5"/>
  <c r="W3495" i="5"/>
  <c r="U3495" i="5"/>
  <c r="V3495" i="5" s="1"/>
  <c r="X3494" i="5"/>
  <c r="W3494" i="5"/>
  <c r="S293" i="8" s="1"/>
  <c r="U3494" i="5"/>
  <c r="V3494" i="5" s="1"/>
  <c r="X3493" i="5"/>
  <c r="W3493" i="5"/>
  <c r="U3493" i="5"/>
  <c r="V3493" i="5" s="1"/>
  <c r="CT37" i="9" s="1"/>
  <c r="X3492" i="5"/>
  <c r="W3492" i="5"/>
  <c r="U3492" i="5"/>
  <c r="V3492" i="5" s="1"/>
  <c r="CT36" i="9" s="1"/>
  <c r="X3491" i="5"/>
  <c r="W3491" i="5"/>
  <c r="V3491" i="5"/>
  <c r="CT35" i="9" s="1"/>
  <c r="U3491" i="5"/>
  <c r="X3490" i="5"/>
  <c r="W3490" i="5"/>
  <c r="V3490" i="5"/>
  <c r="U3490" i="5"/>
  <c r="X3489" i="5"/>
  <c r="W3489" i="5"/>
  <c r="V3489" i="5"/>
  <c r="CT33" i="9" s="1"/>
  <c r="U3489" i="5"/>
  <c r="X3488" i="5"/>
  <c r="W3488" i="5"/>
  <c r="V3488" i="5"/>
  <c r="CT32" i="9" s="1"/>
  <c r="U3488" i="5"/>
  <c r="X3487" i="5"/>
  <c r="W3487" i="5"/>
  <c r="U3487" i="5"/>
  <c r="V3487" i="5" s="1"/>
  <c r="X3486" i="5"/>
  <c r="W3486" i="5"/>
  <c r="U3486" i="5"/>
  <c r="V3486" i="5" s="1"/>
  <c r="X3485" i="5"/>
  <c r="W3485" i="5"/>
  <c r="V3485" i="5"/>
  <c r="U3485" i="5"/>
  <c r="X3484" i="5"/>
  <c r="W3484" i="5"/>
  <c r="V3484" i="5"/>
  <c r="CT28" i="9" s="1"/>
  <c r="U3484" i="5"/>
  <c r="X3483" i="5"/>
  <c r="W3483" i="5"/>
  <c r="U3483" i="5"/>
  <c r="V3483" i="5" s="1"/>
  <c r="CT27" i="9" s="1"/>
  <c r="X3482" i="5"/>
  <c r="W3482" i="5"/>
  <c r="V3482" i="5"/>
  <c r="U3482" i="5"/>
  <c r="X3481" i="5"/>
  <c r="W3481" i="5"/>
  <c r="V3481" i="5"/>
  <c r="CT25" i="9" s="1"/>
  <c r="U3481" i="5"/>
  <c r="X3480" i="5"/>
  <c r="W3480" i="5"/>
  <c r="V3480" i="5"/>
  <c r="CT24" i="9" s="1"/>
  <c r="U3480" i="5"/>
  <c r="X3479" i="5"/>
  <c r="W3479" i="5"/>
  <c r="V3479" i="5"/>
  <c r="U3479" i="5"/>
  <c r="X3478" i="5"/>
  <c r="W3478" i="5"/>
  <c r="V3478" i="5"/>
  <c r="CT22" i="9" s="1"/>
  <c r="U3478" i="5"/>
  <c r="X3477" i="5"/>
  <c r="W3477" i="5"/>
  <c r="U3477" i="5"/>
  <c r="V3477" i="5" s="1"/>
  <c r="X3476" i="5"/>
  <c r="W3476" i="5"/>
  <c r="U3476" i="5"/>
  <c r="V3476" i="5" s="1"/>
  <c r="X3475" i="5"/>
  <c r="W3475" i="5"/>
  <c r="U3475" i="5"/>
  <c r="V3475" i="5" s="1"/>
  <c r="X3474" i="5"/>
  <c r="W3474" i="5"/>
  <c r="V3474" i="5"/>
  <c r="U3474" i="5"/>
  <c r="X3473" i="5"/>
  <c r="W3473" i="5"/>
  <c r="V3473" i="5"/>
  <c r="CT17" i="9" s="1"/>
  <c r="U3473" i="5"/>
  <c r="X3472" i="5"/>
  <c r="W3472" i="5"/>
  <c r="U3472" i="5"/>
  <c r="V3472" i="5" s="1"/>
  <c r="CT16" i="9" s="1"/>
  <c r="X3471" i="5"/>
  <c r="W3471" i="5"/>
  <c r="V3471" i="5"/>
  <c r="CT15" i="9" s="1"/>
  <c r="U3471" i="5"/>
  <c r="X3470" i="5"/>
  <c r="W3470" i="5"/>
  <c r="S291" i="8" s="1"/>
  <c r="V3470" i="5"/>
  <c r="U3470" i="5"/>
  <c r="X3469" i="5"/>
  <c r="W3469" i="5"/>
  <c r="V3469" i="5"/>
  <c r="U3469" i="5"/>
  <c r="X3468" i="5"/>
  <c r="W3468" i="5"/>
  <c r="V3468" i="5"/>
  <c r="CT12" i="9" s="1"/>
  <c r="U3468" i="5"/>
  <c r="X3467" i="5"/>
  <c r="W3467" i="5"/>
  <c r="V3467" i="5"/>
  <c r="U3467" i="5"/>
  <c r="X3466" i="5"/>
  <c r="W3466" i="5"/>
  <c r="V3466" i="5"/>
  <c r="CT10" i="9" s="1"/>
  <c r="U3466" i="5"/>
  <c r="X3465" i="5"/>
  <c r="W3465" i="5"/>
  <c r="U3465" i="5"/>
  <c r="V3465" i="5" s="1"/>
  <c r="X3464" i="5"/>
  <c r="W3464" i="5"/>
  <c r="U3464" i="5"/>
  <c r="V3464" i="5" s="1"/>
  <c r="X3463" i="5"/>
  <c r="W3463" i="5"/>
  <c r="V3463" i="5"/>
  <c r="CT7" i="9" s="1"/>
  <c r="U3463" i="5"/>
  <c r="X3462" i="5"/>
  <c r="W3462" i="5"/>
  <c r="U3462" i="5"/>
  <c r="V3462" i="5" s="1"/>
  <c r="X3461" i="5"/>
  <c r="W3461" i="5"/>
  <c r="V3461" i="5"/>
  <c r="U3461" i="5"/>
  <c r="X3460" i="5"/>
  <c r="W3460" i="5"/>
  <c r="U3460" i="5"/>
  <c r="V3460" i="5" s="1"/>
  <c r="CT4" i="9" s="1"/>
  <c r="X3459" i="5"/>
  <c r="W3459" i="5"/>
  <c r="V3459" i="5"/>
  <c r="U3459" i="5"/>
  <c r="X3458" i="5"/>
  <c r="W3458" i="5"/>
  <c r="U3458" i="5"/>
  <c r="V3458" i="5" s="1"/>
  <c r="X3457" i="5"/>
  <c r="W3457" i="5"/>
  <c r="V3457" i="5"/>
  <c r="U3457" i="5"/>
  <c r="X3456" i="5"/>
  <c r="W3456" i="5"/>
  <c r="U3456" i="5"/>
  <c r="V3456" i="5" s="1"/>
  <c r="X3455" i="5"/>
  <c r="W3455" i="5"/>
  <c r="V3455" i="5"/>
  <c r="CS35" i="9" s="1"/>
  <c r="U3455" i="5"/>
  <c r="X3454" i="5"/>
  <c r="W3454" i="5"/>
  <c r="V3454" i="5"/>
  <c r="U3454" i="5"/>
  <c r="X3453" i="5"/>
  <c r="W3453" i="5"/>
  <c r="U3453" i="5"/>
  <c r="V3453" i="5" s="1"/>
  <c r="CS33" i="9" s="1"/>
  <c r="X3452" i="5"/>
  <c r="W3452" i="5"/>
  <c r="V3452" i="5"/>
  <c r="U3452" i="5"/>
  <c r="X3451" i="5"/>
  <c r="W3451" i="5"/>
  <c r="U3451" i="5"/>
  <c r="V3451" i="5" s="1"/>
  <c r="X3450" i="5"/>
  <c r="W3450" i="5"/>
  <c r="U3450" i="5"/>
  <c r="V3450" i="5" s="1"/>
  <c r="X3449" i="5"/>
  <c r="W3449" i="5"/>
  <c r="U3449" i="5"/>
  <c r="V3449" i="5" s="1"/>
  <c r="X3448" i="5"/>
  <c r="W3448" i="5"/>
  <c r="U3448" i="5"/>
  <c r="V3448" i="5" s="1"/>
  <c r="CS28" i="9" s="1"/>
  <c r="X3447" i="5"/>
  <c r="W3447" i="5"/>
  <c r="U3447" i="5"/>
  <c r="V3447" i="5" s="1"/>
  <c r="CS27" i="9" s="1"/>
  <c r="X3446" i="5"/>
  <c r="W3446" i="5"/>
  <c r="U3446" i="5"/>
  <c r="V3446" i="5" s="1"/>
  <c r="X3445" i="5"/>
  <c r="W3445" i="5"/>
  <c r="V3445" i="5"/>
  <c r="U3445" i="5"/>
  <c r="X3444" i="5"/>
  <c r="W3444" i="5"/>
  <c r="V3444" i="5"/>
  <c r="CS24" i="9" s="1"/>
  <c r="U3444" i="5"/>
  <c r="X3443" i="5"/>
  <c r="W3443" i="5"/>
  <c r="U3443" i="5"/>
  <c r="V3443" i="5" s="1"/>
  <c r="X3442" i="5"/>
  <c r="W3442" i="5"/>
  <c r="U3442" i="5"/>
  <c r="V3442" i="5" s="1"/>
  <c r="X3441" i="5"/>
  <c r="W3441" i="5"/>
  <c r="U3441" i="5"/>
  <c r="V3441" i="5" s="1"/>
  <c r="X3440" i="5"/>
  <c r="W3440" i="5"/>
  <c r="V3440" i="5"/>
  <c r="U3440" i="5"/>
  <c r="X3439" i="5"/>
  <c r="W3439" i="5"/>
  <c r="V3439" i="5"/>
  <c r="U3439" i="5"/>
  <c r="X3438" i="5"/>
  <c r="W3438" i="5"/>
  <c r="V3438" i="5"/>
  <c r="CS18" i="9" s="1"/>
  <c r="U3438" i="5"/>
  <c r="X3437" i="5"/>
  <c r="W3437" i="5"/>
  <c r="U3437" i="5"/>
  <c r="V3437" i="5" s="1"/>
  <c r="CS17" i="9" s="1"/>
  <c r="X3436" i="5"/>
  <c r="W3436" i="5"/>
  <c r="U3436" i="5"/>
  <c r="V3436" i="5" s="1"/>
  <c r="CS16" i="9" s="1"/>
  <c r="X3435" i="5"/>
  <c r="W3435" i="5"/>
  <c r="V3435" i="5"/>
  <c r="CS15" i="9" s="1"/>
  <c r="U3435" i="5"/>
  <c r="X3434" i="5"/>
  <c r="W3434" i="5"/>
  <c r="U3434" i="5"/>
  <c r="V3434" i="5" s="1"/>
  <c r="X3433" i="5"/>
  <c r="W3433" i="5"/>
  <c r="V3433" i="5"/>
  <c r="U3433" i="5"/>
  <c r="X3432" i="5"/>
  <c r="W3432" i="5"/>
  <c r="V3432" i="5"/>
  <c r="CS12" i="9" s="1"/>
  <c r="U3432" i="5"/>
  <c r="X3431" i="5"/>
  <c r="W3431" i="5"/>
  <c r="V3431" i="5"/>
  <c r="CS11" i="9" s="1"/>
  <c r="U3431" i="5"/>
  <c r="X3430" i="5"/>
  <c r="W3430" i="5"/>
  <c r="V3430" i="5"/>
  <c r="CS10" i="9" s="1"/>
  <c r="U3430" i="5"/>
  <c r="X3429" i="5"/>
  <c r="W3429" i="5"/>
  <c r="V3429" i="5"/>
  <c r="U3429" i="5"/>
  <c r="X3428" i="5"/>
  <c r="W3428" i="5"/>
  <c r="U3428" i="5"/>
  <c r="V3428" i="5" s="1"/>
  <c r="CS8" i="9" s="1"/>
  <c r="X3427" i="5"/>
  <c r="W3427" i="5"/>
  <c r="U3427" i="5"/>
  <c r="V3427" i="5" s="1"/>
  <c r="CS7" i="9" s="1"/>
  <c r="X3426" i="5"/>
  <c r="W3426" i="5"/>
  <c r="U3426" i="5"/>
  <c r="V3426" i="5" s="1"/>
  <c r="CS6" i="9" s="1"/>
  <c r="X3425" i="5"/>
  <c r="W3425" i="5"/>
  <c r="U3425" i="5"/>
  <c r="V3425" i="5" s="1"/>
  <c r="CS5" i="9" s="1"/>
  <c r="X3424" i="5"/>
  <c r="W3424" i="5"/>
  <c r="V3424" i="5"/>
  <c r="CS4" i="9" s="1"/>
  <c r="U3424" i="5"/>
  <c r="X3423" i="5"/>
  <c r="W3423" i="5"/>
  <c r="V3423" i="5"/>
  <c r="CS3" i="9" s="1"/>
  <c r="U3423" i="5"/>
  <c r="X3422" i="5"/>
  <c r="W3422" i="5"/>
  <c r="U3422" i="5"/>
  <c r="V3422" i="5" s="1"/>
  <c r="X3421" i="5"/>
  <c r="W3421" i="5"/>
  <c r="U3421" i="5"/>
  <c r="V3421" i="5" s="1"/>
  <c r="X3420" i="5"/>
  <c r="W3420" i="5"/>
  <c r="V3420" i="5"/>
  <c r="U3420" i="5"/>
  <c r="X3419" i="5"/>
  <c r="W3419" i="5"/>
  <c r="V3419" i="5"/>
  <c r="CR35" i="9" s="1"/>
  <c r="U3419" i="5"/>
  <c r="X3418" i="5"/>
  <c r="W3418" i="5"/>
  <c r="U3418" i="5"/>
  <c r="V3418" i="5" s="1"/>
  <c r="CR34" i="9" s="1"/>
  <c r="X3417" i="5"/>
  <c r="W3417" i="5"/>
  <c r="V3417" i="5"/>
  <c r="U3417" i="5"/>
  <c r="X3416" i="5"/>
  <c r="W3416" i="5"/>
  <c r="U3416" i="5"/>
  <c r="V3416" i="5" s="1"/>
  <c r="X3415" i="5"/>
  <c r="W3415" i="5"/>
  <c r="U3415" i="5"/>
  <c r="V3415" i="5" s="1"/>
  <c r="X3414" i="5"/>
  <c r="W3414" i="5"/>
  <c r="U3414" i="5"/>
  <c r="V3414" i="5" s="1"/>
  <c r="X3413" i="5"/>
  <c r="W3413" i="5"/>
  <c r="V3413" i="5"/>
  <c r="U3413" i="5"/>
  <c r="X3412" i="5"/>
  <c r="W3412" i="5"/>
  <c r="V3412" i="5"/>
  <c r="CR28" i="9" s="1"/>
  <c r="U3412" i="5"/>
  <c r="X3411" i="5"/>
  <c r="W3411" i="5"/>
  <c r="U3411" i="5"/>
  <c r="V3411" i="5" s="1"/>
  <c r="X3410" i="5"/>
  <c r="W3410" i="5"/>
  <c r="V3410" i="5"/>
  <c r="U3410" i="5"/>
  <c r="X3409" i="5"/>
  <c r="W3409" i="5"/>
  <c r="V3409" i="5"/>
  <c r="CR25" i="9" s="1"/>
  <c r="U3409" i="5"/>
  <c r="X3408" i="5"/>
  <c r="W3408" i="5"/>
  <c r="V3408" i="5"/>
  <c r="U3408" i="5"/>
  <c r="X3407" i="5"/>
  <c r="W3407" i="5"/>
  <c r="V3407" i="5"/>
  <c r="U3407" i="5"/>
  <c r="X3406" i="5"/>
  <c r="W3406" i="5"/>
  <c r="U3406" i="5"/>
  <c r="V3406" i="5" s="1"/>
  <c r="X3405" i="5"/>
  <c r="W3405" i="5"/>
  <c r="V3405" i="5"/>
  <c r="U3405" i="5"/>
  <c r="X3404" i="5"/>
  <c r="W3404" i="5"/>
  <c r="U3404" i="5"/>
  <c r="V3404" i="5" s="1"/>
  <c r="X3403" i="5"/>
  <c r="W3403" i="5"/>
  <c r="V3403" i="5"/>
  <c r="CR19" i="9" s="1"/>
  <c r="U3403" i="5"/>
  <c r="X3402" i="5"/>
  <c r="W3402" i="5"/>
  <c r="U3402" i="5"/>
  <c r="V3402" i="5" s="1"/>
  <c r="X3401" i="5"/>
  <c r="W3401" i="5"/>
  <c r="U3401" i="5"/>
  <c r="V3401" i="5" s="1"/>
  <c r="CR17" i="9" s="1"/>
  <c r="X3400" i="5"/>
  <c r="W3400" i="5"/>
  <c r="U3400" i="5"/>
  <c r="V3400" i="5" s="1"/>
  <c r="X3399" i="5"/>
  <c r="W3399" i="5"/>
  <c r="V3399" i="5"/>
  <c r="CR15" i="9" s="1"/>
  <c r="U3399" i="5"/>
  <c r="X3398" i="5"/>
  <c r="W3398" i="5"/>
  <c r="V3398" i="5"/>
  <c r="U3398" i="5"/>
  <c r="X3397" i="5"/>
  <c r="W3397" i="5"/>
  <c r="V3397" i="5"/>
  <c r="CR13" i="9" s="1"/>
  <c r="U3397" i="5"/>
  <c r="X3396" i="5"/>
  <c r="W3396" i="5"/>
  <c r="V3396" i="5"/>
  <c r="CR12" i="9" s="1"/>
  <c r="U3396" i="5"/>
  <c r="X3395" i="5"/>
  <c r="W3395" i="5"/>
  <c r="V3395" i="5"/>
  <c r="CR11" i="9" s="1"/>
  <c r="U3395" i="5"/>
  <c r="X3394" i="5"/>
  <c r="W3394" i="5"/>
  <c r="V3394" i="5"/>
  <c r="CR10" i="9" s="1"/>
  <c r="U3394" i="5"/>
  <c r="X3393" i="5"/>
  <c r="W3393" i="5"/>
  <c r="V3393" i="5"/>
  <c r="U3393" i="5"/>
  <c r="X3392" i="5"/>
  <c r="W3392" i="5"/>
  <c r="U3392" i="5"/>
  <c r="V3392" i="5" s="1"/>
  <c r="CR8" i="9" s="1"/>
  <c r="X3391" i="5"/>
  <c r="W3391" i="5"/>
  <c r="V3391" i="5"/>
  <c r="CR7" i="9" s="1"/>
  <c r="U3391" i="5"/>
  <c r="X3390" i="5"/>
  <c r="W3390" i="5"/>
  <c r="U3390" i="5"/>
  <c r="V3390" i="5" s="1"/>
  <c r="X3389" i="5"/>
  <c r="W3389" i="5"/>
  <c r="U3389" i="5"/>
  <c r="V3389" i="5" s="1"/>
  <c r="CR5" i="9" s="1"/>
  <c r="X3388" i="5"/>
  <c r="W3388" i="5"/>
  <c r="V3388" i="5"/>
  <c r="U3388" i="5"/>
  <c r="X3387" i="5"/>
  <c r="W3387" i="5"/>
  <c r="U3387" i="5"/>
  <c r="V3387" i="5" s="1"/>
  <c r="CR3" i="9" s="1"/>
  <c r="X3386" i="5"/>
  <c r="W3386" i="5"/>
  <c r="U3386" i="5"/>
  <c r="V3386" i="5" s="1"/>
  <c r="X3385" i="5"/>
  <c r="W3385" i="5"/>
  <c r="U3385" i="5"/>
  <c r="V3385" i="5" s="1"/>
  <c r="CQ37" i="9" s="1"/>
  <c r="X3384" i="5"/>
  <c r="W3384" i="5"/>
  <c r="U3384" i="5"/>
  <c r="V3384" i="5" s="1"/>
  <c r="X3383" i="5"/>
  <c r="W3383" i="5"/>
  <c r="V3383" i="5"/>
  <c r="CQ35" i="9" s="1"/>
  <c r="U3383" i="5"/>
  <c r="X3382" i="5"/>
  <c r="W3382" i="5"/>
  <c r="U3382" i="5"/>
  <c r="V3382" i="5" s="1"/>
  <c r="X3381" i="5"/>
  <c r="W3381" i="5"/>
  <c r="V3381" i="5"/>
  <c r="U3381" i="5"/>
  <c r="X3380" i="5"/>
  <c r="W3380" i="5"/>
  <c r="V3380" i="5"/>
  <c r="U3380" i="5"/>
  <c r="X3379" i="5"/>
  <c r="W3379" i="5"/>
  <c r="U3379" i="5"/>
  <c r="V3379" i="5" s="1"/>
  <c r="X3378" i="5"/>
  <c r="W3378" i="5"/>
  <c r="U3378" i="5"/>
  <c r="V3378" i="5" s="1"/>
  <c r="X3377" i="5"/>
  <c r="W3377" i="5"/>
  <c r="V3377" i="5"/>
  <c r="U3377" i="5"/>
  <c r="X3376" i="5"/>
  <c r="W3376" i="5"/>
  <c r="U3376" i="5"/>
  <c r="V3376" i="5" s="1"/>
  <c r="X3375" i="5"/>
  <c r="W3375" i="5"/>
  <c r="U3375" i="5"/>
  <c r="V3375" i="5" s="1"/>
  <c r="CQ27" i="9" s="1"/>
  <c r="X3374" i="5"/>
  <c r="W3374" i="5"/>
  <c r="V3374" i="5"/>
  <c r="U3374" i="5"/>
  <c r="X3373" i="5"/>
  <c r="W3373" i="5"/>
  <c r="U3373" i="5"/>
  <c r="V3373" i="5" s="1"/>
  <c r="CQ25" i="9" s="1"/>
  <c r="X3372" i="5"/>
  <c r="W3372" i="5"/>
  <c r="V3372" i="5"/>
  <c r="CQ24" i="9" s="1"/>
  <c r="U3372" i="5"/>
  <c r="X3371" i="5"/>
  <c r="W3371" i="5"/>
  <c r="V3371" i="5"/>
  <c r="U3371" i="5"/>
  <c r="X3370" i="5"/>
  <c r="W3370" i="5"/>
  <c r="V3370" i="5"/>
  <c r="CQ22" i="9" s="1"/>
  <c r="U3370" i="5"/>
  <c r="X3369" i="5"/>
  <c r="W3369" i="5"/>
  <c r="U3369" i="5"/>
  <c r="V3369" i="5" s="1"/>
  <c r="X3368" i="5"/>
  <c r="W3368" i="5"/>
  <c r="U3368" i="5"/>
  <c r="V3368" i="5" s="1"/>
  <c r="X3367" i="5"/>
  <c r="W3367" i="5"/>
  <c r="U3367" i="5"/>
  <c r="V3367" i="5" s="1"/>
  <c r="X3366" i="5"/>
  <c r="W3366" i="5"/>
  <c r="V3366" i="5"/>
  <c r="CQ18" i="9" s="1"/>
  <c r="U3366" i="5"/>
  <c r="X3365" i="5"/>
  <c r="W3365" i="5"/>
  <c r="V3365" i="5"/>
  <c r="U3365" i="5"/>
  <c r="X3364" i="5"/>
  <c r="W3364" i="5"/>
  <c r="U3364" i="5"/>
  <c r="V3364" i="5" s="1"/>
  <c r="CQ16" i="9" s="1"/>
  <c r="X3363" i="5"/>
  <c r="W3363" i="5"/>
  <c r="V3363" i="5"/>
  <c r="U3363" i="5"/>
  <c r="X3362" i="5"/>
  <c r="W3362" i="5"/>
  <c r="V3362" i="5"/>
  <c r="U3362" i="5"/>
  <c r="X3361" i="5"/>
  <c r="W3361" i="5"/>
  <c r="V3361" i="5"/>
  <c r="CQ13" i="9" s="1"/>
  <c r="U3361" i="5"/>
  <c r="X3360" i="5"/>
  <c r="W3360" i="5"/>
  <c r="V3360" i="5"/>
  <c r="U3360" i="5"/>
  <c r="X3359" i="5"/>
  <c r="W3359" i="5"/>
  <c r="U3359" i="5"/>
  <c r="V3359" i="5" s="1"/>
  <c r="CQ11" i="9" s="1"/>
  <c r="X3358" i="5"/>
  <c r="W3358" i="5"/>
  <c r="V3358" i="5"/>
  <c r="U3358" i="5"/>
  <c r="X3357" i="5"/>
  <c r="W3357" i="5"/>
  <c r="V3357" i="5"/>
  <c r="U3357" i="5"/>
  <c r="X3356" i="5"/>
  <c r="W3356" i="5"/>
  <c r="U3356" i="5"/>
  <c r="V3356" i="5" s="1"/>
  <c r="X3355" i="5"/>
  <c r="W3355" i="5"/>
  <c r="V3355" i="5"/>
  <c r="U3355" i="5"/>
  <c r="X3354" i="5"/>
  <c r="W3354" i="5"/>
  <c r="U3354" i="5"/>
  <c r="V3354" i="5" s="1"/>
  <c r="CQ6" i="9" s="1"/>
  <c r="X3353" i="5"/>
  <c r="W3353" i="5"/>
  <c r="V3353" i="5"/>
  <c r="CQ5" i="9" s="1"/>
  <c r="U3353" i="5"/>
  <c r="X3352" i="5"/>
  <c r="W3352" i="5"/>
  <c r="V3352" i="5"/>
  <c r="CQ4" i="9" s="1"/>
  <c r="U3352" i="5"/>
  <c r="X3351" i="5"/>
  <c r="W3351" i="5"/>
  <c r="V3351" i="5"/>
  <c r="CQ3" i="9" s="1"/>
  <c r="U3351" i="5"/>
  <c r="X3350" i="5"/>
  <c r="W3350" i="5"/>
  <c r="S281" i="8" s="1"/>
  <c r="U3350" i="5"/>
  <c r="V3350" i="5" s="1"/>
  <c r="X3349" i="5"/>
  <c r="W3349" i="5"/>
  <c r="U3349" i="5"/>
  <c r="V3349" i="5" s="1"/>
  <c r="X3348" i="5"/>
  <c r="W3348" i="5"/>
  <c r="V3348" i="5"/>
  <c r="CP36" i="9" s="1"/>
  <c r="U3348" i="5"/>
  <c r="X3347" i="5"/>
  <c r="W3347" i="5"/>
  <c r="V3347" i="5"/>
  <c r="CP35" i="9" s="1"/>
  <c r="U3347" i="5"/>
  <c r="X3346" i="5"/>
  <c r="W3346" i="5"/>
  <c r="V3346" i="5"/>
  <c r="U3346" i="5"/>
  <c r="X3345" i="5"/>
  <c r="W3345" i="5"/>
  <c r="U3345" i="5"/>
  <c r="V3345" i="5" s="1"/>
  <c r="X3344" i="5"/>
  <c r="W3344" i="5"/>
  <c r="V3344" i="5"/>
  <c r="U3344" i="5"/>
  <c r="X3343" i="5"/>
  <c r="W3343" i="5"/>
  <c r="V3343" i="5"/>
  <c r="U3343" i="5"/>
  <c r="X3342" i="5"/>
  <c r="W3342" i="5"/>
  <c r="U3342" i="5"/>
  <c r="V3342" i="5" s="1"/>
  <c r="X3341" i="5"/>
  <c r="W3341" i="5"/>
  <c r="U3341" i="5"/>
  <c r="V3341" i="5" s="1"/>
  <c r="CP29" i="9" s="1"/>
  <c r="X3340" i="5"/>
  <c r="W3340" i="5"/>
  <c r="U3340" i="5"/>
  <c r="V3340" i="5" s="1"/>
  <c r="X3339" i="5"/>
  <c r="W3339" i="5"/>
  <c r="U3339" i="5"/>
  <c r="V3339" i="5" s="1"/>
  <c r="CP27" i="9" s="1"/>
  <c r="X3338" i="5"/>
  <c r="W3338" i="5"/>
  <c r="V3338" i="5"/>
  <c r="U3338" i="5"/>
  <c r="X3337" i="5"/>
  <c r="W3337" i="5"/>
  <c r="U3337" i="5"/>
  <c r="V3337" i="5" s="1"/>
  <c r="CP25" i="9" s="1"/>
  <c r="X3336" i="5"/>
  <c r="W3336" i="5"/>
  <c r="V3336" i="5"/>
  <c r="CP24" i="9" s="1"/>
  <c r="U3336" i="5"/>
  <c r="X3335" i="5"/>
  <c r="W3335" i="5"/>
  <c r="V3335" i="5"/>
  <c r="U3335" i="5"/>
  <c r="X3334" i="5"/>
  <c r="W3334" i="5"/>
  <c r="V3334" i="5"/>
  <c r="CP22" i="9" s="1"/>
  <c r="U3334" i="5"/>
  <c r="X3333" i="5"/>
  <c r="W3333" i="5"/>
  <c r="U3333" i="5"/>
  <c r="V3333" i="5" s="1"/>
  <c r="X3332" i="5"/>
  <c r="W3332" i="5"/>
  <c r="V3332" i="5"/>
  <c r="U3332" i="5"/>
  <c r="X3331" i="5"/>
  <c r="W3331" i="5"/>
  <c r="U3331" i="5"/>
  <c r="V3331" i="5" s="1"/>
  <c r="CP19" i="9" s="1"/>
  <c r="X3330" i="5"/>
  <c r="W3330" i="5"/>
  <c r="V3330" i="5"/>
  <c r="CP18" i="9" s="1"/>
  <c r="U3330" i="5"/>
  <c r="X3329" i="5"/>
  <c r="W3329" i="5"/>
  <c r="V3329" i="5"/>
  <c r="CP17" i="9" s="1"/>
  <c r="U3329" i="5"/>
  <c r="X3328" i="5"/>
  <c r="W3328" i="5"/>
  <c r="U3328" i="5"/>
  <c r="V3328" i="5" s="1"/>
  <c r="CP16" i="9" s="1"/>
  <c r="X3327" i="5"/>
  <c r="W3327" i="5"/>
  <c r="U3327" i="5"/>
  <c r="V3327" i="5" s="1"/>
  <c r="X3326" i="5"/>
  <c r="W3326" i="5"/>
  <c r="S279" i="8" s="1"/>
  <c r="U3326" i="5"/>
  <c r="V3326" i="5" s="1"/>
  <c r="X3325" i="5"/>
  <c r="W3325" i="5"/>
  <c r="V3325" i="5"/>
  <c r="CP13" i="9" s="1"/>
  <c r="U3325" i="5"/>
  <c r="X3324" i="5"/>
  <c r="W3324" i="5"/>
  <c r="V3324" i="5"/>
  <c r="U3324" i="5"/>
  <c r="X3323" i="5"/>
  <c r="W3323" i="5"/>
  <c r="V3323" i="5"/>
  <c r="CP11" i="9" s="1"/>
  <c r="U3323" i="5"/>
  <c r="X3322" i="5"/>
  <c r="W3322" i="5"/>
  <c r="V3322" i="5"/>
  <c r="U3322" i="5"/>
  <c r="X3321" i="5"/>
  <c r="W3321" i="5"/>
  <c r="U3321" i="5"/>
  <c r="V3321" i="5" s="1"/>
  <c r="X3320" i="5"/>
  <c r="W3320" i="5"/>
  <c r="V3320" i="5"/>
  <c r="CP8" i="9" s="1"/>
  <c r="U3320" i="5"/>
  <c r="X3319" i="5"/>
  <c r="W3319" i="5"/>
  <c r="V3319" i="5"/>
  <c r="U3319" i="5"/>
  <c r="X3318" i="5"/>
  <c r="W3318" i="5"/>
  <c r="U3318" i="5"/>
  <c r="V3318" i="5" s="1"/>
  <c r="CP6" i="9" s="1"/>
  <c r="X3317" i="5"/>
  <c r="W3317" i="5"/>
  <c r="V3317" i="5"/>
  <c r="U3317" i="5"/>
  <c r="X3316" i="5"/>
  <c r="W3316" i="5"/>
  <c r="U3316" i="5"/>
  <c r="V3316" i="5" s="1"/>
  <c r="CP4" i="9" s="1"/>
  <c r="X3315" i="5"/>
  <c r="W3315" i="5"/>
  <c r="U3315" i="5"/>
  <c r="V3315" i="5" s="1"/>
  <c r="CP3" i="9" s="1"/>
  <c r="X3314" i="5"/>
  <c r="W3314" i="5"/>
  <c r="S278" i="8" s="1"/>
  <c r="U3314" i="5"/>
  <c r="V3314" i="5" s="1"/>
  <c r="X3313" i="5"/>
  <c r="W3313" i="5"/>
  <c r="U3313" i="5"/>
  <c r="V3313" i="5" s="1"/>
  <c r="CO37" i="9" s="1"/>
  <c r="X3312" i="5"/>
  <c r="W3312" i="5"/>
  <c r="V3312" i="5"/>
  <c r="U3312" i="5"/>
  <c r="X3311" i="5"/>
  <c r="W3311" i="5"/>
  <c r="V3311" i="5"/>
  <c r="CO35" i="9" s="1"/>
  <c r="U3311" i="5"/>
  <c r="X3310" i="5"/>
  <c r="W3310" i="5"/>
  <c r="V3310" i="5"/>
  <c r="U3310" i="5"/>
  <c r="X3309" i="5"/>
  <c r="W3309" i="5"/>
  <c r="U3309" i="5"/>
  <c r="V3309" i="5" s="1"/>
  <c r="CO33" i="9" s="1"/>
  <c r="X3308" i="5"/>
  <c r="W3308" i="5"/>
  <c r="U3308" i="5"/>
  <c r="V3308" i="5" s="1"/>
  <c r="CO32" i="9" s="1"/>
  <c r="X3307" i="5"/>
  <c r="W3307" i="5"/>
  <c r="V3307" i="5"/>
  <c r="U3307" i="5"/>
  <c r="X3306" i="5"/>
  <c r="W3306" i="5"/>
  <c r="V3306" i="5"/>
  <c r="CO30" i="9" s="1"/>
  <c r="U3306" i="5"/>
  <c r="X3305" i="5"/>
  <c r="W3305" i="5"/>
  <c r="U3305" i="5"/>
  <c r="V3305" i="5" s="1"/>
  <c r="CO29" i="9" s="1"/>
  <c r="X3304" i="5"/>
  <c r="W3304" i="5"/>
  <c r="U3304" i="5"/>
  <c r="V3304" i="5" s="1"/>
  <c r="X3303" i="5"/>
  <c r="W3303" i="5"/>
  <c r="U3303" i="5"/>
  <c r="V3303" i="5" s="1"/>
  <c r="CO27" i="9" s="1"/>
  <c r="X3302" i="5"/>
  <c r="W3302" i="5"/>
  <c r="V3302" i="5"/>
  <c r="U3302" i="5"/>
  <c r="X3301" i="5"/>
  <c r="W3301" i="5"/>
  <c r="V3301" i="5"/>
  <c r="CO25" i="9" s="1"/>
  <c r="U3301" i="5"/>
  <c r="X3300" i="5"/>
  <c r="W3300" i="5"/>
  <c r="V3300" i="5"/>
  <c r="CO24" i="9" s="1"/>
  <c r="U3300" i="5"/>
  <c r="X3299" i="5"/>
  <c r="W3299" i="5"/>
  <c r="U3299" i="5"/>
  <c r="V3299" i="5" s="1"/>
  <c r="CO23" i="9" s="1"/>
  <c r="X3298" i="5"/>
  <c r="W3298" i="5"/>
  <c r="U3298" i="5"/>
  <c r="V3298" i="5" s="1"/>
  <c r="X3297" i="5"/>
  <c r="W3297" i="5"/>
  <c r="U3297" i="5"/>
  <c r="V3297" i="5" s="1"/>
  <c r="CO21" i="9" s="1"/>
  <c r="X3296" i="5"/>
  <c r="W3296" i="5"/>
  <c r="V3296" i="5"/>
  <c r="U3296" i="5"/>
  <c r="X3295" i="5"/>
  <c r="W3295" i="5"/>
  <c r="V3295" i="5"/>
  <c r="U3295" i="5"/>
  <c r="X3294" i="5"/>
  <c r="W3294" i="5"/>
  <c r="V3294" i="5"/>
  <c r="U3294" i="5"/>
  <c r="X3293" i="5"/>
  <c r="W3293" i="5"/>
  <c r="V3293" i="5"/>
  <c r="U3293" i="5"/>
  <c r="X3292" i="5"/>
  <c r="W3292" i="5"/>
  <c r="U3292" i="5"/>
  <c r="V3292" i="5" s="1"/>
  <c r="CO16" i="9" s="1"/>
  <c r="X3291" i="5"/>
  <c r="W3291" i="5"/>
  <c r="V3291" i="5"/>
  <c r="CO15" i="9" s="1"/>
  <c r="U3291" i="5"/>
  <c r="X3290" i="5"/>
  <c r="W3290" i="5"/>
  <c r="V3290" i="5"/>
  <c r="U3290" i="5"/>
  <c r="X3289" i="5"/>
  <c r="W3289" i="5"/>
  <c r="V3289" i="5"/>
  <c r="U3289" i="5"/>
  <c r="X3288" i="5"/>
  <c r="W3288" i="5"/>
  <c r="V3288" i="5"/>
  <c r="U3288" i="5"/>
  <c r="X3287" i="5"/>
  <c r="W3287" i="5"/>
  <c r="U3287" i="5"/>
  <c r="V3287" i="5" s="1"/>
  <c r="CO11" i="9" s="1"/>
  <c r="X3286" i="5"/>
  <c r="W3286" i="5"/>
  <c r="V3286" i="5"/>
  <c r="U3286" i="5"/>
  <c r="X3285" i="5"/>
  <c r="W3285" i="5"/>
  <c r="V3285" i="5"/>
  <c r="U3285" i="5"/>
  <c r="X3284" i="5"/>
  <c r="W3284" i="5"/>
  <c r="U3284" i="5"/>
  <c r="V3284" i="5" s="1"/>
  <c r="X3283" i="5"/>
  <c r="W3283" i="5"/>
  <c r="V3283" i="5"/>
  <c r="CO7" i="9" s="1"/>
  <c r="U3283" i="5"/>
  <c r="X3282" i="5"/>
  <c r="W3282" i="5"/>
  <c r="U3282" i="5"/>
  <c r="V3282" i="5" s="1"/>
  <c r="X3281" i="5"/>
  <c r="W3281" i="5"/>
  <c r="U3281" i="5"/>
  <c r="V3281" i="5" s="1"/>
  <c r="X3280" i="5"/>
  <c r="W3280" i="5"/>
  <c r="V3280" i="5"/>
  <c r="CO4" i="9" s="1"/>
  <c r="U3280" i="5"/>
  <c r="X3279" i="5"/>
  <c r="W3279" i="5"/>
  <c r="U3279" i="5"/>
  <c r="V3279" i="5" s="1"/>
  <c r="X3278" i="5"/>
  <c r="W3278" i="5"/>
  <c r="U3278" i="5"/>
  <c r="V3278" i="5" s="1"/>
  <c r="X3277" i="5"/>
  <c r="W3277" i="5"/>
  <c r="U3277" i="5"/>
  <c r="V3277" i="5" s="1"/>
  <c r="X3276" i="5"/>
  <c r="W3276" i="5"/>
  <c r="V3276" i="5"/>
  <c r="CN36" i="9" s="1"/>
  <c r="U3276" i="5"/>
  <c r="X3275" i="5"/>
  <c r="W3275" i="5"/>
  <c r="V3275" i="5"/>
  <c r="CN35" i="9" s="1"/>
  <c r="U3275" i="5"/>
  <c r="X3274" i="5"/>
  <c r="W3274" i="5"/>
  <c r="V3274" i="5"/>
  <c r="CN34" i="9" s="1"/>
  <c r="U3274" i="5"/>
  <c r="X3273" i="5"/>
  <c r="W3273" i="5"/>
  <c r="U3273" i="5"/>
  <c r="V3273" i="5" s="1"/>
  <c r="CN33" i="9" s="1"/>
  <c r="X3272" i="5"/>
  <c r="W3272" i="5"/>
  <c r="V3272" i="5"/>
  <c r="U3272" i="5"/>
  <c r="X3271" i="5"/>
  <c r="W3271" i="5"/>
  <c r="V3271" i="5"/>
  <c r="U3271" i="5"/>
  <c r="X3270" i="5"/>
  <c r="W3270" i="5"/>
  <c r="U3270" i="5"/>
  <c r="V3270" i="5" s="1"/>
  <c r="CN30" i="9" s="1"/>
  <c r="X3269" i="5"/>
  <c r="W3269" i="5"/>
  <c r="U3269" i="5"/>
  <c r="V3269" i="5" s="1"/>
  <c r="X3268" i="5"/>
  <c r="W3268" i="5"/>
  <c r="U3268" i="5"/>
  <c r="V3268" i="5" s="1"/>
  <c r="CN28" i="9" s="1"/>
  <c r="X3267" i="5"/>
  <c r="W3267" i="5"/>
  <c r="U3267" i="5"/>
  <c r="V3267" i="5" s="1"/>
  <c r="X3266" i="5"/>
  <c r="W3266" i="5"/>
  <c r="S274" i="8" s="1"/>
  <c r="U3266" i="5"/>
  <c r="V3266" i="5" s="1"/>
  <c r="X3265" i="5"/>
  <c r="W3265" i="5"/>
  <c r="V3265" i="5"/>
  <c r="U3265" i="5"/>
  <c r="X3264" i="5"/>
  <c r="W3264" i="5"/>
  <c r="V3264" i="5"/>
  <c r="CN24" i="9" s="1"/>
  <c r="U3264" i="5"/>
  <c r="X3263" i="5"/>
  <c r="W3263" i="5"/>
  <c r="U3263" i="5"/>
  <c r="V3263" i="5" s="1"/>
  <c r="X3262" i="5"/>
  <c r="W3262" i="5"/>
  <c r="V3262" i="5"/>
  <c r="CN22" i="9" s="1"/>
  <c r="U3262" i="5"/>
  <c r="X3261" i="5"/>
  <c r="W3261" i="5"/>
  <c r="V3261" i="5"/>
  <c r="U3261" i="5"/>
  <c r="X3260" i="5"/>
  <c r="W3260" i="5"/>
  <c r="U3260" i="5"/>
  <c r="V3260" i="5" s="1"/>
  <c r="X3259" i="5"/>
  <c r="W3259" i="5"/>
  <c r="V3259" i="5"/>
  <c r="U3259" i="5"/>
  <c r="X3258" i="5"/>
  <c r="W3258" i="5"/>
  <c r="U3258" i="5"/>
  <c r="V3258" i="5" s="1"/>
  <c r="CN18" i="9" s="1"/>
  <c r="X3257" i="5"/>
  <c r="W3257" i="5"/>
  <c r="V3257" i="5"/>
  <c r="CN17" i="9" s="1"/>
  <c r="U3257" i="5"/>
  <c r="X3256" i="5"/>
  <c r="W3256" i="5"/>
  <c r="U3256" i="5"/>
  <c r="V3256" i="5" s="1"/>
  <c r="X3255" i="5"/>
  <c r="W3255" i="5"/>
  <c r="V3255" i="5"/>
  <c r="CN15" i="9" s="1"/>
  <c r="U3255" i="5"/>
  <c r="X3254" i="5"/>
  <c r="W3254" i="5"/>
  <c r="U3254" i="5"/>
  <c r="V3254" i="5" s="1"/>
  <c r="X3253" i="5"/>
  <c r="W3253" i="5"/>
  <c r="V3253" i="5"/>
  <c r="U3253" i="5"/>
  <c r="X3252" i="5"/>
  <c r="W3252" i="5"/>
  <c r="V3252" i="5"/>
  <c r="CN12" i="9" s="1"/>
  <c r="U3252" i="5"/>
  <c r="X3251" i="5"/>
  <c r="W3251" i="5"/>
  <c r="U3251" i="5"/>
  <c r="V3251" i="5" s="1"/>
  <c r="CN11" i="9" s="1"/>
  <c r="X3250" i="5"/>
  <c r="W3250" i="5"/>
  <c r="U3250" i="5"/>
  <c r="V3250" i="5" s="1"/>
  <c r="X3249" i="5"/>
  <c r="W3249" i="5"/>
  <c r="V3249" i="5"/>
  <c r="U3249" i="5"/>
  <c r="X3248" i="5"/>
  <c r="W3248" i="5"/>
  <c r="U3248" i="5"/>
  <c r="V3248" i="5" s="1"/>
  <c r="X3247" i="5"/>
  <c r="W3247" i="5"/>
  <c r="V3247" i="5"/>
  <c r="CN7" i="9" s="1"/>
  <c r="U3247" i="5"/>
  <c r="X3246" i="5"/>
  <c r="W3246" i="5"/>
  <c r="V3246" i="5"/>
  <c r="U3246" i="5"/>
  <c r="X3245" i="5"/>
  <c r="W3245" i="5"/>
  <c r="U3245" i="5"/>
  <c r="V3245" i="5" s="1"/>
  <c r="CN5" i="9" s="1"/>
  <c r="X3244" i="5"/>
  <c r="W3244" i="5"/>
  <c r="V3244" i="5"/>
  <c r="U3244" i="5"/>
  <c r="X3243" i="5"/>
  <c r="W3243" i="5"/>
  <c r="U3243" i="5"/>
  <c r="V3243" i="5" s="1"/>
  <c r="CN3" i="9" s="1"/>
  <c r="X3242" i="5"/>
  <c r="W3242" i="5"/>
  <c r="U3242" i="5"/>
  <c r="V3242" i="5" s="1"/>
  <c r="X3241" i="5"/>
  <c r="W3241" i="5"/>
  <c r="U3241" i="5"/>
  <c r="V3241" i="5" s="1"/>
  <c r="X3240" i="5"/>
  <c r="W3240" i="5"/>
  <c r="U3240" i="5"/>
  <c r="V3240" i="5" s="1"/>
  <c r="CM36" i="9" s="1"/>
  <c r="X3239" i="5"/>
  <c r="W3239" i="5"/>
  <c r="V3239" i="5"/>
  <c r="CM35" i="9" s="1"/>
  <c r="U3239" i="5"/>
  <c r="X3238" i="5"/>
  <c r="W3238" i="5"/>
  <c r="V3238" i="5"/>
  <c r="U3238" i="5"/>
  <c r="X3237" i="5"/>
  <c r="W3237" i="5"/>
  <c r="U3237" i="5"/>
  <c r="V3237" i="5" s="1"/>
  <c r="CM33" i="9" s="1"/>
  <c r="X3236" i="5"/>
  <c r="W3236" i="5"/>
  <c r="V3236" i="5"/>
  <c r="U3236" i="5"/>
  <c r="X3235" i="5"/>
  <c r="W3235" i="5"/>
  <c r="U3235" i="5"/>
  <c r="V3235" i="5" s="1"/>
  <c r="X3234" i="5"/>
  <c r="W3234" i="5"/>
  <c r="V3234" i="5"/>
  <c r="CM30" i="9" s="1"/>
  <c r="U3234" i="5"/>
  <c r="X3233" i="5"/>
  <c r="W3233" i="5"/>
  <c r="V3233" i="5"/>
  <c r="CM29" i="9" s="1"/>
  <c r="U3233" i="5"/>
  <c r="X3232" i="5"/>
  <c r="W3232" i="5"/>
  <c r="V3232" i="5"/>
  <c r="CM28" i="9" s="1"/>
  <c r="U3232" i="5"/>
  <c r="X3231" i="5"/>
  <c r="W3231" i="5"/>
  <c r="U3231" i="5"/>
  <c r="V3231" i="5" s="1"/>
  <c r="X3230" i="5"/>
  <c r="W3230" i="5"/>
  <c r="V3230" i="5"/>
  <c r="U3230" i="5"/>
  <c r="X3229" i="5"/>
  <c r="W3229" i="5"/>
  <c r="U3229" i="5"/>
  <c r="V3229" i="5" s="1"/>
  <c r="X3228" i="5"/>
  <c r="W3228" i="5"/>
  <c r="V3228" i="5"/>
  <c r="U3228" i="5"/>
  <c r="X3227" i="5"/>
  <c r="W3227" i="5"/>
  <c r="V3227" i="5"/>
  <c r="CM23" i="9" s="1"/>
  <c r="U3227" i="5"/>
  <c r="X3226" i="5"/>
  <c r="W3226" i="5"/>
  <c r="U3226" i="5"/>
  <c r="V3226" i="5" s="1"/>
  <c r="X3225" i="5"/>
  <c r="W3225" i="5"/>
  <c r="V3225" i="5"/>
  <c r="U3225" i="5"/>
  <c r="X3224" i="5"/>
  <c r="W3224" i="5"/>
  <c r="V3224" i="5"/>
  <c r="CM20" i="9" s="1"/>
  <c r="U3224" i="5"/>
  <c r="X3223" i="5"/>
  <c r="W3223" i="5"/>
  <c r="U3223" i="5"/>
  <c r="V3223" i="5" s="1"/>
  <c r="CM19" i="9" s="1"/>
  <c r="X3222" i="5"/>
  <c r="W3222" i="5"/>
  <c r="V3222" i="5"/>
  <c r="CM18" i="9" s="1"/>
  <c r="U3222" i="5"/>
  <c r="X3221" i="5"/>
  <c r="W3221" i="5"/>
  <c r="V3221" i="5"/>
  <c r="U3221" i="5"/>
  <c r="X3220" i="5"/>
  <c r="W3220" i="5"/>
  <c r="V3220" i="5"/>
  <c r="CM16" i="9" s="1"/>
  <c r="U3220" i="5"/>
  <c r="X3219" i="5"/>
  <c r="W3219" i="5"/>
  <c r="V3219" i="5"/>
  <c r="CM15" i="9" s="1"/>
  <c r="U3219" i="5"/>
  <c r="X3218" i="5"/>
  <c r="W3218" i="5"/>
  <c r="V3218" i="5"/>
  <c r="U3218" i="5"/>
  <c r="X3217" i="5"/>
  <c r="W3217" i="5"/>
  <c r="U3217" i="5"/>
  <c r="V3217" i="5" s="1"/>
  <c r="CM13" i="9" s="1"/>
  <c r="X3216" i="5"/>
  <c r="W3216" i="5"/>
  <c r="U3216" i="5"/>
  <c r="V3216" i="5" s="1"/>
  <c r="X3215" i="5"/>
  <c r="W3215" i="5"/>
  <c r="V3215" i="5"/>
  <c r="CM11" i="9" s="1"/>
  <c r="U3215" i="5"/>
  <c r="X3214" i="5"/>
  <c r="W3214" i="5"/>
  <c r="U3214" i="5"/>
  <c r="V3214" i="5" s="1"/>
  <c r="X3213" i="5"/>
  <c r="W3213" i="5"/>
  <c r="V3213" i="5"/>
  <c r="U3213" i="5"/>
  <c r="X3212" i="5"/>
  <c r="W3212" i="5"/>
  <c r="V3212" i="5"/>
  <c r="CM8" i="9" s="1"/>
  <c r="U3212" i="5"/>
  <c r="X3211" i="5"/>
  <c r="W3211" i="5"/>
  <c r="U3211" i="5"/>
  <c r="V3211" i="5" s="1"/>
  <c r="X3210" i="5"/>
  <c r="W3210" i="5"/>
  <c r="U3210" i="5"/>
  <c r="V3210" i="5" s="1"/>
  <c r="CM6" i="9" s="1"/>
  <c r="X3209" i="5"/>
  <c r="W3209" i="5"/>
  <c r="V3209" i="5"/>
  <c r="CM5" i="9" s="1"/>
  <c r="U3209" i="5"/>
  <c r="X3208" i="5"/>
  <c r="W3208" i="5"/>
  <c r="U3208" i="5"/>
  <c r="V3208" i="5" s="1"/>
  <c r="X3207" i="5"/>
  <c r="W3207" i="5"/>
  <c r="V3207" i="5"/>
  <c r="U3207" i="5"/>
  <c r="X3206" i="5"/>
  <c r="W3206" i="5"/>
  <c r="S269" i="8" s="1"/>
  <c r="V3206" i="5"/>
  <c r="U3206" i="5"/>
  <c r="X3205" i="5"/>
  <c r="W3205" i="5"/>
  <c r="V3205" i="5"/>
  <c r="U3205" i="5"/>
  <c r="X3204" i="5"/>
  <c r="W3204" i="5"/>
  <c r="V3204" i="5"/>
  <c r="CL36" i="9" s="1"/>
  <c r="U3204" i="5"/>
  <c r="X3203" i="5"/>
  <c r="W3203" i="5"/>
  <c r="V3203" i="5"/>
  <c r="CL35" i="9" s="1"/>
  <c r="U3203" i="5"/>
  <c r="X3202" i="5"/>
  <c r="W3202" i="5"/>
  <c r="U3202" i="5"/>
  <c r="V3202" i="5" s="1"/>
  <c r="CL34" i="9" s="1"/>
  <c r="X3201" i="5"/>
  <c r="W3201" i="5"/>
  <c r="U3201" i="5"/>
  <c r="V3201" i="5" s="1"/>
  <c r="X3200" i="5"/>
  <c r="W3200" i="5"/>
  <c r="V3200" i="5"/>
  <c r="U3200" i="5"/>
  <c r="X3199" i="5"/>
  <c r="W3199" i="5"/>
  <c r="V3199" i="5"/>
  <c r="CL31" i="9" s="1"/>
  <c r="U3199" i="5"/>
  <c r="X3198" i="5"/>
  <c r="W3198" i="5"/>
  <c r="V3198" i="5"/>
  <c r="CL30" i="9" s="1"/>
  <c r="U3198" i="5"/>
  <c r="X3197" i="5"/>
  <c r="W3197" i="5"/>
  <c r="V3197" i="5"/>
  <c r="CL29" i="9" s="1"/>
  <c r="U3197" i="5"/>
  <c r="X3196" i="5"/>
  <c r="W3196" i="5"/>
  <c r="U3196" i="5"/>
  <c r="V3196" i="5" s="1"/>
  <c r="CL28" i="9" s="1"/>
  <c r="X3195" i="5"/>
  <c r="W3195" i="5"/>
  <c r="U3195" i="5"/>
  <c r="V3195" i="5" s="1"/>
  <c r="X3194" i="5"/>
  <c r="W3194" i="5"/>
  <c r="V3194" i="5"/>
  <c r="U3194" i="5"/>
  <c r="X3193" i="5"/>
  <c r="W3193" i="5"/>
  <c r="U3193" i="5"/>
  <c r="V3193" i="5" s="1"/>
  <c r="X3192" i="5"/>
  <c r="W3192" i="5"/>
  <c r="U3192" i="5"/>
  <c r="V3192" i="5" s="1"/>
  <c r="X3191" i="5"/>
  <c r="W3191" i="5"/>
  <c r="V3191" i="5"/>
  <c r="CL23" i="9" s="1"/>
  <c r="U3191" i="5"/>
  <c r="X3190" i="5"/>
  <c r="W3190" i="5"/>
  <c r="U3190" i="5"/>
  <c r="V3190" i="5" s="1"/>
  <c r="CL22" i="9" s="1"/>
  <c r="X3189" i="5"/>
  <c r="W3189" i="5"/>
  <c r="U3189" i="5"/>
  <c r="V3189" i="5" s="1"/>
  <c r="X3188" i="5"/>
  <c r="W3188" i="5"/>
  <c r="V3188" i="5"/>
  <c r="U3188" i="5"/>
  <c r="X3187" i="5"/>
  <c r="W3187" i="5"/>
  <c r="U3187" i="5"/>
  <c r="V3187" i="5" s="1"/>
  <c r="CL19" i="9" s="1"/>
  <c r="X3186" i="5"/>
  <c r="W3186" i="5"/>
  <c r="V3186" i="5"/>
  <c r="CL18" i="9" s="1"/>
  <c r="U3186" i="5"/>
  <c r="X3185" i="5"/>
  <c r="W3185" i="5"/>
  <c r="V3185" i="5"/>
  <c r="CL17" i="9" s="1"/>
  <c r="U3185" i="5"/>
  <c r="X3184" i="5"/>
  <c r="W3184" i="5"/>
  <c r="V3184" i="5"/>
  <c r="CL16" i="9" s="1"/>
  <c r="U3184" i="5"/>
  <c r="X3183" i="5"/>
  <c r="W3183" i="5"/>
  <c r="U3183" i="5"/>
  <c r="V3183" i="5" s="1"/>
  <c r="X3182" i="5"/>
  <c r="W3182" i="5"/>
  <c r="V3182" i="5"/>
  <c r="U3182" i="5"/>
  <c r="X3181" i="5"/>
  <c r="W3181" i="5"/>
  <c r="V3181" i="5"/>
  <c r="CL13" i="9" s="1"/>
  <c r="U3181" i="5"/>
  <c r="X3180" i="5"/>
  <c r="W3180" i="5"/>
  <c r="V3180" i="5"/>
  <c r="U3180" i="5"/>
  <c r="X3179" i="5"/>
  <c r="W3179" i="5"/>
  <c r="V3179" i="5"/>
  <c r="CL11" i="9" s="1"/>
  <c r="U3179" i="5"/>
  <c r="X3178" i="5"/>
  <c r="W3178" i="5"/>
  <c r="U3178" i="5"/>
  <c r="V3178" i="5" s="1"/>
  <c r="X3177" i="5"/>
  <c r="W3177" i="5"/>
  <c r="U3177" i="5"/>
  <c r="V3177" i="5" s="1"/>
  <c r="X3176" i="5"/>
  <c r="W3176" i="5"/>
  <c r="U3176" i="5"/>
  <c r="V3176" i="5" s="1"/>
  <c r="CL8" i="9" s="1"/>
  <c r="X3175" i="5"/>
  <c r="W3175" i="5"/>
  <c r="V3175" i="5"/>
  <c r="CL7" i="9" s="1"/>
  <c r="U3175" i="5"/>
  <c r="X3174" i="5"/>
  <c r="W3174" i="5"/>
  <c r="U3174" i="5"/>
  <c r="V3174" i="5" s="1"/>
  <c r="X3173" i="5"/>
  <c r="W3173" i="5"/>
  <c r="V3173" i="5"/>
  <c r="CL5" i="9" s="1"/>
  <c r="U3173" i="5"/>
  <c r="X3172" i="5"/>
  <c r="W3172" i="5"/>
  <c r="V3172" i="5"/>
  <c r="CL4" i="9" s="1"/>
  <c r="U3172" i="5"/>
  <c r="X3171" i="5"/>
  <c r="W3171" i="5"/>
  <c r="V3171" i="5"/>
  <c r="U3171" i="5"/>
  <c r="X3170" i="5"/>
  <c r="W3170" i="5"/>
  <c r="U3170" i="5"/>
  <c r="V3170" i="5" s="1"/>
  <c r="X3169" i="5"/>
  <c r="W3169" i="5"/>
  <c r="V3169" i="5"/>
  <c r="U3169" i="5"/>
  <c r="X3168" i="5"/>
  <c r="W3168" i="5"/>
  <c r="U3168" i="5"/>
  <c r="V3168" i="5" s="1"/>
  <c r="CK36" i="9" s="1"/>
  <c r="X3167" i="5"/>
  <c r="W3167" i="5"/>
  <c r="V3167" i="5"/>
  <c r="CK35" i="9" s="1"/>
  <c r="U3167" i="5"/>
  <c r="X3166" i="5"/>
  <c r="W3166" i="5"/>
  <c r="U3166" i="5"/>
  <c r="V3166" i="5" s="1"/>
  <c r="X3165" i="5"/>
  <c r="W3165" i="5"/>
  <c r="U3165" i="5"/>
  <c r="V3165" i="5" s="1"/>
  <c r="CK33" i="9" s="1"/>
  <c r="X3164" i="5"/>
  <c r="W3164" i="5"/>
  <c r="V3164" i="5"/>
  <c r="CK32" i="9" s="1"/>
  <c r="U3164" i="5"/>
  <c r="X3163" i="5"/>
  <c r="W3163" i="5"/>
  <c r="U3163" i="5"/>
  <c r="V3163" i="5" s="1"/>
  <c r="CK31" i="9" s="1"/>
  <c r="X3162" i="5"/>
  <c r="W3162" i="5"/>
  <c r="V3162" i="5"/>
  <c r="CK30" i="9" s="1"/>
  <c r="U3162" i="5"/>
  <c r="X3161" i="5"/>
  <c r="W3161" i="5"/>
  <c r="U3161" i="5"/>
  <c r="V3161" i="5" s="1"/>
  <c r="X3160" i="5"/>
  <c r="W3160" i="5"/>
  <c r="U3160" i="5"/>
  <c r="V3160" i="5" s="1"/>
  <c r="X3159" i="5"/>
  <c r="W3159" i="5"/>
  <c r="V3159" i="5"/>
  <c r="CK27" i="9" s="1"/>
  <c r="U3159" i="5"/>
  <c r="X3158" i="5"/>
  <c r="W3158" i="5"/>
  <c r="U3158" i="5"/>
  <c r="V3158" i="5" s="1"/>
  <c r="X3157" i="5"/>
  <c r="W3157" i="5"/>
  <c r="V3157" i="5"/>
  <c r="CK25" i="9" s="1"/>
  <c r="U3157" i="5"/>
  <c r="X3156" i="5"/>
  <c r="W3156" i="5"/>
  <c r="V3156" i="5"/>
  <c r="CK24" i="9" s="1"/>
  <c r="U3156" i="5"/>
  <c r="X3155" i="5"/>
  <c r="W3155" i="5"/>
  <c r="U3155" i="5"/>
  <c r="V3155" i="5" s="1"/>
  <c r="X3154" i="5"/>
  <c r="W3154" i="5"/>
  <c r="V3154" i="5"/>
  <c r="CK22" i="9" s="1"/>
  <c r="U3154" i="5"/>
  <c r="X3153" i="5"/>
  <c r="W3153" i="5"/>
  <c r="U3153" i="5"/>
  <c r="V3153" i="5" s="1"/>
  <c r="X3152" i="5"/>
  <c r="W3152" i="5"/>
  <c r="U3152" i="5"/>
  <c r="V3152" i="5" s="1"/>
  <c r="X3151" i="5"/>
  <c r="W3151" i="5"/>
  <c r="U3151" i="5"/>
  <c r="V3151" i="5" s="1"/>
  <c r="X3150" i="5"/>
  <c r="W3150" i="5"/>
  <c r="V3150" i="5"/>
  <c r="CK18" i="9" s="1"/>
  <c r="U3150" i="5"/>
  <c r="X3149" i="5"/>
  <c r="W3149" i="5"/>
  <c r="V3149" i="5"/>
  <c r="U3149" i="5"/>
  <c r="X3148" i="5"/>
  <c r="W3148" i="5"/>
  <c r="V3148" i="5"/>
  <c r="CK16" i="9" s="1"/>
  <c r="U3148" i="5"/>
  <c r="X3147" i="5"/>
  <c r="W3147" i="5"/>
  <c r="U3147" i="5"/>
  <c r="V3147" i="5" s="1"/>
  <c r="X3146" i="5"/>
  <c r="W3146" i="5"/>
  <c r="S264" i="8" s="1"/>
  <c r="V3146" i="5"/>
  <c r="U3146" i="5"/>
  <c r="X3145" i="5"/>
  <c r="W3145" i="5"/>
  <c r="V3145" i="5"/>
  <c r="U3145" i="5"/>
  <c r="X3144" i="5"/>
  <c r="W3144" i="5"/>
  <c r="U3144" i="5"/>
  <c r="V3144" i="5" s="1"/>
  <c r="X3143" i="5"/>
  <c r="W3143" i="5"/>
  <c r="U3143" i="5"/>
  <c r="V3143" i="5" s="1"/>
  <c r="X3142" i="5"/>
  <c r="W3142" i="5"/>
  <c r="U3142" i="5"/>
  <c r="V3142" i="5" s="1"/>
  <c r="X3141" i="5"/>
  <c r="W3141" i="5"/>
  <c r="U3141" i="5"/>
  <c r="V3141" i="5" s="1"/>
  <c r="CK9" i="9" s="1"/>
  <c r="X3140" i="5"/>
  <c r="W3140" i="5"/>
  <c r="U3140" i="5"/>
  <c r="V3140" i="5" s="1"/>
  <c r="X3139" i="5"/>
  <c r="W3139" i="5"/>
  <c r="V3139" i="5"/>
  <c r="CK7" i="9" s="1"/>
  <c r="U3139" i="5"/>
  <c r="X3138" i="5"/>
  <c r="W3138" i="5"/>
  <c r="U3138" i="5"/>
  <c r="V3138" i="5" s="1"/>
  <c r="CK6" i="9" s="1"/>
  <c r="X3137" i="5"/>
  <c r="W3137" i="5"/>
  <c r="V3137" i="5"/>
  <c r="U3137" i="5"/>
  <c r="X3136" i="5"/>
  <c r="W3136" i="5"/>
  <c r="V3136" i="5"/>
  <c r="CK4" i="9" s="1"/>
  <c r="U3136" i="5"/>
  <c r="X3135" i="5"/>
  <c r="W3135" i="5"/>
  <c r="V3135" i="5"/>
  <c r="CK3" i="9" s="1"/>
  <c r="U3135" i="5"/>
  <c r="X3134" i="5"/>
  <c r="W3134" i="5"/>
  <c r="U3134" i="5"/>
  <c r="V3134" i="5" s="1"/>
  <c r="X3133" i="5"/>
  <c r="W3133" i="5"/>
  <c r="U3133" i="5"/>
  <c r="V3133" i="5" s="1"/>
  <c r="X3132" i="5"/>
  <c r="W3132" i="5"/>
  <c r="V3132" i="5"/>
  <c r="CJ36" i="9" s="1"/>
  <c r="U3132" i="5"/>
  <c r="X3131" i="5"/>
  <c r="W3131" i="5"/>
  <c r="U3131" i="5"/>
  <c r="V3131" i="5" s="1"/>
  <c r="X3130" i="5"/>
  <c r="W3130" i="5"/>
  <c r="U3130" i="5"/>
  <c r="V3130" i="5" s="1"/>
  <c r="CJ34" i="9" s="1"/>
  <c r="X3129" i="5"/>
  <c r="W3129" i="5"/>
  <c r="U3129" i="5"/>
  <c r="V3129" i="5" s="1"/>
  <c r="X3128" i="5"/>
  <c r="W3128" i="5"/>
  <c r="V3128" i="5"/>
  <c r="U3128" i="5"/>
  <c r="X3127" i="5"/>
  <c r="W3127" i="5"/>
  <c r="U3127" i="5"/>
  <c r="V3127" i="5" s="1"/>
  <c r="CJ31" i="9" s="1"/>
  <c r="X3126" i="5"/>
  <c r="W3126" i="5"/>
  <c r="U3126" i="5"/>
  <c r="V3126" i="5" s="1"/>
  <c r="X3125" i="5"/>
  <c r="W3125" i="5"/>
  <c r="V3125" i="5"/>
  <c r="U3125" i="5"/>
  <c r="X3124" i="5"/>
  <c r="W3124" i="5"/>
  <c r="V3124" i="5"/>
  <c r="U3124" i="5"/>
  <c r="X3123" i="5"/>
  <c r="W3123" i="5"/>
  <c r="V3123" i="5"/>
  <c r="U3123" i="5"/>
  <c r="X3122" i="5"/>
  <c r="W3122" i="5"/>
  <c r="U3122" i="5"/>
  <c r="V3122" i="5" s="1"/>
  <c r="X3121" i="5"/>
  <c r="W3121" i="5"/>
  <c r="V3121" i="5"/>
  <c r="CJ25" i="9" s="1"/>
  <c r="U3121" i="5"/>
  <c r="X3120" i="5"/>
  <c r="W3120" i="5"/>
  <c r="U3120" i="5"/>
  <c r="V3120" i="5" s="1"/>
  <c r="X3119" i="5"/>
  <c r="W3119" i="5"/>
  <c r="V3119" i="5"/>
  <c r="U3119" i="5"/>
  <c r="X3118" i="5"/>
  <c r="W3118" i="5"/>
  <c r="V3118" i="5"/>
  <c r="CJ22" i="9" s="1"/>
  <c r="U3118" i="5"/>
  <c r="X3117" i="5"/>
  <c r="W3117" i="5"/>
  <c r="U3117" i="5"/>
  <c r="V3117" i="5" s="1"/>
  <c r="X3116" i="5"/>
  <c r="W3116" i="5"/>
  <c r="U3116" i="5"/>
  <c r="V3116" i="5" s="1"/>
  <c r="X3115" i="5"/>
  <c r="W3115" i="5"/>
  <c r="U3115" i="5"/>
  <c r="V3115" i="5" s="1"/>
  <c r="X3114" i="5"/>
  <c r="W3114" i="5"/>
  <c r="V3114" i="5"/>
  <c r="CJ18" i="9" s="1"/>
  <c r="U3114" i="5"/>
  <c r="X3113" i="5"/>
  <c r="W3113" i="5"/>
  <c r="V3113" i="5"/>
  <c r="U3113" i="5"/>
  <c r="X3112" i="5"/>
  <c r="W3112" i="5"/>
  <c r="V3112" i="5"/>
  <c r="U3112" i="5"/>
  <c r="X3111" i="5"/>
  <c r="W3111" i="5"/>
  <c r="V3111" i="5"/>
  <c r="CJ15" i="9" s="1"/>
  <c r="U3111" i="5"/>
  <c r="X3110" i="5"/>
  <c r="W3110" i="5"/>
  <c r="V3110" i="5"/>
  <c r="U3110" i="5"/>
  <c r="X3109" i="5"/>
  <c r="W3109" i="5"/>
  <c r="U3109" i="5"/>
  <c r="V3109" i="5" s="1"/>
  <c r="X3108" i="5"/>
  <c r="W3108" i="5"/>
  <c r="U3108" i="5"/>
  <c r="V3108" i="5" s="1"/>
  <c r="X3107" i="5"/>
  <c r="W3107" i="5"/>
  <c r="U3107" i="5"/>
  <c r="V3107" i="5" s="1"/>
  <c r="X3106" i="5"/>
  <c r="W3106" i="5"/>
  <c r="U3106" i="5"/>
  <c r="V3106" i="5" s="1"/>
  <c r="CJ10" i="9" s="1"/>
  <c r="X3105" i="5"/>
  <c r="W3105" i="5"/>
  <c r="V3105" i="5"/>
  <c r="CJ9" i="9" s="1"/>
  <c r="U3105" i="5"/>
  <c r="X3104" i="5"/>
  <c r="W3104" i="5"/>
  <c r="U3104" i="5"/>
  <c r="V3104" i="5" s="1"/>
  <c r="X3103" i="5"/>
  <c r="W3103" i="5"/>
  <c r="V3103" i="5"/>
  <c r="CJ7" i="9" s="1"/>
  <c r="U3103" i="5"/>
  <c r="X3102" i="5"/>
  <c r="W3102" i="5"/>
  <c r="U3102" i="5"/>
  <c r="V3102" i="5" s="1"/>
  <c r="CJ6" i="9" s="1"/>
  <c r="X3101" i="5"/>
  <c r="W3101" i="5"/>
  <c r="V3101" i="5"/>
  <c r="U3101" i="5"/>
  <c r="X3100" i="5"/>
  <c r="W3100" i="5"/>
  <c r="V3100" i="5"/>
  <c r="CJ4" i="9" s="1"/>
  <c r="U3100" i="5"/>
  <c r="X3099" i="5"/>
  <c r="W3099" i="5"/>
  <c r="V3099" i="5"/>
  <c r="U3099" i="5"/>
  <c r="X3098" i="5"/>
  <c r="W3098" i="5"/>
  <c r="V3098" i="5"/>
  <c r="U3098" i="5"/>
  <c r="X3097" i="5"/>
  <c r="W3097" i="5"/>
  <c r="U3097" i="5"/>
  <c r="V3097" i="5" s="1"/>
  <c r="X3096" i="5"/>
  <c r="W3096" i="5"/>
  <c r="V3096" i="5"/>
  <c r="CI36" i="9" s="1"/>
  <c r="U3096" i="5"/>
  <c r="X3095" i="5"/>
  <c r="W3095" i="5"/>
  <c r="U3095" i="5"/>
  <c r="V3095" i="5" s="1"/>
  <c r="X3094" i="5"/>
  <c r="W3094" i="5"/>
  <c r="V3094" i="5"/>
  <c r="CI34" i="9" s="1"/>
  <c r="U3094" i="5"/>
  <c r="X3093" i="5"/>
  <c r="W3093" i="5"/>
  <c r="V3093" i="5"/>
  <c r="CI33" i="9" s="1"/>
  <c r="U3093" i="5"/>
  <c r="X3092" i="5"/>
  <c r="W3092" i="5"/>
  <c r="V3092" i="5"/>
  <c r="U3092" i="5"/>
  <c r="X3091" i="5"/>
  <c r="W3091" i="5"/>
  <c r="U3091" i="5"/>
  <c r="V3091" i="5" s="1"/>
  <c r="CI31" i="9" s="1"/>
  <c r="X3090" i="5"/>
  <c r="W3090" i="5"/>
  <c r="U3090" i="5"/>
  <c r="V3090" i="5" s="1"/>
  <c r="X3089" i="5"/>
  <c r="W3089" i="5"/>
  <c r="U3089" i="5"/>
  <c r="V3089" i="5" s="1"/>
  <c r="X3088" i="5"/>
  <c r="W3088" i="5"/>
  <c r="V3088" i="5"/>
  <c r="U3088" i="5"/>
  <c r="X3087" i="5"/>
  <c r="W3087" i="5"/>
  <c r="V3087" i="5"/>
  <c r="CI27" i="9" s="1"/>
  <c r="U3087" i="5"/>
  <c r="X3086" i="5"/>
  <c r="W3086" i="5"/>
  <c r="U3086" i="5"/>
  <c r="V3086" i="5" s="1"/>
  <c r="X3085" i="5"/>
  <c r="W3085" i="5"/>
  <c r="V3085" i="5"/>
  <c r="CI25" i="9" s="1"/>
  <c r="U3085" i="5"/>
  <c r="X3084" i="5"/>
  <c r="W3084" i="5"/>
  <c r="V3084" i="5"/>
  <c r="U3084" i="5"/>
  <c r="X3083" i="5"/>
  <c r="W3083" i="5"/>
  <c r="V3083" i="5"/>
  <c r="U3083" i="5"/>
  <c r="X3082" i="5"/>
  <c r="W3082" i="5"/>
  <c r="U3082" i="5"/>
  <c r="V3082" i="5" s="1"/>
  <c r="X3081" i="5"/>
  <c r="W3081" i="5"/>
  <c r="U3081" i="5"/>
  <c r="V3081" i="5" s="1"/>
  <c r="CI21" i="9" s="1"/>
  <c r="X3080" i="5"/>
  <c r="W3080" i="5"/>
  <c r="U3080" i="5"/>
  <c r="V3080" i="5" s="1"/>
  <c r="X3079" i="5"/>
  <c r="W3079" i="5"/>
  <c r="U3079" i="5"/>
  <c r="V3079" i="5" s="1"/>
  <c r="X3078" i="5"/>
  <c r="W3078" i="5"/>
  <c r="V3078" i="5"/>
  <c r="CI18" i="9" s="1"/>
  <c r="U3078" i="5"/>
  <c r="X3077" i="5"/>
  <c r="W3077" i="5"/>
  <c r="V3077" i="5"/>
  <c r="U3077" i="5"/>
  <c r="X3076" i="5"/>
  <c r="W3076" i="5"/>
  <c r="V3076" i="5"/>
  <c r="CI16" i="9" s="1"/>
  <c r="U3076" i="5"/>
  <c r="X3075" i="5"/>
  <c r="W3075" i="5"/>
  <c r="U3075" i="5"/>
  <c r="V3075" i="5" s="1"/>
  <c r="X3074" i="5"/>
  <c r="W3074" i="5"/>
  <c r="V3074" i="5"/>
  <c r="U3074" i="5"/>
  <c r="X3073" i="5"/>
  <c r="W3073" i="5"/>
  <c r="V3073" i="5"/>
  <c r="CI13" i="9" s="1"/>
  <c r="U3073" i="5"/>
  <c r="X3072" i="5"/>
  <c r="W3072" i="5"/>
  <c r="V3072" i="5"/>
  <c r="CI12" i="9" s="1"/>
  <c r="U3072" i="5"/>
  <c r="X3071" i="5"/>
  <c r="W3071" i="5"/>
  <c r="V3071" i="5"/>
  <c r="U3071" i="5"/>
  <c r="X3070" i="5"/>
  <c r="W3070" i="5"/>
  <c r="U3070" i="5"/>
  <c r="V3070" i="5" s="1"/>
  <c r="X3069" i="5"/>
  <c r="W3069" i="5"/>
  <c r="U3069" i="5"/>
  <c r="V3069" i="5" s="1"/>
  <c r="X3068" i="5"/>
  <c r="W3068" i="5"/>
  <c r="V3068" i="5"/>
  <c r="U3068" i="5"/>
  <c r="X3067" i="5"/>
  <c r="W3067" i="5"/>
  <c r="U3067" i="5"/>
  <c r="V3067" i="5" s="1"/>
  <c r="X3066" i="5"/>
  <c r="W3066" i="5"/>
  <c r="V3066" i="5"/>
  <c r="CI6" i="9" s="1"/>
  <c r="U3066" i="5"/>
  <c r="X3065" i="5"/>
  <c r="W3065" i="5"/>
  <c r="V3065" i="5"/>
  <c r="U3065" i="5"/>
  <c r="X3064" i="5"/>
  <c r="W3064" i="5"/>
  <c r="V3064" i="5"/>
  <c r="U3064" i="5"/>
  <c r="X3063" i="5"/>
  <c r="W3063" i="5"/>
  <c r="V3063" i="5"/>
  <c r="CI3" i="9" s="1"/>
  <c r="U3063" i="5"/>
  <c r="X3062" i="5"/>
  <c r="W3062" i="5"/>
  <c r="V3062" i="5"/>
  <c r="U3062" i="5"/>
  <c r="X3061" i="5"/>
  <c r="W3061" i="5"/>
  <c r="U3061" i="5"/>
  <c r="V3061" i="5" s="1"/>
  <c r="X3060" i="5"/>
  <c r="W3060" i="5"/>
  <c r="V3060" i="5"/>
  <c r="CH36" i="9" s="1"/>
  <c r="U3060" i="5"/>
  <c r="X3059" i="5"/>
  <c r="W3059" i="5"/>
  <c r="V3059" i="5"/>
  <c r="U3059" i="5"/>
  <c r="X3058" i="5"/>
  <c r="W3058" i="5"/>
  <c r="U3058" i="5"/>
  <c r="V3058" i="5" s="1"/>
  <c r="X3057" i="5"/>
  <c r="W3057" i="5"/>
  <c r="U3057" i="5"/>
  <c r="V3057" i="5" s="1"/>
  <c r="X3056" i="5"/>
  <c r="W3056" i="5"/>
  <c r="V3056" i="5"/>
  <c r="U3056" i="5"/>
  <c r="X3055" i="5"/>
  <c r="W3055" i="5"/>
  <c r="U3055" i="5"/>
  <c r="V3055" i="5" s="1"/>
  <c r="X3054" i="5"/>
  <c r="W3054" i="5"/>
  <c r="V3054" i="5"/>
  <c r="CH30" i="9" s="1"/>
  <c r="U3054" i="5"/>
  <c r="X3053" i="5"/>
  <c r="W3053" i="5"/>
  <c r="V3053" i="5"/>
  <c r="U3053" i="5"/>
  <c r="X3052" i="5"/>
  <c r="W3052" i="5"/>
  <c r="V3052" i="5"/>
  <c r="U3052" i="5"/>
  <c r="X3051" i="5"/>
  <c r="W3051" i="5"/>
  <c r="U3051" i="5"/>
  <c r="V3051" i="5" s="1"/>
  <c r="X3050" i="5"/>
  <c r="W3050" i="5"/>
  <c r="S256" i="8" s="1"/>
  <c r="U3050" i="5"/>
  <c r="V3050" i="5" s="1"/>
  <c r="X3049" i="5"/>
  <c r="W3049" i="5"/>
  <c r="V3049" i="5"/>
  <c r="CH25" i="9" s="1"/>
  <c r="U3049" i="5"/>
  <c r="X3048" i="5"/>
  <c r="W3048" i="5"/>
  <c r="U3048" i="5"/>
  <c r="V3048" i="5" s="1"/>
  <c r="CH24" i="9" s="1"/>
  <c r="X3047" i="5"/>
  <c r="W3047" i="5"/>
  <c r="U3047" i="5"/>
  <c r="V3047" i="5" s="1"/>
  <c r="X3046" i="5"/>
  <c r="W3046" i="5"/>
  <c r="U3046" i="5"/>
  <c r="V3046" i="5" s="1"/>
  <c r="X3045" i="5"/>
  <c r="W3045" i="5"/>
  <c r="V3045" i="5"/>
  <c r="CH21" i="9" s="1"/>
  <c r="U3045" i="5"/>
  <c r="X3044" i="5"/>
  <c r="W3044" i="5"/>
  <c r="U3044" i="5"/>
  <c r="V3044" i="5" s="1"/>
  <c r="X3043" i="5"/>
  <c r="W3043" i="5"/>
  <c r="U3043" i="5"/>
  <c r="V3043" i="5" s="1"/>
  <c r="X3042" i="5"/>
  <c r="W3042" i="5"/>
  <c r="V3042" i="5"/>
  <c r="CH18" i="9" s="1"/>
  <c r="U3042" i="5"/>
  <c r="X3041" i="5"/>
  <c r="W3041" i="5"/>
  <c r="U3041" i="5"/>
  <c r="V3041" i="5" s="1"/>
  <c r="X3040" i="5"/>
  <c r="W3040" i="5"/>
  <c r="V3040" i="5"/>
  <c r="CH16" i="9" s="1"/>
  <c r="U3040" i="5"/>
  <c r="X3039" i="5"/>
  <c r="W3039" i="5"/>
  <c r="V3039" i="5"/>
  <c r="U3039" i="5"/>
  <c r="X3038" i="5"/>
  <c r="W3038" i="5"/>
  <c r="V3038" i="5"/>
  <c r="U3038" i="5"/>
  <c r="X3037" i="5"/>
  <c r="W3037" i="5"/>
  <c r="V3037" i="5"/>
  <c r="CH13" i="9" s="1"/>
  <c r="U3037" i="5"/>
  <c r="X3036" i="5"/>
  <c r="W3036" i="5"/>
  <c r="V3036" i="5"/>
  <c r="CH12" i="9" s="1"/>
  <c r="U3036" i="5"/>
  <c r="X3035" i="5"/>
  <c r="W3035" i="5"/>
  <c r="V3035" i="5"/>
  <c r="U3035" i="5"/>
  <c r="X3034" i="5"/>
  <c r="W3034" i="5"/>
  <c r="V3034" i="5"/>
  <c r="U3034" i="5"/>
  <c r="X3033" i="5"/>
  <c r="W3033" i="5"/>
  <c r="U3033" i="5"/>
  <c r="V3033" i="5" s="1"/>
  <c r="X3032" i="5"/>
  <c r="W3032" i="5"/>
  <c r="U3032" i="5"/>
  <c r="V3032" i="5" s="1"/>
  <c r="X3031" i="5"/>
  <c r="W3031" i="5"/>
  <c r="V3031" i="5"/>
  <c r="CH7" i="9" s="1"/>
  <c r="U3031" i="5"/>
  <c r="X3030" i="5"/>
  <c r="W3030" i="5"/>
  <c r="U3030" i="5"/>
  <c r="V3030" i="5" s="1"/>
  <c r="CH6" i="9" s="1"/>
  <c r="X3029" i="5"/>
  <c r="W3029" i="5"/>
  <c r="U3029" i="5"/>
  <c r="V3029" i="5" s="1"/>
  <c r="X3028" i="5"/>
  <c r="W3028" i="5"/>
  <c r="U3028" i="5"/>
  <c r="V3028" i="5" s="1"/>
  <c r="X3027" i="5"/>
  <c r="W3027" i="5"/>
  <c r="V3027" i="5"/>
  <c r="CH3" i="9" s="1"/>
  <c r="U3027" i="5"/>
  <c r="X3026" i="5"/>
  <c r="W3026" i="5"/>
  <c r="U3026" i="5"/>
  <c r="V3026" i="5" s="1"/>
  <c r="X3025" i="5"/>
  <c r="W3025" i="5"/>
  <c r="U3025" i="5"/>
  <c r="V3025" i="5" s="1"/>
  <c r="X3024" i="5"/>
  <c r="W3024" i="5"/>
  <c r="V3024" i="5"/>
  <c r="CG36" i="9" s="1"/>
  <c r="U3024" i="5"/>
  <c r="X3023" i="5"/>
  <c r="W3023" i="5"/>
  <c r="U3023" i="5"/>
  <c r="V3023" i="5" s="1"/>
  <c r="X3022" i="5"/>
  <c r="W3022" i="5"/>
  <c r="V3022" i="5"/>
  <c r="CG34" i="9" s="1"/>
  <c r="U3022" i="5"/>
  <c r="X3021" i="5"/>
  <c r="W3021" i="5"/>
  <c r="V3021" i="5"/>
  <c r="U3021" i="5"/>
  <c r="X3020" i="5"/>
  <c r="W3020" i="5"/>
  <c r="V3020" i="5"/>
  <c r="U3020" i="5"/>
  <c r="X3019" i="5"/>
  <c r="W3019" i="5"/>
  <c r="V3019" i="5"/>
  <c r="U3019" i="5"/>
  <c r="X3018" i="5"/>
  <c r="W3018" i="5"/>
  <c r="V3018" i="5"/>
  <c r="CG30" i="9" s="1"/>
  <c r="U3018" i="5"/>
  <c r="X3017" i="5"/>
  <c r="W3017" i="5"/>
  <c r="V3017" i="5"/>
  <c r="U3017" i="5"/>
  <c r="X3016" i="5"/>
  <c r="W3016" i="5"/>
  <c r="V3016" i="5"/>
  <c r="U3016" i="5"/>
  <c r="X3015" i="5"/>
  <c r="W3015" i="5"/>
  <c r="U3015" i="5"/>
  <c r="V3015" i="5" s="1"/>
  <c r="X3014" i="5"/>
  <c r="W3014" i="5"/>
  <c r="S253" i="8" s="1"/>
  <c r="U3014" i="5"/>
  <c r="V3014" i="5" s="1"/>
  <c r="X3013" i="5"/>
  <c r="W3013" i="5"/>
  <c r="V3013" i="5"/>
  <c r="U3013" i="5"/>
  <c r="X3012" i="5"/>
  <c r="W3012" i="5"/>
  <c r="U3012" i="5"/>
  <c r="V3012" i="5" s="1"/>
  <c r="CG24" i="9" s="1"/>
  <c r="X3011" i="5"/>
  <c r="W3011" i="5"/>
  <c r="U3011" i="5"/>
  <c r="V3011" i="5" s="1"/>
  <c r="X3010" i="5"/>
  <c r="W3010" i="5"/>
  <c r="U3010" i="5"/>
  <c r="V3010" i="5" s="1"/>
  <c r="X3009" i="5"/>
  <c r="W3009" i="5"/>
  <c r="V3009" i="5"/>
  <c r="CG21" i="9" s="1"/>
  <c r="U3009" i="5"/>
  <c r="X3008" i="5"/>
  <c r="W3008" i="5"/>
  <c r="U3008" i="5"/>
  <c r="V3008" i="5" s="1"/>
  <c r="X3007" i="5"/>
  <c r="W3007" i="5"/>
  <c r="U3007" i="5"/>
  <c r="V3007" i="5" s="1"/>
  <c r="X3006" i="5"/>
  <c r="W3006" i="5"/>
  <c r="V3006" i="5"/>
  <c r="U3006" i="5"/>
  <c r="X3005" i="5"/>
  <c r="W3005" i="5"/>
  <c r="U3005" i="5"/>
  <c r="V3005" i="5" s="1"/>
  <c r="X3004" i="5"/>
  <c r="W3004" i="5"/>
  <c r="V3004" i="5"/>
  <c r="U3004" i="5"/>
  <c r="X3003" i="5"/>
  <c r="W3003" i="5"/>
  <c r="V3003" i="5"/>
  <c r="U3003" i="5"/>
  <c r="X3002" i="5"/>
  <c r="W3002" i="5"/>
  <c r="V3002" i="5"/>
  <c r="U3002" i="5"/>
  <c r="X3001" i="5"/>
  <c r="W3001" i="5"/>
  <c r="V3001" i="5"/>
  <c r="U3001" i="5"/>
  <c r="X3000" i="5"/>
  <c r="W3000" i="5"/>
  <c r="V3000" i="5"/>
  <c r="CG12" i="9" s="1"/>
  <c r="U3000" i="5"/>
  <c r="X2999" i="5"/>
  <c r="W2999" i="5"/>
  <c r="U2999" i="5"/>
  <c r="V2999" i="5" s="1"/>
  <c r="CG11" i="9" s="1"/>
  <c r="X2998" i="5"/>
  <c r="W2998" i="5"/>
  <c r="U2998" i="5"/>
  <c r="V2998" i="5" s="1"/>
  <c r="X2997" i="5"/>
  <c r="W2997" i="5"/>
  <c r="U2997" i="5"/>
  <c r="V2997" i="5" s="1"/>
  <c r="X2996" i="5"/>
  <c r="W2996" i="5"/>
  <c r="V2996" i="5"/>
  <c r="CG8" i="9" s="1"/>
  <c r="U2996" i="5"/>
  <c r="X2995" i="5"/>
  <c r="W2995" i="5"/>
  <c r="V2995" i="5"/>
  <c r="U2995" i="5"/>
  <c r="X2994" i="5"/>
  <c r="W2994" i="5"/>
  <c r="U2994" i="5"/>
  <c r="V2994" i="5" s="1"/>
  <c r="CG6" i="9" s="1"/>
  <c r="X2993" i="5"/>
  <c r="W2993" i="5"/>
  <c r="V2993" i="5"/>
  <c r="CG5" i="9" s="1"/>
  <c r="U2993" i="5"/>
  <c r="X2992" i="5"/>
  <c r="W2992" i="5"/>
  <c r="U2992" i="5"/>
  <c r="V2992" i="5" s="1"/>
  <c r="X2991" i="5"/>
  <c r="W2991" i="5"/>
  <c r="V2991" i="5"/>
  <c r="CG3" i="9" s="1"/>
  <c r="U2991" i="5"/>
  <c r="X2990" i="5"/>
  <c r="W2990" i="5"/>
  <c r="S251" i="8" s="1"/>
  <c r="U2990" i="5"/>
  <c r="V2990" i="5" s="1"/>
  <c r="X2989" i="5"/>
  <c r="W2989" i="5"/>
  <c r="V2989" i="5"/>
  <c r="U2989" i="5"/>
  <c r="X2988" i="5"/>
  <c r="W2988" i="5"/>
  <c r="U2988" i="5"/>
  <c r="V2988" i="5" s="1"/>
  <c r="CF36" i="9" s="1"/>
  <c r="X2987" i="5"/>
  <c r="W2987" i="5"/>
  <c r="V2987" i="5"/>
  <c r="U2987" i="5"/>
  <c r="X2986" i="5"/>
  <c r="W2986" i="5"/>
  <c r="U2986" i="5"/>
  <c r="V2986" i="5" s="1"/>
  <c r="CF34" i="9" s="1"/>
  <c r="X2985" i="5"/>
  <c r="W2985" i="5"/>
  <c r="V2985" i="5"/>
  <c r="CF33" i="9" s="1"/>
  <c r="U2985" i="5"/>
  <c r="X2984" i="5"/>
  <c r="W2984" i="5"/>
  <c r="U2984" i="5"/>
  <c r="V2984" i="5" s="1"/>
  <c r="CF32" i="9" s="1"/>
  <c r="X2983" i="5"/>
  <c r="W2983" i="5"/>
  <c r="U2983" i="5"/>
  <c r="V2983" i="5" s="1"/>
  <c r="X2982" i="5"/>
  <c r="W2982" i="5"/>
  <c r="V2982" i="5"/>
  <c r="CF30" i="9" s="1"/>
  <c r="U2982" i="5"/>
  <c r="X2981" i="5"/>
  <c r="W2981" i="5"/>
  <c r="V2981" i="5"/>
  <c r="U2981" i="5"/>
  <c r="X2980" i="5"/>
  <c r="W2980" i="5"/>
  <c r="V2980" i="5"/>
  <c r="CF28" i="9" s="1"/>
  <c r="U2980" i="5"/>
  <c r="X2979" i="5"/>
  <c r="W2979" i="5"/>
  <c r="U2979" i="5"/>
  <c r="V2979" i="5" s="1"/>
  <c r="X2978" i="5"/>
  <c r="W2978" i="5"/>
  <c r="S250" i="8" s="1"/>
  <c r="U2978" i="5"/>
  <c r="V2978" i="5" s="1"/>
  <c r="X2977" i="5"/>
  <c r="W2977" i="5"/>
  <c r="U2977" i="5"/>
  <c r="V2977" i="5" s="1"/>
  <c r="X2976" i="5"/>
  <c r="W2976" i="5"/>
  <c r="V2976" i="5"/>
  <c r="U2976" i="5"/>
  <c r="X2975" i="5"/>
  <c r="W2975" i="5"/>
  <c r="V2975" i="5"/>
  <c r="CF23" i="9" s="1"/>
  <c r="U2975" i="5"/>
  <c r="X2974" i="5"/>
  <c r="W2974" i="5"/>
  <c r="V2974" i="5"/>
  <c r="CF22" i="9" s="1"/>
  <c r="U2974" i="5"/>
  <c r="X2973" i="5"/>
  <c r="W2973" i="5"/>
  <c r="U2973" i="5"/>
  <c r="V2973" i="5" s="1"/>
  <c r="X2972" i="5"/>
  <c r="W2972" i="5"/>
  <c r="U2972" i="5"/>
  <c r="V2972" i="5" s="1"/>
  <c r="X2971" i="5"/>
  <c r="W2971" i="5"/>
  <c r="V2971" i="5"/>
  <c r="U2971" i="5"/>
  <c r="X2970" i="5"/>
  <c r="W2970" i="5"/>
  <c r="V2970" i="5"/>
  <c r="U2970" i="5"/>
  <c r="X2969" i="5"/>
  <c r="W2969" i="5"/>
  <c r="U2969" i="5"/>
  <c r="V2969" i="5" s="1"/>
  <c r="CF17" i="9" s="1"/>
  <c r="X2968" i="5"/>
  <c r="W2968" i="5"/>
  <c r="U2968" i="5"/>
  <c r="V2968" i="5" s="1"/>
  <c r="X2967" i="5"/>
  <c r="W2967" i="5"/>
  <c r="U2967" i="5"/>
  <c r="V2967" i="5" s="1"/>
  <c r="CF15" i="9" s="1"/>
  <c r="X2966" i="5"/>
  <c r="W2966" i="5"/>
  <c r="V2966" i="5"/>
  <c r="U2966" i="5"/>
  <c r="X2965" i="5"/>
  <c r="W2965" i="5"/>
  <c r="V2965" i="5"/>
  <c r="U2965" i="5"/>
  <c r="X2964" i="5"/>
  <c r="W2964" i="5"/>
  <c r="V2964" i="5"/>
  <c r="CF12" i="9" s="1"/>
  <c r="U2964" i="5"/>
  <c r="X2963" i="5"/>
  <c r="W2963" i="5"/>
  <c r="U2963" i="5"/>
  <c r="V2963" i="5" s="1"/>
  <c r="CF11" i="9" s="1"/>
  <c r="X2962" i="5"/>
  <c r="W2962" i="5"/>
  <c r="U2962" i="5"/>
  <c r="V2962" i="5" s="1"/>
  <c r="X2961" i="5"/>
  <c r="W2961" i="5"/>
  <c r="U2961" i="5"/>
  <c r="V2961" i="5" s="1"/>
  <c r="X2960" i="5"/>
  <c r="W2960" i="5"/>
  <c r="V2960" i="5"/>
  <c r="U2960" i="5"/>
  <c r="X2959" i="5"/>
  <c r="W2959" i="5"/>
  <c r="V2959" i="5"/>
  <c r="CF7" i="9" s="1"/>
  <c r="U2959" i="5"/>
  <c r="X2958" i="5"/>
  <c r="W2958" i="5"/>
  <c r="U2958" i="5"/>
  <c r="V2958" i="5" s="1"/>
  <c r="CF6" i="9" s="1"/>
  <c r="X2957" i="5"/>
  <c r="W2957" i="5"/>
  <c r="U2957" i="5"/>
  <c r="V2957" i="5" s="1"/>
  <c r="X2956" i="5"/>
  <c r="W2956" i="5"/>
  <c r="U2956" i="5"/>
  <c r="V2956" i="5" s="1"/>
  <c r="X2955" i="5"/>
  <c r="W2955" i="5"/>
  <c r="V2955" i="5"/>
  <c r="U2955" i="5"/>
  <c r="X2954" i="5"/>
  <c r="W2954" i="5"/>
  <c r="S248" i="8" s="1"/>
  <c r="U2954" i="5"/>
  <c r="V2954" i="5" s="1"/>
  <c r="X2953" i="5"/>
  <c r="W2953" i="5"/>
  <c r="V2953" i="5"/>
  <c r="CE37" i="9" s="1"/>
  <c r="U2953" i="5"/>
  <c r="X2952" i="5"/>
  <c r="W2952" i="5"/>
  <c r="U2952" i="5"/>
  <c r="V2952" i="5" s="1"/>
  <c r="X2951" i="5"/>
  <c r="W2951" i="5"/>
  <c r="V2951" i="5"/>
  <c r="U2951" i="5"/>
  <c r="X2950" i="5"/>
  <c r="W2950" i="5"/>
  <c r="U2950" i="5"/>
  <c r="V2950" i="5" s="1"/>
  <c r="X2949" i="5"/>
  <c r="W2949" i="5"/>
  <c r="V2949" i="5"/>
  <c r="U2949" i="5"/>
  <c r="X2948" i="5"/>
  <c r="W2948" i="5"/>
  <c r="U2948" i="5"/>
  <c r="V2948" i="5" s="1"/>
  <c r="CE32" i="9" s="1"/>
  <c r="X2947" i="5"/>
  <c r="W2947" i="5"/>
  <c r="U2947" i="5"/>
  <c r="V2947" i="5" s="1"/>
  <c r="X2946" i="5"/>
  <c r="W2946" i="5"/>
  <c r="U2946" i="5"/>
  <c r="V2946" i="5" s="1"/>
  <c r="X2945" i="5"/>
  <c r="W2945" i="5"/>
  <c r="V2945" i="5"/>
  <c r="U2945" i="5"/>
  <c r="X2944" i="5"/>
  <c r="W2944" i="5"/>
  <c r="V2944" i="5"/>
  <c r="CE28" i="9" s="1"/>
  <c r="U2944" i="5"/>
  <c r="X2943" i="5"/>
  <c r="W2943" i="5"/>
  <c r="U2943" i="5"/>
  <c r="V2943" i="5" s="1"/>
  <c r="X2942" i="5"/>
  <c r="W2942" i="5"/>
  <c r="U2942" i="5"/>
  <c r="V2942" i="5" s="1"/>
  <c r="X2941" i="5"/>
  <c r="W2941" i="5"/>
  <c r="U2941" i="5"/>
  <c r="V2941" i="5" s="1"/>
  <c r="X2940" i="5"/>
  <c r="W2940" i="5"/>
  <c r="V2940" i="5"/>
  <c r="U2940" i="5"/>
  <c r="X2939" i="5"/>
  <c r="W2939" i="5"/>
  <c r="V2939" i="5"/>
  <c r="CE23" i="9" s="1"/>
  <c r="U2939" i="5"/>
  <c r="X2938" i="5"/>
  <c r="W2938" i="5"/>
  <c r="V2938" i="5"/>
  <c r="CE22" i="9" s="1"/>
  <c r="U2938" i="5"/>
  <c r="X2937" i="5"/>
  <c r="W2937" i="5"/>
  <c r="U2937" i="5"/>
  <c r="V2937" i="5" s="1"/>
  <c r="CE21" i="9" s="1"/>
  <c r="X2936" i="5"/>
  <c r="W2936" i="5"/>
  <c r="U2936" i="5"/>
  <c r="V2936" i="5" s="1"/>
  <c r="X2935" i="5"/>
  <c r="W2935" i="5"/>
  <c r="U2935" i="5"/>
  <c r="V2935" i="5" s="1"/>
  <c r="X2934" i="5"/>
  <c r="W2934" i="5"/>
  <c r="V2934" i="5"/>
  <c r="U2934" i="5"/>
  <c r="X2933" i="5"/>
  <c r="W2933" i="5"/>
  <c r="U2933" i="5"/>
  <c r="V2933" i="5" s="1"/>
  <c r="CE17" i="9" s="1"/>
  <c r="X2932" i="5"/>
  <c r="W2932" i="5"/>
  <c r="U2932" i="5"/>
  <c r="V2932" i="5" s="1"/>
  <c r="X2931" i="5"/>
  <c r="W2931" i="5"/>
  <c r="U2931" i="5"/>
  <c r="V2931" i="5" s="1"/>
  <c r="CE15" i="9" s="1"/>
  <c r="X2930" i="5"/>
  <c r="W2930" i="5"/>
  <c r="V2930" i="5"/>
  <c r="U2930" i="5"/>
  <c r="X2929" i="5"/>
  <c r="W2929" i="5"/>
  <c r="V2929" i="5"/>
  <c r="U2929" i="5"/>
  <c r="X2928" i="5"/>
  <c r="W2928" i="5"/>
  <c r="V2928" i="5"/>
  <c r="CE12" i="9" s="1"/>
  <c r="U2928" i="5"/>
  <c r="X2927" i="5"/>
  <c r="W2927" i="5"/>
  <c r="U2927" i="5"/>
  <c r="V2927" i="5" s="1"/>
  <c r="CE11" i="9" s="1"/>
  <c r="X2926" i="5"/>
  <c r="W2926" i="5"/>
  <c r="V2926" i="5"/>
  <c r="U2926" i="5"/>
  <c r="X2925" i="5"/>
  <c r="W2925" i="5"/>
  <c r="U2925" i="5"/>
  <c r="V2925" i="5" s="1"/>
  <c r="X2924" i="5"/>
  <c r="W2924" i="5"/>
  <c r="V2924" i="5"/>
  <c r="U2924" i="5"/>
  <c r="X2923" i="5"/>
  <c r="W2923" i="5"/>
  <c r="U2923" i="5"/>
  <c r="V2923" i="5" s="1"/>
  <c r="CE7" i="9" s="1"/>
  <c r="X2922" i="5"/>
  <c r="W2922" i="5"/>
  <c r="U2922" i="5"/>
  <c r="V2922" i="5" s="1"/>
  <c r="CE6" i="9" s="1"/>
  <c r="X2921" i="5"/>
  <c r="W2921" i="5"/>
  <c r="U2921" i="5"/>
  <c r="V2921" i="5" s="1"/>
  <c r="X2920" i="5"/>
  <c r="W2920" i="5"/>
  <c r="U2920" i="5"/>
  <c r="V2920" i="5" s="1"/>
  <c r="CE4" i="9" s="1"/>
  <c r="X2919" i="5"/>
  <c r="W2919" i="5"/>
  <c r="V2919" i="5"/>
  <c r="CE3" i="9" s="1"/>
  <c r="U2919" i="5"/>
  <c r="X2918" i="5"/>
  <c r="W2918" i="5"/>
  <c r="U2918" i="5"/>
  <c r="V2918" i="5" s="1"/>
  <c r="X2917" i="5"/>
  <c r="W2917" i="5"/>
  <c r="V2917" i="5"/>
  <c r="CD37" i="9" s="1"/>
  <c r="U2917" i="5"/>
  <c r="X2916" i="5"/>
  <c r="W2916" i="5"/>
  <c r="U2916" i="5"/>
  <c r="V2916" i="5" s="1"/>
  <c r="X2915" i="5"/>
  <c r="W2915" i="5"/>
  <c r="V2915" i="5"/>
  <c r="U2915" i="5"/>
  <c r="X2914" i="5"/>
  <c r="W2914" i="5"/>
  <c r="U2914" i="5"/>
  <c r="V2914" i="5" s="1"/>
  <c r="CD34" i="9" s="1"/>
  <c r="X2913" i="5"/>
  <c r="W2913" i="5"/>
  <c r="V2913" i="5"/>
  <c r="U2913" i="5"/>
  <c r="X2912" i="5"/>
  <c r="W2912" i="5"/>
  <c r="U2912" i="5"/>
  <c r="V2912" i="5" s="1"/>
  <c r="X2911" i="5"/>
  <c r="W2911" i="5"/>
  <c r="U2911" i="5"/>
  <c r="V2911" i="5" s="1"/>
  <c r="X2910" i="5"/>
  <c r="W2910" i="5"/>
  <c r="U2910" i="5"/>
  <c r="V2910" i="5" s="1"/>
  <c r="X2909" i="5"/>
  <c r="W2909" i="5"/>
  <c r="V2909" i="5"/>
  <c r="CD29" i="9" s="1"/>
  <c r="U2909" i="5"/>
  <c r="X2908" i="5"/>
  <c r="W2908" i="5"/>
  <c r="V2908" i="5"/>
  <c r="CD28" i="9" s="1"/>
  <c r="U2908" i="5"/>
  <c r="X2907" i="5"/>
  <c r="W2907" i="5"/>
  <c r="U2907" i="5"/>
  <c r="V2907" i="5" s="1"/>
  <c r="X2906" i="5"/>
  <c r="W2906" i="5"/>
  <c r="S244" i="8" s="1"/>
  <c r="U2906" i="5"/>
  <c r="V2906" i="5" s="1"/>
  <c r="X2905" i="5"/>
  <c r="W2905" i="5"/>
  <c r="U2905" i="5"/>
  <c r="V2905" i="5" s="1"/>
  <c r="CD25" i="9" s="1"/>
  <c r="X2904" i="5"/>
  <c r="W2904" i="5"/>
  <c r="V2904" i="5"/>
  <c r="U2904" i="5"/>
  <c r="X2903" i="5"/>
  <c r="W2903" i="5"/>
  <c r="V2903" i="5"/>
  <c r="CD23" i="9" s="1"/>
  <c r="U2903" i="5"/>
  <c r="X2902" i="5"/>
  <c r="W2902" i="5"/>
  <c r="V2902" i="5"/>
  <c r="U2902" i="5"/>
  <c r="X2901" i="5"/>
  <c r="W2901" i="5"/>
  <c r="U2901" i="5"/>
  <c r="V2901" i="5" s="1"/>
  <c r="CD21" i="9" s="1"/>
  <c r="X2900" i="5"/>
  <c r="W2900" i="5"/>
  <c r="U2900" i="5"/>
  <c r="V2900" i="5" s="1"/>
  <c r="X2899" i="5"/>
  <c r="W2899" i="5"/>
  <c r="U2899" i="5"/>
  <c r="V2899" i="5" s="1"/>
  <c r="X2898" i="5"/>
  <c r="W2898" i="5"/>
  <c r="V2898" i="5"/>
  <c r="U2898" i="5"/>
  <c r="X2897" i="5"/>
  <c r="W2897" i="5"/>
  <c r="U2897" i="5"/>
  <c r="V2897" i="5" s="1"/>
  <c r="CD17" i="9" s="1"/>
  <c r="X2896" i="5"/>
  <c r="W2896" i="5"/>
  <c r="U2896" i="5"/>
  <c r="V2896" i="5" s="1"/>
  <c r="X2895" i="5"/>
  <c r="W2895" i="5"/>
  <c r="U2895" i="5"/>
  <c r="V2895" i="5" s="1"/>
  <c r="CD15" i="9" s="1"/>
  <c r="X2894" i="5"/>
  <c r="W2894" i="5"/>
  <c r="S243" i="8" s="1"/>
  <c r="V2894" i="5"/>
  <c r="U2894" i="5"/>
  <c r="X2893" i="5"/>
  <c r="W2893" i="5"/>
  <c r="V2893" i="5"/>
  <c r="U2893" i="5"/>
  <c r="X2892" i="5"/>
  <c r="W2892" i="5"/>
  <c r="V2892" i="5"/>
  <c r="CD12" i="9" s="1"/>
  <c r="U2892" i="5"/>
  <c r="X2891" i="5"/>
  <c r="W2891" i="5"/>
  <c r="V2891" i="5"/>
  <c r="CD11" i="9" s="1"/>
  <c r="U2891" i="5"/>
  <c r="X2890" i="5"/>
  <c r="W2890" i="5"/>
  <c r="U2890" i="5"/>
  <c r="V2890" i="5" s="1"/>
  <c r="X2889" i="5"/>
  <c r="W2889" i="5"/>
  <c r="U2889" i="5"/>
  <c r="V2889" i="5" s="1"/>
  <c r="X2888" i="5"/>
  <c r="W2888" i="5"/>
  <c r="V2888" i="5"/>
  <c r="U2888" i="5"/>
  <c r="X2887" i="5"/>
  <c r="W2887" i="5"/>
  <c r="U2887" i="5"/>
  <c r="V2887" i="5" s="1"/>
  <c r="X2886" i="5"/>
  <c r="W2886" i="5"/>
  <c r="U2886" i="5"/>
  <c r="V2886" i="5" s="1"/>
  <c r="X2885" i="5"/>
  <c r="W2885" i="5"/>
  <c r="V2885" i="5"/>
  <c r="CD5" i="9" s="1"/>
  <c r="U2885" i="5"/>
  <c r="X2884" i="5"/>
  <c r="W2884" i="5"/>
  <c r="U2884" i="5"/>
  <c r="V2884" i="5" s="1"/>
  <c r="X2883" i="5"/>
  <c r="W2883" i="5"/>
  <c r="V2883" i="5"/>
  <c r="CD3" i="9" s="1"/>
  <c r="U2883" i="5"/>
  <c r="X2882" i="5"/>
  <c r="W2882" i="5"/>
  <c r="U2882" i="5"/>
  <c r="V2882" i="5" s="1"/>
  <c r="X2881" i="5"/>
  <c r="W2881" i="5"/>
  <c r="V2881" i="5"/>
  <c r="CC37" i="9" s="1"/>
  <c r="U2881" i="5"/>
  <c r="X2880" i="5"/>
  <c r="W2880" i="5"/>
  <c r="U2880" i="5"/>
  <c r="V2880" i="5" s="1"/>
  <c r="X2879" i="5"/>
  <c r="W2879" i="5"/>
  <c r="V2879" i="5"/>
  <c r="U2879" i="5"/>
  <c r="X2878" i="5"/>
  <c r="W2878" i="5"/>
  <c r="U2878" i="5"/>
  <c r="V2878" i="5" s="1"/>
  <c r="CC34" i="9" s="1"/>
  <c r="X2877" i="5"/>
  <c r="W2877" i="5"/>
  <c r="U2877" i="5"/>
  <c r="V2877" i="5" s="1"/>
  <c r="X2876" i="5"/>
  <c r="W2876" i="5"/>
  <c r="U2876" i="5"/>
  <c r="V2876" i="5" s="1"/>
  <c r="X2875" i="5"/>
  <c r="W2875" i="5"/>
  <c r="U2875" i="5"/>
  <c r="V2875" i="5" s="1"/>
  <c r="X2874" i="5"/>
  <c r="W2874" i="5"/>
  <c r="U2874" i="5"/>
  <c r="V2874" i="5" s="1"/>
  <c r="X2873" i="5"/>
  <c r="W2873" i="5"/>
  <c r="U2873" i="5"/>
  <c r="V2873" i="5" s="1"/>
  <c r="X2872" i="5"/>
  <c r="W2872" i="5"/>
  <c r="V2872" i="5"/>
  <c r="CC28" i="9" s="1"/>
  <c r="U2872" i="5"/>
  <c r="X2871" i="5"/>
  <c r="W2871" i="5"/>
  <c r="U2871" i="5"/>
  <c r="V2871" i="5" s="1"/>
  <c r="X2870" i="5"/>
  <c r="W2870" i="5"/>
  <c r="U2870" i="5"/>
  <c r="V2870" i="5" s="1"/>
  <c r="X2869" i="5"/>
  <c r="W2869" i="5"/>
  <c r="V2869" i="5"/>
  <c r="CC25" i="9" s="1"/>
  <c r="U2869" i="5"/>
  <c r="X2868" i="5"/>
  <c r="W2868" i="5"/>
  <c r="V2868" i="5"/>
  <c r="U2868" i="5"/>
  <c r="X2867" i="5"/>
  <c r="W2867" i="5"/>
  <c r="V2867" i="5"/>
  <c r="CC23" i="9" s="1"/>
  <c r="U2867" i="5"/>
  <c r="X2866" i="5"/>
  <c r="W2866" i="5"/>
  <c r="U2866" i="5"/>
  <c r="V2866" i="5" s="1"/>
  <c r="X2865" i="5"/>
  <c r="W2865" i="5"/>
  <c r="V2865" i="5"/>
  <c r="CC21" i="9" s="1"/>
  <c r="U2865" i="5"/>
  <c r="X2864" i="5"/>
  <c r="W2864" i="5"/>
  <c r="U2864" i="5"/>
  <c r="V2864" i="5" s="1"/>
  <c r="X2863" i="5"/>
  <c r="W2863" i="5"/>
  <c r="V2863" i="5"/>
  <c r="U2863" i="5"/>
  <c r="X2862" i="5"/>
  <c r="W2862" i="5"/>
  <c r="U2862" i="5"/>
  <c r="V2862" i="5" s="1"/>
  <c r="CC18" i="9" s="1"/>
  <c r="X2861" i="5"/>
  <c r="W2861" i="5"/>
  <c r="U2861" i="5"/>
  <c r="V2861" i="5" s="1"/>
  <c r="CC17" i="9" s="1"/>
  <c r="X2860" i="5"/>
  <c r="W2860" i="5"/>
  <c r="U2860" i="5"/>
  <c r="V2860" i="5" s="1"/>
  <c r="CC16" i="9" s="1"/>
  <c r="X2859" i="5"/>
  <c r="W2859" i="5"/>
  <c r="U2859" i="5"/>
  <c r="V2859" i="5" s="1"/>
  <c r="CC15" i="9" s="1"/>
  <c r="X2858" i="5"/>
  <c r="W2858" i="5"/>
  <c r="V2858" i="5"/>
  <c r="U2858" i="5"/>
  <c r="X2857" i="5"/>
  <c r="W2857" i="5"/>
  <c r="V2857" i="5"/>
  <c r="U2857" i="5"/>
  <c r="X2856" i="5"/>
  <c r="W2856" i="5"/>
  <c r="V2856" i="5"/>
  <c r="CC12" i="9" s="1"/>
  <c r="U2856" i="5"/>
  <c r="X2855" i="5"/>
  <c r="W2855" i="5"/>
  <c r="V2855" i="5"/>
  <c r="U2855" i="5"/>
  <c r="X2854" i="5"/>
  <c r="W2854" i="5"/>
  <c r="V2854" i="5"/>
  <c r="U2854" i="5"/>
  <c r="X2853" i="5"/>
  <c r="W2853" i="5"/>
  <c r="U2853" i="5"/>
  <c r="V2853" i="5" s="1"/>
  <c r="CC9" i="9" s="1"/>
  <c r="X2852" i="5"/>
  <c r="W2852" i="5"/>
  <c r="U2852" i="5"/>
  <c r="V2852" i="5" s="1"/>
  <c r="X2851" i="5"/>
  <c r="W2851" i="5"/>
  <c r="V2851" i="5"/>
  <c r="U2851" i="5"/>
  <c r="X2850" i="5"/>
  <c r="W2850" i="5"/>
  <c r="U2850" i="5"/>
  <c r="V2850" i="5" s="1"/>
  <c r="CC6" i="9" s="1"/>
  <c r="X2849" i="5"/>
  <c r="W2849" i="5"/>
  <c r="V2849" i="5"/>
  <c r="U2849" i="5"/>
  <c r="X2848" i="5"/>
  <c r="W2848" i="5"/>
  <c r="U2848" i="5"/>
  <c r="V2848" i="5" s="1"/>
  <c r="CC4" i="9" s="1"/>
  <c r="X2847" i="5"/>
  <c r="W2847" i="5"/>
  <c r="V2847" i="5"/>
  <c r="CC3" i="9" s="1"/>
  <c r="U2847" i="5"/>
  <c r="X2846" i="5"/>
  <c r="W2846" i="5"/>
  <c r="S239" i="8" s="1"/>
  <c r="U2846" i="5"/>
  <c r="V2846" i="5" s="1"/>
  <c r="X2845" i="5"/>
  <c r="W2845" i="5"/>
  <c r="V2845" i="5"/>
  <c r="CB37" i="9" s="1"/>
  <c r="U2845" i="5"/>
  <c r="X2844" i="5"/>
  <c r="W2844" i="5"/>
  <c r="U2844" i="5"/>
  <c r="V2844" i="5" s="1"/>
  <c r="X2843" i="5"/>
  <c r="W2843" i="5"/>
  <c r="V2843" i="5"/>
  <c r="U2843" i="5"/>
  <c r="X2842" i="5"/>
  <c r="W2842" i="5"/>
  <c r="U2842" i="5"/>
  <c r="V2842" i="5" s="1"/>
  <c r="X2841" i="5"/>
  <c r="W2841" i="5"/>
  <c r="V2841" i="5"/>
  <c r="U2841" i="5"/>
  <c r="X2840" i="5"/>
  <c r="W2840" i="5"/>
  <c r="U2840" i="5"/>
  <c r="V2840" i="5" s="1"/>
  <c r="X2839" i="5"/>
  <c r="W2839" i="5"/>
  <c r="U2839" i="5"/>
  <c r="V2839" i="5" s="1"/>
  <c r="CB31" i="9" s="1"/>
  <c r="X2838" i="5"/>
  <c r="W2838" i="5"/>
  <c r="U2838" i="5"/>
  <c r="V2838" i="5" s="1"/>
  <c r="X2837" i="5"/>
  <c r="W2837" i="5"/>
  <c r="U2837" i="5"/>
  <c r="V2837" i="5" s="1"/>
  <c r="X2836" i="5"/>
  <c r="W2836" i="5"/>
  <c r="V2836" i="5"/>
  <c r="U2836" i="5"/>
  <c r="X2835" i="5"/>
  <c r="W2835" i="5"/>
  <c r="U2835" i="5"/>
  <c r="V2835" i="5" s="1"/>
  <c r="X2834" i="5"/>
  <c r="W2834" i="5"/>
  <c r="U2834" i="5"/>
  <c r="V2834" i="5" s="1"/>
  <c r="X2833" i="5"/>
  <c r="W2833" i="5"/>
  <c r="V2833" i="5"/>
  <c r="CB25" i="9" s="1"/>
  <c r="U2833" i="5"/>
  <c r="X2832" i="5"/>
  <c r="W2832" i="5"/>
  <c r="U2832" i="5"/>
  <c r="V2832" i="5" s="1"/>
  <c r="X2831" i="5"/>
  <c r="W2831" i="5"/>
  <c r="V2831" i="5"/>
  <c r="U2831" i="5"/>
  <c r="X2830" i="5"/>
  <c r="W2830" i="5"/>
  <c r="U2830" i="5"/>
  <c r="V2830" i="5" s="1"/>
  <c r="CB22" i="9" s="1"/>
  <c r="X2829" i="5"/>
  <c r="W2829" i="5"/>
  <c r="V2829" i="5"/>
  <c r="U2829" i="5"/>
  <c r="X2828" i="5"/>
  <c r="W2828" i="5"/>
  <c r="V2828" i="5"/>
  <c r="U2828" i="5"/>
  <c r="X2827" i="5"/>
  <c r="W2827" i="5"/>
  <c r="U2827" i="5"/>
  <c r="V2827" i="5" s="1"/>
  <c r="X2826" i="5"/>
  <c r="W2826" i="5"/>
  <c r="U2826" i="5"/>
  <c r="V2826" i="5" s="1"/>
  <c r="X2825" i="5"/>
  <c r="W2825" i="5"/>
  <c r="U2825" i="5"/>
  <c r="V2825" i="5" s="1"/>
  <c r="CB17" i="9" s="1"/>
  <c r="X2824" i="5"/>
  <c r="W2824" i="5"/>
  <c r="U2824" i="5"/>
  <c r="V2824" i="5" s="1"/>
  <c r="X2823" i="5"/>
  <c r="W2823" i="5"/>
  <c r="U2823" i="5"/>
  <c r="V2823" i="5" s="1"/>
  <c r="CB15" i="9" s="1"/>
  <c r="X2822" i="5"/>
  <c r="W2822" i="5"/>
  <c r="S237" i="8" s="1"/>
  <c r="V2822" i="5"/>
  <c r="U2822" i="5"/>
  <c r="X2821" i="5"/>
  <c r="W2821" i="5"/>
  <c r="V2821" i="5"/>
  <c r="U2821" i="5"/>
  <c r="X2820" i="5"/>
  <c r="W2820" i="5"/>
  <c r="U2820" i="5"/>
  <c r="V2820" i="5" s="1"/>
  <c r="CB12" i="9" s="1"/>
  <c r="X2819" i="5"/>
  <c r="W2819" i="5"/>
  <c r="V2819" i="5"/>
  <c r="U2819" i="5"/>
  <c r="X2818" i="5"/>
  <c r="W2818" i="5"/>
  <c r="U2818" i="5"/>
  <c r="V2818" i="5" s="1"/>
  <c r="X2817" i="5"/>
  <c r="W2817" i="5"/>
  <c r="U2817" i="5"/>
  <c r="V2817" i="5" s="1"/>
  <c r="X2816" i="5"/>
  <c r="W2816" i="5"/>
  <c r="U2816" i="5"/>
  <c r="V2816" i="5" s="1"/>
  <c r="X2815" i="5"/>
  <c r="W2815" i="5"/>
  <c r="U2815" i="5"/>
  <c r="V2815" i="5" s="1"/>
  <c r="X2814" i="5"/>
  <c r="W2814" i="5"/>
  <c r="V2814" i="5"/>
  <c r="CB6" i="9" s="1"/>
  <c r="U2814" i="5"/>
  <c r="X2813" i="5"/>
  <c r="W2813" i="5"/>
  <c r="V2813" i="5"/>
  <c r="U2813" i="5"/>
  <c r="X2812" i="5"/>
  <c r="W2812" i="5"/>
  <c r="V2812" i="5"/>
  <c r="U2812" i="5"/>
  <c r="X2811" i="5"/>
  <c r="W2811" i="5"/>
  <c r="U2811" i="5"/>
  <c r="V2811" i="5" s="1"/>
  <c r="X2810" i="5"/>
  <c r="W2810" i="5"/>
  <c r="S236" i="8" s="1"/>
  <c r="U2810" i="5"/>
  <c r="V2810" i="5" s="1"/>
  <c r="X2809" i="5"/>
  <c r="W2809" i="5"/>
  <c r="U2809" i="5"/>
  <c r="V2809" i="5" s="1"/>
  <c r="X2808" i="5"/>
  <c r="W2808" i="5"/>
  <c r="V2808" i="5"/>
  <c r="U2808" i="5"/>
  <c r="X2807" i="5"/>
  <c r="W2807" i="5"/>
  <c r="V2807" i="5"/>
  <c r="CA35" i="9" s="1"/>
  <c r="U2807" i="5"/>
  <c r="X2806" i="5"/>
  <c r="W2806" i="5"/>
  <c r="U2806" i="5"/>
  <c r="V2806" i="5" s="1"/>
  <c r="X2805" i="5"/>
  <c r="W2805" i="5"/>
  <c r="U2805" i="5"/>
  <c r="V2805" i="5" s="1"/>
  <c r="X2804" i="5"/>
  <c r="W2804" i="5"/>
  <c r="U2804" i="5"/>
  <c r="V2804" i="5" s="1"/>
  <c r="X2803" i="5"/>
  <c r="W2803" i="5"/>
  <c r="V2803" i="5"/>
  <c r="U2803" i="5"/>
  <c r="X2802" i="5"/>
  <c r="W2802" i="5"/>
  <c r="V2802" i="5"/>
  <c r="U2802" i="5"/>
  <c r="X2801" i="5"/>
  <c r="W2801" i="5"/>
  <c r="U2801" i="5"/>
  <c r="V2801" i="5" s="1"/>
  <c r="CA29" i="9" s="1"/>
  <c r="X2800" i="5"/>
  <c r="W2800" i="5"/>
  <c r="U2800" i="5"/>
  <c r="V2800" i="5" s="1"/>
  <c r="X2799" i="5"/>
  <c r="W2799" i="5"/>
  <c r="U2799" i="5"/>
  <c r="V2799" i="5" s="1"/>
  <c r="X2798" i="5"/>
  <c r="W2798" i="5"/>
  <c r="V2798" i="5"/>
  <c r="U2798" i="5"/>
  <c r="X2797" i="5"/>
  <c r="W2797" i="5"/>
  <c r="U2797" i="5"/>
  <c r="V2797" i="5" s="1"/>
  <c r="X2796" i="5"/>
  <c r="W2796" i="5"/>
  <c r="V2796" i="5"/>
  <c r="CA24" i="9" s="1"/>
  <c r="U2796" i="5"/>
  <c r="X2795" i="5"/>
  <c r="W2795" i="5"/>
  <c r="V2795" i="5"/>
  <c r="CA23" i="9" s="1"/>
  <c r="U2795" i="5"/>
  <c r="X2794" i="5"/>
  <c r="W2794" i="5"/>
  <c r="U2794" i="5"/>
  <c r="V2794" i="5" s="1"/>
  <c r="X2793" i="5"/>
  <c r="W2793" i="5"/>
  <c r="U2793" i="5"/>
  <c r="V2793" i="5" s="1"/>
  <c r="CA21" i="9" s="1"/>
  <c r="X2792" i="5"/>
  <c r="W2792" i="5"/>
  <c r="U2792" i="5"/>
  <c r="V2792" i="5" s="1"/>
  <c r="X2791" i="5"/>
  <c r="W2791" i="5"/>
  <c r="V2791" i="5"/>
  <c r="U2791" i="5"/>
  <c r="X2790" i="5"/>
  <c r="W2790" i="5"/>
  <c r="U2790" i="5"/>
  <c r="V2790" i="5" s="1"/>
  <c r="X2789" i="5"/>
  <c r="W2789" i="5"/>
  <c r="V2789" i="5"/>
  <c r="CA17" i="9" s="1"/>
  <c r="U2789" i="5"/>
  <c r="X2788" i="5"/>
  <c r="W2788" i="5"/>
  <c r="U2788" i="5"/>
  <c r="V2788" i="5" s="1"/>
  <c r="X2787" i="5"/>
  <c r="W2787" i="5"/>
  <c r="V2787" i="5"/>
  <c r="CA15" i="9" s="1"/>
  <c r="U2787" i="5"/>
  <c r="X2786" i="5"/>
  <c r="W2786" i="5"/>
  <c r="S234" i="8" s="1"/>
  <c r="V2786" i="5"/>
  <c r="U2786" i="5"/>
  <c r="X2785" i="5"/>
  <c r="W2785" i="5"/>
  <c r="V2785" i="5"/>
  <c r="U2785" i="5"/>
  <c r="X2784" i="5"/>
  <c r="W2784" i="5"/>
  <c r="V2784" i="5"/>
  <c r="CA12" i="9" s="1"/>
  <c r="U2784" i="5"/>
  <c r="X2783" i="5"/>
  <c r="W2783" i="5"/>
  <c r="U2783" i="5"/>
  <c r="V2783" i="5" s="1"/>
  <c r="X2782" i="5"/>
  <c r="W2782" i="5"/>
  <c r="U2782" i="5"/>
  <c r="V2782" i="5" s="1"/>
  <c r="X2781" i="5"/>
  <c r="W2781" i="5"/>
  <c r="U2781" i="5"/>
  <c r="V2781" i="5" s="1"/>
  <c r="X2780" i="5"/>
  <c r="W2780" i="5"/>
  <c r="U2780" i="5"/>
  <c r="V2780" i="5" s="1"/>
  <c r="X2779" i="5"/>
  <c r="W2779" i="5"/>
  <c r="U2779" i="5"/>
  <c r="V2779" i="5" s="1"/>
  <c r="X2778" i="5"/>
  <c r="W2778" i="5"/>
  <c r="V2778" i="5"/>
  <c r="CA6" i="9" s="1"/>
  <c r="U2778" i="5"/>
  <c r="X2777" i="5"/>
  <c r="W2777" i="5"/>
  <c r="V2777" i="5"/>
  <c r="CA5" i="9" s="1"/>
  <c r="U2777" i="5"/>
  <c r="X2776" i="5"/>
  <c r="W2776" i="5"/>
  <c r="V2776" i="5"/>
  <c r="U2776" i="5"/>
  <c r="X2775" i="5"/>
  <c r="W2775" i="5"/>
  <c r="V2775" i="5"/>
  <c r="U2775" i="5"/>
  <c r="X2774" i="5"/>
  <c r="W2774" i="5"/>
  <c r="U2774" i="5"/>
  <c r="V2774" i="5" s="1"/>
  <c r="X2773" i="5"/>
  <c r="W2773" i="5"/>
  <c r="U2773" i="5"/>
  <c r="V2773" i="5" s="1"/>
  <c r="X2772" i="5"/>
  <c r="W2772" i="5"/>
  <c r="V2772" i="5"/>
  <c r="U2772" i="5"/>
  <c r="X2771" i="5"/>
  <c r="W2771" i="5"/>
  <c r="V2771" i="5"/>
  <c r="BZ35" i="9" s="1"/>
  <c r="U2771" i="5"/>
  <c r="X2770" i="5"/>
  <c r="W2770" i="5"/>
  <c r="U2770" i="5"/>
  <c r="V2770" i="5" s="1"/>
  <c r="X2769" i="5"/>
  <c r="W2769" i="5"/>
  <c r="U2769" i="5"/>
  <c r="V2769" i="5" s="1"/>
  <c r="BZ33" i="9" s="1"/>
  <c r="X2768" i="5"/>
  <c r="W2768" i="5"/>
  <c r="U2768" i="5"/>
  <c r="V2768" i="5" s="1"/>
  <c r="BZ32" i="9" s="1"/>
  <c r="X2767" i="5"/>
  <c r="W2767" i="5"/>
  <c r="V2767" i="5"/>
  <c r="U2767" i="5"/>
  <c r="X2766" i="5"/>
  <c r="W2766" i="5"/>
  <c r="V2766" i="5"/>
  <c r="BZ30" i="9" s="1"/>
  <c r="U2766" i="5"/>
  <c r="X2765" i="5"/>
  <c r="W2765" i="5"/>
  <c r="U2765" i="5"/>
  <c r="V2765" i="5" s="1"/>
  <c r="BZ29" i="9" s="1"/>
  <c r="X2764" i="5"/>
  <c r="W2764" i="5"/>
  <c r="U2764" i="5"/>
  <c r="V2764" i="5" s="1"/>
  <c r="X2763" i="5"/>
  <c r="W2763" i="5"/>
  <c r="U2763" i="5"/>
  <c r="V2763" i="5" s="1"/>
  <c r="X2762" i="5"/>
  <c r="W2762" i="5"/>
  <c r="V2762" i="5"/>
  <c r="U2762" i="5"/>
  <c r="X2761" i="5"/>
  <c r="W2761" i="5"/>
  <c r="U2761" i="5"/>
  <c r="V2761" i="5" s="1"/>
  <c r="X2760" i="5"/>
  <c r="W2760" i="5"/>
  <c r="V2760" i="5"/>
  <c r="U2760" i="5"/>
  <c r="X2759" i="5"/>
  <c r="W2759" i="5"/>
  <c r="V2759" i="5"/>
  <c r="BZ23" i="9" s="1"/>
  <c r="U2759" i="5"/>
  <c r="X2758" i="5"/>
  <c r="W2758" i="5"/>
  <c r="U2758" i="5"/>
  <c r="V2758" i="5" s="1"/>
  <c r="X2757" i="5"/>
  <c r="W2757" i="5"/>
  <c r="V2757" i="5"/>
  <c r="BZ21" i="9" s="1"/>
  <c r="U2757" i="5"/>
  <c r="X2756" i="5"/>
  <c r="W2756" i="5"/>
  <c r="U2756" i="5"/>
  <c r="V2756" i="5" s="1"/>
  <c r="X2755" i="5"/>
  <c r="W2755" i="5"/>
  <c r="V2755" i="5"/>
  <c r="U2755" i="5"/>
  <c r="X2754" i="5"/>
  <c r="W2754" i="5"/>
  <c r="U2754" i="5"/>
  <c r="V2754" i="5" s="1"/>
  <c r="BZ18" i="9" s="1"/>
  <c r="X2753" i="5"/>
  <c r="W2753" i="5"/>
  <c r="V2753" i="5"/>
  <c r="BZ17" i="9" s="1"/>
  <c r="U2753" i="5"/>
  <c r="X2752" i="5"/>
  <c r="W2752" i="5"/>
  <c r="U2752" i="5"/>
  <c r="V2752" i="5" s="1"/>
  <c r="X2751" i="5"/>
  <c r="W2751" i="5"/>
  <c r="V2751" i="5"/>
  <c r="U2751" i="5"/>
  <c r="X2750" i="5"/>
  <c r="W2750" i="5"/>
  <c r="S231" i="8" s="1"/>
  <c r="V2750" i="5"/>
  <c r="U2750" i="5"/>
  <c r="X2749" i="5"/>
  <c r="W2749" i="5"/>
  <c r="V2749" i="5"/>
  <c r="U2749" i="5"/>
  <c r="X2748" i="5"/>
  <c r="W2748" i="5"/>
  <c r="U2748" i="5"/>
  <c r="V2748" i="5" s="1"/>
  <c r="X2747" i="5"/>
  <c r="W2747" i="5"/>
  <c r="U2747" i="5"/>
  <c r="V2747" i="5" s="1"/>
  <c r="X2746" i="5"/>
  <c r="W2746" i="5"/>
  <c r="U2746" i="5"/>
  <c r="V2746" i="5" s="1"/>
  <c r="X2745" i="5"/>
  <c r="W2745" i="5"/>
  <c r="U2745" i="5"/>
  <c r="V2745" i="5" s="1"/>
  <c r="X2744" i="5"/>
  <c r="W2744" i="5"/>
  <c r="U2744" i="5"/>
  <c r="V2744" i="5" s="1"/>
  <c r="BZ8" i="9" s="1"/>
  <c r="X2743" i="5"/>
  <c r="W2743" i="5"/>
  <c r="U2743" i="5"/>
  <c r="V2743" i="5" s="1"/>
  <c r="X2742" i="5"/>
  <c r="W2742" i="5"/>
  <c r="V2742" i="5"/>
  <c r="U2742" i="5"/>
  <c r="X2741" i="5"/>
  <c r="W2741" i="5"/>
  <c r="V2741" i="5"/>
  <c r="BZ5" i="9" s="1"/>
  <c r="U2741" i="5"/>
  <c r="X2740" i="5"/>
  <c r="W2740" i="5"/>
  <c r="V2740" i="5"/>
  <c r="U2740" i="5"/>
  <c r="X2739" i="5"/>
  <c r="W2739" i="5"/>
  <c r="V2739" i="5"/>
  <c r="BZ3" i="9" s="1"/>
  <c r="U2739" i="5"/>
  <c r="X2738" i="5"/>
  <c r="W2738" i="5"/>
  <c r="U2738" i="5"/>
  <c r="V2738" i="5" s="1"/>
  <c r="X2737" i="5"/>
  <c r="W2737" i="5"/>
  <c r="U2737" i="5"/>
  <c r="V2737" i="5" s="1"/>
  <c r="X2736" i="5"/>
  <c r="W2736" i="5"/>
  <c r="U2736" i="5"/>
  <c r="V2736" i="5" s="1"/>
  <c r="X2735" i="5"/>
  <c r="W2735" i="5"/>
  <c r="V2735" i="5"/>
  <c r="BY35" i="9" s="1"/>
  <c r="U2735" i="5"/>
  <c r="X2734" i="5"/>
  <c r="W2734" i="5"/>
  <c r="U2734" i="5"/>
  <c r="V2734" i="5" s="1"/>
  <c r="X2733" i="5"/>
  <c r="W2733" i="5"/>
  <c r="U2733" i="5"/>
  <c r="V2733" i="5" s="1"/>
  <c r="BY33" i="9" s="1"/>
  <c r="X2732" i="5"/>
  <c r="W2732" i="5"/>
  <c r="U2732" i="5"/>
  <c r="V2732" i="5" s="1"/>
  <c r="X2731" i="5"/>
  <c r="W2731" i="5"/>
  <c r="V2731" i="5"/>
  <c r="U2731" i="5"/>
  <c r="X2730" i="5"/>
  <c r="W2730" i="5"/>
  <c r="V2730" i="5"/>
  <c r="BY30" i="9" s="1"/>
  <c r="U2730" i="5"/>
  <c r="X2729" i="5"/>
  <c r="W2729" i="5"/>
  <c r="U2729" i="5"/>
  <c r="V2729" i="5" s="1"/>
  <c r="BY29" i="9" s="1"/>
  <c r="X2728" i="5"/>
  <c r="W2728" i="5"/>
  <c r="U2728" i="5"/>
  <c r="V2728" i="5" s="1"/>
  <c r="X2727" i="5"/>
  <c r="W2727" i="5"/>
  <c r="U2727" i="5"/>
  <c r="V2727" i="5" s="1"/>
  <c r="X2726" i="5"/>
  <c r="W2726" i="5"/>
  <c r="V2726" i="5"/>
  <c r="U2726" i="5"/>
  <c r="X2725" i="5"/>
  <c r="W2725" i="5"/>
  <c r="V2725" i="5"/>
  <c r="U2725" i="5"/>
  <c r="X2724" i="5"/>
  <c r="W2724" i="5"/>
  <c r="V2724" i="5"/>
  <c r="BY24" i="9" s="1"/>
  <c r="U2724" i="5"/>
  <c r="X2723" i="5"/>
  <c r="W2723" i="5"/>
  <c r="U2723" i="5"/>
  <c r="V2723" i="5" s="1"/>
  <c r="X2722" i="5"/>
  <c r="W2722" i="5"/>
  <c r="U2722" i="5"/>
  <c r="V2722" i="5" s="1"/>
  <c r="X2721" i="5"/>
  <c r="W2721" i="5"/>
  <c r="U2721" i="5"/>
  <c r="V2721" i="5" s="1"/>
  <c r="X2720" i="5"/>
  <c r="W2720" i="5"/>
  <c r="U2720" i="5"/>
  <c r="V2720" i="5" s="1"/>
  <c r="X2719" i="5"/>
  <c r="W2719" i="5"/>
  <c r="V2719" i="5"/>
  <c r="U2719" i="5"/>
  <c r="X2718" i="5"/>
  <c r="W2718" i="5"/>
  <c r="U2718" i="5"/>
  <c r="V2718" i="5" s="1"/>
  <c r="BY18" i="9" s="1"/>
  <c r="X2717" i="5"/>
  <c r="W2717" i="5"/>
  <c r="V2717" i="5"/>
  <c r="BY17" i="9" s="1"/>
  <c r="U2717" i="5"/>
  <c r="X2716" i="5"/>
  <c r="W2716" i="5"/>
  <c r="U2716" i="5"/>
  <c r="V2716" i="5" s="1"/>
  <c r="X2715" i="5"/>
  <c r="W2715" i="5"/>
  <c r="V2715" i="5"/>
  <c r="U2715" i="5"/>
  <c r="X2714" i="5"/>
  <c r="W2714" i="5"/>
  <c r="U2714" i="5"/>
  <c r="V2714" i="5" s="1"/>
  <c r="X2713" i="5"/>
  <c r="W2713" i="5"/>
  <c r="V2713" i="5"/>
  <c r="U2713" i="5"/>
  <c r="X2712" i="5"/>
  <c r="W2712" i="5"/>
  <c r="V2712" i="5"/>
  <c r="BY12" i="9" s="1"/>
  <c r="U2712" i="5"/>
  <c r="X2711" i="5"/>
  <c r="W2711" i="5"/>
  <c r="V2711" i="5"/>
  <c r="U2711" i="5"/>
  <c r="X2710" i="5"/>
  <c r="W2710" i="5"/>
  <c r="V2710" i="5"/>
  <c r="U2710" i="5"/>
  <c r="X2709" i="5"/>
  <c r="W2709" i="5"/>
  <c r="U2709" i="5"/>
  <c r="V2709" i="5" s="1"/>
  <c r="X2708" i="5"/>
  <c r="W2708" i="5"/>
  <c r="V2708" i="5"/>
  <c r="BY8" i="9" s="1"/>
  <c r="U2708" i="5"/>
  <c r="X2707" i="5"/>
  <c r="W2707" i="5"/>
  <c r="U2707" i="5"/>
  <c r="V2707" i="5" s="1"/>
  <c r="X2706" i="5"/>
  <c r="W2706" i="5"/>
  <c r="V2706" i="5"/>
  <c r="BY6" i="9" s="1"/>
  <c r="U2706" i="5"/>
  <c r="X2705" i="5"/>
  <c r="W2705" i="5"/>
  <c r="U2705" i="5"/>
  <c r="V2705" i="5" s="1"/>
  <c r="X2704" i="5"/>
  <c r="W2704" i="5"/>
  <c r="V2704" i="5"/>
  <c r="U2704" i="5"/>
  <c r="X2703" i="5"/>
  <c r="W2703" i="5"/>
  <c r="V2703" i="5"/>
  <c r="BY3" i="9" s="1"/>
  <c r="U2703" i="5"/>
  <c r="X2702" i="5"/>
  <c r="W2702" i="5"/>
  <c r="U2702" i="5"/>
  <c r="V2702" i="5" s="1"/>
  <c r="X2701" i="5"/>
  <c r="W2701" i="5"/>
  <c r="V2701" i="5"/>
  <c r="U2701" i="5"/>
  <c r="X2700" i="5"/>
  <c r="W2700" i="5"/>
  <c r="V2700" i="5"/>
  <c r="U2700" i="5"/>
  <c r="X2699" i="5"/>
  <c r="W2699" i="5"/>
  <c r="V2699" i="5"/>
  <c r="BX35" i="9" s="1"/>
  <c r="U2699" i="5"/>
  <c r="X2698" i="5"/>
  <c r="W2698" i="5"/>
  <c r="U2698" i="5"/>
  <c r="V2698" i="5" s="1"/>
  <c r="X2697" i="5"/>
  <c r="W2697" i="5"/>
  <c r="V2697" i="5"/>
  <c r="BX33" i="9" s="1"/>
  <c r="U2697" i="5"/>
  <c r="X2696" i="5"/>
  <c r="W2696" i="5"/>
  <c r="V2696" i="5"/>
  <c r="BX32" i="9" s="1"/>
  <c r="U2696" i="5"/>
  <c r="X2695" i="5"/>
  <c r="W2695" i="5"/>
  <c r="V2695" i="5"/>
  <c r="U2695" i="5"/>
  <c r="X2694" i="5"/>
  <c r="W2694" i="5"/>
  <c r="U2694" i="5"/>
  <c r="V2694" i="5" s="1"/>
  <c r="X2693" i="5"/>
  <c r="W2693" i="5"/>
  <c r="U2693" i="5"/>
  <c r="V2693" i="5" s="1"/>
  <c r="BX29" i="9" s="1"/>
  <c r="X2692" i="5"/>
  <c r="W2692" i="5"/>
  <c r="U2692" i="5"/>
  <c r="V2692" i="5" s="1"/>
  <c r="X2691" i="5"/>
  <c r="W2691" i="5"/>
  <c r="U2691" i="5"/>
  <c r="V2691" i="5" s="1"/>
  <c r="X2690" i="5"/>
  <c r="W2690" i="5"/>
  <c r="V2690" i="5"/>
  <c r="U2690" i="5"/>
  <c r="X2689" i="5"/>
  <c r="W2689" i="5"/>
  <c r="V2689" i="5"/>
  <c r="U2689" i="5"/>
  <c r="X2688" i="5"/>
  <c r="W2688" i="5"/>
  <c r="V2688" i="5"/>
  <c r="BX24" i="9" s="1"/>
  <c r="U2688" i="5"/>
  <c r="X2687" i="5"/>
  <c r="W2687" i="5"/>
  <c r="V2687" i="5"/>
  <c r="U2687" i="5"/>
  <c r="X2686" i="5"/>
  <c r="W2686" i="5"/>
  <c r="V2686" i="5"/>
  <c r="U2686" i="5"/>
  <c r="X2685" i="5"/>
  <c r="W2685" i="5"/>
  <c r="V2685" i="5"/>
  <c r="BX21" i="9" s="1"/>
  <c r="U2685" i="5"/>
  <c r="X2684" i="5"/>
  <c r="W2684" i="5"/>
  <c r="U2684" i="5"/>
  <c r="V2684" i="5" s="1"/>
  <c r="X2683" i="5"/>
  <c r="W2683" i="5"/>
  <c r="V2683" i="5"/>
  <c r="U2683" i="5"/>
  <c r="X2682" i="5"/>
  <c r="W2682" i="5"/>
  <c r="U2682" i="5"/>
  <c r="V2682" i="5" s="1"/>
  <c r="BX18" i="9" s="1"/>
  <c r="X2681" i="5"/>
  <c r="W2681" i="5"/>
  <c r="V2681" i="5"/>
  <c r="BX17" i="9" s="1"/>
  <c r="U2681" i="5"/>
  <c r="X2680" i="5"/>
  <c r="W2680" i="5"/>
  <c r="U2680" i="5"/>
  <c r="V2680" i="5" s="1"/>
  <c r="X2679" i="5"/>
  <c r="W2679" i="5"/>
  <c r="U2679" i="5"/>
  <c r="V2679" i="5" s="1"/>
  <c r="BX15" i="9" s="1"/>
  <c r="X2678" i="5"/>
  <c r="W2678" i="5"/>
  <c r="S225" i="8" s="1"/>
  <c r="V2678" i="5"/>
  <c r="U2678" i="5"/>
  <c r="X2677" i="5"/>
  <c r="W2677" i="5"/>
  <c r="U2677" i="5"/>
  <c r="V2677" i="5" s="1"/>
  <c r="BX13" i="9" s="1"/>
  <c r="X2676" i="5"/>
  <c r="W2676" i="5"/>
  <c r="U2676" i="5"/>
  <c r="V2676" i="5" s="1"/>
  <c r="BX12" i="9" s="1"/>
  <c r="X2675" i="5"/>
  <c r="W2675" i="5"/>
  <c r="V2675" i="5"/>
  <c r="BX11" i="9" s="1"/>
  <c r="U2675" i="5"/>
  <c r="X2674" i="5"/>
  <c r="W2674" i="5"/>
  <c r="V2674" i="5"/>
  <c r="BX10" i="9" s="1"/>
  <c r="U2674" i="5"/>
  <c r="X2673" i="5"/>
  <c r="W2673" i="5"/>
  <c r="U2673" i="5"/>
  <c r="V2673" i="5" s="1"/>
  <c r="BX9" i="9" s="1"/>
  <c r="X2672" i="5"/>
  <c r="W2672" i="5"/>
  <c r="V2672" i="5"/>
  <c r="BX8" i="9" s="1"/>
  <c r="U2672" i="5"/>
  <c r="X2671" i="5"/>
  <c r="W2671" i="5"/>
  <c r="U2671" i="5"/>
  <c r="V2671" i="5" s="1"/>
  <c r="BX7" i="9" s="1"/>
  <c r="X2670" i="5"/>
  <c r="W2670" i="5"/>
  <c r="U2670" i="5"/>
  <c r="V2670" i="5" s="1"/>
  <c r="BX6" i="9" s="1"/>
  <c r="X2669" i="5"/>
  <c r="W2669" i="5"/>
  <c r="V2669" i="5"/>
  <c r="BX5" i="9" s="1"/>
  <c r="U2669" i="5"/>
  <c r="X2668" i="5"/>
  <c r="W2668" i="5"/>
  <c r="U2668" i="5"/>
  <c r="V2668" i="5" s="1"/>
  <c r="X2667" i="5"/>
  <c r="W2667" i="5"/>
  <c r="U2667" i="5"/>
  <c r="V2667" i="5" s="1"/>
  <c r="BX3" i="9" s="1"/>
  <c r="X2666" i="5"/>
  <c r="W2666" i="5"/>
  <c r="V2666" i="5"/>
  <c r="U2666" i="5"/>
  <c r="X2665" i="5"/>
  <c r="W2665" i="5"/>
  <c r="U2665" i="5"/>
  <c r="V2665" i="5" s="1"/>
  <c r="BW37" i="9" s="1"/>
  <c r="X2664" i="5"/>
  <c r="W2664" i="5"/>
  <c r="U2664" i="5"/>
  <c r="V2664" i="5" s="1"/>
  <c r="BW36" i="9" s="1"/>
  <c r="X2663" i="5"/>
  <c r="W2663" i="5"/>
  <c r="V2663" i="5"/>
  <c r="BW35" i="9" s="1"/>
  <c r="U2663" i="5"/>
  <c r="X2662" i="5"/>
  <c r="W2662" i="5"/>
  <c r="V2662" i="5"/>
  <c r="BW34" i="9" s="1"/>
  <c r="U2662" i="5"/>
  <c r="X2661" i="5"/>
  <c r="W2661" i="5"/>
  <c r="U2661" i="5"/>
  <c r="V2661" i="5" s="1"/>
  <c r="BW33" i="9" s="1"/>
  <c r="X2660" i="5"/>
  <c r="W2660" i="5"/>
  <c r="V2660" i="5"/>
  <c r="U2660" i="5"/>
  <c r="X2659" i="5"/>
  <c r="W2659" i="5"/>
  <c r="U2659" i="5"/>
  <c r="V2659" i="5" s="1"/>
  <c r="BW31" i="9" s="1"/>
  <c r="X2658" i="5"/>
  <c r="W2658" i="5"/>
  <c r="U2658" i="5"/>
  <c r="V2658" i="5" s="1"/>
  <c r="BW30" i="9" s="1"/>
  <c r="X2657" i="5"/>
  <c r="W2657" i="5"/>
  <c r="V2657" i="5"/>
  <c r="BW29" i="9" s="1"/>
  <c r="U2657" i="5"/>
  <c r="X2656" i="5"/>
  <c r="W2656" i="5"/>
  <c r="U2656" i="5"/>
  <c r="V2656" i="5" s="1"/>
  <c r="X2655" i="5"/>
  <c r="W2655" i="5"/>
  <c r="U2655" i="5"/>
  <c r="V2655" i="5" s="1"/>
  <c r="BW27" i="9" s="1"/>
  <c r="X2654" i="5"/>
  <c r="W2654" i="5"/>
  <c r="V2654" i="5"/>
  <c r="U2654" i="5"/>
  <c r="X2653" i="5"/>
  <c r="W2653" i="5"/>
  <c r="U2653" i="5"/>
  <c r="V2653" i="5" s="1"/>
  <c r="BW25" i="9" s="1"/>
  <c r="X2652" i="5"/>
  <c r="W2652" i="5"/>
  <c r="U2652" i="5"/>
  <c r="V2652" i="5" s="1"/>
  <c r="BW24" i="9" s="1"/>
  <c r="X2651" i="5"/>
  <c r="W2651" i="5"/>
  <c r="V2651" i="5"/>
  <c r="U2651" i="5"/>
  <c r="X2650" i="5"/>
  <c r="W2650" i="5"/>
  <c r="V2650" i="5"/>
  <c r="BW22" i="9" s="1"/>
  <c r="U2650" i="5"/>
  <c r="X2649" i="5"/>
  <c r="W2649" i="5"/>
  <c r="U2649" i="5"/>
  <c r="V2649" i="5" s="1"/>
  <c r="BW21" i="9" s="1"/>
  <c r="X2648" i="5"/>
  <c r="W2648" i="5"/>
  <c r="V2648" i="5"/>
  <c r="U2648" i="5"/>
  <c r="X2647" i="5"/>
  <c r="W2647" i="5"/>
  <c r="U2647" i="5"/>
  <c r="V2647" i="5" s="1"/>
  <c r="BW19" i="9" s="1"/>
  <c r="X2646" i="5"/>
  <c r="W2646" i="5"/>
  <c r="U2646" i="5"/>
  <c r="V2646" i="5" s="1"/>
  <c r="BW18" i="9" s="1"/>
  <c r="X2645" i="5"/>
  <c r="W2645" i="5"/>
  <c r="V2645" i="5"/>
  <c r="U2645" i="5"/>
  <c r="X2644" i="5"/>
  <c r="W2644" i="5"/>
  <c r="U2644" i="5"/>
  <c r="V2644" i="5" s="1"/>
  <c r="X2643" i="5"/>
  <c r="W2643" i="5"/>
  <c r="U2643" i="5"/>
  <c r="V2643" i="5" s="1"/>
  <c r="BW15" i="9" s="1"/>
  <c r="X2642" i="5"/>
  <c r="W2642" i="5"/>
  <c r="S222" i="8" s="1"/>
  <c r="V2642" i="5"/>
  <c r="U2642" i="5"/>
  <c r="X2641" i="5"/>
  <c r="W2641" i="5"/>
  <c r="U2641" i="5"/>
  <c r="V2641" i="5" s="1"/>
  <c r="BW13" i="9" s="1"/>
  <c r="X2640" i="5"/>
  <c r="W2640" i="5"/>
  <c r="U2640" i="5"/>
  <c r="V2640" i="5" s="1"/>
  <c r="BW12" i="9" s="1"/>
  <c r="X2639" i="5"/>
  <c r="W2639" i="5"/>
  <c r="V2639" i="5"/>
  <c r="U2639" i="5"/>
  <c r="X2638" i="5"/>
  <c r="W2638" i="5"/>
  <c r="V2638" i="5"/>
  <c r="BW10" i="9" s="1"/>
  <c r="U2638" i="5"/>
  <c r="X2637" i="5"/>
  <c r="W2637" i="5"/>
  <c r="U2637" i="5"/>
  <c r="V2637" i="5" s="1"/>
  <c r="BW9" i="9" s="1"/>
  <c r="X2636" i="5"/>
  <c r="W2636" i="5"/>
  <c r="V2636" i="5"/>
  <c r="U2636" i="5"/>
  <c r="X2635" i="5"/>
  <c r="W2635" i="5"/>
  <c r="U2635" i="5"/>
  <c r="V2635" i="5" s="1"/>
  <c r="BW7" i="9" s="1"/>
  <c r="X2634" i="5"/>
  <c r="W2634" i="5"/>
  <c r="U2634" i="5"/>
  <c r="V2634" i="5" s="1"/>
  <c r="BW6" i="9" s="1"/>
  <c r="X2633" i="5"/>
  <c r="W2633" i="5"/>
  <c r="V2633" i="5"/>
  <c r="U2633" i="5"/>
  <c r="X2632" i="5"/>
  <c r="W2632" i="5"/>
  <c r="U2632" i="5"/>
  <c r="V2632" i="5" s="1"/>
  <c r="X2631" i="5"/>
  <c r="W2631" i="5"/>
  <c r="U2631" i="5"/>
  <c r="V2631" i="5" s="1"/>
  <c r="BW3" i="9" s="1"/>
  <c r="X2630" i="5"/>
  <c r="W2630" i="5"/>
  <c r="S221" i="8" s="1"/>
  <c r="V2630" i="5"/>
  <c r="U2630" i="5"/>
  <c r="X2629" i="5"/>
  <c r="W2629" i="5"/>
  <c r="U2629" i="5"/>
  <c r="V2629" i="5" s="1"/>
  <c r="BV37" i="9" s="1"/>
  <c r="X2628" i="5"/>
  <c r="W2628" i="5"/>
  <c r="U2628" i="5"/>
  <c r="V2628" i="5" s="1"/>
  <c r="BV36" i="9" s="1"/>
  <c r="X2627" i="5"/>
  <c r="W2627" i="5"/>
  <c r="U2627" i="5"/>
  <c r="V2627" i="5" s="1"/>
  <c r="X2626" i="5"/>
  <c r="W2626" i="5"/>
  <c r="U2626" i="5"/>
  <c r="V2626" i="5" s="1"/>
  <c r="BV34" i="9" s="1"/>
  <c r="X2625" i="5"/>
  <c r="W2625" i="5"/>
  <c r="U2625" i="5"/>
  <c r="V2625" i="5" s="1"/>
  <c r="BV33" i="9" s="1"/>
  <c r="X2624" i="5"/>
  <c r="W2624" i="5"/>
  <c r="U2624" i="5"/>
  <c r="V2624" i="5" s="1"/>
  <c r="X2623" i="5"/>
  <c r="W2623" i="5"/>
  <c r="V2623" i="5"/>
  <c r="U2623" i="5"/>
  <c r="X2622" i="5"/>
  <c r="W2622" i="5"/>
  <c r="U2622" i="5"/>
  <c r="V2622" i="5" s="1"/>
  <c r="X2621" i="5"/>
  <c r="W2621" i="5"/>
  <c r="V2621" i="5"/>
  <c r="BV29" i="9" s="1"/>
  <c r="U2621" i="5"/>
  <c r="X2620" i="5"/>
  <c r="W2620" i="5"/>
  <c r="U2620" i="5"/>
  <c r="V2620" i="5" s="1"/>
  <c r="BV28" i="9" s="1"/>
  <c r="X2619" i="5"/>
  <c r="W2619" i="5"/>
  <c r="U2619" i="5"/>
  <c r="V2619" i="5" s="1"/>
  <c r="BV27" i="9" s="1"/>
  <c r="X2618" i="5"/>
  <c r="W2618" i="5"/>
  <c r="V2618" i="5"/>
  <c r="U2618" i="5"/>
  <c r="X2617" i="5"/>
  <c r="W2617" i="5"/>
  <c r="V2617" i="5"/>
  <c r="BV25" i="9" s="1"/>
  <c r="U2617" i="5"/>
  <c r="X2616" i="5"/>
  <c r="W2616" i="5"/>
  <c r="U2616" i="5"/>
  <c r="V2616" i="5" s="1"/>
  <c r="BV24" i="9" s="1"/>
  <c r="X2615" i="5"/>
  <c r="W2615" i="5"/>
  <c r="V2615" i="5"/>
  <c r="BV23" i="9" s="1"/>
  <c r="U2615" i="5"/>
  <c r="X2614" i="5"/>
  <c r="W2614" i="5"/>
  <c r="V2614" i="5"/>
  <c r="U2614" i="5"/>
  <c r="X2613" i="5"/>
  <c r="W2613" i="5"/>
  <c r="U2613" i="5"/>
  <c r="V2613" i="5" s="1"/>
  <c r="BV21" i="9" s="1"/>
  <c r="X2612" i="5"/>
  <c r="W2612" i="5"/>
  <c r="V2612" i="5"/>
  <c r="BV20" i="9" s="1"/>
  <c r="U2612" i="5"/>
  <c r="X2611" i="5"/>
  <c r="W2611" i="5"/>
  <c r="U2611" i="5"/>
  <c r="V2611" i="5" s="1"/>
  <c r="BV19" i="9" s="1"/>
  <c r="X2610" i="5"/>
  <c r="W2610" i="5"/>
  <c r="U2610" i="5"/>
  <c r="V2610" i="5" s="1"/>
  <c r="BV18" i="9" s="1"/>
  <c r="X2609" i="5"/>
  <c r="W2609" i="5"/>
  <c r="U2609" i="5"/>
  <c r="V2609" i="5" s="1"/>
  <c r="X2608" i="5"/>
  <c r="W2608" i="5"/>
  <c r="U2608" i="5"/>
  <c r="V2608" i="5" s="1"/>
  <c r="BV16" i="9" s="1"/>
  <c r="X2607" i="5"/>
  <c r="W2607" i="5"/>
  <c r="U2607" i="5"/>
  <c r="V2607" i="5" s="1"/>
  <c r="BV15" i="9" s="1"/>
  <c r="X2606" i="5"/>
  <c r="W2606" i="5"/>
  <c r="U2606" i="5"/>
  <c r="V2606" i="5" s="1"/>
  <c r="X2605" i="5"/>
  <c r="W2605" i="5"/>
  <c r="V2605" i="5"/>
  <c r="U2605" i="5"/>
  <c r="X2604" i="5"/>
  <c r="W2604" i="5"/>
  <c r="U2604" i="5"/>
  <c r="V2604" i="5" s="1"/>
  <c r="X2603" i="5"/>
  <c r="W2603" i="5"/>
  <c r="V2603" i="5"/>
  <c r="BV11" i="9" s="1"/>
  <c r="U2603" i="5"/>
  <c r="X2602" i="5"/>
  <c r="W2602" i="5"/>
  <c r="U2602" i="5"/>
  <c r="V2602" i="5" s="1"/>
  <c r="BV10" i="9" s="1"/>
  <c r="X2601" i="5"/>
  <c r="W2601" i="5"/>
  <c r="U2601" i="5"/>
  <c r="V2601" i="5" s="1"/>
  <c r="BV9" i="9" s="1"/>
  <c r="X2600" i="5"/>
  <c r="W2600" i="5"/>
  <c r="V2600" i="5"/>
  <c r="BV8" i="9" s="1"/>
  <c r="U2600" i="5"/>
  <c r="X2599" i="5"/>
  <c r="W2599" i="5"/>
  <c r="U2599" i="5"/>
  <c r="V2599" i="5" s="1"/>
  <c r="X2598" i="5"/>
  <c r="W2598" i="5"/>
  <c r="U2598" i="5"/>
  <c r="V2598" i="5" s="1"/>
  <c r="BV6" i="9" s="1"/>
  <c r="X2597" i="5"/>
  <c r="W2597" i="5"/>
  <c r="V2597" i="5"/>
  <c r="BV5" i="9" s="1"/>
  <c r="U2597" i="5"/>
  <c r="X2596" i="5"/>
  <c r="W2596" i="5"/>
  <c r="V2596" i="5"/>
  <c r="BV4" i="9" s="1"/>
  <c r="U2596" i="5"/>
  <c r="X2595" i="5"/>
  <c r="W2595" i="5"/>
  <c r="U2595" i="5"/>
  <c r="V2595" i="5" s="1"/>
  <c r="BV3" i="9" s="1"/>
  <c r="X2594" i="5"/>
  <c r="W2594" i="5"/>
  <c r="S218" i="8" s="1"/>
  <c r="V2594" i="5"/>
  <c r="U2594" i="5"/>
  <c r="X2593" i="5"/>
  <c r="W2593" i="5"/>
  <c r="U2593" i="5"/>
  <c r="V2593" i="5" s="1"/>
  <c r="BU37" i="9" s="1"/>
  <c r="X2592" i="5"/>
  <c r="W2592" i="5"/>
  <c r="U2592" i="5"/>
  <c r="V2592" i="5" s="1"/>
  <c r="BU36" i="9" s="1"/>
  <c r="X2591" i="5"/>
  <c r="W2591" i="5"/>
  <c r="U2591" i="5"/>
  <c r="V2591" i="5" s="1"/>
  <c r="BU35" i="9" s="1"/>
  <c r="X2590" i="5"/>
  <c r="W2590" i="5"/>
  <c r="U2590" i="5"/>
  <c r="V2590" i="5" s="1"/>
  <c r="BU34" i="9" s="1"/>
  <c r="X2589" i="5"/>
  <c r="W2589" i="5"/>
  <c r="U2589" i="5"/>
  <c r="V2589" i="5" s="1"/>
  <c r="BU33" i="9" s="1"/>
  <c r="X2588" i="5"/>
  <c r="W2588" i="5"/>
  <c r="U2588" i="5"/>
  <c r="V2588" i="5" s="1"/>
  <c r="X2587" i="5"/>
  <c r="W2587" i="5"/>
  <c r="U2587" i="5"/>
  <c r="V2587" i="5" s="1"/>
  <c r="X2586" i="5"/>
  <c r="W2586" i="5"/>
  <c r="U2586" i="5"/>
  <c r="V2586" i="5" s="1"/>
  <c r="X2585" i="5"/>
  <c r="W2585" i="5"/>
  <c r="V2585" i="5"/>
  <c r="BU29" i="9" s="1"/>
  <c r="U2585" i="5"/>
  <c r="X2584" i="5"/>
  <c r="W2584" i="5"/>
  <c r="U2584" i="5"/>
  <c r="V2584" i="5" s="1"/>
  <c r="BU28" i="9" s="1"/>
  <c r="X2583" i="5"/>
  <c r="W2583" i="5"/>
  <c r="U2583" i="5"/>
  <c r="V2583" i="5" s="1"/>
  <c r="BU27" i="9" s="1"/>
  <c r="X2582" i="5"/>
  <c r="W2582" i="5"/>
  <c r="V2582" i="5"/>
  <c r="U2582" i="5"/>
  <c r="X2581" i="5"/>
  <c r="W2581" i="5"/>
  <c r="V2581" i="5"/>
  <c r="BU25" i="9" s="1"/>
  <c r="U2581" i="5"/>
  <c r="X2580" i="5"/>
  <c r="W2580" i="5"/>
  <c r="V2580" i="5"/>
  <c r="BU24" i="9" s="1"/>
  <c r="U2580" i="5"/>
  <c r="X2579" i="5"/>
  <c r="W2579" i="5"/>
  <c r="V2579" i="5"/>
  <c r="U2579" i="5"/>
  <c r="X2578" i="5"/>
  <c r="W2578" i="5"/>
  <c r="V2578" i="5"/>
  <c r="BU22" i="9" s="1"/>
  <c r="U2578" i="5"/>
  <c r="X2577" i="5"/>
  <c r="W2577" i="5"/>
  <c r="U2577" i="5"/>
  <c r="V2577" i="5" s="1"/>
  <c r="X2576" i="5"/>
  <c r="W2576" i="5"/>
  <c r="V2576" i="5"/>
  <c r="U2576" i="5"/>
  <c r="X2575" i="5"/>
  <c r="W2575" i="5"/>
  <c r="V2575" i="5"/>
  <c r="BU19" i="9" s="1"/>
  <c r="U2575" i="5"/>
  <c r="X2574" i="5"/>
  <c r="W2574" i="5"/>
  <c r="U2574" i="5"/>
  <c r="V2574" i="5" s="1"/>
  <c r="X2573" i="5"/>
  <c r="W2573" i="5"/>
  <c r="V2573" i="5"/>
  <c r="U2573" i="5"/>
  <c r="X2572" i="5"/>
  <c r="W2572" i="5"/>
  <c r="V2572" i="5"/>
  <c r="BU16" i="9" s="1"/>
  <c r="U2572" i="5"/>
  <c r="X2571" i="5"/>
  <c r="W2571" i="5"/>
  <c r="V2571" i="5"/>
  <c r="U2571" i="5"/>
  <c r="X2570" i="5"/>
  <c r="W2570" i="5"/>
  <c r="V2570" i="5"/>
  <c r="U2570" i="5"/>
  <c r="X2569" i="5"/>
  <c r="W2569" i="5"/>
  <c r="V2569" i="5"/>
  <c r="BU13" i="9" s="1"/>
  <c r="U2569" i="5"/>
  <c r="X2568" i="5"/>
  <c r="W2568" i="5"/>
  <c r="U2568" i="5"/>
  <c r="V2568" i="5" s="1"/>
  <c r="X2567" i="5"/>
  <c r="W2567" i="5"/>
  <c r="V2567" i="5"/>
  <c r="U2567" i="5"/>
  <c r="X2566" i="5"/>
  <c r="W2566" i="5"/>
  <c r="V2566" i="5"/>
  <c r="BU10" i="9" s="1"/>
  <c r="U2566" i="5"/>
  <c r="X2565" i="5"/>
  <c r="W2565" i="5"/>
  <c r="U2565" i="5"/>
  <c r="V2565" i="5" s="1"/>
  <c r="X2564" i="5"/>
  <c r="W2564" i="5"/>
  <c r="V2564" i="5"/>
  <c r="U2564" i="5"/>
  <c r="X2563" i="5"/>
  <c r="W2563" i="5"/>
  <c r="V2563" i="5"/>
  <c r="BU7" i="9" s="1"/>
  <c r="U2563" i="5"/>
  <c r="X2562" i="5"/>
  <c r="W2562" i="5"/>
  <c r="V2562" i="5"/>
  <c r="U2562" i="5"/>
  <c r="X2561" i="5"/>
  <c r="W2561" i="5"/>
  <c r="V2561" i="5"/>
  <c r="U2561" i="5"/>
  <c r="X2560" i="5"/>
  <c r="W2560" i="5"/>
  <c r="V2560" i="5"/>
  <c r="BU4" i="9" s="1"/>
  <c r="U2560" i="5"/>
  <c r="X2559" i="5"/>
  <c r="W2559" i="5"/>
  <c r="U2559" i="5"/>
  <c r="V2559" i="5" s="1"/>
  <c r="X2558" i="5"/>
  <c r="W2558" i="5"/>
  <c r="V2558" i="5"/>
  <c r="U2558" i="5"/>
  <c r="X2557" i="5"/>
  <c r="W2557" i="5"/>
  <c r="V2557" i="5"/>
  <c r="BT37" i="9" s="1"/>
  <c r="U2557" i="5"/>
  <c r="X2556" i="5"/>
  <c r="W2556" i="5"/>
  <c r="U2556" i="5"/>
  <c r="V2556" i="5" s="1"/>
  <c r="X2555" i="5"/>
  <c r="W2555" i="5"/>
  <c r="V2555" i="5"/>
  <c r="U2555" i="5"/>
  <c r="X2554" i="5"/>
  <c r="W2554" i="5"/>
  <c r="V2554" i="5"/>
  <c r="BT34" i="9" s="1"/>
  <c r="U2554" i="5"/>
  <c r="X2553" i="5"/>
  <c r="W2553" i="5"/>
  <c r="V2553" i="5"/>
  <c r="U2553" i="5"/>
  <c r="X2552" i="5"/>
  <c r="W2552" i="5"/>
  <c r="V2552" i="5"/>
  <c r="U2552" i="5"/>
  <c r="X2551" i="5"/>
  <c r="W2551" i="5"/>
  <c r="V2551" i="5"/>
  <c r="BT31" i="9" s="1"/>
  <c r="U2551" i="5"/>
  <c r="X2550" i="5"/>
  <c r="W2550" i="5"/>
  <c r="U2550" i="5"/>
  <c r="V2550" i="5" s="1"/>
  <c r="X2549" i="5"/>
  <c r="W2549" i="5"/>
  <c r="V2549" i="5"/>
  <c r="U2549" i="5"/>
  <c r="X2548" i="5"/>
  <c r="W2548" i="5"/>
  <c r="V2548" i="5"/>
  <c r="BT28" i="9" s="1"/>
  <c r="U2548" i="5"/>
  <c r="X2547" i="5"/>
  <c r="W2547" i="5"/>
  <c r="U2547" i="5"/>
  <c r="V2547" i="5" s="1"/>
  <c r="X2546" i="5"/>
  <c r="W2546" i="5"/>
  <c r="U2546" i="5"/>
  <c r="V2546" i="5" s="1"/>
  <c r="X2545" i="5"/>
  <c r="W2545" i="5"/>
  <c r="V2545" i="5"/>
  <c r="BT25" i="9" s="1"/>
  <c r="U2545" i="5"/>
  <c r="X2544" i="5"/>
  <c r="W2544" i="5"/>
  <c r="V2544" i="5"/>
  <c r="BT24" i="9" s="1"/>
  <c r="U2544" i="5"/>
  <c r="X2543" i="5"/>
  <c r="W2543" i="5"/>
  <c r="U2543" i="5"/>
  <c r="V2543" i="5" s="1"/>
  <c r="X2542" i="5"/>
  <c r="W2542" i="5"/>
  <c r="V2542" i="5"/>
  <c r="BT22" i="9" s="1"/>
  <c r="U2542" i="5"/>
  <c r="X2541" i="5"/>
  <c r="W2541" i="5"/>
  <c r="U2541" i="5"/>
  <c r="V2541" i="5" s="1"/>
  <c r="X2540" i="5"/>
  <c r="W2540" i="5"/>
  <c r="U2540" i="5"/>
  <c r="V2540" i="5" s="1"/>
  <c r="X2539" i="5"/>
  <c r="W2539" i="5"/>
  <c r="V2539" i="5"/>
  <c r="U2539" i="5"/>
  <c r="X2538" i="5"/>
  <c r="W2538" i="5"/>
  <c r="U2538" i="5"/>
  <c r="V2538" i="5" s="1"/>
  <c r="X2537" i="5"/>
  <c r="W2537" i="5"/>
  <c r="V2537" i="5"/>
  <c r="U2537" i="5"/>
  <c r="X2536" i="5"/>
  <c r="W2536" i="5"/>
  <c r="V2536" i="5"/>
  <c r="BT16" i="9" s="1"/>
  <c r="U2536" i="5"/>
  <c r="X2535" i="5"/>
  <c r="W2535" i="5"/>
  <c r="V2535" i="5"/>
  <c r="BT15" i="9" s="1"/>
  <c r="U2535" i="5"/>
  <c r="X2534" i="5"/>
  <c r="W2534" i="5"/>
  <c r="S213" i="8" s="1"/>
  <c r="V2534" i="5"/>
  <c r="U2534" i="5"/>
  <c r="X2533" i="5"/>
  <c r="W2533" i="5"/>
  <c r="U2533" i="5"/>
  <c r="V2533" i="5" s="1"/>
  <c r="X2532" i="5"/>
  <c r="W2532" i="5"/>
  <c r="U2532" i="5"/>
  <c r="V2532" i="5" s="1"/>
  <c r="X2531" i="5"/>
  <c r="W2531" i="5"/>
  <c r="U2531" i="5"/>
  <c r="V2531" i="5" s="1"/>
  <c r="X2530" i="5"/>
  <c r="W2530" i="5"/>
  <c r="V2530" i="5"/>
  <c r="BT10" i="9" s="1"/>
  <c r="U2530" i="5"/>
  <c r="X2529" i="5"/>
  <c r="W2529" i="5"/>
  <c r="V2529" i="5"/>
  <c r="BT9" i="9" s="1"/>
  <c r="U2529" i="5"/>
  <c r="X2528" i="5"/>
  <c r="W2528" i="5"/>
  <c r="U2528" i="5"/>
  <c r="V2528" i="5" s="1"/>
  <c r="X2527" i="5"/>
  <c r="W2527" i="5"/>
  <c r="U2527" i="5"/>
  <c r="V2527" i="5" s="1"/>
  <c r="X2526" i="5"/>
  <c r="W2526" i="5"/>
  <c r="V2526" i="5"/>
  <c r="U2526" i="5"/>
  <c r="X2525" i="5"/>
  <c r="W2525" i="5"/>
  <c r="V2525" i="5"/>
  <c r="U2525" i="5"/>
  <c r="X2524" i="5"/>
  <c r="W2524" i="5"/>
  <c r="V2524" i="5"/>
  <c r="BT4" i="9" s="1"/>
  <c r="U2524" i="5"/>
  <c r="X2523" i="5"/>
  <c r="W2523" i="5"/>
  <c r="V2523" i="5"/>
  <c r="BT3" i="9" s="1"/>
  <c r="U2523" i="5"/>
  <c r="X2522" i="5"/>
  <c r="W2522" i="5"/>
  <c r="U2522" i="5"/>
  <c r="V2522" i="5" s="1"/>
  <c r="X2521" i="5"/>
  <c r="W2521" i="5"/>
  <c r="V2521" i="5"/>
  <c r="U2521" i="5"/>
  <c r="X2520" i="5"/>
  <c r="W2520" i="5"/>
  <c r="U2520" i="5"/>
  <c r="V2520" i="5" s="1"/>
  <c r="X2519" i="5"/>
  <c r="W2519" i="5"/>
  <c r="V2519" i="5"/>
  <c r="U2519" i="5"/>
  <c r="X2518" i="5"/>
  <c r="W2518" i="5"/>
  <c r="V2518" i="5"/>
  <c r="BS34" i="9" s="1"/>
  <c r="U2518" i="5"/>
  <c r="X2517" i="5"/>
  <c r="W2517" i="5"/>
  <c r="V2517" i="5"/>
  <c r="BS33" i="9" s="1"/>
  <c r="U2517" i="5"/>
  <c r="X2516" i="5"/>
  <c r="W2516" i="5"/>
  <c r="U2516" i="5"/>
  <c r="V2516" i="5" s="1"/>
  <c r="X2515" i="5"/>
  <c r="W2515" i="5"/>
  <c r="U2515" i="5"/>
  <c r="V2515" i="5" s="1"/>
  <c r="X2514" i="5"/>
  <c r="W2514" i="5"/>
  <c r="U2514" i="5"/>
  <c r="V2514" i="5" s="1"/>
  <c r="X2513" i="5"/>
  <c r="W2513" i="5"/>
  <c r="U2513" i="5"/>
  <c r="V2513" i="5" s="1"/>
  <c r="X2512" i="5"/>
  <c r="W2512" i="5"/>
  <c r="V2512" i="5"/>
  <c r="BS28" i="9" s="1"/>
  <c r="U2512" i="5"/>
  <c r="X2511" i="5"/>
  <c r="W2511" i="5"/>
  <c r="V2511" i="5"/>
  <c r="BS27" i="9" s="1"/>
  <c r="U2511" i="5"/>
  <c r="X2510" i="5"/>
  <c r="W2510" i="5"/>
  <c r="U2510" i="5"/>
  <c r="V2510" i="5" s="1"/>
  <c r="X2509" i="5"/>
  <c r="W2509" i="5"/>
  <c r="U2509" i="5"/>
  <c r="V2509" i="5" s="1"/>
  <c r="X2508" i="5"/>
  <c r="W2508" i="5"/>
  <c r="V2508" i="5"/>
  <c r="U2508" i="5"/>
  <c r="X2507" i="5"/>
  <c r="W2507" i="5"/>
  <c r="U2507" i="5"/>
  <c r="V2507" i="5" s="1"/>
  <c r="X2506" i="5"/>
  <c r="W2506" i="5"/>
  <c r="V2506" i="5"/>
  <c r="BS22" i="9" s="1"/>
  <c r="U2506" i="5"/>
  <c r="X2505" i="5"/>
  <c r="W2505" i="5"/>
  <c r="V2505" i="5"/>
  <c r="BS21" i="9" s="1"/>
  <c r="U2505" i="5"/>
  <c r="X2504" i="5"/>
  <c r="W2504" i="5"/>
  <c r="U2504" i="5"/>
  <c r="V2504" i="5" s="1"/>
  <c r="X2503" i="5"/>
  <c r="W2503" i="5"/>
  <c r="V2503" i="5"/>
  <c r="U2503" i="5"/>
  <c r="X2502" i="5"/>
  <c r="W2502" i="5"/>
  <c r="U2502" i="5"/>
  <c r="V2502" i="5" s="1"/>
  <c r="X2501" i="5"/>
  <c r="W2501" i="5"/>
  <c r="V2501" i="5"/>
  <c r="U2501" i="5"/>
  <c r="X2500" i="5"/>
  <c r="W2500" i="5"/>
  <c r="V2500" i="5"/>
  <c r="BS16" i="9" s="1"/>
  <c r="U2500" i="5"/>
  <c r="X2499" i="5"/>
  <c r="W2499" i="5"/>
  <c r="V2499" i="5"/>
  <c r="BS15" i="9" s="1"/>
  <c r="U2499" i="5"/>
  <c r="X2498" i="5"/>
  <c r="W2498" i="5"/>
  <c r="S210" i="8" s="1"/>
  <c r="U2498" i="5"/>
  <c r="V2498" i="5" s="1"/>
  <c r="X2497" i="5"/>
  <c r="W2497" i="5"/>
  <c r="U2497" i="5"/>
  <c r="V2497" i="5" s="1"/>
  <c r="X2496" i="5"/>
  <c r="W2496" i="5"/>
  <c r="U2496" i="5"/>
  <c r="V2496" i="5" s="1"/>
  <c r="X2495" i="5"/>
  <c r="W2495" i="5"/>
  <c r="U2495" i="5"/>
  <c r="V2495" i="5" s="1"/>
  <c r="X2494" i="5"/>
  <c r="W2494" i="5"/>
  <c r="V2494" i="5"/>
  <c r="U2494" i="5"/>
  <c r="X2493" i="5"/>
  <c r="W2493" i="5"/>
  <c r="V2493" i="5"/>
  <c r="BS9" i="9" s="1"/>
  <c r="U2493" i="5"/>
  <c r="X2492" i="5"/>
  <c r="W2492" i="5"/>
  <c r="U2492" i="5"/>
  <c r="V2492" i="5" s="1"/>
  <c r="X2491" i="5"/>
  <c r="W2491" i="5"/>
  <c r="U2491" i="5"/>
  <c r="V2491" i="5" s="1"/>
  <c r="X2490" i="5"/>
  <c r="W2490" i="5"/>
  <c r="V2490" i="5"/>
  <c r="BS6" i="9" s="1"/>
  <c r="U2490" i="5"/>
  <c r="X2489" i="5"/>
  <c r="W2489" i="5"/>
  <c r="V2489" i="5"/>
  <c r="U2489" i="5"/>
  <c r="X2488" i="5"/>
  <c r="W2488" i="5"/>
  <c r="V2488" i="5"/>
  <c r="BS4" i="9" s="1"/>
  <c r="U2488" i="5"/>
  <c r="X2487" i="5"/>
  <c r="W2487" i="5"/>
  <c r="V2487" i="5"/>
  <c r="BS3" i="9" s="1"/>
  <c r="U2487" i="5"/>
  <c r="X2486" i="5"/>
  <c r="W2486" i="5"/>
  <c r="U2486" i="5"/>
  <c r="V2486" i="5" s="1"/>
  <c r="X2485" i="5"/>
  <c r="W2485" i="5"/>
  <c r="V2485" i="5"/>
  <c r="U2485" i="5"/>
  <c r="X2484" i="5"/>
  <c r="W2484" i="5"/>
  <c r="U2484" i="5"/>
  <c r="V2484" i="5" s="1"/>
  <c r="X2483" i="5"/>
  <c r="W2483" i="5"/>
  <c r="V2483" i="5"/>
  <c r="U2483" i="5"/>
  <c r="X2482" i="5"/>
  <c r="W2482" i="5"/>
  <c r="V2482" i="5"/>
  <c r="BR34" i="9" s="1"/>
  <c r="U2482" i="5"/>
  <c r="X2481" i="5"/>
  <c r="W2481" i="5"/>
  <c r="V2481" i="5"/>
  <c r="BR33" i="9" s="1"/>
  <c r="U2481" i="5"/>
  <c r="X2480" i="5"/>
  <c r="W2480" i="5"/>
  <c r="U2480" i="5"/>
  <c r="V2480" i="5" s="1"/>
  <c r="X2479" i="5"/>
  <c r="W2479" i="5"/>
  <c r="U2479" i="5"/>
  <c r="V2479" i="5" s="1"/>
  <c r="X2478" i="5"/>
  <c r="W2478" i="5"/>
  <c r="U2478" i="5"/>
  <c r="V2478" i="5" s="1"/>
  <c r="BR30" i="9" s="1"/>
  <c r="X2477" i="5"/>
  <c r="W2477" i="5"/>
  <c r="U2477" i="5"/>
  <c r="V2477" i="5" s="1"/>
  <c r="X2476" i="5"/>
  <c r="W2476" i="5"/>
  <c r="V2476" i="5"/>
  <c r="U2476" i="5"/>
  <c r="X2475" i="5"/>
  <c r="W2475" i="5"/>
  <c r="V2475" i="5"/>
  <c r="BR27" i="9" s="1"/>
  <c r="U2475" i="5"/>
  <c r="X2474" i="5"/>
  <c r="W2474" i="5"/>
  <c r="U2474" i="5"/>
  <c r="V2474" i="5" s="1"/>
  <c r="X2473" i="5"/>
  <c r="W2473" i="5"/>
  <c r="U2473" i="5"/>
  <c r="V2473" i="5" s="1"/>
  <c r="X2472" i="5"/>
  <c r="W2472" i="5"/>
  <c r="V2472" i="5"/>
  <c r="BR24" i="9" s="1"/>
  <c r="U2472" i="5"/>
  <c r="X2471" i="5"/>
  <c r="W2471" i="5"/>
  <c r="U2471" i="5"/>
  <c r="V2471" i="5" s="1"/>
  <c r="X2470" i="5"/>
  <c r="W2470" i="5"/>
  <c r="V2470" i="5"/>
  <c r="BR22" i="9" s="1"/>
  <c r="U2470" i="5"/>
  <c r="X2469" i="5"/>
  <c r="W2469" i="5"/>
  <c r="V2469" i="5"/>
  <c r="U2469" i="5"/>
  <c r="X2468" i="5"/>
  <c r="W2468" i="5"/>
  <c r="U2468" i="5"/>
  <c r="V2468" i="5" s="1"/>
  <c r="X2467" i="5"/>
  <c r="W2467" i="5"/>
  <c r="V2467" i="5"/>
  <c r="U2467" i="5"/>
  <c r="X2466" i="5"/>
  <c r="W2466" i="5"/>
  <c r="U2466" i="5"/>
  <c r="V2466" i="5" s="1"/>
  <c r="X2465" i="5"/>
  <c r="W2465" i="5"/>
  <c r="V2465" i="5"/>
  <c r="U2465" i="5"/>
  <c r="X2464" i="5"/>
  <c r="W2464" i="5"/>
  <c r="V2464" i="5"/>
  <c r="U2464" i="5"/>
  <c r="X2463" i="5"/>
  <c r="W2463" i="5"/>
  <c r="V2463" i="5"/>
  <c r="BR15" i="9" s="1"/>
  <c r="U2463" i="5"/>
  <c r="X2462" i="5"/>
  <c r="W2462" i="5"/>
  <c r="S207" i="8" s="1"/>
  <c r="U2462" i="5"/>
  <c r="V2462" i="5" s="1"/>
  <c r="X2461" i="5"/>
  <c r="W2461" i="5"/>
  <c r="U2461" i="5"/>
  <c r="V2461" i="5" s="1"/>
  <c r="X2460" i="5"/>
  <c r="W2460" i="5"/>
  <c r="U2460" i="5"/>
  <c r="V2460" i="5" s="1"/>
  <c r="BR12" i="9" s="1"/>
  <c r="X2459" i="5"/>
  <c r="W2459" i="5"/>
  <c r="U2459" i="5"/>
  <c r="V2459" i="5" s="1"/>
  <c r="X2458" i="5"/>
  <c r="W2458" i="5"/>
  <c r="V2458" i="5"/>
  <c r="U2458" i="5"/>
  <c r="X2457" i="5"/>
  <c r="W2457" i="5"/>
  <c r="V2457" i="5"/>
  <c r="U2457" i="5"/>
  <c r="X2456" i="5"/>
  <c r="W2456" i="5"/>
  <c r="U2456" i="5"/>
  <c r="V2456" i="5" s="1"/>
  <c r="X2455" i="5"/>
  <c r="W2455" i="5"/>
  <c r="U2455" i="5"/>
  <c r="V2455" i="5" s="1"/>
  <c r="X2454" i="5"/>
  <c r="W2454" i="5"/>
  <c r="V2454" i="5"/>
  <c r="BR6" i="9" s="1"/>
  <c r="U2454" i="5"/>
  <c r="X2453" i="5"/>
  <c r="W2453" i="5"/>
  <c r="U2453" i="5"/>
  <c r="V2453" i="5" s="1"/>
  <c r="X2452" i="5"/>
  <c r="W2452" i="5"/>
  <c r="V2452" i="5"/>
  <c r="U2452" i="5"/>
  <c r="X2451" i="5"/>
  <c r="W2451" i="5"/>
  <c r="V2451" i="5"/>
  <c r="U2451" i="5"/>
  <c r="X2450" i="5"/>
  <c r="W2450" i="5"/>
  <c r="U2450" i="5"/>
  <c r="V2450" i="5" s="1"/>
  <c r="X2449" i="5"/>
  <c r="W2449" i="5"/>
  <c r="V2449" i="5"/>
  <c r="U2449" i="5"/>
  <c r="X2448" i="5"/>
  <c r="W2448" i="5"/>
  <c r="U2448" i="5"/>
  <c r="V2448" i="5" s="1"/>
  <c r="BQ36" i="9" s="1"/>
  <c r="X2447" i="5"/>
  <c r="W2447" i="5"/>
  <c r="V2447" i="5"/>
  <c r="U2447" i="5"/>
  <c r="X2446" i="5"/>
  <c r="W2446" i="5"/>
  <c r="V2446" i="5"/>
  <c r="U2446" i="5"/>
  <c r="X2445" i="5"/>
  <c r="W2445" i="5"/>
  <c r="V2445" i="5"/>
  <c r="BQ33" i="9" s="1"/>
  <c r="U2445" i="5"/>
  <c r="X2444" i="5"/>
  <c r="W2444" i="5"/>
  <c r="U2444" i="5"/>
  <c r="V2444" i="5" s="1"/>
  <c r="X2443" i="5"/>
  <c r="W2443" i="5"/>
  <c r="U2443" i="5"/>
  <c r="V2443" i="5" s="1"/>
  <c r="X2442" i="5"/>
  <c r="W2442" i="5"/>
  <c r="U2442" i="5"/>
  <c r="V2442" i="5" s="1"/>
  <c r="BQ30" i="9" s="1"/>
  <c r="X2441" i="5"/>
  <c r="W2441" i="5"/>
  <c r="U2441" i="5"/>
  <c r="V2441" i="5" s="1"/>
  <c r="X2440" i="5"/>
  <c r="W2440" i="5"/>
  <c r="V2440" i="5"/>
  <c r="U2440" i="5"/>
  <c r="X2439" i="5"/>
  <c r="W2439" i="5"/>
  <c r="V2439" i="5"/>
  <c r="U2439" i="5"/>
  <c r="X2438" i="5"/>
  <c r="W2438" i="5"/>
  <c r="U2438" i="5"/>
  <c r="V2438" i="5" s="1"/>
  <c r="X2437" i="5"/>
  <c r="W2437" i="5"/>
  <c r="U2437" i="5"/>
  <c r="V2437" i="5" s="1"/>
  <c r="X2436" i="5"/>
  <c r="W2436" i="5"/>
  <c r="V2436" i="5"/>
  <c r="BQ24" i="9" s="1"/>
  <c r="U2436" i="5"/>
  <c r="X2435" i="5"/>
  <c r="W2435" i="5"/>
  <c r="U2435" i="5"/>
  <c r="V2435" i="5" s="1"/>
  <c r="X2434" i="5"/>
  <c r="W2434" i="5"/>
  <c r="V2434" i="5"/>
  <c r="U2434" i="5"/>
  <c r="X2433" i="5"/>
  <c r="W2433" i="5"/>
  <c r="V2433" i="5"/>
  <c r="U2433" i="5"/>
  <c r="X2432" i="5"/>
  <c r="W2432" i="5"/>
  <c r="U2432" i="5"/>
  <c r="V2432" i="5" s="1"/>
  <c r="X2431" i="5"/>
  <c r="W2431" i="5"/>
  <c r="V2431" i="5"/>
  <c r="U2431" i="5"/>
  <c r="X2430" i="5"/>
  <c r="W2430" i="5"/>
  <c r="U2430" i="5"/>
  <c r="V2430" i="5" s="1"/>
  <c r="BQ18" i="9" s="1"/>
  <c r="X2429" i="5"/>
  <c r="W2429" i="5"/>
  <c r="V2429" i="5"/>
  <c r="U2429" i="5"/>
  <c r="X2428" i="5"/>
  <c r="W2428" i="5"/>
  <c r="V2428" i="5"/>
  <c r="U2428" i="5"/>
  <c r="X2427" i="5"/>
  <c r="W2427" i="5"/>
  <c r="V2427" i="5"/>
  <c r="BQ15" i="9" s="1"/>
  <c r="U2427" i="5"/>
  <c r="X2426" i="5"/>
  <c r="W2426" i="5"/>
  <c r="U2426" i="5"/>
  <c r="V2426" i="5" s="1"/>
  <c r="X2425" i="5"/>
  <c r="W2425" i="5"/>
  <c r="U2425" i="5"/>
  <c r="V2425" i="5" s="1"/>
  <c r="X2424" i="5"/>
  <c r="W2424" i="5"/>
  <c r="U2424" i="5"/>
  <c r="V2424" i="5" s="1"/>
  <c r="BQ12" i="9" s="1"/>
  <c r="X2423" i="5"/>
  <c r="W2423" i="5"/>
  <c r="U2423" i="5"/>
  <c r="V2423" i="5" s="1"/>
  <c r="X2422" i="5"/>
  <c r="W2422" i="5"/>
  <c r="V2422" i="5"/>
  <c r="U2422" i="5"/>
  <c r="X2421" i="5"/>
  <c r="W2421" i="5"/>
  <c r="V2421" i="5"/>
  <c r="U2421" i="5"/>
  <c r="X2420" i="5"/>
  <c r="W2420" i="5"/>
  <c r="U2420" i="5"/>
  <c r="V2420" i="5" s="1"/>
  <c r="X2419" i="5"/>
  <c r="W2419" i="5"/>
  <c r="U2419" i="5"/>
  <c r="V2419" i="5" s="1"/>
  <c r="X2418" i="5"/>
  <c r="W2418" i="5"/>
  <c r="V2418" i="5"/>
  <c r="BQ6" i="9" s="1"/>
  <c r="U2418" i="5"/>
  <c r="X2417" i="5"/>
  <c r="W2417" i="5"/>
  <c r="U2417" i="5"/>
  <c r="V2417" i="5" s="1"/>
  <c r="X2416" i="5"/>
  <c r="W2416" i="5"/>
  <c r="V2416" i="5"/>
  <c r="U2416" i="5"/>
  <c r="X2415" i="5"/>
  <c r="W2415" i="5"/>
  <c r="V2415" i="5"/>
  <c r="U2415" i="5"/>
  <c r="X2414" i="5"/>
  <c r="W2414" i="5"/>
  <c r="U2414" i="5"/>
  <c r="V2414" i="5" s="1"/>
  <c r="X2413" i="5"/>
  <c r="W2413" i="5"/>
  <c r="V2413" i="5"/>
  <c r="U2413" i="5"/>
  <c r="X2412" i="5"/>
  <c r="W2412" i="5"/>
  <c r="U2412" i="5"/>
  <c r="V2412" i="5" s="1"/>
  <c r="BP36" i="9" s="1"/>
  <c r="X2411" i="5"/>
  <c r="W2411" i="5"/>
  <c r="U2411" i="5"/>
  <c r="V2411" i="5" s="1"/>
  <c r="X2410" i="5"/>
  <c r="W2410" i="5"/>
  <c r="V2410" i="5"/>
  <c r="U2410" i="5"/>
  <c r="X2409" i="5"/>
  <c r="W2409" i="5"/>
  <c r="V2409" i="5"/>
  <c r="BP33" i="9" s="1"/>
  <c r="U2409" i="5"/>
  <c r="X2408" i="5"/>
  <c r="W2408" i="5"/>
  <c r="U2408" i="5"/>
  <c r="V2408" i="5" s="1"/>
  <c r="X2407" i="5"/>
  <c r="W2407" i="5"/>
  <c r="U2407" i="5"/>
  <c r="V2407" i="5" s="1"/>
  <c r="X2406" i="5"/>
  <c r="W2406" i="5"/>
  <c r="U2406" i="5"/>
  <c r="V2406" i="5" s="1"/>
  <c r="BP30" i="9" s="1"/>
  <c r="X2405" i="5"/>
  <c r="W2405" i="5"/>
  <c r="U2405" i="5"/>
  <c r="V2405" i="5" s="1"/>
  <c r="X2404" i="5"/>
  <c r="W2404" i="5"/>
  <c r="V2404" i="5"/>
  <c r="U2404" i="5"/>
  <c r="X2403" i="5"/>
  <c r="W2403" i="5"/>
  <c r="V2403" i="5"/>
  <c r="U2403" i="5"/>
  <c r="X2402" i="5"/>
  <c r="W2402" i="5"/>
  <c r="U2402" i="5"/>
  <c r="V2402" i="5" s="1"/>
  <c r="X2401" i="5"/>
  <c r="W2401" i="5"/>
  <c r="U2401" i="5"/>
  <c r="V2401" i="5" s="1"/>
  <c r="X2400" i="5"/>
  <c r="W2400" i="5"/>
  <c r="V2400" i="5"/>
  <c r="BP24" i="9" s="1"/>
  <c r="U2400" i="5"/>
  <c r="X2399" i="5"/>
  <c r="W2399" i="5"/>
  <c r="U2399" i="5"/>
  <c r="V2399" i="5" s="1"/>
  <c r="X2398" i="5"/>
  <c r="W2398" i="5"/>
  <c r="V2398" i="5"/>
  <c r="U2398" i="5"/>
  <c r="X2397" i="5"/>
  <c r="W2397" i="5"/>
  <c r="V2397" i="5"/>
  <c r="U2397" i="5"/>
  <c r="X2396" i="5"/>
  <c r="W2396" i="5"/>
  <c r="U2396" i="5"/>
  <c r="V2396" i="5" s="1"/>
  <c r="X2395" i="5"/>
  <c r="W2395" i="5"/>
  <c r="V2395" i="5"/>
  <c r="U2395" i="5"/>
  <c r="X2394" i="5"/>
  <c r="W2394" i="5"/>
  <c r="U2394" i="5"/>
  <c r="V2394" i="5" s="1"/>
  <c r="BP18" i="9" s="1"/>
  <c r="X2393" i="5"/>
  <c r="W2393" i="5"/>
  <c r="V2393" i="5"/>
  <c r="U2393" i="5"/>
  <c r="X2392" i="5"/>
  <c r="W2392" i="5"/>
  <c r="V2392" i="5"/>
  <c r="U2392" i="5"/>
  <c r="X2391" i="5"/>
  <c r="W2391" i="5"/>
  <c r="V2391" i="5"/>
  <c r="BP15" i="9" s="1"/>
  <c r="U2391" i="5"/>
  <c r="X2390" i="5"/>
  <c r="W2390" i="5"/>
  <c r="S201" i="8" s="1"/>
  <c r="U2390" i="5"/>
  <c r="V2390" i="5" s="1"/>
  <c r="X2389" i="5"/>
  <c r="W2389" i="5"/>
  <c r="U2389" i="5"/>
  <c r="V2389" i="5" s="1"/>
  <c r="X2388" i="5"/>
  <c r="W2388" i="5"/>
  <c r="U2388" i="5"/>
  <c r="V2388" i="5" s="1"/>
  <c r="BP12" i="9" s="1"/>
  <c r="X2387" i="5"/>
  <c r="W2387" i="5"/>
  <c r="U2387" i="5"/>
  <c r="V2387" i="5" s="1"/>
  <c r="X2386" i="5"/>
  <c r="W2386" i="5"/>
  <c r="V2386" i="5"/>
  <c r="U2386" i="5"/>
  <c r="X2385" i="5"/>
  <c r="W2385" i="5"/>
  <c r="V2385" i="5"/>
  <c r="U2385" i="5"/>
  <c r="X2384" i="5"/>
  <c r="W2384" i="5"/>
  <c r="U2384" i="5"/>
  <c r="V2384" i="5" s="1"/>
  <c r="X2383" i="5"/>
  <c r="W2383" i="5"/>
  <c r="U2383" i="5"/>
  <c r="V2383" i="5" s="1"/>
  <c r="X2382" i="5"/>
  <c r="W2382" i="5"/>
  <c r="V2382" i="5"/>
  <c r="BP6" i="9" s="1"/>
  <c r="U2382" i="5"/>
  <c r="X2381" i="5"/>
  <c r="W2381" i="5"/>
  <c r="U2381" i="5"/>
  <c r="V2381" i="5" s="1"/>
  <c r="X2380" i="5"/>
  <c r="W2380" i="5"/>
  <c r="V2380" i="5"/>
  <c r="U2380" i="5"/>
  <c r="X2379" i="5"/>
  <c r="W2379" i="5"/>
  <c r="V2379" i="5"/>
  <c r="U2379" i="5"/>
  <c r="X2378" i="5"/>
  <c r="W2378" i="5"/>
  <c r="U2378" i="5"/>
  <c r="V2378" i="5" s="1"/>
  <c r="X2377" i="5"/>
  <c r="W2377" i="5"/>
  <c r="V2377" i="5"/>
  <c r="U2377" i="5"/>
  <c r="X2376" i="5"/>
  <c r="W2376" i="5"/>
  <c r="U2376" i="5"/>
  <c r="V2376" i="5" s="1"/>
  <c r="BO36" i="9" s="1"/>
  <c r="X2375" i="5"/>
  <c r="W2375" i="5"/>
  <c r="U2375" i="5"/>
  <c r="V2375" i="5" s="1"/>
  <c r="X2374" i="5"/>
  <c r="W2374" i="5"/>
  <c r="V2374" i="5"/>
  <c r="U2374" i="5"/>
  <c r="X2373" i="5"/>
  <c r="W2373" i="5"/>
  <c r="V2373" i="5"/>
  <c r="BO33" i="9" s="1"/>
  <c r="U2373" i="5"/>
  <c r="X2372" i="5"/>
  <c r="W2372" i="5"/>
  <c r="U2372" i="5"/>
  <c r="V2372" i="5" s="1"/>
  <c r="X2371" i="5"/>
  <c r="W2371" i="5"/>
  <c r="U2371" i="5"/>
  <c r="V2371" i="5" s="1"/>
  <c r="X2370" i="5"/>
  <c r="W2370" i="5"/>
  <c r="U2370" i="5"/>
  <c r="V2370" i="5" s="1"/>
  <c r="BO30" i="9" s="1"/>
  <c r="X2369" i="5"/>
  <c r="W2369" i="5"/>
  <c r="U2369" i="5"/>
  <c r="V2369" i="5" s="1"/>
  <c r="X2368" i="5"/>
  <c r="W2368" i="5"/>
  <c r="V2368" i="5"/>
  <c r="U2368" i="5"/>
  <c r="X2367" i="5"/>
  <c r="W2367" i="5"/>
  <c r="V2367" i="5"/>
  <c r="U2367" i="5"/>
  <c r="X2366" i="5"/>
  <c r="W2366" i="5"/>
  <c r="U2366" i="5"/>
  <c r="V2366" i="5" s="1"/>
  <c r="X2365" i="5"/>
  <c r="W2365" i="5"/>
  <c r="U2365" i="5"/>
  <c r="V2365" i="5" s="1"/>
  <c r="X2364" i="5"/>
  <c r="W2364" i="5"/>
  <c r="V2364" i="5"/>
  <c r="BO24" i="9" s="1"/>
  <c r="U2364" i="5"/>
  <c r="X2363" i="5"/>
  <c r="W2363" i="5"/>
  <c r="U2363" i="5"/>
  <c r="V2363" i="5" s="1"/>
  <c r="X2362" i="5"/>
  <c r="W2362" i="5"/>
  <c r="V2362" i="5"/>
  <c r="U2362" i="5"/>
  <c r="X2361" i="5"/>
  <c r="W2361" i="5"/>
  <c r="V2361" i="5"/>
  <c r="U2361" i="5"/>
  <c r="X2360" i="5"/>
  <c r="W2360" i="5"/>
  <c r="U2360" i="5"/>
  <c r="V2360" i="5" s="1"/>
  <c r="X2359" i="5"/>
  <c r="W2359" i="5"/>
  <c r="V2359" i="5"/>
  <c r="U2359" i="5"/>
  <c r="X2358" i="5"/>
  <c r="W2358" i="5"/>
  <c r="U2358" i="5"/>
  <c r="V2358" i="5" s="1"/>
  <c r="BO18" i="9" s="1"/>
  <c r="X2357" i="5"/>
  <c r="W2357" i="5"/>
  <c r="U2357" i="5"/>
  <c r="V2357" i="5" s="1"/>
  <c r="X2356" i="5"/>
  <c r="W2356" i="5"/>
  <c r="V2356" i="5"/>
  <c r="U2356" i="5"/>
  <c r="X2355" i="5"/>
  <c r="W2355" i="5"/>
  <c r="V2355" i="5"/>
  <c r="BO15" i="9" s="1"/>
  <c r="U2355" i="5"/>
  <c r="X2354" i="5"/>
  <c r="W2354" i="5"/>
  <c r="S198" i="8" s="1"/>
  <c r="U2354" i="5"/>
  <c r="V2354" i="5" s="1"/>
  <c r="X2353" i="5"/>
  <c r="W2353" i="5"/>
  <c r="U2353" i="5"/>
  <c r="V2353" i="5" s="1"/>
  <c r="X2352" i="5"/>
  <c r="W2352" i="5"/>
  <c r="U2352" i="5"/>
  <c r="V2352" i="5" s="1"/>
  <c r="BO12" i="9" s="1"/>
  <c r="X2351" i="5"/>
  <c r="W2351" i="5"/>
  <c r="U2351" i="5"/>
  <c r="V2351" i="5" s="1"/>
  <c r="X2350" i="5"/>
  <c r="W2350" i="5"/>
  <c r="V2350" i="5"/>
  <c r="U2350" i="5"/>
  <c r="X2349" i="5"/>
  <c r="W2349" i="5"/>
  <c r="V2349" i="5"/>
  <c r="U2349" i="5"/>
  <c r="X2348" i="5"/>
  <c r="W2348" i="5"/>
  <c r="U2348" i="5"/>
  <c r="V2348" i="5" s="1"/>
  <c r="X2347" i="5"/>
  <c r="W2347" i="5"/>
  <c r="U2347" i="5"/>
  <c r="V2347" i="5" s="1"/>
  <c r="X2346" i="5"/>
  <c r="W2346" i="5"/>
  <c r="U2346" i="5"/>
  <c r="V2346" i="5" s="1"/>
  <c r="X2345" i="5"/>
  <c r="W2345" i="5"/>
  <c r="U2345" i="5"/>
  <c r="V2345" i="5" s="1"/>
  <c r="X2344" i="5"/>
  <c r="W2344" i="5"/>
  <c r="V2344" i="5"/>
  <c r="U2344" i="5"/>
  <c r="X2343" i="5"/>
  <c r="W2343" i="5"/>
  <c r="V2343" i="5"/>
  <c r="U2343" i="5"/>
  <c r="X2342" i="5"/>
  <c r="W2342" i="5"/>
  <c r="U2342" i="5"/>
  <c r="V2342" i="5" s="1"/>
  <c r="X2341" i="5"/>
  <c r="W2341" i="5"/>
  <c r="U2341" i="5"/>
  <c r="V2341" i="5" s="1"/>
  <c r="X2340" i="5"/>
  <c r="W2340" i="5"/>
  <c r="U2340" i="5"/>
  <c r="V2340" i="5" s="1"/>
  <c r="BN36" i="9" s="1"/>
  <c r="X2339" i="5"/>
  <c r="W2339" i="5"/>
  <c r="U2339" i="5"/>
  <c r="V2339" i="5" s="1"/>
  <c r="X2338" i="5"/>
  <c r="W2338" i="5"/>
  <c r="V2338" i="5"/>
  <c r="U2338" i="5"/>
  <c r="X2337" i="5"/>
  <c r="W2337" i="5"/>
  <c r="V2337" i="5"/>
  <c r="BN33" i="9" s="1"/>
  <c r="U2337" i="5"/>
  <c r="X2336" i="5"/>
  <c r="W2336" i="5"/>
  <c r="U2336" i="5"/>
  <c r="V2336" i="5" s="1"/>
  <c r="X2335" i="5"/>
  <c r="W2335" i="5"/>
  <c r="U2335" i="5"/>
  <c r="V2335" i="5" s="1"/>
  <c r="X2334" i="5"/>
  <c r="W2334" i="5"/>
  <c r="U2334" i="5"/>
  <c r="V2334" i="5" s="1"/>
  <c r="BN30" i="9" s="1"/>
  <c r="X2333" i="5"/>
  <c r="W2333" i="5"/>
  <c r="U2333" i="5"/>
  <c r="V2333" i="5" s="1"/>
  <c r="X2332" i="5"/>
  <c r="W2332" i="5"/>
  <c r="U2332" i="5"/>
  <c r="V2332" i="5" s="1"/>
  <c r="BN28" i="9" s="1"/>
  <c r="X2331" i="5"/>
  <c r="W2331" i="5"/>
  <c r="U2331" i="5"/>
  <c r="V2331" i="5" s="1"/>
  <c r="BN27" i="9" s="1"/>
  <c r="X2330" i="5"/>
  <c r="W2330" i="5"/>
  <c r="V2330" i="5"/>
  <c r="U2330" i="5"/>
  <c r="X2329" i="5"/>
  <c r="W2329" i="5"/>
  <c r="V2329" i="5"/>
  <c r="BN25" i="9" s="1"/>
  <c r="U2329" i="5"/>
  <c r="X2328" i="5"/>
  <c r="W2328" i="5"/>
  <c r="V2328" i="5"/>
  <c r="U2328" i="5"/>
  <c r="X2327" i="5"/>
  <c r="W2327" i="5"/>
  <c r="V2327" i="5"/>
  <c r="U2327" i="5"/>
  <c r="X2326" i="5"/>
  <c r="W2326" i="5"/>
  <c r="V2326" i="5"/>
  <c r="U2326" i="5"/>
  <c r="X2325" i="5"/>
  <c r="W2325" i="5"/>
  <c r="V2325" i="5"/>
  <c r="U2325" i="5"/>
  <c r="X2324" i="5"/>
  <c r="W2324" i="5"/>
  <c r="U2324" i="5"/>
  <c r="V2324" i="5" s="1"/>
  <c r="X2323" i="5"/>
  <c r="W2323" i="5"/>
  <c r="U2323" i="5"/>
  <c r="V2323" i="5" s="1"/>
  <c r="BN19" i="9" s="1"/>
  <c r="X2322" i="5"/>
  <c r="W2322" i="5"/>
  <c r="V2322" i="5"/>
  <c r="BN18" i="9" s="1"/>
  <c r="U2322" i="5"/>
  <c r="X2321" i="5"/>
  <c r="W2321" i="5"/>
  <c r="U2321" i="5"/>
  <c r="V2321" i="5" s="1"/>
  <c r="X2320" i="5"/>
  <c r="W2320" i="5"/>
  <c r="U2320" i="5"/>
  <c r="V2320" i="5" s="1"/>
  <c r="BN16" i="9" s="1"/>
  <c r="X2319" i="5"/>
  <c r="W2319" i="5"/>
  <c r="U2319" i="5"/>
  <c r="V2319" i="5" s="1"/>
  <c r="BN15" i="9" s="1"/>
  <c r="X2318" i="5"/>
  <c r="W2318" i="5"/>
  <c r="V2318" i="5"/>
  <c r="U2318" i="5"/>
  <c r="X2317" i="5"/>
  <c r="W2317" i="5"/>
  <c r="V2317" i="5"/>
  <c r="U2317" i="5"/>
  <c r="X2316" i="5"/>
  <c r="W2316" i="5"/>
  <c r="V2316" i="5"/>
  <c r="U2316" i="5"/>
  <c r="X2315" i="5"/>
  <c r="W2315" i="5"/>
  <c r="V2315" i="5"/>
  <c r="U2315" i="5"/>
  <c r="X2314" i="5"/>
  <c r="W2314" i="5"/>
  <c r="U2314" i="5"/>
  <c r="V2314" i="5" s="1"/>
  <c r="X2313" i="5"/>
  <c r="W2313" i="5"/>
  <c r="V2313" i="5"/>
  <c r="U2313" i="5"/>
  <c r="X2312" i="5"/>
  <c r="W2312" i="5"/>
  <c r="U2312" i="5"/>
  <c r="V2312" i="5" s="1"/>
  <c r="X2311" i="5"/>
  <c r="W2311" i="5"/>
  <c r="U2311" i="5"/>
  <c r="V2311" i="5" s="1"/>
  <c r="X2310" i="5"/>
  <c r="W2310" i="5"/>
  <c r="U2310" i="5"/>
  <c r="V2310" i="5" s="1"/>
  <c r="BN6" i="9" s="1"/>
  <c r="X2309" i="5"/>
  <c r="W2309" i="5"/>
  <c r="U2309" i="5"/>
  <c r="V2309" i="5" s="1"/>
  <c r="X2308" i="5"/>
  <c r="W2308" i="5"/>
  <c r="U2308" i="5"/>
  <c r="V2308" i="5" s="1"/>
  <c r="BN4" i="9" s="1"/>
  <c r="X2307" i="5"/>
  <c r="W2307" i="5"/>
  <c r="U2307" i="5"/>
  <c r="V2307" i="5" s="1"/>
  <c r="BN3" i="9" s="1"/>
  <c r="X2306" i="5"/>
  <c r="W2306" i="5"/>
  <c r="S194" i="8" s="1"/>
  <c r="V2306" i="5"/>
  <c r="U2306" i="5"/>
  <c r="X2305" i="5"/>
  <c r="W2305" i="5"/>
  <c r="V2305" i="5"/>
  <c r="U2305" i="5"/>
  <c r="X2304" i="5"/>
  <c r="W2304" i="5"/>
  <c r="V2304" i="5"/>
  <c r="BM36" i="9" s="1"/>
  <c r="U2304" i="5"/>
  <c r="X2303" i="5"/>
  <c r="W2303" i="5"/>
  <c r="V2303" i="5"/>
  <c r="U2303" i="5"/>
  <c r="X2302" i="5"/>
  <c r="W2302" i="5"/>
  <c r="U2302" i="5"/>
  <c r="V2302" i="5" s="1"/>
  <c r="X2301" i="5"/>
  <c r="W2301" i="5"/>
  <c r="V2301" i="5"/>
  <c r="U2301" i="5"/>
  <c r="X2300" i="5"/>
  <c r="W2300" i="5"/>
  <c r="U2300" i="5"/>
  <c r="V2300" i="5" s="1"/>
  <c r="X2299" i="5"/>
  <c r="W2299" i="5"/>
  <c r="U2299" i="5"/>
  <c r="V2299" i="5" s="1"/>
  <c r="BM31" i="9" s="1"/>
  <c r="X2298" i="5"/>
  <c r="W2298" i="5"/>
  <c r="U2298" i="5"/>
  <c r="V2298" i="5" s="1"/>
  <c r="BM30" i="9" s="1"/>
  <c r="X2297" i="5"/>
  <c r="W2297" i="5"/>
  <c r="U2297" i="5"/>
  <c r="V2297" i="5" s="1"/>
  <c r="X2296" i="5"/>
  <c r="W2296" i="5"/>
  <c r="U2296" i="5"/>
  <c r="V2296" i="5" s="1"/>
  <c r="BM28" i="9" s="1"/>
  <c r="X2295" i="5"/>
  <c r="W2295" i="5"/>
  <c r="U2295" i="5"/>
  <c r="V2295" i="5" s="1"/>
  <c r="BM27" i="9" s="1"/>
  <c r="X2294" i="5"/>
  <c r="W2294" i="5"/>
  <c r="V2294" i="5"/>
  <c r="U2294" i="5"/>
  <c r="X2293" i="5"/>
  <c r="W2293" i="5"/>
  <c r="V2293" i="5"/>
  <c r="BM25" i="9" s="1"/>
  <c r="U2293" i="5"/>
  <c r="X2292" i="5"/>
  <c r="W2292" i="5"/>
  <c r="V2292" i="5"/>
  <c r="U2292" i="5"/>
  <c r="X2291" i="5"/>
  <c r="W2291" i="5"/>
  <c r="U2291" i="5"/>
  <c r="V2291" i="5" s="1"/>
  <c r="X2290" i="5"/>
  <c r="W2290" i="5"/>
  <c r="V2290" i="5"/>
  <c r="U2290" i="5"/>
  <c r="X2289" i="5"/>
  <c r="W2289" i="5"/>
  <c r="U2289" i="5"/>
  <c r="V2289" i="5" s="1"/>
  <c r="X2288" i="5"/>
  <c r="W2288" i="5"/>
  <c r="U2288" i="5"/>
  <c r="V2288" i="5" s="1"/>
  <c r="X2287" i="5"/>
  <c r="W2287" i="5"/>
  <c r="U2287" i="5"/>
  <c r="V2287" i="5" s="1"/>
  <c r="X2286" i="5"/>
  <c r="W2286" i="5"/>
  <c r="V2286" i="5"/>
  <c r="BM18" i="9" s="1"/>
  <c r="U2286" i="5"/>
  <c r="X2285" i="5"/>
  <c r="W2285" i="5"/>
  <c r="U2285" i="5"/>
  <c r="V2285" i="5" s="1"/>
  <c r="X2284" i="5"/>
  <c r="W2284" i="5"/>
  <c r="U2284" i="5"/>
  <c r="V2284" i="5" s="1"/>
  <c r="BM16" i="9" s="1"/>
  <c r="X2283" i="5"/>
  <c r="W2283" i="5"/>
  <c r="U2283" i="5"/>
  <c r="V2283" i="5" s="1"/>
  <c r="BM15" i="9" s="1"/>
  <c r="X2282" i="5"/>
  <c r="W2282" i="5"/>
  <c r="V2282" i="5"/>
  <c r="U2282" i="5"/>
  <c r="X2281" i="5"/>
  <c r="W2281" i="5"/>
  <c r="V2281" i="5"/>
  <c r="U2281" i="5"/>
  <c r="X2280" i="5"/>
  <c r="W2280" i="5"/>
  <c r="V2280" i="5"/>
  <c r="BM12" i="9" s="1"/>
  <c r="U2280" i="5"/>
  <c r="X2279" i="5"/>
  <c r="W2279" i="5"/>
  <c r="U2279" i="5"/>
  <c r="V2279" i="5" s="1"/>
  <c r="X2278" i="5"/>
  <c r="W2278" i="5"/>
  <c r="V2278" i="5"/>
  <c r="U2278" i="5"/>
  <c r="X2277" i="5"/>
  <c r="W2277" i="5"/>
  <c r="V2277" i="5"/>
  <c r="U2277" i="5"/>
  <c r="X2276" i="5"/>
  <c r="W2276" i="5"/>
  <c r="U2276" i="5"/>
  <c r="V2276" i="5" s="1"/>
  <c r="X2275" i="5"/>
  <c r="W2275" i="5"/>
  <c r="V2275" i="5"/>
  <c r="BM7" i="9" s="1"/>
  <c r="U2275" i="5"/>
  <c r="X2274" i="5"/>
  <c r="W2274" i="5"/>
  <c r="U2274" i="5"/>
  <c r="V2274" i="5" s="1"/>
  <c r="BM6" i="9" s="1"/>
  <c r="X2273" i="5"/>
  <c r="W2273" i="5"/>
  <c r="U2273" i="5"/>
  <c r="V2273" i="5" s="1"/>
  <c r="X2272" i="5"/>
  <c r="W2272" i="5"/>
  <c r="U2272" i="5"/>
  <c r="V2272" i="5" s="1"/>
  <c r="BM4" i="9" s="1"/>
  <c r="X2271" i="5"/>
  <c r="W2271" i="5"/>
  <c r="U2271" i="5"/>
  <c r="V2271" i="5" s="1"/>
  <c r="BM3" i="9" s="1"/>
  <c r="X2270" i="5"/>
  <c r="W2270" i="5"/>
  <c r="V2270" i="5"/>
  <c r="U2270" i="5"/>
  <c r="X2269" i="5"/>
  <c r="W2269" i="5"/>
  <c r="V2269" i="5"/>
  <c r="BL37" i="9" s="1"/>
  <c r="U2269" i="5"/>
  <c r="X2268" i="5"/>
  <c r="W2268" i="5"/>
  <c r="V2268" i="5"/>
  <c r="BL36" i="9" s="1"/>
  <c r="U2268" i="5"/>
  <c r="X2267" i="5"/>
  <c r="W2267" i="5"/>
  <c r="V2267" i="5"/>
  <c r="U2267" i="5"/>
  <c r="X2266" i="5"/>
  <c r="W2266" i="5"/>
  <c r="V2266" i="5"/>
  <c r="U2266" i="5"/>
  <c r="X2265" i="5"/>
  <c r="W2265" i="5"/>
  <c r="V2265" i="5"/>
  <c r="U2265" i="5"/>
  <c r="X2264" i="5"/>
  <c r="W2264" i="5"/>
  <c r="V2264" i="5"/>
  <c r="U2264" i="5"/>
  <c r="X2263" i="5"/>
  <c r="W2263" i="5"/>
  <c r="U2263" i="5"/>
  <c r="V2263" i="5" s="1"/>
  <c r="BL31" i="9" s="1"/>
  <c r="X2262" i="5"/>
  <c r="W2262" i="5"/>
  <c r="U2262" i="5"/>
  <c r="V2262" i="5" s="1"/>
  <c r="X2261" i="5"/>
  <c r="W2261" i="5"/>
  <c r="U2261" i="5"/>
  <c r="V2261" i="5" s="1"/>
  <c r="X2260" i="5"/>
  <c r="W2260" i="5"/>
  <c r="U2260" i="5"/>
  <c r="V2260" i="5" s="1"/>
  <c r="BL28" i="9" s="1"/>
  <c r="X2259" i="5"/>
  <c r="W2259" i="5"/>
  <c r="U2259" i="5"/>
  <c r="V2259" i="5" s="1"/>
  <c r="BL27" i="9" s="1"/>
  <c r="X2258" i="5"/>
  <c r="W2258" i="5"/>
  <c r="S190" i="8" s="1"/>
  <c r="V2258" i="5"/>
  <c r="U2258" i="5"/>
  <c r="X2257" i="5"/>
  <c r="W2257" i="5"/>
  <c r="V2257" i="5"/>
  <c r="BL25" i="9" s="1"/>
  <c r="U2257" i="5"/>
  <c r="X2256" i="5"/>
  <c r="W2256" i="5"/>
  <c r="V2256" i="5"/>
  <c r="U2256" i="5"/>
  <c r="X2255" i="5"/>
  <c r="W2255" i="5"/>
  <c r="V2255" i="5"/>
  <c r="U2255" i="5"/>
  <c r="X2254" i="5"/>
  <c r="W2254" i="5"/>
  <c r="V2254" i="5"/>
  <c r="U2254" i="5"/>
  <c r="X2253" i="5"/>
  <c r="W2253" i="5"/>
  <c r="U2253" i="5"/>
  <c r="V2253" i="5" s="1"/>
  <c r="X2252" i="5"/>
  <c r="W2252" i="5"/>
  <c r="U2252" i="5"/>
  <c r="V2252" i="5" s="1"/>
  <c r="X2251" i="5"/>
  <c r="W2251" i="5"/>
  <c r="U2251" i="5"/>
  <c r="V2251" i="5" s="1"/>
  <c r="X2250" i="5"/>
  <c r="W2250" i="5"/>
  <c r="V2250" i="5"/>
  <c r="BL18" i="9" s="1"/>
  <c r="U2250" i="5"/>
  <c r="X2249" i="5"/>
  <c r="W2249" i="5"/>
  <c r="U2249" i="5"/>
  <c r="V2249" i="5" s="1"/>
  <c r="X2248" i="5"/>
  <c r="W2248" i="5"/>
  <c r="U2248" i="5"/>
  <c r="V2248" i="5" s="1"/>
  <c r="BL16" i="9" s="1"/>
  <c r="X2247" i="5"/>
  <c r="W2247" i="5"/>
  <c r="U2247" i="5"/>
  <c r="V2247" i="5" s="1"/>
  <c r="BL15" i="9" s="1"/>
  <c r="X2246" i="5"/>
  <c r="W2246" i="5"/>
  <c r="V2246" i="5"/>
  <c r="U2246" i="5"/>
  <c r="X2245" i="5"/>
  <c r="W2245" i="5"/>
  <c r="V2245" i="5"/>
  <c r="U2245" i="5"/>
  <c r="X2244" i="5"/>
  <c r="W2244" i="5"/>
  <c r="V2244" i="5"/>
  <c r="BL12" i="9" s="1"/>
  <c r="U2244" i="5"/>
  <c r="X2243" i="5"/>
  <c r="W2243" i="5"/>
  <c r="U2243" i="5"/>
  <c r="V2243" i="5" s="1"/>
  <c r="X2242" i="5"/>
  <c r="W2242" i="5"/>
  <c r="V2242" i="5"/>
  <c r="U2242" i="5"/>
  <c r="X2241" i="5"/>
  <c r="W2241" i="5"/>
  <c r="V2241" i="5"/>
  <c r="U2241" i="5"/>
  <c r="X2240" i="5"/>
  <c r="W2240" i="5"/>
  <c r="U2240" i="5"/>
  <c r="V2240" i="5" s="1"/>
  <c r="X2239" i="5"/>
  <c r="W2239" i="5"/>
  <c r="V2239" i="5"/>
  <c r="BL7" i="9" s="1"/>
  <c r="U2239" i="5"/>
  <c r="X2238" i="5"/>
  <c r="W2238" i="5"/>
  <c r="U2238" i="5"/>
  <c r="V2238" i="5" s="1"/>
  <c r="BL6" i="9" s="1"/>
  <c r="X2237" i="5"/>
  <c r="W2237" i="5"/>
  <c r="U2237" i="5"/>
  <c r="V2237" i="5" s="1"/>
  <c r="X2236" i="5"/>
  <c r="W2236" i="5"/>
  <c r="U2236" i="5"/>
  <c r="V2236" i="5" s="1"/>
  <c r="BL4" i="9" s="1"/>
  <c r="X2235" i="5"/>
  <c r="W2235" i="5"/>
  <c r="U2235" i="5"/>
  <c r="V2235" i="5" s="1"/>
  <c r="BL3" i="9" s="1"/>
  <c r="X2234" i="5"/>
  <c r="W2234" i="5"/>
  <c r="V2234" i="5"/>
  <c r="U2234" i="5"/>
  <c r="X2233" i="5"/>
  <c r="W2233" i="5"/>
  <c r="V2233" i="5"/>
  <c r="BK37" i="9" s="1"/>
  <c r="U2233" i="5"/>
  <c r="X2232" i="5"/>
  <c r="W2232" i="5"/>
  <c r="V2232" i="5"/>
  <c r="BK36" i="9" s="1"/>
  <c r="U2232" i="5"/>
  <c r="X2231" i="5"/>
  <c r="W2231" i="5"/>
  <c r="U2231" i="5"/>
  <c r="V2231" i="5" s="1"/>
  <c r="X2230" i="5"/>
  <c r="W2230" i="5"/>
  <c r="V2230" i="5"/>
  <c r="U2230" i="5"/>
  <c r="X2229" i="5"/>
  <c r="W2229" i="5"/>
  <c r="U2229" i="5"/>
  <c r="V2229" i="5" s="1"/>
  <c r="X2228" i="5"/>
  <c r="W2228" i="5"/>
  <c r="V2228" i="5"/>
  <c r="U2228" i="5"/>
  <c r="X2227" i="5"/>
  <c r="W2227" i="5"/>
  <c r="V2227" i="5"/>
  <c r="BK31" i="9" s="1"/>
  <c r="U2227" i="5"/>
  <c r="X2226" i="5"/>
  <c r="W2226" i="5"/>
  <c r="V2226" i="5"/>
  <c r="BK30" i="9" s="1"/>
  <c r="U2226" i="5"/>
  <c r="X2225" i="5"/>
  <c r="W2225" i="5"/>
  <c r="V2225" i="5"/>
  <c r="U2225" i="5"/>
  <c r="X2224" i="5"/>
  <c r="W2224" i="5"/>
  <c r="U2224" i="5"/>
  <c r="V2224" i="5" s="1"/>
  <c r="BK28" i="9" s="1"/>
  <c r="X2223" i="5"/>
  <c r="W2223" i="5"/>
  <c r="U2223" i="5"/>
  <c r="V2223" i="5" s="1"/>
  <c r="BK27" i="9" s="1"/>
  <c r="X2222" i="5"/>
  <c r="W2222" i="5"/>
  <c r="U2222" i="5"/>
  <c r="V2222" i="5" s="1"/>
  <c r="X2221" i="5"/>
  <c r="W2221" i="5"/>
  <c r="V2221" i="5"/>
  <c r="BK25" i="9" s="1"/>
  <c r="U2221" i="5"/>
  <c r="X2220" i="5"/>
  <c r="W2220" i="5"/>
  <c r="V2220" i="5"/>
  <c r="BK24" i="9" s="1"/>
  <c r="U2220" i="5"/>
  <c r="X2219" i="5"/>
  <c r="W2219" i="5"/>
  <c r="V2219" i="5"/>
  <c r="U2219" i="5"/>
  <c r="X2218" i="5"/>
  <c r="W2218" i="5"/>
  <c r="U2218" i="5"/>
  <c r="V2218" i="5" s="1"/>
  <c r="X2217" i="5"/>
  <c r="W2217" i="5"/>
  <c r="V2217" i="5"/>
  <c r="U2217" i="5"/>
  <c r="X2216" i="5"/>
  <c r="W2216" i="5"/>
  <c r="V2216" i="5"/>
  <c r="U2216" i="5"/>
  <c r="X2215" i="5"/>
  <c r="W2215" i="5"/>
  <c r="V2215" i="5"/>
  <c r="BK19" i="9" s="1"/>
  <c r="U2215" i="5"/>
  <c r="X2214" i="5"/>
  <c r="W2214" i="5"/>
  <c r="V2214" i="5"/>
  <c r="BK18" i="9" s="1"/>
  <c r="U2214" i="5"/>
  <c r="X2213" i="5"/>
  <c r="W2213" i="5"/>
  <c r="U2213" i="5"/>
  <c r="V2213" i="5" s="1"/>
  <c r="X2212" i="5"/>
  <c r="W2212" i="5"/>
  <c r="U2212" i="5"/>
  <c r="V2212" i="5" s="1"/>
  <c r="BK16" i="9" s="1"/>
  <c r="X2211" i="5"/>
  <c r="W2211" i="5"/>
  <c r="V2211" i="5"/>
  <c r="BK15" i="9" s="1"/>
  <c r="U2211" i="5"/>
  <c r="X2210" i="5"/>
  <c r="W2210" i="5"/>
  <c r="S186" i="8" s="1"/>
  <c r="V2210" i="5"/>
  <c r="U2210" i="5"/>
  <c r="X2209" i="5"/>
  <c r="W2209" i="5"/>
  <c r="V2209" i="5"/>
  <c r="BK13" i="9" s="1"/>
  <c r="U2209" i="5"/>
  <c r="X2208" i="5"/>
  <c r="W2208" i="5"/>
  <c r="U2208" i="5"/>
  <c r="V2208" i="5" s="1"/>
  <c r="X2207" i="5"/>
  <c r="W2207" i="5"/>
  <c r="U2207" i="5"/>
  <c r="V2207" i="5" s="1"/>
  <c r="X2206" i="5"/>
  <c r="W2206" i="5"/>
  <c r="V2206" i="5"/>
  <c r="BK10" i="9" s="1"/>
  <c r="U2206" i="5"/>
  <c r="X2205" i="5"/>
  <c r="W2205" i="5"/>
  <c r="U2205" i="5"/>
  <c r="V2205" i="5" s="1"/>
  <c r="X2204" i="5"/>
  <c r="W2204" i="5"/>
  <c r="V2204" i="5"/>
  <c r="U2204" i="5"/>
  <c r="X2203" i="5"/>
  <c r="W2203" i="5"/>
  <c r="V2203" i="5"/>
  <c r="BK7" i="9" s="1"/>
  <c r="U2203" i="5"/>
  <c r="X2202" i="5"/>
  <c r="W2202" i="5"/>
  <c r="V2202" i="5"/>
  <c r="U2202" i="5"/>
  <c r="X2201" i="5"/>
  <c r="W2201" i="5"/>
  <c r="U2201" i="5"/>
  <c r="V2201" i="5" s="1"/>
  <c r="X2200" i="5"/>
  <c r="W2200" i="5"/>
  <c r="U2200" i="5"/>
  <c r="V2200" i="5" s="1"/>
  <c r="X2199" i="5"/>
  <c r="W2199" i="5"/>
  <c r="V2199" i="5"/>
  <c r="BK3" i="9" s="1"/>
  <c r="U2199" i="5"/>
  <c r="X2198" i="5"/>
  <c r="W2198" i="5"/>
  <c r="S185" i="8" s="1"/>
  <c r="V2198" i="5"/>
  <c r="U2198" i="5"/>
  <c r="X2197" i="5"/>
  <c r="W2197" i="5"/>
  <c r="V2197" i="5"/>
  <c r="U2197" i="5"/>
  <c r="X2196" i="5"/>
  <c r="W2196" i="5"/>
  <c r="V2196" i="5"/>
  <c r="BJ36" i="9" s="1"/>
  <c r="U2196" i="5"/>
  <c r="X2195" i="5"/>
  <c r="W2195" i="5"/>
  <c r="U2195" i="5"/>
  <c r="V2195" i="5" s="1"/>
  <c r="X2194" i="5"/>
  <c r="W2194" i="5"/>
  <c r="V2194" i="5"/>
  <c r="U2194" i="5"/>
  <c r="X2193" i="5"/>
  <c r="W2193" i="5"/>
  <c r="V2193" i="5"/>
  <c r="BJ33" i="9" s="1"/>
  <c r="U2193" i="5"/>
  <c r="X2192" i="5"/>
  <c r="W2192" i="5"/>
  <c r="V2192" i="5"/>
  <c r="U2192" i="5"/>
  <c r="X2191" i="5"/>
  <c r="W2191" i="5"/>
  <c r="U2191" i="5"/>
  <c r="V2191" i="5" s="1"/>
  <c r="X2190" i="5"/>
  <c r="W2190" i="5"/>
  <c r="U2190" i="5"/>
  <c r="V2190" i="5" s="1"/>
  <c r="X2189" i="5"/>
  <c r="W2189" i="5"/>
  <c r="U2189" i="5"/>
  <c r="V2189" i="5" s="1"/>
  <c r="X2188" i="5"/>
  <c r="W2188" i="5"/>
  <c r="V2188" i="5"/>
  <c r="U2188" i="5"/>
  <c r="X2187" i="5"/>
  <c r="W2187" i="5"/>
  <c r="V2187" i="5"/>
  <c r="U2187" i="5"/>
  <c r="X2186" i="5"/>
  <c r="W2186" i="5"/>
  <c r="V2186" i="5"/>
  <c r="U2186" i="5"/>
  <c r="X2185" i="5"/>
  <c r="W2185" i="5"/>
  <c r="U2185" i="5"/>
  <c r="V2185" i="5" s="1"/>
  <c r="BJ25" i="9" s="1"/>
  <c r="X2184" i="5"/>
  <c r="W2184" i="5"/>
  <c r="U2184" i="5"/>
  <c r="V2184" i="5" s="1"/>
  <c r="X2183" i="5"/>
  <c r="W2183" i="5"/>
  <c r="V2183" i="5"/>
  <c r="U2183" i="5"/>
  <c r="X2182" i="5"/>
  <c r="W2182" i="5"/>
  <c r="V2182" i="5"/>
  <c r="U2182" i="5"/>
  <c r="X2181" i="5"/>
  <c r="W2181" i="5"/>
  <c r="V2181" i="5"/>
  <c r="BJ21" i="9" s="1"/>
  <c r="U2181" i="5"/>
  <c r="X2180" i="5"/>
  <c r="W2180" i="5"/>
  <c r="U2180" i="5"/>
  <c r="V2180" i="5" s="1"/>
  <c r="X2179" i="5"/>
  <c r="W2179" i="5"/>
  <c r="U2179" i="5"/>
  <c r="V2179" i="5" s="1"/>
  <c r="X2178" i="5"/>
  <c r="W2178" i="5"/>
  <c r="U2178" i="5"/>
  <c r="V2178" i="5" s="1"/>
  <c r="X2177" i="5"/>
  <c r="W2177" i="5"/>
  <c r="V2177" i="5"/>
  <c r="U2177" i="5"/>
  <c r="X2176" i="5"/>
  <c r="W2176" i="5"/>
  <c r="V2176" i="5"/>
  <c r="BJ16" i="9" s="1"/>
  <c r="U2176" i="5"/>
  <c r="X2175" i="5"/>
  <c r="W2175" i="5"/>
  <c r="U2175" i="5"/>
  <c r="V2175" i="5" s="1"/>
  <c r="BJ15" i="9" s="1"/>
  <c r="X2174" i="5"/>
  <c r="W2174" i="5"/>
  <c r="U2174" i="5"/>
  <c r="V2174" i="5" s="1"/>
  <c r="X2173" i="5"/>
  <c r="W2173" i="5"/>
  <c r="U2173" i="5"/>
  <c r="V2173" i="5" s="1"/>
  <c r="X2172" i="5"/>
  <c r="W2172" i="5"/>
  <c r="V2172" i="5"/>
  <c r="BJ12" i="9" s="1"/>
  <c r="U2172" i="5"/>
  <c r="X2171" i="5"/>
  <c r="W2171" i="5"/>
  <c r="V2171" i="5"/>
  <c r="U2171" i="5"/>
  <c r="X2170" i="5"/>
  <c r="W2170" i="5"/>
  <c r="V2170" i="5"/>
  <c r="BJ10" i="9" s="1"/>
  <c r="U2170" i="5"/>
  <c r="X2169" i="5"/>
  <c r="W2169" i="5"/>
  <c r="V2169" i="5"/>
  <c r="BJ9" i="9" s="1"/>
  <c r="U2169" i="5"/>
  <c r="X2168" i="5"/>
  <c r="W2168" i="5"/>
  <c r="U2168" i="5"/>
  <c r="V2168" i="5" s="1"/>
  <c r="X2167" i="5"/>
  <c r="W2167" i="5"/>
  <c r="U2167" i="5"/>
  <c r="V2167" i="5" s="1"/>
  <c r="X2166" i="5"/>
  <c r="W2166" i="5"/>
  <c r="U2166" i="5"/>
  <c r="V2166" i="5" s="1"/>
  <c r="X2165" i="5"/>
  <c r="W2165" i="5"/>
  <c r="V2165" i="5"/>
  <c r="U2165" i="5"/>
  <c r="X2164" i="5"/>
  <c r="W2164" i="5"/>
  <c r="U2164" i="5"/>
  <c r="V2164" i="5" s="1"/>
  <c r="BJ4" i="9" s="1"/>
  <c r="X2163" i="5"/>
  <c r="W2163" i="5"/>
  <c r="V2163" i="5"/>
  <c r="BJ3" i="9" s="1"/>
  <c r="U2163" i="5"/>
  <c r="X2162" i="5"/>
  <c r="W2162" i="5"/>
  <c r="S182" i="8" s="1"/>
  <c r="U2162" i="5"/>
  <c r="V2162" i="5" s="1"/>
  <c r="X2161" i="5"/>
  <c r="W2161" i="5"/>
  <c r="V2161" i="5"/>
  <c r="BI37" i="9" s="1"/>
  <c r="U2161" i="5"/>
  <c r="X2160" i="5"/>
  <c r="W2160" i="5"/>
  <c r="U2160" i="5"/>
  <c r="V2160" i="5" s="1"/>
  <c r="BI36" i="9" s="1"/>
  <c r="X2159" i="5"/>
  <c r="W2159" i="5"/>
  <c r="V2159" i="5"/>
  <c r="U2159" i="5"/>
  <c r="X2158" i="5"/>
  <c r="W2158" i="5"/>
  <c r="V2158" i="5"/>
  <c r="BI34" i="9" s="1"/>
  <c r="U2158" i="5"/>
  <c r="X2157" i="5"/>
  <c r="W2157" i="5"/>
  <c r="V2157" i="5"/>
  <c r="U2157" i="5"/>
  <c r="X2156" i="5"/>
  <c r="W2156" i="5"/>
  <c r="U2156" i="5"/>
  <c r="V2156" i="5" s="1"/>
  <c r="X2155" i="5"/>
  <c r="W2155" i="5"/>
  <c r="U2155" i="5"/>
  <c r="V2155" i="5" s="1"/>
  <c r="X2154" i="5"/>
  <c r="W2154" i="5"/>
  <c r="U2154" i="5"/>
  <c r="V2154" i="5" s="1"/>
  <c r="X2153" i="5"/>
  <c r="W2153" i="5"/>
  <c r="U2153" i="5"/>
  <c r="V2153" i="5" s="1"/>
  <c r="X2152" i="5"/>
  <c r="W2152" i="5"/>
  <c r="V2152" i="5"/>
  <c r="BI28" i="9" s="1"/>
  <c r="U2152" i="5"/>
  <c r="X2151" i="5"/>
  <c r="W2151" i="5"/>
  <c r="V2151" i="5"/>
  <c r="BI27" i="9" s="1"/>
  <c r="U2151" i="5"/>
  <c r="X2150" i="5"/>
  <c r="W2150" i="5"/>
  <c r="S181" i="8" s="1"/>
  <c r="V2150" i="5"/>
  <c r="U2150" i="5"/>
  <c r="X2149" i="5"/>
  <c r="W2149" i="5"/>
  <c r="U2149" i="5"/>
  <c r="V2149" i="5" s="1"/>
  <c r="BI25" i="9" s="1"/>
  <c r="X2148" i="5"/>
  <c r="W2148" i="5"/>
  <c r="U2148" i="5"/>
  <c r="V2148" i="5" s="1"/>
  <c r="X2147" i="5"/>
  <c r="W2147" i="5"/>
  <c r="V2147" i="5"/>
  <c r="U2147" i="5"/>
  <c r="X2146" i="5"/>
  <c r="W2146" i="5"/>
  <c r="V2146" i="5"/>
  <c r="U2146" i="5"/>
  <c r="X2145" i="5"/>
  <c r="W2145" i="5"/>
  <c r="V2145" i="5"/>
  <c r="BI21" i="9" s="1"/>
  <c r="U2145" i="5"/>
  <c r="X2144" i="5"/>
  <c r="W2144" i="5"/>
  <c r="U2144" i="5"/>
  <c r="V2144" i="5" s="1"/>
  <c r="X2143" i="5"/>
  <c r="W2143" i="5"/>
  <c r="U2143" i="5"/>
  <c r="V2143" i="5" s="1"/>
  <c r="X2142" i="5"/>
  <c r="W2142" i="5"/>
  <c r="V2142" i="5"/>
  <c r="U2142" i="5"/>
  <c r="X2141" i="5"/>
  <c r="W2141" i="5"/>
  <c r="V2141" i="5"/>
  <c r="U2141" i="5"/>
  <c r="X2140" i="5"/>
  <c r="W2140" i="5"/>
  <c r="V2140" i="5"/>
  <c r="BI16" i="9" s="1"/>
  <c r="U2140" i="5"/>
  <c r="X2139" i="5"/>
  <c r="W2139" i="5"/>
  <c r="U2139" i="5"/>
  <c r="V2139" i="5" s="1"/>
  <c r="BI15" i="9" s="1"/>
  <c r="X2138" i="5"/>
  <c r="W2138" i="5"/>
  <c r="U2138" i="5"/>
  <c r="V2138" i="5" s="1"/>
  <c r="X2137" i="5"/>
  <c r="W2137" i="5"/>
  <c r="U2137" i="5"/>
  <c r="V2137" i="5" s="1"/>
  <c r="X2136" i="5"/>
  <c r="W2136" i="5"/>
  <c r="V2136" i="5"/>
  <c r="BI12" i="9" s="1"/>
  <c r="U2136" i="5"/>
  <c r="X2135" i="5"/>
  <c r="W2135" i="5"/>
  <c r="V2135" i="5"/>
  <c r="U2135" i="5"/>
  <c r="X2134" i="5"/>
  <c r="W2134" i="5"/>
  <c r="V2134" i="5"/>
  <c r="BI10" i="9" s="1"/>
  <c r="U2134" i="5"/>
  <c r="X2133" i="5"/>
  <c r="W2133" i="5"/>
  <c r="V2133" i="5"/>
  <c r="BI9" i="9" s="1"/>
  <c r="U2133" i="5"/>
  <c r="X2132" i="5"/>
  <c r="W2132" i="5"/>
  <c r="U2132" i="5"/>
  <c r="V2132" i="5" s="1"/>
  <c r="X2131" i="5"/>
  <c r="W2131" i="5"/>
  <c r="V2131" i="5"/>
  <c r="U2131" i="5"/>
  <c r="X2130" i="5"/>
  <c r="W2130" i="5"/>
  <c r="U2130" i="5"/>
  <c r="V2130" i="5" s="1"/>
  <c r="X2129" i="5"/>
  <c r="W2129" i="5"/>
  <c r="V2129" i="5"/>
  <c r="U2129" i="5"/>
  <c r="X2128" i="5"/>
  <c r="W2128" i="5"/>
  <c r="U2128" i="5"/>
  <c r="V2128" i="5" s="1"/>
  <c r="BI4" i="9" s="1"/>
  <c r="X2127" i="5"/>
  <c r="W2127" i="5"/>
  <c r="V2127" i="5"/>
  <c r="BI3" i="9" s="1"/>
  <c r="U2127" i="5"/>
  <c r="X2126" i="5"/>
  <c r="W2126" i="5"/>
  <c r="S179" i="8" s="1"/>
  <c r="U2126" i="5"/>
  <c r="V2126" i="5" s="1"/>
  <c r="X2125" i="5"/>
  <c r="W2125" i="5"/>
  <c r="V2125" i="5"/>
  <c r="BH37" i="9" s="1"/>
  <c r="U2125" i="5"/>
  <c r="X2124" i="5"/>
  <c r="W2124" i="5"/>
  <c r="U2124" i="5"/>
  <c r="V2124" i="5" s="1"/>
  <c r="BH36" i="9" s="1"/>
  <c r="X2123" i="5"/>
  <c r="W2123" i="5"/>
  <c r="V2123" i="5"/>
  <c r="U2123" i="5"/>
  <c r="X2122" i="5"/>
  <c r="W2122" i="5"/>
  <c r="V2122" i="5"/>
  <c r="BH34" i="9" s="1"/>
  <c r="U2122" i="5"/>
  <c r="X2121" i="5"/>
  <c r="W2121" i="5"/>
  <c r="V2121" i="5"/>
  <c r="U2121" i="5"/>
  <c r="X2120" i="5"/>
  <c r="W2120" i="5"/>
  <c r="V2120" i="5"/>
  <c r="U2120" i="5"/>
  <c r="X2119" i="5"/>
  <c r="W2119" i="5"/>
  <c r="U2119" i="5"/>
  <c r="V2119" i="5" s="1"/>
  <c r="X2118" i="5"/>
  <c r="W2118" i="5"/>
  <c r="U2118" i="5"/>
  <c r="V2118" i="5" s="1"/>
  <c r="X2117" i="5"/>
  <c r="W2117" i="5"/>
  <c r="U2117" i="5"/>
  <c r="V2117" i="5" s="1"/>
  <c r="X2116" i="5"/>
  <c r="W2116" i="5"/>
  <c r="V2116" i="5"/>
  <c r="BH28" i="9" s="1"/>
  <c r="U2116" i="5"/>
  <c r="X2115" i="5"/>
  <c r="W2115" i="5"/>
  <c r="V2115" i="5"/>
  <c r="BH27" i="9" s="1"/>
  <c r="U2115" i="5"/>
  <c r="X2114" i="5"/>
  <c r="W2114" i="5"/>
  <c r="V2114" i="5"/>
  <c r="U2114" i="5"/>
  <c r="X2113" i="5"/>
  <c r="W2113" i="5"/>
  <c r="U2113" i="5"/>
  <c r="V2113" i="5" s="1"/>
  <c r="BH25" i="9" s="1"/>
  <c r="X2112" i="5"/>
  <c r="W2112" i="5"/>
  <c r="U2112" i="5"/>
  <c r="V2112" i="5" s="1"/>
  <c r="X2111" i="5"/>
  <c r="W2111" i="5"/>
  <c r="V2111" i="5"/>
  <c r="U2111" i="5"/>
  <c r="X2110" i="5"/>
  <c r="W2110" i="5"/>
  <c r="V2110" i="5"/>
  <c r="U2110" i="5"/>
  <c r="X2109" i="5"/>
  <c r="W2109" i="5"/>
  <c r="V2109" i="5"/>
  <c r="BH21" i="9" s="1"/>
  <c r="U2109" i="5"/>
  <c r="X2108" i="5"/>
  <c r="W2108" i="5"/>
  <c r="U2108" i="5"/>
  <c r="V2108" i="5" s="1"/>
  <c r="X2107" i="5"/>
  <c r="W2107" i="5"/>
  <c r="U2107" i="5"/>
  <c r="V2107" i="5" s="1"/>
  <c r="X2106" i="5"/>
  <c r="W2106" i="5"/>
  <c r="U2106" i="5"/>
  <c r="V2106" i="5" s="1"/>
  <c r="X2105" i="5"/>
  <c r="W2105" i="5"/>
  <c r="V2105" i="5"/>
  <c r="U2105" i="5"/>
  <c r="X2104" i="5"/>
  <c r="W2104" i="5"/>
  <c r="V2104" i="5"/>
  <c r="BH16" i="9" s="1"/>
  <c r="U2104" i="5"/>
  <c r="X2103" i="5"/>
  <c r="W2103" i="5"/>
  <c r="U2103" i="5"/>
  <c r="V2103" i="5" s="1"/>
  <c r="BH15" i="9" s="1"/>
  <c r="X2102" i="5"/>
  <c r="W2102" i="5"/>
  <c r="S177" i="8" s="1"/>
  <c r="U2102" i="5"/>
  <c r="V2102" i="5" s="1"/>
  <c r="X2101" i="5"/>
  <c r="W2101" i="5"/>
  <c r="U2101" i="5"/>
  <c r="V2101" i="5" s="1"/>
  <c r="X2100" i="5"/>
  <c r="W2100" i="5"/>
  <c r="V2100" i="5"/>
  <c r="BH12" i="9" s="1"/>
  <c r="U2100" i="5"/>
  <c r="X2099" i="5"/>
  <c r="W2099" i="5"/>
  <c r="V2099" i="5"/>
  <c r="U2099" i="5"/>
  <c r="X2098" i="5"/>
  <c r="W2098" i="5"/>
  <c r="V2098" i="5"/>
  <c r="BH10" i="9" s="1"/>
  <c r="U2098" i="5"/>
  <c r="X2097" i="5"/>
  <c r="W2097" i="5"/>
  <c r="V2097" i="5"/>
  <c r="BH9" i="9" s="1"/>
  <c r="U2097" i="5"/>
  <c r="X2096" i="5"/>
  <c r="W2096" i="5"/>
  <c r="U2096" i="5"/>
  <c r="V2096" i="5" s="1"/>
  <c r="X2095" i="5"/>
  <c r="W2095" i="5"/>
  <c r="V2095" i="5"/>
  <c r="U2095" i="5"/>
  <c r="X2094" i="5"/>
  <c r="W2094" i="5"/>
  <c r="U2094" i="5"/>
  <c r="V2094" i="5" s="1"/>
  <c r="X2093" i="5"/>
  <c r="W2093" i="5"/>
  <c r="V2093" i="5"/>
  <c r="U2093" i="5"/>
  <c r="X2092" i="5"/>
  <c r="W2092" i="5"/>
  <c r="U2092" i="5"/>
  <c r="V2092" i="5" s="1"/>
  <c r="BH4" i="9" s="1"/>
  <c r="X2091" i="5"/>
  <c r="W2091" i="5"/>
  <c r="V2091" i="5"/>
  <c r="BH3" i="9" s="1"/>
  <c r="U2091" i="5"/>
  <c r="X2090" i="5"/>
  <c r="W2090" i="5"/>
  <c r="U2090" i="5"/>
  <c r="V2090" i="5" s="1"/>
  <c r="X2089" i="5"/>
  <c r="W2089" i="5"/>
  <c r="V2089" i="5"/>
  <c r="U2089" i="5"/>
  <c r="X2088" i="5"/>
  <c r="W2088" i="5"/>
  <c r="U2088" i="5"/>
  <c r="V2088" i="5" s="1"/>
  <c r="BG36" i="9" s="1"/>
  <c r="X2087" i="5"/>
  <c r="W2087" i="5"/>
  <c r="V2087" i="5"/>
  <c r="U2087" i="5"/>
  <c r="X2086" i="5"/>
  <c r="W2086" i="5"/>
  <c r="U2086" i="5"/>
  <c r="V2086" i="5" s="1"/>
  <c r="X2085" i="5"/>
  <c r="W2085" i="5"/>
  <c r="V2085" i="5"/>
  <c r="U2085" i="5"/>
  <c r="X2084" i="5"/>
  <c r="W2084" i="5"/>
  <c r="U2084" i="5"/>
  <c r="V2084" i="5" s="1"/>
  <c r="X2083" i="5"/>
  <c r="W2083" i="5"/>
  <c r="U2083" i="5"/>
  <c r="V2083" i="5" s="1"/>
  <c r="X2082" i="5"/>
  <c r="W2082" i="5"/>
  <c r="U2082" i="5"/>
  <c r="V2082" i="5" s="1"/>
  <c r="BG30" i="9" s="1"/>
  <c r="X2081" i="5"/>
  <c r="W2081" i="5"/>
  <c r="U2081" i="5"/>
  <c r="V2081" i="5" s="1"/>
  <c r="X2080" i="5"/>
  <c r="W2080" i="5"/>
  <c r="V2080" i="5"/>
  <c r="BG28" i="9" s="1"/>
  <c r="U2080" i="5"/>
  <c r="X2079" i="5"/>
  <c r="W2079" i="5"/>
  <c r="V2079" i="5"/>
  <c r="BG27" i="9" s="1"/>
  <c r="U2079" i="5"/>
  <c r="X2078" i="5"/>
  <c r="W2078" i="5"/>
  <c r="V2078" i="5"/>
  <c r="U2078" i="5"/>
  <c r="X2077" i="5"/>
  <c r="W2077" i="5"/>
  <c r="U2077" i="5"/>
  <c r="V2077" i="5" s="1"/>
  <c r="BG25" i="9" s="1"/>
  <c r="X2076" i="5"/>
  <c r="W2076" i="5"/>
  <c r="U2076" i="5"/>
  <c r="V2076" i="5" s="1"/>
  <c r="X2075" i="5"/>
  <c r="W2075" i="5"/>
  <c r="V2075" i="5"/>
  <c r="U2075" i="5"/>
  <c r="X2074" i="5"/>
  <c r="W2074" i="5"/>
  <c r="V2074" i="5"/>
  <c r="U2074" i="5"/>
  <c r="X2073" i="5"/>
  <c r="W2073" i="5"/>
  <c r="V2073" i="5"/>
  <c r="BG21" i="9" s="1"/>
  <c r="U2073" i="5"/>
  <c r="X2072" i="5"/>
  <c r="W2072" i="5"/>
  <c r="U2072" i="5"/>
  <c r="V2072" i="5" s="1"/>
  <c r="X2071" i="5"/>
  <c r="W2071" i="5"/>
  <c r="U2071" i="5"/>
  <c r="V2071" i="5" s="1"/>
  <c r="BG19" i="9" s="1"/>
  <c r="X2070" i="5"/>
  <c r="W2070" i="5"/>
  <c r="U2070" i="5"/>
  <c r="V2070" i="5" s="1"/>
  <c r="X2069" i="5"/>
  <c r="W2069" i="5"/>
  <c r="V2069" i="5"/>
  <c r="U2069" i="5"/>
  <c r="X2068" i="5"/>
  <c r="W2068" i="5"/>
  <c r="V2068" i="5"/>
  <c r="BG16" i="9" s="1"/>
  <c r="U2068" i="5"/>
  <c r="X2067" i="5"/>
  <c r="W2067" i="5"/>
  <c r="U2067" i="5"/>
  <c r="V2067" i="5" s="1"/>
  <c r="BG15" i="9" s="1"/>
  <c r="X2066" i="5"/>
  <c r="W2066" i="5"/>
  <c r="U2066" i="5"/>
  <c r="V2066" i="5" s="1"/>
  <c r="X2065" i="5"/>
  <c r="W2065" i="5"/>
  <c r="U2065" i="5"/>
  <c r="V2065" i="5" s="1"/>
  <c r="X2064" i="5"/>
  <c r="W2064" i="5"/>
  <c r="V2064" i="5"/>
  <c r="U2064" i="5"/>
  <c r="X2063" i="5"/>
  <c r="W2063" i="5"/>
  <c r="V2063" i="5"/>
  <c r="U2063" i="5"/>
  <c r="X2062" i="5"/>
  <c r="W2062" i="5"/>
  <c r="V2062" i="5"/>
  <c r="BG10" i="9" s="1"/>
  <c r="U2062" i="5"/>
  <c r="X2061" i="5"/>
  <c r="W2061" i="5"/>
  <c r="U2061" i="5"/>
  <c r="V2061" i="5" s="1"/>
  <c r="X2060" i="5"/>
  <c r="W2060" i="5"/>
  <c r="U2060" i="5"/>
  <c r="V2060" i="5" s="1"/>
  <c r="X2059" i="5"/>
  <c r="W2059" i="5"/>
  <c r="U2059" i="5"/>
  <c r="V2059" i="5" s="1"/>
  <c r="X2058" i="5"/>
  <c r="W2058" i="5"/>
  <c r="V2058" i="5"/>
  <c r="U2058" i="5"/>
  <c r="X2057" i="5"/>
  <c r="W2057" i="5"/>
  <c r="V2057" i="5"/>
  <c r="U2057" i="5"/>
  <c r="X2056" i="5"/>
  <c r="W2056" i="5"/>
  <c r="U2056" i="5"/>
  <c r="V2056" i="5" s="1"/>
  <c r="BG4" i="9" s="1"/>
  <c r="X2055" i="5"/>
  <c r="W2055" i="5"/>
  <c r="U2055" i="5"/>
  <c r="V2055" i="5" s="1"/>
  <c r="X2054" i="5"/>
  <c r="W2054" i="5"/>
  <c r="S173" i="8" s="1"/>
  <c r="U2054" i="5"/>
  <c r="V2054" i="5" s="1"/>
  <c r="X2053" i="5"/>
  <c r="W2053" i="5"/>
  <c r="V2053" i="5"/>
  <c r="U2053" i="5"/>
  <c r="X2052" i="5"/>
  <c r="W2052" i="5"/>
  <c r="U2052" i="5"/>
  <c r="V2052" i="5" s="1"/>
  <c r="BF36" i="9" s="1"/>
  <c r="X2051" i="5"/>
  <c r="W2051" i="5"/>
  <c r="V2051" i="5"/>
  <c r="U2051" i="5"/>
  <c r="X2050" i="5"/>
  <c r="W2050" i="5"/>
  <c r="V2050" i="5"/>
  <c r="BF34" i="9" s="1"/>
  <c r="U2050" i="5"/>
  <c r="X2049" i="5"/>
  <c r="W2049" i="5"/>
  <c r="V2049" i="5"/>
  <c r="U2049" i="5"/>
  <c r="X2048" i="5"/>
  <c r="W2048" i="5"/>
  <c r="V2048" i="5"/>
  <c r="U2048" i="5"/>
  <c r="X2047" i="5"/>
  <c r="W2047" i="5"/>
  <c r="V2047" i="5"/>
  <c r="U2047" i="5"/>
  <c r="X2046" i="5"/>
  <c r="W2046" i="5"/>
  <c r="U2046" i="5"/>
  <c r="V2046" i="5" s="1"/>
  <c r="BF30" i="9" s="1"/>
  <c r="X2045" i="5"/>
  <c r="W2045" i="5"/>
  <c r="U2045" i="5"/>
  <c r="V2045" i="5" s="1"/>
  <c r="X2044" i="5"/>
  <c r="W2044" i="5"/>
  <c r="V2044" i="5"/>
  <c r="BF28" i="9" s="1"/>
  <c r="U2044" i="5"/>
  <c r="X2043" i="5"/>
  <c r="W2043" i="5"/>
  <c r="V2043" i="5"/>
  <c r="BF27" i="9" s="1"/>
  <c r="U2043" i="5"/>
  <c r="X2042" i="5"/>
  <c r="W2042" i="5"/>
  <c r="V2042" i="5"/>
  <c r="U2042" i="5"/>
  <c r="X2041" i="5"/>
  <c r="W2041" i="5"/>
  <c r="U2041" i="5"/>
  <c r="V2041" i="5" s="1"/>
  <c r="BF25" i="9" s="1"/>
  <c r="X2040" i="5"/>
  <c r="W2040" i="5"/>
  <c r="U2040" i="5"/>
  <c r="V2040" i="5" s="1"/>
  <c r="BF24" i="9" s="1"/>
  <c r="X2039" i="5"/>
  <c r="W2039" i="5"/>
  <c r="V2039" i="5"/>
  <c r="U2039" i="5"/>
  <c r="X2038" i="5"/>
  <c r="W2038" i="5"/>
  <c r="V2038" i="5"/>
  <c r="U2038" i="5"/>
  <c r="X2037" i="5"/>
  <c r="W2037" i="5"/>
  <c r="V2037" i="5"/>
  <c r="BF21" i="9" s="1"/>
  <c r="U2037" i="5"/>
  <c r="X2036" i="5"/>
  <c r="W2036" i="5"/>
  <c r="V2036" i="5"/>
  <c r="U2036" i="5"/>
  <c r="X2035" i="5"/>
  <c r="W2035" i="5"/>
  <c r="V2035" i="5"/>
  <c r="BF19" i="9" s="1"/>
  <c r="U2035" i="5"/>
  <c r="X2034" i="5"/>
  <c r="W2034" i="5"/>
  <c r="U2034" i="5"/>
  <c r="V2034" i="5" s="1"/>
  <c r="X2033" i="5"/>
  <c r="W2033" i="5"/>
  <c r="V2033" i="5"/>
  <c r="U2033" i="5"/>
  <c r="X2032" i="5"/>
  <c r="W2032" i="5"/>
  <c r="V2032" i="5"/>
  <c r="BF16" i="9" s="1"/>
  <c r="U2032" i="5"/>
  <c r="X2031" i="5"/>
  <c r="W2031" i="5"/>
  <c r="U2031" i="5"/>
  <c r="V2031" i="5" s="1"/>
  <c r="BF15" i="9" s="1"/>
  <c r="X2030" i="5"/>
  <c r="W2030" i="5"/>
  <c r="U2030" i="5"/>
  <c r="V2030" i="5" s="1"/>
  <c r="X2029" i="5"/>
  <c r="W2029" i="5"/>
  <c r="U2029" i="5"/>
  <c r="V2029" i="5" s="1"/>
  <c r="BF13" i="9" s="1"/>
  <c r="X2028" i="5"/>
  <c r="W2028" i="5"/>
  <c r="V2028" i="5"/>
  <c r="BF12" i="9" s="1"/>
  <c r="U2028" i="5"/>
  <c r="X2027" i="5"/>
  <c r="W2027" i="5"/>
  <c r="V2027" i="5"/>
  <c r="U2027" i="5"/>
  <c r="X2026" i="5"/>
  <c r="W2026" i="5"/>
  <c r="V2026" i="5"/>
  <c r="BF10" i="9" s="1"/>
  <c r="U2026" i="5"/>
  <c r="X2025" i="5"/>
  <c r="W2025" i="5"/>
  <c r="V2025" i="5"/>
  <c r="BF9" i="9" s="1"/>
  <c r="U2025" i="5"/>
  <c r="X2024" i="5"/>
  <c r="W2024" i="5"/>
  <c r="U2024" i="5"/>
  <c r="V2024" i="5" s="1"/>
  <c r="X2023" i="5"/>
  <c r="W2023" i="5"/>
  <c r="U2023" i="5"/>
  <c r="V2023" i="5" s="1"/>
  <c r="X2022" i="5"/>
  <c r="W2022" i="5"/>
  <c r="V2022" i="5"/>
  <c r="U2022" i="5"/>
  <c r="X2021" i="5"/>
  <c r="W2021" i="5"/>
  <c r="U2021" i="5"/>
  <c r="V2021" i="5" s="1"/>
  <c r="X2020" i="5"/>
  <c r="W2020" i="5"/>
  <c r="U2020" i="5"/>
  <c r="V2020" i="5" s="1"/>
  <c r="BF4" i="9" s="1"/>
  <c r="X2019" i="5"/>
  <c r="W2019" i="5"/>
  <c r="V2019" i="5"/>
  <c r="BF3" i="9" s="1"/>
  <c r="U2019" i="5"/>
  <c r="X2018" i="5"/>
  <c r="W2018" i="5"/>
  <c r="U2018" i="5"/>
  <c r="V2018" i="5" s="1"/>
  <c r="X2017" i="5"/>
  <c r="W2017" i="5"/>
  <c r="V2017" i="5"/>
  <c r="BE37" i="9" s="1"/>
  <c r="U2017" i="5"/>
  <c r="X2016" i="5"/>
  <c r="W2016" i="5"/>
  <c r="U2016" i="5"/>
  <c r="V2016" i="5" s="1"/>
  <c r="BE36" i="9" s="1"/>
  <c r="X2015" i="5"/>
  <c r="W2015" i="5"/>
  <c r="V2015" i="5"/>
  <c r="U2015" i="5"/>
  <c r="X2014" i="5"/>
  <c r="W2014" i="5"/>
  <c r="V2014" i="5"/>
  <c r="BE34" i="9" s="1"/>
  <c r="U2014" i="5"/>
  <c r="X2013" i="5"/>
  <c r="W2013" i="5"/>
  <c r="V2013" i="5"/>
  <c r="U2013" i="5"/>
  <c r="X2012" i="5"/>
  <c r="W2012" i="5"/>
  <c r="V2012" i="5"/>
  <c r="U2012" i="5"/>
  <c r="X2011" i="5"/>
  <c r="W2011" i="5"/>
  <c r="V2011" i="5"/>
  <c r="U2011" i="5"/>
  <c r="X2010" i="5"/>
  <c r="W2010" i="5"/>
  <c r="U2010" i="5"/>
  <c r="V2010" i="5" s="1"/>
  <c r="X2009" i="5"/>
  <c r="W2009" i="5"/>
  <c r="U2009" i="5"/>
  <c r="V2009" i="5" s="1"/>
  <c r="X2008" i="5"/>
  <c r="W2008" i="5"/>
  <c r="U2008" i="5"/>
  <c r="V2008" i="5" s="1"/>
  <c r="X2007" i="5"/>
  <c r="W2007" i="5"/>
  <c r="V2007" i="5"/>
  <c r="BE27" i="9" s="1"/>
  <c r="U2007" i="5"/>
  <c r="X2006" i="5"/>
  <c r="W2006" i="5"/>
  <c r="V2006" i="5"/>
  <c r="U2006" i="5"/>
  <c r="X2005" i="5"/>
  <c r="W2005" i="5"/>
  <c r="U2005" i="5"/>
  <c r="V2005" i="5" s="1"/>
  <c r="BE25" i="9" s="1"/>
  <c r="X2004" i="5"/>
  <c r="W2004" i="5"/>
  <c r="U2004" i="5"/>
  <c r="V2004" i="5" s="1"/>
  <c r="BE24" i="9" s="1"/>
  <c r="X2003" i="5"/>
  <c r="W2003" i="5"/>
  <c r="V2003" i="5"/>
  <c r="U2003" i="5"/>
  <c r="X2002" i="5"/>
  <c r="W2002" i="5"/>
  <c r="V2002" i="5"/>
  <c r="U2002" i="5"/>
  <c r="X2001" i="5"/>
  <c r="W2001" i="5"/>
  <c r="V2001" i="5"/>
  <c r="BE21" i="9" s="1"/>
  <c r="U2001" i="5"/>
  <c r="X2000" i="5"/>
  <c r="W2000" i="5"/>
  <c r="U2000" i="5"/>
  <c r="V2000" i="5" s="1"/>
  <c r="X1999" i="5"/>
  <c r="W1999" i="5"/>
  <c r="U1999" i="5"/>
  <c r="V1999" i="5" s="1"/>
  <c r="X1998" i="5"/>
  <c r="W1998" i="5"/>
  <c r="V1998" i="5"/>
  <c r="U1998" i="5"/>
  <c r="X1997" i="5"/>
  <c r="W1997" i="5"/>
  <c r="U1997" i="5"/>
  <c r="V1997" i="5" s="1"/>
  <c r="X1996" i="5"/>
  <c r="W1996" i="5"/>
  <c r="V1996" i="5"/>
  <c r="BE16" i="9" s="1"/>
  <c r="U1996" i="5"/>
  <c r="X1995" i="5"/>
  <c r="W1995" i="5"/>
  <c r="U1995" i="5"/>
  <c r="V1995" i="5" s="1"/>
  <c r="BE15" i="9" s="1"/>
  <c r="X1994" i="5"/>
  <c r="W1994" i="5"/>
  <c r="U1994" i="5"/>
  <c r="V1994" i="5" s="1"/>
  <c r="X1993" i="5"/>
  <c r="W1993" i="5"/>
  <c r="U1993" i="5"/>
  <c r="V1993" i="5" s="1"/>
  <c r="BE13" i="9" s="1"/>
  <c r="X1992" i="5"/>
  <c r="W1992" i="5"/>
  <c r="V1992" i="5"/>
  <c r="BE12" i="9" s="1"/>
  <c r="U1992" i="5"/>
  <c r="X1991" i="5"/>
  <c r="W1991" i="5"/>
  <c r="V1991" i="5"/>
  <c r="U1991" i="5"/>
  <c r="X1990" i="5"/>
  <c r="W1990" i="5"/>
  <c r="V1990" i="5"/>
  <c r="BE10" i="9" s="1"/>
  <c r="U1990" i="5"/>
  <c r="X1989" i="5"/>
  <c r="W1989" i="5"/>
  <c r="U1989" i="5"/>
  <c r="V1989" i="5" s="1"/>
  <c r="X1988" i="5"/>
  <c r="W1988" i="5"/>
  <c r="V1988" i="5"/>
  <c r="U1988" i="5"/>
  <c r="X1987" i="5"/>
  <c r="W1987" i="5"/>
  <c r="V1987" i="5"/>
  <c r="U1987" i="5"/>
  <c r="X1986" i="5"/>
  <c r="W1986" i="5"/>
  <c r="V1986" i="5"/>
  <c r="BE6" i="9" s="1"/>
  <c r="U1986" i="5"/>
  <c r="X1985" i="5"/>
  <c r="W1985" i="5"/>
  <c r="V1985" i="5"/>
  <c r="U1985" i="5"/>
  <c r="X1984" i="5"/>
  <c r="W1984" i="5"/>
  <c r="U1984" i="5"/>
  <c r="V1984" i="5" s="1"/>
  <c r="BE4" i="9" s="1"/>
  <c r="X1983" i="5"/>
  <c r="W1983" i="5"/>
  <c r="V1983" i="5"/>
  <c r="BE3" i="9" s="1"/>
  <c r="U1983" i="5"/>
  <c r="X1982" i="5"/>
  <c r="W1982" i="5"/>
  <c r="U1982" i="5"/>
  <c r="V1982" i="5" s="1"/>
  <c r="X1981" i="5"/>
  <c r="W1981" i="5"/>
  <c r="V1981" i="5"/>
  <c r="BD37" i="9" s="1"/>
  <c r="U1981" i="5"/>
  <c r="X1980" i="5"/>
  <c r="W1980" i="5"/>
  <c r="U1980" i="5"/>
  <c r="V1980" i="5" s="1"/>
  <c r="BD36" i="9" s="1"/>
  <c r="X1979" i="5"/>
  <c r="W1979" i="5"/>
  <c r="U1979" i="5"/>
  <c r="V1979" i="5" s="1"/>
  <c r="X1978" i="5"/>
  <c r="W1978" i="5"/>
  <c r="V1978" i="5"/>
  <c r="BD34" i="9" s="1"/>
  <c r="U1978" i="5"/>
  <c r="X1977" i="5"/>
  <c r="W1977" i="5"/>
  <c r="V1977" i="5"/>
  <c r="U1977" i="5"/>
  <c r="X1976" i="5"/>
  <c r="W1976" i="5"/>
  <c r="V1976" i="5"/>
  <c r="U1976" i="5"/>
  <c r="X1975" i="5"/>
  <c r="W1975" i="5"/>
  <c r="V1975" i="5"/>
  <c r="U1975" i="5"/>
  <c r="X1974" i="5"/>
  <c r="W1974" i="5"/>
  <c r="U1974" i="5"/>
  <c r="V1974" i="5" s="1"/>
  <c r="X1973" i="5"/>
  <c r="W1973" i="5"/>
  <c r="U1973" i="5"/>
  <c r="V1973" i="5" s="1"/>
  <c r="X1972" i="5"/>
  <c r="W1972" i="5"/>
  <c r="V1972" i="5"/>
  <c r="BD28" i="9" s="1"/>
  <c r="U1972" i="5"/>
  <c r="X1971" i="5"/>
  <c r="W1971" i="5"/>
  <c r="U1971" i="5"/>
  <c r="V1971" i="5" s="1"/>
  <c r="X1970" i="5"/>
  <c r="W1970" i="5"/>
  <c r="V1970" i="5"/>
  <c r="U1970" i="5"/>
  <c r="X1969" i="5"/>
  <c r="W1969" i="5"/>
  <c r="U1969" i="5"/>
  <c r="V1969" i="5" s="1"/>
  <c r="BD25" i="9" s="1"/>
  <c r="X1968" i="5"/>
  <c r="W1968" i="5"/>
  <c r="U1968" i="5"/>
  <c r="V1968" i="5" s="1"/>
  <c r="X1967" i="5"/>
  <c r="W1967" i="5"/>
  <c r="V1967" i="5"/>
  <c r="U1967" i="5"/>
  <c r="X1966" i="5"/>
  <c r="W1966" i="5"/>
  <c r="V1966" i="5"/>
  <c r="U1966" i="5"/>
  <c r="X1965" i="5"/>
  <c r="W1965" i="5"/>
  <c r="V1965" i="5"/>
  <c r="U1965" i="5"/>
  <c r="X1964" i="5"/>
  <c r="W1964" i="5"/>
  <c r="U1964" i="5"/>
  <c r="V1964" i="5" s="1"/>
  <c r="X1963" i="5"/>
  <c r="W1963" i="5"/>
  <c r="V1963" i="5"/>
  <c r="BD19" i="9" s="1"/>
  <c r="U1963" i="5"/>
  <c r="X1962" i="5"/>
  <c r="W1962" i="5"/>
  <c r="V1962" i="5"/>
  <c r="U1962" i="5"/>
  <c r="X1961" i="5"/>
  <c r="W1961" i="5"/>
  <c r="V1961" i="5"/>
  <c r="U1961" i="5"/>
  <c r="X1960" i="5"/>
  <c r="W1960" i="5"/>
  <c r="U1960" i="5"/>
  <c r="V1960" i="5" s="1"/>
  <c r="X1959" i="5"/>
  <c r="W1959" i="5"/>
  <c r="U1959" i="5"/>
  <c r="V1959" i="5" s="1"/>
  <c r="BD15" i="9" s="1"/>
  <c r="X1958" i="5"/>
  <c r="W1958" i="5"/>
  <c r="U1958" i="5"/>
  <c r="V1958" i="5" s="1"/>
  <c r="X1957" i="5"/>
  <c r="W1957" i="5"/>
  <c r="V1957" i="5"/>
  <c r="BD13" i="9" s="1"/>
  <c r="U1957" i="5"/>
  <c r="X1956" i="5"/>
  <c r="W1956" i="5"/>
  <c r="V1956" i="5"/>
  <c r="BD12" i="9" s="1"/>
  <c r="U1956" i="5"/>
  <c r="X1955" i="5"/>
  <c r="W1955" i="5"/>
  <c r="V1955" i="5"/>
  <c r="U1955" i="5"/>
  <c r="X1954" i="5"/>
  <c r="W1954" i="5"/>
  <c r="V1954" i="5"/>
  <c r="U1954" i="5"/>
  <c r="X1953" i="5"/>
  <c r="W1953" i="5"/>
  <c r="U1953" i="5"/>
  <c r="V1953" i="5" s="1"/>
  <c r="X1952" i="5"/>
  <c r="W1952" i="5"/>
  <c r="U1952" i="5"/>
  <c r="V1952" i="5" s="1"/>
  <c r="X1951" i="5"/>
  <c r="W1951" i="5"/>
  <c r="V1951" i="5"/>
  <c r="BD7" i="9" s="1"/>
  <c r="U1951" i="5"/>
  <c r="X1950" i="5"/>
  <c r="W1950" i="5"/>
  <c r="V1950" i="5"/>
  <c r="BD6" i="9" s="1"/>
  <c r="U1950" i="5"/>
  <c r="X1949" i="5"/>
  <c r="W1949" i="5"/>
  <c r="U1949" i="5"/>
  <c r="V1949" i="5" s="1"/>
  <c r="X1948" i="5"/>
  <c r="W1948" i="5"/>
  <c r="U1948" i="5"/>
  <c r="V1948" i="5" s="1"/>
  <c r="BD4" i="9" s="1"/>
  <c r="X1947" i="5"/>
  <c r="W1947" i="5"/>
  <c r="V1947" i="5"/>
  <c r="BD3" i="9" s="1"/>
  <c r="U1947" i="5"/>
  <c r="X1946" i="5"/>
  <c r="W1946" i="5"/>
  <c r="V1946" i="5"/>
  <c r="U1946" i="5"/>
  <c r="X1945" i="5"/>
  <c r="W1945" i="5"/>
  <c r="V1945" i="5"/>
  <c r="BC37" i="9" s="1"/>
  <c r="U1945" i="5"/>
  <c r="X1944" i="5"/>
  <c r="W1944" i="5"/>
  <c r="V1944" i="5"/>
  <c r="U1944" i="5"/>
  <c r="X1943" i="5"/>
  <c r="W1943" i="5"/>
  <c r="U1943" i="5"/>
  <c r="V1943" i="5" s="1"/>
  <c r="X1942" i="5"/>
  <c r="W1942" i="5"/>
  <c r="U1942" i="5"/>
  <c r="V1942" i="5" s="1"/>
  <c r="X1941" i="5"/>
  <c r="W1941" i="5"/>
  <c r="V1941" i="5"/>
  <c r="U1941" i="5"/>
  <c r="X1940" i="5"/>
  <c r="W1940" i="5"/>
  <c r="V1940" i="5"/>
  <c r="U1940" i="5"/>
  <c r="X1939" i="5"/>
  <c r="W1939" i="5"/>
  <c r="U1939" i="5"/>
  <c r="V1939" i="5" s="1"/>
  <c r="X1938" i="5"/>
  <c r="W1938" i="5"/>
  <c r="V1938" i="5"/>
  <c r="U1938" i="5"/>
  <c r="X1937" i="5"/>
  <c r="W1937" i="5"/>
  <c r="U1937" i="5"/>
  <c r="V1937" i="5" s="1"/>
  <c r="X1936" i="5"/>
  <c r="W1936" i="5"/>
  <c r="V1936" i="5"/>
  <c r="BC28" i="9" s="1"/>
  <c r="U1936" i="5"/>
  <c r="X1935" i="5"/>
  <c r="W1935" i="5"/>
  <c r="V1935" i="5"/>
  <c r="BC27" i="9" s="1"/>
  <c r="U1935" i="5"/>
  <c r="X1934" i="5"/>
  <c r="W1934" i="5"/>
  <c r="V1934" i="5"/>
  <c r="U1934" i="5"/>
  <c r="X1933" i="5"/>
  <c r="W1933" i="5"/>
  <c r="V1933" i="5"/>
  <c r="BC25" i="9" s="1"/>
  <c r="U1933" i="5"/>
  <c r="X1932" i="5"/>
  <c r="W1932" i="5"/>
  <c r="U1932" i="5"/>
  <c r="V1932" i="5" s="1"/>
  <c r="X1931" i="5"/>
  <c r="W1931" i="5"/>
  <c r="V1931" i="5"/>
  <c r="U1931" i="5"/>
  <c r="X1930" i="5"/>
  <c r="W1930" i="5"/>
  <c r="V1930" i="5"/>
  <c r="U1930" i="5"/>
  <c r="X1929" i="5"/>
  <c r="W1929" i="5"/>
  <c r="U1929" i="5"/>
  <c r="V1929" i="5" s="1"/>
  <c r="X1928" i="5"/>
  <c r="W1928" i="5"/>
  <c r="V1928" i="5"/>
  <c r="U1928" i="5"/>
  <c r="X1927" i="5"/>
  <c r="W1927" i="5"/>
  <c r="U1927" i="5"/>
  <c r="V1927" i="5" s="1"/>
  <c r="X1926" i="5"/>
  <c r="W1926" i="5"/>
  <c r="U1926" i="5"/>
  <c r="V1926" i="5" s="1"/>
  <c r="X1925" i="5"/>
  <c r="W1925" i="5"/>
  <c r="U1925" i="5"/>
  <c r="V1925" i="5" s="1"/>
  <c r="X1924" i="5"/>
  <c r="W1924" i="5"/>
  <c r="U1924" i="5"/>
  <c r="V1924" i="5" s="1"/>
  <c r="BC16" i="9" s="1"/>
  <c r="X1923" i="5"/>
  <c r="W1923" i="5"/>
  <c r="U1923" i="5"/>
  <c r="V1923" i="5" s="1"/>
  <c r="BC15" i="9" s="1"/>
  <c r="X1922" i="5"/>
  <c r="W1922" i="5"/>
  <c r="U1922" i="5"/>
  <c r="V1922" i="5" s="1"/>
  <c r="X1921" i="5"/>
  <c r="W1921" i="5"/>
  <c r="V1921" i="5"/>
  <c r="BC13" i="9" s="1"/>
  <c r="U1921" i="5"/>
  <c r="X1920" i="5"/>
  <c r="W1920" i="5"/>
  <c r="V1920" i="5"/>
  <c r="BC12" i="9" s="1"/>
  <c r="U1920" i="5"/>
  <c r="X1919" i="5"/>
  <c r="W1919" i="5"/>
  <c r="U1919" i="5"/>
  <c r="V1919" i="5" s="1"/>
  <c r="X1918" i="5"/>
  <c r="W1918" i="5"/>
  <c r="V1918" i="5"/>
  <c r="BC10" i="9" s="1"/>
  <c r="U1918" i="5"/>
  <c r="X1917" i="5"/>
  <c r="W1917" i="5"/>
  <c r="V1917" i="5"/>
  <c r="BC9" i="9" s="1"/>
  <c r="U1917" i="5"/>
  <c r="X1916" i="5"/>
  <c r="W1916" i="5"/>
  <c r="U1916" i="5"/>
  <c r="V1916" i="5" s="1"/>
  <c r="X1915" i="5"/>
  <c r="W1915" i="5"/>
  <c r="U1915" i="5"/>
  <c r="V1915" i="5" s="1"/>
  <c r="X1914" i="5"/>
  <c r="W1914" i="5"/>
  <c r="U1914" i="5"/>
  <c r="V1914" i="5" s="1"/>
  <c r="BC6" i="9" s="1"/>
  <c r="X1913" i="5"/>
  <c r="W1913" i="5"/>
  <c r="V1913" i="5"/>
  <c r="U1913" i="5"/>
  <c r="X1912" i="5"/>
  <c r="W1912" i="5"/>
  <c r="U1912" i="5"/>
  <c r="V1912" i="5" s="1"/>
  <c r="BC4" i="9" s="1"/>
  <c r="X1911" i="5"/>
  <c r="W1911" i="5"/>
  <c r="V1911" i="5"/>
  <c r="U1911" i="5"/>
  <c r="X1910" i="5"/>
  <c r="W1910" i="5"/>
  <c r="S161" i="8" s="1"/>
  <c r="U1910" i="5"/>
  <c r="V1910" i="5" s="1"/>
  <c r="X1909" i="5"/>
  <c r="W1909" i="5"/>
  <c r="V1909" i="5"/>
  <c r="BB37" i="9" s="1"/>
  <c r="U1909" i="5"/>
  <c r="X1908" i="5"/>
  <c r="W1908" i="5"/>
  <c r="V1908" i="5"/>
  <c r="BB36" i="9" s="1"/>
  <c r="U1908" i="5"/>
  <c r="X1907" i="5"/>
  <c r="W1907" i="5"/>
  <c r="V1907" i="5"/>
  <c r="U1907" i="5"/>
  <c r="X1906" i="5"/>
  <c r="W1906" i="5"/>
  <c r="U1906" i="5"/>
  <c r="V1906" i="5" s="1"/>
  <c r="X1905" i="5"/>
  <c r="W1905" i="5"/>
  <c r="V1905" i="5"/>
  <c r="U1905" i="5"/>
  <c r="X1904" i="5"/>
  <c r="W1904" i="5"/>
  <c r="U1904" i="5"/>
  <c r="V1904" i="5" s="1"/>
  <c r="X1903" i="5"/>
  <c r="W1903" i="5"/>
  <c r="U1903" i="5"/>
  <c r="V1903" i="5" s="1"/>
  <c r="BB31" i="9" s="1"/>
  <c r="X1902" i="5"/>
  <c r="W1902" i="5"/>
  <c r="U1902" i="5"/>
  <c r="V1902" i="5" s="1"/>
  <c r="X1901" i="5"/>
  <c r="W1901" i="5"/>
  <c r="U1901" i="5"/>
  <c r="V1901" i="5" s="1"/>
  <c r="X1900" i="5"/>
  <c r="W1900" i="5"/>
  <c r="U1900" i="5"/>
  <c r="V1900" i="5" s="1"/>
  <c r="X1899" i="5"/>
  <c r="W1899" i="5"/>
  <c r="U1899" i="5"/>
  <c r="V1899" i="5" s="1"/>
  <c r="X1898" i="5"/>
  <c r="W1898" i="5"/>
  <c r="S160" i="8" s="1"/>
  <c r="V1898" i="5"/>
  <c r="U1898" i="5"/>
  <c r="X1897" i="5"/>
  <c r="W1897" i="5"/>
  <c r="U1897" i="5"/>
  <c r="V1897" i="5" s="1"/>
  <c r="BB25" i="9" s="1"/>
  <c r="X1896" i="5"/>
  <c r="W1896" i="5"/>
  <c r="U1896" i="5"/>
  <c r="V1896" i="5" s="1"/>
  <c r="BB24" i="9" s="1"/>
  <c r="X1895" i="5"/>
  <c r="W1895" i="5"/>
  <c r="V1895" i="5"/>
  <c r="U1895" i="5"/>
  <c r="X1894" i="5"/>
  <c r="W1894" i="5"/>
  <c r="U1894" i="5"/>
  <c r="V1894" i="5" s="1"/>
  <c r="X1893" i="5"/>
  <c r="W1893" i="5"/>
  <c r="U1893" i="5"/>
  <c r="V1893" i="5" s="1"/>
  <c r="BB21" i="9" s="1"/>
  <c r="X1892" i="5"/>
  <c r="W1892" i="5"/>
  <c r="U1892" i="5"/>
  <c r="V1892" i="5" s="1"/>
  <c r="X1891" i="5"/>
  <c r="W1891" i="5"/>
  <c r="U1891" i="5"/>
  <c r="V1891" i="5" s="1"/>
  <c r="BB19" i="9" s="1"/>
  <c r="X1890" i="5"/>
  <c r="W1890" i="5"/>
  <c r="V1890" i="5"/>
  <c r="U1890" i="5"/>
  <c r="X1889" i="5"/>
  <c r="W1889" i="5"/>
  <c r="U1889" i="5"/>
  <c r="V1889" i="5" s="1"/>
  <c r="X1888" i="5"/>
  <c r="W1888" i="5"/>
  <c r="U1888" i="5"/>
  <c r="V1888" i="5" s="1"/>
  <c r="X1887" i="5"/>
  <c r="W1887" i="5"/>
  <c r="U1887" i="5"/>
  <c r="V1887" i="5" s="1"/>
  <c r="BB15" i="9" s="1"/>
  <c r="X1886" i="5"/>
  <c r="W1886" i="5"/>
  <c r="V1886" i="5"/>
  <c r="U1886" i="5"/>
  <c r="X1885" i="5"/>
  <c r="W1885" i="5"/>
  <c r="V1885" i="5"/>
  <c r="BB13" i="9" s="1"/>
  <c r="U1885" i="5"/>
  <c r="X1884" i="5"/>
  <c r="W1884" i="5"/>
  <c r="U1884" i="5"/>
  <c r="V1884" i="5" s="1"/>
  <c r="X1883" i="5"/>
  <c r="W1883" i="5"/>
  <c r="V1883" i="5"/>
  <c r="U1883" i="5"/>
  <c r="X1882" i="5"/>
  <c r="W1882" i="5"/>
  <c r="U1882" i="5"/>
  <c r="V1882" i="5" s="1"/>
  <c r="BB10" i="9" s="1"/>
  <c r="X1881" i="5"/>
  <c r="W1881" i="5"/>
  <c r="U1881" i="5"/>
  <c r="V1881" i="5" s="1"/>
  <c r="BB9" i="9" s="1"/>
  <c r="X1880" i="5"/>
  <c r="W1880" i="5"/>
  <c r="V1880" i="5"/>
  <c r="BB8" i="9" s="1"/>
  <c r="U1880" i="5"/>
  <c r="X1879" i="5"/>
  <c r="W1879" i="5"/>
  <c r="V1879" i="5"/>
  <c r="BB7" i="9" s="1"/>
  <c r="U1879" i="5"/>
  <c r="X1878" i="5"/>
  <c r="W1878" i="5"/>
  <c r="U1878" i="5"/>
  <c r="V1878" i="5" s="1"/>
  <c r="BB6" i="9" s="1"/>
  <c r="X1877" i="5"/>
  <c r="W1877" i="5"/>
  <c r="V1877" i="5"/>
  <c r="BB5" i="9" s="1"/>
  <c r="U1877" i="5"/>
  <c r="X1876" i="5"/>
  <c r="W1876" i="5"/>
  <c r="U1876" i="5"/>
  <c r="V1876" i="5" s="1"/>
  <c r="BB4" i="9" s="1"/>
  <c r="X1875" i="5"/>
  <c r="W1875" i="5"/>
  <c r="U1875" i="5"/>
  <c r="V1875" i="5" s="1"/>
  <c r="BB3" i="9" s="1"/>
  <c r="X1874" i="5"/>
  <c r="W1874" i="5"/>
  <c r="U1874" i="5"/>
  <c r="V1874" i="5" s="1"/>
  <c r="X1873" i="5"/>
  <c r="W1873" i="5"/>
  <c r="U1873" i="5"/>
  <c r="V1873" i="5" s="1"/>
  <c r="X1872" i="5"/>
  <c r="W1872" i="5"/>
  <c r="U1872" i="5"/>
  <c r="V1872" i="5" s="1"/>
  <c r="X1871" i="5"/>
  <c r="W1871" i="5"/>
  <c r="U1871" i="5"/>
  <c r="V1871" i="5" s="1"/>
  <c r="X1870" i="5"/>
  <c r="W1870" i="5"/>
  <c r="U1870" i="5"/>
  <c r="V1870" i="5" s="1"/>
  <c r="X1869" i="5"/>
  <c r="W1869" i="5"/>
  <c r="U1869" i="5"/>
  <c r="V1869" i="5" s="1"/>
  <c r="BA33" i="9" s="1"/>
  <c r="X1868" i="5"/>
  <c r="W1868" i="5"/>
  <c r="V1868" i="5"/>
  <c r="BA32" i="9" s="1"/>
  <c r="U1868" i="5"/>
  <c r="X1867" i="5"/>
  <c r="W1867" i="5"/>
  <c r="V1867" i="5"/>
  <c r="BA31" i="9" s="1"/>
  <c r="U1867" i="5"/>
  <c r="X1866" i="5"/>
  <c r="W1866" i="5"/>
  <c r="U1866" i="5"/>
  <c r="V1866" i="5" s="1"/>
  <c r="X1865" i="5"/>
  <c r="W1865" i="5"/>
  <c r="V1865" i="5"/>
  <c r="U1865" i="5"/>
  <c r="X1864" i="5"/>
  <c r="W1864" i="5"/>
  <c r="U1864" i="5"/>
  <c r="V1864" i="5" s="1"/>
  <c r="BA28" i="9" s="1"/>
  <c r="X1863" i="5"/>
  <c r="W1863" i="5"/>
  <c r="U1863" i="5"/>
  <c r="V1863" i="5" s="1"/>
  <c r="BA27" i="9" s="1"/>
  <c r="X1862" i="5"/>
  <c r="W1862" i="5"/>
  <c r="S157" i="8" s="1"/>
  <c r="V1862" i="5"/>
  <c r="U1862" i="5"/>
  <c r="X1861" i="5"/>
  <c r="W1861" i="5"/>
  <c r="V1861" i="5"/>
  <c r="BA25" i="9" s="1"/>
  <c r="U1861" i="5"/>
  <c r="X1860" i="5"/>
  <c r="W1860" i="5"/>
  <c r="U1860" i="5"/>
  <c r="V1860" i="5" s="1"/>
  <c r="X1859" i="5"/>
  <c r="W1859" i="5"/>
  <c r="U1859" i="5"/>
  <c r="V1859" i="5" s="1"/>
  <c r="X1858" i="5"/>
  <c r="W1858" i="5"/>
  <c r="U1858" i="5"/>
  <c r="V1858" i="5" s="1"/>
  <c r="BA22" i="9" s="1"/>
  <c r="X1857" i="5"/>
  <c r="W1857" i="5"/>
  <c r="U1857" i="5"/>
  <c r="V1857" i="5" s="1"/>
  <c r="BA21" i="9" s="1"/>
  <c r="X1856" i="5"/>
  <c r="W1856" i="5"/>
  <c r="U1856" i="5"/>
  <c r="V1856" i="5" s="1"/>
  <c r="BA20" i="9" s="1"/>
  <c r="X1855" i="5"/>
  <c r="W1855" i="5"/>
  <c r="V1855" i="5"/>
  <c r="BA19" i="9" s="1"/>
  <c r="U1855" i="5"/>
  <c r="X1854" i="5"/>
  <c r="W1854" i="5"/>
  <c r="U1854" i="5"/>
  <c r="V1854" i="5" s="1"/>
  <c r="X1853" i="5"/>
  <c r="W1853" i="5"/>
  <c r="V1853" i="5"/>
  <c r="BA17" i="9" s="1"/>
  <c r="U1853" i="5"/>
  <c r="X1852" i="5"/>
  <c r="W1852" i="5"/>
  <c r="U1852" i="5"/>
  <c r="V1852" i="5" s="1"/>
  <c r="X1851" i="5"/>
  <c r="W1851" i="5"/>
  <c r="U1851" i="5"/>
  <c r="V1851" i="5" s="1"/>
  <c r="BA15" i="9" s="1"/>
  <c r="X1850" i="5"/>
  <c r="W1850" i="5"/>
  <c r="S156" i="8" s="1"/>
  <c r="V1850" i="5"/>
  <c r="U1850" i="5"/>
  <c r="X1849" i="5"/>
  <c r="W1849" i="5"/>
  <c r="U1849" i="5"/>
  <c r="V1849" i="5" s="1"/>
  <c r="X1848" i="5"/>
  <c r="W1848" i="5"/>
  <c r="U1848" i="5"/>
  <c r="V1848" i="5" s="1"/>
  <c r="X1847" i="5"/>
  <c r="W1847" i="5"/>
  <c r="U1847" i="5"/>
  <c r="V1847" i="5" s="1"/>
  <c r="X1846" i="5"/>
  <c r="W1846" i="5"/>
  <c r="U1846" i="5"/>
  <c r="V1846" i="5" s="1"/>
  <c r="BA10" i="9" s="1"/>
  <c r="X1845" i="5"/>
  <c r="W1845" i="5"/>
  <c r="U1845" i="5"/>
  <c r="V1845" i="5" s="1"/>
  <c r="BA9" i="9" s="1"/>
  <c r="X1844" i="5"/>
  <c r="W1844" i="5"/>
  <c r="V1844" i="5"/>
  <c r="BA8" i="9" s="1"/>
  <c r="U1844" i="5"/>
  <c r="X1843" i="5"/>
  <c r="W1843" i="5"/>
  <c r="V1843" i="5"/>
  <c r="BA7" i="9" s="1"/>
  <c r="U1843" i="5"/>
  <c r="X1842" i="5"/>
  <c r="W1842" i="5"/>
  <c r="U1842" i="5"/>
  <c r="V1842" i="5" s="1"/>
  <c r="X1841" i="5"/>
  <c r="W1841" i="5"/>
  <c r="V1841" i="5"/>
  <c r="BA5" i="9" s="1"/>
  <c r="U1841" i="5"/>
  <c r="X1840" i="5"/>
  <c r="W1840" i="5"/>
  <c r="U1840" i="5"/>
  <c r="V1840" i="5" s="1"/>
  <c r="BA4" i="9" s="1"/>
  <c r="X1839" i="5"/>
  <c r="W1839" i="5"/>
  <c r="U1839" i="5"/>
  <c r="V1839" i="5" s="1"/>
  <c r="BA3" i="9" s="1"/>
  <c r="X1838" i="5"/>
  <c r="W1838" i="5"/>
  <c r="S155" i="8" s="1"/>
  <c r="U1838" i="5"/>
  <c r="V1838" i="5" s="1"/>
  <c r="X1837" i="5"/>
  <c r="W1837" i="5"/>
  <c r="U1837" i="5"/>
  <c r="V1837" i="5" s="1"/>
  <c r="X1836" i="5"/>
  <c r="W1836" i="5"/>
  <c r="U1836" i="5"/>
  <c r="V1836" i="5" s="1"/>
  <c r="X1835" i="5"/>
  <c r="W1835" i="5"/>
  <c r="U1835" i="5"/>
  <c r="V1835" i="5" s="1"/>
  <c r="X1834" i="5"/>
  <c r="W1834" i="5"/>
  <c r="U1834" i="5"/>
  <c r="V1834" i="5" s="1"/>
  <c r="X1833" i="5"/>
  <c r="W1833" i="5"/>
  <c r="U1833" i="5"/>
  <c r="V1833" i="5" s="1"/>
  <c r="AZ33" i="9" s="1"/>
  <c r="X1832" i="5"/>
  <c r="W1832" i="5"/>
  <c r="V1832" i="5"/>
  <c r="AZ32" i="9" s="1"/>
  <c r="U1832" i="5"/>
  <c r="X1831" i="5"/>
  <c r="W1831" i="5"/>
  <c r="V1831" i="5"/>
  <c r="AZ31" i="9" s="1"/>
  <c r="U1831" i="5"/>
  <c r="X1830" i="5"/>
  <c r="W1830" i="5"/>
  <c r="U1830" i="5"/>
  <c r="V1830" i="5" s="1"/>
  <c r="X1829" i="5"/>
  <c r="W1829" i="5"/>
  <c r="U1829" i="5"/>
  <c r="V1829" i="5" s="1"/>
  <c r="X1828" i="5"/>
  <c r="W1828" i="5"/>
  <c r="U1828" i="5"/>
  <c r="V1828" i="5" s="1"/>
  <c r="X1827" i="5"/>
  <c r="W1827" i="5"/>
  <c r="U1827" i="5"/>
  <c r="V1827" i="5" s="1"/>
  <c r="AZ27" i="9" s="1"/>
  <c r="X1826" i="5"/>
  <c r="W1826" i="5"/>
  <c r="V1826" i="5"/>
  <c r="U1826" i="5"/>
  <c r="X1825" i="5"/>
  <c r="W1825" i="5"/>
  <c r="V1825" i="5"/>
  <c r="AZ25" i="9" s="1"/>
  <c r="U1825" i="5"/>
  <c r="X1824" i="5"/>
  <c r="W1824" i="5"/>
  <c r="U1824" i="5"/>
  <c r="V1824" i="5" s="1"/>
  <c r="AZ24" i="9" s="1"/>
  <c r="X1823" i="5"/>
  <c r="W1823" i="5"/>
  <c r="U1823" i="5"/>
  <c r="V1823" i="5" s="1"/>
  <c r="X1822" i="5"/>
  <c r="W1822" i="5"/>
  <c r="U1822" i="5"/>
  <c r="V1822" i="5" s="1"/>
  <c r="AZ22" i="9" s="1"/>
  <c r="X1821" i="5"/>
  <c r="W1821" i="5"/>
  <c r="U1821" i="5"/>
  <c r="V1821" i="5" s="1"/>
  <c r="AZ21" i="9" s="1"/>
  <c r="X1820" i="5"/>
  <c r="W1820" i="5"/>
  <c r="U1820" i="5"/>
  <c r="V1820" i="5" s="1"/>
  <c r="AZ20" i="9" s="1"/>
  <c r="X1819" i="5"/>
  <c r="W1819" i="5"/>
  <c r="U1819" i="5"/>
  <c r="V1819" i="5" s="1"/>
  <c r="X1818" i="5"/>
  <c r="W1818" i="5"/>
  <c r="U1818" i="5"/>
  <c r="V1818" i="5" s="1"/>
  <c r="X1817" i="5"/>
  <c r="W1817" i="5"/>
  <c r="V1817" i="5"/>
  <c r="AZ17" i="9" s="1"/>
  <c r="U1817" i="5"/>
  <c r="X1816" i="5"/>
  <c r="W1816" i="5"/>
  <c r="V1816" i="5"/>
  <c r="U1816" i="5"/>
  <c r="X1815" i="5"/>
  <c r="W1815" i="5"/>
  <c r="U1815" i="5"/>
  <c r="V1815" i="5" s="1"/>
  <c r="AZ15" i="9" s="1"/>
  <c r="X1814" i="5"/>
  <c r="W1814" i="5"/>
  <c r="V1814" i="5"/>
  <c r="U1814" i="5"/>
  <c r="X1813" i="5"/>
  <c r="W1813" i="5"/>
  <c r="V1813" i="5"/>
  <c r="AZ13" i="9" s="1"/>
  <c r="U1813" i="5"/>
  <c r="X1812" i="5"/>
  <c r="W1812" i="5"/>
  <c r="U1812" i="5"/>
  <c r="V1812" i="5" s="1"/>
  <c r="AZ12" i="9" s="1"/>
  <c r="X1811" i="5"/>
  <c r="W1811" i="5"/>
  <c r="U1811" i="5"/>
  <c r="V1811" i="5" s="1"/>
  <c r="X1810" i="5"/>
  <c r="W1810" i="5"/>
  <c r="V1810" i="5"/>
  <c r="AZ10" i="9" s="1"/>
  <c r="U1810" i="5"/>
  <c r="X1809" i="5"/>
  <c r="W1809" i="5"/>
  <c r="U1809" i="5"/>
  <c r="V1809" i="5" s="1"/>
  <c r="AZ9" i="9" s="1"/>
  <c r="X1808" i="5"/>
  <c r="W1808" i="5"/>
  <c r="V1808" i="5"/>
  <c r="AZ8" i="9" s="1"/>
  <c r="U1808" i="5"/>
  <c r="X1807" i="5"/>
  <c r="W1807" i="5"/>
  <c r="V1807" i="5"/>
  <c r="AZ7" i="9" s="1"/>
  <c r="U1807" i="5"/>
  <c r="X1806" i="5"/>
  <c r="W1806" i="5"/>
  <c r="U1806" i="5"/>
  <c r="V1806" i="5" s="1"/>
  <c r="AZ6" i="9" s="1"/>
  <c r="X1805" i="5"/>
  <c r="W1805" i="5"/>
  <c r="U1805" i="5"/>
  <c r="V1805" i="5" s="1"/>
  <c r="X1804" i="5"/>
  <c r="W1804" i="5"/>
  <c r="U1804" i="5"/>
  <c r="V1804" i="5" s="1"/>
  <c r="AZ4" i="9" s="1"/>
  <c r="X1803" i="5"/>
  <c r="W1803" i="5"/>
  <c r="U1803" i="5"/>
  <c r="V1803" i="5" s="1"/>
  <c r="AZ3" i="9" s="1"/>
  <c r="X1802" i="5"/>
  <c r="W1802" i="5"/>
  <c r="U1802" i="5"/>
  <c r="V1802" i="5" s="1"/>
  <c r="X1801" i="5"/>
  <c r="W1801" i="5"/>
  <c r="V1801" i="5"/>
  <c r="AY37" i="9" s="1"/>
  <c r="U1801" i="5"/>
  <c r="X1800" i="5"/>
  <c r="W1800" i="5"/>
  <c r="U1800" i="5"/>
  <c r="V1800" i="5" s="1"/>
  <c r="X1799" i="5"/>
  <c r="W1799" i="5"/>
  <c r="U1799" i="5"/>
  <c r="V1799" i="5" s="1"/>
  <c r="X1798" i="5"/>
  <c r="W1798" i="5"/>
  <c r="V1798" i="5"/>
  <c r="U1798" i="5"/>
  <c r="X1797" i="5"/>
  <c r="W1797" i="5"/>
  <c r="U1797" i="5"/>
  <c r="V1797" i="5" s="1"/>
  <c r="AY33" i="9" s="1"/>
  <c r="X1796" i="5"/>
  <c r="W1796" i="5"/>
  <c r="V1796" i="5"/>
  <c r="AY32" i="9" s="1"/>
  <c r="U1796" i="5"/>
  <c r="X1795" i="5"/>
  <c r="W1795" i="5"/>
  <c r="U1795" i="5"/>
  <c r="V1795" i="5" s="1"/>
  <c r="X1794" i="5"/>
  <c r="W1794" i="5"/>
  <c r="U1794" i="5"/>
  <c r="V1794" i="5" s="1"/>
  <c r="AY30" i="9" s="1"/>
  <c r="X1793" i="5"/>
  <c r="W1793" i="5"/>
  <c r="U1793" i="5"/>
  <c r="V1793" i="5" s="1"/>
  <c r="X1792" i="5"/>
  <c r="W1792" i="5"/>
  <c r="U1792" i="5"/>
  <c r="V1792" i="5" s="1"/>
  <c r="X1791" i="5"/>
  <c r="W1791" i="5"/>
  <c r="U1791" i="5"/>
  <c r="V1791" i="5" s="1"/>
  <c r="AY27" i="9" s="1"/>
  <c r="X1790" i="5"/>
  <c r="W1790" i="5"/>
  <c r="U1790" i="5"/>
  <c r="V1790" i="5" s="1"/>
  <c r="X1789" i="5"/>
  <c r="W1789" i="5"/>
  <c r="V1789" i="5"/>
  <c r="AY25" i="9" s="1"/>
  <c r="U1789" i="5"/>
  <c r="X1788" i="5"/>
  <c r="W1788" i="5"/>
  <c r="U1788" i="5"/>
  <c r="V1788" i="5" s="1"/>
  <c r="AY24" i="9" s="1"/>
  <c r="X1787" i="5"/>
  <c r="W1787" i="5"/>
  <c r="V1787" i="5"/>
  <c r="AY23" i="9" s="1"/>
  <c r="U1787" i="5"/>
  <c r="X1786" i="5"/>
  <c r="W1786" i="5"/>
  <c r="U1786" i="5"/>
  <c r="V1786" i="5" s="1"/>
  <c r="AY22" i="9" s="1"/>
  <c r="X1785" i="5"/>
  <c r="W1785" i="5"/>
  <c r="U1785" i="5"/>
  <c r="V1785" i="5" s="1"/>
  <c r="AY21" i="9" s="1"/>
  <c r="X1784" i="5"/>
  <c r="W1784" i="5"/>
  <c r="U1784" i="5"/>
  <c r="V1784" i="5" s="1"/>
  <c r="AY20" i="9" s="1"/>
  <c r="X1783" i="5"/>
  <c r="W1783" i="5"/>
  <c r="U1783" i="5"/>
  <c r="V1783" i="5" s="1"/>
  <c r="X1782" i="5"/>
  <c r="W1782" i="5"/>
  <c r="U1782" i="5"/>
  <c r="V1782" i="5" s="1"/>
  <c r="AY18" i="9" s="1"/>
  <c r="X1781" i="5"/>
  <c r="W1781" i="5"/>
  <c r="U1781" i="5"/>
  <c r="V1781" i="5" s="1"/>
  <c r="X1780" i="5"/>
  <c r="W1780" i="5"/>
  <c r="V1780" i="5"/>
  <c r="U1780" i="5"/>
  <c r="X1779" i="5"/>
  <c r="W1779" i="5"/>
  <c r="U1779" i="5"/>
  <c r="V1779" i="5" s="1"/>
  <c r="AY15" i="9" s="1"/>
  <c r="X1778" i="5"/>
  <c r="W1778" i="5"/>
  <c r="V1778" i="5"/>
  <c r="U1778" i="5"/>
  <c r="X1777" i="5"/>
  <c r="W1777" i="5"/>
  <c r="V1777" i="5"/>
  <c r="AY13" i="9" s="1"/>
  <c r="U1777" i="5"/>
  <c r="X1776" i="5"/>
  <c r="W1776" i="5"/>
  <c r="U1776" i="5"/>
  <c r="V1776" i="5" s="1"/>
  <c r="AY12" i="9" s="1"/>
  <c r="X1775" i="5"/>
  <c r="W1775" i="5"/>
  <c r="U1775" i="5"/>
  <c r="V1775" i="5" s="1"/>
  <c r="X1774" i="5"/>
  <c r="W1774" i="5"/>
  <c r="U1774" i="5"/>
  <c r="V1774" i="5" s="1"/>
  <c r="X1773" i="5"/>
  <c r="W1773" i="5"/>
  <c r="U1773" i="5"/>
  <c r="V1773" i="5" s="1"/>
  <c r="AY9" i="9" s="1"/>
  <c r="X1772" i="5"/>
  <c r="W1772" i="5"/>
  <c r="U1772" i="5"/>
  <c r="V1772" i="5" s="1"/>
  <c r="X1771" i="5"/>
  <c r="W1771" i="5"/>
  <c r="V1771" i="5"/>
  <c r="AY7" i="9" s="1"/>
  <c r="U1771" i="5"/>
  <c r="X1770" i="5"/>
  <c r="W1770" i="5"/>
  <c r="U1770" i="5"/>
  <c r="V1770" i="5" s="1"/>
  <c r="AY6" i="9" s="1"/>
  <c r="X1769" i="5"/>
  <c r="W1769" i="5"/>
  <c r="U1769" i="5"/>
  <c r="V1769" i="5" s="1"/>
  <c r="X1768" i="5"/>
  <c r="W1768" i="5"/>
  <c r="U1768" i="5"/>
  <c r="V1768" i="5" s="1"/>
  <c r="X1767" i="5"/>
  <c r="W1767" i="5"/>
  <c r="U1767" i="5"/>
  <c r="V1767" i="5" s="1"/>
  <c r="AY3" i="9" s="1"/>
  <c r="X1766" i="5"/>
  <c r="W1766" i="5"/>
  <c r="U1766" i="5"/>
  <c r="V1766" i="5" s="1"/>
  <c r="X1765" i="5"/>
  <c r="W1765" i="5"/>
  <c r="V1765" i="5"/>
  <c r="AX37" i="9" s="1"/>
  <c r="U1765" i="5"/>
  <c r="X1764" i="5"/>
  <c r="W1764" i="5"/>
  <c r="U1764" i="5"/>
  <c r="V1764" i="5" s="1"/>
  <c r="AX36" i="9" s="1"/>
  <c r="X1763" i="5"/>
  <c r="W1763" i="5"/>
  <c r="U1763" i="5"/>
  <c r="V1763" i="5" s="1"/>
  <c r="X1762" i="5"/>
  <c r="W1762" i="5"/>
  <c r="V1762" i="5"/>
  <c r="U1762" i="5"/>
  <c r="X1761" i="5"/>
  <c r="W1761" i="5"/>
  <c r="U1761" i="5"/>
  <c r="V1761" i="5" s="1"/>
  <c r="AX33" i="9" s="1"/>
  <c r="X1760" i="5"/>
  <c r="W1760" i="5"/>
  <c r="U1760" i="5"/>
  <c r="V1760" i="5" s="1"/>
  <c r="X1759" i="5"/>
  <c r="W1759" i="5"/>
  <c r="U1759" i="5"/>
  <c r="V1759" i="5" s="1"/>
  <c r="X1758" i="5"/>
  <c r="W1758" i="5"/>
  <c r="U1758" i="5"/>
  <c r="V1758" i="5" s="1"/>
  <c r="AX30" i="9" s="1"/>
  <c r="X1757" i="5"/>
  <c r="W1757" i="5"/>
  <c r="U1757" i="5"/>
  <c r="V1757" i="5" s="1"/>
  <c r="X1756" i="5"/>
  <c r="W1756" i="5"/>
  <c r="U1756" i="5"/>
  <c r="V1756" i="5" s="1"/>
  <c r="X1755" i="5"/>
  <c r="W1755" i="5"/>
  <c r="U1755" i="5"/>
  <c r="V1755" i="5" s="1"/>
  <c r="AX27" i="9" s="1"/>
  <c r="X1754" i="5"/>
  <c r="W1754" i="5"/>
  <c r="S148" i="8" s="1"/>
  <c r="U1754" i="5"/>
  <c r="V1754" i="5" s="1"/>
  <c r="X1753" i="5"/>
  <c r="W1753" i="5"/>
  <c r="V1753" i="5"/>
  <c r="AX25" i="9" s="1"/>
  <c r="U1753" i="5"/>
  <c r="X1752" i="5"/>
  <c r="W1752" i="5"/>
  <c r="U1752" i="5"/>
  <c r="V1752" i="5" s="1"/>
  <c r="AX24" i="9" s="1"/>
  <c r="X1751" i="5"/>
  <c r="W1751" i="5"/>
  <c r="U1751" i="5"/>
  <c r="V1751" i="5" s="1"/>
  <c r="X1750" i="5"/>
  <c r="W1750" i="5"/>
  <c r="U1750" i="5"/>
  <c r="V1750" i="5" s="1"/>
  <c r="X1749" i="5"/>
  <c r="W1749" i="5"/>
  <c r="U1749" i="5"/>
  <c r="V1749" i="5" s="1"/>
  <c r="AX21" i="9" s="1"/>
  <c r="X1748" i="5"/>
  <c r="W1748" i="5"/>
  <c r="U1748" i="5"/>
  <c r="V1748" i="5" s="1"/>
  <c r="AX20" i="9" s="1"/>
  <c r="X1747" i="5"/>
  <c r="W1747" i="5"/>
  <c r="U1747" i="5"/>
  <c r="V1747" i="5" s="1"/>
  <c r="X1746" i="5"/>
  <c r="W1746" i="5"/>
  <c r="U1746" i="5"/>
  <c r="V1746" i="5" s="1"/>
  <c r="AX18" i="9" s="1"/>
  <c r="X1745" i="5"/>
  <c r="W1745" i="5"/>
  <c r="U1745" i="5"/>
  <c r="V1745" i="5" s="1"/>
  <c r="X1744" i="5"/>
  <c r="W1744" i="5"/>
  <c r="V1744" i="5"/>
  <c r="U1744" i="5"/>
  <c r="X1743" i="5"/>
  <c r="W1743" i="5"/>
  <c r="U1743" i="5"/>
  <c r="V1743" i="5" s="1"/>
  <c r="AX15" i="9" s="1"/>
  <c r="X1742" i="5"/>
  <c r="W1742" i="5"/>
  <c r="S147" i="8" s="1"/>
  <c r="U1742" i="5"/>
  <c r="V1742" i="5" s="1"/>
  <c r="X1741" i="5"/>
  <c r="W1741" i="5"/>
  <c r="V1741" i="5"/>
  <c r="AX13" i="9" s="1"/>
  <c r="U1741" i="5"/>
  <c r="X1740" i="5"/>
  <c r="W1740" i="5"/>
  <c r="U1740" i="5"/>
  <c r="V1740" i="5" s="1"/>
  <c r="AX12" i="9" s="1"/>
  <c r="X1739" i="5"/>
  <c r="W1739" i="5"/>
  <c r="V1739" i="5"/>
  <c r="U1739" i="5"/>
  <c r="X1738" i="5"/>
  <c r="W1738" i="5"/>
  <c r="U1738" i="5"/>
  <c r="V1738" i="5" s="1"/>
  <c r="X1737" i="5"/>
  <c r="W1737" i="5"/>
  <c r="U1737" i="5"/>
  <c r="V1737" i="5" s="1"/>
  <c r="AX9" i="9" s="1"/>
  <c r="X1736" i="5"/>
  <c r="W1736" i="5"/>
  <c r="U1736" i="5"/>
  <c r="V1736" i="5" s="1"/>
  <c r="X1735" i="5"/>
  <c r="W1735" i="5"/>
  <c r="V1735" i="5"/>
  <c r="AX7" i="9" s="1"/>
  <c r="U1735" i="5"/>
  <c r="X1734" i="5"/>
  <c r="W1734" i="5"/>
  <c r="U1734" i="5"/>
  <c r="V1734" i="5" s="1"/>
  <c r="AX6" i="9" s="1"/>
  <c r="X1733" i="5"/>
  <c r="W1733" i="5"/>
  <c r="U1733" i="5"/>
  <c r="V1733" i="5" s="1"/>
  <c r="X1732" i="5"/>
  <c r="W1732" i="5"/>
  <c r="U1732" i="5"/>
  <c r="V1732" i="5" s="1"/>
  <c r="X1731" i="5"/>
  <c r="W1731" i="5"/>
  <c r="U1731" i="5"/>
  <c r="V1731" i="5" s="1"/>
  <c r="AX3" i="9" s="1"/>
  <c r="X1730" i="5"/>
  <c r="W1730" i="5"/>
  <c r="S146" i="8" s="1"/>
  <c r="U1730" i="5"/>
  <c r="V1730" i="5" s="1"/>
  <c r="X1729" i="5"/>
  <c r="W1729" i="5"/>
  <c r="V1729" i="5"/>
  <c r="AW37" i="9" s="1"/>
  <c r="U1729" i="5"/>
  <c r="X1728" i="5"/>
  <c r="W1728" i="5"/>
  <c r="U1728" i="5"/>
  <c r="V1728" i="5" s="1"/>
  <c r="AW36" i="9" s="1"/>
  <c r="X1727" i="5"/>
  <c r="W1727" i="5"/>
  <c r="V1727" i="5"/>
  <c r="AW35" i="9" s="1"/>
  <c r="U1727" i="5"/>
  <c r="X1726" i="5"/>
  <c r="W1726" i="5"/>
  <c r="V1726" i="5"/>
  <c r="U1726" i="5"/>
  <c r="X1725" i="5"/>
  <c r="W1725" i="5"/>
  <c r="U1725" i="5"/>
  <c r="V1725" i="5" s="1"/>
  <c r="AW33" i="9" s="1"/>
  <c r="X1724" i="5"/>
  <c r="W1724" i="5"/>
  <c r="U1724" i="5"/>
  <c r="V1724" i="5" s="1"/>
  <c r="X1723" i="5"/>
  <c r="W1723" i="5"/>
  <c r="V1723" i="5"/>
  <c r="AW31" i="9" s="1"/>
  <c r="U1723" i="5"/>
  <c r="X1722" i="5"/>
  <c r="W1722" i="5"/>
  <c r="U1722" i="5"/>
  <c r="V1722" i="5" s="1"/>
  <c r="AW30" i="9" s="1"/>
  <c r="X1721" i="5"/>
  <c r="W1721" i="5"/>
  <c r="U1721" i="5"/>
  <c r="V1721" i="5" s="1"/>
  <c r="X1720" i="5"/>
  <c r="W1720" i="5"/>
  <c r="V1720" i="5"/>
  <c r="AW28" i="9" s="1"/>
  <c r="U1720" i="5"/>
  <c r="X1719" i="5"/>
  <c r="W1719" i="5"/>
  <c r="U1719" i="5"/>
  <c r="V1719" i="5" s="1"/>
  <c r="AW27" i="9" s="1"/>
  <c r="X1718" i="5"/>
  <c r="W1718" i="5"/>
  <c r="U1718" i="5"/>
  <c r="V1718" i="5" s="1"/>
  <c r="X1717" i="5"/>
  <c r="W1717" i="5"/>
  <c r="V1717" i="5"/>
  <c r="AW25" i="9" s="1"/>
  <c r="U1717" i="5"/>
  <c r="X1716" i="5"/>
  <c r="W1716" i="5"/>
  <c r="U1716" i="5"/>
  <c r="V1716" i="5" s="1"/>
  <c r="AW24" i="9" s="1"/>
  <c r="X1715" i="5"/>
  <c r="W1715" i="5"/>
  <c r="V1715" i="5"/>
  <c r="AW23" i="9" s="1"/>
  <c r="U1715" i="5"/>
  <c r="X1714" i="5"/>
  <c r="W1714" i="5"/>
  <c r="U1714" i="5"/>
  <c r="V1714" i="5" s="1"/>
  <c r="X1713" i="5"/>
  <c r="W1713" i="5"/>
  <c r="U1713" i="5"/>
  <c r="V1713" i="5" s="1"/>
  <c r="AW21" i="9" s="1"/>
  <c r="X1712" i="5"/>
  <c r="W1712" i="5"/>
  <c r="U1712" i="5"/>
  <c r="V1712" i="5" s="1"/>
  <c r="AW20" i="9" s="1"/>
  <c r="X1711" i="5"/>
  <c r="W1711" i="5"/>
  <c r="V1711" i="5"/>
  <c r="U1711" i="5"/>
  <c r="X1710" i="5"/>
  <c r="W1710" i="5"/>
  <c r="U1710" i="5"/>
  <c r="V1710" i="5" s="1"/>
  <c r="AW18" i="9" s="1"/>
  <c r="X1709" i="5"/>
  <c r="W1709" i="5"/>
  <c r="U1709" i="5"/>
  <c r="V1709" i="5" s="1"/>
  <c r="X1708" i="5"/>
  <c r="W1708" i="5"/>
  <c r="U1708" i="5"/>
  <c r="V1708" i="5" s="1"/>
  <c r="X1707" i="5"/>
  <c r="W1707" i="5"/>
  <c r="U1707" i="5"/>
  <c r="V1707" i="5" s="1"/>
  <c r="AW15" i="9" s="1"/>
  <c r="X1706" i="5"/>
  <c r="W1706" i="5"/>
  <c r="U1706" i="5"/>
  <c r="V1706" i="5" s="1"/>
  <c r="X1705" i="5"/>
  <c r="W1705" i="5"/>
  <c r="V1705" i="5"/>
  <c r="AW13" i="9" s="1"/>
  <c r="U1705" i="5"/>
  <c r="X1704" i="5"/>
  <c r="W1704" i="5"/>
  <c r="U1704" i="5"/>
  <c r="V1704" i="5" s="1"/>
  <c r="AW12" i="9" s="1"/>
  <c r="X1703" i="5"/>
  <c r="W1703" i="5"/>
  <c r="V1703" i="5"/>
  <c r="U1703" i="5"/>
  <c r="X1702" i="5"/>
  <c r="W1702" i="5"/>
  <c r="U1702" i="5"/>
  <c r="V1702" i="5" s="1"/>
  <c r="X1701" i="5"/>
  <c r="W1701" i="5"/>
  <c r="U1701" i="5"/>
  <c r="V1701" i="5" s="1"/>
  <c r="AW9" i="9" s="1"/>
  <c r="X1700" i="5"/>
  <c r="W1700" i="5"/>
  <c r="U1700" i="5"/>
  <c r="V1700" i="5" s="1"/>
  <c r="X1699" i="5"/>
  <c r="W1699" i="5"/>
  <c r="V1699" i="5"/>
  <c r="AW7" i="9" s="1"/>
  <c r="U1699" i="5"/>
  <c r="X1698" i="5"/>
  <c r="W1698" i="5"/>
  <c r="U1698" i="5"/>
  <c r="V1698" i="5" s="1"/>
  <c r="X1697" i="5"/>
  <c r="W1697" i="5"/>
  <c r="U1697" i="5"/>
  <c r="V1697" i="5" s="1"/>
  <c r="X1696" i="5"/>
  <c r="W1696" i="5"/>
  <c r="V1696" i="5"/>
  <c r="AW4" i="9" s="1"/>
  <c r="U1696" i="5"/>
  <c r="X1695" i="5"/>
  <c r="W1695" i="5"/>
  <c r="U1695" i="5"/>
  <c r="V1695" i="5" s="1"/>
  <c r="AW3" i="9" s="1"/>
  <c r="X1694" i="5"/>
  <c r="W1694" i="5"/>
  <c r="U1694" i="5"/>
  <c r="V1694" i="5" s="1"/>
  <c r="X1693" i="5"/>
  <c r="W1693" i="5"/>
  <c r="V1693" i="5"/>
  <c r="AV37" i="9" s="1"/>
  <c r="U1693" i="5"/>
  <c r="X1692" i="5"/>
  <c r="W1692" i="5"/>
  <c r="U1692" i="5"/>
  <c r="V1692" i="5" s="1"/>
  <c r="AV36" i="9" s="1"/>
  <c r="X1691" i="5"/>
  <c r="W1691" i="5"/>
  <c r="V1691" i="5"/>
  <c r="U1691" i="5"/>
  <c r="X1690" i="5"/>
  <c r="W1690" i="5"/>
  <c r="V1690" i="5"/>
  <c r="U1690" i="5"/>
  <c r="X1689" i="5"/>
  <c r="W1689" i="5"/>
  <c r="U1689" i="5"/>
  <c r="V1689" i="5" s="1"/>
  <c r="AV33" i="9" s="1"/>
  <c r="X1688" i="5"/>
  <c r="W1688" i="5"/>
  <c r="U1688" i="5"/>
  <c r="V1688" i="5" s="1"/>
  <c r="X1687" i="5"/>
  <c r="W1687" i="5"/>
  <c r="V1687" i="5"/>
  <c r="AV31" i="9" s="1"/>
  <c r="U1687" i="5"/>
  <c r="X1686" i="5"/>
  <c r="W1686" i="5"/>
  <c r="U1686" i="5"/>
  <c r="V1686" i="5" s="1"/>
  <c r="AV30" i="9" s="1"/>
  <c r="X1685" i="5"/>
  <c r="W1685" i="5"/>
  <c r="V1685" i="5"/>
  <c r="U1685" i="5"/>
  <c r="X1684" i="5"/>
  <c r="W1684" i="5"/>
  <c r="V1684" i="5"/>
  <c r="U1684" i="5"/>
  <c r="X1683" i="5"/>
  <c r="W1683" i="5"/>
  <c r="U1683" i="5"/>
  <c r="V1683" i="5" s="1"/>
  <c r="AV27" i="9" s="1"/>
  <c r="X1682" i="5"/>
  <c r="W1682" i="5"/>
  <c r="V1682" i="5"/>
  <c r="U1682" i="5"/>
  <c r="X1681" i="5"/>
  <c r="W1681" i="5"/>
  <c r="V1681" i="5"/>
  <c r="AV25" i="9" s="1"/>
  <c r="U1681" i="5"/>
  <c r="X1680" i="5"/>
  <c r="W1680" i="5"/>
  <c r="U1680" i="5"/>
  <c r="V1680" i="5" s="1"/>
  <c r="X1679" i="5"/>
  <c r="W1679" i="5"/>
  <c r="V1679" i="5"/>
  <c r="U1679" i="5"/>
  <c r="X1678" i="5"/>
  <c r="W1678" i="5"/>
  <c r="U1678" i="5"/>
  <c r="V1678" i="5" s="1"/>
  <c r="X1677" i="5"/>
  <c r="W1677" i="5"/>
  <c r="U1677" i="5"/>
  <c r="V1677" i="5" s="1"/>
  <c r="X1676" i="5"/>
  <c r="W1676" i="5"/>
  <c r="U1676" i="5"/>
  <c r="V1676" i="5" s="1"/>
  <c r="AV20" i="9" s="1"/>
  <c r="X1675" i="5"/>
  <c r="W1675" i="5"/>
  <c r="V1675" i="5"/>
  <c r="AV19" i="9" s="1"/>
  <c r="U1675" i="5"/>
  <c r="X1674" i="5"/>
  <c r="W1674" i="5"/>
  <c r="U1674" i="5"/>
  <c r="V1674" i="5" s="1"/>
  <c r="AV18" i="9" s="1"/>
  <c r="X1673" i="5"/>
  <c r="W1673" i="5"/>
  <c r="V1673" i="5"/>
  <c r="U1673" i="5"/>
  <c r="X1672" i="5"/>
  <c r="W1672" i="5"/>
  <c r="U1672" i="5"/>
  <c r="V1672" i="5" s="1"/>
  <c r="X1671" i="5"/>
  <c r="W1671" i="5"/>
  <c r="U1671" i="5"/>
  <c r="V1671" i="5" s="1"/>
  <c r="AV15" i="9" s="1"/>
  <c r="X1670" i="5"/>
  <c r="W1670" i="5"/>
  <c r="V1670" i="5"/>
  <c r="U1670" i="5"/>
  <c r="X1669" i="5"/>
  <c r="W1669" i="5"/>
  <c r="V1669" i="5"/>
  <c r="AV13" i="9" s="1"/>
  <c r="U1669" i="5"/>
  <c r="X1668" i="5"/>
  <c r="W1668" i="5"/>
  <c r="U1668" i="5"/>
  <c r="V1668" i="5" s="1"/>
  <c r="AV12" i="9" s="1"/>
  <c r="X1667" i="5"/>
  <c r="W1667" i="5"/>
  <c r="V1667" i="5"/>
  <c r="U1667" i="5"/>
  <c r="X1666" i="5"/>
  <c r="W1666" i="5"/>
  <c r="V1666" i="5"/>
  <c r="AV10" i="9" s="1"/>
  <c r="U1666" i="5"/>
  <c r="X1665" i="5"/>
  <c r="W1665" i="5"/>
  <c r="U1665" i="5"/>
  <c r="V1665" i="5" s="1"/>
  <c r="AV9" i="9" s="1"/>
  <c r="X1664" i="5"/>
  <c r="W1664" i="5"/>
  <c r="U1664" i="5"/>
  <c r="V1664" i="5" s="1"/>
  <c r="AV8" i="9" s="1"/>
  <c r="X1663" i="5"/>
  <c r="W1663" i="5"/>
  <c r="V1663" i="5"/>
  <c r="U1663" i="5"/>
  <c r="X1662" i="5"/>
  <c r="W1662" i="5"/>
  <c r="U1662" i="5"/>
  <c r="V1662" i="5" s="1"/>
  <c r="X1661" i="5"/>
  <c r="W1661" i="5"/>
  <c r="V1661" i="5"/>
  <c r="U1661" i="5"/>
  <c r="X1660" i="5"/>
  <c r="W1660" i="5"/>
  <c r="U1660" i="5"/>
  <c r="V1660" i="5" s="1"/>
  <c r="X1659" i="5"/>
  <c r="W1659" i="5"/>
  <c r="V1659" i="5"/>
  <c r="U1659" i="5"/>
  <c r="X1658" i="5"/>
  <c r="W1658" i="5"/>
  <c r="U1658" i="5"/>
  <c r="V1658" i="5" s="1"/>
  <c r="X1657" i="5"/>
  <c r="W1657" i="5"/>
  <c r="V1657" i="5"/>
  <c r="U1657" i="5"/>
  <c r="X1656" i="5"/>
  <c r="W1656" i="5"/>
  <c r="U1656" i="5"/>
  <c r="V1656" i="5" s="1"/>
  <c r="X1655" i="5"/>
  <c r="W1655" i="5"/>
  <c r="V1655" i="5"/>
  <c r="AU35" i="9" s="1"/>
  <c r="U1655" i="5"/>
  <c r="X1654" i="5"/>
  <c r="W1654" i="5"/>
  <c r="U1654" i="5"/>
  <c r="V1654" i="5" s="1"/>
  <c r="AU34" i="9" s="1"/>
  <c r="X1653" i="5"/>
  <c r="W1653" i="5"/>
  <c r="U1653" i="5"/>
  <c r="V1653" i="5" s="1"/>
  <c r="X1652" i="5"/>
  <c r="W1652" i="5"/>
  <c r="U1652" i="5"/>
  <c r="V1652" i="5" s="1"/>
  <c r="X1651" i="5"/>
  <c r="W1651" i="5"/>
  <c r="V1651" i="5"/>
  <c r="U1651" i="5"/>
  <c r="X1650" i="5"/>
  <c r="W1650" i="5"/>
  <c r="V1650" i="5"/>
  <c r="U1650" i="5"/>
  <c r="X1649" i="5"/>
  <c r="W1649" i="5"/>
  <c r="U1649" i="5"/>
  <c r="V1649" i="5" s="1"/>
  <c r="X1648" i="5"/>
  <c r="W1648" i="5"/>
  <c r="U1648" i="5"/>
  <c r="V1648" i="5" s="1"/>
  <c r="AU28" i="9" s="1"/>
  <c r="X1647" i="5"/>
  <c r="W1647" i="5"/>
  <c r="U1647" i="5"/>
  <c r="V1647" i="5" s="1"/>
  <c r="X1646" i="5"/>
  <c r="W1646" i="5"/>
  <c r="V1646" i="5"/>
  <c r="U1646" i="5"/>
  <c r="X1645" i="5"/>
  <c r="W1645" i="5"/>
  <c r="V1645" i="5"/>
  <c r="AU25" i="9" s="1"/>
  <c r="U1645" i="5"/>
  <c r="X1644" i="5"/>
  <c r="W1644" i="5"/>
  <c r="V1644" i="5"/>
  <c r="U1644" i="5"/>
  <c r="X1643" i="5"/>
  <c r="W1643" i="5"/>
  <c r="U1643" i="5"/>
  <c r="V1643" i="5" s="1"/>
  <c r="AU23" i="9" s="1"/>
  <c r="X1642" i="5"/>
  <c r="W1642" i="5"/>
  <c r="U1642" i="5"/>
  <c r="V1642" i="5" s="1"/>
  <c r="X1641" i="5"/>
  <c r="W1641" i="5"/>
  <c r="V1641" i="5"/>
  <c r="U1641" i="5"/>
  <c r="X1640" i="5"/>
  <c r="W1640" i="5"/>
  <c r="V1640" i="5"/>
  <c r="U1640" i="5"/>
  <c r="X1639" i="5"/>
  <c r="W1639" i="5"/>
  <c r="U1639" i="5"/>
  <c r="V1639" i="5" s="1"/>
  <c r="AU19" i="9" s="1"/>
  <c r="X1638" i="5"/>
  <c r="W1638" i="5"/>
  <c r="U1638" i="5"/>
  <c r="V1638" i="5" s="1"/>
  <c r="X1637" i="5"/>
  <c r="W1637" i="5"/>
  <c r="U1637" i="5"/>
  <c r="V1637" i="5" s="1"/>
  <c r="AU17" i="9" s="1"/>
  <c r="X1636" i="5"/>
  <c r="W1636" i="5"/>
  <c r="V1636" i="5"/>
  <c r="U1636" i="5"/>
  <c r="X1635" i="5"/>
  <c r="W1635" i="5"/>
  <c r="V1635" i="5"/>
  <c r="U1635" i="5"/>
  <c r="X1634" i="5"/>
  <c r="W1634" i="5"/>
  <c r="V1634" i="5"/>
  <c r="U1634" i="5"/>
  <c r="X1633" i="5"/>
  <c r="W1633" i="5"/>
  <c r="U1633" i="5"/>
  <c r="V1633" i="5" s="1"/>
  <c r="AU13" i="9" s="1"/>
  <c r="X1632" i="5"/>
  <c r="W1632" i="5"/>
  <c r="U1632" i="5"/>
  <c r="V1632" i="5" s="1"/>
  <c r="X1631" i="5"/>
  <c r="W1631" i="5"/>
  <c r="U1631" i="5"/>
  <c r="V1631" i="5" s="1"/>
  <c r="X1630" i="5"/>
  <c r="W1630" i="5"/>
  <c r="V1630" i="5"/>
  <c r="U1630" i="5"/>
  <c r="X1629" i="5"/>
  <c r="W1629" i="5"/>
  <c r="V1629" i="5"/>
  <c r="U1629" i="5"/>
  <c r="X1628" i="5"/>
  <c r="W1628" i="5"/>
  <c r="U1628" i="5"/>
  <c r="V1628" i="5" s="1"/>
  <c r="AU8" i="9" s="1"/>
  <c r="X1627" i="5"/>
  <c r="W1627" i="5"/>
  <c r="U1627" i="5"/>
  <c r="V1627" i="5" s="1"/>
  <c r="X1626" i="5"/>
  <c r="W1626" i="5"/>
  <c r="U1626" i="5"/>
  <c r="V1626" i="5" s="1"/>
  <c r="X1625" i="5"/>
  <c r="W1625" i="5"/>
  <c r="V1625" i="5"/>
  <c r="U1625" i="5"/>
  <c r="X1624" i="5"/>
  <c r="W1624" i="5"/>
  <c r="U1624" i="5"/>
  <c r="V1624" i="5" s="1"/>
  <c r="X1623" i="5"/>
  <c r="W1623" i="5"/>
  <c r="V1623" i="5"/>
  <c r="U1623" i="5"/>
  <c r="X1622" i="5"/>
  <c r="W1622" i="5"/>
  <c r="U1622" i="5"/>
  <c r="V1622" i="5" s="1"/>
  <c r="X1621" i="5"/>
  <c r="W1621" i="5"/>
  <c r="V1621" i="5"/>
  <c r="U1621" i="5"/>
  <c r="X1620" i="5"/>
  <c r="W1620" i="5"/>
  <c r="U1620" i="5"/>
  <c r="V1620" i="5" s="1"/>
  <c r="X1619" i="5"/>
  <c r="W1619" i="5"/>
  <c r="V1619" i="5"/>
  <c r="U1619" i="5"/>
  <c r="X1618" i="5"/>
  <c r="W1618" i="5"/>
  <c r="U1618" i="5"/>
  <c r="V1618" i="5" s="1"/>
  <c r="AT34" i="9" s="1"/>
  <c r="X1617" i="5"/>
  <c r="W1617" i="5"/>
  <c r="U1617" i="5"/>
  <c r="V1617" i="5" s="1"/>
  <c r="X1616" i="5"/>
  <c r="W1616" i="5"/>
  <c r="U1616" i="5"/>
  <c r="V1616" i="5" s="1"/>
  <c r="X1615" i="5"/>
  <c r="W1615" i="5"/>
  <c r="V1615" i="5"/>
  <c r="U1615" i="5"/>
  <c r="X1614" i="5"/>
  <c r="W1614" i="5"/>
  <c r="V1614" i="5"/>
  <c r="U1614" i="5"/>
  <c r="X1613" i="5"/>
  <c r="W1613" i="5"/>
  <c r="U1613" i="5"/>
  <c r="V1613" i="5" s="1"/>
  <c r="X1612" i="5"/>
  <c r="W1612" i="5"/>
  <c r="U1612" i="5"/>
  <c r="V1612" i="5" s="1"/>
  <c r="AT28" i="9" s="1"/>
  <c r="X1611" i="5"/>
  <c r="W1611" i="5"/>
  <c r="U1611" i="5"/>
  <c r="V1611" i="5" s="1"/>
  <c r="X1610" i="5"/>
  <c r="W1610" i="5"/>
  <c r="V1610" i="5"/>
  <c r="U1610" i="5"/>
  <c r="X1609" i="5"/>
  <c r="W1609" i="5"/>
  <c r="V1609" i="5"/>
  <c r="AT25" i="9" s="1"/>
  <c r="U1609" i="5"/>
  <c r="X1608" i="5"/>
  <c r="W1608" i="5"/>
  <c r="V1608" i="5"/>
  <c r="U1608" i="5"/>
  <c r="X1607" i="5"/>
  <c r="W1607" i="5"/>
  <c r="U1607" i="5"/>
  <c r="V1607" i="5" s="1"/>
  <c r="AT23" i="9" s="1"/>
  <c r="X1606" i="5"/>
  <c r="W1606" i="5"/>
  <c r="U1606" i="5"/>
  <c r="V1606" i="5" s="1"/>
  <c r="X1605" i="5"/>
  <c r="W1605" i="5"/>
  <c r="V1605" i="5"/>
  <c r="U1605" i="5"/>
  <c r="X1604" i="5"/>
  <c r="W1604" i="5"/>
  <c r="V1604" i="5"/>
  <c r="U1604" i="5"/>
  <c r="X1603" i="5"/>
  <c r="W1603" i="5"/>
  <c r="U1603" i="5"/>
  <c r="V1603" i="5" s="1"/>
  <c r="AT19" i="9" s="1"/>
  <c r="X1602" i="5"/>
  <c r="W1602" i="5"/>
  <c r="U1602" i="5"/>
  <c r="V1602" i="5" s="1"/>
  <c r="X1601" i="5"/>
  <c r="W1601" i="5"/>
  <c r="U1601" i="5"/>
  <c r="V1601" i="5" s="1"/>
  <c r="AT17" i="9" s="1"/>
  <c r="X1600" i="5"/>
  <c r="W1600" i="5"/>
  <c r="V1600" i="5"/>
  <c r="U1600" i="5"/>
  <c r="X1599" i="5"/>
  <c r="W1599" i="5"/>
  <c r="V1599" i="5"/>
  <c r="U1599" i="5"/>
  <c r="X1598" i="5"/>
  <c r="W1598" i="5"/>
  <c r="V1598" i="5"/>
  <c r="U1598" i="5"/>
  <c r="X1597" i="5"/>
  <c r="W1597" i="5"/>
  <c r="U1597" i="5"/>
  <c r="V1597" i="5" s="1"/>
  <c r="X1596" i="5"/>
  <c r="W1596" i="5"/>
  <c r="U1596" i="5"/>
  <c r="V1596" i="5" s="1"/>
  <c r="X1595" i="5"/>
  <c r="W1595" i="5"/>
  <c r="U1595" i="5"/>
  <c r="V1595" i="5" s="1"/>
  <c r="X1594" i="5"/>
  <c r="W1594" i="5"/>
  <c r="V1594" i="5"/>
  <c r="U1594" i="5"/>
  <c r="X1593" i="5"/>
  <c r="W1593" i="5"/>
  <c r="V1593" i="5"/>
  <c r="U1593" i="5"/>
  <c r="X1592" i="5"/>
  <c r="W1592" i="5"/>
  <c r="U1592" i="5"/>
  <c r="V1592" i="5" s="1"/>
  <c r="AT8" i="9" s="1"/>
  <c r="X1591" i="5"/>
  <c r="W1591" i="5"/>
  <c r="U1591" i="5"/>
  <c r="V1591" i="5" s="1"/>
  <c r="X1590" i="5"/>
  <c r="W1590" i="5"/>
  <c r="U1590" i="5"/>
  <c r="V1590" i="5" s="1"/>
  <c r="X1589" i="5"/>
  <c r="W1589" i="5"/>
  <c r="V1589" i="5"/>
  <c r="U1589" i="5"/>
  <c r="X1588" i="5"/>
  <c r="W1588" i="5"/>
  <c r="U1588" i="5"/>
  <c r="V1588" i="5" s="1"/>
  <c r="X1587" i="5"/>
  <c r="W1587" i="5"/>
  <c r="V1587" i="5"/>
  <c r="U1587" i="5"/>
  <c r="X1586" i="5"/>
  <c r="W1586" i="5"/>
  <c r="U1586" i="5"/>
  <c r="V1586" i="5" s="1"/>
  <c r="X1585" i="5"/>
  <c r="W1585" i="5"/>
  <c r="V1585" i="5"/>
  <c r="U1585" i="5"/>
  <c r="X1584" i="5"/>
  <c r="W1584" i="5"/>
  <c r="U1584" i="5"/>
  <c r="V1584" i="5" s="1"/>
  <c r="X1583" i="5"/>
  <c r="W1583" i="5"/>
  <c r="V1583" i="5"/>
  <c r="U1583" i="5"/>
  <c r="X1582" i="5"/>
  <c r="W1582" i="5"/>
  <c r="U1582" i="5"/>
  <c r="V1582" i="5" s="1"/>
  <c r="AS34" i="9" s="1"/>
  <c r="X1581" i="5"/>
  <c r="W1581" i="5"/>
  <c r="U1581" i="5"/>
  <c r="V1581" i="5" s="1"/>
  <c r="X1580" i="5"/>
  <c r="W1580" i="5"/>
  <c r="U1580" i="5"/>
  <c r="V1580" i="5" s="1"/>
  <c r="X1579" i="5"/>
  <c r="W1579" i="5"/>
  <c r="V1579" i="5"/>
  <c r="U1579" i="5"/>
  <c r="X1578" i="5"/>
  <c r="W1578" i="5"/>
  <c r="V1578" i="5"/>
  <c r="U1578" i="5"/>
  <c r="X1577" i="5"/>
  <c r="W1577" i="5"/>
  <c r="U1577" i="5"/>
  <c r="V1577" i="5" s="1"/>
  <c r="X1576" i="5"/>
  <c r="W1576" i="5"/>
  <c r="U1576" i="5"/>
  <c r="V1576" i="5" s="1"/>
  <c r="AS28" i="9" s="1"/>
  <c r="X1575" i="5"/>
  <c r="W1575" i="5"/>
  <c r="U1575" i="5"/>
  <c r="V1575" i="5" s="1"/>
  <c r="X1574" i="5"/>
  <c r="W1574" i="5"/>
  <c r="V1574" i="5"/>
  <c r="U1574" i="5"/>
  <c r="X1573" i="5"/>
  <c r="W1573" i="5"/>
  <c r="V1573" i="5"/>
  <c r="AS25" i="9" s="1"/>
  <c r="U1573" i="5"/>
  <c r="X1572" i="5"/>
  <c r="W1572" i="5"/>
  <c r="V1572" i="5"/>
  <c r="U1572" i="5"/>
  <c r="X1571" i="5"/>
  <c r="W1571" i="5"/>
  <c r="V1571" i="5"/>
  <c r="AS23" i="9" s="1"/>
  <c r="U1571" i="5"/>
  <c r="X1570" i="5"/>
  <c r="W1570" i="5"/>
  <c r="U1570" i="5"/>
  <c r="V1570" i="5" s="1"/>
  <c r="X1569" i="5"/>
  <c r="W1569" i="5"/>
  <c r="V1569" i="5"/>
  <c r="U1569" i="5"/>
  <c r="X1568" i="5"/>
  <c r="W1568" i="5"/>
  <c r="U1568" i="5"/>
  <c r="V1568" i="5" s="1"/>
  <c r="X1567" i="5"/>
  <c r="W1567" i="5"/>
  <c r="U1567" i="5"/>
  <c r="V1567" i="5" s="1"/>
  <c r="AS19" i="9" s="1"/>
  <c r="X1566" i="5"/>
  <c r="W1566" i="5"/>
  <c r="U1566" i="5"/>
  <c r="V1566" i="5" s="1"/>
  <c r="X1565" i="5"/>
  <c r="W1565" i="5"/>
  <c r="U1565" i="5"/>
  <c r="V1565" i="5" s="1"/>
  <c r="AS17" i="9" s="1"/>
  <c r="X1564" i="5"/>
  <c r="W1564" i="5"/>
  <c r="V1564" i="5"/>
  <c r="AS16" i="9" s="1"/>
  <c r="U1564" i="5"/>
  <c r="X1563" i="5"/>
  <c r="W1563" i="5"/>
  <c r="V1563" i="5"/>
  <c r="U1563" i="5"/>
  <c r="X1562" i="5"/>
  <c r="W1562" i="5"/>
  <c r="V1562" i="5"/>
  <c r="U1562" i="5"/>
  <c r="X1561" i="5"/>
  <c r="W1561" i="5"/>
  <c r="U1561" i="5"/>
  <c r="V1561" i="5" s="1"/>
  <c r="AS13" i="9" s="1"/>
  <c r="X1560" i="5"/>
  <c r="W1560" i="5"/>
  <c r="U1560" i="5"/>
  <c r="V1560" i="5" s="1"/>
  <c r="X1559" i="5"/>
  <c r="W1559" i="5"/>
  <c r="V1559" i="5"/>
  <c r="U1559" i="5"/>
  <c r="X1558" i="5"/>
  <c r="W1558" i="5"/>
  <c r="V1558" i="5"/>
  <c r="U1558" i="5"/>
  <c r="X1557" i="5"/>
  <c r="W1557" i="5"/>
  <c r="U1557" i="5"/>
  <c r="V1557" i="5" s="1"/>
  <c r="X1556" i="5"/>
  <c r="W1556" i="5"/>
  <c r="U1556" i="5"/>
  <c r="V1556" i="5" s="1"/>
  <c r="X1555" i="5"/>
  <c r="W1555" i="5"/>
  <c r="V1555" i="5"/>
  <c r="AS7" i="9" s="1"/>
  <c r="U1555" i="5"/>
  <c r="X1554" i="5"/>
  <c r="W1554" i="5"/>
  <c r="U1554" i="5"/>
  <c r="V1554" i="5" s="1"/>
  <c r="X1553" i="5"/>
  <c r="W1553" i="5"/>
  <c r="V1553" i="5"/>
  <c r="AS5" i="9" s="1"/>
  <c r="U1553" i="5"/>
  <c r="X1552" i="5"/>
  <c r="W1552" i="5"/>
  <c r="U1552" i="5"/>
  <c r="V1552" i="5" s="1"/>
  <c r="X1551" i="5"/>
  <c r="W1551" i="5"/>
  <c r="V1551" i="5"/>
  <c r="U1551" i="5"/>
  <c r="X1550" i="5"/>
  <c r="W1550" i="5"/>
  <c r="U1550" i="5"/>
  <c r="V1550" i="5" s="1"/>
  <c r="X1549" i="5"/>
  <c r="W1549" i="5"/>
  <c r="U1549" i="5"/>
  <c r="V1549" i="5" s="1"/>
  <c r="X1548" i="5"/>
  <c r="W1548" i="5"/>
  <c r="U1548" i="5"/>
  <c r="V1548" i="5" s="1"/>
  <c r="X1547" i="5"/>
  <c r="W1547" i="5"/>
  <c r="V1547" i="5"/>
  <c r="U1547" i="5"/>
  <c r="X1546" i="5"/>
  <c r="W1546" i="5"/>
  <c r="U1546" i="5"/>
  <c r="V1546" i="5" s="1"/>
  <c r="X1545" i="5"/>
  <c r="W1545" i="5"/>
  <c r="U1545" i="5"/>
  <c r="V1545" i="5" s="1"/>
  <c r="X1544" i="5"/>
  <c r="W1544" i="5"/>
  <c r="U1544" i="5"/>
  <c r="V1544" i="5" s="1"/>
  <c r="X1543" i="5"/>
  <c r="W1543" i="5"/>
  <c r="U1543" i="5"/>
  <c r="V1543" i="5" s="1"/>
  <c r="X1542" i="5"/>
  <c r="W1542" i="5"/>
  <c r="V1542" i="5"/>
  <c r="U1542" i="5"/>
  <c r="X1541" i="5"/>
  <c r="W1541" i="5"/>
  <c r="U1541" i="5"/>
  <c r="V1541" i="5" s="1"/>
  <c r="X1540" i="5"/>
  <c r="W1540" i="5"/>
  <c r="U1540" i="5"/>
  <c r="V1540" i="5" s="1"/>
  <c r="AR28" i="9" s="1"/>
  <c r="X1539" i="5"/>
  <c r="W1539" i="5"/>
  <c r="U1539" i="5"/>
  <c r="V1539" i="5" s="1"/>
  <c r="X1538" i="5"/>
  <c r="W1538" i="5"/>
  <c r="V1538" i="5"/>
  <c r="U1538" i="5"/>
  <c r="X1537" i="5"/>
  <c r="W1537" i="5"/>
  <c r="V1537" i="5"/>
  <c r="AR25" i="9" s="1"/>
  <c r="U1537" i="5"/>
  <c r="X1536" i="5"/>
  <c r="W1536" i="5"/>
  <c r="V1536" i="5"/>
  <c r="U1536" i="5"/>
  <c r="X1535" i="5"/>
  <c r="W1535" i="5"/>
  <c r="V1535" i="5"/>
  <c r="U1535" i="5"/>
  <c r="X1534" i="5"/>
  <c r="W1534" i="5"/>
  <c r="V1534" i="5"/>
  <c r="AR22" i="9" s="1"/>
  <c r="U1534" i="5"/>
  <c r="X1533" i="5"/>
  <c r="W1533" i="5"/>
  <c r="U1533" i="5"/>
  <c r="V1533" i="5" s="1"/>
  <c r="X1532" i="5"/>
  <c r="W1532" i="5"/>
  <c r="V1532" i="5"/>
  <c r="U1532" i="5"/>
  <c r="X1531" i="5"/>
  <c r="W1531" i="5"/>
  <c r="U1531" i="5"/>
  <c r="V1531" i="5" s="1"/>
  <c r="AR19" i="9" s="1"/>
  <c r="X1530" i="5"/>
  <c r="W1530" i="5"/>
  <c r="U1530" i="5"/>
  <c r="V1530" i="5" s="1"/>
  <c r="X1529" i="5"/>
  <c r="W1529" i="5"/>
  <c r="U1529" i="5"/>
  <c r="V1529" i="5" s="1"/>
  <c r="AR17" i="9" s="1"/>
  <c r="X1528" i="5"/>
  <c r="W1528" i="5"/>
  <c r="V1528" i="5"/>
  <c r="AR16" i="9" s="1"/>
  <c r="U1528" i="5"/>
  <c r="X1527" i="5"/>
  <c r="W1527" i="5"/>
  <c r="V1527" i="5"/>
  <c r="U1527" i="5"/>
  <c r="X1526" i="5"/>
  <c r="W1526" i="5"/>
  <c r="V1526" i="5"/>
  <c r="U1526" i="5"/>
  <c r="X1525" i="5"/>
  <c r="W1525" i="5"/>
  <c r="U1525" i="5"/>
  <c r="V1525" i="5" s="1"/>
  <c r="AR13" i="9" s="1"/>
  <c r="X1524" i="5"/>
  <c r="W1524" i="5"/>
  <c r="U1524" i="5"/>
  <c r="V1524" i="5" s="1"/>
  <c r="X1523" i="5"/>
  <c r="W1523" i="5"/>
  <c r="V1523" i="5"/>
  <c r="AR11" i="9" s="1"/>
  <c r="U1523" i="5"/>
  <c r="X1522" i="5"/>
  <c r="W1522" i="5"/>
  <c r="V1522" i="5"/>
  <c r="U1522" i="5"/>
  <c r="X1521" i="5"/>
  <c r="W1521" i="5"/>
  <c r="V1521" i="5"/>
  <c r="U1521" i="5"/>
  <c r="X1520" i="5"/>
  <c r="W1520" i="5"/>
  <c r="U1520" i="5"/>
  <c r="V1520" i="5" s="1"/>
  <c r="AR8" i="9" s="1"/>
  <c r="X1519" i="5"/>
  <c r="W1519" i="5"/>
  <c r="V1519" i="5"/>
  <c r="AR7" i="9" s="1"/>
  <c r="U1519" i="5"/>
  <c r="X1518" i="5"/>
  <c r="W1518" i="5"/>
  <c r="U1518" i="5"/>
  <c r="V1518" i="5" s="1"/>
  <c r="X1517" i="5"/>
  <c r="W1517" i="5"/>
  <c r="V1517" i="5"/>
  <c r="AR5" i="9" s="1"/>
  <c r="U1517" i="5"/>
  <c r="X1516" i="5"/>
  <c r="W1516" i="5"/>
  <c r="V1516" i="5"/>
  <c r="AR4" i="9" s="1"/>
  <c r="U1516" i="5"/>
  <c r="X1515" i="5"/>
  <c r="W1515" i="5"/>
  <c r="V1515" i="5"/>
  <c r="U1515" i="5"/>
  <c r="X1514" i="5"/>
  <c r="W1514" i="5"/>
  <c r="U1514" i="5"/>
  <c r="V1514" i="5" s="1"/>
  <c r="X1513" i="5"/>
  <c r="W1513" i="5"/>
  <c r="U1513" i="5"/>
  <c r="V1513" i="5" s="1"/>
  <c r="X1512" i="5"/>
  <c r="W1512" i="5"/>
  <c r="U1512" i="5"/>
  <c r="V1512" i="5" s="1"/>
  <c r="X1511" i="5"/>
  <c r="W1511" i="5"/>
  <c r="V1511" i="5"/>
  <c r="U1511" i="5"/>
  <c r="X1510" i="5"/>
  <c r="W1510" i="5"/>
  <c r="V1510" i="5"/>
  <c r="AQ34" i="9" s="1"/>
  <c r="U1510" i="5"/>
  <c r="X1509" i="5"/>
  <c r="W1509" i="5"/>
  <c r="U1509" i="5"/>
  <c r="V1509" i="5" s="1"/>
  <c r="X1508" i="5"/>
  <c r="W1508" i="5"/>
  <c r="U1508" i="5"/>
  <c r="V1508" i="5" s="1"/>
  <c r="X1507" i="5"/>
  <c r="W1507" i="5"/>
  <c r="U1507" i="5"/>
  <c r="V1507" i="5" s="1"/>
  <c r="X1506" i="5"/>
  <c r="W1506" i="5"/>
  <c r="V1506" i="5"/>
  <c r="U1506" i="5"/>
  <c r="X1505" i="5"/>
  <c r="W1505" i="5"/>
  <c r="V1505" i="5"/>
  <c r="AQ29" i="9" s="1"/>
  <c r="U1505" i="5"/>
  <c r="X1504" i="5"/>
  <c r="W1504" i="5"/>
  <c r="U1504" i="5"/>
  <c r="V1504" i="5" s="1"/>
  <c r="AQ28" i="9" s="1"/>
  <c r="X1503" i="5"/>
  <c r="W1503" i="5"/>
  <c r="U1503" i="5"/>
  <c r="V1503" i="5" s="1"/>
  <c r="X1502" i="5"/>
  <c r="W1502" i="5"/>
  <c r="V1502" i="5"/>
  <c r="U1502" i="5"/>
  <c r="X1501" i="5"/>
  <c r="W1501" i="5"/>
  <c r="V1501" i="5"/>
  <c r="AQ25" i="9" s="1"/>
  <c r="U1501" i="5"/>
  <c r="X1500" i="5"/>
  <c r="W1500" i="5"/>
  <c r="V1500" i="5"/>
  <c r="U1500" i="5"/>
  <c r="X1499" i="5"/>
  <c r="W1499" i="5"/>
  <c r="V1499" i="5"/>
  <c r="AQ23" i="9" s="1"/>
  <c r="U1499" i="5"/>
  <c r="X1498" i="5"/>
  <c r="W1498" i="5"/>
  <c r="U1498" i="5"/>
  <c r="V1498" i="5" s="1"/>
  <c r="X1497" i="5"/>
  <c r="W1497" i="5"/>
  <c r="V1497" i="5"/>
  <c r="U1497" i="5"/>
  <c r="X1496" i="5"/>
  <c r="W1496" i="5"/>
  <c r="U1496" i="5"/>
  <c r="V1496" i="5" s="1"/>
  <c r="X1495" i="5"/>
  <c r="W1495" i="5"/>
  <c r="U1495" i="5"/>
  <c r="V1495" i="5" s="1"/>
  <c r="AQ19" i="9" s="1"/>
  <c r="X1494" i="5"/>
  <c r="W1494" i="5"/>
  <c r="U1494" i="5"/>
  <c r="V1494" i="5" s="1"/>
  <c r="X1493" i="5"/>
  <c r="W1493" i="5"/>
  <c r="U1493" i="5"/>
  <c r="V1493" i="5" s="1"/>
  <c r="AQ17" i="9" s="1"/>
  <c r="X1492" i="5"/>
  <c r="W1492" i="5"/>
  <c r="V1492" i="5"/>
  <c r="AQ16" i="9" s="1"/>
  <c r="U1492" i="5"/>
  <c r="X1491" i="5"/>
  <c r="W1491" i="5"/>
  <c r="V1491" i="5"/>
  <c r="U1491" i="5"/>
  <c r="X1490" i="5"/>
  <c r="W1490" i="5"/>
  <c r="S126" i="8" s="1"/>
  <c r="V1490" i="5"/>
  <c r="U1490" i="5"/>
  <c r="X1489" i="5"/>
  <c r="W1489" i="5"/>
  <c r="U1489" i="5"/>
  <c r="V1489" i="5" s="1"/>
  <c r="X1488" i="5"/>
  <c r="W1488" i="5"/>
  <c r="U1488" i="5"/>
  <c r="V1488" i="5" s="1"/>
  <c r="X1487" i="5"/>
  <c r="W1487" i="5"/>
  <c r="V1487" i="5"/>
  <c r="U1487" i="5"/>
  <c r="X1486" i="5"/>
  <c r="W1486" i="5"/>
  <c r="V1486" i="5"/>
  <c r="U1486" i="5"/>
  <c r="X1485" i="5"/>
  <c r="W1485" i="5"/>
  <c r="U1485" i="5"/>
  <c r="V1485" i="5" s="1"/>
  <c r="X1484" i="5"/>
  <c r="W1484" i="5"/>
  <c r="U1484" i="5"/>
  <c r="V1484" i="5" s="1"/>
  <c r="AQ8" i="9" s="1"/>
  <c r="X1483" i="5"/>
  <c r="W1483" i="5"/>
  <c r="V1483" i="5"/>
  <c r="AQ7" i="9" s="1"/>
  <c r="U1483" i="5"/>
  <c r="X1482" i="5"/>
  <c r="W1482" i="5"/>
  <c r="U1482" i="5"/>
  <c r="V1482" i="5" s="1"/>
  <c r="X1481" i="5"/>
  <c r="W1481" i="5"/>
  <c r="V1481" i="5"/>
  <c r="U1481" i="5"/>
  <c r="X1480" i="5"/>
  <c r="W1480" i="5"/>
  <c r="V1480" i="5"/>
  <c r="AQ4" i="9" s="1"/>
  <c r="U1480" i="5"/>
  <c r="X1479" i="5"/>
  <c r="W1479" i="5"/>
  <c r="V1479" i="5"/>
  <c r="U1479" i="5"/>
  <c r="X1478" i="5"/>
  <c r="W1478" i="5"/>
  <c r="U1478" i="5"/>
  <c r="V1478" i="5" s="1"/>
  <c r="X1477" i="5"/>
  <c r="W1477" i="5"/>
  <c r="U1477" i="5"/>
  <c r="V1477" i="5" s="1"/>
  <c r="X1476" i="5"/>
  <c r="W1476" i="5"/>
  <c r="V1476" i="5"/>
  <c r="U1476" i="5"/>
  <c r="X1475" i="5"/>
  <c r="W1475" i="5"/>
  <c r="V1475" i="5"/>
  <c r="U1475" i="5"/>
  <c r="X1474" i="5"/>
  <c r="W1474" i="5"/>
  <c r="U1474" i="5"/>
  <c r="V1474" i="5" s="1"/>
  <c r="X1473" i="5"/>
  <c r="W1473" i="5"/>
  <c r="U1473" i="5"/>
  <c r="V1473" i="5" s="1"/>
  <c r="X1472" i="5"/>
  <c r="W1472" i="5"/>
  <c r="V1472" i="5"/>
  <c r="U1472" i="5"/>
  <c r="X1471" i="5"/>
  <c r="W1471" i="5"/>
  <c r="V1471" i="5"/>
  <c r="AP31" i="9" s="1"/>
  <c r="U1471" i="5"/>
  <c r="X1470" i="5"/>
  <c r="W1470" i="5"/>
  <c r="V1470" i="5"/>
  <c r="U1470" i="5"/>
  <c r="X1469" i="5"/>
  <c r="W1469" i="5"/>
  <c r="V1469" i="5"/>
  <c r="U1469" i="5"/>
  <c r="X1468" i="5"/>
  <c r="W1468" i="5"/>
  <c r="U1468" i="5"/>
  <c r="V1468" i="5" s="1"/>
  <c r="AP28" i="9" s="1"/>
  <c r="X1467" i="5"/>
  <c r="W1467" i="5"/>
  <c r="U1467" i="5"/>
  <c r="V1467" i="5" s="1"/>
  <c r="X1466" i="5"/>
  <c r="W1466" i="5"/>
  <c r="V1466" i="5"/>
  <c r="U1466" i="5"/>
  <c r="X1465" i="5"/>
  <c r="W1465" i="5"/>
  <c r="V1465" i="5"/>
  <c r="U1465" i="5"/>
  <c r="X1464" i="5"/>
  <c r="W1464" i="5"/>
  <c r="V1464" i="5"/>
  <c r="U1464" i="5"/>
  <c r="X1463" i="5"/>
  <c r="W1463" i="5"/>
  <c r="U1463" i="5"/>
  <c r="V1463" i="5" s="1"/>
  <c r="AP23" i="9" s="1"/>
  <c r="X1462" i="5"/>
  <c r="W1462" i="5"/>
  <c r="U1462" i="5"/>
  <c r="V1462" i="5" s="1"/>
  <c r="X1461" i="5"/>
  <c r="W1461" i="5"/>
  <c r="V1461" i="5"/>
  <c r="U1461" i="5"/>
  <c r="X1460" i="5"/>
  <c r="W1460" i="5"/>
  <c r="U1460" i="5"/>
  <c r="V1460" i="5" s="1"/>
  <c r="X1459" i="5"/>
  <c r="W1459" i="5"/>
  <c r="U1459" i="5"/>
  <c r="V1459" i="5" s="1"/>
  <c r="AP19" i="9" s="1"/>
  <c r="X1458" i="5"/>
  <c r="W1458" i="5"/>
  <c r="V1458" i="5"/>
  <c r="U1458" i="5"/>
  <c r="X1457" i="5"/>
  <c r="W1457" i="5"/>
  <c r="U1457" i="5"/>
  <c r="V1457" i="5" s="1"/>
  <c r="AP17" i="9" s="1"/>
  <c r="X1456" i="5"/>
  <c r="W1456" i="5"/>
  <c r="V1456" i="5"/>
  <c r="AP16" i="9" s="1"/>
  <c r="U1456" i="5"/>
  <c r="X1455" i="5"/>
  <c r="W1455" i="5"/>
  <c r="U1455" i="5"/>
  <c r="V1455" i="5" s="1"/>
  <c r="X1454" i="5"/>
  <c r="W1454" i="5"/>
  <c r="S123" i="8" s="1"/>
  <c r="V1454" i="5"/>
  <c r="U1454" i="5"/>
  <c r="X1453" i="5"/>
  <c r="W1453" i="5"/>
  <c r="V1453" i="5"/>
  <c r="U1453" i="5"/>
  <c r="X1452" i="5"/>
  <c r="W1452" i="5"/>
  <c r="V1452" i="5"/>
  <c r="U1452" i="5"/>
  <c r="X1451" i="5"/>
  <c r="W1451" i="5"/>
  <c r="U1451" i="5"/>
  <c r="V1451" i="5" s="1"/>
  <c r="X1450" i="5"/>
  <c r="W1450" i="5"/>
  <c r="V1450" i="5"/>
  <c r="U1450" i="5"/>
  <c r="X1449" i="5"/>
  <c r="W1449" i="5"/>
  <c r="V1449" i="5"/>
  <c r="U1449" i="5"/>
  <c r="X1448" i="5"/>
  <c r="W1448" i="5"/>
  <c r="U1448" i="5"/>
  <c r="V1448" i="5" s="1"/>
  <c r="AP8" i="9" s="1"/>
  <c r="X1447" i="5"/>
  <c r="W1447" i="5"/>
  <c r="U1447" i="5"/>
  <c r="V1447" i="5" s="1"/>
  <c r="AP7" i="9" s="1"/>
  <c r="X1446" i="5"/>
  <c r="W1446" i="5"/>
  <c r="U1446" i="5"/>
  <c r="V1446" i="5" s="1"/>
  <c r="X1445" i="5"/>
  <c r="W1445" i="5"/>
  <c r="V1445" i="5"/>
  <c r="U1445" i="5"/>
  <c r="X1444" i="5"/>
  <c r="W1444" i="5"/>
  <c r="V1444" i="5"/>
  <c r="AP4" i="9" s="1"/>
  <c r="U1444" i="5"/>
  <c r="X1443" i="5"/>
  <c r="W1443" i="5"/>
  <c r="V1443" i="5"/>
  <c r="U1443" i="5"/>
  <c r="X1442" i="5"/>
  <c r="W1442" i="5"/>
  <c r="S122" i="8" s="1"/>
  <c r="V1442" i="5"/>
  <c r="U1442" i="5"/>
  <c r="X1441" i="5"/>
  <c r="W1441" i="5"/>
  <c r="U1441" i="5"/>
  <c r="V1441" i="5" s="1"/>
  <c r="AO37" i="9" s="1"/>
  <c r="X1440" i="5"/>
  <c r="W1440" i="5"/>
  <c r="V1440" i="5"/>
  <c r="U1440" i="5"/>
  <c r="X1439" i="5"/>
  <c r="W1439" i="5"/>
  <c r="V1439" i="5"/>
  <c r="U1439" i="5"/>
  <c r="X1438" i="5"/>
  <c r="W1438" i="5"/>
  <c r="V1438" i="5"/>
  <c r="U1438" i="5"/>
  <c r="X1437" i="5"/>
  <c r="W1437" i="5"/>
  <c r="V1437" i="5"/>
  <c r="U1437" i="5"/>
  <c r="X1436" i="5"/>
  <c r="W1436" i="5"/>
  <c r="U1436" i="5"/>
  <c r="V1436" i="5" s="1"/>
  <c r="AO32" i="9" s="1"/>
  <c r="X1435" i="5"/>
  <c r="W1435" i="5"/>
  <c r="V1435" i="5"/>
  <c r="AO31" i="9" s="1"/>
  <c r="U1435" i="5"/>
  <c r="X1434" i="5"/>
  <c r="W1434" i="5"/>
  <c r="U1434" i="5"/>
  <c r="V1434" i="5" s="1"/>
  <c r="X1433" i="5"/>
  <c r="W1433" i="5"/>
  <c r="V1433" i="5"/>
  <c r="U1433" i="5"/>
  <c r="X1432" i="5"/>
  <c r="W1432" i="5"/>
  <c r="U1432" i="5"/>
  <c r="V1432" i="5" s="1"/>
  <c r="AO28" i="9" s="1"/>
  <c r="X1431" i="5"/>
  <c r="W1431" i="5"/>
  <c r="U1431" i="5"/>
  <c r="V1431" i="5" s="1"/>
  <c r="X1430" i="5"/>
  <c r="W1430" i="5"/>
  <c r="V1430" i="5"/>
  <c r="U1430" i="5"/>
  <c r="X1429" i="5"/>
  <c r="W1429" i="5"/>
  <c r="U1429" i="5"/>
  <c r="V1429" i="5" s="1"/>
  <c r="X1428" i="5"/>
  <c r="W1428" i="5"/>
  <c r="V1428" i="5"/>
  <c r="U1428" i="5"/>
  <c r="X1427" i="5"/>
  <c r="W1427" i="5"/>
  <c r="U1427" i="5"/>
  <c r="V1427" i="5" s="1"/>
  <c r="X1426" i="5"/>
  <c r="W1426" i="5"/>
  <c r="V1426" i="5"/>
  <c r="AO22" i="9" s="1"/>
  <c r="U1426" i="5"/>
  <c r="X1425" i="5"/>
  <c r="W1425" i="5"/>
  <c r="U1425" i="5"/>
  <c r="V1425" i="5" s="1"/>
  <c r="X1424" i="5"/>
  <c r="W1424" i="5"/>
  <c r="V1424" i="5"/>
  <c r="AO20" i="9" s="1"/>
  <c r="U1424" i="5"/>
  <c r="X1423" i="5"/>
  <c r="W1423" i="5"/>
  <c r="V1423" i="5"/>
  <c r="AO19" i="9" s="1"/>
  <c r="U1423" i="5"/>
  <c r="X1422" i="5"/>
  <c r="W1422" i="5"/>
  <c r="V1422" i="5"/>
  <c r="U1422" i="5"/>
  <c r="X1421" i="5"/>
  <c r="W1421" i="5"/>
  <c r="V1421" i="5"/>
  <c r="AO17" i="9" s="1"/>
  <c r="U1421" i="5"/>
  <c r="X1420" i="5"/>
  <c r="W1420" i="5"/>
  <c r="U1420" i="5"/>
  <c r="V1420" i="5" s="1"/>
  <c r="X1419" i="5"/>
  <c r="W1419" i="5"/>
  <c r="V1419" i="5"/>
  <c r="U1419" i="5"/>
  <c r="X1418" i="5"/>
  <c r="W1418" i="5"/>
  <c r="U1418" i="5"/>
  <c r="V1418" i="5" s="1"/>
  <c r="X1417" i="5"/>
  <c r="W1417" i="5"/>
  <c r="U1417" i="5"/>
  <c r="V1417" i="5" s="1"/>
  <c r="X1416" i="5"/>
  <c r="W1416" i="5"/>
  <c r="U1416" i="5"/>
  <c r="V1416" i="5" s="1"/>
  <c r="X1415" i="5"/>
  <c r="W1415" i="5"/>
  <c r="V1415" i="5"/>
  <c r="AO11" i="9" s="1"/>
  <c r="U1415" i="5"/>
  <c r="X1414" i="5"/>
  <c r="W1414" i="5"/>
  <c r="V1414" i="5"/>
  <c r="AO10" i="9" s="1"/>
  <c r="U1414" i="5"/>
  <c r="X1413" i="5"/>
  <c r="W1413" i="5"/>
  <c r="V1413" i="5"/>
  <c r="U1413" i="5"/>
  <c r="X1412" i="5"/>
  <c r="W1412" i="5"/>
  <c r="V1412" i="5"/>
  <c r="AO8" i="9" s="1"/>
  <c r="U1412" i="5"/>
  <c r="X1411" i="5"/>
  <c r="W1411" i="5"/>
  <c r="U1411" i="5"/>
  <c r="V1411" i="5" s="1"/>
  <c r="X1410" i="5"/>
  <c r="W1410" i="5"/>
  <c r="V1410" i="5"/>
  <c r="U1410" i="5"/>
  <c r="X1409" i="5"/>
  <c r="W1409" i="5"/>
  <c r="U1409" i="5"/>
  <c r="V1409" i="5" s="1"/>
  <c r="X1408" i="5"/>
  <c r="W1408" i="5"/>
  <c r="V1408" i="5"/>
  <c r="AO4" i="9" s="1"/>
  <c r="U1408" i="5"/>
  <c r="X1407" i="5"/>
  <c r="W1407" i="5"/>
  <c r="U1407" i="5"/>
  <c r="V1407" i="5" s="1"/>
  <c r="X1406" i="5"/>
  <c r="W1406" i="5"/>
  <c r="U1406" i="5"/>
  <c r="V1406" i="5" s="1"/>
  <c r="X1405" i="5"/>
  <c r="W1405" i="5"/>
  <c r="U1405" i="5"/>
  <c r="V1405" i="5" s="1"/>
  <c r="X1404" i="5"/>
  <c r="W1404" i="5"/>
  <c r="V1404" i="5"/>
  <c r="U1404" i="5"/>
  <c r="X1403" i="5"/>
  <c r="W1403" i="5"/>
  <c r="V1403" i="5"/>
  <c r="AN35" i="9" s="1"/>
  <c r="U1403" i="5"/>
  <c r="X1402" i="5"/>
  <c r="W1402" i="5"/>
  <c r="U1402" i="5"/>
  <c r="V1402" i="5" s="1"/>
  <c r="X1401" i="5"/>
  <c r="W1401" i="5"/>
  <c r="V1401" i="5"/>
  <c r="U1401" i="5"/>
  <c r="X1400" i="5"/>
  <c r="W1400" i="5"/>
  <c r="U1400" i="5"/>
  <c r="V1400" i="5" s="1"/>
  <c r="X1399" i="5"/>
  <c r="W1399" i="5"/>
  <c r="V1399" i="5"/>
  <c r="AN31" i="9" s="1"/>
  <c r="U1399" i="5"/>
  <c r="X1398" i="5"/>
  <c r="W1398" i="5"/>
  <c r="U1398" i="5"/>
  <c r="V1398" i="5" s="1"/>
  <c r="X1397" i="5"/>
  <c r="W1397" i="5"/>
  <c r="V1397" i="5"/>
  <c r="U1397" i="5"/>
  <c r="X1396" i="5"/>
  <c r="W1396" i="5"/>
  <c r="V1396" i="5"/>
  <c r="AN28" i="9" s="1"/>
  <c r="U1396" i="5"/>
  <c r="X1395" i="5"/>
  <c r="W1395" i="5"/>
  <c r="U1395" i="5"/>
  <c r="V1395" i="5" s="1"/>
  <c r="X1394" i="5"/>
  <c r="W1394" i="5"/>
  <c r="U1394" i="5"/>
  <c r="V1394" i="5" s="1"/>
  <c r="X1393" i="5"/>
  <c r="W1393" i="5"/>
  <c r="U1393" i="5"/>
  <c r="V1393" i="5" s="1"/>
  <c r="X1392" i="5"/>
  <c r="W1392" i="5"/>
  <c r="V1392" i="5"/>
  <c r="U1392" i="5"/>
  <c r="X1391" i="5"/>
  <c r="W1391" i="5"/>
  <c r="U1391" i="5"/>
  <c r="V1391" i="5" s="1"/>
  <c r="X1390" i="5"/>
  <c r="W1390" i="5"/>
  <c r="V1390" i="5"/>
  <c r="AN22" i="9" s="1"/>
  <c r="U1390" i="5"/>
  <c r="X1389" i="5"/>
  <c r="W1389" i="5"/>
  <c r="U1389" i="5"/>
  <c r="V1389" i="5" s="1"/>
  <c r="X1388" i="5"/>
  <c r="W1388" i="5"/>
  <c r="V1388" i="5"/>
  <c r="AN20" i="9" s="1"/>
  <c r="U1388" i="5"/>
  <c r="X1387" i="5"/>
  <c r="W1387" i="5"/>
  <c r="U1387" i="5"/>
  <c r="V1387" i="5" s="1"/>
  <c r="X1386" i="5"/>
  <c r="W1386" i="5"/>
  <c r="V1386" i="5"/>
  <c r="U1386" i="5"/>
  <c r="X1385" i="5"/>
  <c r="W1385" i="5"/>
  <c r="U1385" i="5"/>
  <c r="V1385" i="5" s="1"/>
  <c r="X1384" i="5"/>
  <c r="W1384" i="5"/>
  <c r="U1384" i="5"/>
  <c r="V1384" i="5" s="1"/>
  <c r="X1383" i="5"/>
  <c r="W1383" i="5"/>
  <c r="U1383" i="5"/>
  <c r="V1383" i="5" s="1"/>
  <c r="X1382" i="5"/>
  <c r="W1382" i="5"/>
  <c r="U1382" i="5"/>
  <c r="V1382" i="5" s="1"/>
  <c r="X1381" i="5"/>
  <c r="W1381" i="5"/>
  <c r="U1381" i="5"/>
  <c r="V1381" i="5" s="1"/>
  <c r="AN13" i="9" s="1"/>
  <c r="X1380" i="5"/>
  <c r="W1380" i="5"/>
  <c r="U1380" i="5"/>
  <c r="V1380" i="5" s="1"/>
  <c r="X1379" i="5"/>
  <c r="W1379" i="5"/>
  <c r="V1379" i="5"/>
  <c r="AN11" i="9" s="1"/>
  <c r="U1379" i="5"/>
  <c r="X1378" i="5"/>
  <c r="W1378" i="5"/>
  <c r="V1378" i="5"/>
  <c r="AN10" i="9" s="1"/>
  <c r="U1378" i="5"/>
  <c r="X1377" i="5"/>
  <c r="W1377" i="5"/>
  <c r="V1377" i="5"/>
  <c r="U1377" i="5"/>
  <c r="X1376" i="5"/>
  <c r="W1376" i="5"/>
  <c r="V1376" i="5"/>
  <c r="U1376" i="5"/>
  <c r="X1375" i="5"/>
  <c r="W1375" i="5"/>
  <c r="U1375" i="5"/>
  <c r="V1375" i="5" s="1"/>
  <c r="X1374" i="5"/>
  <c r="W1374" i="5"/>
  <c r="U1374" i="5"/>
  <c r="V1374" i="5" s="1"/>
  <c r="X1373" i="5"/>
  <c r="W1373" i="5"/>
  <c r="U1373" i="5"/>
  <c r="V1373" i="5" s="1"/>
  <c r="X1372" i="5"/>
  <c r="W1372" i="5"/>
  <c r="V1372" i="5"/>
  <c r="AN4" i="9" s="1"/>
  <c r="U1372" i="5"/>
  <c r="X1371" i="5"/>
  <c r="W1371" i="5"/>
  <c r="U1371" i="5"/>
  <c r="V1371" i="5" s="1"/>
  <c r="X1370" i="5"/>
  <c r="W1370" i="5"/>
  <c r="U1370" i="5"/>
  <c r="V1370" i="5" s="1"/>
  <c r="X1369" i="5"/>
  <c r="W1369" i="5"/>
  <c r="V1369" i="5"/>
  <c r="AM37" i="9" s="1"/>
  <c r="U1369" i="5"/>
  <c r="X1368" i="5"/>
  <c r="W1368" i="5"/>
  <c r="V1368" i="5"/>
  <c r="U1368" i="5"/>
  <c r="X1367" i="5"/>
  <c r="W1367" i="5"/>
  <c r="V1367" i="5"/>
  <c r="AM35" i="9" s="1"/>
  <c r="U1367" i="5"/>
  <c r="X1366" i="5"/>
  <c r="W1366" i="5"/>
  <c r="U1366" i="5"/>
  <c r="V1366" i="5" s="1"/>
  <c r="X1365" i="5"/>
  <c r="W1365" i="5"/>
  <c r="U1365" i="5"/>
  <c r="V1365" i="5" s="1"/>
  <c r="X1364" i="5"/>
  <c r="W1364" i="5"/>
  <c r="U1364" i="5"/>
  <c r="V1364" i="5" s="1"/>
  <c r="X1363" i="5"/>
  <c r="W1363" i="5"/>
  <c r="V1363" i="5"/>
  <c r="U1363" i="5"/>
  <c r="X1362" i="5"/>
  <c r="W1362" i="5"/>
  <c r="U1362" i="5"/>
  <c r="V1362" i="5" s="1"/>
  <c r="X1361" i="5"/>
  <c r="W1361" i="5"/>
  <c r="V1361" i="5"/>
  <c r="U1361" i="5"/>
  <c r="X1360" i="5"/>
  <c r="W1360" i="5"/>
  <c r="U1360" i="5"/>
  <c r="V1360" i="5" s="1"/>
  <c r="X1359" i="5"/>
  <c r="W1359" i="5"/>
  <c r="U1359" i="5"/>
  <c r="V1359" i="5" s="1"/>
  <c r="X1358" i="5"/>
  <c r="W1358" i="5"/>
  <c r="U1358" i="5"/>
  <c r="V1358" i="5" s="1"/>
  <c r="X1357" i="5"/>
  <c r="W1357" i="5"/>
  <c r="U1357" i="5"/>
  <c r="V1357" i="5" s="1"/>
  <c r="X1356" i="5"/>
  <c r="W1356" i="5"/>
  <c r="V1356" i="5"/>
  <c r="U1356" i="5"/>
  <c r="X1355" i="5"/>
  <c r="W1355" i="5"/>
  <c r="U1355" i="5"/>
  <c r="V1355" i="5" s="1"/>
  <c r="X1354" i="5"/>
  <c r="W1354" i="5"/>
  <c r="V1354" i="5"/>
  <c r="AM22" i="9" s="1"/>
  <c r="U1354" i="5"/>
  <c r="X1353" i="5"/>
  <c r="W1353" i="5"/>
  <c r="U1353" i="5"/>
  <c r="V1353" i="5" s="1"/>
  <c r="X1352" i="5"/>
  <c r="W1352" i="5"/>
  <c r="V1352" i="5"/>
  <c r="U1352" i="5"/>
  <c r="X1351" i="5"/>
  <c r="W1351" i="5"/>
  <c r="U1351" i="5"/>
  <c r="V1351" i="5" s="1"/>
  <c r="X1350" i="5"/>
  <c r="W1350" i="5"/>
  <c r="V1350" i="5"/>
  <c r="U1350" i="5"/>
  <c r="X1349" i="5"/>
  <c r="W1349" i="5"/>
  <c r="U1349" i="5"/>
  <c r="V1349" i="5" s="1"/>
  <c r="X1348" i="5"/>
  <c r="W1348" i="5"/>
  <c r="U1348" i="5"/>
  <c r="V1348" i="5" s="1"/>
  <c r="X1347" i="5"/>
  <c r="W1347" i="5"/>
  <c r="V1347" i="5"/>
  <c r="U1347" i="5"/>
  <c r="X1346" i="5"/>
  <c r="W1346" i="5"/>
  <c r="S114" i="8" s="1"/>
  <c r="U1346" i="5"/>
  <c r="V1346" i="5" s="1"/>
  <c r="X1345" i="5"/>
  <c r="W1345" i="5"/>
  <c r="U1345" i="5"/>
  <c r="V1345" i="5" s="1"/>
  <c r="AM13" i="9" s="1"/>
  <c r="X1344" i="5"/>
  <c r="W1344" i="5"/>
  <c r="U1344" i="5"/>
  <c r="V1344" i="5" s="1"/>
  <c r="X1343" i="5"/>
  <c r="W1343" i="5"/>
  <c r="V1343" i="5"/>
  <c r="AM11" i="9" s="1"/>
  <c r="U1343" i="5"/>
  <c r="X1342" i="5"/>
  <c r="W1342" i="5"/>
  <c r="V1342" i="5"/>
  <c r="U1342" i="5"/>
  <c r="X1341" i="5"/>
  <c r="W1341" i="5"/>
  <c r="V1341" i="5"/>
  <c r="U1341" i="5"/>
  <c r="X1340" i="5"/>
  <c r="W1340" i="5"/>
  <c r="U1340" i="5"/>
  <c r="V1340" i="5" s="1"/>
  <c r="X1339" i="5"/>
  <c r="W1339" i="5"/>
  <c r="U1339" i="5"/>
  <c r="V1339" i="5" s="1"/>
  <c r="X1338" i="5"/>
  <c r="W1338" i="5"/>
  <c r="V1338" i="5"/>
  <c r="U1338" i="5"/>
  <c r="X1337" i="5"/>
  <c r="W1337" i="5"/>
  <c r="U1337" i="5"/>
  <c r="V1337" i="5" s="1"/>
  <c r="X1336" i="5"/>
  <c r="W1336" i="5"/>
  <c r="V1336" i="5"/>
  <c r="U1336" i="5"/>
  <c r="X1335" i="5"/>
  <c r="W1335" i="5"/>
  <c r="U1335" i="5"/>
  <c r="V1335" i="5" s="1"/>
  <c r="X1334" i="5"/>
  <c r="W1334" i="5"/>
  <c r="U1334" i="5"/>
  <c r="V1334" i="5" s="1"/>
  <c r="X1333" i="5"/>
  <c r="W1333" i="5"/>
  <c r="V1333" i="5"/>
  <c r="AL37" i="9" s="1"/>
  <c r="U1333" i="5"/>
  <c r="X1332" i="5"/>
  <c r="W1332" i="5"/>
  <c r="V1332" i="5"/>
  <c r="U1332" i="5"/>
  <c r="X1331" i="5"/>
  <c r="W1331" i="5"/>
  <c r="V1331" i="5"/>
  <c r="AL35" i="9" s="1"/>
  <c r="U1331" i="5"/>
  <c r="X1330" i="5"/>
  <c r="W1330" i="5"/>
  <c r="U1330" i="5"/>
  <c r="V1330" i="5" s="1"/>
  <c r="X1329" i="5"/>
  <c r="W1329" i="5"/>
  <c r="U1329" i="5"/>
  <c r="V1329" i="5" s="1"/>
  <c r="X1328" i="5"/>
  <c r="W1328" i="5"/>
  <c r="U1328" i="5"/>
  <c r="V1328" i="5" s="1"/>
  <c r="X1327" i="5"/>
  <c r="W1327" i="5"/>
  <c r="V1327" i="5"/>
  <c r="U1327" i="5"/>
  <c r="X1326" i="5"/>
  <c r="W1326" i="5"/>
  <c r="U1326" i="5"/>
  <c r="V1326" i="5" s="1"/>
  <c r="X1325" i="5"/>
  <c r="W1325" i="5"/>
  <c r="V1325" i="5"/>
  <c r="AL29" i="9" s="1"/>
  <c r="U1325" i="5"/>
  <c r="X1324" i="5"/>
  <c r="W1324" i="5"/>
  <c r="U1324" i="5"/>
  <c r="V1324" i="5" s="1"/>
  <c r="X1323" i="5"/>
  <c r="W1323" i="5"/>
  <c r="U1323" i="5"/>
  <c r="V1323" i="5" s="1"/>
  <c r="X1322" i="5"/>
  <c r="W1322" i="5"/>
  <c r="U1322" i="5"/>
  <c r="V1322" i="5" s="1"/>
  <c r="X1321" i="5"/>
  <c r="W1321" i="5"/>
  <c r="U1321" i="5"/>
  <c r="V1321" i="5" s="1"/>
  <c r="X1320" i="5"/>
  <c r="W1320" i="5"/>
  <c r="V1320" i="5"/>
  <c r="U1320" i="5"/>
  <c r="X1319" i="5"/>
  <c r="W1319" i="5"/>
  <c r="U1319" i="5"/>
  <c r="V1319" i="5" s="1"/>
  <c r="X1318" i="5"/>
  <c r="W1318" i="5"/>
  <c r="V1318" i="5"/>
  <c r="AL22" i="9" s="1"/>
  <c r="U1318" i="5"/>
  <c r="X1317" i="5"/>
  <c r="W1317" i="5"/>
  <c r="U1317" i="5"/>
  <c r="V1317" i="5" s="1"/>
  <c r="X1316" i="5"/>
  <c r="W1316" i="5"/>
  <c r="V1316" i="5"/>
  <c r="U1316" i="5"/>
  <c r="X1315" i="5"/>
  <c r="W1315" i="5"/>
  <c r="V1315" i="5"/>
  <c r="AL19" i="9" s="1"/>
  <c r="U1315" i="5"/>
  <c r="X1314" i="5"/>
  <c r="W1314" i="5"/>
  <c r="V1314" i="5"/>
  <c r="U1314" i="5"/>
  <c r="X1313" i="5"/>
  <c r="W1313" i="5"/>
  <c r="V1313" i="5"/>
  <c r="AL17" i="9" s="1"/>
  <c r="U1313" i="5"/>
  <c r="X1312" i="5"/>
  <c r="W1312" i="5"/>
  <c r="U1312" i="5"/>
  <c r="V1312" i="5" s="1"/>
  <c r="AL16" i="9" s="1"/>
  <c r="X1311" i="5"/>
  <c r="W1311" i="5"/>
  <c r="V1311" i="5"/>
  <c r="U1311" i="5"/>
  <c r="X1310" i="5"/>
  <c r="W1310" i="5"/>
  <c r="U1310" i="5"/>
  <c r="V1310" i="5" s="1"/>
  <c r="X1309" i="5"/>
  <c r="W1309" i="5"/>
  <c r="U1309" i="5"/>
  <c r="V1309" i="5" s="1"/>
  <c r="AL13" i="9" s="1"/>
  <c r="X1308" i="5"/>
  <c r="W1308" i="5"/>
  <c r="V1308" i="5"/>
  <c r="U1308" i="5"/>
  <c r="X1307" i="5"/>
  <c r="W1307" i="5"/>
  <c r="V1307" i="5"/>
  <c r="AL11" i="9" s="1"/>
  <c r="U1307" i="5"/>
  <c r="X1306" i="5"/>
  <c r="W1306" i="5"/>
  <c r="V1306" i="5"/>
  <c r="AL10" i="9" s="1"/>
  <c r="U1306" i="5"/>
  <c r="X1305" i="5"/>
  <c r="W1305" i="5"/>
  <c r="U1305" i="5"/>
  <c r="V1305" i="5" s="1"/>
  <c r="X1304" i="5"/>
  <c r="W1304" i="5"/>
  <c r="U1304" i="5"/>
  <c r="V1304" i="5" s="1"/>
  <c r="X1303" i="5"/>
  <c r="W1303" i="5"/>
  <c r="U1303" i="5"/>
  <c r="V1303" i="5" s="1"/>
  <c r="X1302" i="5"/>
  <c r="W1302" i="5"/>
  <c r="V1302" i="5"/>
  <c r="U1302" i="5"/>
  <c r="X1301" i="5"/>
  <c r="W1301" i="5"/>
  <c r="U1301" i="5"/>
  <c r="V1301" i="5" s="1"/>
  <c r="AL5" i="9" s="1"/>
  <c r="X1300" i="5"/>
  <c r="W1300" i="5"/>
  <c r="V1300" i="5"/>
  <c r="AL4" i="9" s="1"/>
  <c r="U1300" i="5"/>
  <c r="X1299" i="5"/>
  <c r="W1299" i="5"/>
  <c r="U1299" i="5"/>
  <c r="V1299" i="5" s="1"/>
  <c r="X1298" i="5"/>
  <c r="W1298" i="5"/>
  <c r="U1298" i="5"/>
  <c r="V1298" i="5" s="1"/>
  <c r="X1297" i="5"/>
  <c r="W1297" i="5"/>
  <c r="V1297" i="5"/>
  <c r="AK37" i="9" s="1"/>
  <c r="U1297" i="5"/>
  <c r="X1296" i="5"/>
  <c r="W1296" i="5"/>
  <c r="V1296" i="5"/>
  <c r="U1296" i="5"/>
  <c r="X1295" i="5"/>
  <c r="W1295" i="5"/>
  <c r="V1295" i="5"/>
  <c r="AK35" i="9" s="1"/>
  <c r="U1295" i="5"/>
  <c r="X1294" i="5"/>
  <c r="W1294" i="5"/>
  <c r="V1294" i="5"/>
  <c r="U1294" i="5"/>
  <c r="X1293" i="5"/>
  <c r="W1293" i="5"/>
  <c r="V1293" i="5"/>
  <c r="U1293" i="5"/>
  <c r="X1292" i="5"/>
  <c r="W1292" i="5"/>
  <c r="U1292" i="5"/>
  <c r="V1292" i="5" s="1"/>
  <c r="X1291" i="5"/>
  <c r="W1291" i="5"/>
  <c r="V1291" i="5"/>
  <c r="U1291" i="5"/>
  <c r="X1290" i="5"/>
  <c r="W1290" i="5"/>
  <c r="U1290" i="5"/>
  <c r="V1290" i="5" s="1"/>
  <c r="X1289" i="5"/>
  <c r="W1289" i="5"/>
  <c r="V1289" i="5"/>
  <c r="AK29" i="9" s="1"/>
  <c r="U1289" i="5"/>
  <c r="X1288" i="5"/>
  <c r="W1288" i="5"/>
  <c r="U1288" i="5"/>
  <c r="V1288" i="5" s="1"/>
  <c r="X1287" i="5"/>
  <c r="W1287" i="5"/>
  <c r="U1287" i="5"/>
  <c r="V1287" i="5" s="1"/>
  <c r="X1286" i="5"/>
  <c r="W1286" i="5"/>
  <c r="S109" i="8" s="1"/>
  <c r="V1286" i="5"/>
  <c r="U1286" i="5"/>
  <c r="X1285" i="5"/>
  <c r="W1285" i="5"/>
  <c r="U1285" i="5"/>
  <c r="V1285" i="5" s="1"/>
  <c r="X1284" i="5"/>
  <c r="W1284" i="5"/>
  <c r="V1284" i="5"/>
  <c r="U1284" i="5"/>
  <c r="X1283" i="5"/>
  <c r="W1283" i="5"/>
  <c r="V1283" i="5"/>
  <c r="U1283" i="5"/>
  <c r="X1282" i="5"/>
  <c r="W1282" i="5"/>
  <c r="V1282" i="5"/>
  <c r="U1282" i="5"/>
  <c r="X1281" i="5"/>
  <c r="W1281" i="5"/>
  <c r="U1281" i="5"/>
  <c r="V1281" i="5" s="1"/>
  <c r="X1280" i="5"/>
  <c r="W1280" i="5"/>
  <c r="V1280" i="5"/>
  <c r="U1280" i="5"/>
  <c r="X1279" i="5"/>
  <c r="W1279" i="5"/>
  <c r="U1279" i="5"/>
  <c r="V1279" i="5" s="1"/>
  <c r="X1278" i="5"/>
  <c r="W1278" i="5"/>
  <c r="V1278" i="5"/>
  <c r="U1278" i="5"/>
  <c r="X1277" i="5"/>
  <c r="W1277" i="5"/>
  <c r="U1277" i="5"/>
  <c r="V1277" i="5" s="1"/>
  <c r="X1276" i="5"/>
  <c r="W1276" i="5"/>
  <c r="U1276" i="5"/>
  <c r="V1276" i="5" s="1"/>
  <c r="AK16" i="9" s="1"/>
  <c r="X1275" i="5"/>
  <c r="W1275" i="5"/>
  <c r="U1275" i="5"/>
  <c r="V1275" i="5" s="1"/>
  <c r="X1274" i="5"/>
  <c r="W1274" i="5"/>
  <c r="U1274" i="5"/>
  <c r="V1274" i="5" s="1"/>
  <c r="X1273" i="5"/>
  <c r="W1273" i="5"/>
  <c r="U1273" i="5"/>
  <c r="V1273" i="5" s="1"/>
  <c r="AK13" i="9" s="1"/>
  <c r="X1272" i="5"/>
  <c r="W1272" i="5"/>
  <c r="U1272" i="5"/>
  <c r="V1272" i="5" s="1"/>
  <c r="X1271" i="5"/>
  <c r="W1271" i="5"/>
  <c r="V1271" i="5"/>
  <c r="AK11" i="9" s="1"/>
  <c r="U1271" i="5"/>
  <c r="X1270" i="5"/>
  <c r="W1270" i="5"/>
  <c r="V1270" i="5"/>
  <c r="AK10" i="9" s="1"/>
  <c r="U1270" i="5"/>
  <c r="X1269" i="5"/>
  <c r="W1269" i="5"/>
  <c r="V1269" i="5"/>
  <c r="U1269" i="5"/>
  <c r="X1268" i="5"/>
  <c r="W1268" i="5"/>
  <c r="V1268" i="5"/>
  <c r="AK8" i="9" s="1"/>
  <c r="U1268" i="5"/>
  <c r="X1267" i="5"/>
  <c r="W1267" i="5"/>
  <c r="U1267" i="5"/>
  <c r="V1267" i="5" s="1"/>
  <c r="X1266" i="5"/>
  <c r="W1266" i="5"/>
  <c r="U1266" i="5"/>
  <c r="V1266" i="5" s="1"/>
  <c r="X1265" i="5"/>
  <c r="W1265" i="5"/>
  <c r="U1265" i="5"/>
  <c r="V1265" i="5" s="1"/>
  <c r="AK5" i="9" s="1"/>
  <c r="X1264" i="5"/>
  <c r="W1264" i="5"/>
  <c r="V1264" i="5"/>
  <c r="AK4" i="9" s="1"/>
  <c r="U1264" i="5"/>
  <c r="X1263" i="5"/>
  <c r="W1263" i="5"/>
  <c r="U1263" i="5"/>
  <c r="V1263" i="5" s="1"/>
  <c r="X1262" i="5"/>
  <c r="W1262" i="5"/>
  <c r="U1262" i="5"/>
  <c r="V1262" i="5" s="1"/>
  <c r="X1261" i="5"/>
  <c r="W1261" i="5"/>
  <c r="U1261" i="5"/>
  <c r="V1261" i="5" s="1"/>
  <c r="X1260" i="5"/>
  <c r="W1260" i="5"/>
  <c r="V1260" i="5"/>
  <c r="U1260" i="5"/>
  <c r="X1259" i="5"/>
  <c r="W1259" i="5"/>
  <c r="V1259" i="5"/>
  <c r="AJ35" i="9" s="1"/>
  <c r="U1259" i="5"/>
  <c r="X1258" i="5"/>
  <c r="W1258" i="5"/>
  <c r="U1258" i="5"/>
  <c r="V1258" i="5" s="1"/>
  <c r="X1257" i="5"/>
  <c r="W1257" i="5"/>
  <c r="V1257" i="5"/>
  <c r="U1257" i="5"/>
  <c r="X1256" i="5"/>
  <c r="W1256" i="5"/>
  <c r="U1256" i="5"/>
  <c r="V1256" i="5" s="1"/>
  <c r="X1255" i="5"/>
  <c r="W1255" i="5"/>
  <c r="V1255" i="5"/>
  <c r="U1255" i="5"/>
  <c r="X1254" i="5"/>
  <c r="W1254" i="5"/>
  <c r="U1254" i="5"/>
  <c r="V1254" i="5" s="1"/>
  <c r="X1253" i="5"/>
  <c r="W1253" i="5"/>
  <c r="V1253" i="5"/>
  <c r="AJ29" i="9" s="1"/>
  <c r="U1253" i="5"/>
  <c r="X1252" i="5"/>
  <c r="W1252" i="5"/>
  <c r="U1252" i="5"/>
  <c r="V1252" i="5" s="1"/>
  <c r="AJ28" i="9" s="1"/>
  <c r="X1251" i="5"/>
  <c r="W1251" i="5"/>
  <c r="U1251" i="5"/>
  <c r="V1251" i="5" s="1"/>
  <c r="X1250" i="5"/>
  <c r="W1250" i="5"/>
  <c r="V1250" i="5"/>
  <c r="U1250" i="5"/>
  <c r="X1249" i="5"/>
  <c r="W1249" i="5"/>
  <c r="U1249" i="5"/>
  <c r="V1249" i="5" s="1"/>
  <c r="X1248" i="5"/>
  <c r="W1248" i="5"/>
  <c r="V1248" i="5"/>
  <c r="U1248" i="5"/>
  <c r="X1247" i="5"/>
  <c r="W1247" i="5"/>
  <c r="V1247" i="5"/>
  <c r="U1247" i="5"/>
  <c r="X1246" i="5"/>
  <c r="W1246" i="5"/>
  <c r="V1246" i="5"/>
  <c r="AJ22" i="9" s="1"/>
  <c r="U1246" i="5"/>
  <c r="X1245" i="5"/>
  <c r="W1245" i="5"/>
  <c r="U1245" i="5"/>
  <c r="V1245" i="5" s="1"/>
  <c r="X1244" i="5"/>
  <c r="W1244" i="5"/>
  <c r="U1244" i="5"/>
  <c r="V1244" i="5" s="1"/>
  <c r="X1243" i="5"/>
  <c r="W1243" i="5"/>
  <c r="U1243" i="5"/>
  <c r="V1243" i="5" s="1"/>
  <c r="X1242" i="5"/>
  <c r="W1242" i="5"/>
  <c r="V1242" i="5"/>
  <c r="U1242" i="5"/>
  <c r="X1241" i="5"/>
  <c r="W1241" i="5"/>
  <c r="U1241" i="5"/>
  <c r="V1241" i="5" s="1"/>
  <c r="X1240" i="5"/>
  <c r="W1240" i="5"/>
  <c r="U1240" i="5"/>
  <c r="V1240" i="5" s="1"/>
  <c r="AJ16" i="9" s="1"/>
  <c r="X1239" i="5"/>
  <c r="W1239" i="5"/>
  <c r="U1239" i="5"/>
  <c r="V1239" i="5" s="1"/>
  <c r="X1238" i="5"/>
  <c r="W1238" i="5"/>
  <c r="S105" i="8" s="1"/>
  <c r="U1238" i="5"/>
  <c r="V1238" i="5" s="1"/>
  <c r="X1237" i="5"/>
  <c r="W1237" i="5"/>
  <c r="U1237" i="5"/>
  <c r="V1237" i="5" s="1"/>
  <c r="AJ13" i="9" s="1"/>
  <c r="X1236" i="5"/>
  <c r="W1236" i="5"/>
  <c r="U1236" i="5"/>
  <c r="V1236" i="5" s="1"/>
  <c r="X1235" i="5"/>
  <c r="W1235" i="5"/>
  <c r="V1235" i="5"/>
  <c r="AJ11" i="9" s="1"/>
  <c r="U1235" i="5"/>
  <c r="X1234" i="5"/>
  <c r="W1234" i="5"/>
  <c r="V1234" i="5"/>
  <c r="AJ10" i="9" s="1"/>
  <c r="U1234" i="5"/>
  <c r="X1233" i="5"/>
  <c r="W1233" i="5"/>
  <c r="U1233" i="5"/>
  <c r="V1233" i="5" s="1"/>
  <c r="X1232" i="5"/>
  <c r="W1232" i="5"/>
  <c r="U1232" i="5"/>
  <c r="V1232" i="5" s="1"/>
  <c r="X1231" i="5"/>
  <c r="W1231" i="5"/>
  <c r="U1231" i="5"/>
  <c r="V1231" i="5" s="1"/>
  <c r="X1230" i="5"/>
  <c r="W1230" i="5"/>
  <c r="V1230" i="5"/>
  <c r="U1230" i="5"/>
  <c r="X1229" i="5"/>
  <c r="W1229" i="5"/>
  <c r="U1229" i="5"/>
  <c r="V1229" i="5" s="1"/>
  <c r="X1228" i="5"/>
  <c r="W1228" i="5"/>
  <c r="V1228" i="5"/>
  <c r="AJ4" i="9" s="1"/>
  <c r="U1228" i="5"/>
  <c r="X1227" i="5"/>
  <c r="W1227" i="5"/>
  <c r="U1227" i="5"/>
  <c r="V1227" i="5" s="1"/>
  <c r="X1226" i="5"/>
  <c r="W1226" i="5"/>
  <c r="U1226" i="5"/>
  <c r="V1226" i="5" s="1"/>
  <c r="X1225" i="5"/>
  <c r="W1225" i="5"/>
  <c r="V1225" i="5"/>
  <c r="U1225" i="5"/>
  <c r="X1224" i="5"/>
  <c r="W1224" i="5"/>
  <c r="V1224" i="5"/>
  <c r="U1224" i="5"/>
  <c r="X1223" i="5"/>
  <c r="W1223" i="5"/>
  <c r="V1223" i="5"/>
  <c r="AI35" i="9" s="1"/>
  <c r="U1223" i="5"/>
  <c r="X1222" i="5"/>
  <c r="W1222" i="5"/>
  <c r="V1222" i="5"/>
  <c r="U1222" i="5"/>
  <c r="X1221" i="5"/>
  <c r="W1221" i="5"/>
  <c r="U1221" i="5"/>
  <c r="V1221" i="5" s="1"/>
  <c r="X1220" i="5"/>
  <c r="W1220" i="5"/>
  <c r="U1220" i="5"/>
  <c r="V1220" i="5" s="1"/>
  <c r="X1219" i="5"/>
  <c r="W1219" i="5"/>
  <c r="U1219" i="5"/>
  <c r="V1219" i="5" s="1"/>
  <c r="X1218" i="5"/>
  <c r="W1218" i="5"/>
  <c r="U1218" i="5"/>
  <c r="V1218" i="5" s="1"/>
  <c r="X1217" i="5"/>
  <c r="W1217" i="5"/>
  <c r="V1217" i="5"/>
  <c r="AI29" i="9" s="1"/>
  <c r="U1217" i="5"/>
  <c r="X1216" i="5"/>
  <c r="W1216" i="5"/>
  <c r="V1216" i="5"/>
  <c r="AI28" i="9" s="1"/>
  <c r="U1216" i="5"/>
  <c r="X1215" i="5"/>
  <c r="W1215" i="5"/>
  <c r="U1215" i="5"/>
  <c r="V1215" i="5" s="1"/>
  <c r="X1214" i="5"/>
  <c r="W1214" i="5"/>
  <c r="U1214" i="5"/>
  <c r="V1214" i="5" s="1"/>
  <c r="X1213" i="5"/>
  <c r="W1213" i="5"/>
  <c r="U1213" i="5"/>
  <c r="V1213" i="5" s="1"/>
  <c r="X1212" i="5"/>
  <c r="W1212" i="5"/>
  <c r="V1212" i="5"/>
  <c r="U1212" i="5"/>
  <c r="X1211" i="5"/>
  <c r="W1211" i="5"/>
  <c r="V1211" i="5"/>
  <c r="U1211" i="5"/>
  <c r="X1210" i="5"/>
  <c r="W1210" i="5"/>
  <c r="V1210" i="5"/>
  <c r="AI22" i="9" s="1"/>
  <c r="U1210" i="5"/>
  <c r="X1209" i="5"/>
  <c r="W1209" i="5"/>
  <c r="U1209" i="5"/>
  <c r="V1209" i="5" s="1"/>
  <c r="X1208" i="5"/>
  <c r="W1208" i="5"/>
  <c r="U1208" i="5"/>
  <c r="V1208" i="5" s="1"/>
  <c r="X1207" i="5"/>
  <c r="W1207" i="5"/>
  <c r="U1207" i="5"/>
  <c r="V1207" i="5" s="1"/>
  <c r="AI19" i="9" s="1"/>
  <c r="X1206" i="5"/>
  <c r="W1206" i="5"/>
  <c r="V1206" i="5"/>
  <c r="U1206" i="5"/>
  <c r="X1205" i="5"/>
  <c r="W1205" i="5"/>
  <c r="U1205" i="5"/>
  <c r="V1205" i="5" s="1"/>
  <c r="AI17" i="9" s="1"/>
  <c r="X1204" i="5"/>
  <c r="W1204" i="5"/>
  <c r="U1204" i="5"/>
  <c r="V1204" i="5" s="1"/>
  <c r="X1203" i="5"/>
  <c r="W1203" i="5"/>
  <c r="V1203" i="5"/>
  <c r="U1203" i="5"/>
  <c r="X1202" i="5"/>
  <c r="W1202" i="5"/>
  <c r="S102" i="8" s="1"/>
  <c r="U1202" i="5"/>
  <c r="V1202" i="5" s="1"/>
  <c r="X1201" i="5"/>
  <c r="W1201" i="5"/>
  <c r="U1201" i="5"/>
  <c r="V1201" i="5" s="1"/>
  <c r="AI13" i="9" s="1"/>
  <c r="X1200" i="5"/>
  <c r="W1200" i="5"/>
  <c r="U1200" i="5"/>
  <c r="V1200" i="5" s="1"/>
  <c r="X1199" i="5"/>
  <c r="W1199" i="5"/>
  <c r="V1199" i="5"/>
  <c r="AI11" i="9" s="1"/>
  <c r="U1199" i="5"/>
  <c r="X1198" i="5"/>
  <c r="W1198" i="5"/>
  <c r="V1198" i="5"/>
  <c r="AI10" i="9" s="1"/>
  <c r="U1198" i="5"/>
  <c r="X1197" i="5"/>
  <c r="W1197" i="5"/>
  <c r="U1197" i="5"/>
  <c r="V1197" i="5" s="1"/>
  <c r="X1196" i="5"/>
  <c r="W1196" i="5"/>
  <c r="U1196" i="5"/>
  <c r="V1196" i="5" s="1"/>
  <c r="AI8" i="9" s="1"/>
  <c r="X1195" i="5"/>
  <c r="W1195" i="5"/>
  <c r="U1195" i="5"/>
  <c r="V1195" i="5" s="1"/>
  <c r="X1194" i="5"/>
  <c r="W1194" i="5"/>
  <c r="U1194" i="5"/>
  <c r="V1194" i="5" s="1"/>
  <c r="X1193" i="5"/>
  <c r="W1193" i="5"/>
  <c r="U1193" i="5"/>
  <c r="V1193" i="5" s="1"/>
  <c r="X1192" i="5"/>
  <c r="W1192" i="5"/>
  <c r="U1192" i="5"/>
  <c r="V1192" i="5" s="1"/>
  <c r="X1191" i="5"/>
  <c r="W1191" i="5"/>
  <c r="U1191" i="5"/>
  <c r="V1191" i="5" s="1"/>
  <c r="X1190" i="5"/>
  <c r="W1190" i="5"/>
  <c r="U1190" i="5"/>
  <c r="V1190" i="5" s="1"/>
  <c r="X1189" i="5"/>
  <c r="W1189" i="5"/>
  <c r="V1189" i="5"/>
  <c r="U1189" i="5"/>
  <c r="X1188" i="5"/>
  <c r="W1188" i="5"/>
  <c r="V1188" i="5"/>
  <c r="U1188" i="5"/>
  <c r="X1187" i="5"/>
  <c r="W1187" i="5"/>
  <c r="V1187" i="5"/>
  <c r="AH35" i="9" s="1"/>
  <c r="U1187" i="5"/>
  <c r="X1186" i="5"/>
  <c r="W1186" i="5"/>
  <c r="U1186" i="5"/>
  <c r="V1186" i="5" s="1"/>
  <c r="X1185" i="5"/>
  <c r="W1185" i="5"/>
  <c r="V1185" i="5"/>
  <c r="U1185" i="5"/>
  <c r="X1184" i="5"/>
  <c r="W1184" i="5"/>
  <c r="V1184" i="5"/>
  <c r="U1184" i="5"/>
  <c r="X1183" i="5"/>
  <c r="W1183" i="5"/>
  <c r="V1183" i="5"/>
  <c r="U1183" i="5"/>
  <c r="X1182" i="5"/>
  <c r="W1182" i="5"/>
  <c r="V1182" i="5"/>
  <c r="U1182" i="5"/>
  <c r="X1181" i="5"/>
  <c r="W1181" i="5"/>
  <c r="V1181" i="5"/>
  <c r="U1181" i="5"/>
  <c r="X1180" i="5"/>
  <c r="W1180" i="5"/>
  <c r="U1180" i="5"/>
  <c r="V1180" i="5" s="1"/>
  <c r="AH28" i="9" s="1"/>
  <c r="X1179" i="5"/>
  <c r="W1179" i="5"/>
  <c r="U1179" i="5"/>
  <c r="V1179" i="5" s="1"/>
  <c r="X1178" i="5"/>
  <c r="W1178" i="5"/>
  <c r="V1178" i="5"/>
  <c r="U1178" i="5"/>
  <c r="X1177" i="5"/>
  <c r="W1177" i="5"/>
  <c r="U1177" i="5"/>
  <c r="V1177" i="5" s="1"/>
  <c r="X1176" i="5"/>
  <c r="W1176" i="5"/>
  <c r="V1176" i="5"/>
  <c r="U1176" i="5"/>
  <c r="X1175" i="5"/>
  <c r="W1175" i="5"/>
  <c r="U1175" i="5"/>
  <c r="V1175" i="5" s="1"/>
  <c r="X1174" i="5"/>
  <c r="W1174" i="5"/>
  <c r="V1174" i="5"/>
  <c r="AH22" i="9" s="1"/>
  <c r="U1174" i="5"/>
  <c r="X1173" i="5"/>
  <c r="W1173" i="5"/>
  <c r="U1173" i="5"/>
  <c r="V1173" i="5" s="1"/>
  <c r="X1172" i="5"/>
  <c r="W1172" i="5"/>
  <c r="U1172" i="5"/>
  <c r="V1172" i="5" s="1"/>
  <c r="X1171" i="5"/>
  <c r="W1171" i="5"/>
  <c r="U1171" i="5"/>
  <c r="V1171" i="5" s="1"/>
  <c r="AH19" i="9" s="1"/>
  <c r="X1170" i="5"/>
  <c r="W1170" i="5"/>
  <c r="V1170" i="5"/>
  <c r="U1170" i="5"/>
  <c r="X1169" i="5"/>
  <c r="W1169" i="5"/>
  <c r="V1169" i="5"/>
  <c r="AH17" i="9" s="1"/>
  <c r="U1169" i="5"/>
  <c r="X1168" i="5"/>
  <c r="W1168" i="5"/>
  <c r="U1168" i="5"/>
  <c r="V1168" i="5" s="1"/>
  <c r="AH16" i="9" s="1"/>
  <c r="X1167" i="5"/>
  <c r="W1167" i="5"/>
  <c r="V1167" i="5"/>
  <c r="U1167" i="5"/>
  <c r="X1166" i="5"/>
  <c r="W1166" i="5"/>
  <c r="U1166" i="5"/>
  <c r="V1166" i="5" s="1"/>
  <c r="X1165" i="5"/>
  <c r="W1165" i="5"/>
  <c r="U1165" i="5"/>
  <c r="V1165" i="5" s="1"/>
  <c r="X1164" i="5"/>
  <c r="W1164" i="5"/>
  <c r="V1164" i="5"/>
  <c r="U1164" i="5"/>
  <c r="X1163" i="5"/>
  <c r="W1163" i="5"/>
  <c r="V1163" i="5"/>
  <c r="U1163" i="5"/>
  <c r="X1162" i="5"/>
  <c r="W1162" i="5"/>
  <c r="V1162" i="5"/>
  <c r="AH10" i="9" s="1"/>
  <c r="U1162" i="5"/>
  <c r="X1161" i="5"/>
  <c r="W1161" i="5"/>
  <c r="V1161" i="5"/>
  <c r="U1161" i="5"/>
  <c r="X1160" i="5"/>
  <c r="W1160" i="5"/>
  <c r="U1160" i="5"/>
  <c r="V1160" i="5" s="1"/>
  <c r="X1159" i="5"/>
  <c r="W1159" i="5"/>
  <c r="V1159" i="5"/>
  <c r="U1159" i="5"/>
  <c r="X1158" i="5"/>
  <c r="W1158" i="5"/>
  <c r="U1158" i="5"/>
  <c r="V1158" i="5" s="1"/>
  <c r="X1157" i="5"/>
  <c r="W1157" i="5"/>
  <c r="V1157" i="5"/>
  <c r="AH5" i="9" s="1"/>
  <c r="U1157" i="5"/>
  <c r="X1156" i="5"/>
  <c r="W1156" i="5"/>
  <c r="V1156" i="5"/>
  <c r="U1156" i="5"/>
  <c r="X1155" i="5"/>
  <c r="W1155" i="5"/>
  <c r="U1155" i="5"/>
  <c r="V1155" i="5" s="1"/>
  <c r="X1154" i="5"/>
  <c r="W1154" i="5"/>
  <c r="U1154" i="5"/>
  <c r="V1154" i="5" s="1"/>
  <c r="X1153" i="5"/>
  <c r="W1153" i="5"/>
  <c r="V1153" i="5"/>
  <c r="U1153" i="5"/>
  <c r="X1152" i="5"/>
  <c r="W1152" i="5"/>
  <c r="V1152" i="5"/>
  <c r="U1152" i="5"/>
  <c r="X1151" i="5"/>
  <c r="W1151" i="5"/>
  <c r="V1151" i="5"/>
  <c r="U1151" i="5"/>
  <c r="X1150" i="5"/>
  <c r="W1150" i="5"/>
  <c r="U1150" i="5"/>
  <c r="V1150" i="5" s="1"/>
  <c r="X1149" i="5"/>
  <c r="W1149" i="5"/>
  <c r="U1149" i="5"/>
  <c r="V1149" i="5" s="1"/>
  <c r="X1148" i="5"/>
  <c r="W1148" i="5"/>
  <c r="U1148" i="5"/>
  <c r="V1148" i="5" s="1"/>
  <c r="X1147" i="5"/>
  <c r="W1147" i="5"/>
  <c r="U1147" i="5"/>
  <c r="V1147" i="5" s="1"/>
  <c r="X1146" i="5"/>
  <c r="W1146" i="5"/>
  <c r="U1146" i="5"/>
  <c r="V1146" i="5" s="1"/>
  <c r="X1145" i="5"/>
  <c r="W1145" i="5"/>
  <c r="V1145" i="5"/>
  <c r="AG29" i="9" s="1"/>
  <c r="U1145" i="5"/>
  <c r="X1144" i="5"/>
  <c r="W1144" i="5"/>
  <c r="V1144" i="5"/>
  <c r="AG28" i="9" s="1"/>
  <c r="U1144" i="5"/>
  <c r="X1143" i="5"/>
  <c r="W1143" i="5"/>
  <c r="U1143" i="5"/>
  <c r="V1143" i="5" s="1"/>
  <c r="X1142" i="5"/>
  <c r="W1142" i="5"/>
  <c r="U1142" i="5"/>
  <c r="V1142" i="5" s="1"/>
  <c r="X1141" i="5"/>
  <c r="W1141" i="5"/>
  <c r="U1141" i="5"/>
  <c r="V1141" i="5" s="1"/>
  <c r="AG25" i="9" s="1"/>
  <c r="X1140" i="5"/>
  <c r="W1140" i="5"/>
  <c r="V1140" i="5"/>
  <c r="U1140" i="5"/>
  <c r="X1139" i="5"/>
  <c r="W1139" i="5"/>
  <c r="V1139" i="5"/>
  <c r="AG23" i="9" s="1"/>
  <c r="U1139" i="5"/>
  <c r="X1138" i="5"/>
  <c r="W1138" i="5"/>
  <c r="V1138" i="5"/>
  <c r="AG22" i="9" s="1"/>
  <c r="U1138" i="5"/>
  <c r="X1137" i="5"/>
  <c r="W1137" i="5"/>
  <c r="V1137" i="5"/>
  <c r="U1137" i="5"/>
  <c r="X1136" i="5"/>
  <c r="W1136" i="5"/>
  <c r="U1136" i="5"/>
  <c r="V1136" i="5" s="1"/>
  <c r="X1135" i="5"/>
  <c r="W1135" i="5"/>
  <c r="V1135" i="5"/>
  <c r="AG19" i="9" s="1"/>
  <c r="U1135" i="5"/>
  <c r="X1134" i="5"/>
  <c r="W1134" i="5"/>
  <c r="V1134" i="5"/>
  <c r="U1134" i="5"/>
  <c r="X1133" i="5"/>
  <c r="W1133" i="5"/>
  <c r="U1133" i="5"/>
  <c r="V1133" i="5" s="1"/>
  <c r="X1132" i="5"/>
  <c r="W1132" i="5"/>
  <c r="U1132" i="5"/>
  <c r="V1132" i="5" s="1"/>
  <c r="X1131" i="5"/>
  <c r="W1131" i="5"/>
  <c r="V1131" i="5"/>
  <c r="U1131" i="5"/>
  <c r="X1130" i="5"/>
  <c r="W1130" i="5"/>
  <c r="S96" i="8" s="1"/>
  <c r="U1130" i="5"/>
  <c r="V1130" i="5" s="1"/>
  <c r="X1129" i="5"/>
  <c r="W1129" i="5"/>
  <c r="U1129" i="5"/>
  <c r="V1129" i="5" s="1"/>
  <c r="X1128" i="5"/>
  <c r="W1128" i="5"/>
  <c r="U1128" i="5"/>
  <c r="V1128" i="5" s="1"/>
  <c r="AG12" i="9" s="1"/>
  <c r="X1127" i="5"/>
  <c r="W1127" i="5"/>
  <c r="U1127" i="5"/>
  <c r="V1127" i="5" s="1"/>
  <c r="X1126" i="5"/>
  <c r="W1126" i="5"/>
  <c r="U1126" i="5"/>
  <c r="V1126" i="5" s="1"/>
  <c r="AG10" i="9" s="1"/>
  <c r="X1125" i="5"/>
  <c r="W1125" i="5"/>
  <c r="V1125" i="5"/>
  <c r="AG9" i="9" s="1"/>
  <c r="U1125" i="5"/>
  <c r="X1124" i="5"/>
  <c r="W1124" i="5"/>
  <c r="U1124" i="5"/>
  <c r="V1124" i="5" s="1"/>
  <c r="AG8" i="9" s="1"/>
  <c r="X1123" i="5"/>
  <c r="W1123" i="5"/>
  <c r="U1123" i="5"/>
  <c r="V1123" i="5" s="1"/>
  <c r="X1122" i="5"/>
  <c r="W1122" i="5"/>
  <c r="V1122" i="5"/>
  <c r="AG6" i="9" s="1"/>
  <c r="U1122" i="5"/>
  <c r="X1121" i="5"/>
  <c r="W1121" i="5"/>
  <c r="U1121" i="5"/>
  <c r="V1121" i="5" s="1"/>
  <c r="AG5" i="9" s="1"/>
  <c r="X1120" i="5"/>
  <c r="W1120" i="5"/>
  <c r="U1120" i="5"/>
  <c r="V1120" i="5" s="1"/>
  <c r="X1119" i="5"/>
  <c r="W1119" i="5"/>
  <c r="U1119" i="5"/>
  <c r="V1119" i="5" s="1"/>
  <c r="AG3" i="9" s="1"/>
  <c r="X1118" i="5"/>
  <c r="W1118" i="5"/>
  <c r="U1118" i="5"/>
  <c r="V1118" i="5" s="1"/>
  <c r="X1117" i="5"/>
  <c r="W1117" i="5"/>
  <c r="U1117" i="5"/>
  <c r="V1117" i="5" s="1"/>
  <c r="AF37" i="9" s="1"/>
  <c r="X1116" i="5"/>
  <c r="W1116" i="5"/>
  <c r="V1116" i="5"/>
  <c r="AF36" i="9" s="1"/>
  <c r="U1116" i="5"/>
  <c r="X1115" i="5"/>
  <c r="W1115" i="5"/>
  <c r="U1115" i="5"/>
  <c r="V1115" i="5" s="1"/>
  <c r="AF35" i="9" s="1"/>
  <c r="X1114" i="5"/>
  <c r="W1114" i="5"/>
  <c r="U1114" i="5"/>
  <c r="V1114" i="5" s="1"/>
  <c r="AF34" i="9" s="1"/>
  <c r="X1113" i="5"/>
  <c r="W1113" i="5"/>
  <c r="V1113" i="5"/>
  <c r="AF33" i="9" s="1"/>
  <c r="U1113" i="5"/>
  <c r="X1112" i="5"/>
  <c r="W1112" i="5"/>
  <c r="U1112" i="5"/>
  <c r="V1112" i="5" s="1"/>
  <c r="AF32" i="9" s="1"/>
  <c r="X1111" i="5"/>
  <c r="W1111" i="5"/>
  <c r="U1111" i="5"/>
  <c r="V1111" i="5" s="1"/>
  <c r="X1110" i="5"/>
  <c r="W1110" i="5"/>
  <c r="U1110" i="5"/>
  <c r="V1110" i="5" s="1"/>
  <c r="AF30" i="9" s="1"/>
  <c r="X1109" i="5"/>
  <c r="W1109" i="5"/>
  <c r="U1109" i="5"/>
  <c r="V1109" i="5" s="1"/>
  <c r="X1108" i="5"/>
  <c r="W1108" i="5"/>
  <c r="U1108" i="5"/>
  <c r="V1108" i="5" s="1"/>
  <c r="AF28" i="9" s="1"/>
  <c r="X1107" i="5"/>
  <c r="W1107" i="5"/>
  <c r="V1107" i="5"/>
  <c r="U1107" i="5"/>
  <c r="X1106" i="5"/>
  <c r="W1106" i="5"/>
  <c r="U1106" i="5"/>
  <c r="V1106" i="5" s="1"/>
  <c r="X1105" i="5"/>
  <c r="W1105" i="5"/>
  <c r="U1105" i="5"/>
  <c r="V1105" i="5" s="1"/>
  <c r="X1104" i="5"/>
  <c r="W1104" i="5"/>
  <c r="V1104" i="5"/>
  <c r="AF24" i="9" s="1"/>
  <c r="U1104" i="5"/>
  <c r="X1103" i="5"/>
  <c r="W1103" i="5"/>
  <c r="U1103" i="5"/>
  <c r="V1103" i="5" s="1"/>
  <c r="X1102" i="5"/>
  <c r="W1102" i="5"/>
  <c r="U1102" i="5"/>
  <c r="V1102" i="5" s="1"/>
  <c r="X1101" i="5"/>
  <c r="W1101" i="5"/>
  <c r="U1101" i="5"/>
  <c r="V1101" i="5" s="1"/>
  <c r="AF21" i="9" s="1"/>
  <c r="X1100" i="5"/>
  <c r="W1100" i="5"/>
  <c r="U1100" i="5"/>
  <c r="V1100" i="5" s="1"/>
  <c r="AF20" i="9" s="1"/>
  <c r="X1099" i="5"/>
  <c r="W1099" i="5"/>
  <c r="U1099" i="5"/>
  <c r="V1099" i="5" s="1"/>
  <c r="AF19" i="9" s="1"/>
  <c r="X1098" i="5"/>
  <c r="W1098" i="5"/>
  <c r="V1098" i="5"/>
  <c r="AF18" i="9" s="1"/>
  <c r="U1098" i="5"/>
  <c r="X1097" i="5"/>
  <c r="W1097" i="5"/>
  <c r="U1097" i="5"/>
  <c r="V1097" i="5" s="1"/>
  <c r="AF17" i="9" s="1"/>
  <c r="X1096" i="5"/>
  <c r="W1096" i="5"/>
  <c r="U1096" i="5"/>
  <c r="V1096" i="5" s="1"/>
  <c r="AF16" i="9" s="1"/>
  <c r="X1095" i="5"/>
  <c r="W1095" i="5"/>
  <c r="V1095" i="5"/>
  <c r="AF15" i="9" s="1"/>
  <c r="U1095" i="5"/>
  <c r="X1094" i="5"/>
  <c r="W1094" i="5"/>
  <c r="U1094" i="5"/>
  <c r="V1094" i="5" s="1"/>
  <c r="X1093" i="5"/>
  <c r="W1093" i="5"/>
  <c r="U1093" i="5"/>
  <c r="V1093" i="5" s="1"/>
  <c r="X1092" i="5"/>
  <c r="W1092" i="5"/>
  <c r="U1092" i="5"/>
  <c r="V1092" i="5" s="1"/>
  <c r="AF12" i="9" s="1"/>
  <c r="X1091" i="5"/>
  <c r="W1091" i="5"/>
  <c r="U1091" i="5"/>
  <c r="V1091" i="5" s="1"/>
  <c r="AF11" i="9" s="1"/>
  <c r="X1090" i="5"/>
  <c r="W1090" i="5"/>
  <c r="U1090" i="5"/>
  <c r="V1090" i="5" s="1"/>
  <c r="AF10" i="9" s="1"/>
  <c r="X1089" i="5"/>
  <c r="W1089" i="5"/>
  <c r="V1089" i="5"/>
  <c r="AF9" i="9" s="1"/>
  <c r="U1089" i="5"/>
  <c r="X1088" i="5"/>
  <c r="W1088" i="5"/>
  <c r="U1088" i="5"/>
  <c r="V1088" i="5" s="1"/>
  <c r="AF8" i="9" s="1"/>
  <c r="X1087" i="5"/>
  <c r="W1087" i="5"/>
  <c r="U1087" i="5"/>
  <c r="V1087" i="5" s="1"/>
  <c r="AF7" i="9" s="1"/>
  <c r="X1086" i="5"/>
  <c r="W1086" i="5"/>
  <c r="V1086" i="5"/>
  <c r="AF6" i="9" s="1"/>
  <c r="U1086" i="5"/>
  <c r="X1085" i="5"/>
  <c r="W1085" i="5"/>
  <c r="U1085" i="5"/>
  <c r="V1085" i="5" s="1"/>
  <c r="AF5" i="9" s="1"/>
  <c r="X1084" i="5"/>
  <c r="W1084" i="5"/>
  <c r="U1084" i="5"/>
  <c r="V1084" i="5" s="1"/>
  <c r="X1083" i="5"/>
  <c r="W1083" i="5"/>
  <c r="U1083" i="5"/>
  <c r="V1083" i="5" s="1"/>
  <c r="AF3" i="9" s="1"/>
  <c r="X1082" i="5"/>
  <c r="W1082" i="5"/>
  <c r="U1082" i="5"/>
  <c r="V1082" i="5" s="1"/>
  <c r="X1081" i="5"/>
  <c r="W1081" i="5"/>
  <c r="U1081" i="5"/>
  <c r="V1081" i="5" s="1"/>
  <c r="AE37" i="9" s="1"/>
  <c r="X1080" i="5"/>
  <c r="W1080" i="5"/>
  <c r="V1080" i="5"/>
  <c r="U1080" i="5"/>
  <c r="X1079" i="5"/>
  <c r="W1079" i="5"/>
  <c r="U1079" i="5"/>
  <c r="V1079" i="5" s="1"/>
  <c r="AE35" i="9" s="1"/>
  <c r="X1078" i="5"/>
  <c r="W1078" i="5"/>
  <c r="U1078" i="5"/>
  <c r="V1078" i="5" s="1"/>
  <c r="X1077" i="5"/>
  <c r="W1077" i="5"/>
  <c r="V1077" i="5"/>
  <c r="AE33" i="9" s="1"/>
  <c r="U1077" i="5"/>
  <c r="X1076" i="5"/>
  <c r="W1076" i="5"/>
  <c r="U1076" i="5"/>
  <c r="V1076" i="5" s="1"/>
  <c r="X1075" i="5"/>
  <c r="W1075" i="5"/>
  <c r="U1075" i="5"/>
  <c r="V1075" i="5" s="1"/>
  <c r="X1074" i="5"/>
  <c r="W1074" i="5"/>
  <c r="U1074" i="5"/>
  <c r="V1074" i="5" s="1"/>
  <c r="AE30" i="9" s="1"/>
  <c r="X1073" i="5"/>
  <c r="W1073" i="5"/>
  <c r="U1073" i="5"/>
  <c r="V1073" i="5" s="1"/>
  <c r="AE29" i="9" s="1"/>
  <c r="X1072" i="5"/>
  <c r="W1072" i="5"/>
  <c r="U1072" i="5"/>
  <c r="V1072" i="5" s="1"/>
  <c r="AE28" i="9" s="1"/>
  <c r="X1071" i="5"/>
  <c r="W1071" i="5"/>
  <c r="V1071" i="5"/>
  <c r="AE27" i="9" s="1"/>
  <c r="U1071" i="5"/>
  <c r="X1070" i="5"/>
  <c r="W1070" i="5"/>
  <c r="U1070" i="5"/>
  <c r="V1070" i="5" s="1"/>
  <c r="X1069" i="5"/>
  <c r="W1069" i="5"/>
  <c r="U1069" i="5"/>
  <c r="V1069" i="5" s="1"/>
  <c r="AE25" i="9" s="1"/>
  <c r="X1068" i="5"/>
  <c r="W1068" i="5"/>
  <c r="V1068" i="5"/>
  <c r="AE24" i="9" s="1"/>
  <c r="U1068" i="5"/>
  <c r="X1067" i="5"/>
  <c r="W1067" i="5"/>
  <c r="U1067" i="5"/>
  <c r="V1067" i="5" s="1"/>
  <c r="AE23" i="9" s="1"/>
  <c r="X1066" i="5"/>
  <c r="W1066" i="5"/>
  <c r="U1066" i="5"/>
  <c r="V1066" i="5" s="1"/>
  <c r="X1065" i="5"/>
  <c r="W1065" i="5"/>
  <c r="U1065" i="5"/>
  <c r="V1065" i="5" s="1"/>
  <c r="AE21" i="9" s="1"/>
  <c r="X1064" i="5"/>
  <c r="W1064" i="5"/>
  <c r="U1064" i="5"/>
  <c r="V1064" i="5" s="1"/>
  <c r="AE20" i="9" s="1"/>
  <c r="X1063" i="5"/>
  <c r="W1063" i="5"/>
  <c r="U1063" i="5"/>
  <c r="V1063" i="5" s="1"/>
  <c r="AE19" i="9" s="1"/>
  <c r="X1062" i="5"/>
  <c r="W1062" i="5"/>
  <c r="V1062" i="5"/>
  <c r="AE18" i="9" s="1"/>
  <c r="U1062" i="5"/>
  <c r="X1061" i="5"/>
  <c r="W1061" i="5"/>
  <c r="U1061" i="5"/>
  <c r="V1061" i="5" s="1"/>
  <c r="AE17" i="9" s="1"/>
  <c r="X1060" i="5"/>
  <c r="W1060" i="5"/>
  <c r="U1060" i="5"/>
  <c r="V1060" i="5" s="1"/>
  <c r="AE16" i="9" s="1"/>
  <c r="X1059" i="5"/>
  <c r="W1059" i="5"/>
  <c r="V1059" i="5"/>
  <c r="AE15" i="9" s="1"/>
  <c r="U1059" i="5"/>
  <c r="X1058" i="5"/>
  <c r="W1058" i="5"/>
  <c r="U1058" i="5"/>
  <c r="V1058" i="5" s="1"/>
  <c r="X1057" i="5"/>
  <c r="W1057" i="5"/>
  <c r="U1057" i="5"/>
  <c r="V1057" i="5" s="1"/>
  <c r="X1056" i="5"/>
  <c r="W1056" i="5"/>
  <c r="U1056" i="5"/>
  <c r="V1056" i="5" s="1"/>
  <c r="AE12" i="9" s="1"/>
  <c r="X1055" i="5"/>
  <c r="W1055" i="5"/>
  <c r="U1055" i="5"/>
  <c r="V1055" i="5" s="1"/>
  <c r="AE11" i="9" s="1"/>
  <c r="X1054" i="5"/>
  <c r="W1054" i="5"/>
  <c r="U1054" i="5"/>
  <c r="V1054" i="5" s="1"/>
  <c r="AE10" i="9" s="1"/>
  <c r="X1053" i="5"/>
  <c r="W1053" i="5"/>
  <c r="V1053" i="5"/>
  <c r="U1053" i="5"/>
  <c r="X1052" i="5"/>
  <c r="W1052" i="5"/>
  <c r="U1052" i="5"/>
  <c r="V1052" i="5" s="1"/>
  <c r="AE8" i="9" s="1"/>
  <c r="X1051" i="5"/>
  <c r="W1051" i="5"/>
  <c r="U1051" i="5"/>
  <c r="V1051" i="5" s="1"/>
  <c r="X1050" i="5"/>
  <c r="W1050" i="5"/>
  <c r="V1050" i="5"/>
  <c r="AE6" i="9" s="1"/>
  <c r="U1050" i="5"/>
  <c r="X1049" i="5"/>
  <c r="W1049" i="5"/>
  <c r="U1049" i="5"/>
  <c r="V1049" i="5" s="1"/>
  <c r="X1048" i="5"/>
  <c r="W1048" i="5"/>
  <c r="U1048" i="5"/>
  <c r="V1048" i="5" s="1"/>
  <c r="X1047" i="5"/>
  <c r="W1047" i="5"/>
  <c r="U1047" i="5"/>
  <c r="V1047" i="5" s="1"/>
  <c r="AE3" i="9" s="1"/>
  <c r="X1046" i="5"/>
  <c r="W1046" i="5"/>
  <c r="U1046" i="5"/>
  <c r="V1046" i="5" s="1"/>
  <c r="X1045" i="5"/>
  <c r="W1045" i="5"/>
  <c r="U1045" i="5"/>
  <c r="V1045" i="5" s="1"/>
  <c r="AD37" i="9" s="1"/>
  <c r="X1044" i="5"/>
  <c r="W1044" i="5"/>
  <c r="V1044" i="5"/>
  <c r="AD36" i="9" s="1"/>
  <c r="U1044" i="5"/>
  <c r="X1043" i="5"/>
  <c r="W1043" i="5"/>
  <c r="U1043" i="5"/>
  <c r="V1043" i="5" s="1"/>
  <c r="AD35" i="9" s="1"/>
  <c r="X1042" i="5"/>
  <c r="W1042" i="5"/>
  <c r="U1042" i="5"/>
  <c r="V1042" i="5" s="1"/>
  <c r="AD34" i="9" s="1"/>
  <c r="X1041" i="5"/>
  <c r="W1041" i="5"/>
  <c r="V1041" i="5"/>
  <c r="AD33" i="9" s="1"/>
  <c r="U1041" i="5"/>
  <c r="X1040" i="5"/>
  <c r="W1040" i="5"/>
  <c r="U1040" i="5"/>
  <c r="V1040" i="5" s="1"/>
  <c r="AD32" i="9" s="1"/>
  <c r="X1039" i="5"/>
  <c r="W1039" i="5"/>
  <c r="U1039" i="5"/>
  <c r="V1039" i="5" s="1"/>
  <c r="X1038" i="5"/>
  <c r="W1038" i="5"/>
  <c r="U1038" i="5"/>
  <c r="V1038" i="5" s="1"/>
  <c r="AD30" i="9" s="1"/>
  <c r="X1037" i="5"/>
  <c r="W1037" i="5"/>
  <c r="U1037" i="5"/>
  <c r="V1037" i="5" s="1"/>
  <c r="AD29" i="9" s="1"/>
  <c r="X1036" i="5"/>
  <c r="W1036" i="5"/>
  <c r="U1036" i="5"/>
  <c r="V1036" i="5" s="1"/>
  <c r="AD28" i="9" s="1"/>
  <c r="X1035" i="5"/>
  <c r="W1035" i="5"/>
  <c r="V1035" i="5"/>
  <c r="AD27" i="9" s="1"/>
  <c r="U1035" i="5"/>
  <c r="X1034" i="5"/>
  <c r="W1034" i="5"/>
  <c r="U1034" i="5"/>
  <c r="V1034" i="5" s="1"/>
  <c r="X1033" i="5"/>
  <c r="W1033" i="5"/>
  <c r="U1033" i="5"/>
  <c r="V1033" i="5" s="1"/>
  <c r="AD25" i="9" s="1"/>
  <c r="X1032" i="5"/>
  <c r="W1032" i="5"/>
  <c r="V1032" i="5"/>
  <c r="AD24" i="9" s="1"/>
  <c r="U1032" i="5"/>
  <c r="X1031" i="5"/>
  <c r="W1031" i="5"/>
  <c r="U1031" i="5"/>
  <c r="V1031" i="5" s="1"/>
  <c r="AD23" i="9" s="1"/>
  <c r="X1030" i="5"/>
  <c r="W1030" i="5"/>
  <c r="U1030" i="5"/>
  <c r="V1030" i="5" s="1"/>
  <c r="X1029" i="5"/>
  <c r="W1029" i="5"/>
  <c r="U1029" i="5"/>
  <c r="V1029" i="5" s="1"/>
  <c r="AD21" i="9" s="1"/>
  <c r="X1028" i="5"/>
  <c r="W1028" i="5"/>
  <c r="U1028" i="5"/>
  <c r="V1028" i="5" s="1"/>
  <c r="AD20" i="9" s="1"/>
  <c r="X1027" i="5"/>
  <c r="W1027" i="5"/>
  <c r="U1027" i="5"/>
  <c r="V1027" i="5" s="1"/>
  <c r="AD19" i="9" s="1"/>
  <c r="X1026" i="5"/>
  <c r="W1026" i="5"/>
  <c r="V1026" i="5"/>
  <c r="U1026" i="5"/>
  <c r="X1025" i="5"/>
  <c r="W1025" i="5"/>
  <c r="U1025" i="5"/>
  <c r="V1025" i="5" s="1"/>
  <c r="AD17" i="9" s="1"/>
  <c r="X1024" i="5"/>
  <c r="W1024" i="5"/>
  <c r="U1024" i="5"/>
  <c r="V1024" i="5" s="1"/>
  <c r="X1023" i="5"/>
  <c r="W1023" i="5"/>
  <c r="V1023" i="5"/>
  <c r="AD15" i="9" s="1"/>
  <c r="U1023" i="5"/>
  <c r="X1022" i="5"/>
  <c r="W1022" i="5"/>
  <c r="U1022" i="5"/>
  <c r="V1022" i="5" s="1"/>
  <c r="X1021" i="5"/>
  <c r="W1021" i="5"/>
  <c r="U1021" i="5"/>
  <c r="V1021" i="5" s="1"/>
  <c r="X1020" i="5"/>
  <c r="W1020" i="5"/>
  <c r="U1020" i="5"/>
  <c r="V1020" i="5" s="1"/>
  <c r="AD12" i="9" s="1"/>
  <c r="X1019" i="5"/>
  <c r="W1019" i="5"/>
  <c r="U1019" i="5"/>
  <c r="V1019" i="5" s="1"/>
  <c r="AD11" i="9" s="1"/>
  <c r="X1018" i="5"/>
  <c r="W1018" i="5"/>
  <c r="U1018" i="5"/>
  <c r="V1018" i="5" s="1"/>
  <c r="AD10" i="9" s="1"/>
  <c r="X1017" i="5"/>
  <c r="W1017" i="5"/>
  <c r="V1017" i="5"/>
  <c r="AD9" i="9" s="1"/>
  <c r="U1017" i="5"/>
  <c r="X1016" i="5"/>
  <c r="W1016" i="5"/>
  <c r="U1016" i="5"/>
  <c r="V1016" i="5" s="1"/>
  <c r="AD8" i="9" s="1"/>
  <c r="X1015" i="5"/>
  <c r="W1015" i="5"/>
  <c r="U1015" i="5"/>
  <c r="V1015" i="5" s="1"/>
  <c r="AD7" i="9" s="1"/>
  <c r="X1014" i="5"/>
  <c r="W1014" i="5"/>
  <c r="V1014" i="5"/>
  <c r="AD6" i="9" s="1"/>
  <c r="U1014" i="5"/>
  <c r="X1013" i="5"/>
  <c r="W1013" i="5"/>
  <c r="U1013" i="5"/>
  <c r="V1013" i="5" s="1"/>
  <c r="AD5" i="9" s="1"/>
  <c r="X1012" i="5"/>
  <c r="W1012" i="5"/>
  <c r="U1012" i="5"/>
  <c r="V1012" i="5" s="1"/>
  <c r="X1011" i="5"/>
  <c r="W1011" i="5"/>
  <c r="U1011" i="5"/>
  <c r="V1011" i="5" s="1"/>
  <c r="AD3" i="9" s="1"/>
  <c r="X1010" i="5"/>
  <c r="W1010" i="5"/>
  <c r="S86" i="8" s="1"/>
  <c r="U1010" i="5"/>
  <c r="V1010" i="5" s="1"/>
  <c r="X1009" i="5"/>
  <c r="W1009" i="5"/>
  <c r="U1009" i="5"/>
  <c r="V1009" i="5" s="1"/>
  <c r="AC37" i="9" s="1"/>
  <c r="X1008" i="5"/>
  <c r="W1008" i="5"/>
  <c r="V1008" i="5"/>
  <c r="AC36" i="9" s="1"/>
  <c r="U1008" i="5"/>
  <c r="X1007" i="5"/>
  <c r="W1007" i="5"/>
  <c r="U1007" i="5"/>
  <c r="V1007" i="5" s="1"/>
  <c r="AC35" i="9" s="1"/>
  <c r="X1006" i="5"/>
  <c r="W1006" i="5"/>
  <c r="U1006" i="5"/>
  <c r="V1006" i="5" s="1"/>
  <c r="AC34" i="9" s="1"/>
  <c r="X1005" i="5"/>
  <c r="W1005" i="5"/>
  <c r="V1005" i="5"/>
  <c r="AC33" i="9" s="1"/>
  <c r="U1005" i="5"/>
  <c r="X1004" i="5"/>
  <c r="W1004" i="5"/>
  <c r="U1004" i="5"/>
  <c r="V1004" i="5" s="1"/>
  <c r="AC32" i="9" s="1"/>
  <c r="X1003" i="5"/>
  <c r="W1003" i="5"/>
  <c r="U1003" i="5"/>
  <c r="V1003" i="5" s="1"/>
  <c r="X1002" i="5"/>
  <c r="W1002" i="5"/>
  <c r="U1002" i="5"/>
  <c r="V1002" i="5" s="1"/>
  <c r="AC30" i="9" s="1"/>
  <c r="X1001" i="5"/>
  <c r="W1001" i="5"/>
  <c r="U1001" i="5"/>
  <c r="V1001" i="5" s="1"/>
  <c r="AC29" i="9" s="1"/>
  <c r="X1000" i="5"/>
  <c r="W1000" i="5"/>
  <c r="U1000" i="5"/>
  <c r="V1000" i="5" s="1"/>
  <c r="AC28" i="9" s="1"/>
  <c r="X999" i="5"/>
  <c r="W999" i="5"/>
  <c r="V999" i="5"/>
  <c r="U999" i="5"/>
  <c r="X998" i="5"/>
  <c r="W998" i="5"/>
  <c r="U998" i="5"/>
  <c r="V998" i="5" s="1"/>
  <c r="X997" i="5"/>
  <c r="W997" i="5"/>
  <c r="U997" i="5"/>
  <c r="V997" i="5" s="1"/>
  <c r="AC25" i="9" s="1"/>
  <c r="X996" i="5"/>
  <c r="W996" i="5"/>
  <c r="V996" i="5"/>
  <c r="AC24" i="9" s="1"/>
  <c r="U996" i="5"/>
  <c r="X995" i="5"/>
  <c r="W995" i="5"/>
  <c r="U995" i="5"/>
  <c r="V995" i="5" s="1"/>
  <c r="AC23" i="9" s="1"/>
  <c r="X994" i="5"/>
  <c r="W994" i="5"/>
  <c r="U994" i="5"/>
  <c r="V994" i="5" s="1"/>
  <c r="AC22" i="9" s="1"/>
  <c r="X993" i="5"/>
  <c r="W993" i="5"/>
  <c r="U993" i="5"/>
  <c r="V993" i="5" s="1"/>
  <c r="X992" i="5"/>
  <c r="W992" i="5"/>
  <c r="U992" i="5"/>
  <c r="V992" i="5" s="1"/>
  <c r="AC20" i="9" s="1"/>
  <c r="X991" i="5"/>
  <c r="W991" i="5"/>
  <c r="U991" i="5"/>
  <c r="V991" i="5" s="1"/>
  <c r="AC19" i="9" s="1"/>
  <c r="X990" i="5"/>
  <c r="W990" i="5"/>
  <c r="V990" i="5"/>
  <c r="AC18" i="9" s="1"/>
  <c r="U990" i="5"/>
  <c r="X989" i="5"/>
  <c r="W989" i="5"/>
  <c r="U989" i="5"/>
  <c r="V989" i="5" s="1"/>
  <c r="AC17" i="9" s="1"/>
  <c r="X988" i="5"/>
  <c r="W988" i="5"/>
  <c r="U988" i="5"/>
  <c r="V988" i="5" s="1"/>
  <c r="AC16" i="9" s="1"/>
  <c r="X987" i="5"/>
  <c r="W987" i="5"/>
  <c r="V987" i="5"/>
  <c r="AC15" i="9" s="1"/>
  <c r="U987" i="5"/>
  <c r="X986" i="5"/>
  <c r="W986" i="5"/>
  <c r="U986" i="5"/>
  <c r="V986" i="5" s="1"/>
  <c r="X985" i="5"/>
  <c r="W985" i="5"/>
  <c r="U985" i="5"/>
  <c r="V985" i="5" s="1"/>
  <c r="AC13" i="9" s="1"/>
  <c r="X984" i="5"/>
  <c r="W984" i="5"/>
  <c r="U984" i="5"/>
  <c r="V984" i="5" s="1"/>
  <c r="X983" i="5"/>
  <c r="W983" i="5"/>
  <c r="U983" i="5"/>
  <c r="V983" i="5" s="1"/>
  <c r="AC11" i="9" s="1"/>
  <c r="X982" i="5"/>
  <c r="W982" i="5"/>
  <c r="U982" i="5"/>
  <c r="V982" i="5" s="1"/>
  <c r="AC10" i="9" s="1"/>
  <c r="X981" i="5"/>
  <c r="W981" i="5"/>
  <c r="V981" i="5"/>
  <c r="AC9" i="9" s="1"/>
  <c r="U981" i="5"/>
  <c r="X980" i="5"/>
  <c r="W980" i="5"/>
  <c r="U980" i="5"/>
  <c r="V980" i="5" s="1"/>
  <c r="AC8" i="9" s="1"/>
  <c r="X979" i="5"/>
  <c r="W979" i="5"/>
  <c r="U979" i="5"/>
  <c r="V979" i="5" s="1"/>
  <c r="AC7" i="9" s="1"/>
  <c r="X978" i="5"/>
  <c r="W978" i="5"/>
  <c r="V978" i="5"/>
  <c r="AC6" i="9" s="1"/>
  <c r="U978" i="5"/>
  <c r="X977" i="5"/>
  <c r="W977" i="5"/>
  <c r="U977" i="5"/>
  <c r="V977" i="5" s="1"/>
  <c r="AC5" i="9" s="1"/>
  <c r="X976" i="5"/>
  <c r="W976" i="5"/>
  <c r="U976" i="5"/>
  <c r="V976" i="5" s="1"/>
  <c r="AC4" i="9" s="1"/>
  <c r="X975" i="5"/>
  <c r="W975" i="5"/>
  <c r="V975" i="5"/>
  <c r="AC3" i="9" s="1"/>
  <c r="U975" i="5"/>
  <c r="X974" i="5"/>
  <c r="W974" i="5"/>
  <c r="S83" i="8" s="1"/>
  <c r="U974" i="5"/>
  <c r="V974" i="5" s="1"/>
  <c r="X973" i="5"/>
  <c r="W973" i="5"/>
  <c r="U973" i="5"/>
  <c r="V973" i="5" s="1"/>
  <c r="AB37" i="9" s="1"/>
  <c r="X972" i="5"/>
  <c r="W972" i="5"/>
  <c r="V972" i="5"/>
  <c r="U972" i="5"/>
  <c r="X971" i="5"/>
  <c r="W971" i="5"/>
  <c r="U971" i="5"/>
  <c r="V971" i="5" s="1"/>
  <c r="AB35" i="9" s="1"/>
  <c r="X970" i="5"/>
  <c r="W970" i="5"/>
  <c r="U970" i="5"/>
  <c r="V970" i="5" s="1"/>
  <c r="AB34" i="9" s="1"/>
  <c r="X969" i="5"/>
  <c r="W969" i="5"/>
  <c r="V969" i="5"/>
  <c r="AB33" i="9" s="1"/>
  <c r="U969" i="5"/>
  <c r="X968" i="5"/>
  <c r="W968" i="5"/>
  <c r="U968" i="5"/>
  <c r="V968" i="5" s="1"/>
  <c r="AB32" i="9" s="1"/>
  <c r="X967" i="5"/>
  <c r="W967" i="5"/>
  <c r="U967" i="5"/>
  <c r="V967" i="5" s="1"/>
  <c r="AB31" i="9" s="1"/>
  <c r="X966" i="5"/>
  <c r="W966" i="5"/>
  <c r="U966" i="5"/>
  <c r="V966" i="5" s="1"/>
  <c r="X965" i="5"/>
  <c r="W965" i="5"/>
  <c r="U965" i="5"/>
  <c r="V965" i="5" s="1"/>
  <c r="AB29" i="9" s="1"/>
  <c r="X964" i="5"/>
  <c r="W964" i="5"/>
  <c r="U964" i="5"/>
  <c r="V964" i="5" s="1"/>
  <c r="AB28" i="9" s="1"/>
  <c r="X963" i="5"/>
  <c r="W963" i="5"/>
  <c r="V963" i="5"/>
  <c r="AB27" i="9" s="1"/>
  <c r="U963" i="5"/>
  <c r="X962" i="5"/>
  <c r="W962" i="5"/>
  <c r="U962" i="5"/>
  <c r="V962" i="5" s="1"/>
  <c r="X961" i="5"/>
  <c r="W961" i="5"/>
  <c r="U961" i="5"/>
  <c r="V961" i="5" s="1"/>
  <c r="AB25" i="9" s="1"/>
  <c r="X960" i="5"/>
  <c r="W960" i="5"/>
  <c r="V960" i="5"/>
  <c r="AB24" i="9" s="1"/>
  <c r="U960" i="5"/>
  <c r="X959" i="5"/>
  <c r="W959" i="5"/>
  <c r="U959" i="5"/>
  <c r="V959" i="5" s="1"/>
  <c r="AB23" i="9" s="1"/>
  <c r="X958" i="5"/>
  <c r="W958" i="5"/>
  <c r="U958" i="5"/>
  <c r="V958" i="5" s="1"/>
  <c r="AB22" i="9" s="1"/>
  <c r="X957" i="5"/>
  <c r="W957" i="5"/>
  <c r="U957" i="5"/>
  <c r="V957" i="5" s="1"/>
  <c r="X956" i="5"/>
  <c r="W956" i="5"/>
  <c r="U956" i="5"/>
  <c r="V956" i="5" s="1"/>
  <c r="AB20" i="9" s="1"/>
  <c r="X955" i="5"/>
  <c r="W955" i="5"/>
  <c r="U955" i="5"/>
  <c r="V955" i="5" s="1"/>
  <c r="AB19" i="9" s="1"/>
  <c r="X954" i="5"/>
  <c r="W954" i="5"/>
  <c r="V954" i="5"/>
  <c r="AB18" i="9" s="1"/>
  <c r="U954" i="5"/>
  <c r="X953" i="5"/>
  <c r="W953" i="5"/>
  <c r="U953" i="5"/>
  <c r="V953" i="5" s="1"/>
  <c r="AB17" i="9" s="1"/>
  <c r="X952" i="5"/>
  <c r="W952" i="5"/>
  <c r="U952" i="5"/>
  <c r="V952" i="5" s="1"/>
  <c r="AB16" i="9" s="1"/>
  <c r="X951" i="5"/>
  <c r="W951" i="5"/>
  <c r="V951" i="5"/>
  <c r="AB15" i="9" s="1"/>
  <c r="U951" i="5"/>
  <c r="X950" i="5"/>
  <c r="W950" i="5"/>
  <c r="U950" i="5"/>
  <c r="V950" i="5" s="1"/>
  <c r="X949" i="5"/>
  <c r="W949" i="5"/>
  <c r="U949" i="5"/>
  <c r="V949" i="5" s="1"/>
  <c r="AB13" i="9" s="1"/>
  <c r="X948" i="5"/>
  <c r="W948" i="5"/>
  <c r="V948" i="5"/>
  <c r="AB12" i="9" s="1"/>
  <c r="U948" i="5"/>
  <c r="X947" i="5"/>
  <c r="W947" i="5"/>
  <c r="U947" i="5"/>
  <c r="V947" i="5" s="1"/>
  <c r="AB11" i="9" s="1"/>
  <c r="X946" i="5"/>
  <c r="W946" i="5"/>
  <c r="U946" i="5"/>
  <c r="V946" i="5" s="1"/>
  <c r="AB10" i="9" s="1"/>
  <c r="X945" i="5"/>
  <c r="W945" i="5"/>
  <c r="V945" i="5"/>
  <c r="U945" i="5"/>
  <c r="X944" i="5"/>
  <c r="W944" i="5"/>
  <c r="U944" i="5"/>
  <c r="V944" i="5" s="1"/>
  <c r="AB8" i="9" s="1"/>
  <c r="X943" i="5"/>
  <c r="W943" i="5"/>
  <c r="U943" i="5"/>
  <c r="V943" i="5" s="1"/>
  <c r="AB7" i="9" s="1"/>
  <c r="X942" i="5"/>
  <c r="W942" i="5"/>
  <c r="V942" i="5"/>
  <c r="AB6" i="9" s="1"/>
  <c r="U942" i="5"/>
  <c r="X941" i="5"/>
  <c r="W941" i="5"/>
  <c r="U941" i="5"/>
  <c r="V941" i="5" s="1"/>
  <c r="AB5" i="9" s="1"/>
  <c r="X940" i="5"/>
  <c r="W940" i="5"/>
  <c r="U940" i="5"/>
  <c r="V940" i="5" s="1"/>
  <c r="AB4" i="9" s="1"/>
  <c r="X939" i="5"/>
  <c r="W939" i="5"/>
  <c r="U939" i="5"/>
  <c r="V939" i="5" s="1"/>
  <c r="X938" i="5"/>
  <c r="W938" i="5"/>
  <c r="U938" i="5"/>
  <c r="V938" i="5" s="1"/>
  <c r="X937" i="5"/>
  <c r="W937" i="5"/>
  <c r="U937" i="5"/>
  <c r="V937" i="5" s="1"/>
  <c r="AA37" i="9" s="1"/>
  <c r="X936" i="5"/>
  <c r="W936" i="5"/>
  <c r="V936" i="5"/>
  <c r="AA36" i="9" s="1"/>
  <c r="U936" i="5"/>
  <c r="X935" i="5"/>
  <c r="W935" i="5"/>
  <c r="U935" i="5"/>
  <c r="V935" i="5" s="1"/>
  <c r="AA35" i="9" s="1"/>
  <c r="X934" i="5"/>
  <c r="W934" i="5"/>
  <c r="U934" i="5"/>
  <c r="V934" i="5" s="1"/>
  <c r="AA34" i="9" s="1"/>
  <c r="X933" i="5"/>
  <c r="W933" i="5"/>
  <c r="V933" i="5"/>
  <c r="AA33" i="9" s="1"/>
  <c r="U933" i="5"/>
  <c r="X932" i="5"/>
  <c r="W932" i="5"/>
  <c r="U932" i="5"/>
  <c r="V932" i="5" s="1"/>
  <c r="AA32" i="9" s="1"/>
  <c r="X931" i="5"/>
  <c r="W931" i="5"/>
  <c r="U931" i="5"/>
  <c r="V931" i="5" s="1"/>
  <c r="AA31" i="9" s="1"/>
  <c r="X930" i="5"/>
  <c r="W930" i="5"/>
  <c r="V930" i="5"/>
  <c r="U930" i="5"/>
  <c r="X929" i="5"/>
  <c r="W929" i="5"/>
  <c r="U929" i="5"/>
  <c r="V929" i="5" s="1"/>
  <c r="AA29" i="9" s="1"/>
  <c r="X928" i="5"/>
  <c r="W928" i="5"/>
  <c r="U928" i="5"/>
  <c r="V928" i="5" s="1"/>
  <c r="AA28" i="9" s="1"/>
  <c r="X927" i="5"/>
  <c r="W927" i="5"/>
  <c r="U927" i="5"/>
  <c r="V927" i="5" s="1"/>
  <c r="X926" i="5"/>
  <c r="W926" i="5"/>
  <c r="U926" i="5"/>
  <c r="V926" i="5" s="1"/>
  <c r="X925" i="5"/>
  <c r="W925" i="5"/>
  <c r="U925" i="5"/>
  <c r="V925" i="5" s="1"/>
  <c r="AA25" i="9" s="1"/>
  <c r="X924" i="5"/>
  <c r="W924" i="5"/>
  <c r="V924" i="5"/>
  <c r="AA24" i="9" s="1"/>
  <c r="U924" i="5"/>
  <c r="X923" i="5"/>
  <c r="W923" i="5"/>
  <c r="U923" i="5"/>
  <c r="V923" i="5" s="1"/>
  <c r="AA23" i="9" s="1"/>
  <c r="X922" i="5"/>
  <c r="W922" i="5"/>
  <c r="U922" i="5"/>
  <c r="V922" i="5" s="1"/>
  <c r="AA22" i="9" s="1"/>
  <c r="X921" i="5"/>
  <c r="W921" i="5"/>
  <c r="U921" i="5"/>
  <c r="V921" i="5" s="1"/>
  <c r="X920" i="5"/>
  <c r="W920" i="5"/>
  <c r="U920" i="5"/>
  <c r="V920" i="5" s="1"/>
  <c r="AA20" i="9" s="1"/>
  <c r="X919" i="5"/>
  <c r="W919" i="5"/>
  <c r="U919" i="5"/>
  <c r="V919" i="5" s="1"/>
  <c r="X918" i="5"/>
  <c r="W918" i="5"/>
  <c r="U918" i="5"/>
  <c r="V918" i="5" s="1"/>
  <c r="X917" i="5"/>
  <c r="W917" i="5"/>
  <c r="U917" i="5"/>
  <c r="V917" i="5" s="1"/>
  <c r="X916" i="5"/>
  <c r="W916" i="5"/>
  <c r="U916" i="5"/>
  <c r="V916" i="5" s="1"/>
  <c r="AA16" i="9" s="1"/>
  <c r="X915" i="5"/>
  <c r="W915" i="5"/>
  <c r="V915" i="5"/>
  <c r="U915" i="5"/>
  <c r="X914" i="5"/>
  <c r="W914" i="5"/>
  <c r="S78" i="8" s="1"/>
  <c r="U914" i="5"/>
  <c r="V914" i="5" s="1"/>
  <c r="X913" i="5"/>
  <c r="W913" i="5"/>
  <c r="U913" i="5"/>
  <c r="V913" i="5" s="1"/>
  <c r="AA13" i="9" s="1"/>
  <c r="X912" i="5"/>
  <c r="W912" i="5"/>
  <c r="V912" i="5"/>
  <c r="AA12" i="9" s="1"/>
  <c r="U912" i="5"/>
  <c r="X911" i="5"/>
  <c r="W911" i="5"/>
  <c r="U911" i="5"/>
  <c r="V911" i="5" s="1"/>
  <c r="AA11" i="9" s="1"/>
  <c r="X910" i="5"/>
  <c r="W910" i="5"/>
  <c r="U910" i="5"/>
  <c r="V910" i="5" s="1"/>
  <c r="AA10" i="9" s="1"/>
  <c r="X909" i="5"/>
  <c r="W909" i="5"/>
  <c r="U909" i="5"/>
  <c r="V909" i="5" s="1"/>
  <c r="X908" i="5"/>
  <c r="W908" i="5"/>
  <c r="U908" i="5"/>
  <c r="V908" i="5" s="1"/>
  <c r="AA8" i="9" s="1"/>
  <c r="X907" i="5"/>
  <c r="W907" i="5"/>
  <c r="U907" i="5"/>
  <c r="V907" i="5" s="1"/>
  <c r="AA7" i="9" s="1"/>
  <c r="X906" i="5"/>
  <c r="W906" i="5"/>
  <c r="V906" i="5"/>
  <c r="AA6" i="9" s="1"/>
  <c r="U906" i="5"/>
  <c r="X905" i="5"/>
  <c r="W905" i="5"/>
  <c r="U905" i="5"/>
  <c r="V905" i="5" s="1"/>
  <c r="AA5" i="9" s="1"/>
  <c r="X904" i="5"/>
  <c r="W904" i="5"/>
  <c r="V904" i="5"/>
  <c r="AA4" i="9" s="1"/>
  <c r="U904" i="5"/>
  <c r="X903" i="5"/>
  <c r="W903" i="5"/>
  <c r="U903" i="5"/>
  <c r="V903" i="5" s="1"/>
  <c r="X902" i="5"/>
  <c r="W902" i="5"/>
  <c r="U902" i="5"/>
  <c r="V902" i="5" s="1"/>
  <c r="X901" i="5"/>
  <c r="W901" i="5"/>
  <c r="U901" i="5"/>
  <c r="V901" i="5" s="1"/>
  <c r="Z37" i="9" s="1"/>
  <c r="X900" i="5"/>
  <c r="W900" i="5"/>
  <c r="U900" i="5"/>
  <c r="V900" i="5" s="1"/>
  <c r="X899" i="5"/>
  <c r="W899" i="5"/>
  <c r="V899" i="5"/>
  <c r="U899" i="5"/>
  <c r="X898" i="5"/>
  <c r="W898" i="5"/>
  <c r="U898" i="5"/>
  <c r="V898" i="5" s="1"/>
  <c r="Z34" i="9" s="1"/>
  <c r="X897" i="5"/>
  <c r="W897" i="5"/>
  <c r="U897" i="5"/>
  <c r="V897" i="5" s="1"/>
  <c r="X896" i="5"/>
  <c r="W896" i="5"/>
  <c r="U896" i="5"/>
  <c r="V896" i="5" s="1"/>
  <c r="X895" i="5"/>
  <c r="W895" i="5"/>
  <c r="U895" i="5"/>
  <c r="V895" i="5" s="1"/>
  <c r="Z31" i="9" s="1"/>
  <c r="X894" i="5"/>
  <c r="W894" i="5"/>
  <c r="U894" i="5"/>
  <c r="V894" i="5" s="1"/>
  <c r="X893" i="5"/>
  <c r="W893" i="5"/>
  <c r="V893" i="5"/>
  <c r="Z29" i="9" s="1"/>
  <c r="U893" i="5"/>
  <c r="X892" i="5"/>
  <c r="W892" i="5"/>
  <c r="U892" i="5"/>
  <c r="V892" i="5" s="1"/>
  <c r="Z28" i="9" s="1"/>
  <c r="X891" i="5"/>
  <c r="W891" i="5"/>
  <c r="U891" i="5"/>
  <c r="V891" i="5" s="1"/>
  <c r="X890" i="5"/>
  <c r="W890" i="5"/>
  <c r="V890" i="5"/>
  <c r="U890" i="5"/>
  <c r="X889" i="5"/>
  <c r="W889" i="5"/>
  <c r="U889" i="5"/>
  <c r="V889" i="5" s="1"/>
  <c r="Z25" i="9" s="1"/>
  <c r="X888" i="5"/>
  <c r="W888" i="5"/>
  <c r="V888" i="5"/>
  <c r="Z24" i="9" s="1"/>
  <c r="U888" i="5"/>
  <c r="X887" i="5"/>
  <c r="W887" i="5"/>
  <c r="V887" i="5"/>
  <c r="Z23" i="9" s="1"/>
  <c r="U887" i="5"/>
  <c r="X886" i="5"/>
  <c r="W886" i="5"/>
  <c r="U886" i="5"/>
  <c r="V886" i="5" s="1"/>
  <c r="Z22" i="9" s="1"/>
  <c r="X885" i="5"/>
  <c r="W885" i="5"/>
  <c r="U885" i="5"/>
  <c r="V885" i="5" s="1"/>
  <c r="X884" i="5"/>
  <c r="W884" i="5"/>
  <c r="U884" i="5"/>
  <c r="V884" i="5" s="1"/>
  <c r="X883" i="5"/>
  <c r="W883" i="5"/>
  <c r="U883" i="5"/>
  <c r="V883" i="5" s="1"/>
  <c r="Z19" i="9" s="1"/>
  <c r="X882" i="5"/>
  <c r="W882" i="5"/>
  <c r="U882" i="5"/>
  <c r="V882" i="5" s="1"/>
  <c r="X881" i="5"/>
  <c r="W881" i="5"/>
  <c r="V881" i="5"/>
  <c r="U881" i="5"/>
  <c r="X880" i="5"/>
  <c r="W880" i="5"/>
  <c r="U880" i="5"/>
  <c r="V880" i="5" s="1"/>
  <c r="Z16" i="9" s="1"/>
  <c r="X879" i="5"/>
  <c r="W879" i="5"/>
  <c r="U879" i="5"/>
  <c r="V879" i="5" s="1"/>
  <c r="X878" i="5"/>
  <c r="W878" i="5"/>
  <c r="U878" i="5"/>
  <c r="V878" i="5" s="1"/>
  <c r="X877" i="5"/>
  <c r="W877" i="5"/>
  <c r="U877" i="5"/>
  <c r="V877" i="5" s="1"/>
  <c r="Z13" i="9" s="1"/>
  <c r="X876" i="5"/>
  <c r="W876" i="5"/>
  <c r="U876" i="5"/>
  <c r="V876" i="5" s="1"/>
  <c r="X875" i="5"/>
  <c r="W875" i="5"/>
  <c r="V875" i="5"/>
  <c r="Z11" i="9" s="1"/>
  <c r="U875" i="5"/>
  <c r="X874" i="5"/>
  <c r="W874" i="5"/>
  <c r="U874" i="5"/>
  <c r="V874" i="5" s="1"/>
  <c r="X873" i="5"/>
  <c r="W873" i="5"/>
  <c r="U873" i="5"/>
  <c r="V873" i="5" s="1"/>
  <c r="X872" i="5"/>
  <c r="W872" i="5"/>
  <c r="V872" i="5"/>
  <c r="U872" i="5"/>
  <c r="X871" i="5"/>
  <c r="W871" i="5"/>
  <c r="U871" i="5"/>
  <c r="V871" i="5" s="1"/>
  <c r="Z7" i="9" s="1"/>
  <c r="X870" i="5"/>
  <c r="W870" i="5"/>
  <c r="V870" i="5"/>
  <c r="Z6" i="9" s="1"/>
  <c r="U870" i="5"/>
  <c r="X869" i="5"/>
  <c r="W869" i="5"/>
  <c r="V869" i="5"/>
  <c r="U869" i="5"/>
  <c r="X868" i="5"/>
  <c r="W868" i="5"/>
  <c r="U868" i="5"/>
  <c r="V868" i="5" s="1"/>
  <c r="Z4" i="9" s="1"/>
  <c r="X867" i="5"/>
  <c r="W867" i="5"/>
  <c r="U867" i="5"/>
  <c r="V867" i="5" s="1"/>
  <c r="X866" i="5"/>
  <c r="W866" i="5"/>
  <c r="U866" i="5"/>
  <c r="V866" i="5" s="1"/>
  <c r="X865" i="5"/>
  <c r="W865" i="5"/>
  <c r="U865" i="5"/>
  <c r="V865" i="5" s="1"/>
  <c r="Y37" i="9" s="1"/>
  <c r="X864" i="5"/>
  <c r="W864" i="5"/>
  <c r="U864" i="5"/>
  <c r="V864" i="5" s="1"/>
  <c r="X863" i="5"/>
  <c r="W863" i="5"/>
  <c r="V863" i="5"/>
  <c r="U863" i="5"/>
  <c r="X862" i="5"/>
  <c r="W862" i="5"/>
  <c r="U862" i="5"/>
  <c r="V862" i="5" s="1"/>
  <c r="X861" i="5"/>
  <c r="W861" i="5"/>
  <c r="U861" i="5"/>
  <c r="V861" i="5" s="1"/>
  <c r="X860" i="5"/>
  <c r="W860" i="5"/>
  <c r="V860" i="5"/>
  <c r="Y32" i="9" s="1"/>
  <c r="U860" i="5"/>
  <c r="X859" i="5"/>
  <c r="W859" i="5"/>
  <c r="U859" i="5"/>
  <c r="V859" i="5" s="1"/>
  <c r="Y31" i="9" s="1"/>
  <c r="X858" i="5"/>
  <c r="W858" i="5"/>
  <c r="U858" i="5"/>
  <c r="V858" i="5" s="1"/>
  <c r="X857" i="5"/>
  <c r="W857" i="5"/>
  <c r="V857" i="5"/>
  <c r="U857" i="5"/>
  <c r="X856" i="5"/>
  <c r="W856" i="5"/>
  <c r="U856" i="5"/>
  <c r="V856" i="5" s="1"/>
  <c r="X855" i="5"/>
  <c r="W855" i="5"/>
  <c r="U855" i="5"/>
  <c r="V855" i="5" s="1"/>
  <c r="X854" i="5"/>
  <c r="W854" i="5"/>
  <c r="V854" i="5"/>
  <c r="U854" i="5"/>
  <c r="X853" i="5"/>
  <c r="W853" i="5"/>
  <c r="U853" i="5"/>
  <c r="V853" i="5" s="1"/>
  <c r="Y25" i="9" s="1"/>
  <c r="X852" i="5"/>
  <c r="W852" i="5"/>
  <c r="V852" i="5"/>
  <c r="Y24" i="9" s="1"/>
  <c r="U852" i="5"/>
  <c r="X851" i="5"/>
  <c r="W851" i="5"/>
  <c r="V851" i="5"/>
  <c r="U851" i="5"/>
  <c r="X850" i="5"/>
  <c r="W850" i="5"/>
  <c r="U850" i="5"/>
  <c r="V850" i="5" s="1"/>
  <c r="Y22" i="9" s="1"/>
  <c r="X849" i="5"/>
  <c r="W849" i="5"/>
  <c r="U849" i="5"/>
  <c r="V849" i="5" s="1"/>
  <c r="X848" i="5"/>
  <c r="W848" i="5"/>
  <c r="V848" i="5"/>
  <c r="Y20" i="9" s="1"/>
  <c r="U848" i="5"/>
  <c r="X847" i="5"/>
  <c r="W847" i="5"/>
  <c r="U847" i="5"/>
  <c r="V847" i="5" s="1"/>
  <c r="Y19" i="9" s="1"/>
  <c r="X846" i="5"/>
  <c r="W846" i="5"/>
  <c r="U846" i="5"/>
  <c r="V846" i="5" s="1"/>
  <c r="X845" i="5"/>
  <c r="W845" i="5"/>
  <c r="V845" i="5"/>
  <c r="U845" i="5"/>
  <c r="X844" i="5"/>
  <c r="W844" i="5"/>
  <c r="U844" i="5"/>
  <c r="V844" i="5" s="1"/>
  <c r="X843" i="5"/>
  <c r="W843" i="5"/>
  <c r="U843" i="5"/>
  <c r="V843" i="5" s="1"/>
  <c r="Y15" i="9" s="1"/>
  <c r="X842" i="5"/>
  <c r="W842" i="5"/>
  <c r="S72" i="8" s="1"/>
  <c r="V842" i="5"/>
  <c r="U842" i="5"/>
  <c r="X841" i="5"/>
  <c r="W841" i="5"/>
  <c r="U841" i="5"/>
  <c r="V841" i="5" s="1"/>
  <c r="Y13" i="9" s="1"/>
  <c r="X840" i="5"/>
  <c r="W840" i="5"/>
  <c r="U840" i="5"/>
  <c r="V840" i="5" s="1"/>
  <c r="X839" i="5"/>
  <c r="W839" i="5"/>
  <c r="U839" i="5"/>
  <c r="V839" i="5" s="1"/>
  <c r="X838" i="5"/>
  <c r="W838" i="5"/>
  <c r="U838" i="5"/>
  <c r="V838" i="5" s="1"/>
  <c r="X837" i="5"/>
  <c r="W837" i="5"/>
  <c r="U837" i="5"/>
  <c r="V837" i="5" s="1"/>
  <c r="X836" i="5"/>
  <c r="W836" i="5"/>
  <c r="V836" i="5"/>
  <c r="U836" i="5"/>
  <c r="X835" i="5"/>
  <c r="W835" i="5"/>
  <c r="U835" i="5"/>
  <c r="V835" i="5" s="1"/>
  <c r="Y7" i="9" s="1"/>
  <c r="X834" i="5"/>
  <c r="W834" i="5"/>
  <c r="V834" i="5"/>
  <c r="U834" i="5"/>
  <c r="X833" i="5"/>
  <c r="W833" i="5"/>
  <c r="V833" i="5"/>
  <c r="U833" i="5"/>
  <c r="X832" i="5"/>
  <c r="W832" i="5"/>
  <c r="U832" i="5"/>
  <c r="V832" i="5" s="1"/>
  <c r="Y4" i="9" s="1"/>
  <c r="X831" i="5"/>
  <c r="W831" i="5"/>
  <c r="U831" i="5"/>
  <c r="V831" i="5" s="1"/>
  <c r="X830" i="5"/>
  <c r="W830" i="5"/>
  <c r="V830" i="5"/>
  <c r="U830" i="5"/>
  <c r="X829" i="5"/>
  <c r="W829" i="5"/>
  <c r="U829" i="5"/>
  <c r="V829" i="5" s="1"/>
  <c r="X37" i="9" s="1"/>
  <c r="X828" i="5"/>
  <c r="W828" i="5"/>
  <c r="U828" i="5"/>
  <c r="V828" i="5" s="1"/>
  <c r="X827" i="5"/>
  <c r="W827" i="5"/>
  <c r="V827" i="5"/>
  <c r="U827" i="5"/>
  <c r="X826" i="5"/>
  <c r="W826" i="5"/>
  <c r="U826" i="5"/>
  <c r="V826" i="5" s="1"/>
  <c r="X34" i="9" s="1"/>
  <c r="X825" i="5"/>
  <c r="W825" i="5"/>
  <c r="U825" i="5"/>
  <c r="V825" i="5" s="1"/>
  <c r="X33" i="9" s="1"/>
  <c r="X824" i="5"/>
  <c r="W824" i="5"/>
  <c r="V824" i="5"/>
  <c r="X32" i="9" s="1"/>
  <c r="U824" i="5"/>
  <c r="X823" i="5"/>
  <c r="W823" i="5"/>
  <c r="U823" i="5"/>
  <c r="V823" i="5" s="1"/>
  <c r="X31" i="9" s="1"/>
  <c r="X822" i="5"/>
  <c r="W822" i="5"/>
  <c r="U822" i="5"/>
  <c r="V822" i="5" s="1"/>
  <c r="X821" i="5"/>
  <c r="W821" i="5"/>
  <c r="V821" i="5"/>
  <c r="U821" i="5"/>
  <c r="X820" i="5"/>
  <c r="W820" i="5"/>
  <c r="U820" i="5"/>
  <c r="V820" i="5" s="1"/>
  <c r="X819" i="5"/>
  <c r="W819" i="5"/>
  <c r="U819" i="5"/>
  <c r="V819" i="5" s="1"/>
  <c r="X818" i="5"/>
  <c r="W818" i="5"/>
  <c r="V818" i="5"/>
  <c r="U818" i="5"/>
  <c r="X817" i="5"/>
  <c r="W817" i="5"/>
  <c r="U817" i="5"/>
  <c r="V817" i="5" s="1"/>
  <c r="X25" i="9" s="1"/>
  <c r="X816" i="5"/>
  <c r="W816" i="5"/>
  <c r="V816" i="5"/>
  <c r="U816" i="5"/>
  <c r="X815" i="5"/>
  <c r="W815" i="5"/>
  <c r="V815" i="5"/>
  <c r="U815" i="5"/>
  <c r="X814" i="5"/>
  <c r="W814" i="5"/>
  <c r="U814" i="5"/>
  <c r="V814" i="5" s="1"/>
  <c r="X22" i="9" s="1"/>
  <c r="X813" i="5"/>
  <c r="W813" i="5"/>
  <c r="U813" i="5"/>
  <c r="V813" i="5" s="1"/>
  <c r="X812" i="5"/>
  <c r="W812" i="5"/>
  <c r="V812" i="5"/>
  <c r="X20" i="9" s="1"/>
  <c r="U812" i="5"/>
  <c r="X811" i="5"/>
  <c r="W811" i="5"/>
  <c r="U811" i="5"/>
  <c r="V811" i="5" s="1"/>
  <c r="X19" i="9" s="1"/>
  <c r="X810" i="5"/>
  <c r="W810" i="5"/>
  <c r="U810" i="5"/>
  <c r="V810" i="5" s="1"/>
  <c r="X809" i="5"/>
  <c r="W809" i="5"/>
  <c r="V809" i="5"/>
  <c r="U809" i="5"/>
  <c r="X808" i="5"/>
  <c r="W808" i="5"/>
  <c r="U808" i="5"/>
  <c r="V808" i="5" s="1"/>
  <c r="X16" i="9" s="1"/>
  <c r="X807" i="5"/>
  <c r="W807" i="5"/>
  <c r="U807" i="5"/>
  <c r="V807" i="5" s="1"/>
  <c r="X15" i="9" s="1"/>
  <c r="X806" i="5"/>
  <c r="W806" i="5"/>
  <c r="V806" i="5"/>
  <c r="U806" i="5"/>
  <c r="X805" i="5"/>
  <c r="W805" i="5"/>
  <c r="U805" i="5"/>
  <c r="V805" i="5" s="1"/>
  <c r="X13" i="9" s="1"/>
  <c r="X804" i="5"/>
  <c r="W804" i="5"/>
  <c r="U804" i="5"/>
  <c r="V804" i="5" s="1"/>
  <c r="X803" i="5"/>
  <c r="W803" i="5"/>
  <c r="V803" i="5"/>
  <c r="U803" i="5"/>
  <c r="X802" i="5"/>
  <c r="W802" i="5"/>
  <c r="U802" i="5"/>
  <c r="V802" i="5" s="1"/>
  <c r="X10" i="9" s="1"/>
  <c r="X801" i="5"/>
  <c r="W801" i="5"/>
  <c r="U801" i="5"/>
  <c r="V801" i="5" s="1"/>
  <c r="X800" i="5"/>
  <c r="W800" i="5"/>
  <c r="V800" i="5"/>
  <c r="U800" i="5"/>
  <c r="X799" i="5"/>
  <c r="W799" i="5"/>
  <c r="U799" i="5"/>
  <c r="V799" i="5" s="1"/>
  <c r="X7" i="9" s="1"/>
  <c r="X798" i="5"/>
  <c r="W798" i="5"/>
  <c r="U798" i="5"/>
  <c r="V798" i="5" s="1"/>
  <c r="X797" i="5"/>
  <c r="W797" i="5"/>
  <c r="V797" i="5"/>
  <c r="U797" i="5"/>
  <c r="X796" i="5"/>
  <c r="W796" i="5"/>
  <c r="U796" i="5"/>
  <c r="V796" i="5" s="1"/>
  <c r="X4" i="9" s="1"/>
  <c r="X795" i="5"/>
  <c r="W795" i="5"/>
  <c r="U795" i="5"/>
  <c r="V795" i="5" s="1"/>
  <c r="X794" i="5"/>
  <c r="W794" i="5"/>
  <c r="V794" i="5"/>
  <c r="U794" i="5"/>
  <c r="X793" i="5"/>
  <c r="W793" i="5"/>
  <c r="U793" i="5"/>
  <c r="V793" i="5" s="1"/>
  <c r="W37" i="9" s="1"/>
  <c r="X792" i="5"/>
  <c r="W792" i="5"/>
  <c r="U792" i="5"/>
  <c r="V792" i="5" s="1"/>
  <c r="X791" i="5"/>
  <c r="W791" i="5"/>
  <c r="V791" i="5"/>
  <c r="U791" i="5"/>
  <c r="X790" i="5"/>
  <c r="W790" i="5"/>
  <c r="U790" i="5"/>
  <c r="V790" i="5" s="1"/>
  <c r="W34" i="9" s="1"/>
  <c r="X789" i="5"/>
  <c r="W789" i="5"/>
  <c r="U789" i="5"/>
  <c r="V789" i="5" s="1"/>
  <c r="W33" i="9" s="1"/>
  <c r="X788" i="5"/>
  <c r="W788" i="5"/>
  <c r="V788" i="5"/>
  <c r="U788" i="5"/>
  <c r="X787" i="5"/>
  <c r="W787" i="5"/>
  <c r="U787" i="5"/>
  <c r="V787" i="5" s="1"/>
  <c r="W31" i="9" s="1"/>
  <c r="X786" i="5"/>
  <c r="W786" i="5"/>
  <c r="U786" i="5"/>
  <c r="V786" i="5" s="1"/>
  <c r="X785" i="5"/>
  <c r="W785" i="5"/>
  <c r="U785" i="5"/>
  <c r="V785" i="5" s="1"/>
  <c r="X784" i="5"/>
  <c r="W784" i="5"/>
  <c r="U784" i="5"/>
  <c r="V784" i="5" s="1"/>
  <c r="W28" i="9" s="1"/>
  <c r="X783" i="5"/>
  <c r="W783" i="5"/>
  <c r="U783" i="5"/>
  <c r="V783" i="5" s="1"/>
  <c r="X782" i="5"/>
  <c r="W782" i="5"/>
  <c r="V782" i="5"/>
  <c r="U782" i="5"/>
  <c r="X781" i="5"/>
  <c r="W781" i="5"/>
  <c r="U781" i="5"/>
  <c r="V781" i="5" s="1"/>
  <c r="W25" i="9" s="1"/>
  <c r="X780" i="5"/>
  <c r="W780" i="5"/>
  <c r="V780" i="5"/>
  <c r="U780" i="5"/>
  <c r="X779" i="5"/>
  <c r="W779" i="5"/>
  <c r="V779" i="5"/>
  <c r="U779" i="5"/>
  <c r="X778" i="5"/>
  <c r="W778" i="5"/>
  <c r="U778" i="5"/>
  <c r="V778" i="5" s="1"/>
  <c r="W22" i="9" s="1"/>
  <c r="X777" i="5"/>
  <c r="W777" i="5"/>
  <c r="U777" i="5"/>
  <c r="V777" i="5" s="1"/>
  <c r="X776" i="5"/>
  <c r="W776" i="5"/>
  <c r="V776" i="5"/>
  <c r="W20" i="9" s="1"/>
  <c r="U776" i="5"/>
  <c r="X775" i="5"/>
  <c r="W775" i="5"/>
  <c r="U775" i="5"/>
  <c r="V775" i="5" s="1"/>
  <c r="W19" i="9" s="1"/>
  <c r="X774" i="5"/>
  <c r="W774" i="5"/>
  <c r="U774" i="5"/>
  <c r="V774" i="5" s="1"/>
  <c r="X773" i="5"/>
  <c r="W773" i="5"/>
  <c r="V773" i="5"/>
  <c r="U773" i="5"/>
  <c r="X772" i="5"/>
  <c r="W772" i="5"/>
  <c r="U772" i="5"/>
  <c r="V772" i="5" s="1"/>
  <c r="W16" i="9" s="1"/>
  <c r="X771" i="5"/>
  <c r="W771" i="5"/>
  <c r="U771" i="5"/>
  <c r="V771" i="5" s="1"/>
  <c r="W15" i="9" s="1"/>
  <c r="X770" i="5"/>
  <c r="W770" i="5"/>
  <c r="V770" i="5"/>
  <c r="U770" i="5"/>
  <c r="X769" i="5"/>
  <c r="W769" i="5"/>
  <c r="U769" i="5"/>
  <c r="V769" i="5" s="1"/>
  <c r="W13" i="9" s="1"/>
  <c r="X768" i="5"/>
  <c r="W768" i="5"/>
  <c r="U768" i="5"/>
  <c r="V768" i="5" s="1"/>
  <c r="X767" i="5"/>
  <c r="W767" i="5"/>
  <c r="V767" i="5"/>
  <c r="U767" i="5"/>
  <c r="X766" i="5"/>
  <c r="W766" i="5"/>
  <c r="U766" i="5"/>
  <c r="V766" i="5" s="1"/>
  <c r="W10" i="9" s="1"/>
  <c r="X765" i="5"/>
  <c r="W765" i="5"/>
  <c r="U765" i="5"/>
  <c r="V765" i="5" s="1"/>
  <c r="X764" i="5"/>
  <c r="W764" i="5"/>
  <c r="V764" i="5"/>
  <c r="U764" i="5"/>
  <c r="X763" i="5"/>
  <c r="W763" i="5"/>
  <c r="U763" i="5"/>
  <c r="V763" i="5" s="1"/>
  <c r="W7" i="9" s="1"/>
  <c r="X762" i="5"/>
  <c r="W762" i="5"/>
  <c r="V762" i="5"/>
  <c r="U762" i="5"/>
  <c r="X761" i="5"/>
  <c r="W761" i="5"/>
  <c r="V761" i="5"/>
  <c r="U761" i="5"/>
  <c r="X760" i="5"/>
  <c r="W760" i="5"/>
  <c r="U760" i="5"/>
  <c r="V760" i="5" s="1"/>
  <c r="W4" i="9" s="1"/>
  <c r="X759" i="5"/>
  <c r="W759" i="5"/>
  <c r="U759" i="5"/>
  <c r="V759" i="5" s="1"/>
  <c r="X758" i="5"/>
  <c r="W758" i="5"/>
  <c r="V758" i="5"/>
  <c r="U758" i="5"/>
  <c r="X757" i="5"/>
  <c r="W757" i="5"/>
  <c r="U757" i="5"/>
  <c r="V757" i="5" s="1"/>
  <c r="V37" i="9" s="1"/>
  <c r="X756" i="5"/>
  <c r="W756" i="5"/>
  <c r="U756" i="5"/>
  <c r="V756" i="5" s="1"/>
  <c r="X755" i="5"/>
  <c r="W755" i="5"/>
  <c r="V755" i="5"/>
  <c r="U755" i="5"/>
  <c r="X754" i="5"/>
  <c r="W754" i="5"/>
  <c r="U754" i="5"/>
  <c r="V754" i="5" s="1"/>
  <c r="V34" i="9" s="1"/>
  <c r="X753" i="5"/>
  <c r="W753" i="5"/>
  <c r="U753" i="5"/>
  <c r="V753" i="5" s="1"/>
  <c r="V33" i="9" s="1"/>
  <c r="X752" i="5"/>
  <c r="W752" i="5"/>
  <c r="V752" i="5"/>
  <c r="U752" i="5"/>
  <c r="X751" i="5"/>
  <c r="W751" i="5"/>
  <c r="U751" i="5"/>
  <c r="V751" i="5" s="1"/>
  <c r="V31" i="9" s="1"/>
  <c r="X750" i="5"/>
  <c r="W750" i="5"/>
  <c r="U750" i="5"/>
  <c r="V750" i="5" s="1"/>
  <c r="X749" i="5"/>
  <c r="W749" i="5"/>
  <c r="U749" i="5"/>
  <c r="V749" i="5" s="1"/>
  <c r="X748" i="5"/>
  <c r="W748" i="5"/>
  <c r="U748" i="5"/>
  <c r="V748" i="5" s="1"/>
  <c r="V28" i="9" s="1"/>
  <c r="X747" i="5"/>
  <c r="W747" i="5"/>
  <c r="U747" i="5"/>
  <c r="V747" i="5" s="1"/>
  <c r="X746" i="5"/>
  <c r="W746" i="5"/>
  <c r="V746" i="5"/>
  <c r="U746" i="5"/>
  <c r="X745" i="5"/>
  <c r="W745" i="5"/>
  <c r="U745" i="5"/>
  <c r="V745" i="5" s="1"/>
  <c r="V25" i="9" s="1"/>
  <c r="X744" i="5"/>
  <c r="W744" i="5"/>
  <c r="U744" i="5"/>
  <c r="V744" i="5" s="1"/>
  <c r="X743" i="5"/>
  <c r="W743" i="5"/>
  <c r="U743" i="5"/>
  <c r="V743" i="5" s="1"/>
  <c r="X742" i="5"/>
  <c r="W742" i="5"/>
  <c r="U742" i="5"/>
  <c r="V742" i="5" s="1"/>
  <c r="V22" i="9" s="1"/>
  <c r="X741" i="5"/>
  <c r="W741" i="5"/>
  <c r="U741" i="5"/>
  <c r="V741" i="5" s="1"/>
  <c r="X740" i="5"/>
  <c r="W740" i="5"/>
  <c r="V740" i="5"/>
  <c r="V20" i="9" s="1"/>
  <c r="U740" i="5"/>
  <c r="X739" i="5"/>
  <c r="W739" i="5"/>
  <c r="U739" i="5"/>
  <c r="V739" i="5" s="1"/>
  <c r="V19" i="9" s="1"/>
  <c r="X738" i="5"/>
  <c r="W738" i="5"/>
  <c r="V738" i="5"/>
  <c r="U738" i="5"/>
  <c r="X737" i="5"/>
  <c r="W737" i="5"/>
  <c r="V737" i="5"/>
  <c r="U737" i="5"/>
  <c r="X736" i="5"/>
  <c r="W736" i="5"/>
  <c r="U736" i="5"/>
  <c r="V736" i="5" s="1"/>
  <c r="V16" i="9" s="1"/>
  <c r="X735" i="5"/>
  <c r="W735" i="5"/>
  <c r="U735" i="5"/>
  <c r="V735" i="5" s="1"/>
  <c r="X734" i="5"/>
  <c r="W734" i="5"/>
  <c r="V734" i="5"/>
  <c r="U734" i="5"/>
  <c r="X733" i="5"/>
  <c r="W733" i="5"/>
  <c r="U733" i="5"/>
  <c r="V733" i="5" s="1"/>
  <c r="V13" i="9" s="1"/>
  <c r="X732" i="5"/>
  <c r="W732" i="5"/>
  <c r="U732" i="5"/>
  <c r="V732" i="5" s="1"/>
  <c r="X731" i="5"/>
  <c r="W731" i="5"/>
  <c r="U731" i="5"/>
  <c r="V731" i="5" s="1"/>
  <c r="X730" i="5"/>
  <c r="W730" i="5"/>
  <c r="U730" i="5"/>
  <c r="V730" i="5" s="1"/>
  <c r="V10" i="9" s="1"/>
  <c r="X729" i="5"/>
  <c r="W729" i="5"/>
  <c r="U729" i="5"/>
  <c r="V729" i="5" s="1"/>
  <c r="V9" i="9" s="1"/>
  <c r="X728" i="5"/>
  <c r="W728" i="5"/>
  <c r="V728" i="5"/>
  <c r="V8" i="9" s="1"/>
  <c r="U728" i="5"/>
  <c r="X727" i="5"/>
  <c r="W727" i="5"/>
  <c r="U727" i="5"/>
  <c r="V727" i="5" s="1"/>
  <c r="V7" i="9" s="1"/>
  <c r="X726" i="5"/>
  <c r="W726" i="5"/>
  <c r="U726" i="5"/>
  <c r="V726" i="5" s="1"/>
  <c r="X725" i="5"/>
  <c r="W725" i="5"/>
  <c r="V725" i="5"/>
  <c r="U725" i="5"/>
  <c r="X724" i="5"/>
  <c r="W724" i="5"/>
  <c r="U724" i="5"/>
  <c r="V724" i="5" s="1"/>
  <c r="V4" i="9" s="1"/>
  <c r="X723" i="5"/>
  <c r="W723" i="5"/>
  <c r="U723" i="5"/>
  <c r="V723" i="5" s="1"/>
  <c r="V3" i="9" s="1"/>
  <c r="X722" i="5"/>
  <c r="W722" i="5"/>
  <c r="V722" i="5"/>
  <c r="U722" i="5"/>
  <c r="X721" i="5"/>
  <c r="W721" i="5"/>
  <c r="U721" i="5"/>
  <c r="V721" i="5" s="1"/>
  <c r="U37" i="9" s="1"/>
  <c r="X720" i="5"/>
  <c r="W720" i="5"/>
  <c r="V720" i="5"/>
  <c r="U720" i="5"/>
  <c r="X719" i="5"/>
  <c r="W719" i="5"/>
  <c r="V719" i="5"/>
  <c r="U719" i="5"/>
  <c r="X718" i="5"/>
  <c r="W718" i="5"/>
  <c r="U718" i="5"/>
  <c r="V718" i="5" s="1"/>
  <c r="U34" i="9" s="1"/>
  <c r="X717" i="5"/>
  <c r="W717" i="5"/>
  <c r="U717" i="5"/>
  <c r="V717" i="5" s="1"/>
  <c r="X716" i="5"/>
  <c r="W716" i="5"/>
  <c r="V716" i="5"/>
  <c r="U32" i="9" s="1"/>
  <c r="U716" i="5"/>
  <c r="X715" i="5"/>
  <c r="W715" i="5"/>
  <c r="U715" i="5"/>
  <c r="V715" i="5" s="1"/>
  <c r="U31" i="9" s="1"/>
  <c r="X714" i="5"/>
  <c r="W714" i="5"/>
  <c r="V714" i="5"/>
  <c r="U714" i="5"/>
  <c r="X713" i="5"/>
  <c r="W713" i="5"/>
  <c r="V713" i="5"/>
  <c r="U29" i="9" s="1"/>
  <c r="U713" i="5"/>
  <c r="X712" i="5"/>
  <c r="W712" i="5"/>
  <c r="U712" i="5"/>
  <c r="V712" i="5" s="1"/>
  <c r="U28" i="9" s="1"/>
  <c r="X711" i="5"/>
  <c r="W711" i="5"/>
  <c r="U711" i="5"/>
  <c r="V711" i="5" s="1"/>
  <c r="U27" i="9" s="1"/>
  <c r="X710" i="5"/>
  <c r="W710" i="5"/>
  <c r="V710" i="5"/>
  <c r="U710" i="5"/>
  <c r="X709" i="5"/>
  <c r="W709" i="5"/>
  <c r="U709" i="5"/>
  <c r="V709" i="5" s="1"/>
  <c r="U25" i="9" s="1"/>
  <c r="X708" i="5"/>
  <c r="W708" i="5"/>
  <c r="U708" i="5"/>
  <c r="V708" i="5" s="1"/>
  <c r="X707" i="5"/>
  <c r="W707" i="5"/>
  <c r="V707" i="5"/>
  <c r="U707" i="5"/>
  <c r="X706" i="5"/>
  <c r="W706" i="5"/>
  <c r="U706" i="5"/>
  <c r="V706" i="5" s="1"/>
  <c r="U22" i="9" s="1"/>
  <c r="X705" i="5"/>
  <c r="W705" i="5"/>
  <c r="U705" i="5"/>
  <c r="V705" i="5" s="1"/>
  <c r="U21" i="9" s="1"/>
  <c r="X704" i="5"/>
  <c r="W704" i="5"/>
  <c r="V704" i="5"/>
  <c r="U20" i="9" s="1"/>
  <c r="U704" i="5"/>
  <c r="X703" i="5"/>
  <c r="W703" i="5"/>
  <c r="U703" i="5"/>
  <c r="V703" i="5" s="1"/>
  <c r="U19" i="9" s="1"/>
  <c r="X702" i="5"/>
  <c r="W702" i="5"/>
  <c r="U702" i="5"/>
  <c r="V702" i="5" s="1"/>
  <c r="X701" i="5"/>
  <c r="W701" i="5"/>
  <c r="V701" i="5"/>
  <c r="U701" i="5"/>
  <c r="X700" i="5"/>
  <c r="W700" i="5"/>
  <c r="U700" i="5"/>
  <c r="V700" i="5" s="1"/>
  <c r="U16" i="9" s="1"/>
  <c r="X699" i="5"/>
  <c r="W699" i="5"/>
  <c r="V699" i="5"/>
  <c r="U15" i="9" s="1"/>
  <c r="U699" i="5"/>
  <c r="X698" i="5"/>
  <c r="W698" i="5"/>
  <c r="S60" i="8" s="1"/>
  <c r="V698" i="5"/>
  <c r="U698" i="5"/>
  <c r="X697" i="5"/>
  <c r="W697" i="5"/>
  <c r="U697" i="5"/>
  <c r="V697" i="5" s="1"/>
  <c r="U13" i="9" s="1"/>
  <c r="X696" i="5"/>
  <c r="W696" i="5"/>
  <c r="V696" i="5"/>
  <c r="U696" i="5"/>
  <c r="X695" i="5"/>
  <c r="W695" i="5"/>
  <c r="V695" i="5"/>
  <c r="U11" i="9" s="1"/>
  <c r="U695" i="5"/>
  <c r="X694" i="5"/>
  <c r="W694" i="5"/>
  <c r="U694" i="5"/>
  <c r="V694" i="5" s="1"/>
  <c r="U10" i="9" s="1"/>
  <c r="X693" i="5"/>
  <c r="W693" i="5"/>
  <c r="U693" i="5"/>
  <c r="V693" i="5" s="1"/>
  <c r="U9" i="9" s="1"/>
  <c r="X692" i="5"/>
  <c r="W692" i="5"/>
  <c r="V692" i="5"/>
  <c r="U8" i="9" s="1"/>
  <c r="U692" i="5"/>
  <c r="X691" i="5"/>
  <c r="W691" i="5"/>
  <c r="U691" i="5"/>
  <c r="V691" i="5" s="1"/>
  <c r="U7" i="9" s="1"/>
  <c r="X690" i="5"/>
  <c r="W690" i="5"/>
  <c r="V690" i="5"/>
  <c r="U6" i="9" s="1"/>
  <c r="U690" i="5"/>
  <c r="X689" i="5"/>
  <c r="W689" i="5"/>
  <c r="V689" i="5"/>
  <c r="U689" i="5"/>
  <c r="X688" i="5"/>
  <c r="W688" i="5"/>
  <c r="U688" i="5"/>
  <c r="V688" i="5" s="1"/>
  <c r="U4" i="9" s="1"/>
  <c r="X687" i="5"/>
  <c r="W687" i="5"/>
  <c r="U687" i="5"/>
  <c r="V687" i="5" s="1"/>
  <c r="U3" i="9" s="1"/>
  <c r="X686" i="5"/>
  <c r="W686" i="5"/>
  <c r="U686" i="5"/>
  <c r="V686" i="5" s="1"/>
  <c r="X685" i="5"/>
  <c r="W685" i="5"/>
  <c r="U685" i="5"/>
  <c r="V685" i="5" s="1"/>
  <c r="T37" i="9" s="1"/>
  <c r="X684" i="5"/>
  <c r="W684" i="5"/>
  <c r="U684" i="5"/>
  <c r="V684" i="5" s="1"/>
  <c r="X683" i="5"/>
  <c r="W683" i="5"/>
  <c r="V683" i="5"/>
  <c r="U683" i="5"/>
  <c r="X682" i="5"/>
  <c r="W682" i="5"/>
  <c r="U682" i="5"/>
  <c r="V682" i="5" s="1"/>
  <c r="T34" i="9" s="1"/>
  <c r="X681" i="5"/>
  <c r="W681" i="5"/>
  <c r="V681" i="5"/>
  <c r="T33" i="9" s="1"/>
  <c r="U681" i="5"/>
  <c r="X680" i="5"/>
  <c r="W680" i="5"/>
  <c r="V680" i="5"/>
  <c r="T32" i="9" s="1"/>
  <c r="U680" i="5"/>
  <c r="X679" i="5"/>
  <c r="W679" i="5"/>
  <c r="U679" i="5"/>
  <c r="V679" i="5" s="1"/>
  <c r="T31" i="9" s="1"/>
  <c r="X678" i="5"/>
  <c r="W678" i="5"/>
  <c r="V678" i="5"/>
  <c r="U678" i="5"/>
  <c r="X677" i="5"/>
  <c r="W677" i="5"/>
  <c r="U677" i="5"/>
  <c r="V677" i="5" s="1"/>
  <c r="X676" i="5"/>
  <c r="W676" i="5"/>
  <c r="U676" i="5"/>
  <c r="V676" i="5" s="1"/>
  <c r="T28" i="9" s="1"/>
  <c r="X675" i="5"/>
  <c r="W675" i="5"/>
  <c r="U675" i="5"/>
  <c r="V675" i="5" s="1"/>
  <c r="T27" i="9" s="1"/>
  <c r="X674" i="5"/>
  <c r="W674" i="5"/>
  <c r="V674" i="5"/>
  <c r="U674" i="5"/>
  <c r="X673" i="5"/>
  <c r="W673" i="5"/>
  <c r="U673" i="5"/>
  <c r="V673" i="5" s="1"/>
  <c r="T25" i="9" s="1"/>
  <c r="X672" i="5"/>
  <c r="W672" i="5"/>
  <c r="V672" i="5"/>
  <c r="T24" i="9" s="1"/>
  <c r="U672" i="5"/>
  <c r="X671" i="5"/>
  <c r="W671" i="5"/>
  <c r="U671" i="5"/>
  <c r="V671" i="5" s="1"/>
  <c r="X670" i="5"/>
  <c r="W670" i="5"/>
  <c r="U670" i="5"/>
  <c r="V670" i="5" s="1"/>
  <c r="T22" i="9" s="1"/>
  <c r="X669" i="5"/>
  <c r="W669" i="5"/>
  <c r="U669" i="5"/>
  <c r="V669" i="5" s="1"/>
  <c r="T21" i="9" s="1"/>
  <c r="X668" i="5"/>
  <c r="W668" i="5"/>
  <c r="U668" i="5"/>
  <c r="V668" i="5" s="1"/>
  <c r="X667" i="5"/>
  <c r="W667" i="5"/>
  <c r="U667" i="5"/>
  <c r="V667" i="5" s="1"/>
  <c r="T19" i="9" s="1"/>
  <c r="X666" i="5"/>
  <c r="W666" i="5"/>
  <c r="V666" i="5"/>
  <c r="U666" i="5"/>
  <c r="X665" i="5"/>
  <c r="W665" i="5"/>
  <c r="V665" i="5"/>
  <c r="U665" i="5"/>
  <c r="X664" i="5"/>
  <c r="W664" i="5"/>
  <c r="U664" i="5"/>
  <c r="V664" i="5" s="1"/>
  <c r="T16" i="9" s="1"/>
  <c r="X663" i="5"/>
  <c r="W663" i="5"/>
  <c r="V663" i="5"/>
  <c r="T15" i="9" s="1"/>
  <c r="U663" i="5"/>
  <c r="X662" i="5"/>
  <c r="W662" i="5"/>
  <c r="V662" i="5"/>
  <c r="U662" i="5"/>
  <c r="X661" i="5"/>
  <c r="W661" i="5"/>
  <c r="U661" i="5"/>
  <c r="V661" i="5" s="1"/>
  <c r="T13" i="9" s="1"/>
  <c r="X660" i="5"/>
  <c r="W660" i="5"/>
  <c r="U660" i="5"/>
  <c r="V660" i="5" s="1"/>
  <c r="X659" i="5"/>
  <c r="W659" i="5"/>
  <c r="U659" i="5"/>
  <c r="V659" i="5" s="1"/>
  <c r="X658" i="5"/>
  <c r="W658" i="5"/>
  <c r="U658" i="5"/>
  <c r="V658" i="5" s="1"/>
  <c r="T10" i="9" s="1"/>
  <c r="X657" i="5"/>
  <c r="W657" i="5"/>
  <c r="U657" i="5"/>
  <c r="V657" i="5" s="1"/>
  <c r="T9" i="9" s="1"/>
  <c r="X656" i="5"/>
  <c r="W656" i="5"/>
  <c r="V656" i="5"/>
  <c r="T8" i="9" s="1"/>
  <c r="U656" i="5"/>
  <c r="X655" i="5"/>
  <c r="W655" i="5"/>
  <c r="U655" i="5"/>
  <c r="V655" i="5" s="1"/>
  <c r="T7" i="9" s="1"/>
  <c r="X654" i="5"/>
  <c r="W654" i="5"/>
  <c r="V654" i="5"/>
  <c r="T6" i="9" s="1"/>
  <c r="U654" i="5"/>
  <c r="X653" i="5"/>
  <c r="W653" i="5"/>
  <c r="U653" i="5"/>
  <c r="V653" i="5" s="1"/>
  <c r="X652" i="5"/>
  <c r="W652" i="5"/>
  <c r="U652" i="5"/>
  <c r="V652" i="5" s="1"/>
  <c r="T4" i="9" s="1"/>
  <c r="X651" i="5"/>
  <c r="W651" i="5"/>
  <c r="U651" i="5"/>
  <c r="V651" i="5" s="1"/>
  <c r="T3" i="9" s="1"/>
  <c r="X650" i="5"/>
  <c r="W650" i="5"/>
  <c r="S56" i="8" s="1"/>
  <c r="U650" i="5"/>
  <c r="V650" i="5" s="1"/>
  <c r="X649" i="5"/>
  <c r="W649" i="5"/>
  <c r="U649" i="5"/>
  <c r="V649" i="5" s="1"/>
  <c r="S37" i="9" s="1"/>
  <c r="X648" i="5"/>
  <c r="W648" i="5"/>
  <c r="V648" i="5"/>
  <c r="U648" i="5"/>
  <c r="X647" i="5"/>
  <c r="W647" i="5"/>
  <c r="U647" i="5"/>
  <c r="V647" i="5" s="1"/>
  <c r="X646" i="5"/>
  <c r="W646" i="5"/>
  <c r="U646" i="5"/>
  <c r="V646" i="5" s="1"/>
  <c r="S34" i="9" s="1"/>
  <c r="X645" i="5"/>
  <c r="W645" i="5"/>
  <c r="V645" i="5"/>
  <c r="S33" i="9" s="1"/>
  <c r="U645" i="5"/>
  <c r="X644" i="5"/>
  <c r="W644" i="5"/>
  <c r="V644" i="5"/>
  <c r="S32" i="9" s="1"/>
  <c r="U644" i="5"/>
  <c r="X643" i="5"/>
  <c r="W643" i="5"/>
  <c r="U643" i="5"/>
  <c r="V643" i="5" s="1"/>
  <c r="S31" i="9" s="1"/>
  <c r="X642" i="5"/>
  <c r="W642" i="5"/>
  <c r="U642" i="5"/>
  <c r="V642" i="5" s="1"/>
  <c r="X641" i="5"/>
  <c r="W641" i="5"/>
  <c r="U641" i="5"/>
  <c r="V641" i="5" s="1"/>
  <c r="X640" i="5"/>
  <c r="W640" i="5"/>
  <c r="U640" i="5"/>
  <c r="V640" i="5" s="1"/>
  <c r="S28" i="9" s="1"/>
  <c r="X639" i="5"/>
  <c r="W639" i="5"/>
  <c r="U639" i="5"/>
  <c r="V639" i="5" s="1"/>
  <c r="S27" i="9" s="1"/>
  <c r="X638" i="5"/>
  <c r="W638" i="5"/>
  <c r="U638" i="5"/>
  <c r="V638" i="5" s="1"/>
  <c r="X637" i="5"/>
  <c r="W637" i="5"/>
  <c r="U637" i="5"/>
  <c r="V637" i="5" s="1"/>
  <c r="X636" i="5"/>
  <c r="W636" i="5"/>
  <c r="U636" i="5"/>
  <c r="V636" i="5" s="1"/>
  <c r="S24" i="9" s="1"/>
  <c r="X635" i="5"/>
  <c r="W635" i="5"/>
  <c r="U635" i="5"/>
  <c r="V635" i="5" s="1"/>
  <c r="S23" i="9" s="1"/>
  <c r="X634" i="5"/>
  <c r="W634" i="5"/>
  <c r="U634" i="5"/>
  <c r="V634" i="5" s="1"/>
  <c r="X633" i="5"/>
  <c r="W633" i="5"/>
  <c r="U633" i="5"/>
  <c r="V633" i="5" s="1"/>
  <c r="S21" i="9" s="1"/>
  <c r="X632" i="5"/>
  <c r="W632" i="5"/>
  <c r="U632" i="5"/>
  <c r="V632" i="5" s="1"/>
  <c r="S20" i="9" s="1"/>
  <c r="X631" i="5"/>
  <c r="W631" i="5"/>
  <c r="U631" i="5"/>
  <c r="V631" i="5" s="1"/>
  <c r="X630" i="5"/>
  <c r="W630" i="5"/>
  <c r="U630" i="5"/>
  <c r="V630" i="5" s="1"/>
  <c r="S18" i="9" s="1"/>
  <c r="X629" i="5"/>
  <c r="W629" i="5"/>
  <c r="U629" i="5"/>
  <c r="V629" i="5" s="1"/>
  <c r="S17" i="9" s="1"/>
  <c r="X628" i="5"/>
  <c r="W628" i="5"/>
  <c r="U628" i="5"/>
  <c r="V628" i="5" s="1"/>
  <c r="X627" i="5"/>
  <c r="W627" i="5"/>
  <c r="U627" i="5"/>
  <c r="V627" i="5" s="1"/>
  <c r="S15" i="9" s="1"/>
  <c r="X626" i="5"/>
  <c r="W626" i="5"/>
  <c r="U626" i="5"/>
  <c r="V626" i="5" s="1"/>
  <c r="X625" i="5"/>
  <c r="W625" i="5"/>
  <c r="U625" i="5"/>
  <c r="V625" i="5" s="1"/>
  <c r="X624" i="5"/>
  <c r="W624" i="5"/>
  <c r="U624" i="5"/>
  <c r="V624" i="5" s="1"/>
  <c r="S12" i="9" s="1"/>
  <c r="X623" i="5"/>
  <c r="W623" i="5"/>
  <c r="U623" i="5"/>
  <c r="V623" i="5" s="1"/>
  <c r="S11" i="9" s="1"/>
  <c r="X622" i="5"/>
  <c r="W622" i="5"/>
  <c r="U622" i="5"/>
  <c r="V622" i="5" s="1"/>
  <c r="X621" i="5"/>
  <c r="W621" i="5"/>
  <c r="U621" i="5"/>
  <c r="V621" i="5" s="1"/>
  <c r="S9" i="9" s="1"/>
  <c r="X620" i="5"/>
  <c r="W620" i="5"/>
  <c r="U620" i="5"/>
  <c r="V620" i="5" s="1"/>
  <c r="S8" i="9" s="1"/>
  <c r="X619" i="5"/>
  <c r="W619" i="5"/>
  <c r="U619" i="5"/>
  <c r="V619" i="5" s="1"/>
  <c r="X618" i="5"/>
  <c r="W618" i="5"/>
  <c r="U618" i="5"/>
  <c r="V618" i="5" s="1"/>
  <c r="S6" i="9" s="1"/>
  <c r="X617" i="5"/>
  <c r="W617" i="5"/>
  <c r="U617" i="5"/>
  <c r="V617" i="5" s="1"/>
  <c r="S5" i="9" s="1"/>
  <c r="X616" i="5"/>
  <c r="W616" i="5"/>
  <c r="U616" i="5"/>
  <c r="V616" i="5" s="1"/>
  <c r="X615" i="5"/>
  <c r="W615" i="5"/>
  <c r="U615" i="5"/>
  <c r="V615" i="5" s="1"/>
  <c r="S3" i="9" s="1"/>
  <c r="X614" i="5"/>
  <c r="W614" i="5"/>
  <c r="S53" i="8" s="1"/>
  <c r="U614" i="5"/>
  <c r="V614" i="5" s="1"/>
  <c r="X613" i="5"/>
  <c r="W613" i="5"/>
  <c r="U613" i="5"/>
  <c r="V613" i="5" s="1"/>
  <c r="X612" i="5"/>
  <c r="W612" i="5"/>
  <c r="U612" i="5"/>
  <c r="V612" i="5" s="1"/>
  <c r="R36" i="9" s="1"/>
  <c r="X611" i="5"/>
  <c r="W611" i="5"/>
  <c r="U611" i="5"/>
  <c r="V611" i="5" s="1"/>
  <c r="R35" i="9" s="1"/>
  <c r="X610" i="5"/>
  <c r="W610" i="5"/>
  <c r="U610" i="5"/>
  <c r="V610" i="5" s="1"/>
  <c r="X609" i="5"/>
  <c r="W609" i="5"/>
  <c r="U609" i="5"/>
  <c r="V609" i="5" s="1"/>
  <c r="R33" i="9" s="1"/>
  <c r="X608" i="5"/>
  <c r="W608" i="5"/>
  <c r="U608" i="5"/>
  <c r="V608" i="5" s="1"/>
  <c r="R32" i="9" s="1"/>
  <c r="X607" i="5"/>
  <c r="W607" i="5"/>
  <c r="U607" i="5"/>
  <c r="V607" i="5" s="1"/>
  <c r="X606" i="5"/>
  <c r="W606" i="5"/>
  <c r="U606" i="5"/>
  <c r="V606" i="5" s="1"/>
  <c r="R30" i="9" s="1"/>
  <c r="X605" i="5"/>
  <c r="W605" i="5"/>
  <c r="U605" i="5"/>
  <c r="V605" i="5" s="1"/>
  <c r="R29" i="9" s="1"/>
  <c r="X604" i="5"/>
  <c r="W604" i="5"/>
  <c r="U604" i="5"/>
  <c r="V604" i="5" s="1"/>
  <c r="X603" i="5"/>
  <c r="W603" i="5"/>
  <c r="U603" i="5"/>
  <c r="V603" i="5" s="1"/>
  <c r="R27" i="9" s="1"/>
  <c r="X602" i="5"/>
  <c r="W602" i="5"/>
  <c r="U602" i="5"/>
  <c r="V602" i="5" s="1"/>
  <c r="X601" i="5"/>
  <c r="W601" i="5"/>
  <c r="U601" i="5"/>
  <c r="V601" i="5" s="1"/>
  <c r="X600" i="5"/>
  <c r="W600" i="5"/>
  <c r="U600" i="5"/>
  <c r="V600" i="5" s="1"/>
  <c r="R24" i="9" s="1"/>
  <c r="X599" i="5"/>
  <c r="W599" i="5"/>
  <c r="U599" i="5"/>
  <c r="V599" i="5" s="1"/>
  <c r="R23" i="9" s="1"/>
  <c r="X598" i="5"/>
  <c r="W598" i="5"/>
  <c r="U598" i="5"/>
  <c r="V598" i="5" s="1"/>
  <c r="X597" i="5"/>
  <c r="W597" i="5"/>
  <c r="U597" i="5"/>
  <c r="V597" i="5" s="1"/>
  <c r="R21" i="9" s="1"/>
  <c r="X596" i="5"/>
  <c r="W596" i="5"/>
  <c r="U596" i="5"/>
  <c r="V596" i="5" s="1"/>
  <c r="R20" i="9" s="1"/>
  <c r="X595" i="5"/>
  <c r="W595" i="5"/>
  <c r="U595" i="5"/>
  <c r="V595" i="5" s="1"/>
  <c r="X594" i="5"/>
  <c r="W594" i="5"/>
  <c r="U594" i="5"/>
  <c r="V594" i="5" s="1"/>
  <c r="R18" i="9" s="1"/>
  <c r="X593" i="5"/>
  <c r="W593" i="5"/>
  <c r="U593" i="5"/>
  <c r="V593" i="5" s="1"/>
  <c r="R17" i="9" s="1"/>
  <c r="X592" i="5"/>
  <c r="W592" i="5"/>
  <c r="U592" i="5"/>
  <c r="V592" i="5" s="1"/>
  <c r="X591" i="5"/>
  <c r="W591" i="5"/>
  <c r="U591" i="5"/>
  <c r="V591" i="5" s="1"/>
  <c r="R15" i="9" s="1"/>
  <c r="X590" i="5"/>
  <c r="W590" i="5"/>
  <c r="U590" i="5"/>
  <c r="V590" i="5" s="1"/>
  <c r="X589" i="5"/>
  <c r="W589" i="5"/>
  <c r="U589" i="5"/>
  <c r="V589" i="5" s="1"/>
  <c r="X588" i="5"/>
  <c r="W588" i="5"/>
  <c r="U588" i="5"/>
  <c r="V588" i="5" s="1"/>
  <c r="R12" i="9" s="1"/>
  <c r="X587" i="5"/>
  <c r="W587" i="5"/>
  <c r="U587" i="5"/>
  <c r="V587" i="5" s="1"/>
  <c r="R11" i="9" s="1"/>
  <c r="X586" i="5"/>
  <c r="W586" i="5"/>
  <c r="U586" i="5"/>
  <c r="V586" i="5" s="1"/>
  <c r="X585" i="5"/>
  <c r="W585" i="5"/>
  <c r="U585" i="5"/>
  <c r="V585" i="5" s="1"/>
  <c r="R9" i="9" s="1"/>
  <c r="X584" i="5"/>
  <c r="W584" i="5"/>
  <c r="U584" i="5"/>
  <c r="V584" i="5" s="1"/>
  <c r="R8" i="9" s="1"/>
  <c r="X583" i="5"/>
  <c r="W583" i="5"/>
  <c r="U583" i="5"/>
  <c r="V583" i="5" s="1"/>
  <c r="X582" i="5"/>
  <c r="W582" i="5"/>
  <c r="U582" i="5"/>
  <c r="V582" i="5" s="1"/>
  <c r="R6" i="9" s="1"/>
  <c r="X581" i="5"/>
  <c r="W581" i="5"/>
  <c r="U581" i="5"/>
  <c r="V581" i="5" s="1"/>
  <c r="R5" i="9" s="1"/>
  <c r="X580" i="5"/>
  <c r="W580" i="5"/>
  <c r="U580" i="5"/>
  <c r="V580" i="5" s="1"/>
  <c r="X579" i="5"/>
  <c r="W579" i="5"/>
  <c r="U579" i="5"/>
  <c r="V579" i="5" s="1"/>
  <c r="R3" i="9" s="1"/>
  <c r="X578" i="5"/>
  <c r="W578" i="5"/>
  <c r="U578" i="5"/>
  <c r="V578" i="5" s="1"/>
  <c r="X577" i="5"/>
  <c r="W577" i="5"/>
  <c r="U577" i="5"/>
  <c r="V577" i="5" s="1"/>
  <c r="X576" i="5"/>
  <c r="W576" i="5"/>
  <c r="U576" i="5"/>
  <c r="V576" i="5" s="1"/>
  <c r="Q36" i="9" s="1"/>
  <c r="X575" i="5"/>
  <c r="W575" i="5"/>
  <c r="U575" i="5"/>
  <c r="V575" i="5" s="1"/>
  <c r="Q35" i="9" s="1"/>
  <c r="X574" i="5"/>
  <c r="W574" i="5"/>
  <c r="U574" i="5"/>
  <c r="V574" i="5" s="1"/>
  <c r="X573" i="5"/>
  <c r="W573" i="5"/>
  <c r="U573" i="5"/>
  <c r="V573" i="5" s="1"/>
  <c r="Q33" i="9" s="1"/>
  <c r="X572" i="5"/>
  <c r="W572" i="5"/>
  <c r="U572" i="5"/>
  <c r="V572" i="5" s="1"/>
  <c r="Q32" i="9" s="1"/>
  <c r="X571" i="5"/>
  <c r="W571" i="5"/>
  <c r="U571" i="5"/>
  <c r="V571" i="5" s="1"/>
  <c r="X570" i="5"/>
  <c r="W570" i="5"/>
  <c r="U570" i="5"/>
  <c r="V570" i="5" s="1"/>
  <c r="Q30" i="9" s="1"/>
  <c r="X569" i="5"/>
  <c r="W569" i="5"/>
  <c r="U569" i="5"/>
  <c r="V569" i="5" s="1"/>
  <c r="Q29" i="9" s="1"/>
  <c r="X568" i="5"/>
  <c r="W568" i="5"/>
  <c r="U568" i="5"/>
  <c r="V568" i="5" s="1"/>
  <c r="X567" i="5"/>
  <c r="W567" i="5"/>
  <c r="U567" i="5"/>
  <c r="V567" i="5" s="1"/>
  <c r="Q27" i="9" s="1"/>
  <c r="X566" i="5"/>
  <c r="W566" i="5"/>
  <c r="U566" i="5"/>
  <c r="V566" i="5" s="1"/>
  <c r="X565" i="5"/>
  <c r="W565" i="5"/>
  <c r="U565" i="5"/>
  <c r="V565" i="5" s="1"/>
  <c r="X564" i="5"/>
  <c r="W564" i="5"/>
  <c r="U564" i="5"/>
  <c r="V564" i="5" s="1"/>
  <c r="Q24" i="9" s="1"/>
  <c r="X563" i="5"/>
  <c r="W563" i="5"/>
  <c r="U563" i="5"/>
  <c r="V563" i="5" s="1"/>
  <c r="Q23" i="9" s="1"/>
  <c r="X562" i="5"/>
  <c r="W562" i="5"/>
  <c r="U562" i="5"/>
  <c r="V562" i="5" s="1"/>
  <c r="X561" i="5"/>
  <c r="W561" i="5"/>
  <c r="U561" i="5"/>
  <c r="V561" i="5" s="1"/>
  <c r="Q21" i="9" s="1"/>
  <c r="X560" i="5"/>
  <c r="W560" i="5"/>
  <c r="U560" i="5"/>
  <c r="V560" i="5" s="1"/>
  <c r="Q20" i="9" s="1"/>
  <c r="X559" i="5"/>
  <c r="W559" i="5"/>
  <c r="U559" i="5"/>
  <c r="V559" i="5" s="1"/>
  <c r="Q19" i="9" s="1"/>
  <c r="X558" i="5"/>
  <c r="W558" i="5"/>
  <c r="U558" i="5"/>
  <c r="V558" i="5" s="1"/>
  <c r="X557" i="5"/>
  <c r="W557" i="5"/>
  <c r="U557" i="5"/>
  <c r="V557" i="5" s="1"/>
  <c r="Q17" i="9" s="1"/>
  <c r="X556" i="5"/>
  <c r="W556" i="5"/>
  <c r="U556" i="5"/>
  <c r="V556" i="5" s="1"/>
  <c r="Q16" i="9" s="1"/>
  <c r="X555" i="5"/>
  <c r="W555" i="5"/>
  <c r="U555" i="5"/>
  <c r="V555" i="5" s="1"/>
  <c r="X554" i="5"/>
  <c r="W554" i="5"/>
  <c r="U554" i="5"/>
  <c r="V554" i="5" s="1"/>
  <c r="X553" i="5"/>
  <c r="W553" i="5"/>
  <c r="U553" i="5"/>
  <c r="V553" i="5" s="1"/>
  <c r="X552" i="5"/>
  <c r="W552" i="5"/>
  <c r="U552" i="5"/>
  <c r="V552" i="5" s="1"/>
  <c r="Q12" i="9" s="1"/>
  <c r="X551" i="5"/>
  <c r="W551" i="5"/>
  <c r="U551" i="5"/>
  <c r="V551" i="5" s="1"/>
  <c r="Q11" i="9" s="1"/>
  <c r="X550" i="5"/>
  <c r="W550" i="5"/>
  <c r="U550" i="5"/>
  <c r="V550" i="5" s="1"/>
  <c r="Q10" i="9" s="1"/>
  <c r="X549" i="5"/>
  <c r="W549" i="5"/>
  <c r="U549" i="5"/>
  <c r="V549" i="5" s="1"/>
  <c r="X548" i="5"/>
  <c r="W548" i="5"/>
  <c r="U548" i="5"/>
  <c r="V548" i="5" s="1"/>
  <c r="Q8" i="9" s="1"/>
  <c r="X547" i="5"/>
  <c r="W547" i="5"/>
  <c r="U547" i="5"/>
  <c r="V547" i="5" s="1"/>
  <c r="Q7" i="9" s="1"/>
  <c r="X546" i="5"/>
  <c r="W546" i="5"/>
  <c r="U546" i="5"/>
  <c r="V546" i="5" s="1"/>
  <c r="X545" i="5"/>
  <c r="W545" i="5"/>
  <c r="U545" i="5"/>
  <c r="V545" i="5" s="1"/>
  <c r="Q5" i="9" s="1"/>
  <c r="X544" i="5"/>
  <c r="W544" i="5"/>
  <c r="U544" i="5"/>
  <c r="V544" i="5" s="1"/>
  <c r="X543" i="5"/>
  <c r="W543" i="5"/>
  <c r="U543" i="5"/>
  <c r="V543" i="5" s="1"/>
  <c r="Q3" i="9" s="1"/>
  <c r="X542" i="5"/>
  <c r="W542" i="5"/>
  <c r="U542" i="5"/>
  <c r="V542" i="5" s="1"/>
  <c r="X541" i="5"/>
  <c r="W541" i="5"/>
  <c r="U541" i="5"/>
  <c r="V541" i="5" s="1"/>
  <c r="P37" i="9" s="1"/>
  <c r="X540" i="5"/>
  <c r="W540" i="5"/>
  <c r="U540" i="5"/>
  <c r="V540" i="5" s="1"/>
  <c r="X539" i="5"/>
  <c r="W539" i="5"/>
  <c r="U539" i="5"/>
  <c r="V539" i="5" s="1"/>
  <c r="P35" i="9" s="1"/>
  <c r="X538" i="5"/>
  <c r="W538" i="5"/>
  <c r="U538" i="5"/>
  <c r="V538" i="5" s="1"/>
  <c r="P34" i="9" s="1"/>
  <c r="X537" i="5"/>
  <c r="W537" i="5"/>
  <c r="U537" i="5"/>
  <c r="V537" i="5" s="1"/>
  <c r="X536" i="5"/>
  <c r="W536" i="5"/>
  <c r="U536" i="5"/>
  <c r="V536" i="5" s="1"/>
  <c r="P32" i="9" s="1"/>
  <c r="X535" i="5"/>
  <c r="W535" i="5"/>
  <c r="U535" i="5"/>
  <c r="V535" i="5" s="1"/>
  <c r="X534" i="5"/>
  <c r="W534" i="5"/>
  <c r="U534" i="5"/>
  <c r="V534" i="5" s="1"/>
  <c r="P30" i="9" s="1"/>
  <c r="X533" i="5"/>
  <c r="W533" i="5"/>
  <c r="U533" i="5"/>
  <c r="V533" i="5" s="1"/>
  <c r="P29" i="9" s="1"/>
  <c r="X532" i="5"/>
  <c r="W532" i="5"/>
  <c r="U532" i="5"/>
  <c r="V532" i="5" s="1"/>
  <c r="P28" i="9" s="1"/>
  <c r="X531" i="5"/>
  <c r="W531" i="5"/>
  <c r="U531" i="5"/>
  <c r="V531" i="5" s="1"/>
  <c r="X530" i="5"/>
  <c r="W530" i="5"/>
  <c r="U530" i="5"/>
  <c r="V530" i="5" s="1"/>
  <c r="X529" i="5"/>
  <c r="W529" i="5"/>
  <c r="U529" i="5"/>
  <c r="V529" i="5" s="1"/>
  <c r="P25" i="9" s="1"/>
  <c r="X528" i="5"/>
  <c r="W528" i="5"/>
  <c r="U528" i="5"/>
  <c r="V528" i="5" s="1"/>
  <c r="X527" i="5"/>
  <c r="W527" i="5"/>
  <c r="U527" i="5"/>
  <c r="V527" i="5" s="1"/>
  <c r="P23" i="9" s="1"/>
  <c r="X526" i="5"/>
  <c r="W526" i="5"/>
  <c r="U526" i="5"/>
  <c r="V526" i="5" s="1"/>
  <c r="X525" i="5"/>
  <c r="W525" i="5"/>
  <c r="U525" i="5"/>
  <c r="V525" i="5" s="1"/>
  <c r="P21" i="9" s="1"/>
  <c r="X524" i="5"/>
  <c r="W524" i="5"/>
  <c r="U524" i="5"/>
  <c r="V524" i="5" s="1"/>
  <c r="P20" i="9" s="1"/>
  <c r="X523" i="5"/>
  <c r="W523" i="5"/>
  <c r="U523" i="5"/>
  <c r="V523" i="5" s="1"/>
  <c r="P19" i="9" s="1"/>
  <c r="X522" i="5"/>
  <c r="W522" i="5"/>
  <c r="U522" i="5"/>
  <c r="V522" i="5" s="1"/>
  <c r="X521" i="5"/>
  <c r="W521" i="5"/>
  <c r="U521" i="5"/>
  <c r="V521" i="5" s="1"/>
  <c r="P17" i="9" s="1"/>
  <c r="X520" i="5"/>
  <c r="W520" i="5"/>
  <c r="U520" i="5"/>
  <c r="V520" i="5" s="1"/>
  <c r="P16" i="9" s="1"/>
  <c r="X519" i="5"/>
  <c r="W519" i="5"/>
  <c r="U519" i="5"/>
  <c r="V519" i="5" s="1"/>
  <c r="X518" i="5"/>
  <c r="W518" i="5"/>
  <c r="U518" i="5"/>
  <c r="V518" i="5" s="1"/>
  <c r="X517" i="5"/>
  <c r="W517" i="5"/>
  <c r="U517" i="5"/>
  <c r="V517" i="5" s="1"/>
  <c r="X516" i="5"/>
  <c r="W516" i="5"/>
  <c r="U516" i="5"/>
  <c r="V516" i="5" s="1"/>
  <c r="P12" i="9" s="1"/>
  <c r="X515" i="5"/>
  <c r="W515" i="5"/>
  <c r="U515" i="5"/>
  <c r="V515" i="5" s="1"/>
  <c r="P11" i="9" s="1"/>
  <c r="X514" i="5"/>
  <c r="W514" i="5"/>
  <c r="U514" i="5"/>
  <c r="V514" i="5" s="1"/>
  <c r="P10" i="9" s="1"/>
  <c r="X513" i="5"/>
  <c r="W513" i="5"/>
  <c r="U513" i="5"/>
  <c r="V513" i="5" s="1"/>
  <c r="P9" i="9" s="1"/>
  <c r="X512" i="5"/>
  <c r="W512" i="5"/>
  <c r="U512" i="5"/>
  <c r="V512" i="5" s="1"/>
  <c r="X511" i="5"/>
  <c r="W511" i="5"/>
  <c r="U511" i="5"/>
  <c r="V511" i="5" s="1"/>
  <c r="P7" i="9" s="1"/>
  <c r="X510" i="5"/>
  <c r="W510" i="5"/>
  <c r="U510" i="5"/>
  <c r="V510" i="5" s="1"/>
  <c r="X509" i="5"/>
  <c r="W509" i="5"/>
  <c r="U509" i="5"/>
  <c r="V509" i="5" s="1"/>
  <c r="P5" i="9" s="1"/>
  <c r="X508" i="5"/>
  <c r="W508" i="5"/>
  <c r="U508" i="5"/>
  <c r="V508" i="5" s="1"/>
  <c r="P4" i="9" s="1"/>
  <c r="X507" i="5"/>
  <c r="W507" i="5"/>
  <c r="U507" i="5"/>
  <c r="V507" i="5" s="1"/>
  <c r="X506" i="5"/>
  <c r="W506" i="5"/>
  <c r="U506" i="5"/>
  <c r="V506" i="5" s="1"/>
  <c r="Y505" i="5"/>
  <c r="X505" i="5"/>
  <c r="AA505" i="5" s="1"/>
  <c r="AB505" i="5" s="1"/>
  <c r="O37" i="10" s="1"/>
  <c r="W505" i="5"/>
  <c r="U505" i="5"/>
  <c r="V505" i="5" s="1"/>
  <c r="O37" i="9" s="1"/>
  <c r="X504" i="5"/>
  <c r="W504" i="5"/>
  <c r="U504" i="5"/>
  <c r="V504" i="5" s="1"/>
  <c r="O36" i="9" s="1"/>
  <c r="Y503" i="5"/>
  <c r="AA503" i="5" s="1"/>
  <c r="AB503" i="5" s="1"/>
  <c r="O35" i="10" s="1"/>
  <c r="X503" i="5"/>
  <c r="W503" i="5"/>
  <c r="U503" i="5"/>
  <c r="V503" i="5" s="1"/>
  <c r="AC502" i="5"/>
  <c r="Y502" i="5"/>
  <c r="X502" i="5"/>
  <c r="AA502" i="5" s="1"/>
  <c r="AB502" i="5" s="1"/>
  <c r="O34" i="10" s="1"/>
  <c r="W502" i="5"/>
  <c r="U502" i="5"/>
  <c r="V502" i="5" s="1"/>
  <c r="O34" i="9" s="1"/>
  <c r="X501" i="5"/>
  <c r="W501" i="5"/>
  <c r="U501" i="5"/>
  <c r="V501" i="5" s="1"/>
  <c r="Y500" i="5"/>
  <c r="AA500" i="5" s="1"/>
  <c r="AB500" i="5" s="1"/>
  <c r="O32" i="10" s="1"/>
  <c r="X500" i="5"/>
  <c r="W500" i="5"/>
  <c r="U500" i="5"/>
  <c r="V500" i="5" s="1"/>
  <c r="O32" i="9" s="1"/>
  <c r="AC499" i="5"/>
  <c r="Y499" i="5"/>
  <c r="X499" i="5"/>
  <c r="AA499" i="5" s="1"/>
  <c r="AB499" i="5" s="1"/>
  <c r="O31" i="10" s="1"/>
  <c r="W499" i="5"/>
  <c r="U499" i="5"/>
  <c r="V499" i="5" s="1"/>
  <c r="O31" i="9" s="1"/>
  <c r="X498" i="5"/>
  <c r="W498" i="5"/>
  <c r="U498" i="5"/>
  <c r="V498" i="5" s="1"/>
  <c r="AA497" i="5"/>
  <c r="AB497" i="5" s="1"/>
  <c r="O29" i="10" s="1"/>
  <c r="Y497" i="5"/>
  <c r="X497" i="5"/>
  <c r="W497" i="5"/>
  <c r="U497" i="5"/>
  <c r="V497" i="5" s="1"/>
  <c r="O29" i="9" s="1"/>
  <c r="AC496" i="5"/>
  <c r="Y496" i="5"/>
  <c r="X496" i="5"/>
  <c r="AA496" i="5" s="1"/>
  <c r="AB496" i="5" s="1"/>
  <c r="O28" i="10" s="1"/>
  <c r="W496" i="5"/>
  <c r="U496" i="5"/>
  <c r="V496" i="5" s="1"/>
  <c r="O28" i="9" s="1"/>
  <c r="X495" i="5"/>
  <c r="W495" i="5"/>
  <c r="U495" i="5"/>
  <c r="V495" i="5" s="1"/>
  <c r="O27" i="9" s="1"/>
  <c r="Y494" i="5"/>
  <c r="AA494" i="5" s="1"/>
  <c r="X494" i="5"/>
  <c r="W494" i="5"/>
  <c r="U494" i="5"/>
  <c r="V494" i="5" s="1"/>
  <c r="Y493" i="5"/>
  <c r="X493" i="5"/>
  <c r="AA493" i="5" s="1"/>
  <c r="AB493" i="5" s="1"/>
  <c r="O25" i="10" s="1"/>
  <c r="W493" i="5"/>
  <c r="U493" i="5"/>
  <c r="V493" i="5" s="1"/>
  <c r="O25" i="9" s="1"/>
  <c r="X492" i="5"/>
  <c r="W492" i="5"/>
  <c r="U492" i="5"/>
  <c r="V492" i="5" s="1"/>
  <c r="Y491" i="5"/>
  <c r="AA491" i="5" s="1"/>
  <c r="AB491" i="5" s="1"/>
  <c r="O23" i="10" s="1"/>
  <c r="X491" i="5"/>
  <c r="W491" i="5"/>
  <c r="U491" i="5"/>
  <c r="V491" i="5" s="1"/>
  <c r="O23" i="9" s="1"/>
  <c r="Y490" i="5"/>
  <c r="X490" i="5"/>
  <c r="AA490" i="5" s="1"/>
  <c r="AB490" i="5" s="1"/>
  <c r="O22" i="10" s="1"/>
  <c r="W490" i="5"/>
  <c r="U490" i="5"/>
  <c r="V490" i="5" s="1"/>
  <c r="O22" i="9" s="1"/>
  <c r="X489" i="5"/>
  <c r="W489" i="5"/>
  <c r="U489" i="5"/>
  <c r="V489" i="5" s="1"/>
  <c r="Y488" i="5"/>
  <c r="AA488" i="5" s="1"/>
  <c r="AB488" i="5" s="1"/>
  <c r="O20" i="10" s="1"/>
  <c r="X488" i="5"/>
  <c r="W488" i="5"/>
  <c r="U488" i="5"/>
  <c r="V488" i="5" s="1"/>
  <c r="O20" i="9" s="1"/>
  <c r="Y487" i="5"/>
  <c r="X487" i="5"/>
  <c r="AA487" i="5" s="1"/>
  <c r="AB487" i="5" s="1"/>
  <c r="O19" i="10" s="1"/>
  <c r="W487" i="5"/>
  <c r="U487" i="5"/>
  <c r="V487" i="5" s="1"/>
  <c r="O19" i="9" s="1"/>
  <c r="X486" i="5"/>
  <c r="W486" i="5"/>
  <c r="U486" i="5"/>
  <c r="V486" i="5" s="1"/>
  <c r="O18" i="9" s="1"/>
  <c r="Y485" i="5"/>
  <c r="AA485" i="5" s="1"/>
  <c r="AB485" i="5" s="1"/>
  <c r="O17" i="10" s="1"/>
  <c r="X485" i="5"/>
  <c r="W485" i="5"/>
  <c r="U485" i="5"/>
  <c r="V485" i="5" s="1"/>
  <c r="Y484" i="5"/>
  <c r="X484" i="5"/>
  <c r="AA484" i="5" s="1"/>
  <c r="AB484" i="5" s="1"/>
  <c r="O16" i="10" s="1"/>
  <c r="W484" i="5"/>
  <c r="U484" i="5"/>
  <c r="V484" i="5" s="1"/>
  <c r="O16" i="9" s="1"/>
  <c r="X483" i="5"/>
  <c r="W483" i="5"/>
  <c r="U483" i="5"/>
  <c r="V483" i="5" s="1"/>
  <c r="O15" i="9" s="1"/>
  <c r="Y482" i="5"/>
  <c r="AA482" i="5" s="1"/>
  <c r="X482" i="5"/>
  <c r="W482" i="5"/>
  <c r="U482" i="5"/>
  <c r="V482" i="5" s="1"/>
  <c r="Y481" i="5"/>
  <c r="X481" i="5"/>
  <c r="AA481" i="5" s="1"/>
  <c r="AB481" i="5" s="1"/>
  <c r="O13" i="10" s="1"/>
  <c r="W481" i="5"/>
  <c r="U481" i="5"/>
  <c r="V481" i="5" s="1"/>
  <c r="O13" i="9" s="1"/>
  <c r="X480" i="5"/>
  <c r="W480" i="5"/>
  <c r="U480" i="5"/>
  <c r="V480" i="5" s="1"/>
  <c r="AA479" i="5"/>
  <c r="AB479" i="5" s="1"/>
  <c r="O11" i="10" s="1"/>
  <c r="Y479" i="5"/>
  <c r="X479" i="5"/>
  <c r="W479" i="5"/>
  <c r="U479" i="5"/>
  <c r="V479" i="5" s="1"/>
  <c r="O11" i="9" s="1"/>
  <c r="Y478" i="5"/>
  <c r="X478" i="5"/>
  <c r="AA478" i="5" s="1"/>
  <c r="AB478" i="5" s="1"/>
  <c r="O10" i="10" s="1"/>
  <c r="W478" i="5"/>
  <c r="U478" i="5"/>
  <c r="V478" i="5" s="1"/>
  <c r="O10" i="9" s="1"/>
  <c r="X477" i="5"/>
  <c r="W477" i="5"/>
  <c r="U477" i="5"/>
  <c r="V477" i="5" s="1"/>
  <c r="O9" i="9" s="1"/>
  <c r="Y476" i="5"/>
  <c r="AA476" i="5" s="1"/>
  <c r="AB476" i="5" s="1"/>
  <c r="O8" i="10" s="1"/>
  <c r="X476" i="5"/>
  <c r="W476" i="5"/>
  <c r="U476" i="5"/>
  <c r="V476" i="5" s="1"/>
  <c r="Y475" i="5"/>
  <c r="X475" i="5"/>
  <c r="AA475" i="5" s="1"/>
  <c r="AB475" i="5" s="1"/>
  <c r="O7" i="10" s="1"/>
  <c r="W475" i="5"/>
  <c r="U475" i="5"/>
  <c r="V475" i="5" s="1"/>
  <c r="O7" i="9" s="1"/>
  <c r="X474" i="5"/>
  <c r="W474" i="5"/>
  <c r="U474" i="5"/>
  <c r="V474" i="5" s="1"/>
  <c r="O6" i="9" s="1"/>
  <c r="Y473" i="5"/>
  <c r="AA473" i="5" s="1"/>
  <c r="AB473" i="5" s="1"/>
  <c r="O5" i="10" s="1"/>
  <c r="X473" i="5"/>
  <c r="W473" i="5"/>
  <c r="U473" i="5"/>
  <c r="V473" i="5" s="1"/>
  <c r="Y472" i="5"/>
  <c r="X472" i="5"/>
  <c r="AA472" i="5" s="1"/>
  <c r="AB472" i="5" s="1"/>
  <c r="O4" i="10" s="1"/>
  <c r="W472" i="5"/>
  <c r="U472" i="5"/>
  <c r="V472" i="5" s="1"/>
  <c r="O4" i="9" s="1"/>
  <c r="X471" i="5"/>
  <c r="W471" i="5"/>
  <c r="U471" i="5"/>
  <c r="V471" i="5" s="1"/>
  <c r="AA470" i="5"/>
  <c r="Y470" i="5"/>
  <c r="X470" i="5"/>
  <c r="W470" i="5"/>
  <c r="U470" i="5"/>
  <c r="V470" i="5" s="1"/>
  <c r="X469" i="5"/>
  <c r="W469" i="5"/>
  <c r="U469" i="5"/>
  <c r="V469" i="5" s="1"/>
  <c r="N37" i="9" s="1"/>
  <c r="X468" i="5"/>
  <c r="W468" i="5"/>
  <c r="U468" i="5"/>
  <c r="V468" i="5" s="1"/>
  <c r="N36" i="9" s="1"/>
  <c r="X467" i="5"/>
  <c r="W467" i="5"/>
  <c r="U467" i="5"/>
  <c r="V467" i="5" s="1"/>
  <c r="X466" i="5"/>
  <c r="W466" i="5"/>
  <c r="U466" i="5"/>
  <c r="V466" i="5" s="1"/>
  <c r="N34" i="9" s="1"/>
  <c r="X465" i="5"/>
  <c r="W465" i="5"/>
  <c r="U465" i="5"/>
  <c r="V465" i="5" s="1"/>
  <c r="N33" i="9" s="1"/>
  <c r="X464" i="5"/>
  <c r="W464" i="5"/>
  <c r="U464" i="5"/>
  <c r="V464" i="5" s="1"/>
  <c r="X463" i="5"/>
  <c r="W463" i="5"/>
  <c r="U463" i="5"/>
  <c r="V463" i="5" s="1"/>
  <c r="N31" i="9" s="1"/>
  <c r="X462" i="5"/>
  <c r="W462" i="5"/>
  <c r="U462" i="5"/>
  <c r="V462" i="5" s="1"/>
  <c r="X461" i="5"/>
  <c r="W461" i="5"/>
  <c r="U461" i="5"/>
  <c r="V461" i="5" s="1"/>
  <c r="N29" i="9" s="1"/>
  <c r="X460" i="5"/>
  <c r="W460" i="5"/>
  <c r="U460" i="5"/>
  <c r="V460" i="5" s="1"/>
  <c r="N28" i="9" s="1"/>
  <c r="X459" i="5"/>
  <c r="W459" i="5"/>
  <c r="U459" i="5"/>
  <c r="V459" i="5" s="1"/>
  <c r="N27" i="9" s="1"/>
  <c r="X458" i="5"/>
  <c r="W458" i="5"/>
  <c r="U458" i="5"/>
  <c r="V458" i="5" s="1"/>
  <c r="X457" i="5"/>
  <c r="W457" i="5"/>
  <c r="U457" i="5"/>
  <c r="V457" i="5" s="1"/>
  <c r="N25" i="9" s="1"/>
  <c r="X456" i="5"/>
  <c r="W456" i="5"/>
  <c r="U456" i="5"/>
  <c r="V456" i="5" s="1"/>
  <c r="N24" i="9" s="1"/>
  <c r="X455" i="5"/>
  <c r="W455" i="5"/>
  <c r="U455" i="5"/>
  <c r="V455" i="5" s="1"/>
  <c r="X454" i="5"/>
  <c r="W454" i="5"/>
  <c r="U454" i="5"/>
  <c r="V454" i="5" s="1"/>
  <c r="N22" i="9" s="1"/>
  <c r="X453" i="5"/>
  <c r="W453" i="5"/>
  <c r="U453" i="5"/>
  <c r="V453" i="5" s="1"/>
  <c r="N21" i="9" s="1"/>
  <c r="X452" i="5"/>
  <c r="W452" i="5"/>
  <c r="U452" i="5"/>
  <c r="V452" i="5" s="1"/>
  <c r="X451" i="5"/>
  <c r="W451" i="5"/>
  <c r="U451" i="5"/>
  <c r="V451" i="5" s="1"/>
  <c r="N19" i="9" s="1"/>
  <c r="X450" i="5"/>
  <c r="W450" i="5"/>
  <c r="U450" i="5"/>
  <c r="V450" i="5" s="1"/>
  <c r="N18" i="9" s="1"/>
  <c r="X449" i="5"/>
  <c r="W449" i="5"/>
  <c r="V449" i="5"/>
  <c r="U449" i="5"/>
  <c r="X448" i="5"/>
  <c r="W448" i="5"/>
  <c r="V448" i="5"/>
  <c r="U448" i="5"/>
  <c r="X447" i="5"/>
  <c r="W447" i="5"/>
  <c r="U447" i="5"/>
  <c r="V447" i="5" s="1"/>
  <c r="X446" i="5"/>
  <c r="W446" i="5"/>
  <c r="U446" i="5"/>
  <c r="V446" i="5" s="1"/>
  <c r="X445" i="5"/>
  <c r="W445" i="5"/>
  <c r="U445" i="5"/>
  <c r="V445" i="5" s="1"/>
  <c r="N13" i="9" s="1"/>
  <c r="X444" i="5"/>
  <c r="W444" i="5"/>
  <c r="U444" i="5"/>
  <c r="V444" i="5" s="1"/>
  <c r="N12" i="9" s="1"/>
  <c r="X443" i="5"/>
  <c r="W443" i="5"/>
  <c r="V443" i="5"/>
  <c r="U443" i="5"/>
  <c r="X442" i="5"/>
  <c r="W442" i="5"/>
  <c r="V442" i="5"/>
  <c r="U442" i="5"/>
  <c r="X441" i="5"/>
  <c r="W441" i="5"/>
  <c r="U441" i="5"/>
  <c r="V441" i="5" s="1"/>
  <c r="X440" i="5"/>
  <c r="W440" i="5"/>
  <c r="U440" i="5"/>
  <c r="V440" i="5" s="1"/>
  <c r="N8" i="9" s="1"/>
  <c r="X439" i="5"/>
  <c r="W439" i="5"/>
  <c r="U439" i="5"/>
  <c r="V439" i="5" s="1"/>
  <c r="N7" i="9" s="1"/>
  <c r="X438" i="5"/>
  <c r="W438" i="5"/>
  <c r="U438" i="5"/>
  <c r="V438" i="5" s="1"/>
  <c r="N6" i="9" s="1"/>
  <c r="X437" i="5"/>
  <c r="W437" i="5"/>
  <c r="V437" i="5"/>
  <c r="U437" i="5"/>
  <c r="X436" i="5"/>
  <c r="W436" i="5"/>
  <c r="V436" i="5"/>
  <c r="U436" i="5"/>
  <c r="X435" i="5"/>
  <c r="W435" i="5"/>
  <c r="U435" i="5"/>
  <c r="V435" i="5" s="1"/>
  <c r="X434" i="5"/>
  <c r="W434" i="5"/>
  <c r="U434" i="5"/>
  <c r="V434" i="5" s="1"/>
  <c r="X433" i="5"/>
  <c r="W433" i="5"/>
  <c r="U433" i="5"/>
  <c r="V433" i="5" s="1"/>
  <c r="M37" i="9" s="1"/>
  <c r="X432" i="5"/>
  <c r="W432" i="5"/>
  <c r="U432" i="5"/>
  <c r="V432" i="5" s="1"/>
  <c r="M36" i="9" s="1"/>
  <c r="X431" i="5"/>
  <c r="W431" i="5"/>
  <c r="V431" i="5"/>
  <c r="U431" i="5"/>
  <c r="X430" i="5"/>
  <c r="W430" i="5"/>
  <c r="V430" i="5"/>
  <c r="U430" i="5"/>
  <c r="X429" i="5"/>
  <c r="W429" i="5"/>
  <c r="U429" i="5"/>
  <c r="V429" i="5" s="1"/>
  <c r="X428" i="5"/>
  <c r="W428" i="5"/>
  <c r="U428" i="5"/>
  <c r="V428" i="5" s="1"/>
  <c r="M32" i="9" s="1"/>
  <c r="X427" i="5"/>
  <c r="W427" i="5"/>
  <c r="U427" i="5"/>
  <c r="V427" i="5" s="1"/>
  <c r="M31" i="9" s="1"/>
  <c r="X426" i="5"/>
  <c r="W426" i="5"/>
  <c r="U426" i="5"/>
  <c r="V426" i="5" s="1"/>
  <c r="M30" i="9" s="1"/>
  <c r="X425" i="5"/>
  <c r="W425" i="5"/>
  <c r="V425" i="5"/>
  <c r="U425" i="5"/>
  <c r="X424" i="5"/>
  <c r="W424" i="5"/>
  <c r="U424" i="5"/>
  <c r="V424" i="5" s="1"/>
  <c r="X423" i="5"/>
  <c r="W423" i="5"/>
  <c r="U423" i="5"/>
  <c r="V423" i="5" s="1"/>
  <c r="X422" i="5"/>
  <c r="W422" i="5"/>
  <c r="U422" i="5"/>
  <c r="V422" i="5" s="1"/>
  <c r="X421" i="5"/>
  <c r="W421" i="5"/>
  <c r="U421" i="5"/>
  <c r="V421" i="5" s="1"/>
  <c r="M25" i="9" s="1"/>
  <c r="X420" i="5"/>
  <c r="W420" i="5"/>
  <c r="U420" i="5"/>
  <c r="V420" i="5" s="1"/>
  <c r="M24" i="9" s="1"/>
  <c r="X419" i="5"/>
  <c r="W419" i="5"/>
  <c r="V419" i="5"/>
  <c r="U419" i="5"/>
  <c r="X418" i="5"/>
  <c r="W418" i="5"/>
  <c r="U418" i="5"/>
  <c r="V418" i="5" s="1"/>
  <c r="X417" i="5"/>
  <c r="W417" i="5"/>
  <c r="U417" i="5"/>
  <c r="V417" i="5" s="1"/>
  <c r="X416" i="5"/>
  <c r="W416" i="5"/>
  <c r="U416" i="5"/>
  <c r="V416" i="5" s="1"/>
  <c r="M20" i="9" s="1"/>
  <c r="X415" i="5"/>
  <c r="W415" i="5"/>
  <c r="U415" i="5"/>
  <c r="V415" i="5" s="1"/>
  <c r="M19" i="9" s="1"/>
  <c r="X414" i="5"/>
  <c r="W414" i="5"/>
  <c r="U414" i="5"/>
  <c r="V414" i="5" s="1"/>
  <c r="M18" i="9" s="1"/>
  <c r="X413" i="5"/>
  <c r="W413" i="5"/>
  <c r="V413" i="5"/>
  <c r="U413" i="5"/>
  <c r="X412" i="5"/>
  <c r="W412" i="5"/>
  <c r="V412" i="5"/>
  <c r="U412" i="5"/>
  <c r="X411" i="5"/>
  <c r="W411" i="5"/>
  <c r="U411" i="5"/>
  <c r="V411" i="5" s="1"/>
  <c r="X410" i="5"/>
  <c r="W410" i="5"/>
  <c r="U410" i="5"/>
  <c r="V410" i="5" s="1"/>
  <c r="X409" i="5"/>
  <c r="W409" i="5"/>
  <c r="U409" i="5"/>
  <c r="V409" i="5" s="1"/>
  <c r="M13" i="9" s="1"/>
  <c r="X408" i="5"/>
  <c r="W408" i="5"/>
  <c r="U408" i="5"/>
  <c r="V408" i="5" s="1"/>
  <c r="M12" i="9" s="1"/>
  <c r="X407" i="5"/>
  <c r="W407" i="5"/>
  <c r="U407" i="5"/>
  <c r="V407" i="5" s="1"/>
  <c r="M11" i="9" s="1"/>
  <c r="X406" i="5"/>
  <c r="W406" i="5"/>
  <c r="U406" i="5"/>
  <c r="V406" i="5" s="1"/>
  <c r="M10" i="9" s="1"/>
  <c r="X405" i="5"/>
  <c r="W405" i="5"/>
  <c r="U405" i="5"/>
  <c r="V405" i="5" s="1"/>
  <c r="M9" i="9" s="1"/>
  <c r="X404" i="5"/>
  <c r="W404" i="5"/>
  <c r="U404" i="5"/>
  <c r="V404" i="5" s="1"/>
  <c r="M8" i="9" s="1"/>
  <c r="X403" i="5"/>
  <c r="W403" i="5"/>
  <c r="U403" i="5"/>
  <c r="V403" i="5" s="1"/>
  <c r="M7" i="9" s="1"/>
  <c r="X402" i="5"/>
  <c r="W402" i="5"/>
  <c r="U402" i="5"/>
  <c r="V402" i="5" s="1"/>
  <c r="M6" i="9" s="1"/>
  <c r="X401" i="5"/>
  <c r="W401" i="5"/>
  <c r="U401" i="5"/>
  <c r="V401" i="5" s="1"/>
  <c r="M5" i="9" s="1"/>
  <c r="X400" i="5"/>
  <c r="W400" i="5"/>
  <c r="U400" i="5"/>
  <c r="V400" i="5" s="1"/>
  <c r="M4" i="9" s="1"/>
  <c r="X399" i="5"/>
  <c r="W399" i="5"/>
  <c r="U399" i="5"/>
  <c r="V399" i="5" s="1"/>
  <c r="M3" i="9" s="1"/>
  <c r="X398" i="5"/>
  <c r="W398" i="5"/>
  <c r="U398" i="5"/>
  <c r="V398" i="5" s="1"/>
  <c r="X397" i="5"/>
  <c r="W397" i="5"/>
  <c r="U397" i="5"/>
  <c r="V397" i="5" s="1"/>
  <c r="L37" i="9" s="1"/>
  <c r="X396" i="5"/>
  <c r="W396" i="5"/>
  <c r="U396" i="5"/>
  <c r="V396" i="5" s="1"/>
  <c r="L36" i="9" s="1"/>
  <c r="X395" i="5"/>
  <c r="W395" i="5"/>
  <c r="U395" i="5"/>
  <c r="V395" i="5" s="1"/>
  <c r="L35" i="9" s="1"/>
  <c r="X394" i="5"/>
  <c r="W394" i="5"/>
  <c r="U394" i="5"/>
  <c r="V394" i="5" s="1"/>
  <c r="L34" i="9" s="1"/>
  <c r="X393" i="5"/>
  <c r="W393" i="5"/>
  <c r="U393" i="5"/>
  <c r="V393" i="5" s="1"/>
  <c r="L33" i="9" s="1"/>
  <c r="X392" i="5"/>
  <c r="W392" i="5"/>
  <c r="U392" i="5"/>
  <c r="V392" i="5" s="1"/>
  <c r="L32" i="9" s="1"/>
  <c r="X391" i="5"/>
  <c r="W391" i="5"/>
  <c r="U391" i="5"/>
  <c r="V391" i="5" s="1"/>
  <c r="L31" i="9" s="1"/>
  <c r="X390" i="5"/>
  <c r="W390" i="5"/>
  <c r="U390" i="5"/>
  <c r="V390" i="5" s="1"/>
  <c r="L30" i="9" s="1"/>
  <c r="X389" i="5"/>
  <c r="W389" i="5"/>
  <c r="U389" i="5"/>
  <c r="V389" i="5" s="1"/>
  <c r="L29" i="9" s="1"/>
  <c r="X388" i="5"/>
  <c r="W388" i="5"/>
  <c r="U388" i="5"/>
  <c r="V388" i="5" s="1"/>
  <c r="L28" i="9" s="1"/>
  <c r="X387" i="5"/>
  <c r="W387" i="5"/>
  <c r="U387" i="5"/>
  <c r="V387" i="5" s="1"/>
  <c r="L27" i="9" s="1"/>
  <c r="X386" i="5"/>
  <c r="W386" i="5"/>
  <c r="U386" i="5"/>
  <c r="V386" i="5" s="1"/>
  <c r="X385" i="5"/>
  <c r="W385" i="5"/>
  <c r="U385" i="5"/>
  <c r="V385" i="5" s="1"/>
  <c r="L25" i="9" s="1"/>
  <c r="X384" i="5"/>
  <c r="W384" i="5"/>
  <c r="U384" i="5"/>
  <c r="V384" i="5" s="1"/>
  <c r="L24" i="9" s="1"/>
  <c r="X383" i="5"/>
  <c r="W383" i="5"/>
  <c r="U383" i="5"/>
  <c r="V383" i="5" s="1"/>
  <c r="L23" i="9" s="1"/>
  <c r="X382" i="5"/>
  <c r="W382" i="5"/>
  <c r="U382" i="5"/>
  <c r="V382" i="5" s="1"/>
  <c r="L22" i="9" s="1"/>
  <c r="X381" i="5"/>
  <c r="W381" i="5"/>
  <c r="U381" i="5"/>
  <c r="V381" i="5" s="1"/>
  <c r="L21" i="9" s="1"/>
  <c r="X380" i="5"/>
  <c r="W380" i="5"/>
  <c r="U380" i="5"/>
  <c r="V380" i="5" s="1"/>
  <c r="L20" i="9" s="1"/>
  <c r="X379" i="5"/>
  <c r="W379" i="5"/>
  <c r="U379" i="5"/>
  <c r="V379" i="5" s="1"/>
  <c r="L19" i="9" s="1"/>
  <c r="X378" i="5"/>
  <c r="W378" i="5"/>
  <c r="U378" i="5"/>
  <c r="V378" i="5" s="1"/>
  <c r="L18" i="9" s="1"/>
  <c r="X377" i="5"/>
  <c r="W377" i="5"/>
  <c r="U377" i="5"/>
  <c r="V377" i="5" s="1"/>
  <c r="L17" i="9" s="1"/>
  <c r="X376" i="5"/>
  <c r="W376" i="5"/>
  <c r="U376" i="5"/>
  <c r="V376" i="5" s="1"/>
  <c r="L16" i="9" s="1"/>
  <c r="X375" i="5"/>
  <c r="W375" i="5"/>
  <c r="U375" i="5"/>
  <c r="V375" i="5" s="1"/>
  <c r="L15" i="9" s="1"/>
  <c r="X374" i="5"/>
  <c r="W374" i="5"/>
  <c r="U374" i="5"/>
  <c r="V374" i="5" s="1"/>
  <c r="X373" i="5"/>
  <c r="W373" i="5"/>
  <c r="U373" i="5"/>
  <c r="V373" i="5" s="1"/>
  <c r="L13" i="9" s="1"/>
  <c r="X372" i="5"/>
  <c r="W372" i="5"/>
  <c r="U372" i="5"/>
  <c r="V372" i="5" s="1"/>
  <c r="L12" i="9" s="1"/>
  <c r="X371" i="5"/>
  <c r="W371" i="5"/>
  <c r="U371" i="5"/>
  <c r="V371" i="5" s="1"/>
  <c r="L11" i="9" s="1"/>
  <c r="X370" i="5"/>
  <c r="W370" i="5"/>
  <c r="U370" i="5"/>
  <c r="V370" i="5" s="1"/>
  <c r="L10" i="9" s="1"/>
  <c r="X369" i="5"/>
  <c r="W369" i="5"/>
  <c r="U369" i="5"/>
  <c r="V369" i="5" s="1"/>
  <c r="L9" i="9" s="1"/>
  <c r="X368" i="5"/>
  <c r="W368" i="5"/>
  <c r="U368" i="5"/>
  <c r="V368" i="5" s="1"/>
  <c r="L8" i="9" s="1"/>
  <c r="X367" i="5"/>
  <c r="W367" i="5"/>
  <c r="U367" i="5"/>
  <c r="V367" i="5" s="1"/>
  <c r="L7" i="9" s="1"/>
  <c r="X366" i="5"/>
  <c r="W366" i="5"/>
  <c r="U366" i="5"/>
  <c r="V366" i="5" s="1"/>
  <c r="L6" i="9" s="1"/>
  <c r="X365" i="5"/>
  <c r="W365" i="5"/>
  <c r="U365" i="5"/>
  <c r="V365" i="5" s="1"/>
  <c r="L5" i="9" s="1"/>
  <c r="X364" i="5"/>
  <c r="W364" i="5"/>
  <c r="U364" i="5"/>
  <c r="V364" i="5" s="1"/>
  <c r="L4" i="9" s="1"/>
  <c r="X363" i="5"/>
  <c r="W363" i="5"/>
  <c r="U363" i="5"/>
  <c r="V363" i="5" s="1"/>
  <c r="L3" i="9" s="1"/>
  <c r="X362" i="5"/>
  <c r="W362" i="5"/>
  <c r="U362" i="5"/>
  <c r="V362" i="5" s="1"/>
  <c r="X361" i="5"/>
  <c r="W361" i="5"/>
  <c r="U361" i="5"/>
  <c r="V361" i="5" s="1"/>
  <c r="K37" i="9" s="1"/>
  <c r="X360" i="5"/>
  <c r="W360" i="5"/>
  <c r="U360" i="5"/>
  <c r="V360" i="5" s="1"/>
  <c r="K36" i="9" s="1"/>
  <c r="X359" i="5"/>
  <c r="W359" i="5"/>
  <c r="U359" i="5"/>
  <c r="V359" i="5" s="1"/>
  <c r="K35" i="9" s="1"/>
  <c r="X358" i="5"/>
  <c r="W358" i="5"/>
  <c r="U358" i="5"/>
  <c r="V358" i="5" s="1"/>
  <c r="K34" i="9" s="1"/>
  <c r="X357" i="5"/>
  <c r="W357" i="5"/>
  <c r="U357" i="5"/>
  <c r="V357" i="5" s="1"/>
  <c r="K33" i="9" s="1"/>
  <c r="X356" i="5"/>
  <c r="W356" i="5"/>
  <c r="U356" i="5"/>
  <c r="V356" i="5" s="1"/>
  <c r="K32" i="9" s="1"/>
  <c r="X355" i="5"/>
  <c r="W355" i="5"/>
  <c r="U355" i="5"/>
  <c r="V355" i="5" s="1"/>
  <c r="K31" i="9" s="1"/>
  <c r="X354" i="5"/>
  <c r="W354" i="5"/>
  <c r="U354" i="5"/>
  <c r="V354" i="5" s="1"/>
  <c r="K30" i="9" s="1"/>
  <c r="X353" i="5"/>
  <c r="W353" i="5"/>
  <c r="U353" i="5"/>
  <c r="V353" i="5" s="1"/>
  <c r="K29" i="9" s="1"/>
  <c r="X352" i="5"/>
  <c r="W352" i="5"/>
  <c r="U352" i="5"/>
  <c r="V352" i="5" s="1"/>
  <c r="K28" i="9" s="1"/>
  <c r="X351" i="5"/>
  <c r="W351" i="5"/>
  <c r="U351" i="5"/>
  <c r="V351" i="5" s="1"/>
  <c r="K27" i="9" s="1"/>
  <c r="X350" i="5"/>
  <c r="W350" i="5"/>
  <c r="S31" i="8" s="1"/>
  <c r="U350" i="5"/>
  <c r="V350" i="5" s="1"/>
  <c r="X349" i="5"/>
  <c r="W349" i="5"/>
  <c r="U349" i="5"/>
  <c r="V349" i="5" s="1"/>
  <c r="K25" i="9" s="1"/>
  <c r="X348" i="5"/>
  <c r="W348" i="5"/>
  <c r="U348" i="5"/>
  <c r="V348" i="5" s="1"/>
  <c r="K24" i="9" s="1"/>
  <c r="X347" i="5"/>
  <c r="W347" i="5"/>
  <c r="U347" i="5"/>
  <c r="V347" i="5" s="1"/>
  <c r="K23" i="9" s="1"/>
  <c r="X346" i="5"/>
  <c r="W346" i="5"/>
  <c r="U346" i="5"/>
  <c r="V346" i="5" s="1"/>
  <c r="K22" i="9" s="1"/>
  <c r="X345" i="5"/>
  <c r="W345" i="5"/>
  <c r="U345" i="5"/>
  <c r="V345" i="5" s="1"/>
  <c r="K21" i="9" s="1"/>
  <c r="X344" i="5"/>
  <c r="W344" i="5"/>
  <c r="U344" i="5"/>
  <c r="V344" i="5" s="1"/>
  <c r="K20" i="9" s="1"/>
  <c r="X343" i="5"/>
  <c r="W343" i="5"/>
  <c r="U343" i="5"/>
  <c r="V343" i="5" s="1"/>
  <c r="K19" i="9" s="1"/>
  <c r="X342" i="5"/>
  <c r="W342" i="5"/>
  <c r="U342" i="5"/>
  <c r="V342" i="5" s="1"/>
  <c r="K18" i="9" s="1"/>
  <c r="X341" i="5"/>
  <c r="W341" i="5"/>
  <c r="U341" i="5"/>
  <c r="V341" i="5" s="1"/>
  <c r="K17" i="9" s="1"/>
  <c r="X340" i="5"/>
  <c r="W340" i="5"/>
  <c r="U340" i="5"/>
  <c r="V340" i="5" s="1"/>
  <c r="K16" i="9" s="1"/>
  <c r="X339" i="5"/>
  <c r="W339" i="5"/>
  <c r="U339" i="5"/>
  <c r="V339" i="5" s="1"/>
  <c r="K15" i="9" s="1"/>
  <c r="X338" i="5"/>
  <c r="W338" i="5"/>
  <c r="U338" i="5"/>
  <c r="V338" i="5" s="1"/>
  <c r="X337" i="5"/>
  <c r="W337" i="5"/>
  <c r="U337" i="5"/>
  <c r="V337" i="5" s="1"/>
  <c r="K13" i="9" s="1"/>
  <c r="X336" i="5"/>
  <c r="W336" i="5"/>
  <c r="U336" i="5"/>
  <c r="V336" i="5" s="1"/>
  <c r="K12" i="9" s="1"/>
  <c r="X335" i="5"/>
  <c r="W335" i="5"/>
  <c r="U335" i="5"/>
  <c r="V335" i="5" s="1"/>
  <c r="K11" i="9" s="1"/>
  <c r="X334" i="5"/>
  <c r="W334" i="5"/>
  <c r="U334" i="5"/>
  <c r="V334" i="5" s="1"/>
  <c r="K10" i="9" s="1"/>
  <c r="X333" i="5"/>
  <c r="W333" i="5"/>
  <c r="U333" i="5"/>
  <c r="V333" i="5" s="1"/>
  <c r="K9" i="9" s="1"/>
  <c r="X332" i="5"/>
  <c r="W332" i="5"/>
  <c r="U332" i="5"/>
  <c r="V332" i="5" s="1"/>
  <c r="K8" i="9" s="1"/>
  <c r="X331" i="5"/>
  <c r="W331" i="5"/>
  <c r="U331" i="5"/>
  <c r="V331" i="5" s="1"/>
  <c r="K7" i="9" s="1"/>
  <c r="X330" i="5"/>
  <c r="W330" i="5"/>
  <c r="U330" i="5"/>
  <c r="V330" i="5" s="1"/>
  <c r="K6" i="9" s="1"/>
  <c r="X329" i="5"/>
  <c r="W329" i="5"/>
  <c r="U329" i="5"/>
  <c r="V329" i="5" s="1"/>
  <c r="K5" i="9" s="1"/>
  <c r="X328" i="5"/>
  <c r="W328" i="5"/>
  <c r="U328" i="5"/>
  <c r="V328" i="5" s="1"/>
  <c r="K4" i="9" s="1"/>
  <c r="X327" i="5"/>
  <c r="W327" i="5"/>
  <c r="U327" i="5"/>
  <c r="V327" i="5" s="1"/>
  <c r="K3" i="9" s="1"/>
  <c r="X326" i="5"/>
  <c r="W326" i="5"/>
  <c r="U326" i="5"/>
  <c r="V326" i="5" s="1"/>
  <c r="X325" i="5"/>
  <c r="W325" i="5"/>
  <c r="U325" i="5"/>
  <c r="V325" i="5" s="1"/>
  <c r="J37" i="9" s="1"/>
  <c r="X324" i="5"/>
  <c r="W324" i="5"/>
  <c r="U324" i="5"/>
  <c r="V324" i="5" s="1"/>
  <c r="J36" i="9" s="1"/>
  <c r="X323" i="5"/>
  <c r="W323" i="5"/>
  <c r="U323" i="5"/>
  <c r="V323" i="5" s="1"/>
  <c r="J35" i="9" s="1"/>
  <c r="X322" i="5"/>
  <c r="W322" i="5"/>
  <c r="U322" i="5"/>
  <c r="V322" i="5" s="1"/>
  <c r="J34" i="9" s="1"/>
  <c r="X321" i="5"/>
  <c r="W321" i="5"/>
  <c r="U321" i="5"/>
  <c r="V321" i="5" s="1"/>
  <c r="J33" i="9" s="1"/>
  <c r="X320" i="5"/>
  <c r="W320" i="5"/>
  <c r="U320" i="5"/>
  <c r="V320" i="5" s="1"/>
  <c r="J32" i="9" s="1"/>
  <c r="X319" i="5"/>
  <c r="W319" i="5"/>
  <c r="U319" i="5"/>
  <c r="V319" i="5" s="1"/>
  <c r="J31" i="9" s="1"/>
  <c r="X318" i="5"/>
  <c r="W318" i="5"/>
  <c r="U318" i="5"/>
  <c r="V318" i="5" s="1"/>
  <c r="J30" i="9" s="1"/>
  <c r="X317" i="5"/>
  <c r="W317" i="5"/>
  <c r="U317" i="5"/>
  <c r="V317" i="5" s="1"/>
  <c r="J29" i="9" s="1"/>
  <c r="X316" i="5"/>
  <c r="W316" i="5"/>
  <c r="U316" i="5"/>
  <c r="V316" i="5" s="1"/>
  <c r="J28" i="9" s="1"/>
  <c r="X315" i="5"/>
  <c r="W315" i="5"/>
  <c r="U315" i="5"/>
  <c r="V315" i="5" s="1"/>
  <c r="J27" i="9" s="1"/>
  <c r="X314" i="5"/>
  <c r="W314" i="5"/>
  <c r="U314" i="5"/>
  <c r="V314" i="5" s="1"/>
  <c r="X313" i="5"/>
  <c r="W313" i="5"/>
  <c r="U313" i="5"/>
  <c r="V313" i="5" s="1"/>
  <c r="J25" i="9" s="1"/>
  <c r="X312" i="5"/>
  <c r="W312" i="5"/>
  <c r="U312" i="5"/>
  <c r="V312" i="5" s="1"/>
  <c r="J24" i="9" s="1"/>
  <c r="X311" i="5"/>
  <c r="W311" i="5"/>
  <c r="U311" i="5"/>
  <c r="V311" i="5" s="1"/>
  <c r="J23" i="9" s="1"/>
  <c r="X310" i="5"/>
  <c r="W310" i="5"/>
  <c r="U310" i="5"/>
  <c r="V310" i="5" s="1"/>
  <c r="J22" i="9" s="1"/>
  <c r="X309" i="5"/>
  <c r="W309" i="5"/>
  <c r="U309" i="5"/>
  <c r="V309" i="5" s="1"/>
  <c r="J21" i="9" s="1"/>
  <c r="X308" i="5"/>
  <c r="W308" i="5"/>
  <c r="U308" i="5"/>
  <c r="V308" i="5" s="1"/>
  <c r="J20" i="9" s="1"/>
  <c r="X307" i="5"/>
  <c r="W307" i="5"/>
  <c r="U307" i="5"/>
  <c r="V307" i="5" s="1"/>
  <c r="J19" i="9" s="1"/>
  <c r="X306" i="5"/>
  <c r="W306" i="5"/>
  <c r="U306" i="5"/>
  <c r="V306" i="5" s="1"/>
  <c r="J18" i="9" s="1"/>
  <c r="X305" i="5"/>
  <c r="W305" i="5"/>
  <c r="U305" i="5"/>
  <c r="V305" i="5" s="1"/>
  <c r="J17" i="9" s="1"/>
  <c r="X304" i="5"/>
  <c r="W304" i="5"/>
  <c r="U304" i="5"/>
  <c r="V304" i="5" s="1"/>
  <c r="J16" i="9" s="1"/>
  <c r="X303" i="5"/>
  <c r="W303" i="5"/>
  <c r="U303" i="5"/>
  <c r="V303" i="5" s="1"/>
  <c r="J15" i="9" s="1"/>
  <c r="X302" i="5"/>
  <c r="W302" i="5"/>
  <c r="U302" i="5"/>
  <c r="V302" i="5" s="1"/>
  <c r="X301" i="5"/>
  <c r="W301" i="5"/>
  <c r="U301" i="5"/>
  <c r="V301" i="5" s="1"/>
  <c r="J13" i="9" s="1"/>
  <c r="X300" i="5"/>
  <c r="W300" i="5"/>
  <c r="U300" i="5"/>
  <c r="V300" i="5" s="1"/>
  <c r="J12" i="9" s="1"/>
  <c r="X299" i="5"/>
  <c r="W299" i="5"/>
  <c r="U299" i="5"/>
  <c r="V299" i="5" s="1"/>
  <c r="J11" i="9" s="1"/>
  <c r="X298" i="5"/>
  <c r="W298" i="5"/>
  <c r="U298" i="5"/>
  <c r="V298" i="5" s="1"/>
  <c r="J10" i="9" s="1"/>
  <c r="X297" i="5"/>
  <c r="W297" i="5"/>
  <c r="U297" i="5"/>
  <c r="V297" i="5" s="1"/>
  <c r="J9" i="9" s="1"/>
  <c r="X296" i="5"/>
  <c r="W296" i="5"/>
  <c r="U296" i="5"/>
  <c r="V296" i="5" s="1"/>
  <c r="J8" i="9" s="1"/>
  <c r="X295" i="5"/>
  <c r="W295" i="5"/>
  <c r="U295" i="5"/>
  <c r="V295" i="5" s="1"/>
  <c r="J7" i="9" s="1"/>
  <c r="X294" i="5"/>
  <c r="W294" i="5"/>
  <c r="U294" i="5"/>
  <c r="V294" i="5" s="1"/>
  <c r="J6" i="9" s="1"/>
  <c r="X293" i="5"/>
  <c r="W293" i="5"/>
  <c r="U293" i="5"/>
  <c r="V293" i="5" s="1"/>
  <c r="J5" i="9" s="1"/>
  <c r="X292" i="5"/>
  <c r="W292" i="5"/>
  <c r="U292" i="5"/>
  <c r="V292" i="5" s="1"/>
  <c r="J4" i="9" s="1"/>
  <c r="X291" i="5"/>
  <c r="W291" i="5"/>
  <c r="U291" i="5"/>
  <c r="V291" i="5" s="1"/>
  <c r="J3" i="9" s="1"/>
  <c r="X290" i="5"/>
  <c r="W290" i="5"/>
  <c r="U290" i="5"/>
  <c r="V290" i="5" s="1"/>
  <c r="X289" i="5"/>
  <c r="W289" i="5"/>
  <c r="U289" i="5"/>
  <c r="V289" i="5" s="1"/>
  <c r="I37" i="9" s="1"/>
  <c r="X288" i="5"/>
  <c r="W288" i="5"/>
  <c r="U288" i="5"/>
  <c r="V288" i="5" s="1"/>
  <c r="I36" i="9" s="1"/>
  <c r="X287" i="5"/>
  <c r="W287" i="5"/>
  <c r="U287" i="5"/>
  <c r="V287" i="5" s="1"/>
  <c r="I35" i="9" s="1"/>
  <c r="X286" i="5"/>
  <c r="W286" i="5"/>
  <c r="U286" i="5"/>
  <c r="V286" i="5" s="1"/>
  <c r="I34" i="9" s="1"/>
  <c r="X285" i="5"/>
  <c r="W285" i="5"/>
  <c r="U285" i="5"/>
  <c r="V285" i="5" s="1"/>
  <c r="I33" i="9" s="1"/>
  <c r="X284" i="5"/>
  <c r="W284" i="5"/>
  <c r="U284" i="5"/>
  <c r="V284" i="5" s="1"/>
  <c r="I32" i="9" s="1"/>
  <c r="X283" i="5"/>
  <c r="W283" i="5"/>
  <c r="U283" i="5"/>
  <c r="V283" i="5" s="1"/>
  <c r="I31" i="9" s="1"/>
  <c r="X282" i="5"/>
  <c r="W282" i="5"/>
  <c r="U282" i="5"/>
  <c r="V282" i="5" s="1"/>
  <c r="I30" i="9" s="1"/>
  <c r="X281" i="5"/>
  <c r="W281" i="5"/>
  <c r="U281" i="5"/>
  <c r="V281" i="5" s="1"/>
  <c r="I29" i="9" s="1"/>
  <c r="X280" i="5"/>
  <c r="W280" i="5"/>
  <c r="U280" i="5"/>
  <c r="V280" i="5" s="1"/>
  <c r="I28" i="9" s="1"/>
  <c r="X279" i="5"/>
  <c r="W279" i="5"/>
  <c r="U279" i="5"/>
  <c r="V279" i="5" s="1"/>
  <c r="I27" i="9" s="1"/>
  <c r="X278" i="5"/>
  <c r="W278" i="5"/>
  <c r="U278" i="5"/>
  <c r="V278" i="5" s="1"/>
  <c r="X277" i="5"/>
  <c r="W277" i="5"/>
  <c r="U277" i="5"/>
  <c r="V277" i="5" s="1"/>
  <c r="I25" i="9" s="1"/>
  <c r="X276" i="5"/>
  <c r="W276" i="5"/>
  <c r="U276" i="5"/>
  <c r="V276" i="5" s="1"/>
  <c r="I24" i="9" s="1"/>
  <c r="X275" i="5"/>
  <c r="W275" i="5"/>
  <c r="U275" i="5"/>
  <c r="V275" i="5" s="1"/>
  <c r="I23" i="9" s="1"/>
  <c r="X274" i="5"/>
  <c r="W274" i="5"/>
  <c r="U274" i="5"/>
  <c r="V274" i="5" s="1"/>
  <c r="I22" i="9" s="1"/>
  <c r="X273" i="5"/>
  <c r="W273" i="5"/>
  <c r="U273" i="5"/>
  <c r="V273" i="5" s="1"/>
  <c r="I21" i="9" s="1"/>
  <c r="X272" i="5"/>
  <c r="W272" i="5"/>
  <c r="U272" i="5"/>
  <c r="V272" i="5" s="1"/>
  <c r="I20" i="9" s="1"/>
  <c r="X271" i="5"/>
  <c r="W271" i="5"/>
  <c r="U271" i="5"/>
  <c r="V271" i="5" s="1"/>
  <c r="I19" i="9" s="1"/>
  <c r="X270" i="5"/>
  <c r="W270" i="5"/>
  <c r="U270" i="5"/>
  <c r="V270" i="5" s="1"/>
  <c r="I18" i="9" s="1"/>
  <c r="X269" i="5"/>
  <c r="W269" i="5"/>
  <c r="U269" i="5"/>
  <c r="V269" i="5" s="1"/>
  <c r="I17" i="9" s="1"/>
  <c r="X268" i="5"/>
  <c r="W268" i="5"/>
  <c r="U268" i="5"/>
  <c r="V268" i="5" s="1"/>
  <c r="I16" i="9" s="1"/>
  <c r="X267" i="5"/>
  <c r="W267" i="5"/>
  <c r="U267" i="5"/>
  <c r="V267" i="5" s="1"/>
  <c r="I15" i="9" s="1"/>
  <c r="X266" i="5"/>
  <c r="W266" i="5"/>
  <c r="U266" i="5"/>
  <c r="V266" i="5" s="1"/>
  <c r="X265" i="5"/>
  <c r="W265" i="5"/>
  <c r="U265" i="5"/>
  <c r="V265" i="5" s="1"/>
  <c r="I13" i="9" s="1"/>
  <c r="X264" i="5"/>
  <c r="W264" i="5"/>
  <c r="U264" i="5"/>
  <c r="V264" i="5" s="1"/>
  <c r="I12" i="9" s="1"/>
  <c r="X263" i="5"/>
  <c r="W263" i="5"/>
  <c r="U263" i="5"/>
  <c r="V263" i="5" s="1"/>
  <c r="I11" i="9" s="1"/>
  <c r="X262" i="5"/>
  <c r="W262" i="5"/>
  <c r="U262" i="5"/>
  <c r="V262" i="5" s="1"/>
  <c r="I10" i="9" s="1"/>
  <c r="X261" i="5"/>
  <c r="W261" i="5"/>
  <c r="U261" i="5"/>
  <c r="V261" i="5" s="1"/>
  <c r="I9" i="9" s="1"/>
  <c r="X260" i="5"/>
  <c r="W260" i="5"/>
  <c r="U260" i="5"/>
  <c r="V260" i="5" s="1"/>
  <c r="I8" i="9" s="1"/>
  <c r="X259" i="5"/>
  <c r="W259" i="5"/>
  <c r="U259" i="5"/>
  <c r="V259" i="5" s="1"/>
  <c r="I7" i="9" s="1"/>
  <c r="X258" i="5"/>
  <c r="W258" i="5"/>
  <c r="U258" i="5"/>
  <c r="V258" i="5" s="1"/>
  <c r="I6" i="9" s="1"/>
  <c r="X257" i="5"/>
  <c r="W257" i="5"/>
  <c r="U257" i="5"/>
  <c r="V257" i="5" s="1"/>
  <c r="I5" i="9" s="1"/>
  <c r="X256" i="5"/>
  <c r="W256" i="5"/>
  <c r="U256" i="5"/>
  <c r="V256" i="5" s="1"/>
  <c r="I4" i="9" s="1"/>
  <c r="X255" i="5"/>
  <c r="W255" i="5"/>
  <c r="U255" i="5"/>
  <c r="V255" i="5" s="1"/>
  <c r="I3" i="9" s="1"/>
  <c r="X254" i="5"/>
  <c r="W254" i="5"/>
  <c r="U254" i="5"/>
  <c r="V254" i="5" s="1"/>
  <c r="X253" i="5"/>
  <c r="W253" i="5"/>
  <c r="U253" i="5"/>
  <c r="V253" i="5" s="1"/>
  <c r="H37" i="9" s="1"/>
  <c r="X252" i="5"/>
  <c r="W252" i="5"/>
  <c r="U252" i="5"/>
  <c r="V252" i="5" s="1"/>
  <c r="H36" i="9" s="1"/>
  <c r="X251" i="5"/>
  <c r="W251" i="5"/>
  <c r="U251" i="5"/>
  <c r="V251" i="5" s="1"/>
  <c r="H35" i="9" s="1"/>
  <c r="X250" i="5"/>
  <c r="W250" i="5"/>
  <c r="U250" i="5"/>
  <c r="V250" i="5" s="1"/>
  <c r="H34" i="9" s="1"/>
  <c r="X249" i="5"/>
  <c r="W249" i="5"/>
  <c r="U249" i="5"/>
  <c r="V249" i="5" s="1"/>
  <c r="H33" i="9" s="1"/>
  <c r="X248" i="5"/>
  <c r="W248" i="5"/>
  <c r="U248" i="5"/>
  <c r="V248" i="5" s="1"/>
  <c r="H32" i="9" s="1"/>
  <c r="X247" i="5"/>
  <c r="W247" i="5"/>
  <c r="U247" i="5"/>
  <c r="V247" i="5" s="1"/>
  <c r="H31" i="9" s="1"/>
  <c r="X246" i="5"/>
  <c r="W246" i="5"/>
  <c r="U246" i="5"/>
  <c r="V246" i="5" s="1"/>
  <c r="H30" i="9" s="1"/>
  <c r="X245" i="5"/>
  <c r="W245" i="5"/>
  <c r="U245" i="5"/>
  <c r="V245" i="5" s="1"/>
  <c r="H29" i="9" s="1"/>
  <c r="X244" i="5"/>
  <c r="W244" i="5"/>
  <c r="U244" i="5"/>
  <c r="V244" i="5" s="1"/>
  <c r="H28" i="9" s="1"/>
  <c r="X243" i="5"/>
  <c r="W243" i="5"/>
  <c r="U243" i="5"/>
  <c r="V243" i="5" s="1"/>
  <c r="H27" i="9" s="1"/>
  <c r="X242" i="5"/>
  <c r="W242" i="5"/>
  <c r="U242" i="5"/>
  <c r="V242" i="5" s="1"/>
  <c r="X241" i="5"/>
  <c r="W241" i="5"/>
  <c r="U241" i="5"/>
  <c r="V241" i="5" s="1"/>
  <c r="H25" i="9" s="1"/>
  <c r="X240" i="5"/>
  <c r="W240" i="5"/>
  <c r="U240" i="5"/>
  <c r="V240" i="5" s="1"/>
  <c r="H24" i="9" s="1"/>
  <c r="X239" i="5"/>
  <c r="W239" i="5"/>
  <c r="U239" i="5"/>
  <c r="V239" i="5" s="1"/>
  <c r="H23" i="9" s="1"/>
  <c r="X238" i="5"/>
  <c r="W238" i="5"/>
  <c r="U238" i="5"/>
  <c r="V238" i="5" s="1"/>
  <c r="H22" i="9" s="1"/>
  <c r="X237" i="5"/>
  <c r="W237" i="5"/>
  <c r="U237" i="5"/>
  <c r="V237" i="5" s="1"/>
  <c r="H21" i="9" s="1"/>
  <c r="X236" i="5"/>
  <c r="W236" i="5"/>
  <c r="U236" i="5"/>
  <c r="V236" i="5" s="1"/>
  <c r="H20" i="9" s="1"/>
  <c r="X235" i="5"/>
  <c r="W235" i="5"/>
  <c r="U235" i="5"/>
  <c r="V235" i="5" s="1"/>
  <c r="H19" i="9" s="1"/>
  <c r="X234" i="5"/>
  <c r="W234" i="5"/>
  <c r="U234" i="5"/>
  <c r="V234" i="5" s="1"/>
  <c r="H18" i="9" s="1"/>
  <c r="X233" i="5"/>
  <c r="W233" i="5"/>
  <c r="U233" i="5"/>
  <c r="V233" i="5" s="1"/>
  <c r="H17" i="9" s="1"/>
  <c r="X232" i="5"/>
  <c r="W232" i="5"/>
  <c r="U232" i="5"/>
  <c r="V232" i="5" s="1"/>
  <c r="H16" i="9" s="1"/>
  <c r="X231" i="5"/>
  <c r="W231" i="5"/>
  <c r="U231" i="5"/>
  <c r="V231" i="5" s="1"/>
  <c r="H15" i="9" s="1"/>
  <c r="X230" i="5"/>
  <c r="W230" i="5"/>
  <c r="S21" i="8" s="1"/>
  <c r="U230" i="5"/>
  <c r="V230" i="5" s="1"/>
  <c r="X229" i="5"/>
  <c r="W229" i="5"/>
  <c r="U229" i="5"/>
  <c r="V229" i="5" s="1"/>
  <c r="H13" i="9" s="1"/>
  <c r="X228" i="5"/>
  <c r="W228" i="5"/>
  <c r="U228" i="5"/>
  <c r="V228" i="5" s="1"/>
  <c r="H12" i="9" s="1"/>
  <c r="X227" i="5"/>
  <c r="W227" i="5"/>
  <c r="U227" i="5"/>
  <c r="V227" i="5" s="1"/>
  <c r="H11" i="9" s="1"/>
  <c r="X226" i="5"/>
  <c r="W226" i="5"/>
  <c r="U226" i="5"/>
  <c r="V226" i="5" s="1"/>
  <c r="H10" i="9" s="1"/>
  <c r="X225" i="5"/>
  <c r="W225" i="5"/>
  <c r="U225" i="5"/>
  <c r="V225" i="5" s="1"/>
  <c r="H9" i="9" s="1"/>
  <c r="X224" i="5"/>
  <c r="W224" i="5"/>
  <c r="U224" i="5"/>
  <c r="V224" i="5" s="1"/>
  <c r="H8" i="9" s="1"/>
  <c r="X223" i="5"/>
  <c r="W223" i="5"/>
  <c r="U223" i="5"/>
  <c r="V223" i="5" s="1"/>
  <c r="H7" i="9" s="1"/>
  <c r="X222" i="5"/>
  <c r="W222" i="5"/>
  <c r="U222" i="5"/>
  <c r="V222" i="5" s="1"/>
  <c r="H6" i="9" s="1"/>
  <c r="X221" i="5"/>
  <c r="W221" i="5"/>
  <c r="U221" i="5"/>
  <c r="V221" i="5" s="1"/>
  <c r="H5" i="9" s="1"/>
  <c r="X220" i="5"/>
  <c r="W220" i="5"/>
  <c r="U220" i="5"/>
  <c r="V220" i="5" s="1"/>
  <c r="H4" i="9" s="1"/>
  <c r="X219" i="5"/>
  <c r="W219" i="5"/>
  <c r="U219" i="5"/>
  <c r="V219" i="5" s="1"/>
  <c r="H3" i="9" s="1"/>
  <c r="X218" i="5"/>
  <c r="W218" i="5"/>
  <c r="U218" i="5"/>
  <c r="V218" i="5" s="1"/>
  <c r="X217" i="5"/>
  <c r="W217" i="5"/>
  <c r="U217" i="5"/>
  <c r="V217" i="5" s="1"/>
  <c r="G37" i="9" s="1"/>
  <c r="X216" i="5"/>
  <c r="W216" i="5"/>
  <c r="U216" i="5"/>
  <c r="V216" i="5" s="1"/>
  <c r="G36" i="9" s="1"/>
  <c r="X215" i="5"/>
  <c r="W215" i="5"/>
  <c r="U215" i="5"/>
  <c r="V215" i="5" s="1"/>
  <c r="G35" i="9" s="1"/>
  <c r="X214" i="5"/>
  <c r="W214" i="5"/>
  <c r="U214" i="5"/>
  <c r="V214" i="5" s="1"/>
  <c r="G34" i="9" s="1"/>
  <c r="X213" i="5"/>
  <c r="W213" i="5"/>
  <c r="U213" i="5"/>
  <c r="V213" i="5" s="1"/>
  <c r="G33" i="9" s="1"/>
  <c r="X212" i="5"/>
  <c r="W212" i="5"/>
  <c r="U212" i="5"/>
  <c r="V212" i="5" s="1"/>
  <c r="G32" i="9" s="1"/>
  <c r="X211" i="5"/>
  <c r="W211" i="5"/>
  <c r="U211" i="5"/>
  <c r="V211" i="5" s="1"/>
  <c r="G31" i="9" s="1"/>
  <c r="X210" i="5"/>
  <c r="W210" i="5"/>
  <c r="U210" i="5"/>
  <c r="V210" i="5" s="1"/>
  <c r="G30" i="9" s="1"/>
  <c r="X209" i="5"/>
  <c r="W209" i="5"/>
  <c r="U209" i="5"/>
  <c r="V209" i="5" s="1"/>
  <c r="G29" i="9" s="1"/>
  <c r="X208" i="5"/>
  <c r="W208" i="5"/>
  <c r="U208" i="5"/>
  <c r="V208" i="5" s="1"/>
  <c r="G28" i="9" s="1"/>
  <c r="X207" i="5"/>
  <c r="W207" i="5"/>
  <c r="U207" i="5"/>
  <c r="V207" i="5" s="1"/>
  <c r="G27" i="9" s="1"/>
  <c r="X206" i="5"/>
  <c r="W206" i="5"/>
  <c r="U206" i="5"/>
  <c r="V206" i="5" s="1"/>
  <c r="X205" i="5"/>
  <c r="W205" i="5"/>
  <c r="U205" i="5"/>
  <c r="V205" i="5" s="1"/>
  <c r="G25" i="9" s="1"/>
  <c r="X204" i="5"/>
  <c r="W204" i="5"/>
  <c r="U204" i="5"/>
  <c r="V204" i="5" s="1"/>
  <c r="G24" i="9" s="1"/>
  <c r="X203" i="5"/>
  <c r="W203" i="5"/>
  <c r="U203" i="5"/>
  <c r="V203" i="5" s="1"/>
  <c r="G23" i="9" s="1"/>
  <c r="X202" i="5"/>
  <c r="W202" i="5"/>
  <c r="U202" i="5"/>
  <c r="V202" i="5" s="1"/>
  <c r="G22" i="9" s="1"/>
  <c r="X201" i="5"/>
  <c r="W201" i="5"/>
  <c r="U201" i="5"/>
  <c r="V201" i="5" s="1"/>
  <c r="G21" i="9" s="1"/>
  <c r="X200" i="5"/>
  <c r="W200" i="5"/>
  <c r="U200" i="5"/>
  <c r="V200" i="5" s="1"/>
  <c r="G20" i="9" s="1"/>
  <c r="X199" i="5"/>
  <c r="W199" i="5"/>
  <c r="U199" i="5"/>
  <c r="V199" i="5" s="1"/>
  <c r="G19" i="9" s="1"/>
  <c r="X198" i="5"/>
  <c r="W198" i="5"/>
  <c r="U198" i="5"/>
  <c r="V198" i="5" s="1"/>
  <c r="G18" i="9" s="1"/>
  <c r="X197" i="5"/>
  <c r="W197" i="5"/>
  <c r="U197" i="5"/>
  <c r="V197" i="5" s="1"/>
  <c r="G17" i="9" s="1"/>
  <c r="X196" i="5"/>
  <c r="W196" i="5"/>
  <c r="U196" i="5"/>
  <c r="V196" i="5" s="1"/>
  <c r="G16" i="9" s="1"/>
  <c r="X195" i="5"/>
  <c r="W195" i="5"/>
  <c r="U195" i="5"/>
  <c r="V195" i="5" s="1"/>
  <c r="G15" i="9" s="1"/>
  <c r="X194" i="5"/>
  <c r="W194" i="5"/>
  <c r="S18" i="8" s="1"/>
  <c r="U194" i="5"/>
  <c r="V194" i="5" s="1"/>
  <c r="X193" i="5"/>
  <c r="W193" i="5"/>
  <c r="U193" i="5"/>
  <c r="V193" i="5" s="1"/>
  <c r="G13" i="9" s="1"/>
  <c r="X192" i="5"/>
  <c r="W192" i="5"/>
  <c r="U192" i="5"/>
  <c r="V192" i="5" s="1"/>
  <c r="G12" i="9" s="1"/>
  <c r="X191" i="5"/>
  <c r="W191" i="5"/>
  <c r="U191" i="5"/>
  <c r="V191" i="5" s="1"/>
  <c r="G11" i="9" s="1"/>
  <c r="X190" i="5"/>
  <c r="W190" i="5"/>
  <c r="U190" i="5"/>
  <c r="V190" i="5" s="1"/>
  <c r="G10" i="9" s="1"/>
  <c r="X189" i="5"/>
  <c r="W189" i="5"/>
  <c r="U189" i="5"/>
  <c r="V189" i="5" s="1"/>
  <c r="G9" i="9" s="1"/>
  <c r="X188" i="5"/>
  <c r="W188" i="5"/>
  <c r="U188" i="5"/>
  <c r="V188" i="5" s="1"/>
  <c r="G8" i="9" s="1"/>
  <c r="X187" i="5"/>
  <c r="W187" i="5"/>
  <c r="U187" i="5"/>
  <c r="V187" i="5" s="1"/>
  <c r="G7" i="9" s="1"/>
  <c r="X186" i="5"/>
  <c r="W186" i="5"/>
  <c r="U186" i="5"/>
  <c r="V186" i="5" s="1"/>
  <c r="G6" i="9" s="1"/>
  <c r="X185" i="5"/>
  <c r="W185" i="5"/>
  <c r="U185" i="5"/>
  <c r="V185" i="5" s="1"/>
  <c r="G5" i="9" s="1"/>
  <c r="X184" i="5"/>
  <c r="W184" i="5"/>
  <c r="U184" i="5"/>
  <c r="V184" i="5" s="1"/>
  <c r="G4" i="9" s="1"/>
  <c r="X183" i="5"/>
  <c r="W183" i="5"/>
  <c r="U183" i="5"/>
  <c r="V183" i="5" s="1"/>
  <c r="G3" i="9" s="1"/>
  <c r="X182" i="5"/>
  <c r="W182" i="5"/>
  <c r="S17" i="8" s="1"/>
  <c r="U182" i="5"/>
  <c r="V182" i="5" s="1"/>
  <c r="X181" i="5"/>
  <c r="W181" i="5"/>
  <c r="U181" i="5"/>
  <c r="V181" i="5" s="1"/>
  <c r="F37" i="9" s="1"/>
  <c r="X180" i="5"/>
  <c r="W180" i="5"/>
  <c r="U180" i="5"/>
  <c r="V180" i="5" s="1"/>
  <c r="F36" i="9" s="1"/>
  <c r="X179" i="5"/>
  <c r="W179" i="5"/>
  <c r="U179" i="5"/>
  <c r="V179" i="5" s="1"/>
  <c r="F35" i="9" s="1"/>
  <c r="X178" i="5"/>
  <c r="W178" i="5"/>
  <c r="U178" i="5"/>
  <c r="V178" i="5" s="1"/>
  <c r="F34" i="9" s="1"/>
  <c r="X177" i="5"/>
  <c r="W177" i="5"/>
  <c r="U177" i="5"/>
  <c r="V177" i="5" s="1"/>
  <c r="F33" i="9" s="1"/>
  <c r="X176" i="5"/>
  <c r="W176" i="5"/>
  <c r="U176" i="5"/>
  <c r="V176" i="5" s="1"/>
  <c r="F32" i="9" s="1"/>
  <c r="X175" i="5"/>
  <c r="W175" i="5"/>
  <c r="U175" i="5"/>
  <c r="V175" i="5" s="1"/>
  <c r="F31" i="9" s="1"/>
  <c r="X174" i="5"/>
  <c r="W174" i="5"/>
  <c r="U174" i="5"/>
  <c r="V174" i="5" s="1"/>
  <c r="F30" i="9" s="1"/>
  <c r="X173" i="5"/>
  <c r="W173" i="5"/>
  <c r="U173" i="5"/>
  <c r="V173" i="5" s="1"/>
  <c r="F29" i="9" s="1"/>
  <c r="X172" i="5"/>
  <c r="W172" i="5"/>
  <c r="U172" i="5"/>
  <c r="V172" i="5" s="1"/>
  <c r="F28" i="9" s="1"/>
  <c r="X171" i="5"/>
  <c r="W171" i="5"/>
  <c r="U171" i="5"/>
  <c r="V171" i="5" s="1"/>
  <c r="F27" i="9" s="1"/>
  <c r="X170" i="5"/>
  <c r="W170" i="5"/>
  <c r="S16" i="8" s="1"/>
  <c r="U170" i="5"/>
  <c r="V170" i="5" s="1"/>
  <c r="X169" i="5"/>
  <c r="W169" i="5"/>
  <c r="U169" i="5"/>
  <c r="V169" i="5" s="1"/>
  <c r="F25" i="9" s="1"/>
  <c r="X168" i="5"/>
  <c r="W168" i="5"/>
  <c r="U168" i="5"/>
  <c r="V168" i="5" s="1"/>
  <c r="F24" i="9" s="1"/>
  <c r="X167" i="5"/>
  <c r="W167" i="5"/>
  <c r="U167" i="5"/>
  <c r="V167" i="5" s="1"/>
  <c r="F23" i="9" s="1"/>
  <c r="X166" i="5"/>
  <c r="W166" i="5"/>
  <c r="U166" i="5"/>
  <c r="V166" i="5" s="1"/>
  <c r="F22" i="9" s="1"/>
  <c r="X165" i="5"/>
  <c r="W165" i="5"/>
  <c r="U165" i="5"/>
  <c r="V165" i="5" s="1"/>
  <c r="F21" i="9" s="1"/>
  <c r="X164" i="5"/>
  <c r="W164" i="5"/>
  <c r="U164" i="5"/>
  <c r="V164" i="5" s="1"/>
  <c r="F20" i="9" s="1"/>
  <c r="X163" i="5"/>
  <c r="W163" i="5"/>
  <c r="U163" i="5"/>
  <c r="V163" i="5" s="1"/>
  <c r="F19" i="9" s="1"/>
  <c r="X162" i="5"/>
  <c r="W162" i="5"/>
  <c r="U162" i="5"/>
  <c r="V162" i="5" s="1"/>
  <c r="F18" i="9" s="1"/>
  <c r="X161" i="5"/>
  <c r="W161" i="5"/>
  <c r="U161" i="5"/>
  <c r="V161" i="5" s="1"/>
  <c r="F17" i="9" s="1"/>
  <c r="X160" i="5"/>
  <c r="W160" i="5"/>
  <c r="U160" i="5"/>
  <c r="V160" i="5" s="1"/>
  <c r="F16" i="9" s="1"/>
  <c r="X159" i="5"/>
  <c r="W159" i="5"/>
  <c r="U159" i="5"/>
  <c r="V159" i="5" s="1"/>
  <c r="F15" i="9" s="1"/>
  <c r="X158" i="5"/>
  <c r="W158" i="5"/>
  <c r="S15" i="8" s="1"/>
  <c r="U158" i="5"/>
  <c r="V158" i="5" s="1"/>
  <c r="X157" i="5"/>
  <c r="W157" i="5"/>
  <c r="U157" i="5"/>
  <c r="V157" i="5" s="1"/>
  <c r="F13" i="9" s="1"/>
  <c r="X156" i="5"/>
  <c r="W156" i="5"/>
  <c r="U156" i="5"/>
  <c r="V156" i="5" s="1"/>
  <c r="F12" i="9" s="1"/>
  <c r="X155" i="5"/>
  <c r="W155" i="5"/>
  <c r="U155" i="5"/>
  <c r="V155" i="5" s="1"/>
  <c r="F11" i="9" s="1"/>
  <c r="X154" i="5"/>
  <c r="W154" i="5"/>
  <c r="U154" i="5"/>
  <c r="V154" i="5" s="1"/>
  <c r="F10" i="9" s="1"/>
  <c r="X153" i="5"/>
  <c r="W153" i="5"/>
  <c r="U153" i="5"/>
  <c r="V153" i="5" s="1"/>
  <c r="F9" i="9" s="1"/>
  <c r="X152" i="5"/>
  <c r="W152" i="5"/>
  <c r="U152" i="5"/>
  <c r="V152" i="5" s="1"/>
  <c r="F8" i="9" s="1"/>
  <c r="X151" i="5"/>
  <c r="W151" i="5"/>
  <c r="U151" i="5"/>
  <c r="V151" i="5" s="1"/>
  <c r="F7" i="9" s="1"/>
  <c r="X150" i="5"/>
  <c r="W150" i="5"/>
  <c r="U150" i="5"/>
  <c r="V150" i="5" s="1"/>
  <c r="F6" i="9" s="1"/>
  <c r="X149" i="5"/>
  <c r="W149" i="5"/>
  <c r="U149" i="5"/>
  <c r="V149" i="5" s="1"/>
  <c r="F5" i="9" s="1"/>
  <c r="X148" i="5"/>
  <c r="W148" i="5"/>
  <c r="U148" i="5"/>
  <c r="V148" i="5" s="1"/>
  <c r="F4" i="9" s="1"/>
  <c r="X147" i="5"/>
  <c r="W147" i="5"/>
  <c r="U147" i="5"/>
  <c r="V147" i="5" s="1"/>
  <c r="F3" i="9" s="1"/>
  <c r="X146" i="5"/>
  <c r="W146" i="5"/>
  <c r="S14" i="8" s="1"/>
  <c r="U146" i="5"/>
  <c r="V146" i="5" s="1"/>
  <c r="X145" i="5"/>
  <c r="W145" i="5"/>
  <c r="U145" i="5"/>
  <c r="V145" i="5" s="1"/>
  <c r="E37" i="9" s="1"/>
  <c r="X144" i="5"/>
  <c r="W144" i="5"/>
  <c r="U144" i="5"/>
  <c r="V144" i="5" s="1"/>
  <c r="E36" i="9" s="1"/>
  <c r="X143" i="5"/>
  <c r="W143" i="5"/>
  <c r="U143" i="5"/>
  <c r="V143" i="5" s="1"/>
  <c r="E35" i="9" s="1"/>
  <c r="X142" i="5"/>
  <c r="W142" i="5"/>
  <c r="U142" i="5"/>
  <c r="V142" i="5" s="1"/>
  <c r="E34" i="9" s="1"/>
  <c r="X141" i="5"/>
  <c r="W141" i="5"/>
  <c r="U141" i="5"/>
  <c r="V141" i="5" s="1"/>
  <c r="E33" i="9" s="1"/>
  <c r="X140" i="5"/>
  <c r="W140" i="5"/>
  <c r="U140" i="5"/>
  <c r="V140" i="5" s="1"/>
  <c r="E32" i="9" s="1"/>
  <c r="X139" i="5"/>
  <c r="W139" i="5"/>
  <c r="U139" i="5"/>
  <c r="V139" i="5" s="1"/>
  <c r="E31" i="9" s="1"/>
  <c r="X138" i="5"/>
  <c r="W138" i="5"/>
  <c r="U138" i="5"/>
  <c r="V138" i="5" s="1"/>
  <c r="E30" i="9" s="1"/>
  <c r="X137" i="5"/>
  <c r="W137" i="5"/>
  <c r="U137" i="5"/>
  <c r="V137" i="5" s="1"/>
  <c r="E29" i="9" s="1"/>
  <c r="X136" i="5"/>
  <c r="W136" i="5"/>
  <c r="U136" i="5"/>
  <c r="V136" i="5" s="1"/>
  <c r="E28" i="9" s="1"/>
  <c r="X135" i="5"/>
  <c r="W135" i="5"/>
  <c r="U135" i="5"/>
  <c r="V135" i="5" s="1"/>
  <c r="E27" i="9" s="1"/>
  <c r="X134" i="5"/>
  <c r="W134" i="5"/>
  <c r="S13" i="8" s="1"/>
  <c r="U134" i="5"/>
  <c r="V134" i="5" s="1"/>
  <c r="X133" i="5"/>
  <c r="W133" i="5"/>
  <c r="U133" i="5"/>
  <c r="V133" i="5" s="1"/>
  <c r="E25" i="9" s="1"/>
  <c r="X132" i="5"/>
  <c r="W132" i="5"/>
  <c r="U132" i="5"/>
  <c r="V132" i="5" s="1"/>
  <c r="E24" i="9" s="1"/>
  <c r="X131" i="5"/>
  <c r="W131" i="5"/>
  <c r="U131" i="5"/>
  <c r="V131" i="5" s="1"/>
  <c r="E23" i="9" s="1"/>
  <c r="X130" i="5"/>
  <c r="W130" i="5"/>
  <c r="U130" i="5"/>
  <c r="V130" i="5" s="1"/>
  <c r="E22" i="9" s="1"/>
  <c r="X129" i="5"/>
  <c r="W129" i="5"/>
  <c r="U129" i="5"/>
  <c r="V129" i="5" s="1"/>
  <c r="E21" i="9" s="1"/>
  <c r="X128" i="5"/>
  <c r="W128" i="5"/>
  <c r="U128" i="5"/>
  <c r="V128" i="5" s="1"/>
  <c r="E20" i="9" s="1"/>
  <c r="X127" i="5"/>
  <c r="W127" i="5"/>
  <c r="U127" i="5"/>
  <c r="V127" i="5" s="1"/>
  <c r="E19" i="9" s="1"/>
  <c r="X126" i="5"/>
  <c r="W126" i="5"/>
  <c r="U126" i="5"/>
  <c r="V126" i="5" s="1"/>
  <c r="E18" i="9" s="1"/>
  <c r="X125" i="5"/>
  <c r="W125" i="5"/>
  <c r="U125" i="5"/>
  <c r="V125" i="5" s="1"/>
  <c r="E17" i="9" s="1"/>
  <c r="X124" i="5"/>
  <c r="W124" i="5"/>
  <c r="U124" i="5"/>
  <c r="V124" i="5" s="1"/>
  <c r="E16" i="9" s="1"/>
  <c r="X123" i="5"/>
  <c r="W123" i="5"/>
  <c r="U123" i="5"/>
  <c r="V123" i="5" s="1"/>
  <c r="E15" i="9" s="1"/>
  <c r="X122" i="5"/>
  <c r="W122" i="5"/>
  <c r="S12" i="8" s="1"/>
  <c r="U122" i="5"/>
  <c r="V122" i="5" s="1"/>
  <c r="X121" i="5"/>
  <c r="W121" i="5"/>
  <c r="U121" i="5"/>
  <c r="V121" i="5" s="1"/>
  <c r="E13" i="9" s="1"/>
  <c r="X120" i="5"/>
  <c r="W120" i="5"/>
  <c r="U120" i="5"/>
  <c r="V120" i="5" s="1"/>
  <c r="E12" i="9" s="1"/>
  <c r="X119" i="5"/>
  <c r="W119" i="5"/>
  <c r="U119" i="5"/>
  <c r="V119" i="5" s="1"/>
  <c r="E11" i="9" s="1"/>
  <c r="X118" i="5"/>
  <c r="W118" i="5"/>
  <c r="U118" i="5"/>
  <c r="V118" i="5" s="1"/>
  <c r="E10" i="9" s="1"/>
  <c r="X117" i="5"/>
  <c r="W117" i="5"/>
  <c r="U117" i="5"/>
  <c r="V117" i="5" s="1"/>
  <c r="E9" i="9" s="1"/>
  <c r="X116" i="5"/>
  <c r="W116" i="5"/>
  <c r="U116" i="5"/>
  <c r="V116" i="5" s="1"/>
  <c r="E8" i="9" s="1"/>
  <c r="X115" i="5"/>
  <c r="W115" i="5"/>
  <c r="U115" i="5"/>
  <c r="V115" i="5" s="1"/>
  <c r="E7" i="9" s="1"/>
  <c r="X114" i="5"/>
  <c r="W114" i="5"/>
  <c r="U114" i="5"/>
  <c r="V114" i="5" s="1"/>
  <c r="E6" i="9" s="1"/>
  <c r="X113" i="5"/>
  <c r="W113" i="5"/>
  <c r="U113" i="5"/>
  <c r="V113" i="5" s="1"/>
  <c r="E5" i="9" s="1"/>
  <c r="X112" i="5"/>
  <c r="W112" i="5"/>
  <c r="U112" i="5"/>
  <c r="V112" i="5" s="1"/>
  <c r="E4" i="9" s="1"/>
  <c r="X111" i="5"/>
  <c r="W111" i="5"/>
  <c r="U111" i="5"/>
  <c r="V111" i="5" s="1"/>
  <c r="E3" i="9" s="1"/>
  <c r="X110" i="5"/>
  <c r="W110" i="5"/>
  <c r="S11" i="8" s="1"/>
  <c r="U110" i="5"/>
  <c r="V110" i="5" s="1"/>
  <c r="X109" i="5"/>
  <c r="W109" i="5"/>
  <c r="U109" i="5"/>
  <c r="V109" i="5" s="1"/>
  <c r="D37" i="9" s="1"/>
  <c r="X108" i="5"/>
  <c r="W108" i="5"/>
  <c r="U108" i="5"/>
  <c r="V108" i="5" s="1"/>
  <c r="D36" i="9" s="1"/>
  <c r="X107" i="5"/>
  <c r="W107" i="5"/>
  <c r="U107" i="5"/>
  <c r="V107" i="5" s="1"/>
  <c r="D35" i="9" s="1"/>
  <c r="X106" i="5"/>
  <c r="W106" i="5"/>
  <c r="U106" i="5"/>
  <c r="V106" i="5" s="1"/>
  <c r="D34" i="9" s="1"/>
  <c r="X105" i="5"/>
  <c r="W105" i="5"/>
  <c r="U105" i="5"/>
  <c r="V105" i="5" s="1"/>
  <c r="D33" i="9" s="1"/>
  <c r="X104" i="5"/>
  <c r="W104" i="5"/>
  <c r="U104" i="5"/>
  <c r="V104" i="5" s="1"/>
  <c r="D32" i="9" s="1"/>
  <c r="X103" i="5"/>
  <c r="W103" i="5"/>
  <c r="U103" i="5"/>
  <c r="V103" i="5" s="1"/>
  <c r="D31" i="9" s="1"/>
  <c r="X102" i="5"/>
  <c r="W102" i="5"/>
  <c r="U102" i="5"/>
  <c r="V102" i="5" s="1"/>
  <c r="D30" i="9" s="1"/>
  <c r="X101" i="5"/>
  <c r="W101" i="5"/>
  <c r="U101" i="5"/>
  <c r="V101" i="5" s="1"/>
  <c r="D29" i="9" s="1"/>
  <c r="X100" i="5"/>
  <c r="W100" i="5"/>
  <c r="U100" i="5"/>
  <c r="V100" i="5" s="1"/>
  <c r="D28" i="9" s="1"/>
  <c r="X99" i="5"/>
  <c r="W99" i="5"/>
  <c r="U99" i="5"/>
  <c r="V99" i="5" s="1"/>
  <c r="D27" i="9" s="1"/>
  <c r="X98" i="5"/>
  <c r="W98" i="5"/>
  <c r="S10" i="8" s="1"/>
  <c r="U98" i="5"/>
  <c r="V98" i="5" s="1"/>
  <c r="X97" i="5"/>
  <c r="W97" i="5"/>
  <c r="U97" i="5"/>
  <c r="V97" i="5" s="1"/>
  <c r="D25" i="9" s="1"/>
  <c r="X96" i="5"/>
  <c r="W96" i="5"/>
  <c r="U96" i="5"/>
  <c r="V96" i="5" s="1"/>
  <c r="D24" i="9" s="1"/>
  <c r="X95" i="5"/>
  <c r="W95" i="5"/>
  <c r="U95" i="5"/>
  <c r="V95" i="5" s="1"/>
  <c r="D23" i="9" s="1"/>
  <c r="X94" i="5"/>
  <c r="W94" i="5"/>
  <c r="U94" i="5"/>
  <c r="V94" i="5" s="1"/>
  <c r="D22" i="9" s="1"/>
  <c r="X93" i="5"/>
  <c r="W93" i="5"/>
  <c r="U93" i="5"/>
  <c r="V93" i="5" s="1"/>
  <c r="D21" i="9" s="1"/>
  <c r="X92" i="5"/>
  <c r="W92" i="5"/>
  <c r="U92" i="5"/>
  <c r="V92" i="5" s="1"/>
  <c r="D20" i="9" s="1"/>
  <c r="X91" i="5"/>
  <c r="W91" i="5"/>
  <c r="U91" i="5"/>
  <c r="V91" i="5" s="1"/>
  <c r="D19" i="9" s="1"/>
  <c r="X90" i="5"/>
  <c r="W90" i="5"/>
  <c r="U90" i="5"/>
  <c r="V90" i="5" s="1"/>
  <c r="D18" i="9" s="1"/>
  <c r="X89" i="5"/>
  <c r="W89" i="5"/>
  <c r="U89" i="5"/>
  <c r="V89" i="5" s="1"/>
  <c r="D17" i="9" s="1"/>
  <c r="X88" i="5"/>
  <c r="W88" i="5"/>
  <c r="U88" i="5"/>
  <c r="V88" i="5" s="1"/>
  <c r="D16" i="9" s="1"/>
  <c r="X87" i="5"/>
  <c r="W87" i="5"/>
  <c r="U87" i="5"/>
  <c r="V87" i="5" s="1"/>
  <c r="D15" i="9" s="1"/>
  <c r="X86" i="5"/>
  <c r="W86" i="5"/>
  <c r="S9" i="8" s="1"/>
  <c r="U86" i="5"/>
  <c r="V86" i="5" s="1"/>
  <c r="X85" i="5"/>
  <c r="W85" i="5"/>
  <c r="U85" i="5"/>
  <c r="V85" i="5" s="1"/>
  <c r="D13" i="9" s="1"/>
  <c r="X84" i="5"/>
  <c r="W84" i="5"/>
  <c r="U84" i="5"/>
  <c r="V84" i="5" s="1"/>
  <c r="D12" i="9" s="1"/>
  <c r="X83" i="5"/>
  <c r="W83" i="5"/>
  <c r="U83" i="5"/>
  <c r="V83" i="5" s="1"/>
  <c r="D11" i="9" s="1"/>
  <c r="X82" i="5"/>
  <c r="W82" i="5"/>
  <c r="U82" i="5"/>
  <c r="V82" i="5" s="1"/>
  <c r="D10" i="9" s="1"/>
  <c r="X81" i="5"/>
  <c r="W81" i="5"/>
  <c r="U81" i="5"/>
  <c r="V81" i="5" s="1"/>
  <c r="D9" i="9" s="1"/>
  <c r="X80" i="5"/>
  <c r="W80" i="5"/>
  <c r="U80" i="5"/>
  <c r="V80" i="5" s="1"/>
  <c r="D8" i="9" s="1"/>
  <c r="X79" i="5"/>
  <c r="W79" i="5"/>
  <c r="U79" i="5"/>
  <c r="V79" i="5" s="1"/>
  <c r="D7" i="9" s="1"/>
  <c r="X78" i="5"/>
  <c r="W78" i="5"/>
  <c r="U78" i="5"/>
  <c r="V78" i="5" s="1"/>
  <c r="D6" i="9" s="1"/>
  <c r="X77" i="5"/>
  <c r="W77" i="5"/>
  <c r="U77" i="5"/>
  <c r="V77" i="5" s="1"/>
  <c r="D5" i="9" s="1"/>
  <c r="X76" i="5"/>
  <c r="W76" i="5"/>
  <c r="U76" i="5"/>
  <c r="V76" i="5" s="1"/>
  <c r="D4" i="9" s="1"/>
  <c r="X75" i="5"/>
  <c r="W75" i="5"/>
  <c r="U75" i="5"/>
  <c r="V75" i="5" s="1"/>
  <c r="D3" i="9" s="1"/>
  <c r="X74" i="5"/>
  <c r="W74" i="5"/>
  <c r="S8" i="8" s="1"/>
  <c r="U74" i="5"/>
  <c r="V74" i="5" s="1"/>
  <c r="Y73" i="5"/>
  <c r="X73" i="5"/>
  <c r="W73" i="5"/>
  <c r="U73" i="5"/>
  <c r="V73" i="5" s="1"/>
  <c r="C37" i="9" s="1"/>
  <c r="Y72" i="5"/>
  <c r="X72" i="5"/>
  <c r="W72" i="5"/>
  <c r="U72" i="5"/>
  <c r="V72" i="5" s="1"/>
  <c r="C36" i="9" s="1"/>
  <c r="Y71" i="5"/>
  <c r="X71" i="5"/>
  <c r="W71" i="5"/>
  <c r="U71" i="5"/>
  <c r="V71" i="5" s="1"/>
  <c r="C35" i="9" s="1"/>
  <c r="Y70" i="5"/>
  <c r="X70" i="5"/>
  <c r="W70" i="5"/>
  <c r="U70" i="5"/>
  <c r="V70" i="5" s="1"/>
  <c r="C34" i="9" s="1"/>
  <c r="Y69" i="5"/>
  <c r="X69" i="5"/>
  <c r="W69" i="5"/>
  <c r="U69" i="5"/>
  <c r="V69" i="5" s="1"/>
  <c r="C33" i="9" s="1"/>
  <c r="Y68" i="5"/>
  <c r="X68" i="5"/>
  <c r="W68" i="5"/>
  <c r="U68" i="5"/>
  <c r="V68" i="5" s="1"/>
  <c r="C32" i="9" s="1"/>
  <c r="Y67" i="5"/>
  <c r="X67" i="5"/>
  <c r="W67" i="5"/>
  <c r="U67" i="5"/>
  <c r="V67" i="5" s="1"/>
  <c r="C31" i="9" s="1"/>
  <c r="Y66" i="5"/>
  <c r="X66" i="5"/>
  <c r="W66" i="5"/>
  <c r="U66" i="5"/>
  <c r="V66" i="5" s="1"/>
  <c r="C30" i="9" s="1"/>
  <c r="Y65" i="5"/>
  <c r="X65" i="5"/>
  <c r="W65" i="5"/>
  <c r="U65" i="5"/>
  <c r="V65" i="5" s="1"/>
  <c r="C29" i="9" s="1"/>
  <c r="Y64" i="5"/>
  <c r="X64" i="5"/>
  <c r="W64" i="5"/>
  <c r="U64" i="5"/>
  <c r="V64" i="5" s="1"/>
  <c r="C28" i="9" s="1"/>
  <c r="Y63" i="5"/>
  <c r="X63" i="5"/>
  <c r="W63" i="5"/>
  <c r="U63" i="5"/>
  <c r="V63" i="5" s="1"/>
  <c r="C27" i="9" s="1"/>
  <c r="Y62" i="5"/>
  <c r="X62" i="5"/>
  <c r="W62" i="5"/>
  <c r="S7" i="8" s="1"/>
  <c r="U62" i="5"/>
  <c r="V62" i="5" s="1"/>
  <c r="Y61" i="5"/>
  <c r="X61" i="5"/>
  <c r="W61" i="5"/>
  <c r="U61" i="5"/>
  <c r="V61" i="5" s="1"/>
  <c r="C25" i="9" s="1"/>
  <c r="Y60" i="5"/>
  <c r="X60" i="5"/>
  <c r="W60" i="5"/>
  <c r="U60" i="5"/>
  <c r="V60" i="5" s="1"/>
  <c r="C24" i="9" s="1"/>
  <c r="Y59" i="5"/>
  <c r="X59" i="5"/>
  <c r="W59" i="5"/>
  <c r="U59" i="5"/>
  <c r="V59" i="5" s="1"/>
  <c r="C23" i="9" s="1"/>
  <c r="Y58" i="5"/>
  <c r="X58" i="5"/>
  <c r="W58" i="5"/>
  <c r="U58" i="5"/>
  <c r="V58" i="5" s="1"/>
  <c r="C22" i="9" s="1"/>
  <c r="Y57" i="5"/>
  <c r="X57" i="5"/>
  <c r="W57" i="5"/>
  <c r="U57" i="5"/>
  <c r="V57" i="5" s="1"/>
  <c r="C21" i="9" s="1"/>
  <c r="Y56" i="5"/>
  <c r="X56" i="5"/>
  <c r="W56" i="5"/>
  <c r="U56" i="5"/>
  <c r="V56" i="5" s="1"/>
  <c r="C20" i="9" s="1"/>
  <c r="Y55" i="5"/>
  <c r="X55" i="5"/>
  <c r="W55" i="5"/>
  <c r="U55" i="5"/>
  <c r="V55" i="5" s="1"/>
  <c r="C19" i="9" s="1"/>
  <c r="Y54" i="5"/>
  <c r="X54" i="5"/>
  <c r="W54" i="5"/>
  <c r="U54" i="5"/>
  <c r="V54" i="5" s="1"/>
  <c r="C18" i="9" s="1"/>
  <c r="Y53" i="5"/>
  <c r="X53" i="5"/>
  <c r="W53" i="5"/>
  <c r="U53" i="5"/>
  <c r="V53" i="5" s="1"/>
  <c r="C17" i="9" s="1"/>
  <c r="Y52" i="5"/>
  <c r="X52" i="5"/>
  <c r="W52" i="5"/>
  <c r="U52" i="5"/>
  <c r="V52" i="5" s="1"/>
  <c r="C16" i="9" s="1"/>
  <c r="Y51" i="5"/>
  <c r="X51" i="5"/>
  <c r="W51" i="5"/>
  <c r="U51" i="5"/>
  <c r="V51" i="5" s="1"/>
  <c r="C15" i="9" s="1"/>
  <c r="Y50" i="5"/>
  <c r="X50" i="5"/>
  <c r="W50" i="5"/>
  <c r="S6" i="8" s="1"/>
  <c r="U50" i="5"/>
  <c r="V50" i="5" s="1"/>
  <c r="Y49" i="5"/>
  <c r="X49" i="5"/>
  <c r="W49" i="5"/>
  <c r="U49" i="5"/>
  <c r="V49" i="5" s="1"/>
  <c r="C13" i="9" s="1"/>
  <c r="Y48" i="5"/>
  <c r="X48" i="5"/>
  <c r="W48" i="5"/>
  <c r="U48" i="5"/>
  <c r="V48" i="5" s="1"/>
  <c r="C12" i="9" s="1"/>
  <c r="Y47" i="5"/>
  <c r="X47" i="5"/>
  <c r="W47" i="5"/>
  <c r="U47" i="5"/>
  <c r="V47" i="5" s="1"/>
  <c r="C11" i="9" s="1"/>
  <c r="Y46" i="5"/>
  <c r="X46" i="5"/>
  <c r="W46" i="5"/>
  <c r="U46" i="5"/>
  <c r="V46" i="5" s="1"/>
  <c r="C10" i="9" s="1"/>
  <c r="Y45" i="5"/>
  <c r="X45" i="5"/>
  <c r="W45" i="5"/>
  <c r="U45" i="5"/>
  <c r="V45" i="5" s="1"/>
  <c r="C9" i="9" s="1"/>
  <c r="Y44" i="5"/>
  <c r="X44" i="5"/>
  <c r="W44" i="5"/>
  <c r="U44" i="5"/>
  <c r="V44" i="5" s="1"/>
  <c r="C8" i="9" s="1"/>
  <c r="Y43" i="5"/>
  <c r="X43" i="5"/>
  <c r="W43" i="5"/>
  <c r="U43" i="5"/>
  <c r="V43" i="5" s="1"/>
  <c r="C7" i="9" s="1"/>
  <c r="Y42" i="5"/>
  <c r="X42" i="5"/>
  <c r="W42" i="5"/>
  <c r="U42" i="5"/>
  <c r="V42" i="5" s="1"/>
  <c r="C6" i="9" s="1"/>
  <c r="Y41" i="5"/>
  <c r="X41" i="5"/>
  <c r="W41" i="5"/>
  <c r="U41" i="5"/>
  <c r="V41" i="5" s="1"/>
  <c r="C5" i="9" s="1"/>
  <c r="Y40" i="5"/>
  <c r="X40" i="5"/>
  <c r="W40" i="5"/>
  <c r="U40" i="5"/>
  <c r="V40" i="5" s="1"/>
  <c r="C4" i="9" s="1"/>
  <c r="Y39" i="5"/>
  <c r="X39" i="5"/>
  <c r="W39" i="5"/>
  <c r="U39" i="5"/>
  <c r="V39" i="5" s="1"/>
  <c r="C3" i="9" s="1"/>
  <c r="Y38" i="5"/>
  <c r="X38" i="5"/>
  <c r="W38" i="5"/>
  <c r="S5" i="8" s="1"/>
  <c r="U38" i="5"/>
  <c r="V38" i="5" s="1"/>
  <c r="X37" i="5"/>
  <c r="W37" i="5"/>
  <c r="U37" i="5"/>
  <c r="V37" i="5" s="1"/>
  <c r="B37" i="9" s="1"/>
  <c r="X36" i="5"/>
  <c r="W36" i="5"/>
  <c r="U36" i="5"/>
  <c r="V36" i="5" s="1"/>
  <c r="B36" i="9" s="1"/>
  <c r="X35" i="5"/>
  <c r="W35" i="5"/>
  <c r="U35" i="5"/>
  <c r="V35" i="5" s="1"/>
  <c r="B35" i="9" s="1"/>
  <c r="X34" i="5"/>
  <c r="W34" i="5"/>
  <c r="U34" i="5"/>
  <c r="V34" i="5" s="1"/>
  <c r="B34" i="9" s="1"/>
  <c r="X33" i="5"/>
  <c r="W33" i="5"/>
  <c r="U33" i="5"/>
  <c r="V33" i="5" s="1"/>
  <c r="B33" i="9" s="1"/>
  <c r="X32" i="5"/>
  <c r="W32" i="5"/>
  <c r="U32" i="5"/>
  <c r="V32" i="5" s="1"/>
  <c r="B32" i="9" s="1"/>
  <c r="X31" i="5"/>
  <c r="W31" i="5"/>
  <c r="U31" i="5"/>
  <c r="V31" i="5" s="1"/>
  <c r="B31" i="9" s="1"/>
  <c r="X30" i="5"/>
  <c r="W30" i="5"/>
  <c r="U30" i="5"/>
  <c r="V30" i="5" s="1"/>
  <c r="B30" i="9" s="1"/>
  <c r="X29" i="5"/>
  <c r="W29" i="5"/>
  <c r="U29" i="5"/>
  <c r="V29" i="5" s="1"/>
  <c r="B29" i="9" s="1"/>
  <c r="X28" i="5"/>
  <c r="W28" i="5"/>
  <c r="U28" i="5"/>
  <c r="V28" i="5" s="1"/>
  <c r="B28" i="9" s="1"/>
  <c r="X27" i="5"/>
  <c r="W27" i="5"/>
  <c r="U27" i="5"/>
  <c r="V27" i="5" s="1"/>
  <c r="B27" i="9" s="1"/>
  <c r="X26" i="5"/>
  <c r="W26" i="5"/>
  <c r="S4" i="8" s="1"/>
  <c r="U26" i="5"/>
  <c r="V26" i="5" s="1"/>
  <c r="X25" i="5"/>
  <c r="W25" i="5"/>
  <c r="U25" i="5"/>
  <c r="V25" i="5" s="1"/>
  <c r="B25" i="9" s="1"/>
  <c r="X24" i="5"/>
  <c r="W24" i="5"/>
  <c r="U24" i="5"/>
  <c r="V24" i="5" s="1"/>
  <c r="B24" i="9" s="1"/>
  <c r="X23" i="5"/>
  <c r="W23" i="5"/>
  <c r="U23" i="5"/>
  <c r="V23" i="5" s="1"/>
  <c r="B23" i="9" s="1"/>
  <c r="X22" i="5"/>
  <c r="W22" i="5"/>
  <c r="U22" i="5"/>
  <c r="V22" i="5" s="1"/>
  <c r="B22" i="9" s="1"/>
  <c r="X21" i="5"/>
  <c r="W21" i="5"/>
  <c r="U21" i="5"/>
  <c r="V21" i="5" s="1"/>
  <c r="B21" i="9" s="1"/>
  <c r="X20" i="5"/>
  <c r="W20" i="5"/>
  <c r="U20" i="5"/>
  <c r="V20" i="5" s="1"/>
  <c r="B20" i="9" s="1"/>
  <c r="X19" i="5"/>
  <c r="W19" i="5"/>
  <c r="U19" i="5"/>
  <c r="V19" i="5" s="1"/>
  <c r="B19" i="9" s="1"/>
  <c r="X18" i="5"/>
  <c r="W18" i="5"/>
  <c r="U18" i="5"/>
  <c r="V18" i="5" s="1"/>
  <c r="B18" i="9" s="1"/>
  <c r="X17" i="5"/>
  <c r="W17" i="5"/>
  <c r="U17" i="5"/>
  <c r="V17" i="5" s="1"/>
  <c r="B17" i="9" s="1"/>
  <c r="X16" i="5"/>
  <c r="W16" i="5"/>
  <c r="U16" i="5"/>
  <c r="V16" i="5" s="1"/>
  <c r="B16" i="9" s="1"/>
  <c r="X15" i="5"/>
  <c r="W15" i="5"/>
  <c r="U15" i="5"/>
  <c r="V15" i="5" s="1"/>
  <c r="B15" i="9" s="1"/>
  <c r="X14" i="5"/>
  <c r="W14" i="5"/>
  <c r="S3" i="8" s="1"/>
  <c r="U14" i="5"/>
  <c r="V14" i="5" s="1"/>
  <c r="X13" i="5"/>
  <c r="W13" i="5"/>
  <c r="U13" i="5"/>
  <c r="V13" i="5" s="1"/>
  <c r="B13" i="9" s="1"/>
  <c r="X12" i="5"/>
  <c r="W12" i="5"/>
  <c r="U12" i="5"/>
  <c r="V12" i="5" s="1"/>
  <c r="B12" i="9" s="1"/>
  <c r="X11" i="5"/>
  <c r="W11" i="5"/>
  <c r="U11" i="5"/>
  <c r="V11" i="5" s="1"/>
  <c r="B11" i="9" s="1"/>
  <c r="X10" i="5"/>
  <c r="W10" i="5"/>
  <c r="U10" i="5"/>
  <c r="V10" i="5" s="1"/>
  <c r="B10" i="9" s="1"/>
  <c r="X9" i="5"/>
  <c r="W9" i="5"/>
  <c r="U9" i="5"/>
  <c r="V9" i="5" s="1"/>
  <c r="B9" i="9" s="1"/>
  <c r="X8" i="5"/>
  <c r="W8" i="5"/>
  <c r="U8" i="5"/>
  <c r="V8" i="5" s="1"/>
  <c r="B8" i="9" s="1"/>
  <c r="X7" i="5"/>
  <c r="W7" i="5"/>
  <c r="U7" i="5"/>
  <c r="V7" i="5" s="1"/>
  <c r="B7" i="9" s="1"/>
  <c r="X6" i="5"/>
  <c r="W6" i="5"/>
  <c r="U6" i="5"/>
  <c r="V6" i="5" s="1"/>
  <c r="B6" i="9" s="1"/>
  <c r="X5" i="5"/>
  <c r="W5" i="5"/>
  <c r="U5" i="5"/>
  <c r="V5" i="5" s="1"/>
  <c r="B5" i="9" s="1"/>
  <c r="X4" i="5"/>
  <c r="W4" i="5"/>
  <c r="U4" i="5"/>
  <c r="V4" i="5" s="1"/>
  <c r="B4" i="9" s="1"/>
  <c r="X3" i="5"/>
  <c r="W3" i="5"/>
  <c r="U3" i="5"/>
  <c r="V3" i="5" s="1"/>
  <c r="B3" i="9" s="1"/>
  <c r="X2" i="5"/>
  <c r="W2" i="5"/>
  <c r="S2" i="8" s="1"/>
  <c r="U2" i="5"/>
  <c r="V2" i="5" s="1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Y498" i="5" s="1"/>
  <c r="N14" i="3"/>
  <c r="Y455" i="5" s="1"/>
  <c r="AA455" i="5" s="1"/>
  <c r="AB455" i="5" s="1"/>
  <c r="N23" i="10" s="1"/>
  <c r="N13" i="3"/>
  <c r="Y429" i="5" s="1"/>
  <c r="AA429" i="5" s="1"/>
  <c r="AB429" i="5" s="1"/>
  <c r="M33" i="10" s="1"/>
  <c r="N12" i="3"/>
  <c r="N11" i="3"/>
  <c r="Y350" i="5" s="1"/>
  <c r="N10" i="3"/>
  <c r="Y290" i="5" s="1"/>
  <c r="N9" i="3"/>
  <c r="Y281" i="5" s="1"/>
  <c r="N8" i="3"/>
  <c r="Y245" i="5" s="1"/>
  <c r="N7" i="3"/>
  <c r="Y209" i="5" s="1"/>
  <c r="N6" i="3"/>
  <c r="Y181" i="5" s="1"/>
  <c r="N5" i="3"/>
  <c r="Y145" i="5" s="1"/>
  <c r="N4" i="3"/>
  <c r="Y109" i="5" s="1"/>
  <c r="N3" i="3"/>
  <c r="N2" i="3"/>
  <c r="Y37" i="5" s="1"/>
  <c r="D29" i="2"/>
  <c r="C29" i="2"/>
  <c r="B14" i="2"/>
  <c r="B9" i="2"/>
  <c r="M28" i="9" l="1"/>
  <c r="M22" i="9"/>
  <c r="Y1254" i="5"/>
  <c r="AA1254" i="5" s="1"/>
  <c r="AB1254" i="5" s="1"/>
  <c r="AJ30" i="10" s="1"/>
  <c r="Y1240" i="5"/>
  <c r="AA1240" i="5" s="1"/>
  <c r="AB1240" i="5" s="1"/>
  <c r="Y1229" i="5"/>
  <c r="AA1229" i="5" s="1"/>
  <c r="AB1229" i="5" s="1"/>
  <c r="AJ5" i="10" s="1"/>
  <c r="Y1260" i="5"/>
  <c r="AA1260" i="5" s="1"/>
  <c r="AB1260" i="5" s="1"/>
  <c r="AJ36" i="10" s="1"/>
  <c r="Y1246" i="5"/>
  <c r="AA1246" i="5" s="1"/>
  <c r="AB1246" i="5" s="1"/>
  <c r="Y1235" i="5"/>
  <c r="AA1235" i="5" s="1"/>
  <c r="AB1235" i="5" s="1"/>
  <c r="AJ11" i="10" s="1"/>
  <c r="Y1249" i="5"/>
  <c r="Y1238" i="5"/>
  <c r="AA1238" i="5" s="1"/>
  <c r="Y1227" i="5"/>
  <c r="Y1258" i="5"/>
  <c r="AA1258" i="5" s="1"/>
  <c r="AB1258" i="5" s="1"/>
  <c r="AJ34" i="10" s="1"/>
  <c r="Y1247" i="5"/>
  <c r="AA1247" i="5" s="1"/>
  <c r="AB1247" i="5" s="1"/>
  <c r="AJ23" i="10" s="1"/>
  <c r="Y1236" i="5"/>
  <c r="AA1236" i="5" s="1"/>
  <c r="AB1236" i="5" s="1"/>
  <c r="AJ12" i="10" s="1"/>
  <c r="Y1232" i="5"/>
  <c r="AA1232" i="5" s="1"/>
  <c r="AB1232" i="5" s="1"/>
  <c r="AJ8" i="10" s="1"/>
  <c r="Y1228" i="5"/>
  <c r="AA1228" i="5" s="1"/>
  <c r="AB1228" i="5" s="1"/>
  <c r="Y1226" i="5"/>
  <c r="AA1226" i="5" s="1"/>
  <c r="Y1261" i="5"/>
  <c r="Y1259" i="5"/>
  <c r="AA1259" i="5" s="1"/>
  <c r="AB1259" i="5" s="1"/>
  <c r="AJ35" i="10" s="1"/>
  <c r="Y1257" i="5"/>
  <c r="AA1257" i="5" s="1"/>
  <c r="AB1257" i="5" s="1"/>
  <c r="AJ33" i="10" s="1"/>
  <c r="Y1255" i="5"/>
  <c r="AA1255" i="5" s="1"/>
  <c r="AB1255" i="5" s="1"/>
  <c r="AJ31" i="10" s="1"/>
  <c r="Y1253" i="5"/>
  <c r="AA1253" i="5" s="1"/>
  <c r="AB1253" i="5" s="1"/>
  <c r="AJ29" i="10" s="1"/>
  <c r="Y1251" i="5"/>
  <c r="AA1251" i="5" s="1"/>
  <c r="AB1251" i="5" s="1"/>
  <c r="AJ27" i="10" s="1"/>
  <c r="Y1245" i="5"/>
  <c r="Y1243" i="5"/>
  <c r="AA1243" i="5" s="1"/>
  <c r="AB1243" i="5" s="1"/>
  <c r="AJ19" i="10" s="1"/>
  <c r="Y1241" i="5"/>
  <c r="AA1241" i="5" s="1"/>
  <c r="AB1241" i="5" s="1"/>
  <c r="AJ17" i="10" s="1"/>
  <c r="Y1239" i="5"/>
  <c r="Y1237" i="5"/>
  <c r="AA1237" i="5" s="1"/>
  <c r="AB1237" i="5" s="1"/>
  <c r="Y1233" i="5"/>
  <c r="AA1233" i="5" s="1"/>
  <c r="AB1233" i="5" s="1"/>
  <c r="AJ9" i="10" s="1"/>
  <c r="Y1231" i="5"/>
  <c r="Y1256" i="5"/>
  <c r="AA1256" i="5" s="1"/>
  <c r="AB1256" i="5" s="1"/>
  <c r="AJ32" i="10" s="1"/>
  <c r="Y1250" i="5"/>
  <c r="AA1250" i="5" s="1"/>
  <c r="Y1242" i="5"/>
  <c r="AA1242" i="5" s="1"/>
  <c r="AB1242" i="5" s="1"/>
  <c r="AJ18" i="10" s="1"/>
  <c r="Y1234" i="5"/>
  <c r="Y1248" i="5"/>
  <c r="AA1248" i="5" s="1"/>
  <c r="AB1248" i="5" s="1"/>
  <c r="AJ24" i="10" s="1"/>
  <c r="Y1230" i="5"/>
  <c r="Y1252" i="5"/>
  <c r="Y1244" i="5"/>
  <c r="AA1244" i="5" s="1"/>
  <c r="AB1244" i="5" s="1"/>
  <c r="AJ20" i="10" s="1"/>
  <c r="Y2116" i="5"/>
  <c r="AA2116" i="5" s="1"/>
  <c r="AB2116" i="5" s="1"/>
  <c r="Y2105" i="5"/>
  <c r="AA2105" i="5" s="1"/>
  <c r="AB2105" i="5" s="1"/>
  <c r="BH17" i="10" s="1"/>
  <c r="Y2091" i="5"/>
  <c r="Y2122" i="5"/>
  <c r="AA2122" i="5" s="1"/>
  <c r="AB2122" i="5" s="1"/>
  <c r="BH34" i="10" s="1"/>
  <c r="Y2111" i="5"/>
  <c r="AA2111" i="5" s="1"/>
  <c r="AB2111" i="5" s="1"/>
  <c r="BH23" i="10" s="1"/>
  <c r="Y2097" i="5"/>
  <c r="AA2097" i="5" s="1"/>
  <c r="AB2097" i="5" s="1"/>
  <c r="Y2117" i="5"/>
  <c r="AA2117" i="5" s="1"/>
  <c r="AB2117" i="5" s="1"/>
  <c r="BH29" i="10" s="1"/>
  <c r="Y2103" i="5"/>
  <c r="AA2103" i="5" s="1"/>
  <c r="AB2103" i="5" s="1"/>
  <c r="Y2092" i="5"/>
  <c r="AA2092" i="5" s="1"/>
  <c r="AB2092" i="5" s="1"/>
  <c r="Y2123" i="5"/>
  <c r="AA2123" i="5" s="1"/>
  <c r="AB2123" i="5" s="1"/>
  <c r="BH35" i="10" s="1"/>
  <c r="Y2109" i="5"/>
  <c r="AA2109" i="5" s="1"/>
  <c r="AB2109" i="5" s="1"/>
  <c r="BH21" i="10" s="1"/>
  <c r="Y2112" i="5"/>
  <c r="Y2101" i="5"/>
  <c r="AA2101" i="5" s="1"/>
  <c r="AB2101" i="5" s="1"/>
  <c r="BH13" i="10" s="1"/>
  <c r="Y2090" i="5"/>
  <c r="AA2090" i="5" s="1"/>
  <c r="Y2121" i="5"/>
  <c r="Y2110" i="5"/>
  <c r="AA2110" i="5" s="1"/>
  <c r="AB2110" i="5" s="1"/>
  <c r="BH22" i="10" s="1"/>
  <c r="Y2099" i="5"/>
  <c r="AA2099" i="5" s="1"/>
  <c r="AB2099" i="5" s="1"/>
  <c r="BH11" i="10" s="1"/>
  <c r="Y2095" i="5"/>
  <c r="AA2095" i="5" s="1"/>
  <c r="AB2095" i="5" s="1"/>
  <c r="BH7" i="10" s="1"/>
  <c r="Y2108" i="5"/>
  <c r="AA2108" i="5" s="1"/>
  <c r="AB2108" i="5" s="1"/>
  <c r="BH20" i="10" s="1"/>
  <c r="Y2119" i="5"/>
  <c r="AA2119" i="5" s="1"/>
  <c r="AB2119" i="5" s="1"/>
  <c r="BH31" i="10" s="1"/>
  <c r="Y2125" i="5"/>
  <c r="AA2125" i="5" s="1"/>
  <c r="AB2125" i="5" s="1"/>
  <c r="Y2114" i="5"/>
  <c r="Y2107" i="5"/>
  <c r="AA2107" i="5" s="1"/>
  <c r="AB2107" i="5" s="1"/>
  <c r="BH19" i="10" s="1"/>
  <c r="Y2100" i="5"/>
  <c r="Y2094" i="5"/>
  <c r="AA2094" i="5" s="1"/>
  <c r="AB2094" i="5" s="1"/>
  <c r="BH6" i="10" s="1"/>
  <c r="Y2118" i="5"/>
  <c r="AA2118" i="5" s="1"/>
  <c r="AB2118" i="5" s="1"/>
  <c r="BH30" i="10" s="1"/>
  <c r="Y2098" i="5"/>
  <c r="AA2098" i="5" s="1"/>
  <c r="AB2098" i="5" s="1"/>
  <c r="BH10" i="10" s="1"/>
  <c r="Y2096" i="5"/>
  <c r="AA2096" i="5" s="1"/>
  <c r="AB2096" i="5" s="1"/>
  <c r="BH8" i="10" s="1"/>
  <c r="Y2120" i="5"/>
  <c r="Y2102" i="5"/>
  <c r="Y2124" i="5"/>
  <c r="Y2115" i="5"/>
  <c r="Y2104" i="5"/>
  <c r="AA2104" i="5" s="1"/>
  <c r="AB2104" i="5" s="1"/>
  <c r="BH16" i="10" s="1"/>
  <c r="Y2113" i="5"/>
  <c r="AA2113" i="5" s="1"/>
  <c r="AB2113" i="5" s="1"/>
  <c r="Y2106" i="5"/>
  <c r="Y2093" i="5"/>
  <c r="Y3420" i="5"/>
  <c r="Y3409" i="5"/>
  <c r="Y3395" i="5"/>
  <c r="AA3395" i="5" s="1"/>
  <c r="AB3395" i="5" s="1"/>
  <c r="Y3408" i="5"/>
  <c r="Y3397" i="5"/>
  <c r="Y3392" i="5"/>
  <c r="AA3392" i="5" s="1"/>
  <c r="AB3392" i="5" s="1"/>
  <c r="Y3412" i="5"/>
  <c r="Y3405" i="5"/>
  <c r="AA3405" i="5" s="1"/>
  <c r="AB3405" i="5" s="1"/>
  <c r="CR21" i="10" s="1"/>
  <c r="Y3403" i="5"/>
  <c r="Y3394" i="5"/>
  <c r="Y3406" i="5"/>
  <c r="AA3406" i="5" s="1"/>
  <c r="AB3406" i="5" s="1"/>
  <c r="CR22" i="10" s="1"/>
  <c r="Y3386" i="5"/>
  <c r="AA3386" i="5" s="1"/>
  <c r="Y3413" i="5"/>
  <c r="Y3404" i="5"/>
  <c r="Y3393" i="5"/>
  <c r="Y3388" i="5"/>
  <c r="AA3388" i="5" s="1"/>
  <c r="AB3388" i="5" s="1"/>
  <c r="CR4" i="10" s="1"/>
  <c r="Y3421" i="5"/>
  <c r="Y3419" i="5"/>
  <c r="AA3419" i="5" s="1"/>
  <c r="AB3419" i="5" s="1"/>
  <c r="Y3415" i="5"/>
  <c r="AA3415" i="5" s="1"/>
  <c r="AB3415" i="5" s="1"/>
  <c r="CR31" i="10" s="1"/>
  <c r="Y3390" i="5"/>
  <c r="AA3390" i="5" s="1"/>
  <c r="AB3390" i="5" s="1"/>
  <c r="CR6" i="10" s="1"/>
  <c r="Y3417" i="5"/>
  <c r="AA3417" i="5" s="1"/>
  <c r="AB3417" i="5" s="1"/>
  <c r="CR33" i="10" s="1"/>
  <c r="Y3400" i="5"/>
  <c r="AA3400" i="5" s="1"/>
  <c r="AB3400" i="5" s="1"/>
  <c r="CR16" i="10" s="1"/>
  <c r="Y3398" i="5"/>
  <c r="Y3402" i="5"/>
  <c r="Y3396" i="5"/>
  <c r="AA3396" i="5" s="1"/>
  <c r="AB3396" i="5" s="1"/>
  <c r="Y3414" i="5"/>
  <c r="AA3414" i="5" s="1"/>
  <c r="AB3414" i="5" s="1"/>
  <c r="CR30" i="10" s="1"/>
  <c r="Y3389" i="5"/>
  <c r="AA3389" i="5" s="1"/>
  <c r="AB3389" i="5" s="1"/>
  <c r="CR5" i="10" s="1"/>
  <c r="Y3387" i="5"/>
  <c r="Y3418" i="5"/>
  <c r="AA3418" i="5" s="1"/>
  <c r="AB3418" i="5" s="1"/>
  <c r="CR34" i="10" s="1"/>
  <c r="Y3416" i="5"/>
  <c r="AA3416" i="5" s="1"/>
  <c r="AB3416" i="5" s="1"/>
  <c r="CR32" i="10" s="1"/>
  <c r="Y3399" i="5"/>
  <c r="AA3399" i="5" s="1"/>
  <c r="AB3399" i="5" s="1"/>
  <c r="CR15" i="10" s="1"/>
  <c r="Y3391" i="5"/>
  <c r="Y3411" i="5"/>
  <c r="AA3411" i="5" s="1"/>
  <c r="AB3411" i="5" s="1"/>
  <c r="CR27" i="10" s="1"/>
  <c r="Y3407" i="5"/>
  <c r="Y3410" i="5"/>
  <c r="AA3410" i="5" s="1"/>
  <c r="Y3401" i="5"/>
  <c r="Y538" i="5"/>
  <c r="Y529" i="5"/>
  <c r="Y520" i="5"/>
  <c r="Y511" i="5"/>
  <c r="Y534" i="5"/>
  <c r="Y525" i="5"/>
  <c r="Y516" i="5"/>
  <c r="Y507" i="5"/>
  <c r="Y541" i="5"/>
  <c r="Y532" i="5"/>
  <c r="Y523" i="5"/>
  <c r="Y514" i="5"/>
  <c r="Y539" i="5"/>
  <c r="AA539" i="5" s="1"/>
  <c r="AB539" i="5" s="1"/>
  <c r="P35" i="10" s="1"/>
  <c r="Y530" i="5"/>
  <c r="AA530" i="5" s="1"/>
  <c r="Y521" i="5"/>
  <c r="AA521" i="5" s="1"/>
  <c r="AB521" i="5" s="1"/>
  <c r="P17" i="10" s="1"/>
  <c r="Y537" i="5"/>
  <c r="Y528" i="5"/>
  <c r="Y519" i="5"/>
  <c r="Y510" i="5"/>
  <c r="Y535" i="5"/>
  <c r="Y526" i="5"/>
  <c r="Y517" i="5"/>
  <c r="Y508" i="5"/>
  <c r="Y540" i="5"/>
  <c r="Y531" i="5"/>
  <c r="Y522" i="5"/>
  <c r="Y513" i="5"/>
  <c r="Y972" i="5"/>
  <c r="Y963" i="5"/>
  <c r="Y954" i="5"/>
  <c r="Y945" i="5"/>
  <c r="Y966" i="5"/>
  <c r="Y957" i="5"/>
  <c r="Y948" i="5"/>
  <c r="Y939" i="5"/>
  <c r="Y958" i="5"/>
  <c r="Y956" i="5"/>
  <c r="Y952" i="5"/>
  <c r="Y950" i="5"/>
  <c r="Y973" i="5"/>
  <c r="AA973" i="5" s="1"/>
  <c r="AB973" i="5" s="1"/>
  <c r="Y971" i="5"/>
  <c r="Y969" i="5"/>
  <c r="Y946" i="5"/>
  <c r="AA946" i="5" s="1"/>
  <c r="AB946" i="5" s="1"/>
  <c r="Y944" i="5"/>
  <c r="Y942" i="5"/>
  <c r="Y967" i="5"/>
  <c r="Y965" i="5"/>
  <c r="Y961" i="5"/>
  <c r="Y940" i="5"/>
  <c r="Y938" i="5"/>
  <c r="Y959" i="5"/>
  <c r="Y955" i="5"/>
  <c r="Y953" i="5"/>
  <c r="Y951" i="5"/>
  <c r="Y970" i="5"/>
  <c r="AA970" i="5" s="1"/>
  <c r="AB970" i="5" s="1"/>
  <c r="Y949" i="5"/>
  <c r="AA949" i="5" s="1"/>
  <c r="AB949" i="5" s="1"/>
  <c r="Y947" i="5"/>
  <c r="Y943" i="5"/>
  <c r="AA943" i="5" s="1"/>
  <c r="AB943" i="5" s="1"/>
  <c r="Y968" i="5"/>
  <c r="Y941" i="5"/>
  <c r="Y962" i="5"/>
  <c r="Y964" i="5"/>
  <c r="Y960" i="5"/>
  <c r="Y1397" i="5"/>
  <c r="AA1397" i="5" s="1"/>
  <c r="AB1397" i="5" s="1"/>
  <c r="AN29" i="10" s="1"/>
  <c r="Y1400" i="5"/>
  <c r="AA1400" i="5" s="1"/>
  <c r="AB1400" i="5" s="1"/>
  <c r="AN32" i="10" s="1"/>
  <c r="Y1389" i="5"/>
  <c r="Y1375" i="5"/>
  <c r="AA1375" i="5" s="1"/>
  <c r="AB1375" i="5" s="1"/>
  <c r="AN7" i="10" s="1"/>
  <c r="Y1398" i="5"/>
  <c r="Y1384" i="5"/>
  <c r="Y1373" i="5"/>
  <c r="AA1373" i="5" s="1"/>
  <c r="AB1373" i="5" s="1"/>
  <c r="AN5" i="10" s="1"/>
  <c r="Y1404" i="5"/>
  <c r="AA1404" i="5" s="1"/>
  <c r="AB1404" i="5" s="1"/>
  <c r="AN36" i="10" s="1"/>
  <c r="Y1390" i="5"/>
  <c r="AA1390" i="5" s="1"/>
  <c r="AB1390" i="5" s="1"/>
  <c r="Y1379" i="5"/>
  <c r="AA1379" i="5" s="1"/>
  <c r="AB1379" i="5" s="1"/>
  <c r="Y1393" i="5"/>
  <c r="Y1382" i="5"/>
  <c r="AA1382" i="5" s="1"/>
  <c r="Y1371" i="5"/>
  <c r="Y1399" i="5"/>
  <c r="AA1399" i="5" s="1"/>
  <c r="AB1399" i="5" s="1"/>
  <c r="AN31" i="10" s="1"/>
  <c r="Y1402" i="5"/>
  <c r="Y1391" i="5"/>
  <c r="AA1391" i="5" s="1"/>
  <c r="AB1391" i="5" s="1"/>
  <c r="AN23" i="10" s="1"/>
  <c r="Y1380" i="5"/>
  <c r="Y1383" i="5"/>
  <c r="Y1401" i="5"/>
  <c r="AA1401" i="5" s="1"/>
  <c r="AB1401" i="5" s="1"/>
  <c r="AN33" i="10" s="1"/>
  <c r="Y1394" i="5"/>
  <c r="AA1394" i="5" s="1"/>
  <c r="Y1387" i="5"/>
  <c r="AA1387" i="5" s="1"/>
  <c r="AB1387" i="5" s="1"/>
  <c r="AN19" i="10" s="1"/>
  <c r="Y1385" i="5"/>
  <c r="AA1385" i="5" s="1"/>
  <c r="AB1385" i="5" s="1"/>
  <c r="AN17" i="10" s="1"/>
  <c r="Y1396" i="5"/>
  <c r="Y1370" i="5"/>
  <c r="AA1370" i="5" s="1"/>
  <c r="Y1403" i="5"/>
  <c r="AA1403" i="5" s="1"/>
  <c r="AB1403" i="5" s="1"/>
  <c r="AN35" i="10" s="1"/>
  <c r="Y1374" i="5"/>
  <c r="Y1372" i="5"/>
  <c r="AA1372" i="5" s="1"/>
  <c r="AB1372" i="5" s="1"/>
  <c r="Y1405" i="5"/>
  <c r="Y1378" i="5"/>
  <c r="Y1376" i="5"/>
  <c r="AA1376" i="5" s="1"/>
  <c r="AB1376" i="5" s="1"/>
  <c r="AN8" i="10" s="1"/>
  <c r="Y1388" i="5"/>
  <c r="AA1388" i="5" s="1"/>
  <c r="AB1388" i="5" s="1"/>
  <c r="AN20" i="10" s="1"/>
  <c r="Y1386" i="5"/>
  <c r="AA1386" i="5" s="1"/>
  <c r="AB1386" i="5" s="1"/>
  <c r="AN18" i="10" s="1"/>
  <c r="Y1392" i="5"/>
  <c r="Y1377" i="5"/>
  <c r="AA1377" i="5" s="1"/>
  <c r="AB1377" i="5" s="1"/>
  <c r="AN9" i="10" s="1"/>
  <c r="Y1381" i="5"/>
  <c r="AA1381" i="5" s="1"/>
  <c r="AB1381" i="5" s="1"/>
  <c r="Y1395" i="5"/>
  <c r="AA1395" i="5" s="1"/>
  <c r="AB1395" i="5" s="1"/>
  <c r="AN27" i="10" s="1"/>
  <c r="Y1820" i="5"/>
  <c r="AA1820" i="5" s="1"/>
  <c r="AB1820" i="5" s="1"/>
  <c r="AZ20" i="10" s="1"/>
  <c r="Y1802" i="5"/>
  <c r="Y1836" i="5"/>
  <c r="AA1836" i="5" s="1"/>
  <c r="AB1836" i="5" s="1"/>
  <c r="AZ36" i="10" s="1"/>
  <c r="Y1831" i="5"/>
  <c r="Y1818" i="5"/>
  <c r="AA1818" i="5" s="1"/>
  <c r="AB1818" i="5" s="1"/>
  <c r="AZ18" i="10" s="1"/>
  <c r="Y1813" i="5"/>
  <c r="Y1832" i="5"/>
  <c r="Y1812" i="5"/>
  <c r="AA1812" i="5" s="1"/>
  <c r="AB1812" i="5" s="1"/>
  <c r="AZ12" i="10" s="1"/>
  <c r="Y1810" i="5"/>
  <c r="Y1803" i="5"/>
  <c r="Y1823" i="5"/>
  <c r="AA1823" i="5" s="1"/>
  <c r="AB1823" i="5" s="1"/>
  <c r="AZ23" i="10" s="1"/>
  <c r="Y1821" i="5"/>
  <c r="Y1819" i="5"/>
  <c r="Y1834" i="5"/>
  <c r="Y1817" i="5"/>
  <c r="AA1817" i="5" s="1"/>
  <c r="AB1817" i="5" s="1"/>
  <c r="AZ17" i="10" s="1"/>
  <c r="Y1808" i="5"/>
  <c r="Y1830" i="5"/>
  <c r="AA1830" i="5" s="1"/>
  <c r="AB1830" i="5" s="1"/>
  <c r="AZ30" i="10" s="1"/>
  <c r="Y1828" i="5"/>
  <c r="Y1815" i="5"/>
  <c r="Y1826" i="5"/>
  <c r="Y1806" i="5"/>
  <c r="AA1806" i="5" s="1"/>
  <c r="AB1806" i="5" s="1"/>
  <c r="Y1811" i="5"/>
  <c r="AA1811" i="5" s="1"/>
  <c r="AB1811" i="5" s="1"/>
  <c r="AZ11" i="10" s="1"/>
  <c r="Y1804" i="5"/>
  <c r="Y1824" i="5"/>
  <c r="AA1824" i="5" s="1"/>
  <c r="AB1824" i="5" s="1"/>
  <c r="AZ24" i="10" s="1"/>
  <c r="Y1822" i="5"/>
  <c r="Y1833" i="5"/>
  <c r="Y1816" i="5"/>
  <c r="Y1809" i="5"/>
  <c r="AA1809" i="5" s="1"/>
  <c r="AB1809" i="5" s="1"/>
  <c r="Y1837" i="5"/>
  <c r="Y1835" i="5"/>
  <c r="Y1829" i="5"/>
  <c r="Y1807" i="5"/>
  <c r="Y1827" i="5"/>
  <c r="Y1814" i="5"/>
  <c r="Y1825" i="5"/>
  <c r="Y1805" i="5"/>
  <c r="AA1805" i="5" s="1"/>
  <c r="AB1805" i="5" s="1"/>
  <c r="AZ5" i="10" s="1"/>
  <c r="Y2269" i="5"/>
  <c r="AA2269" i="5" s="1"/>
  <c r="AB2269" i="5" s="1"/>
  <c r="BL37" i="10" s="1"/>
  <c r="Y2258" i="5"/>
  <c r="AA2258" i="5" s="1"/>
  <c r="Y2244" i="5"/>
  <c r="AA2244" i="5" s="1"/>
  <c r="AB2244" i="5" s="1"/>
  <c r="BL12" i="10" s="1"/>
  <c r="Y2261" i="5"/>
  <c r="Y2247" i="5"/>
  <c r="Y2256" i="5"/>
  <c r="AA2256" i="5" s="1"/>
  <c r="AB2256" i="5" s="1"/>
  <c r="BL24" i="10" s="1"/>
  <c r="Y2245" i="5"/>
  <c r="AA2245" i="5" s="1"/>
  <c r="AB2245" i="5" s="1"/>
  <c r="BL13" i="10" s="1"/>
  <c r="Y2234" i="5"/>
  <c r="Y2268" i="5"/>
  <c r="Y2257" i="5"/>
  <c r="AA2257" i="5" s="1"/>
  <c r="AB2257" i="5" s="1"/>
  <c r="Y2246" i="5"/>
  <c r="AA2246" i="5" s="1"/>
  <c r="Y2238" i="5"/>
  <c r="AA2238" i="5" s="1"/>
  <c r="AB2238" i="5" s="1"/>
  <c r="BL6" i="10" s="1"/>
  <c r="Y2267" i="5"/>
  <c r="AA2267" i="5" s="1"/>
  <c r="AB2267" i="5" s="1"/>
  <c r="BL35" i="10" s="1"/>
  <c r="Y2259" i="5"/>
  <c r="Y2265" i="5"/>
  <c r="AA2265" i="5" s="1"/>
  <c r="AB2265" i="5" s="1"/>
  <c r="BL33" i="10" s="1"/>
  <c r="Y2263" i="5"/>
  <c r="AA2263" i="5" s="1"/>
  <c r="AB2263" i="5" s="1"/>
  <c r="Y2255" i="5"/>
  <c r="AA2255" i="5" s="1"/>
  <c r="AB2255" i="5" s="1"/>
  <c r="BL23" i="10" s="1"/>
  <c r="Y2253" i="5"/>
  <c r="AA2253" i="5" s="1"/>
  <c r="AB2253" i="5" s="1"/>
  <c r="BL21" i="10" s="1"/>
  <c r="Y2251" i="5"/>
  <c r="AA2251" i="5" s="1"/>
  <c r="AB2251" i="5" s="1"/>
  <c r="BL19" i="10" s="1"/>
  <c r="Y2249" i="5"/>
  <c r="Y2243" i="5"/>
  <c r="AA2243" i="5" s="1"/>
  <c r="AB2243" i="5" s="1"/>
  <c r="BL11" i="10" s="1"/>
  <c r="Y2241" i="5"/>
  <c r="AA2241" i="5" s="1"/>
  <c r="AB2241" i="5" s="1"/>
  <c r="BL9" i="10" s="1"/>
  <c r="Y2239" i="5"/>
  <c r="AA2239" i="5" s="1"/>
  <c r="AB2239" i="5" s="1"/>
  <c r="BL7" i="10" s="1"/>
  <c r="Y2237" i="5"/>
  <c r="Y2235" i="5"/>
  <c r="Y2266" i="5"/>
  <c r="AA2266" i="5" s="1"/>
  <c r="AB2266" i="5" s="1"/>
  <c r="BL34" i="10" s="1"/>
  <c r="Y2264" i="5"/>
  <c r="Y2260" i="5"/>
  <c r="AA2260" i="5" s="1"/>
  <c r="AB2260" i="5" s="1"/>
  <c r="BL28" i="10" s="1"/>
  <c r="Y2262" i="5"/>
  <c r="AA2262" i="5" s="1"/>
  <c r="AB2262" i="5" s="1"/>
  <c r="BL30" i="10" s="1"/>
  <c r="Y2254" i="5"/>
  <c r="AA2254" i="5" s="1"/>
  <c r="AB2254" i="5" s="1"/>
  <c r="BL22" i="10" s="1"/>
  <c r="Y2252" i="5"/>
  <c r="Y2250" i="5"/>
  <c r="Y2248" i="5"/>
  <c r="AA2248" i="5" s="1"/>
  <c r="AB2248" i="5" s="1"/>
  <c r="Y2242" i="5"/>
  <c r="AA2242" i="5" s="1"/>
  <c r="AB2242" i="5" s="1"/>
  <c r="BL10" i="10" s="1"/>
  <c r="Y2240" i="5"/>
  <c r="Y2236" i="5"/>
  <c r="AA2236" i="5" s="1"/>
  <c r="AB2236" i="5" s="1"/>
  <c r="Y2693" i="5"/>
  <c r="AA2693" i="5" s="1"/>
  <c r="AB2693" i="5" s="1"/>
  <c r="BX29" i="10" s="1"/>
  <c r="Y2682" i="5"/>
  <c r="Y2679" i="5"/>
  <c r="AA2679" i="5" s="1"/>
  <c r="AB2679" i="5" s="1"/>
  <c r="BX15" i="10" s="1"/>
  <c r="Y2691" i="5"/>
  <c r="AA2691" i="5" s="1"/>
  <c r="AB2691" i="5" s="1"/>
  <c r="BX27" i="10" s="1"/>
  <c r="Y2700" i="5"/>
  <c r="AA2700" i="5" s="1"/>
  <c r="AB2700" i="5" s="1"/>
  <c r="BX36" i="10" s="1"/>
  <c r="Y2689" i="5"/>
  <c r="AA2689" i="5" s="1"/>
  <c r="AB2689" i="5" s="1"/>
  <c r="BX25" i="10" s="1"/>
  <c r="Y2701" i="5"/>
  <c r="AA2701" i="5" s="1"/>
  <c r="AB2701" i="5" s="1"/>
  <c r="BX37" i="10" s="1"/>
  <c r="Y2688" i="5"/>
  <c r="AA2688" i="5" s="1"/>
  <c r="AB2688" i="5" s="1"/>
  <c r="BX24" i="10" s="1"/>
  <c r="Y2672" i="5"/>
  <c r="AA2672" i="5" s="1"/>
  <c r="AB2672" i="5" s="1"/>
  <c r="BX8" i="10" s="1"/>
  <c r="Y2667" i="5"/>
  <c r="AA2667" i="5" s="1"/>
  <c r="AB2667" i="5" s="1"/>
  <c r="Y2699" i="5"/>
  <c r="AA2699" i="5" s="1"/>
  <c r="AB2699" i="5" s="1"/>
  <c r="Y2677" i="5"/>
  <c r="Y2697" i="5"/>
  <c r="AA2697" i="5" s="1"/>
  <c r="AB2697" i="5" s="1"/>
  <c r="BX33" i="10" s="1"/>
  <c r="Y2686" i="5"/>
  <c r="AA2686" i="5" s="1"/>
  <c r="AB2686" i="5" s="1"/>
  <c r="BX22" i="10" s="1"/>
  <c r="Y2695" i="5"/>
  <c r="AA2695" i="5" s="1"/>
  <c r="AB2695" i="5" s="1"/>
  <c r="BX31" i="10" s="1"/>
  <c r="Y2675" i="5"/>
  <c r="AA2675" i="5" s="1"/>
  <c r="AB2675" i="5" s="1"/>
  <c r="BX11" i="10" s="1"/>
  <c r="Y2670" i="5"/>
  <c r="AA2670" i="5" s="1"/>
  <c r="AB2670" i="5" s="1"/>
  <c r="BX6" i="10" s="1"/>
  <c r="Y2684" i="5"/>
  <c r="Y2668" i="5"/>
  <c r="Y2678" i="5"/>
  <c r="AA2678" i="5" s="1"/>
  <c r="Y2673" i="5"/>
  <c r="AA2673" i="5" s="1"/>
  <c r="AB2673" i="5" s="1"/>
  <c r="BX9" i="10" s="1"/>
  <c r="Y2666" i="5"/>
  <c r="AA2666" i="5" s="1"/>
  <c r="Y2671" i="5"/>
  <c r="Y2698" i="5"/>
  <c r="Y2687" i="5"/>
  <c r="Y2696" i="5"/>
  <c r="Y2685" i="5"/>
  <c r="AA2685" i="5" s="1"/>
  <c r="AB2685" i="5" s="1"/>
  <c r="BX21" i="10" s="1"/>
  <c r="Y2683" i="5"/>
  <c r="Y2676" i="5"/>
  <c r="AA2676" i="5" s="1"/>
  <c r="AB2676" i="5" s="1"/>
  <c r="Y2694" i="5"/>
  <c r="AA2694" i="5" s="1"/>
  <c r="AB2694" i="5" s="1"/>
  <c r="BX30" i="10" s="1"/>
  <c r="Y2692" i="5"/>
  <c r="Y2681" i="5"/>
  <c r="Y2674" i="5"/>
  <c r="Y2690" i="5"/>
  <c r="AA2690" i="5" s="1"/>
  <c r="Y2669" i="5"/>
  <c r="AA2669" i="5" s="1"/>
  <c r="AB2669" i="5" s="1"/>
  <c r="BX5" i="10" s="1"/>
  <c r="Y2680" i="5"/>
  <c r="Y3126" i="5"/>
  <c r="AA3126" i="5" s="1"/>
  <c r="AB3126" i="5" s="1"/>
  <c r="CJ30" i="10" s="1"/>
  <c r="Y3115" i="5"/>
  <c r="AA3115" i="5" s="1"/>
  <c r="AB3115" i="5" s="1"/>
  <c r="CJ19" i="10" s="1"/>
  <c r="Y3104" i="5"/>
  <c r="Y3124" i="5"/>
  <c r="AA3124" i="5" s="1"/>
  <c r="AB3124" i="5" s="1"/>
  <c r="CJ28" i="10" s="1"/>
  <c r="Y3113" i="5"/>
  <c r="Y3099" i="5"/>
  <c r="Y3125" i="5"/>
  <c r="AA3125" i="5" s="1"/>
  <c r="AB3125" i="5" s="1"/>
  <c r="CJ29" i="10" s="1"/>
  <c r="Y3111" i="5"/>
  <c r="AA3111" i="5" s="1"/>
  <c r="AB3111" i="5" s="1"/>
  <c r="CJ15" i="10" s="1"/>
  <c r="Y3100" i="5"/>
  <c r="AA3100" i="5" s="1"/>
  <c r="AB3100" i="5" s="1"/>
  <c r="CJ4" i="10" s="1"/>
  <c r="Y3128" i="5"/>
  <c r="Y3114" i="5"/>
  <c r="Y3103" i="5"/>
  <c r="AA3103" i="5" s="1"/>
  <c r="AB3103" i="5" s="1"/>
  <c r="CJ7" i="10" s="1"/>
  <c r="Y3131" i="5"/>
  <c r="Y3117" i="5"/>
  <c r="Y3106" i="5"/>
  <c r="AA3106" i="5" s="1"/>
  <c r="AB3106" i="5" s="1"/>
  <c r="CJ10" i="10" s="1"/>
  <c r="Y3133" i="5"/>
  <c r="AA3133" i="5" s="1"/>
  <c r="AB3133" i="5" s="1"/>
  <c r="CJ37" i="10" s="1"/>
  <c r="Y3110" i="5"/>
  <c r="AA3110" i="5" s="1"/>
  <c r="Y3108" i="5"/>
  <c r="AA3108" i="5" s="1"/>
  <c r="AB3108" i="5" s="1"/>
  <c r="CJ12" i="10" s="1"/>
  <c r="Y3116" i="5"/>
  <c r="Y3120" i="5"/>
  <c r="Y3122" i="5"/>
  <c r="AA3122" i="5" s="1"/>
  <c r="Y3118" i="5"/>
  <c r="AA3118" i="5" s="1"/>
  <c r="AB3118" i="5" s="1"/>
  <c r="CJ22" i="10" s="1"/>
  <c r="Y3101" i="5"/>
  <c r="AA3101" i="5" s="1"/>
  <c r="AB3101" i="5" s="1"/>
  <c r="CJ5" i="10" s="1"/>
  <c r="Y3130" i="5"/>
  <c r="AA3130" i="5" s="1"/>
  <c r="AB3130" i="5" s="1"/>
  <c r="Y3105" i="5"/>
  <c r="AA3105" i="5" s="1"/>
  <c r="AB3105" i="5" s="1"/>
  <c r="Y3109" i="5"/>
  <c r="AA3109" i="5" s="1"/>
  <c r="AB3109" i="5" s="1"/>
  <c r="CJ13" i="10" s="1"/>
  <c r="Y3107" i="5"/>
  <c r="Y3132" i="5"/>
  <c r="AA3132" i="5" s="1"/>
  <c r="AB3132" i="5" s="1"/>
  <c r="CJ36" i="10" s="1"/>
  <c r="Y3123" i="5"/>
  <c r="AA3123" i="5" s="1"/>
  <c r="AB3123" i="5" s="1"/>
  <c r="CJ27" i="10" s="1"/>
  <c r="Y3119" i="5"/>
  <c r="Y3121" i="5"/>
  <c r="AA3121" i="5" s="1"/>
  <c r="AB3121" i="5" s="1"/>
  <c r="CJ25" i="10" s="1"/>
  <c r="Y3098" i="5"/>
  <c r="Y3129" i="5"/>
  <c r="Y3127" i="5"/>
  <c r="AA3127" i="5" s="1"/>
  <c r="AB3127" i="5" s="1"/>
  <c r="Y3102" i="5"/>
  <c r="Y3112" i="5"/>
  <c r="AA3112" i="5" s="1"/>
  <c r="AB3112" i="5" s="1"/>
  <c r="CJ16" i="10" s="1"/>
  <c r="Y3565" i="5"/>
  <c r="Y3554" i="5"/>
  <c r="AA3554" i="5" s="1"/>
  <c r="Y3543" i="5"/>
  <c r="AA3543" i="5" s="1"/>
  <c r="AB3543" i="5" s="1"/>
  <c r="CV15" i="10" s="1"/>
  <c r="Y3544" i="5"/>
  <c r="AA3544" i="5" s="1"/>
  <c r="AB3544" i="5" s="1"/>
  <c r="CV16" i="10" s="1"/>
  <c r="Y3540" i="5"/>
  <c r="AA3540" i="5" s="1"/>
  <c r="AB3540" i="5" s="1"/>
  <c r="CV12" i="10" s="1"/>
  <c r="Y3535" i="5"/>
  <c r="Y3564" i="5"/>
  <c r="Y3557" i="5"/>
  <c r="Y3541" i="5"/>
  <c r="AA3541" i="5" s="1"/>
  <c r="AB3541" i="5" s="1"/>
  <c r="CV13" i="10" s="1"/>
  <c r="Y3562" i="5"/>
  <c r="AA3562" i="5" s="1"/>
  <c r="AB3562" i="5" s="1"/>
  <c r="CV34" i="10" s="1"/>
  <c r="Y3555" i="5"/>
  <c r="Y3537" i="5"/>
  <c r="Y3530" i="5"/>
  <c r="Y3532" i="5"/>
  <c r="AA3532" i="5" s="1"/>
  <c r="AB3532" i="5" s="1"/>
  <c r="CV4" i="10" s="1"/>
  <c r="Y3563" i="5"/>
  <c r="Y3561" i="5"/>
  <c r="AA3561" i="5" s="1"/>
  <c r="AB3561" i="5" s="1"/>
  <c r="Y3545" i="5"/>
  <c r="AA3545" i="5" s="1"/>
  <c r="AB3545" i="5" s="1"/>
  <c r="Y3539" i="5"/>
  <c r="Y3551" i="5"/>
  <c r="AA3551" i="5" s="1"/>
  <c r="AB3551" i="5" s="1"/>
  <c r="Y3549" i="5"/>
  <c r="AA3549" i="5" s="1"/>
  <c r="AB3549" i="5" s="1"/>
  <c r="CV21" i="10" s="1"/>
  <c r="Y3547" i="5"/>
  <c r="Y3533" i="5"/>
  <c r="AA3533" i="5" s="1"/>
  <c r="AB3533" i="5" s="1"/>
  <c r="CV5" i="10" s="1"/>
  <c r="Y3542" i="5"/>
  <c r="Y3531" i="5"/>
  <c r="Y3560" i="5"/>
  <c r="Y3552" i="5"/>
  <c r="Y3546" i="5"/>
  <c r="Y3538" i="5"/>
  <c r="AA3538" i="5" s="1"/>
  <c r="AB3538" i="5" s="1"/>
  <c r="CV10" i="10" s="1"/>
  <c r="Y3536" i="5"/>
  <c r="AA3536" i="5" s="1"/>
  <c r="AB3536" i="5" s="1"/>
  <c r="CV8" i="10" s="1"/>
  <c r="Y3556" i="5"/>
  <c r="AA3556" i="5" s="1"/>
  <c r="AB3556" i="5" s="1"/>
  <c r="Y3558" i="5"/>
  <c r="Y3553" i="5"/>
  <c r="Y3548" i="5"/>
  <c r="Y3550" i="5"/>
  <c r="AA3550" i="5" s="1"/>
  <c r="AB3550" i="5" s="1"/>
  <c r="CV22" i="10" s="1"/>
  <c r="Y3534" i="5"/>
  <c r="Y3559" i="5"/>
  <c r="AA3559" i="5" s="1"/>
  <c r="AB3559" i="5" s="1"/>
  <c r="G14" i="9"/>
  <c r="Q18" i="8"/>
  <c r="R18" i="8" s="1"/>
  <c r="Y204" i="5"/>
  <c r="Y221" i="5"/>
  <c r="H14" i="9"/>
  <c r="Q21" i="8"/>
  <c r="Y240" i="5"/>
  <c r="Y257" i="5"/>
  <c r="I14" i="9"/>
  <c r="Q24" i="8"/>
  <c r="Y276" i="5"/>
  <c r="Y293" i="5"/>
  <c r="Y302" i="5"/>
  <c r="Y311" i="5"/>
  <c r="Y320" i="5"/>
  <c r="Y329" i="5"/>
  <c r="Y338" i="5"/>
  <c r="Y347" i="5"/>
  <c r="Y356" i="5"/>
  <c r="Y418" i="5"/>
  <c r="N3" i="9"/>
  <c r="N5" i="9"/>
  <c r="Y446" i="5"/>
  <c r="N35" i="9"/>
  <c r="AC484" i="5"/>
  <c r="O35" i="9"/>
  <c r="AC503" i="5"/>
  <c r="P36" i="9"/>
  <c r="V11" i="9"/>
  <c r="W29" i="9"/>
  <c r="Y1044" i="5"/>
  <c r="Y1035" i="5"/>
  <c r="Y1026" i="5"/>
  <c r="Y1017" i="5"/>
  <c r="Y1038" i="5"/>
  <c r="Y1029" i="5"/>
  <c r="Y1020" i="5"/>
  <c r="Y1011" i="5"/>
  <c r="Y1043" i="5"/>
  <c r="Y1034" i="5"/>
  <c r="Y1025" i="5"/>
  <c r="Y1016" i="5"/>
  <c r="Y1042" i="5"/>
  <c r="AA1042" i="5" s="1"/>
  <c r="AB1042" i="5" s="1"/>
  <c r="AD34" i="10" s="1"/>
  <c r="Y1040" i="5"/>
  <c r="Y1015" i="5"/>
  <c r="AA1015" i="5" s="1"/>
  <c r="AB1015" i="5" s="1"/>
  <c r="AD7" i="10" s="1"/>
  <c r="Y1013" i="5"/>
  <c r="Y1023" i="5"/>
  <c r="Y1019" i="5"/>
  <c r="Y1021" i="5"/>
  <c r="Y1027" i="5"/>
  <c r="AA1027" i="5" s="1"/>
  <c r="AB1027" i="5" s="1"/>
  <c r="Y1033" i="5"/>
  <c r="Y1031" i="5"/>
  <c r="Y1041" i="5"/>
  <c r="Y1037" i="5"/>
  <c r="Y1014" i="5"/>
  <c r="Y1010" i="5"/>
  <c r="Y1039" i="5"/>
  <c r="AA1039" i="5" s="1"/>
  <c r="AB1039" i="5" s="1"/>
  <c r="AD31" i="10" s="1"/>
  <c r="Y1012" i="5"/>
  <c r="AA1012" i="5" s="1"/>
  <c r="AB1012" i="5" s="1"/>
  <c r="AD4" i="10" s="1"/>
  <c r="Y1045" i="5"/>
  <c r="AA1045" i="5" s="1"/>
  <c r="AB1045" i="5" s="1"/>
  <c r="Y1018" i="5"/>
  <c r="AA1018" i="5" s="1"/>
  <c r="AB1018" i="5" s="1"/>
  <c r="Y1024" i="5"/>
  <c r="AA1024" i="5" s="1"/>
  <c r="AB1024" i="5" s="1"/>
  <c r="AD16" i="10" s="1"/>
  <c r="Y1022" i="5"/>
  <c r="Y1032" i="5"/>
  <c r="Y1028" i="5"/>
  <c r="Y1030" i="5"/>
  <c r="Y1036" i="5"/>
  <c r="AA1036" i="5" s="1"/>
  <c r="AB1036" i="5" s="1"/>
  <c r="AD28" i="10" s="1"/>
  <c r="Y1188" i="5"/>
  <c r="AA1188" i="5" s="1"/>
  <c r="AB1188" i="5" s="1"/>
  <c r="AH36" i="10" s="1"/>
  <c r="Y1174" i="5"/>
  <c r="AA1174" i="5" s="1"/>
  <c r="AB1174" i="5" s="1"/>
  <c r="Y1163" i="5"/>
  <c r="AA1163" i="5" s="1"/>
  <c r="AB1163" i="5" s="1"/>
  <c r="AH11" i="10" s="1"/>
  <c r="Y1186" i="5"/>
  <c r="AA1186" i="5" s="1"/>
  <c r="AB1186" i="5" s="1"/>
  <c r="AH34" i="10" s="1"/>
  <c r="Y1175" i="5"/>
  <c r="AA1175" i="5" s="1"/>
  <c r="AB1175" i="5" s="1"/>
  <c r="AH23" i="10" s="1"/>
  <c r="Y1164" i="5"/>
  <c r="Y1176" i="5"/>
  <c r="AA1176" i="5" s="1"/>
  <c r="AB1176" i="5" s="1"/>
  <c r="AH24" i="10" s="1"/>
  <c r="Y1171" i="5"/>
  <c r="AA1171" i="5" s="1"/>
  <c r="AB1171" i="5" s="1"/>
  <c r="Y1183" i="5"/>
  <c r="AA1183" i="5" s="1"/>
  <c r="AB1183" i="5" s="1"/>
  <c r="AH31" i="10" s="1"/>
  <c r="Y1169" i="5"/>
  <c r="AA1169" i="5" s="1"/>
  <c r="AB1169" i="5" s="1"/>
  <c r="Y1162" i="5"/>
  <c r="Y1157" i="5"/>
  <c r="AA1157" i="5" s="1"/>
  <c r="AB1157" i="5" s="1"/>
  <c r="AH5" i="10" s="1"/>
  <c r="Y1155" i="5"/>
  <c r="Y1181" i="5"/>
  <c r="AA1181" i="5" s="1"/>
  <c r="AB1181" i="5" s="1"/>
  <c r="AH29" i="10" s="1"/>
  <c r="Y1167" i="5"/>
  <c r="Y1172" i="5"/>
  <c r="AA1172" i="5" s="1"/>
  <c r="AB1172" i="5" s="1"/>
  <c r="AH20" i="10" s="1"/>
  <c r="Y1160" i="5"/>
  <c r="AA1160" i="5" s="1"/>
  <c r="AB1160" i="5" s="1"/>
  <c r="AH8" i="10" s="1"/>
  <c r="Y1179" i="5"/>
  <c r="Y1165" i="5"/>
  <c r="Y1158" i="5"/>
  <c r="Y1184" i="5"/>
  <c r="AA1184" i="5" s="1"/>
  <c r="AB1184" i="5" s="1"/>
  <c r="AH32" i="10" s="1"/>
  <c r="Y1187" i="5"/>
  <c r="AA1187" i="5" s="1"/>
  <c r="AB1187" i="5" s="1"/>
  <c r="AH35" i="10" s="1"/>
  <c r="Y1180" i="5"/>
  <c r="Y1166" i="5"/>
  <c r="AA1166" i="5" s="1"/>
  <c r="Y1173" i="5"/>
  <c r="AA1173" i="5" s="1"/>
  <c r="AB1173" i="5" s="1"/>
  <c r="AH21" i="10" s="1"/>
  <c r="Y1170" i="5"/>
  <c r="AA1170" i="5" s="1"/>
  <c r="AB1170" i="5" s="1"/>
  <c r="AH18" i="10" s="1"/>
  <c r="Y1168" i="5"/>
  <c r="AA1168" i="5" s="1"/>
  <c r="AB1168" i="5" s="1"/>
  <c r="Y1178" i="5"/>
  <c r="AA1178" i="5" s="1"/>
  <c r="Y1185" i="5"/>
  <c r="AA1185" i="5" s="1"/>
  <c r="AB1185" i="5" s="1"/>
  <c r="AH33" i="10" s="1"/>
  <c r="Y1159" i="5"/>
  <c r="AA1159" i="5" s="1"/>
  <c r="AB1159" i="5" s="1"/>
  <c r="AH7" i="10" s="1"/>
  <c r="Y1154" i="5"/>
  <c r="AA1154" i="5" s="1"/>
  <c r="Y1177" i="5"/>
  <c r="Y1182" i="5"/>
  <c r="Y1161" i="5"/>
  <c r="AA1161" i="5" s="1"/>
  <c r="AB1161" i="5" s="1"/>
  <c r="AH9" i="10" s="1"/>
  <c r="Y1156" i="5"/>
  <c r="Y1189" i="5"/>
  <c r="Y3348" i="5"/>
  <c r="AA3348" i="5" s="1"/>
  <c r="AB3348" i="5" s="1"/>
  <c r="Y3337" i="5"/>
  <c r="Y3323" i="5"/>
  <c r="Y3347" i="5"/>
  <c r="AA3347" i="5" s="1"/>
  <c r="AB3347" i="5" s="1"/>
  <c r="CP35" i="10" s="1"/>
  <c r="Y3329" i="5"/>
  <c r="Y3324" i="5"/>
  <c r="Y3319" i="5"/>
  <c r="Y3332" i="5"/>
  <c r="Y3349" i="5"/>
  <c r="AA3349" i="5" s="1"/>
  <c r="AB3349" i="5" s="1"/>
  <c r="CP37" i="10" s="1"/>
  <c r="Y3342" i="5"/>
  <c r="Y3330" i="5"/>
  <c r="Y3344" i="5"/>
  <c r="AA3344" i="5" s="1"/>
  <c r="AB3344" i="5" s="1"/>
  <c r="CP32" i="10" s="1"/>
  <c r="Y3338" i="5"/>
  <c r="AA3338" i="5" s="1"/>
  <c r="Y3336" i="5"/>
  <c r="Y3328" i="5"/>
  <c r="Y3322" i="5"/>
  <c r="Y3343" i="5"/>
  <c r="AA3343" i="5" s="1"/>
  <c r="AB3343" i="5" s="1"/>
  <c r="CP31" i="10" s="1"/>
  <c r="Y3341" i="5"/>
  <c r="AA3341" i="5" s="1"/>
  <c r="AB3341" i="5" s="1"/>
  <c r="Y3335" i="5"/>
  <c r="Y3346" i="5"/>
  <c r="Y3327" i="5"/>
  <c r="AA3327" i="5" s="1"/>
  <c r="AB3327" i="5" s="1"/>
  <c r="CP15" i="10" s="1"/>
  <c r="Y3321" i="5"/>
  <c r="AA3321" i="5" s="1"/>
  <c r="AB3321" i="5" s="1"/>
  <c r="CP9" i="10" s="1"/>
  <c r="Y3317" i="5"/>
  <c r="Y3331" i="5"/>
  <c r="Y3316" i="5"/>
  <c r="AA3316" i="5" s="1"/>
  <c r="AB3316" i="5" s="1"/>
  <c r="Y3340" i="5"/>
  <c r="Y3318" i="5"/>
  <c r="AA3318" i="5" s="1"/>
  <c r="AB3318" i="5" s="1"/>
  <c r="Y3333" i="5"/>
  <c r="Y3325" i="5"/>
  <c r="Y3345" i="5"/>
  <c r="AA3345" i="5" s="1"/>
  <c r="AB3345" i="5" s="1"/>
  <c r="CP33" i="10" s="1"/>
  <c r="Y3320" i="5"/>
  <c r="AA3320" i="5" s="1"/>
  <c r="AB3320" i="5" s="1"/>
  <c r="Y3315" i="5"/>
  <c r="Y3339" i="5"/>
  <c r="AA3339" i="5" s="1"/>
  <c r="AB3339" i="5" s="1"/>
  <c r="Y3334" i="5"/>
  <c r="AA3334" i="5" s="1"/>
  <c r="AB3334" i="5" s="1"/>
  <c r="Y3314" i="5"/>
  <c r="Y3326" i="5"/>
  <c r="Y820" i="5"/>
  <c r="AA820" i="5" s="1"/>
  <c r="AB820" i="5" s="1"/>
  <c r="X28" i="10" s="1"/>
  <c r="Y815" i="5"/>
  <c r="Y802" i="5"/>
  <c r="Y797" i="5"/>
  <c r="Y823" i="5"/>
  <c r="AA823" i="5" s="1"/>
  <c r="AB823" i="5" s="1"/>
  <c r="X31" i="10" s="1"/>
  <c r="Y818" i="5"/>
  <c r="Y805" i="5"/>
  <c r="Y800" i="5"/>
  <c r="Y826" i="5"/>
  <c r="Y821" i="5"/>
  <c r="Y808" i="5"/>
  <c r="AA808" i="5" s="1"/>
  <c r="AB808" i="5" s="1"/>
  <c r="X16" i="10" s="1"/>
  <c r="Y803" i="5"/>
  <c r="Y829" i="5"/>
  <c r="AA829" i="5" s="1"/>
  <c r="AB829" i="5" s="1"/>
  <c r="Y824" i="5"/>
  <c r="Y811" i="5"/>
  <c r="Y806" i="5"/>
  <c r="Y822" i="5"/>
  <c r="AA822" i="5" s="1"/>
  <c r="AB822" i="5" s="1"/>
  <c r="X30" i="10" s="1"/>
  <c r="Y817" i="5"/>
  <c r="Y812" i="5"/>
  <c r="Y799" i="5"/>
  <c r="AA799" i="5" s="1"/>
  <c r="AB799" i="5" s="1"/>
  <c r="X7" i="10" s="1"/>
  <c r="Y794" i="5"/>
  <c r="Y810" i="5"/>
  <c r="Y801" i="5"/>
  <c r="Y819" i="5"/>
  <c r="Y828" i="5"/>
  <c r="Y816" i="5"/>
  <c r="AA816" i="5" s="1"/>
  <c r="AB816" i="5" s="1"/>
  <c r="X24" i="10" s="1"/>
  <c r="Y814" i="5"/>
  <c r="AA814" i="5" s="1"/>
  <c r="AB814" i="5" s="1"/>
  <c r="Y798" i="5"/>
  <c r="AA798" i="5" s="1"/>
  <c r="AB798" i="5" s="1"/>
  <c r="X6" i="10" s="1"/>
  <c r="Y796" i="5"/>
  <c r="Y809" i="5"/>
  <c r="Y807" i="5"/>
  <c r="Y825" i="5"/>
  <c r="Y827" i="5"/>
  <c r="Y813" i="5"/>
  <c r="AA813" i="5" s="1"/>
  <c r="AB813" i="5" s="1"/>
  <c r="X21" i="10" s="1"/>
  <c r="Y804" i="5"/>
  <c r="AA804" i="5" s="1"/>
  <c r="AB804" i="5" s="1"/>
  <c r="X12" i="10" s="1"/>
  <c r="Y795" i="5"/>
  <c r="AA795" i="5" s="1"/>
  <c r="AB795" i="5" s="1"/>
  <c r="X3" i="10" s="1"/>
  <c r="Y572" i="5"/>
  <c r="AA572" i="5" s="1"/>
  <c r="AB572" i="5" s="1"/>
  <c r="Q32" i="10" s="1"/>
  <c r="Y570" i="5"/>
  <c r="Y561" i="5"/>
  <c r="Y552" i="5"/>
  <c r="Y543" i="5"/>
  <c r="Y577" i="5"/>
  <c r="Y568" i="5"/>
  <c r="Y559" i="5"/>
  <c r="Y550" i="5"/>
  <c r="Y575" i="5"/>
  <c r="AA575" i="5" s="1"/>
  <c r="AB575" i="5" s="1"/>
  <c r="Q35" i="10" s="1"/>
  <c r="Y566" i="5"/>
  <c r="AA566" i="5" s="1"/>
  <c r="Y557" i="5"/>
  <c r="AA557" i="5" s="1"/>
  <c r="AB557" i="5" s="1"/>
  <c r="Q17" i="10" s="1"/>
  <c r="Y548" i="5"/>
  <c r="AA548" i="5" s="1"/>
  <c r="AB548" i="5" s="1"/>
  <c r="Q8" i="10" s="1"/>
  <c r="Y573" i="5"/>
  <c r="Y564" i="5"/>
  <c r="Y555" i="5"/>
  <c r="Y546" i="5"/>
  <c r="Y571" i="5"/>
  <c r="Y562" i="5"/>
  <c r="Y553" i="5"/>
  <c r="Y544" i="5"/>
  <c r="Y569" i="5"/>
  <c r="AA569" i="5" s="1"/>
  <c r="AB569" i="5" s="1"/>
  <c r="Q29" i="10" s="1"/>
  <c r="Y576" i="5"/>
  <c r="Y567" i="5"/>
  <c r="Y558" i="5"/>
  <c r="Y549" i="5"/>
  <c r="Y574" i="5"/>
  <c r="Y565" i="5"/>
  <c r="Y556" i="5"/>
  <c r="Y547" i="5"/>
  <c r="Y1008" i="5"/>
  <c r="Y999" i="5"/>
  <c r="Y990" i="5"/>
  <c r="Y981" i="5"/>
  <c r="Y1002" i="5"/>
  <c r="Y993" i="5"/>
  <c r="Y984" i="5"/>
  <c r="Y975" i="5"/>
  <c r="Y1007" i="5"/>
  <c r="Y985" i="5"/>
  <c r="Y983" i="5"/>
  <c r="Y979" i="5"/>
  <c r="Y977" i="5"/>
  <c r="Y1000" i="5"/>
  <c r="AA1000" i="5" s="1"/>
  <c r="AB1000" i="5" s="1"/>
  <c r="Y998" i="5"/>
  <c r="Y996" i="5"/>
  <c r="Y1006" i="5"/>
  <c r="Y1004" i="5"/>
  <c r="Y994" i="5"/>
  <c r="Y992" i="5"/>
  <c r="Y988" i="5"/>
  <c r="Y986" i="5"/>
  <c r="Y982" i="5"/>
  <c r="Y980" i="5"/>
  <c r="Y978" i="5"/>
  <c r="Y1005" i="5"/>
  <c r="Y1001" i="5"/>
  <c r="Y997" i="5"/>
  <c r="AA997" i="5" s="1"/>
  <c r="AB997" i="5" s="1"/>
  <c r="Y976" i="5"/>
  <c r="AA976" i="5" s="1"/>
  <c r="AB976" i="5" s="1"/>
  <c r="Y974" i="5"/>
  <c r="Y1003" i="5"/>
  <c r="Y995" i="5"/>
  <c r="Y987" i="5"/>
  <c r="Y989" i="5"/>
  <c r="Y991" i="5"/>
  <c r="Y1009" i="5"/>
  <c r="AA1009" i="5" s="1"/>
  <c r="AB1009" i="5" s="1"/>
  <c r="AC37" i="10" s="1"/>
  <c r="Y1441" i="5"/>
  <c r="Y1430" i="5"/>
  <c r="AA1430" i="5" s="1"/>
  <c r="Y1435" i="5"/>
  <c r="AA1435" i="5" s="1"/>
  <c r="AB1435" i="5" s="1"/>
  <c r="AO31" i="10" s="1"/>
  <c r="Y1422" i="5"/>
  <c r="AA1422" i="5" s="1"/>
  <c r="AB1422" i="5" s="1"/>
  <c r="AO18" i="10" s="1"/>
  <c r="Y1408" i="5"/>
  <c r="AA1408" i="5" s="1"/>
  <c r="AB1408" i="5" s="1"/>
  <c r="AO4" i="10" s="1"/>
  <c r="Y1425" i="5"/>
  <c r="Y1411" i="5"/>
  <c r="Y1417" i="5"/>
  <c r="AA1417" i="5" s="1"/>
  <c r="AB1417" i="5" s="1"/>
  <c r="AO13" i="10" s="1"/>
  <c r="Y1406" i="5"/>
  <c r="AA1406" i="5" s="1"/>
  <c r="Y1436" i="5"/>
  <c r="AA1436" i="5" s="1"/>
  <c r="AB1436" i="5" s="1"/>
  <c r="AO32" i="10" s="1"/>
  <c r="Y1431" i="5"/>
  <c r="Y1420" i="5"/>
  <c r="Y1409" i="5"/>
  <c r="AA1409" i="5" s="1"/>
  <c r="AB1409" i="5" s="1"/>
  <c r="AO5" i="10" s="1"/>
  <c r="Y1439" i="5"/>
  <c r="AA1439" i="5" s="1"/>
  <c r="AB1439" i="5" s="1"/>
  <c r="AO35" i="10" s="1"/>
  <c r="Y1426" i="5"/>
  <c r="AA1426" i="5" s="1"/>
  <c r="AB1426" i="5" s="1"/>
  <c r="Y1415" i="5"/>
  <c r="AA1415" i="5" s="1"/>
  <c r="AB1415" i="5" s="1"/>
  <c r="Y1434" i="5"/>
  <c r="Y1429" i="5"/>
  <c r="Y1418" i="5"/>
  <c r="AA1418" i="5" s="1"/>
  <c r="Y1407" i="5"/>
  <c r="Y1437" i="5"/>
  <c r="AA1437" i="5" s="1"/>
  <c r="AB1437" i="5" s="1"/>
  <c r="AO33" i="10" s="1"/>
  <c r="Y1424" i="5"/>
  <c r="AA1424" i="5" s="1"/>
  <c r="AB1424" i="5" s="1"/>
  <c r="AO20" i="10" s="1"/>
  <c r="Y1413" i="5"/>
  <c r="AA1413" i="5" s="1"/>
  <c r="AB1413" i="5" s="1"/>
  <c r="AO9" i="10" s="1"/>
  <c r="Y1432" i="5"/>
  <c r="Y1427" i="5"/>
  <c r="AA1427" i="5" s="1"/>
  <c r="AB1427" i="5" s="1"/>
  <c r="AO23" i="10" s="1"/>
  <c r="Y1416" i="5"/>
  <c r="Y1421" i="5"/>
  <c r="AA1421" i="5" s="1"/>
  <c r="AB1421" i="5" s="1"/>
  <c r="Y1428" i="5"/>
  <c r="Y1423" i="5"/>
  <c r="AA1423" i="5" s="1"/>
  <c r="AB1423" i="5" s="1"/>
  <c r="AO19" i="10" s="1"/>
  <c r="Y1433" i="5"/>
  <c r="AA1433" i="5" s="1"/>
  <c r="AB1433" i="5" s="1"/>
  <c r="AO29" i="10" s="1"/>
  <c r="Y1438" i="5"/>
  <c r="AA1438" i="5" s="1"/>
  <c r="AB1438" i="5" s="1"/>
  <c r="AO34" i="10" s="1"/>
  <c r="Y1410" i="5"/>
  <c r="Y1440" i="5"/>
  <c r="Y1419" i="5"/>
  <c r="Y1414" i="5"/>
  <c r="Y1412" i="5"/>
  <c r="AA1412" i="5" s="1"/>
  <c r="AB1412" i="5" s="1"/>
  <c r="Y1856" i="5"/>
  <c r="Y1838" i="5"/>
  <c r="AA1838" i="5" s="1"/>
  <c r="Y1872" i="5"/>
  <c r="AA1872" i="5" s="1"/>
  <c r="AB1872" i="5" s="1"/>
  <c r="BA36" i="10" s="1"/>
  <c r="Y1867" i="5"/>
  <c r="Y1854" i="5"/>
  <c r="AA1854" i="5" s="1"/>
  <c r="AB1854" i="5" s="1"/>
  <c r="BA18" i="10" s="1"/>
  <c r="Y1849" i="5"/>
  <c r="Y1862" i="5"/>
  <c r="Y1844" i="5"/>
  <c r="Y1868" i="5"/>
  <c r="Y1850" i="5"/>
  <c r="AA1850" i="5" s="1"/>
  <c r="Y1852" i="5"/>
  <c r="Y1846" i="5"/>
  <c r="Y1870" i="5"/>
  <c r="Y1864" i="5"/>
  <c r="Y1848" i="5"/>
  <c r="AA1848" i="5" s="1"/>
  <c r="AB1848" i="5" s="1"/>
  <c r="BA12" i="10" s="1"/>
  <c r="Y1842" i="5"/>
  <c r="AA1842" i="5" s="1"/>
  <c r="AB1842" i="5" s="1"/>
  <c r="BA6" i="10" s="1"/>
  <c r="Y1840" i="5"/>
  <c r="Y1866" i="5"/>
  <c r="AA1866" i="5" s="1"/>
  <c r="AB1866" i="5" s="1"/>
  <c r="BA30" i="10" s="1"/>
  <c r="Y1860" i="5"/>
  <c r="AA1860" i="5" s="1"/>
  <c r="AB1860" i="5" s="1"/>
  <c r="BA24" i="10" s="1"/>
  <c r="Y1858" i="5"/>
  <c r="Y1851" i="5"/>
  <c r="Y1847" i="5"/>
  <c r="Y1845" i="5"/>
  <c r="Y1843" i="5"/>
  <c r="Y1839" i="5"/>
  <c r="Y1869" i="5"/>
  <c r="Y1865" i="5"/>
  <c r="Y1863" i="5"/>
  <c r="Y1861" i="5"/>
  <c r="Y1857" i="5"/>
  <c r="Y1855" i="5"/>
  <c r="Y1853" i="5"/>
  <c r="Y1841" i="5"/>
  <c r="AA1841" i="5" s="1"/>
  <c r="AB1841" i="5" s="1"/>
  <c r="BA5" i="10" s="1"/>
  <c r="Y1873" i="5"/>
  <c r="Y1871" i="5"/>
  <c r="AA1871" i="5" s="1"/>
  <c r="AB1871" i="5" s="1"/>
  <c r="BA35" i="10" s="1"/>
  <c r="Y1859" i="5"/>
  <c r="AA1859" i="5" s="1"/>
  <c r="AB1859" i="5" s="1"/>
  <c r="BA23" i="10" s="1"/>
  <c r="Y2305" i="5"/>
  <c r="AA2305" i="5" s="1"/>
  <c r="AB2305" i="5" s="1"/>
  <c r="BM37" i="10" s="1"/>
  <c r="Y2294" i="5"/>
  <c r="AA2294" i="5" s="1"/>
  <c r="Y2280" i="5"/>
  <c r="AA2280" i="5" s="1"/>
  <c r="AB2280" i="5" s="1"/>
  <c r="BM12" i="10" s="1"/>
  <c r="Y2297" i="5"/>
  <c r="Y2283" i="5"/>
  <c r="Y2272" i="5"/>
  <c r="AA2272" i="5" s="1"/>
  <c r="AB2272" i="5" s="1"/>
  <c r="BM4" i="10" s="1"/>
  <c r="Y2292" i="5"/>
  <c r="AA2292" i="5" s="1"/>
  <c r="AB2292" i="5" s="1"/>
  <c r="BM24" i="10" s="1"/>
  <c r="Y2281" i="5"/>
  <c r="AA2281" i="5" s="1"/>
  <c r="AB2281" i="5" s="1"/>
  <c r="BM13" i="10" s="1"/>
  <c r="Y2270" i="5"/>
  <c r="AA2270" i="5" s="1"/>
  <c r="Y2304" i="5"/>
  <c r="AA2304" i="5" s="1"/>
  <c r="AB2304" i="5" s="1"/>
  <c r="Y2293" i="5"/>
  <c r="AA2293" i="5" s="1"/>
  <c r="AB2293" i="5" s="1"/>
  <c r="Y2282" i="5"/>
  <c r="AA2282" i="5" s="1"/>
  <c r="Y2296" i="5"/>
  <c r="AA2296" i="5" s="1"/>
  <c r="AB2296" i="5" s="1"/>
  <c r="Y2289" i="5"/>
  <c r="AA2289" i="5" s="1"/>
  <c r="AB2289" i="5" s="1"/>
  <c r="BM21" i="10" s="1"/>
  <c r="Y2287" i="5"/>
  <c r="AA2287" i="5" s="1"/>
  <c r="AB2287" i="5" s="1"/>
  <c r="BM19" i="10" s="1"/>
  <c r="Y2285" i="5"/>
  <c r="Y2279" i="5"/>
  <c r="AA2279" i="5" s="1"/>
  <c r="AB2279" i="5" s="1"/>
  <c r="BM11" i="10" s="1"/>
  <c r="Y2271" i="5"/>
  <c r="Y2303" i="5"/>
  <c r="AA2303" i="5" s="1"/>
  <c r="AB2303" i="5" s="1"/>
  <c r="BM35" i="10" s="1"/>
  <c r="Y2299" i="5"/>
  <c r="AA2299" i="5" s="1"/>
  <c r="AB2299" i="5" s="1"/>
  <c r="BM31" i="10" s="1"/>
  <c r="Y2277" i="5"/>
  <c r="AA2277" i="5" s="1"/>
  <c r="AB2277" i="5" s="1"/>
  <c r="BM9" i="10" s="1"/>
  <c r="Y2275" i="5"/>
  <c r="AA2275" i="5" s="1"/>
  <c r="AB2275" i="5" s="1"/>
  <c r="BM7" i="10" s="1"/>
  <c r="Y2273" i="5"/>
  <c r="Y2301" i="5"/>
  <c r="AA2301" i="5" s="1"/>
  <c r="AB2301" i="5" s="1"/>
  <c r="BM33" i="10" s="1"/>
  <c r="Y2290" i="5"/>
  <c r="AA2290" i="5" s="1"/>
  <c r="AB2290" i="5" s="1"/>
  <c r="BM22" i="10" s="1"/>
  <c r="Y2288" i="5"/>
  <c r="AA2288" i="5" s="1"/>
  <c r="AB2288" i="5" s="1"/>
  <c r="BM20" i="10" s="1"/>
  <c r="Y2286" i="5"/>
  <c r="Y2284" i="5"/>
  <c r="AA2284" i="5" s="1"/>
  <c r="AB2284" i="5" s="1"/>
  <c r="Y2278" i="5"/>
  <c r="AA2278" i="5" s="1"/>
  <c r="AB2278" i="5" s="1"/>
  <c r="BM10" i="10" s="1"/>
  <c r="Y2302" i="5"/>
  <c r="AA2302" i="5" s="1"/>
  <c r="AB2302" i="5" s="1"/>
  <c r="BM34" i="10" s="1"/>
  <c r="Y2300" i="5"/>
  <c r="Y2298" i="5"/>
  <c r="Y2276" i="5"/>
  <c r="Y2274" i="5"/>
  <c r="Y2295" i="5"/>
  <c r="Y2291" i="5"/>
  <c r="AA2291" i="5" s="1"/>
  <c r="AB2291" i="5" s="1"/>
  <c r="BM23" i="10" s="1"/>
  <c r="Y2729" i="5"/>
  <c r="AA2729" i="5" s="1"/>
  <c r="AB2729" i="5" s="1"/>
  <c r="BY29" i="10" s="1"/>
  <c r="Y2718" i="5"/>
  <c r="AA2718" i="5" s="1"/>
  <c r="AB2718" i="5" s="1"/>
  <c r="Y2707" i="5"/>
  <c r="AA2707" i="5" s="1"/>
  <c r="AB2707" i="5" s="1"/>
  <c r="BY7" i="10" s="1"/>
  <c r="Y2727" i="5"/>
  <c r="AA2727" i="5" s="1"/>
  <c r="AB2727" i="5" s="1"/>
  <c r="BY27" i="10" s="1"/>
  <c r="Y2716" i="5"/>
  <c r="AA2716" i="5" s="1"/>
  <c r="AB2716" i="5" s="1"/>
  <c r="BY16" i="10" s="1"/>
  <c r="Y2702" i="5"/>
  <c r="AA2702" i="5" s="1"/>
  <c r="Y2736" i="5"/>
  <c r="AA2736" i="5" s="1"/>
  <c r="AB2736" i="5" s="1"/>
  <c r="BY36" i="10" s="1"/>
  <c r="Y2725" i="5"/>
  <c r="AA2725" i="5" s="1"/>
  <c r="AB2725" i="5" s="1"/>
  <c r="BY25" i="10" s="1"/>
  <c r="Y2711" i="5"/>
  <c r="AA2711" i="5" s="1"/>
  <c r="AB2711" i="5" s="1"/>
  <c r="BY11" i="10" s="1"/>
  <c r="Y2731" i="5"/>
  <c r="Y2717" i="5"/>
  <c r="AA2717" i="5" s="1"/>
  <c r="AB2717" i="5" s="1"/>
  <c r="Y2724" i="5"/>
  <c r="AA2724" i="5" s="1"/>
  <c r="AB2724" i="5" s="1"/>
  <c r="BY24" i="10" s="1"/>
  <c r="Y2703" i="5"/>
  <c r="AA2703" i="5" s="1"/>
  <c r="AB2703" i="5" s="1"/>
  <c r="BY3" i="10" s="1"/>
  <c r="Y2722" i="5"/>
  <c r="AA2722" i="5" s="1"/>
  <c r="AB2722" i="5" s="1"/>
  <c r="BY22" i="10" s="1"/>
  <c r="Y2720" i="5"/>
  <c r="Y2714" i="5"/>
  <c r="Y2712" i="5"/>
  <c r="AA2712" i="5" s="1"/>
  <c r="AB2712" i="5" s="1"/>
  <c r="BY12" i="10" s="1"/>
  <c r="Y2710" i="5"/>
  <c r="Y2708" i="5"/>
  <c r="AA2708" i="5" s="1"/>
  <c r="AB2708" i="5" s="1"/>
  <c r="BY8" i="10" s="1"/>
  <c r="Y2706" i="5"/>
  <c r="AA2706" i="5" s="1"/>
  <c r="AB2706" i="5" s="1"/>
  <c r="BY6" i="10" s="1"/>
  <c r="Y2737" i="5"/>
  <c r="Y2735" i="5"/>
  <c r="AA2735" i="5" s="1"/>
  <c r="AB2735" i="5" s="1"/>
  <c r="BY35" i="10" s="1"/>
  <c r="Y2733" i="5"/>
  <c r="AA2733" i="5" s="1"/>
  <c r="AB2733" i="5" s="1"/>
  <c r="BY33" i="10" s="1"/>
  <c r="Y2704" i="5"/>
  <c r="AA2704" i="5" s="1"/>
  <c r="AB2704" i="5" s="1"/>
  <c r="BY4" i="10" s="1"/>
  <c r="Y2719" i="5"/>
  <c r="Y2715" i="5"/>
  <c r="AA2715" i="5" s="1"/>
  <c r="AB2715" i="5" s="1"/>
  <c r="BY15" i="10" s="1"/>
  <c r="Y2723" i="5"/>
  <c r="Y2721" i="5"/>
  <c r="AA2721" i="5" s="1"/>
  <c r="AB2721" i="5" s="1"/>
  <c r="BY21" i="10" s="1"/>
  <c r="Y2713" i="5"/>
  <c r="AA2713" i="5" s="1"/>
  <c r="AB2713" i="5" s="1"/>
  <c r="BY13" i="10" s="1"/>
  <c r="Y2709" i="5"/>
  <c r="AA2709" i="5" s="1"/>
  <c r="AB2709" i="5" s="1"/>
  <c r="BY9" i="10" s="1"/>
  <c r="Y2705" i="5"/>
  <c r="Y2730" i="5"/>
  <c r="AA2730" i="5" s="1"/>
  <c r="AB2730" i="5" s="1"/>
  <c r="Y2726" i="5"/>
  <c r="AA2726" i="5" s="1"/>
  <c r="Y2732" i="5"/>
  <c r="Y2728" i="5"/>
  <c r="Y2734" i="5"/>
  <c r="Y3160" i="5"/>
  <c r="Y3151" i="5"/>
  <c r="AA3151" i="5" s="1"/>
  <c r="AB3151" i="5" s="1"/>
  <c r="CK19" i="10" s="1"/>
  <c r="Y3140" i="5"/>
  <c r="Y3162" i="5"/>
  <c r="Y3167" i="5"/>
  <c r="AA3167" i="5" s="1"/>
  <c r="AB3167" i="5" s="1"/>
  <c r="Y3157" i="5"/>
  <c r="AA3157" i="5" s="1"/>
  <c r="AB3157" i="5" s="1"/>
  <c r="Y3149" i="5"/>
  <c r="Y3135" i="5"/>
  <c r="AA3135" i="5" s="1"/>
  <c r="AB3135" i="5" s="1"/>
  <c r="CK3" i="10" s="1"/>
  <c r="Y3168" i="5"/>
  <c r="AA3168" i="5" s="1"/>
  <c r="AB3168" i="5" s="1"/>
  <c r="Y3163" i="5"/>
  <c r="Y3158" i="5"/>
  <c r="AA3158" i="5" s="1"/>
  <c r="Y3144" i="5"/>
  <c r="AA3144" i="5" s="1"/>
  <c r="AB3144" i="5" s="1"/>
  <c r="CK12" i="10" s="1"/>
  <c r="Y3147" i="5"/>
  <c r="AA3147" i="5" s="1"/>
  <c r="AB3147" i="5" s="1"/>
  <c r="CK15" i="10" s="1"/>
  <c r="Y3136" i="5"/>
  <c r="AA3136" i="5" s="1"/>
  <c r="AB3136" i="5" s="1"/>
  <c r="Y3150" i="5"/>
  <c r="Y3139" i="5"/>
  <c r="AA3139" i="5" s="1"/>
  <c r="AB3139" i="5" s="1"/>
  <c r="CK7" i="10" s="1"/>
  <c r="Y3166" i="5"/>
  <c r="Y3161" i="5"/>
  <c r="Y3153" i="5"/>
  <c r="Y3142" i="5"/>
  <c r="AA3142" i="5" s="1"/>
  <c r="AB3142" i="5" s="1"/>
  <c r="CK10" i="10" s="1"/>
  <c r="Y3137" i="5"/>
  <c r="AA3137" i="5" s="1"/>
  <c r="AB3137" i="5" s="1"/>
  <c r="CK5" i="10" s="1"/>
  <c r="Y3148" i="5"/>
  <c r="AA3148" i="5" s="1"/>
  <c r="AB3148" i="5" s="1"/>
  <c r="CK16" i="10" s="1"/>
  <c r="Y3146" i="5"/>
  <c r="AA3146" i="5" s="1"/>
  <c r="Y3165" i="5"/>
  <c r="Y3155" i="5"/>
  <c r="AA3155" i="5" s="1"/>
  <c r="AB3155" i="5" s="1"/>
  <c r="CK23" i="10" s="1"/>
  <c r="Y3141" i="5"/>
  <c r="AA3141" i="5" s="1"/>
  <c r="AB3141" i="5" s="1"/>
  <c r="CK9" i="10" s="1"/>
  <c r="Y3152" i="5"/>
  <c r="Y3143" i="5"/>
  <c r="Y3134" i="5"/>
  <c r="Y3159" i="5"/>
  <c r="AA3159" i="5" s="1"/>
  <c r="AB3159" i="5" s="1"/>
  <c r="CK27" i="10" s="1"/>
  <c r="Y3145" i="5"/>
  <c r="AA3145" i="5" s="1"/>
  <c r="AB3145" i="5" s="1"/>
  <c r="CK13" i="10" s="1"/>
  <c r="Y3164" i="5"/>
  <c r="AA3164" i="5" s="1"/>
  <c r="AB3164" i="5" s="1"/>
  <c r="CK32" i="10" s="1"/>
  <c r="Y3138" i="5"/>
  <c r="Y3169" i="5"/>
  <c r="AA3169" i="5" s="1"/>
  <c r="AB3169" i="5" s="1"/>
  <c r="CK37" i="10" s="1"/>
  <c r="Y3156" i="5"/>
  <c r="Y3154" i="5"/>
  <c r="AA3154" i="5" s="1"/>
  <c r="AB3154" i="5" s="1"/>
  <c r="CK22" i="10" s="1"/>
  <c r="Y3601" i="5"/>
  <c r="AA3601" i="5" s="1"/>
  <c r="AB3601" i="5" s="1"/>
  <c r="CW37" i="10" s="1"/>
  <c r="Y3590" i="5"/>
  <c r="Y3579" i="5"/>
  <c r="Y3600" i="5"/>
  <c r="Y3577" i="5"/>
  <c r="AA3577" i="5" s="1"/>
  <c r="AB3577" i="5" s="1"/>
  <c r="CW13" i="10" s="1"/>
  <c r="Y3567" i="5"/>
  <c r="AA3567" i="5" s="1"/>
  <c r="AB3567" i="5" s="1"/>
  <c r="CW3" i="10" s="1"/>
  <c r="Y3595" i="5"/>
  <c r="Y3571" i="5"/>
  <c r="Y3586" i="5"/>
  <c r="Y3598" i="5"/>
  <c r="AA3598" i="5" s="1"/>
  <c r="AB3598" i="5" s="1"/>
  <c r="CW34" i="10" s="1"/>
  <c r="Y3580" i="5"/>
  <c r="Y3585" i="5"/>
  <c r="Y3575" i="5"/>
  <c r="AA3575" i="5" s="1"/>
  <c r="AB3575" i="5" s="1"/>
  <c r="CW11" i="10" s="1"/>
  <c r="Y3599" i="5"/>
  <c r="Y3597" i="5"/>
  <c r="Y3593" i="5"/>
  <c r="Y3591" i="5"/>
  <c r="AA3591" i="5" s="1"/>
  <c r="AB3591" i="5" s="1"/>
  <c r="CW27" i="10" s="1"/>
  <c r="Y3589" i="5"/>
  <c r="Y3587" i="5"/>
  <c r="AA3587" i="5" s="1"/>
  <c r="AB3587" i="5" s="1"/>
  <c r="CW23" i="10" s="1"/>
  <c r="Y3583" i="5"/>
  <c r="Y3581" i="5"/>
  <c r="Y3573" i="5"/>
  <c r="AA3573" i="5" s="1"/>
  <c r="AB3573" i="5" s="1"/>
  <c r="CW9" i="10" s="1"/>
  <c r="Y3569" i="5"/>
  <c r="Y3576" i="5"/>
  <c r="AA3576" i="5" s="1"/>
  <c r="AB3576" i="5" s="1"/>
  <c r="Y3596" i="5"/>
  <c r="AA3596" i="5" s="1"/>
  <c r="AB3596" i="5" s="1"/>
  <c r="CW32" i="10" s="1"/>
  <c r="Y3582" i="5"/>
  <c r="Y3594" i="5"/>
  <c r="Y3588" i="5"/>
  <c r="Y3584" i="5"/>
  <c r="AA3584" i="5" s="1"/>
  <c r="AB3584" i="5" s="1"/>
  <c r="CW20" i="10" s="1"/>
  <c r="Y3574" i="5"/>
  <c r="Y3568" i="5"/>
  <c r="Y3578" i="5"/>
  <c r="AA3578" i="5" s="1"/>
  <c r="Y3570" i="5"/>
  <c r="AA3570" i="5" s="1"/>
  <c r="AB3570" i="5" s="1"/>
  <c r="Y3572" i="5"/>
  <c r="Y3592" i="5"/>
  <c r="AA3592" i="5" s="1"/>
  <c r="AB3592" i="5" s="1"/>
  <c r="CW28" i="10" s="1"/>
  <c r="Y3566" i="5"/>
  <c r="AA3566" i="5" s="1"/>
  <c r="AA198" i="5"/>
  <c r="AB198" i="5" s="1"/>
  <c r="G18" i="10" s="1"/>
  <c r="Y200" i="5"/>
  <c r="AA200" i="5" s="1"/>
  <c r="AB200" i="5" s="1"/>
  <c r="Y219" i="5"/>
  <c r="AA219" i="5" s="1"/>
  <c r="AB219" i="5" s="1"/>
  <c r="Y236" i="5"/>
  <c r="AA236" i="5" s="1"/>
  <c r="AB236" i="5" s="1"/>
  <c r="Y255" i="5"/>
  <c r="AA255" i="5" s="1"/>
  <c r="AB255" i="5" s="1"/>
  <c r="S24" i="8"/>
  <c r="AA270" i="5"/>
  <c r="AB270" i="5" s="1"/>
  <c r="I18" i="10" s="1"/>
  <c r="Y272" i="5"/>
  <c r="AA272" i="5" s="1"/>
  <c r="AB272" i="5" s="1"/>
  <c r="AA287" i="5"/>
  <c r="AB287" i="5" s="1"/>
  <c r="I35" i="10" s="1"/>
  <c r="Y291" i="5"/>
  <c r="AA291" i="5" s="1"/>
  <c r="AB291" i="5" s="1"/>
  <c r="J26" i="9"/>
  <c r="Q28" i="8"/>
  <c r="K26" i="9"/>
  <c r="Q31" i="8"/>
  <c r="Y416" i="5"/>
  <c r="AA416" i="5" s="1"/>
  <c r="AB416" i="5" s="1"/>
  <c r="Y423" i="5"/>
  <c r="AA423" i="5" s="1"/>
  <c r="AB423" i="5" s="1"/>
  <c r="M27" i="10" s="1"/>
  <c r="N10" i="9"/>
  <c r="Y461" i="5"/>
  <c r="AA461" i="5" s="1"/>
  <c r="AB461" i="5" s="1"/>
  <c r="N29" i="10" s="1"/>
  <c r="O17" i="9"/>
  <c r="AC485" i="5"/>
  <c r="AC505" i="5"/>
  <c r="AA508" i="5"/>
  <c r="AB508" i="5" s="1"/>
  <c r="P13" i="9"/>
  <c r="Y536" i="5"/>
  <c r="AA536" i="5" s="1"/>
  <c r="AB536" i="5" s="1"/>
  <c r="P32" i="10" s="1"/>
  <c r="Q13" i="9"/>
  <c r="AA602" i="5"/>
  <c r="U33" i="9"/>
  <c r="V15" i="9"/>
  <c r="Y11" i="9"/>
  <c r="Y1896" i="5"/>
  <c r="AA1896" i="5" s="1"/>
  <c r="AB1896" i="5" s="1"/>
  <c r="BB24" i="10" s="1"/>
  <c r="Y1889" i="5"/>
  <c r="AA1889" i="5" s="1"/>
  <c r="AB1889" i="5" s="1"/>
  <c r="BB17" i="10" s="1"/>
  <c r="Y1902" i="5"/>
  <c r="Y1897" i="5"/>
  <c r="AA1897" i="5" s="1"/>
  <c r="AB1897" i="5" s="1"/>
  <c r="BB25" i="10" s="1"/>
  <c r="Y1892" i="5"/>
  <c r="Y1874" i="5"/>
  <c r="AA1874" i="5" s="1"/>
  <c r="Y1890" i="5"/>
  <c r="AA1890" i="5" s="1"/>
  <c r="AB1890" i="5" s="1"/>
  <c r="BB18" i="10" s="1"/>
  <c r="Y1885" i="5"/>
  <c r="Y1908" i="5"/>
  <c r="Y1898" i="5"/>
  <c r="Y1880" i="5"/>
  <c r="Y1906" i="5"/>
  <c r="AA1906" i="5" s="1"/>
  <c r="AB1906" i="5" s="1"/>
  <c r="BB34" i="10" s="1"/>
  <c r="Y1901" i="5"/>
  <c r="AA1901" i="5" s="1"/>
  <c r="AB1901" i="5" s="1"/>
  <c r="BB29" i="10" s="1"/>
  <c r="Y1891" i="5"/>
  <c r="AA1891" i="5" s="1"/>
  <c r="AB1891" i="5" s="1"/>
  <c r="BB19" i="10" s="1"/>
  <c r="Y1909" i="5"/>
  <c r="AA1909" i="5" s="1"/>
  <c r="AB1909" i="5" s="1"/>
  <c r="BB37" i="10" s="1"/>
  <c r="Y1886" i="5"/>
  <c r="Y1895" i="5"/>
  <c r="AA1895" i="5" s="1"/>
  <c r="AB1895" i="5" s="1"/>
  <c r="BB23" i="10" s="1"/>
  <c r="Y1881" i="5"/>
  <c r="Y1877" i="5"/>
  <c r="AA1877" i="5" s="1"/>
  <c r="AB1877" i="5" s="1"/>
  <c r="Y1883" i="5"/>
  <c r="AA1883" i="5" s="1"/>
  <c r="AB1883" i="5" s="1"/>
  <c r="BB11" i="10" s="1"/>
  <c r="Y1904" i="5"/>
  <c r="Y1887" i="5"/>
  <c r="Y1899" i="5"/>
  <c r="Y1894" i="5"/>
  <c r="AA1894" i="5" s="1"/>
  <c r="AB1894" i="5" s="1"/>
  <c r="BB22" i="10" s="1"/>
  <c r="Y1878" i="5"/>
  <c r="AA1878" i="5" s="1"/>
  <c r="AB1878" i="5" s="1"/>
  <c r="BB6" i="10" s="1"/>
  <c r="Y1876" i="5"/>
  <c r="Y1882" i="5"/>
  <c r="Y1903" i="5"/>
  <c r="AA1903" i="5" s="1"/>
  <c r="AB1903" i="5" s="1"/>
  <c r="Y1884" i="5"/>
  <c r="AA1884" i="5" s="1"/>
  <c r="AB1884" i="5" s="1"/>
  <c r="BB12" i="10" s="1"/>
  <c r="Y1905" i="5"/>
  <c r="AA1905" i="5" s="1"/>
  <c r="AB1905" i="5" s="1"/>
  <c r="BB33" i="10" s="1"/>
  <c r="Y1893" i="5"/>
  <c r="AA1893" i="5" s="1"/>
  <c r="AB1893" i="5" s="1"/>
  <c r="Y1888" i="5"/>
  <c r="AA1888" i="5" s="1"/>
  <c r="AB1888" i="5" s="1"/>
  <c r="BB16" i="10" s="1"/>
  <c r="Y1907" i="5"/>
  <c r="AA1907" i="5" s="1"/>
  <c r="AB1907" i="5" s="1"/>
  <c r="BB35" i="10" s="1"/>
  <c r="Y1900" i="5"/>
  <c r="AA1900" i="5" s="1"/>
  <c r="AB1900" i="5" s="1"/>
  <c r="BB28" i="10" s="1"/>
  <c r="Y1879" i="5"/>
  <c r="Y1875" i="5"/>
  <c r="B26" i="9"/>
  <c r="Q4" i="8"/>
  <c r="F14" i="9"/>
  <c r="Q15" i="8"/>
  <c r="R15" i="8" s="1"/>
  <c r="F26" i="9"/>
  <c r="Q16" i="8"/>
  <c r="G2" i="9"/>
  <c r="Q17" i="8"/>
  <c r="R17" i="8" s="1"/>
  <c r="Y198" i="5"/>
  <c r="Y215" i="5"/>
  <c r="AA215" i="5" s="1"/>
  <c r="AB215" i="5" s="1"/>
  <c r="Y234" i="5"/>
  <c r="AA234" i="5" s="1"/>
  <c r="AB234" i="5" s="1"/>
  <c r="Y251" i="5"/>
  <c r="AA251" i="5" s="1"/>
  <c r="AB251" i="5" s="1"/>
  <c r="Y270" i="5"/>
  <c r="Y287" i="5"/>
  <c r="S28" i="8"/>
  <c r="M16" i="9"/>
  <c r="Y430" i="5"/>
  <c r="N15" i="9"/>
  <c r="N17" i="9"/>
  <c r="Y464" i="5"/>
  <c r="AA464" i="5" s="1"/>
  <c r="AB464" i="5" s="1"/>
  <c r="N32" i="10" s="1"/>
  <c r="O12" i="9"/>
  <c r="AB482" i="5"/>
  <c r="O14" i="10" s="1"/>
  <c r="O30" i="9"/>
  <c r="Y533" i="5"/>
  <c r="AA533" i="5" s="1"/>
  <c r="AB533" i="5" s="1"/>
  <c r="P29" i="10" s="1"/>
  <c r="P33" i="9"/>
  <c r="Q31" i="9"/>
  <c r="R7" i="9"/>
  <c r="R19" i="9"/>
  <c r="R31" i="9"/>
  <c r="S7" i="9"/>
  <c r="S19" i="9"/>
  <c r="T2" i="9"/>
  <c r="Q56" i="8"/>
  <c r="T20" i="9"/>
  <c r="U2" i="9"/>
  <c r="Q59" i="8"/>
  <c r="AA796" i="5"/>
  <c r="AB796" i="5" s="1"/>
  <c r="Y610" i="5"/>
  <c r="Y601" i="5"/>
  <c r="Y592" i="5"/>
  <c r="Y608" i="5"/>
  <c r="AA608" i="5" s="1"/>
  <c r="AB608" i="5" s="1"/>
  <c r="R32" i="10" s="1"/>
  <c r="Y599" i="5"/>
  <c r="AA599" i="5" s="1"/>
  <c r="AB599" i="5" s="1"/>
  <c r="R23" i="10" s="1"/>
  <c r="Y590" i="5"/>
  <c r="AA590" i="5" s="1"/>
  <c r="Y581" i="5"/>
  <c r="AA581" i="5" s="1"/>
  <c r="AB581" i="5" s="1"/>
  <c r="R5" i="10" s="1"/>
  <c r="Y606" i="5"/>
  <c r="Y597" i="5"/>
  <c r="Y588" i="5"/>
  <c r="Y579" i="5"/>
  <c r="Y613" i="5"/>
  <c r="Y604" i="5"/>
  <c r="Y595" i="5"/>
  <c r="Y586" i="5"/>
  <c r="Y611" i="5"/>
  <c r="Y602" i="5"/>
  <c r="Y593" i="5"/>
  <c r="AA593" i="5" s="1"/>
  <c r="AB593" i="5" s="1"/>
  <c r="R17" i="10" s="1"/>
  <c r="Y584" i="5"/>
  <c r="AA584" i="5" s="1"/>
  <c r="AB584" i="5" s="1"/>
  <c r="R8" i="10" s="1"/>
  <c r="Y609" i="5"/>
  <c r="Y600" i="5"/>
  <c r="Y591" i="5"/>
  <c r="Y582" i="5"/>
  <c r="Y607" i="5"/>
  <c r="Y598" i="5"/>
  <c r="Y589" i="5"/>
  <c r="Y580" i="5"/>
  <c r="Y605" i="5"/>
  <c r="AA605" i="5" s="1"/>
  <c r="AB605" i="5" s="1"/>
  <c r="Y596" i="5"/>
  <c r="AA596" i="5" s="1"/>
  <c r="AB596" i="5" s="1"/>
  <c r="Y587" i="5"/>
  <c r="AA587" i="5" s="1"/>
  <c r="AB587" i="5" s="1"/>
  <c r="R11" i="10" s="1"/>
  <c r="Y578" i="5"/>
  <c r="AA578" i="5" s="1"/>
  <c r="Y612" i="5"/>
  <c r="Y603" i="5"/>
  <c r="Y594" i="5"/>
  <c r="Y585" i="5"/>
  <c r="Y583" i="5"/>
  <c r="Y2765" i="5"/>
  <c r="Y2754" i="5"/>
  <c r="AA2754" i="5" s="1"/>
  <c r="AB2754" i="5" s="1"/>
  <c r="BZ18" i="10" s="1"/>
  <c r="Y2743" i="5"/>
  <c r="AA2743" i="5" s="1"/>
  <c r="AB2743" i="5" s="1"/>
  <c r="BZ7" i="10" s="1"/>
  <c r="Y2763" i="5"/>
  <c r="AA2763" i="5" s="1"/>
  <c r="AB2763" i="5" s="1"/>
  <c r="BZ27" i="10" s="1"/>
  <c r="Y2752" i="5"/>
  <c r="AA2752" i="5" s="1"/>
  <c r="AB2752" i="5" s="1"/>
  <c r="BZ16" i="10" s="1"/>
  <c r="Y2738" i="5"/>
  <c r="AA2738" i="5" s="1"/>
  <c r="Y2766" i="5"/>
  <c r="AA2766" i="5" s="1"/>
  <c r="AB2766" i="5" s="1"/>
  <c r="Y2772" i="5"/>
  <c r="AA2772" i="5" s="1"/>
  <c r="AB2772" i="5" s="1"/>
  <c r="BZ36" i="10" s="1"/>
  <c r="Y2761" i="5"/>
  <c r="Y2747" i="5"/>
  <c r="Y2767" i="5"/>
  <c r="Y2753" i="5"/>
  <c r="Y2742" i="5"/>
  <c r="AA2742" i="5" s="1"/>
  <c r="AB2742" i="5" s="1"/>
  <c r="BZ6" i="10" s="1"/>
  <c r="Y2755" i="5"/>
  <c r="Y2751" i="5"/>
  <c r="AA2751" i="5" s="1"/>
  <c r="AB2751" i="5" s="1"/>
  <c r="BZ15" i="10" s="1"/>
  <c r="Y2769" i="5"/>
  <c r="AA2769" i="5" s="1"/>
  <c r="AB2769" i="5" s="1"/>
  <c r="Y2759" i="5"/>
  <c r="AA2759" i="5" s="1"/>
  <c r="AB2759" i="5" s="1"/>
  <c r="BZ23" i="10" s="1"/>
  <c r="Y2757" i="5"/>
  <c r="AA2757" i="5" s="1"/>
  <c r="AB2757" i="5" s="1"/>
  <c r="BZ21" i="10" s="1"/>
  <c r="Y2749" i="5"/>
  <c r="AA2749" i="5" s="1"/>
  <c r="AB2749" i="5" s="1"/>
  <c r="BZ13" i="10" s="1"/>
  <c r="Y2741" i="5"/>
  <c r="Y2773" i="5"/>
  <c r="Y2771" i="5"/>
  <c r="AA2771" i="5" s="1"/>
  <c r="AB2771" i="5" s="1"/>
  <c r="Y2745" i="5"/>
  <c r="AA2745" i="5" s="1"/>
  <c r="AB2745" i="5" s="1"/>
  <c r="BZ9" i="10" s="1"/>
  <c r="Y2739" i="5"/>
  <c r="AA2739" i="5" s="1"/>
  <c r="AB2739" i="5" s="1"/>
  <c r="BZ3" i="10" s="1"/>
  <c r="Y2764" i="5"/>
  <c r="Y2762" i="5"/>
  <c r="AA2762" i="5" s="1"/>
  <c r="Y2760" i="5"/>
  <c r="AA2760" i="5" s="1"/>
  <c r="AB2760" i="5" s="1"/>
  <c r="BZ24" i="10" s="1"/>
  <c r="Y2768" i="5"/>
  <c r="Y2758" i="5"/>
  <c r="AA2758" i="5" s="1"/>
  <c r="AB2758" i="5" s="1"/>
  <c r="BZ22" i="10" s="1"/>
  <c r="Y2756" i="5"/>
  <c r="Y2750" i="5"/>
  <c r="Y2770" i="5"/>
  <c r="Y2748" i="5"/>
  <c r="AA2748" i="5" s="1"/>
  <c r="AB2748" i="5" s="1"/>
  <c r="BZ12" i="10" s="1"/>
  <c r="Y2746" i="5"/>
  <c r="Y2744" i="5"/>
  <c r="AA2744" i="5" s="1"/>
  <c r="AB2744" i="5" s="1"/>
  <c r="Y2740" i="5"/>
  <c r="AA2740" i="5" s="1"/>
  <c r="AB2740" i="5" s="1"/>
  <c r="BZ4" i="10" s="1"/>
  <c r="B2" i="9"/>
  <c r="Q2" i="8"/>
  <c r="R24" i="8"/>
  <c r="R56" i="8"/>
  <c r="R16" i="8"/>
  <c r="R31" i="8"/>
  <c r="R59" i="8"/>
  <c r="R21" i="8"/>
  <c r="R14" i="8"/>
  <c r="R4" i="8"/>
  <c r="R28" i="8"/>
  <c r="R2" i="8"/>
  <c r="C14" i="9"/>
  <c r="Q6" i="8"/>
  <c r="R6" i="8" s="1"/>
  <c r="D2" i="9"/>
  <c r="Q8" i="8"/>
  <c r="R8" i="8" s="1"/>
  <c r="E2" i="9"/>
  <c r="Q11" i="8"/>
  <c r="R11" i="8" s="1"/>
  <c r="F2" i="9"/>
  <c r="Q14" i="8"/>
  <c r="Y649" i="5"/>
  <c r="AA649" i="5" s="1"/>
  <c r="AB649" i="5" s="1"/>
  <c r="Y644" i="5"/>
  <c r="Y646" i="5"/>
  <c r="AA646" i="5" s="1"/>
  <c r="AB646" i="5" s="1"/>
  <c r="Y635" i="5"/>
  <c r="AA635" i="5" s="1"/>
  <c r="AB635" i="5" s="1"/>
  <c r="S23" i="10" s="1"/>
  <c r="Y626" i="5"/>
  <c r="AA626" i="5" s="1"/>
  <c r="Y617" i="5"/>
  <c r="AA617" i="5" s="1"/>
  <c r="AB617" i="5" s="1"/>
  <c r="S5" i="10" s="1"/>
  <c r="Y642" i="5"/>
  <c r="AA642" i="5" s="1"/>
  <c r="AB642" i="5" s="1"/>
  <c r="S30" i="10" s="1"/>
  <c r="Y633" i="5"/>
  <c r="Y624" i="5"/>
  <c r="Y615" i="5"/>
  <c r="Y631" i="5"/>
  <c r="Y622" i="5"/>
  <c r="Y647" i="5"/>
  <c r="Y640" i="5"/>
  <c r="AA640" i="5" s="1"/>
  <c r="AB640" i="5" s="1"/>
  <c r="S28" i="10" s="1"/>
  <c r="Y638" i="5"/>
  <c r="AA638" i="5" s="1"/>
  <c r="Y629" i="5"/>
  <c r="Y620" i="5"/>
  <c r="AA620" i="5" s="1"/>
  <c r="AB620" i="5" s="1"/>
  <c r="Y645" i="5"/>
  <c r="Y636" i="5"/>
  <c r="Y627" i="5"/>
  <c r="Y618" i="5"/>
  <c r="Y634" i="5"/>
  <c r="Y625" i="5"/>
  <c r="Y616" i="5"/>
  <c r="Y643" i="5"/>
  <c r="Y641" i="5"/>
  <c r="Y632" i="5"/>
  <c r="AA632" i="5" s="1"/>
  <c r="AB632" i="5" s="1"/>
  <c r="Y623" i="5"/>
  <c r="AA623" i="5" s="1"/>
  <c r="AB623" i="5" s="1"/>
  <c r="Y614" i="5"/>
  <c r="AA614" i="5" s="1"/>
  <c r="Y648" i="5"/>
  <c r="Y639" i="5"/>
  <c r="Y630" i="5"/>
  <c r="Y621" i="5"/>
  <c r="Y637" i="5"/>
  <c r="Y628" i="5"/>
  <c r="Y619" i="5"/>
  <c r="Y1513" i="5"/>
  <c r="Y1502" i="5"/>
  <c r="AA1502" i="5" s="1"/>
  <c r="Y1491" i="5"/>
  <c r="AA1491" i="5" s="1"/>
  <c r="AB1491" i="5" s="1"/>
  <c r="AQ15" i="10" s="1"/>
  <c r="Y1512" i="5"/>
  <c r="Y1498" i="5"/>
  <c r="Y1487" i="5"/>
  <c r="AA1487" i="5" s="1"/>
  <c r="AB1487" i="5" s="1"/>
  <c r="AQ11" i="10" s="1"/>
  <c r="Y1504" i="5"/>
  <c r="AA1504" i="5" s="1"/>
  <c r="AB1504" i="5" s="1"/>
  <c r="Y1493" i="5"/>
  <c r="AA1493" i="5" s="1"/>
  <c r="AB1493" i="5" s="1"/>
  <c r="Y1482" i="5"/>
  <c r="Y1506" i="5"/>
  <c r="Y1495" i="5"/>
  <c r="AA1495" i="5" s="1"/>
  <c r="AB1495" i="5" s="1"/>
  <c r="Y1484" i="5"/>
  <c r="AA1484" i="5" s="1"/>
  <c r="AB1484" i="5" s="1"/>
  <c r="Y1480" i="5"/>
  <c r="Y1500" i="5"/>
  <c r="Y1511" i="5"/>
  <c r="AA1511" i="5" s="1"/>
  <c r="AB1511" i="5" s="1"/>
  <c r="AQ35" i="10" s="1"/>
  <c r="Y1489" i="5"/>
  <c r="AA1489" i="5" s="1"/>
  <c r="AB1489" i="5" s="1"/>
  <c r="AQ13" i="10" s="1"/>
  <c r="Y1478" i="5"/>
  <c r="AA1478" i="5" s="1"/>
  <c r="Y1496" i="5"/>
  <c r="AA1496" i="5" s="1"/>
  <c r="AB1496" i="5" s="1"/>
  <c r="AQ20" i="10" s="1"/>
  <c r="Y1485" i="5"/>
  <c r="Y1509" i="5"/>
  <c r="AA1509" i="5" s="1"/>
  <c r="AB1509" i="5" s="1"/>
  <c r="AQ33" i="10" s="1"/>
  <c r="Y1507" i="5"/>
  <c r="Y1494" i="5"/>
  <c r="Y1505" i="5"/>
  <c r="AA1505" i="5" s="1"/>
  <c r="AB1505" i="5" s="1"/>
  <c r="Y1503" i="5"/>
  <c r="AA1503" i="5" s="1"/>
  <c r="AB1503" i="5" s="1"/>
  <c r="AQ27" i="10" s="1"/>
  <c r="Y1501" i="5"/>
  <c r="AA1501" i="5" s="1"/>
  <c r="AB1501" i="5" s="1"/>
  <c r="Y1490" i="5"/>
  <c r="AA1490" i="5" s="1"/>
  <c r="Y1479" i="5"/>
  <c r="AA1479" i="5" s="1"/>
  <c r="AB1479" i="5" s="1"/>
  <c r="AQ3" i="10" s="1"/>
  <c r="Y1488" i="5"/>
  <c r="AA1488" i="5" s="1"/>
  <c r="AB1488" i="5" s="1"/>
  <c r="AQ12" i="10" s="1"/>
  <c r="Y1499" i="5"/>
  <c r="AA1499" i="5" s="1"/>
  <c r="AB1499" i="5" s="1"/>
  <c r="AQ23" i="10" s="1"/>
  <c r="Y1510" i="5"/>
  <c r="AA1510" i="5" s="1"/>
  <c r="AB1510" i="5" s="1"/>
  <c r="AQ34" i="10" s="1"/>
  <c r="Y1497" i="5"/>
  <c r="AA1497" i="5" s="1"/>
  <c r="AB1497" i="5" s="1"/>
  <c r="AQ21" i="10" s="1"/>
  <c r="Y1486" i="5"/>
  <c r="AA1486" i="5" s="1"/>
  <c r="AB1486" i="5" s="1"/>
  <c r="AQ10" i="10" s="1"/>
  <c r="Y1508" i="5"/>
  <c r="AA1508" i="5" s="1"/>
  <c r="AB1508" i="5" s="1"/>
  <c r="AQ32" i="10" s="1"/>
  <c r="Y1481" i="5"/>
  <c r="AA1481" i="5" s="1"/>
  <c r="AB1481" i="5" s="1"/>
  <c r="AQ5" i="10" s="1"/>
  <c r="Y1483" i="5"/>
  <c r="AA1483" i="5" s="1"/>
  <c r="AB1483" i="5" s="1"/>
  <c r="AQ7" i="10" s="1"/>
  <c r="Y1492" i="5"/>
  <c r="AA1492" i="5" s="1"/>
  <c r="AB1492" i="5" s="1"/>
  <c r="Y2374" i="5"/>
  <c r="AA2374" i="5" s="1"/>
  <c r="AB2374" i="5" s="1"/>
  <c r="BO34" i="10" s="1"/>
  <c r="Y2361" i="5"/>
  <c r="AA2361" i="5" s="1"/>
  <c r="AB2361" i="5" s="1"/>
  <c r="BO21" i="10" s="1"/>
  <c r="Y2356" i="5"/>
  <c r="AA2356" i="5" s="1"/>
  <c r="AB2356" i="5" s="1"/>
  <c r="BO16" i="10" s="1"/>
  <c r="Y2343" i="5"/>
  <c r="AA2343" i="5" s="1"/>
  <c r="AB2343" i="5" s="1"/>
  <c r="BO3" i="10" s="1"/>
  <c r="Y2369" i="5"/>
  <c r="Y2351" i="5"/>
  <c r="Y2377" i="5"/>
  <c r="AA2377" i="5" s="1"/>
  <c r="AB2377" i="5" s="1"/>
  <c r="BO37" i="10" s="1"/>
  <c r="Y2364" i="5"/>
  <c r="Y2359" i="5"/>
  <c r="AA2359" i="5" s="1"/>
  <c r="AB2359" i="5" s="1"/>
  <c r="BO19" i="10" s="1"/>
  <c r="Y2346" i="5"/>
  <c r="Y2367" i="5"/>
  <c r="Y2362" i="5"/>
  <c r="AA2362" i="5" s="1"/>
  <c r="AB2362" i="5" s="1"/>
  <c r="BO22" i="10" s="1"/>
  <c r="Y2349" i="5"/>
  <c r="AA2349" i="5" s="1"/>
  <c r="AB2349" i="5" s="1"/>
  <c r="BO9" i="10" s="1"/>
  <c r="Y2344" i="5"/>
  <c r="AA2344" i="5" s="1"/>
  <c r="AB2344" i="5" s="1"/>
  <c r="BO4" i="10" s="1"/>
  <c r="Y2370" i="5"/>
  <c r="AA2370" i="5" s="1"/>
  <c r="AB2370" i="5" s="1"/>
  <c r="Y2365" i="5"/>
  <c r="AA2365" i="5" s="1"/>
  <c r="AB2365" i="5" s="1"/>
  <c r="BO25" i="10" s="1"/>
  <c r="Y2352" i="5"/>
  <c r="Y2347" i="5"/>
  <c r="AA2347" i="5" s="1"/>
  <c r="AB2347" i="5" s="1"/>
  <c r="BO7" i="10" s="1"/>
  <c r="Y2373" i="5"/>
  <c r="AA2373" i="5" s="1"/>
  <c r="AB2373" i="5" s="1"/>
  <c r="Y2368" i="5"/>
  <c r="AA2368" i="5" s="1"/>
  <c r="AB2368" i="5" s="1"/>
  <c r="BO28" i="10" s="1"/>
  <c r="Y2355" i="5"/>
  <c r="AA2355" i="5" s="1"/>
  <c r="AB2355" i="5" s="1"/>
  <c r="Y2350" i="5"/>
  <c r="AA2350" i="5" s="1"/>
  <c r="AB2350" i="5" s="1"/>
  <c r="BO10" i="10" s="1"/>
  <c r="Y2363" i="5"/>
  <c r="Y2345" i="5"/>
  <c r="Y2376" i="5"/>
  <c r="Y2371" i="5"/>
  <c r="AA2371" i="5" s="1"/>
  <c r="AB2371" i="5" s="1"/>
  <c r="BO31" i="10" s="1"/>
  <c r="Y2358" i="5"/>
  <c r="Y2353" i="5"/>
  <c r="AA2353" i="5" s="1"/>
  <c r="AB2353" i="5" s="1"/>
  <c r="BO13" i="10" s="1"/>
  <c r="Y2342" i="5"/>
  <c r="AA2342" i="5" s="1"/>
  <c r="Y2360" i="5"/>
  <c r="AA2360" i="5" s="1"/>
  <c r="AB2360" i="5" s="1"/>
  <c r="BO20" i="10" s="1"/>
  <c r="Y2357" i="5"/>
  <c r="Y2375" i="5"/>
  <c r="Y2354" i="5"/>
  <c r="AA2354" i="5" s="1"/>
  <c r="Y2372" i="5"/>
  <c r="AA2372" i="5" s="1"/>
  <c r="AB2372" i="5" s="1"/>
  <c r="BO32" i="10" s="1"/>
  <c r="Y2348" i="5"/>
  <c r="AA2348" i="5" s="1"/>
  <c r="AB2348" i="5" s="1"/>
  <c r="BO8" i="10" s="1"/>
  <c r="Y2366" i="5"/>
  <c r="AA2366" i="5" s="1"/>
  <c r="Y3240" i="5"/>
  <c r="AA3240" i="5" s="1"/>
  <c r="AB3240" i="5" s="1"/>
  <c r="Y3237" i="5"/>
  <c r="AA3237" i="5" s="1"/>
  <c r="AB3237" i="5" s="1"/>
  <c r="CM33" i="10" s="1"/>
  <c r="Y3234" i="5"/>
  <c r="Y3231" i="5"/>
  <c r="Y3228" i="5"/>
  <c r="Y3225" i="5"/>
  <c r="AA3225" i="5" s="1"/>
  <c r="AB3225" i="5" s="1"/>
  <c r="CM21" i="10" s="1"/>
  <c r="Y3222" i="5"/>
  <c r="Y3219" i="5"/>
  <c r="AA3219" i="5" s="1"/>
  <c r="AB3219" i="5" s="1"/>
  <c r="CM15" i="10" s="1"/>
  <c r="Y3216" i="5"/>
  <c r="AA3216" i="5" s="1"/>
  <c r="AB3216" i="5" s="1"/>
  <c r="CM12" i="10" s="1"/>
  <c r="Y3213" i="5"/>
  <c r="Y3210" i="5"/>
  <c r="Y3207" i="5"/>
  <c r="AA3207" i="5" s="1"/>
  <c r="AB3207" i="5" s="1"/>
  <c r="CM3" i="10" s="1"/>
  <c r="Y3232" i="5"/>
  <c r="Y3221" i="5"/>
  <c r="Y3238" i="5"/>
  <c r="AA3238" i="5" s="1"/>
  <c r="AB3238" i="5" s="1"/>
  <c r="CM34" i="10" s="1"/>
  <c r="Y3233" i="5"/>
  <c r="AA3233" i="5" s="1"/>
  <c r="AB3233" i="5" s="1"/>
  <c r="CM29" i="10" s="1"/>
  <c r="Y3239" i="5"/>
  <c r="AA3239" i="5" s="1"/>
  <c r="AB3239" i="5" s="1"/>
  <c r="CM35" i="10" s="1"/>
  <c r="Y3223" i="5"/>
  <c r="Y3211" i="5"/>
  <c r="AA3211" i="5" s="1"/>
  <c r="AB3211" i="5" s="1"/>
  <c r="CM7" i="10" s="1"/>
  <c r="Y3206" i="5"/>
  <c r="Y3241" i="5"/>
  <c r="AA3241" i="5" s="1"/>
  <c r="AB3241" i="5" s="1"/>
  <c r="CM37" i="10" s="1"/>
  <c r="Y3226" i="5"/>
  <c r="AA3226" i="5" s="1"/>
  <c r="AB3226" i="5" s="1"/>
  <c r="CM22" i="10" s="1"/>
  <c r="Y3235" i="5"/>
  <c r="Y3217" i="5"/>
  <c r="Y3208" i="5"/>
  <c r="Y3224" i="5"/>
  <c r="Y3215" i="5"/>
  <c r="AA3215" i="5" s="1"/>
  <c r="AB3215" i="5" s="1"/>
  <c r="Y3220" i="5"/>
  <c r="Y3229" i="5"/>
  <c r="AA3229" i="5" s="1"/>
  <c r="AB3229" i="5" s="1"/>
  <c r="CM25" i="10" s="1"/>
  <c r="Y3227" i="5"/>
  <c r="AA3227" i="5" s="1"/>
  <c r="AB3227" i="5" s="1"/>
  <c r="Y3218" i="5"/>
  <c r="AA3218" i="5" s="1"/>
  <c r="Y3209" i="5"/>
  <c r="AA3209" i="5" s="1"/>
  <c r="AB3209" i="5" s="1"/>
  <c r="Y3236" i="5"/>
  <c r="AA3236" i="5" s="1"/>
  <c r="AB3236" i="5" s="1"/>
  <c r="CM32" i="10" s="1"/>
  <c r="Y3230" i="5"/>
  <c r="AA3230" i="5" s="1"/>
  <c r="Y3214" i="5"/>
  <c r="Y3212" i="5"/>
  <c r="Y194" i="5"/>
  <c r="AA194" i="5" s="1"/>
  <c r="AA209" i="5"/>
  <c r="AB209" i="5" s="1"/>
  <c r="G29" i="10" s="1"/>
  <c r="AA211" i="5"/>
  <c r="AB211" i="5" s="1"/>
  <c r="Y213" i="5"/>
  <c r="AA213" i="5" s="1"/>
  <c r="AB213" i="5" s="1"/>
  <c r="AA228" i="5"/>
  <c r="AB228" i="5" s="1"/>
  <c r="H12" i="10" s="1"/>
  <c r="Y230" i="5"/>
  <c r="AA230" i="5" s="1"/>
  <c r="AA245" i="5"/>
  <c r="AB245" i="5" s="1"/>
  <c r="H29" i="10" s="1"/>
  <c r="AA247" i="5"/>
  <c r="AB247" i="5" s="1"/>
  <c r="Y249" i="5"/>
  <c r="AA249" i="5" s="1"/>
  <c r="AB249" i="5" s="1"/>
  <c r="Y266" i="5"/>
  <c r="AA266" i="5" s="1"/>
  <c r="AA281" i="5"/>
  <c r="AB281" i="5" s="1"/>
  <c r="I29" i="10" s="1"/>
  <c r="AA283" i="5"/>
  <c r="AB283" i="5" s="1"/>
  <c r="Y285" i="5"/>
  <c r="AA285" i="5" s="1"/>
  <c r="AB285" i="5" s="1"/>
  <c r="AA341" i="5"/>
  <c r="AB341" i="5" s="1"/>
  <c r="K17" i="10" s="1"/>
  <c r="AA350" i="5"/>
  <c r="M14" i="9"/>
  <c r="Q36" i="8"/>
  <c r="R36" i="8" s="1"/>
  <c r="M21" i="9"/>
  <c r="AC417" i="5"/>
  <c r="M23" i="9"/>
  <c r="Y428" i="5"/>
  <c r="AA428" i="5" s="1"/>
  <c r="AB428" i="5" s="1"/>
  <c r="Y435" i="5"/>
  <c r="AA435" i="5" s="1"/>
  <c r="AB435" i="5" s="1"/>
  <c r="N3" i="10" s="1"/>
  <c r="N30" i="9"/>
  <c r="Y467" i="5"/>
  <c r="AA467" i="5" s="1"/>
  <c r="AB467" i="5" s="1"/>
  <c r="N35" i="10" s="1"/>
  <c r="AC472" i="5"/>
  <c r="AC487" i="5"/>
  <c r="O33" i="9"/>
  <c r="P8" i="9"/>
  <c r="AA517" i="5"/>
  <c r="AB517" i="5" s="1"/>
  <c r="P13" i="10" s="1"/>
  <c r="P27" i="9"/>
  <c r="V12" i="9"/>
  <c r="C26" i="9"/>
  <c r="Q7" i="8"/>
  <c r="R7" i="8" s="1"/>
  <c r="D26" i="9"/>
  <c r="Q10" i="8"/>
  <c r="R10" i="8" s="1"/>
  <c r="E26" i="9"/>
  <c r="Q13" i="8"/>
  <c r="R13" i="8" s="1"/>
  <c r="AA4" i="5"/>
  <c r="AB4" i="5" s="1"/>
  <c r="B4" i="10" s="1"/>
  <c r="AA8" i="5"/>
  <c r="AB8" i="5" s="1"/>
  <c r="B8" i="10" s="1"/>
  <c r="AA20" i="5"/>
  <c r="AB20" i="5" s="1"/>
  <c r="B20" i="10" s="1"/>
  <c r="AA28" i="5"/>
  <c r="AB28" i="5" s="1"/>
  <c r="B28" i="10" s="1"/>
  <c r="AA32" i="5"/>
  <c r="AB32" i="5" s="1"/>
  <c r="B32" i="10" s="1"/>
  <c r="AA38" i="5"/>
  <c r="AA40" i="5"/>
  <c r="AB40" i="5" s="1"/>
  <c r="C4" i="10" s="1"/>
  <c r="AA42" i="5"/>
  <c r="AB42" i="5" s="1"/>
  <c r="C6" i="10" s="1"/>
  <c r="AA44" i="5"/>
  <c r="AB44" i="5" s="1"/>
  <c r="C8" i="10" s="1"/>
  <c r="AA46" i="5"/>
  <c r="AB46" i="5" s="1"/>
  <c r="C10" i="10" s="1"/>
  <c r="AA48" i="5"/>
  <c r="AB48" i="5" s="1"/>
  <c r="C12" i="10" s="1"/>
  <c r="AA50" i="5"/>
  <c r="AA52" i="5"/>
  <c r="AB52" i="5" s="1"/>
  <c r="C16" i="10" s="1"/>
  <c r="AA54" i="5"/>
  <c r="AB54" i="5" s="1"/>
  <c r="C18" i="10" s="1"/>
  <c r="AA56" i="5"/>
  <c r="AB56" i="5" s="1"/>
  <c r="C20" i="10" s="1"/>
  <c r="AA58" i="5"/>
  <c r="AB58" i="5" s="1"/>
  <c r="C22" i="10" s="1"/>
  <c r="AA60" i="5"/>
  <c r="AB60" i="5" s="1"/>
  <c r="C24" i="10" s="1"/>
  <c r="AA62" i="5"/>
  <c r="AA64" i="5"/>
  <c r="AB64" i="5" s="1"/>
  <c r="C28" i="10" s="1"/>
  <c r="AA66" i="5"/>
  <c r="AB66" i="5" s="1"/>
  <c r="C30" i="10" s="1"/>
  <c r="AA68" i="5"/>
  <c r="AB68" i="5" s="1"/>
  <c r="C32" i="10" s="1"/>
  <c r="AA70" i="5"/>
  <c r="AB70" i="5" s="1"/>
  <c r="C34" i="10" s="1"/>
  <c r="AA72" i="5"/>
  <c r="AB72" i="5" s="1"/>
  <c r="C36" i="10" s="1"/>
  <c r="AA80" i="5"/>
  <c r="AB80" i="5" s="1"/>
  <c r="D8" i="10" s="1"/>
  <c r="AA88" i="5"/>
  <c r="AB88" i="5" s="1"/>
  <c r="D16" i="10" s="1"/>
  <c r="AA92" i="5"/>
  <c r="AB92" i="5" s="1"/>
  <c r="D20" i="10" s="1"/>
  <c r="AA96" i="5"/>
  <c r="AB96" i="5" s="1"/>
  <c r="D24" i="10" s="1"/>
  <c r="AA104" i="5"/>
  <c r="AB104" i="5" s="1"/>
  <c r="D32" i="10" s="1"/>
  <c r="AA112" i="5"/>
  <c r="AB112" i="5" s="1"/>
  <c r="E4" i="10" s="1"/>
  <c r="AA116" i="5"/>
  <c r="AB116" i="5" s="1"/>
  <c r="E8" i="10" s="1"/>
  <c r="AA120" i="5"/>
  <c r="AB120" i="5" s="1"/>
  <c r="E12" i="10" s="1"/>
  <c r="AA128" i="5"/>
  <c r="AB128" i="5" s="1"/>
  <c r="E20" i="10" s="1"/>
  <c r="AA136" i="5"/>
  <c r="AB136" i="5" s="1"/>
  <c r="E28" i="10" s="1"/>
  <c r="AA140" i="5"/>
  <c r="AB140" i="5" s="1"/>
  <c r="E32" i="10" s="1"/>
  <c r="AA144" i="5"/>
  <c r="AB144" i="5" s="1"/>
  <c r="E36" i="10" s="1"/>
  <c r="AA152" i="5"/>
  <c r="AB152" i="5" s="1"/>
  <c r="F8" i="10" s="1"/>
  <c r="AA160" i="5"/>
  <c r="AB160" i="5" s="1"/>
  <c r="F16" i="10" s="1"/>
  <c r="AA164" i="5"/>
  <c r="AB164" i="5" s="1"/>
  <c r="F20" i="10" s="1"/>
  <c r="AA168" i="5"/>
  <c r="AB168" i="5" s="1"/>
  <c r="F24" i="10" s="1"/>
  <c r="AA176" i="5"/>
  <c r="AB176" i="5" s="1"/>
  <c r="F32" i="10" s="1"/>
  <c r="AA184" i="5"/>
  <c r="AB184" i="5" s="1"/>
  <c r="G4" i="10" s="1"/>
  <c r="AA188" i="5"/>
  <c r="AB188" i="5" s="1"/>
  <c r="Y192" i="5"/>
  <c r="AA192" i="5" s="1"/>
  <c r="AB192" i="5" s="1"/>
  <c r="AC198" i="5"/>
  <c r="H2" i="9"/>
  <c r="Q20" i="8"/>
  <c r="R20" i="8" s="1"/>
  <c r="Y228" i="5"/>
  <c r="AA243" i="5"/>
  <c r="AB243" i="5" s="1"/>
  <c r="I2" i="9"/>
  <c r="Q23" i="8"/>
  <c r="R23" i="8" s="1"/>
  <c r="AA260" i="5"/>
  <c r="AB260" i="5" s="1"/>
  <c r="Y264" i="5"/>
  <c r="AA264" i="5" s="1"/>
  <c r="AB264" i="5" s="1"/>
  <c r="AC270" i="5"/>
  <c r="AC287" i="5"/>
  <c r="J2" i="9"/>
  <c r="Q26" i="8"/>
  <c r="R26" i="8" s="1"/>
  <c r="Y296" i="5"/>
  <c r="AA296" i="5" s="1"/>
  <c r="AB296" i="5" s="1"/>
  <c r="Y305" i="5"/>
  <c r="AA305" i="5" s="1"/>
  <c r="AB305" i="5" s="1"/>
  <c r="Y314" i="5"/>
  <c r="AA314" i="5" s="1"/>
  <c r="Y323" i="5"/>
  <c r="AA323" i="5" s="1"/>
  <c r="AB323" i="5" s="1"/>
  <c r="Y332" i="5"/>
  <c r="AA332" i="5" s="1"/>
  <c r="AB332" i="5" s="1"/>
  <c r="Y341" i="5"/>
  <c r="L2" i="9"/>
  <c r="Q32" i="8"/>
  <c r="R32" i="8" s="1"/>
  <c r="L14" i="9"/>
  <c r="Q33" i="8"/>
  <c r="R33" i="8" s="1"/>
  <c r="AA376" i="5"/>
  <c r="AB376" i="5" s="1"/>
  <c r="L16" i="10" s="1"/>
  <c r="L26" i="9"/>
  <c r="Q34" i="8"/>
  <c r="R34" i="8" s="1"/>
  <c r="M2" i="9"/>
  <c r="Q35" i="8"/>
  <c r="R35" i="8" s="1"/>
  <c r="Y442" i="5"/>
  <c r="N20" i="9"/>
  <c r="O5" i="9"/>
  <c r="AC473" i="5"/>
  <c r="Y527" i="5"/>
  <c r="AA527" i="5" s="1"/>
  <c r="AB527" i="5" s="1"/>
  <c r="P23" i="10" s="1"/>
  <c r="Q4" i="9"/>
  <c r="Y563" i="5"/>
  <c r="AA563" i="5" s="1"/>
  <c r="AB563" i="5" s="1"/>
  <c r="Q23" i="10" s="1"/>
  <c r="AA611" i="5"/>
  <c r="AB611" i="5" s="1"/>
  <c r="R35" i="10" s="1"/>
  <c r="AA643" i="5"/>
  <c r="AB643" i="5" s="1"/>
  <c r="S31" i="10" s="1"/>
  <c r="S35" i="9"/>
  <c r="V23" i="9"/>
  <c r="AA811" i="5"/>
  <c r="AB811" i="5" s="1"/>
  <c r="D14" i="9"/>
  <c r="Q9" i="8"/>
  <c r="R9" i="8" s="1"/>
  <c r="E14" i="9"/>
  <c r="Q12" i="8"/>
  <c r="R12" i="8" s="1"/>
  <c r="Y217" i="5"/>
  <c r="AA217" i="5" s="1"/>
  <c r="AB217" i="5" s="1"/>
  <c r="Y214" i="5"/>
  <c r="Y208" i="5"/>
  <c r="AA208" i="5" s="1"/>
  <c r="AB208" i="5" s="1"/>
  <c r="Y205" i="5"/>
  <c r="Y199" i="5"/>
  <c r="AA199" i="5" s="1"/>
  <c r="AB199" i="5" s="1"/>
  <c r="Y196" i="5"/>
  <c r="AA196" i="5" s="1"/>
  <c r="AB196" i="5" s="1"/>
  <c r="Y190" i="5"/>
  <c r="AA190" i="5" s="1"/>
  <c r="AB190" i="5" s="1"/>
  <c r="Y211" i="5"/>
  <c r="Y202" i="5"/>
  <c r="AA202" i="5" s="1"/>
  <c r="AB202" i="5" s="1"/>
  <c r="Y193" i="5"/>
  <c r="Y1080" i="5"/>
  <c r="Y1071" i="5"/>
  <c r="Y1062" i="5"/>
  <c r="Y1053" i="5"/>
  <c r="Y1074" i="5"/>
  <c r="Y1065" i="5"/>
  <c r="Y1056" i="5"/>
  <c r="Y1047" i="5"/>
  <c r="Y1079" i="5"/>
  <c r="Y1070" i="5"/>
  <c r="Y1061" i="5"/>
  <c r="Y1052" i="5"/>
  <c r="Y1069" i="5"/>
  <c r="AA1069" i="5" s="1"/>
  <c r="AB1069" i="5" s="1"/>
  <c r="AE25" i="10" s="1"/>
  <c r="Y1067" i="5"/>
  <c r="Y1077" i="5"/>
  <c r="Y1073" i="5"/>
  <c r="Y1050" i="5"/>
  <c r="Y1046" i="5"/>
  <c r="Y1075" i="5"/>
  <c r="AA1075" i="5" s="1"/>
  <c r="AB1075" i="5" s="1"/>
  <c r="AE31" i="10" s="1"/>
  <c r="Y1048" i="5"/>
  <c r="AA1048" i="5" s="1"/>
  <c r="AB1048" i="5" s="1"/>
  <c r="AE4" i="10" s="1"/>
  <c r="Y1081" i="5"/>
  <c r="AA1081" i="5" s="1"/>
  <c r="AB1081" i="5" s="1"/>
  <c r="Y1054" i="5"/>
  <c r="AA1054" i="5" s="1"/>
  <c r="AB1054" i="5" s="1"/>
  <c r="Y1060" i="5"/>
  <c r="Y1058" i="5"/>
  <c r="Y1068" i="5"/>
  <c r="Y1064" i="5"/>
  <c r="Y1066" i="5"/>
  <c r="AA1066" i="5" s="1"/>
  <c r="AB1066" i="5" s="1"/>
  <c r="AE22" i="10" s="1"/>
  <c r="Y1072" i="5"/>
  <c r="AA1072" i="5" s="1"/>
  <c r="AB1072" i="5" s="1"/>
  <c r="Y1078" i="5"/>
  <c r="AA1078" i="5" s="1"/>
  <c r="AB1078" i="5" s="1"/>
  <c r="AE34" i="10" s="1"/>
  <c r="Y1076" i="5"/>
  <c r="Y1051" i="5"/>
  <c r="AA1051" i="5" s="1"/>
  <c r="AB1051" i="5" s="1"/>
  <c r="AE7" i="10" s="1"/>
  <c r="Y1049" i="5"/>
  <c r="Y1059" i="5"/>
  <c r="Y1055" i="5"/>
  <c r="Y1057" i="5"/>
  <c r="Y1063" i="5"/>
  <c r="AA1063" i="5" s="1"/>
  <c r="AB1063" i="5" s="1"/>
  <c r="AE19" i="10" s="1"/>
  <c r="Y1932" i="5"/>
  <c r="AA1932" i="5" s="1"/>
  <c r="AB1932" i="5" s="1"/>
  <c r="BC24" i="10" s="1"/>
  <c r="Y1921" i="5"/>
  <c r="AA1921" i="5" s="1"/>
  <c r="AB1921" i="5" s="1"/>
  <c r="Y1910" i="5"/>
  <c r="Y1945" i="5"/>
  <c r="AA1945" i="5" s="1"/>
  <c r="AB1945" i="5" s="1"/>
  <c r="BC37" i="10" s="1"/>
  <c r="Y1925" i="5"/>
  <c r="AA1925" i="5" s="1"/>
  <c r="AB1925" i="5" s="1"/>
  <c r="BC17" i="10" s="1"/>
  <c r="Y1920" i="5"/>
  <c r="AA1920" i="5" s="1"/>
  <c r="AB1920" i="5" s="1"/>
  <c r="Y1943" i="5"/>
  <c r="AA1943" i="5" s="1"/>
  <c r="AB1943" i="5" s="1"/>
  <c r="BC35" i="10" s="1"/>
  <c r="Y1915" i="5"/>
  <c r="AA1915" i="5" s="1"/>
  <c r="AB1915" i="5" s="1"/>
  <c r="BC7" i="10" s="1"/>
  <c r="Y1938" i="5"/>
  <c r="AA1938" i="5" s="1"/>
  <c r="AB1938" i="5" s="1"/>
  <c r="BC30" i="10" s="1"/>
  <c r="Y1933" i="5"/>
  <c r="AA1933" i="5" s="1"/>
  <c r="AB1933" i="5" s="1"/>
  <c r="BC25" i="10" s="1"/>
  <c r="Y1928" i="5"/>
  <c r="AA1928" i="5" s="1"/>
  <c r="AB1928" i="5" s="1"/>
  <c r="BC20" i="10" s="1"/>
  <c r="Y1923" i="5"/>
  <c r="AA1923" i="5" s="1"/>
  <c r="AB1923" i="5" s="1"/>
  <c r="BC15" i="10" s="1"/>
  <c r="Y1918" i="5"/>
  <c r="AA1918" i="5" s="1"/>
  <c r="AB1918" i="5" s="1"/>
  <c r="BC10" i="10" s="1"/>
  <c r="Y1913" i="5"/>
  <c r="Y1941" i="5"/>
  <c r="Y1936" i="5"/>
  <c r="AA1936" i="5" s="1"/>
  <c r="AB1936" i="5" s="1"/>
  <c r="Y1931" i="5"/>
  <c r="Y1944" i="5"/>
  <c r="AA1944" i="5" s="1"/>
  <c r="AB1944" i="5" s="1"/>
  <c r="BC36" i="10" s="1"/>
  <c r="Y1934" i="5"/>
  <c r="AA1934" i="5" s="1"/>
  <c r="Y1939" i="5"/>
  <c r="AA1939" i="5" s="1"/>
  <c r="AB1939" i="5" s="1"/>
  <c r="BC31" i="10" s="1"/>
  <c r="Y1929" i="5"/>
  <c r="AA1929" i="5" s="1"/>
  <c r="AB1929" i="5" s="1"/>
  <c r="BC21" i="10" s="1"/>
  <c r="Y1924" i="5"/>
  <c r="AA1924" i="5" s="1"/>
  <c r="AB1924" i="5" s="1"/>
  <c r="Y1919" i="5"/>
  <c r="AA1919" i="5" s="1"/>
  <c r="AB1919" i="5" s="1"/>
  <c r="BC11" i="10" s="1"/>
  <c r="Y1914" i="5"/>
  <c r="Y1911" i="5"/>
  <c r="AA1911" i="5" s="1"/>
  <c r="AB1911" i="5" s="1"/>
  <c r="BC3" i="10" s="1"/>
  <c r="Y1935" i="5"/>
  <c r="Y1930" i="5"/>
  <c r="AA1930" i="5" s="1"/>
  <c r="AB1930" i="5" s="1"/>
  <c r="BC22" i="10" s="1"/>
  <c r="Y1916" i="5"/>
  <c r="Y1927" i="5"/>
  <c r="AA1927" i="5" s="1"/>
  <c r="AB1927" i="5" s="1"/>
  <c r="BC19" i="10" s="1"/>
  <c r="Y1940" i="5"/>
  <c r="AA1940" i="5" s="1"/>
  <c r="AB1940" i="5" s="1"/>
  <c r="BC32" i="10" s="1"/>
  <c r="Y1937" i="5"/>
  <c r="Y1942" i="5"/>
  <c r="AA1942" i="5" s="1"/>
  <c r="AB1942" i="5" s="1"/>
  <c r="BC34" i="10" s="1"/>
  <c r="Y1926" i="5"/>
  <c r="Y1912" i="5"/>
  <c r="AA1912" i="5" s="1"/>
  <c r="AB1912" i="5" s="1"/>
  <c r="BC4" i="10" s="1"/>
  <c r="Y1917" i="5"/>
  <c r="AA1917" i="5" s="1"/>
  <c r="AB1917" i="5" s="1"/>
  <c r="BC9" i="10" s="1"/>
  <c r="Y1922" i="5"/>
  <c r="Y2801" i="5"/>
  <c r="AA2801" i="5" s="1"/>
  <c r="AB2801" i="5" s="1"/>
  <c r="Y2790" i="5"/>
  <c r="AA2790" i="5" s="1"/>
  <c r="AB2790" i="5" s="1"/>
  <c r="CA18" i="10" s="1"/>
  <c r="Y2779" i="5"/>
  <c r="Y2804" i="5"/>
  <c r="Y2793" i="5"/>
  <c r="AA2793" i="5" s="1"/>
  <c r="AB2793" i="5" s="1"/>
  <c r="CA21" i="10" s="1"/>
  <c r="Y2807" i="5"/>
  <c r="AA2807" i="5" s="1"/>
  <c r="AB2807" i="5" s="1"/>
  <c r="Y2796" i="5"/>
  <c r="AA2796" i="5" s="1"/>
  <c r="AB2796" i="5" s="1"/>
  <c r="CA24" i="10" s="1"/>
  <c r="Y2785" i="5"/>
  <c r="AA2785" i="5" s="1"/>
  <c r="AB2785" i="5" s="1"/>
  <c r="CA13" i="10" s="1"/>
  <c r="Y2799" i="5"/>
  <c r="AA2799" i="5" s="1"/>
  <c r="AB2799" i="5" s="1"/>
  <c r="CA27" i="10" s="1"/>
  <c r="Y2788" i="5"/>
  <c r="Y2774" i="5"/>
  <c r="AA2774" i="5" s="1"/>
  <c r="Y2802" i="5"/>
  <c r="AA2802" i="5" s="1"/>
  <c r="AB2802" i="5" s="1"/>
  <c r="CA30" i="10" s="1"/>
  <c r="Y2791" i="5"/>
  <c r="Y2777" i="5"/>
  <c r="Y2808" i="5"/>
  <c r="AA2808" i="5" s="1"/>
  <c r="AB2808" i="5" s="1"/>
  <c r="CA36" i="10" s="1"/>
  <c r="Y2797" i="5"/>
  <c r="Y2783" i="5"/>
  <c r="AA2783" i="5" s="1"/>
  <c r="AB2783" i="5" s="1"/>
  <c r="CA11" i="10" s="1"/>
  <c r="Y2803" i="5"/>
  <c r="AA2803" i="5" s="1"/>
  <c r="AB2803" i="5" s="1"/>
  <c r="CA31" i="10" s="1"/>
  <c r="Y2789" i="5"/>
  <c r="Y2778" i="5"/>
  <c r="AA2778" i="5" s="1"/>
  <c r="AB2778" i="5" s="1"/>
  <c r="Y2794" i="5"/>
  <c r="AA2794" i="5" s="1"/>
  <c r="AB2794" i="5" s="1"/>
  <c r="CA22" i="10" s="1"/>
  <c r="Y2787" i="5"/>
  <c r="AA2787" i="5" s="1"/>
  <c r="AB2787" i="5" s="1"/>
  <c r="CA15" i="10" s="1"/>
  <c r="Y2776" i="5"/>
  <c r="AA2776" i="5" s="1"/>
  <c r="AB2776" i="5" s="1"/>
  <c r="CA4" i="10" s="1"/>
  <c r="Y2798" i="5"/>
  <c r="AA2798" i="5" s="1"/>
  <c r="Y2780" i="5"/>
  <c r="AA2780" i="5" s="1"/>
  <c r="AB2780" i="5" s="1"/>
  <c r="CA8" i="10" s="1"/>
  <c r="Y2805" i="5"/>
  <c r="AA2805" i="5" s="1"/>
  <c r="AB2805" i="5" s="1"/>
  <c r="CA33" i="10" s="1"/>
  <c r="Y2800" i="5"/>
  <c r="Y2782" i="5"/>
  <c r="Y2786" i="5"/>
  <c r="Y2784" i="5"/>
  <c r="AA2784" i="5" s="1"/>
  <c r="AB2784" i="5" s="1"/>
  <c r="CA12" i="10" s="1"/>
  <c r="Y2775" i="5"/>
  <c r="AA2775" i="5" s="1"/>
  <c r="AB2775" i="5" s="1"/>
  <c r="CA3" i="10" s="1"/>
  <c r="Y2795" i="5"/>
  <c r="Y2809" i="5"/>
  <c r="Y2792" i="5"/>
  <c r="Y2781" i="5"/>
  <c r="AA2781" i="5" s="1"/>
  <c r="AB2781" i="5" s="1"/>
  <c r="CA9" i="10" s="1"/>
  <c r="Y2806" i="5"/>
  <c r="Y253" i="5"/>
  <c r="AA253" i="5" s="1"/>
  <c r="AB253" i="5" s="1"/>
  <c r="Y250" i="5"/>
  <c r="Y247" i="5"/>
  <c r="Y241" i="5"/>
  <c r="Y238" i="5"/>
  <c r="AA238" i="5" s="1"/>
  <c r="AB238" i="5" s="1"/>
  <c r="Y232" i="5"/>
  <c r="AA232" i="5" s="1"/>
  <c r="AB232" i="5" s="1"/>
  <c r="Y226" i="5"/>
  <c r="AA226" i="5" s="1"/>
  <c r="AB226" i="5" s="1"/>
  <c r="Y223" i="5"/>
  <c r="Y244" i="5"/>
  <c r="Y235" i="5"/>
  <c r="Y229" i="5"/>
  <c r="Y220" i="5"/>
  <c r="AA220" i="5" s="1"/>
  <c r="AB220" i="5" s="1"/>
  <c r="Y685" i="5"/>
  <c r="AA685" i="5" s="1"/>
  <c r="AB685" i="5" s="1"/>
  <c r="T37" i="10" s="1"/>
  <c r="Y680" i="5"/>
  <c r="Y667" i="5"/>
  <c r="AA667" i="5" s="1"/>
  <c r="AB667" i="5" s="1"/>
  <c r="T19" i="10" s="1"/>
  <c r="Y662" i="5"/>
  <c r="Y673" i="5"/>
  <c r="AA673" i="5" s="1"/>
  <c r="AB673" i="5" s="1"/>
  <c r="Y668" i="5"/>
  <c r="Y655" i="5"/>
  <c r="AA655" i="5" s="1"/>
  <c r="AB655" i="5" s="1"/>
  <c r="Y650" i="5"/>
  <c r="Y670" i="5"/>
  <c r="Y659" i="5"/>
  <c r="Y679" i="5"/>
  <c r="AA679" i="5" s="1"/>
  <c r="AB679" i="5" s="1"/>
  <c r="T31" i="10" s="1"/>
  <c r="Y666" i="5"/>
  <c r="AA666" i="5" s="1"/>
  <c r="AB666" i="5" s="1"/>
  <c r="T18" i="10" s="1"/>
  <c r="Y657" i="5"/>
  <c r="Y677" i="5"/>
  <c r="Y684" i="5"/>
  <c r="AA684" i="5" s="1"/>
  <c r="AB684" i="5" s="1"/>
  <c r="T36" i="10" s="1"/>
  <c r="Y675" i="5"/>
  <c r="Y664" i="5"/>
  <c r="AA664" i="5" s="1"/>
  <c r="AB664" i="5" s="1"/>
  <c r="Y653" i="5"/>
  <c r="Y682" i="5"/>
  <c r="AA682" i="5" s="1"/>
  <c r="AB682" i="5" s="1"/>
  <c r="Y671" i="5"/>
  <c r="Y660" i="5"/>
  <c r="AA660" i="5" s="1"/>
  <c r="AB660" i="5" s="1"/>
  <c r="T12" i="10" s="1"/>
  <c r="Y651" i="5"/>
  <c r="AA651" i="5" s="1"/>
  <c r="AB651" i="5" s="1"/>
  <c r="Y678" i="5"/>
  <c r="AA678" i="5" s="1"/>
  <c r="AB678" i="5" s="1"/>
  <c r="T30" i="10" s="1"/>
  <c r="Y669" i="5"/>
  <c r="Y665" i="5"/>
  <c r="Y658" i="5"/>
  <c r="Y656" i="5"/>
  <c r="Y683" i="5"/>
  <c r="Y676" i="5"/>
  <c r="AA676" i="5" s="1"/>
  <c r="AB676" i="5" s="1"/>
  <c r="Y674" i="5"/>
  <c r="Y663" i="5"/>
  <c r="Y654" i="5"/>
  <c r="AA654" i="5" s="1"/>
  <c r="AB654" i="5" s="1"/>
  <c r="T6" i="10" s="1"/>
  <c r="Y652" i="5"/>
  <c r="AA652" i="5" s="1"/>
  <c r="AB652" i="5" s="1"/>
  <c r="Y681" i="5"/>
  <c r="Y672" i="5"/>
  <c r="AA672" i="5" s="1"/>
  <c r="AB672" i="5" s="1"/>
  <c r="T24" i="10" s="1"/>
  <c r="Y661" i="5"/>
  <c r="AA661" i="5" s="1"/>
  <c r="AB661" i="5" s="1"/>
  <c r="Y1116" i="5"/>
  <c r="Y1107" i="5"/>
  <c r="Y1098" i="5"/>
  <c r="Y1089" i="5"/>
  <c r="Y1110" i="5"/>
  <c r="Y1101" i="5"/>
  <c r="Y1092" i="5"/>
  <c r="Y1083" i="5"/>
  <c r="Y1115" i="5"/>
  <c r="Y1106" i="5"/>
  <c r="Y1097" i="5"/>
  <c r="Y1088" i="5"/>
  <c r="Y1096" i="5"/>
  <c r="AA1096" i="5" s="1"/>
  <c r="AB1096" i="5" s="1"/>
  <c r="AF16" i="10" s="1"/>
  <c r="Y1094" i="5"/>
  <c r="Y1117" i="5"/>
  <c r="AA1117" i="5" s="1"/>
  <c r="AB1117" i="5" s="1"/>
  <c r="Y1104" i="5"/>
  <c r="Y1100" i="5"/>
  <c r="Y1102" i="5"/>
  <c r="AA1102" i="5" s="1"/>
  <c r="AB1102" i="5" s="1"/>
  <c r="AF22" i="10" s="1"/>
  <c r="Y1108" i="5"/>
  <c r="AA1108" i="5" s="1"/>
  <c r="AB1108" i="5" s="1"/>
  <c r="Y1087" i="5"/>
  <c r="Y1085" i="5"/>
  <c r="Y1095" i="5"/>
  <c r="Y1091" i="5"/>
  <c r="Y1114" i="5"/>
  <c r="AA1114" i="5" s="1"/>
  <c r="AB1114" i="5" s="1"/>
  <c r="AF34" i="10" s="1"/>
  <c r="Y1112" i="5"/>
  <c r="Y1093" i="5"/>
  <c r="AA1093" i="5" s="1"/>
  <c r="AB1093" i="5" s="1"/>
  <c r="AF13" i="10" s="1"/>
  <c r="Y1099" i="5"/>
  <c r="AA1099" i="5" s="1"/>
  <c r="AB1099" i="5" s="1"/>
  <c r="Y1105" i="5"/>
  <c r="Y1103" i="5"/>
  <c r="Y1109" i="5"/>
  <c r="Y1086" i="5"/>
  <c r="Y1082" i="5"/>
  <c r="Y1084" i="5"/>
  <c r="Y1111" i="5"/>
  <c r="Y1090" i="5"/>
  <c r="AA1090" i="5" s="1"/>
  <c r="AB1090" i="5" s="1"/>
  <c r="Y1113" i="5"/>
  <c r="Y1549" i="5"/>
  <c r="Y1538" i="5"/>
  <c r="AA1538" i="5" s="1"/>
  <c r="Y1527" i="5"/>
  <c r="AA1527" i="5" s="1"/>
  <c r="AB1527" i="5" s="1"/>
  <c r="AR15" i="10" s="1"/>
  <c r="Y1548" i="5"/>
  <c r="Y1534" i="5"/>
  <c r="AA1534" i="5" s="1"/>
  <c r="AB1534" i="5" s="1"/>
  <c r="AR22" i="10" s="1"/>
  <c r="Y1523" i="5"/>
  <c r="AA1523" i="5" s="1"/>
  <c r="AB1523" i="5" s="1"/>
  <c r="AR11" i="10" s="1"/>
  <c r="Y1540" i="5"/>
  <c r="Y1529" i="5"/>
  <c r="AA1529" i="5" s="1"/>
  <c r="AB1529" i="5" s="1"/>
  <c r="AR17" i="10" s="1"/>
  <c r="Y1518" i="5"/>
  <c r="Y1528" i="5"/>
  <c r="Y1519" i="5"/>
  <c r="Y1517" i="5"/>
  <c r="AA1517" i="5" s="1"/>
  <c r="AB1517" i="5" s="1"/>
  <c r="Y1541" i="5"/>
  <c r="AA1541" i="5" s="1"/>
  <c r="AB1541" i="5" s="1"/>
  <c r="AR29" i="10" s="1"/>
  <c r="Y1539" i="5"/>
  <c r="AA1539" i="5" s="1"/>
  <c r="AB1539" i="5" s="1"/>
  <c r="AR27" i="10" s="1"/>
  <c r="Y1537" i="5"/>
  <c r="AA1537" i="5" s="1"/>
  <c r="AB1537" i="5" s="1"/>
  <c r="AR25" i="10" s="1"/>
  <c r="Y1526" i="5"/>
  <c r="AA1526" i="5" s="1"/>
  <c r="Y1515" i="5"/>
  <c r="AA1515" i="5" s="1"/>
  <c r="AB1515" i="5" s="1"/>
  <c r="AR3" i="10" s="1"/>
  <c r="Y1524" i="5"/>
  <c r="AA1524" i="5" s="1"/>
  <c r="AB1524" i="5" s="1"/>
  <c r="AR12" i="10" s="1"/>
  <c r="Y1535" i="5"/>
  <c r="AA1535" i="5" s="1"/>
  <c r="AB1535" i="5" s="1"/>
  <c r="AR23" i="10" s="1"/>
  <c r="Y1546" i="5"/>
  <c r="AA1546" i="5" s="1"/>
  <c r="AB1546" i="5" s="1"/>
  <c r="AR34" i="10" s="1"/>
  <c r="Y1533" i="5"/>
  <c r="AA1533" i="5" s="1"/>
  <c r="AB1533" i="5" s="1"/>
  <c r="AR21" i="10" s="1"/>
  <c r="Y1522" i="5"/>
  <c r="AA1522" i="5" s="1"/>
  <c r="AB1522" i="5" s="1"/>
  <c r="AR10" i="10" s="1"/>
  <c r="Y1544" i="5"/>
  <c r="AA1544" i="5" s="1"/>
  <c r="AB1544" i="5" s="1"/>
  <c r="AR32" i="10" s="1"/>
  <c r="Y1516" i="5"/>
  <c r="Y1536" i="5"/>
  <c r="Y1547" i="5"/>
  <c r="AA1547" i="5" s="1"/>
  <c r="AB1547" i="5" s="1"/>
  <c r="AR35" i="10" s="1"/>
  <c r="Y1525" i="5"/>
  <c r="AA1525" i="5" s="1"/>
  <c r="AB1525" i="5" s="1"/>
  <c r="Y1514" i="5"/>
  <c r="AA1514" i="5" s="1"/>
  <c r="Y1532" i="5"/>
  <c r="AA1532" i="5" s="1"/>
  <c r="AB1532" i="5" s="1"/>
  <c r="AR20" i="10" s="1"/>
  <c r="Y1521" i="5"/>
  <c r="Y1545" i="5"/>
  <c r="AA1545" i="5" s="1"/>
  <c r="AB1545" i="5" s="1"/>
  <c r="AR33" i="10" s="1"/>
  <c r="Y1543" i="5"/>
  <c r="Y1530" i="5"/>
  <c r="Y1520" i="5"/>
  <c r="AA1520" i="5" s="1"/>
  <c r="AB1520" i="5" s="1"/>
  <c r="AR8" i="10" s="1"/>
  <c r="Y1531" i="5"/>
  <c r="AA1531" i="5" s="1"/>
  <c r="AB1531" i="5" s="1"/>
  <c r="AR19" i="10" s="1"/>
  <c r="Y1542" i="5"/>
  <c r="AA1542" i="5" s="1"/>
  <c r="AB1542" i="5" s="1"/>
  <c r="AR30" i="10" s="1"/>
  <c r="Y1978" i="5"/>
  <c r="AA1978" i="5" s="1"/>
  <c r="AB1978" i="5" s="1"/>
  <c r="BD34" i="10" s="1"/>
  <c r="Y1967" i="5"/>
  <c r="AA1967" i="5" s="1"/>
  <c r="AB1967" i="5" s="1"/>
  <c r="BD23" i="10" s="1"/>
  <c r="Y1953" i="5"/>
  <c r="AA1953" i="5" s="1"/>
  <c r="AB1953" i="5" s="1"/>
  <c r="BD9" i="10" s="1"/>
  <c r="Y1968" i="5"/>
  <c r="AA1968" i="5" s="1"/>
  <c r="AB1968" i="5" s="1"/>
  <c r="BD24" i="10" s="1"/>
  <c r="Y1957" i="5"/>
  <c r="AA1957" i="5" s="1"/>
  <c r="AB1957" i="5" s="1"/>
  <c r="BD13" i="10" s="1"/>
  <c r="Y1946" i="5"/>
  <c r="AA1946" i="5" s="1"/>
  <c r="Y1976" i="5"/>
  <c r="AA1976" i="5" s="1"/>
  <c r="AB1976" i="5" s="1"/>
  <c r="BD32" i="10" s="1"/>
  <c r="Y1955" i="5"/>
  <c r="AA1955" i="5" s="1"/>
  <c r="AB1955" i="5" s="1"/>
  <c r="BD11" i="10" s="1"/>
  <c r="Y1981" i="5"/>
  <c r="AA1981" i="5" s="1"/>
  <c r="AB1981" i="5" s="1"/>
  <c r="Y1969" i="5"/>
  <c r="AA1969" i="5" s="1"/>
  <c r="AB1969" i="5" s="1"/>
  <c r="BD25" i="10" s="1"/>
  <c r="Y1962" i="5"/>
  <c r="AA1962" i="5" s="1"/>
  <c r="AB1962" i="5" s="1"/>
  <c r="BD18" i="10" s="1"/>
  <c r="Y1950" i="5"/>
  <c r="AA1950" i="5" s="1"/>
  <c r="AB1950" i="5" s="1"/>
  <c r="BD6" i="10" s="1"/>
  <c r="Y1979" i="5"/>
  <c r="AA1979" i="5" s="1"/>
  <c r="AB1979" i="5" s="1"/>
  <c r="BD35" i="10" s="1"/>
  <c r="Y1974" i="5"/>
  <c r="Y1960" i="5"/>
  <c r="AA1960" i="5" s="1"/>
  <c r="AB1960" i="5" s="1"/>
  <c r="BD16" i="10" s="1"/>
  <c r="Y1948" i="5"/>
  <c r="AA1948" i="5" s="1"/>
  <c r="AB1948" i="5" s="1"/>
  <c r="Y1972" i="5"/>
  <c r="AA1972" i="5" s="1"/>
  <c r="AB1972" i="5" s="1"/>
  <c r="BD28" i="10" s="1"/>
  <c r="Y1965" i="5"/>
  <c r="AA1965" i="5" s="1"/>
  <c r="AB1965" i="5" s="1"/>
  <c r="BD21" i="10" s="1"/>
  <c r="Y1958" i="5"/>
  <c r="AA1958" i="5" s="1"/>
  <c r="Y1977" i="5"/>
  <c r="AA1977" i="5" s="1"/>
  <c r="AB1977" i="5" s="1"/>
  <c r="BD33" i="10" s="1"/>
  <c r="Y1970" i="5"/>
  <c r="Y1956" i="5"/>
  <c r="Y1951" i="5"/>
  <c r="AA1951" i="5" s="1"/>
  <c r="AB1951" i="5" s="1"/>
  <c r="BD7" i="10" s="1"/>
  <c r="Y1963" i="5"/>
  <c r="AA1963" i="5" s="1"/>
  <c r="AB1963" i="5" s="1"/>
  <c r="Y1975" i="5"/>
  <c r="AA1975" i="5" s="1"/>
  <c r="AB1975" i="5" s="1"/>
  <c r="BD31" i="10" s="1"/>
  <c r="Y1966" i="5"/>
  <c r="AA1966" i="5" s="1"/>
  <c r="AB1966" i="5" s="1"/>
  <c r="BD22" i="10" s="1"/>
  <c r="Y1961" i="5"/>
  <c r="AA1961" i="5" s="1"/>
  <c r="AB1961" i="5" s="1"/>
  <c r="BD17" i="10" s="1"/>
  <c r="Y1954" i="5"/>
  <c r="AA1954" i="5" s="1"/>
  <c r="AB1954" i="5" s="1"/>
  <c r="BD10" i="10" s="1"/>
  <c r="Y1980" i="5"/>
  <c r="AA1980" i="5" s="1"/>
  <c r="AB1980" i="5" s="1"/>
  <c r="BD36" i="10" s="1"/>
  <c r="Y1973" i="5"/>
  <c r="AA1973" i="5" s="1"/>
  <c r="AB1973" i="5" s="1"/>
  <c r="BD29" i="10" s="1"/>
  <c r="Y1952" i="5"/>
  <c r="AA1952" i="5" s="1"/>
  <c r="AB1952" i="5" s="1"/>
  <c r="BD8" i="10" s="1"/>
  <c r="Y1959" i="5"/>
  <c r="Y1947" i="5"/>
  <c r="Y1964" i="5"/>
  <c r="AA1964" i="5" s="1"/>
  <c r="AB1964" i="5" s="1"/>
  <c r="BD20" i="10" s="1"/>
  <c r="Y1949" i="5"/>
  <c r="Y1971" i="5"/>
  <c r="Y2410" i="5"/>
  <c r="AA2410" i="5" s="1"/>
  <c r="AB2410" i="5" s="1"/>
  <c r="BP34" i="10" s="1"/>
  <c r="Y2397" i="5"/>
  <c r="AA2397" i="5" s="1"/>
  <c r="AB2397" i="5" s="1"/>
  <c r="BP21" i="10" s="1"/>
  <c r="Y2392" i="5"/>
  <c r="AA2392" i="5" s="1"/>
  <c r="AB2392" i="5" s="1"/>
  <c r="BP16" i="10" s="1"/>
  <c r="Y2379" i="5"/>
  <c r="AA2379" i="5" s="1"/>
  <c r="AB2379" i="5" s="1"/>
  <c r="BP3" i="10" s="1"/>
  <c r="Y2405" i="5"/>
  <c r="Y2387" i="5"/>
  <c r="Y2413" i="5"/>
  <c r="AA2413" i="5" s="1"/>
  <c r="AB2413" i="5" s="1"/>
  <c r="BP37" i="10" s="1"/>
  <c r="Y2400" i="5"/>
  <c r="Y2395" i="5"/>
  <c r="AA2395" i="5" s="1"/>
  <c r="AB2395" i="5" s="1"/>
  <c r="BP19" i="10" s="1"/>
  <c r="Y2382" i="5"/>
  <c r="Y2403" i="5"/>
  <c r="Y2398" i="5"/>
  <c r="AA2398" i="5" s="1"/>
  <c r="AB2398" i="5" s="1"/>
  <c r="BP22" i="10" s="1"/>
  <c r="Y2385" i="5"/>
  <c r="Y2380" i="5"/>
  <c r="AA2380" i="5" s="1"/>
  <c r="AB2380" i="5" s="1"/>
  <c r="BP4" i="10" s="1"/>
  <c r="Y2406" i="5"/>
  <c r="Y2401" i="5"/>
  <c r="AA2401" i="5" s="1"/>
  <c r="AB2401" i="5" s="1"/>
  <c r="BP25" i="10" s="1"/>
  <c r="Y2388" i="5"/>
  <c r="AA2388" i="5" s="1"/>
  <c r="AB2388" i="5" s="1"/>
  <c r="BP12" i="10" s="1"/>
  <c r="Y2383" i="5"/>
  <c r="AA2383" i="5" s="1"/>
  <c r="AB2383" i="5" s="1"/>
  <c r="BP7" i="10" s="1"/>
  <c r="Y2409" i="5"/>
  <c r="AA2409" i="5" s="1"/>
  <c r="AB2409" i="5" s="1"/>
  <c r="BP33" i="10" s="1"/>
  <c r="Y2404" i="5"/>
  <c r="AA2404" i="5" s="1"/>
  <c r="AB2404" i="5" s="1"/>
  <c r="BP28" i="10" s="1"/>
  <c r="Y2391" i="5"/>
  <c r="AA2391" i="5" s="1"/>
  <c r="AB2391" i="5" s="1"/>
  <c r="BP15" i="10" s="1"/>
  <c r="Y2386" i="5"/>
  <c r="AA2386" i="5" s="1"/>
  <c r="AB2386" i="5" s="1"/>
  <c r="BP10" i="10" s="1"/>
  <c r="Y2399" i="5"/>
  <c r="Y2381" i="5"/>
  <c r="Y2412" i="5"/>
  <c r="Y2407" i="5"/>
  <c r="AA2407" i="5" s="1"/>
  <c r="AB2407" i="5" s="1"/>
  <c r="BP31" i="10" s="1"/>
  <c r="Y2394" i="5"/>
  <c r="Y2389" i="5"/>
  <c r="AA2389" i="5" s="1"/>
  <c r="AB2389" i="5" s="1"/>
  <c r="BP13" i="10" s="1"/>
  <c r="Y2384" i="5"/>
  <c r="AA2384" i="5" s="1"/>
  <c r="AB2384" i="5" s="1"/>
  <c r="BP8" i="10" s="1"/>
  <c r="Y2402" i="5"/>
  <c r="AA2402" i="5" s="1"/>
  <c r="Y2378" i="5"/>
  <c r="AA2378" i="5" s="1"/>
  <c r="Y2396" i="5"/>
  <c r="AA2396" i="5" s="1"/>
  <c r="AB2396" i="5" s="1"/>
  <c r="BP20" i="10" s="1"/>
  <c r="Y2393" i="5"/>
  <c r="Y2411" i="5"/>
  <c r="Y2390" i="5"/>
  <c r="AA2390" i="5" s="1"/>
  <c r="Y2408" i="5"/>
  <c r="AA2408" i="5" s="1"/>
  <c r="AB2408" i="5" s="1"/>
  <c r="BP32" i="10" s="1"/>
  <c r="Y2834" i="5"/>
  <c r="Y2823" i="5"/>
  <c r="Y2837" i="5"/>
  <c r="Y2843" i="5"/>
  <c r="AA2843" i="5" s="1"/>
  <c r="AB2843" i="5" s="1"/>
  <c r="CB35" i="10" s="1"/>
  <c r="Y2832" i="5"/>
  <c r="Y2821" i="5"/>
  <c r="AA2821" i="5" s="1"/>
  <c r="AB2821" i="5" s="1"/>
  <c r="CB13" i="10" s="1"/>
  <c r="Y2841" i="5"/>
  <c r="AA2841" i="5" s="1"/>
  <c r="AB2841" i="5" s="1"/>
  <c r="CB33" i="10" s="1"/>
  <c r="Y2815" i="5"/>
  <c r="AA2815" i="5" s="1"/>
  <c r="AB2815" i="5" s="1"/>
  <c r="CB7" i="10" s="1"/>
  <c r="Y2839" i="5"/>
  <c r="Y2830" i="5"/>
  <c r="Y2825" i="5"/>
  <c r="Y2818" i="5"/>
  <c r="Y2835" i="5"/>
  <c r="Y2810" i="5"/>
  <c r="Y2833" i="5"/>
  <c r="Y2828" i="5"/>
  <c r="Y2813" i="5"/>
  <c r="Y2844" i="5"/>
  <c r="AA2844" i="5" s="1"/>
  <c r="AB2844" i="5" s="1"/>
  <c r="CB36" i="10" s="1"/>
  <c r="Y2842" i="5"/>
  <c r="AA2842" i="5" s="1"/>
  <c r="AB2842" i="5" s="1"/>
  <c r="CB34" i="10" s="1"/>
  <c r="Y2840" i="5"/>
  <c r="AA2840" i="5" s="1"/>
  <c r="AB2840" i="5" s="1"/>
  <c r="CB32" i="10" s="1"/>
  <c r="Y2831" i="5"/>
  <c r="AA2831" i="5" s="1"/>
  <c r="AB2831" i="5" s="1"/>
  <c r="CB23" i="10" s="1"/>
  <c r="Y2824" i="5"/>
  <c r="Y2819" i="5"/>
  <c r="AA2819" i="5" s="1"/>
  <c r="AB2819" i="5" s="1"/>
  <c r="CB11" i="10" s="1"/>
  <c r="Y2838" i="5"/>
  <c r="Y2836" i="5"/>
  <c r="Y2829" i="5"/>
  <c r="AA2829" i="5" s="1"/>
  <c r="AB2829" i="5" s="1"/>
  <c r="CB21" i="10" s="1"/>
  <c r="Y2822" i="5"/>
  <c r="AA2822" i="5" s="1"/>
  <c r="Y2814" i="5"/>
  <c r="AA2814" i="5" s="1"/>
  <c r="AB2814" i="5" s="1"/>
  <c r="Y2820" i="5"/>
  <c r="AA2820" i="5" s="1"/>
  <c r="AB2820" i="5" s="1"/>
  <c r="CB12" i="10" s="1"/>
  <c r="Y2827" i="5"/>
  <c r="Y2817" i="5"/>
  <c r="AA2817" i="5" s="1"/>
  <c r="AB2817" i="5" s="1"/>
  <c r="CB9" i="10" s="1"/>
  <c r="Y2812" i="5"/>
  <c r="AA2812" i="5" s="1"/>
  <c r="AB2812" i="5" s="1"/>
  <c r="CB4" i="10" s="1"/>
  <c r="Y2845" i="5"/>
  <c r="AA2845" i="5" s="1"/>
  <c r="AB2845" i="5" s="1"/>
  <c r="CB37" i="10" s="1"/>
  <c r="Y2826" i="5"/>
  <c r="Y2816" i="5"/>
  <c r="AA2816" i="5" s="1"/>
  <c r="AB2816" i="5" s="1"/>
  <c r="CB8" i="10" s="1"/>
  <c r="Y2811" i="5"/>
  <c r="AA2811" i="5" s="1"/>
  <c r="AB2811" i="5" s="1"/>
  <c r="CB3" i="10" s="1"/>
  <c r="Y3276" i="5"/>
  <c r="Y3265" i="5"/>
  <c r="AA3265" i="5" s="1"/>
  <c r="AB3265" i="5" s="1"/>
  <c r="CN25" i="10" s="1"/>
  <c r="Y3251" i="5"/>
  <c r="AA3251" i="5" s="1"/>
  <c r="AB3251" i="5" s="1"/>
  <c r="Y3263" i="5"/>
  <c r="Y3253" i="5"/>
  <c r="AA3253" i="5" s="1"/>
  <c r="AB3253" i="5" s="1"/>
  <c r="CN13" i="10" s="1"/>
  <c r="Y3257" i="5"/>
  <c r="Y3255" i="5"/>
  <c r="AA3255" i="5" s="1"/>
  <c r="AB3255" i="5" s="1"/>
  <c r="CN15" i="10" s="1"/>
  <c r="Y3243" i="5"/>
  <c r="Y3248" i="5"/>
  <c r="AA3248" i="5" s="1"/>
  <c r="AB3248" i="5" s="1"/>
  <c r="CN8" i="10" s="1"/>
  <c r="Y3272" i="5"/>
  <c r="AA3272" i="5" s="1"/>
  <c r="AB3272" i="5" s="1"/>
  <c r="CN32" i="10" s="1"/>
  <c r="Y3277" i="5"/>
  <c r="AA3277" i="5" s="1"/>
  <c r="AB3277" i="5" s="1"/>
  <c r="CN37" i="10" s="1"/>
  <c r="Y3262" i="5"/>
  <c r="AA3262" i="5" s="1"/>
  <c r="AB3262" i="5" s="1"/>
  <c r="Y3275" i="5"/>
  <c r="AA3275" i="5" s="1"/>
  <c r="AB3275" i="5" s="1"/>
  <c r="Y3274" i="5"/>
  <c r="AA3274" i="5" s="1"/>
  <c r="AB3274" i="5" s="1"/>
  <c r="Y3266" i="5"/>
  <c r="AA3266" i="5" s="1"/>
  <c r="Y3264" i="5"/>
  <c r="AA3264" i="5" s="1"/>
  <c r="AB3264" i="5" s="1"/>
  <c r="Y3270" i="5"/>
  <c r="AA3270" i="5" s="1"/>
  <c r="AB3270" i="5" s="1"/>
  <c r="Y3268" i="5"/>
  <c r="Y3249" i="5"/>
  <c r="Y3247" i="5"/>
  <c r="AA3247" i="5" s="1"/>
  <c r="AB3247" i="5" s="1"/>
  <c r="Y3245" i="5"/>
  <c r="AA3245" i="5" s="1"/>
  <c r="AB3245" i="5" s="1"/>
  <c r="CN5" i="10" s="1"/>
  <c r="Y3259" i="5"/>
  <c r="Y3271" i="5"/>
  <c r="Y3261" i="5"/>
  <c r="Y3267" i="5"/>
  <c r="Y3273" i="5"/>
  <c r="AA3273" i="5" s="1"/>
  <c r="AB3273" i="5" s="1"/>
  <c r="Y3269" i="5"/>
  <c r="AA3269" i="5" s="1"/>
  <c r="AB3269" i="5" s="1"/>
  <c r="CN29" i="10" s="1"/>
  <c r="Y3252" i="5"/>
  <c r="AA3252" i="5" s="1"/>
  <c r="AB3252" i="5" s="1"/>
  <c r="Y3250" i="5"/>
  <c r="AA3250" i="5" s="1"/>
  <c r="AB3250" i="5" s="1"/>
  <c r="CN10" i="10" s="1"/>
  <c r="Y3254" i="5"/>
  <c r="Y3246" i="5"/>
  <c r="AA3246" i="5" s="1"/>
  <c r="AB3246" i="5" s="1"/>
  <c r="CN6" i="10" s="1"/>
  <c r="Y3244" i="5"/>
  <c r="AA3244" i="5" s="1"/>
  <c r="AB3244" i="5" s="1"/>
  <c r="CN4" i="10" s="1"/>
  <c r="Y3242" i="5"/>
  <c r="AA3242" i="5" s="1"/>
  <c r="Y3256" i="5"/>
  <c r="Y3260" i="5"/>
  <c r="Y3258" i="5"/>
  <c r="Y286" i="5"/>
  <c r="Y283" i="5"/>
  <c r="Y277" i="5"/>
  <c r="Y274" i="5"/>
  <c r="AA274" i="5" s="1"/>
  <c r="AB274" i="5" s="1"/>
  <c r="Y268" i="5"/>
  <c r="AA268" i="5" s="1"/>
  <c r="AB268" i="5" s="1"/>
  <c r="Y265" i="5"/>
  <c r="Y259" i="5"/>
  <c r="Y289" i="5"/>
  <c r="AA289" i="5" s="1"/>
  <c r="AB289" i="5" s="1"/>
  <c r="Y280" i="5"/>
  <c r="Y271" i="5"/>
  <c r="AA271" i="5" s="1"/>
  <c r="AB271" i="5" s="1"/>
  <c r="Y262" i="5"/>
  <c r="AA262" i="5" s="1"/>
  <c r="AB262" i="5" s="1"/>
  <c r="Y256" i="5"/>
  <c r="AA256" i="5" s="1"/>
  <c r="AB256" i="5" s="1"/>
  <c r="Y721" i="5"/>
  <c r="AA721" i="5" s="1"/>
  <c r="AB721" i="5" s="1"/>
  <c r="U37" i="10" s="1"/>
  <c r="Y716" i="5"/>
  <c r="Y703" i="5"/>
  <c r="AA703" i="5" s="1"/>
  <c r="AB703" i="5" s="1"/>
  <c r="Y698" i="5"/>
  <c r="Y709" i="5"/>
  <c r="AA709" i="5" s="1"/>
  <c r="AB709" i="5" s="1"/>
  <c r="Y704" i="5"/>
  <c r="Y691" i="5"/>
  <c r="AA691" i="5" s="1"/>
  <c r="AB691" i="5" s="1"/>
  <c r="Y686" i="5"/>
  <c r="Y719" i="5"/>
  <c r="Y712" i="5"/>
  <c r="AA712" i="5" s="1"/>
  <c r="AB712" i="5" s="1"/>
  <c r="U28" i="10" s="1"/>
  <c r="Y710" i="5"/>
  <c r="Y699" i="5"/>
  <c r="Y690" i="5"/>
  <c r="AA690" i="5" s="1"/>
  <c r="AB690" i="5" s="1"/>
  <c r="Y688" i="5"/>
  <c r="AA688" i="5" s="1"/>
  <c r="AB688" i="5" s="1"/>
  <c r="Y717" i="5"/>
  <c r="Y708" i="5"/>
  <c r="AA708" i="5" s="1"/>
  <c r="AB708" i="5" s="1"/>
  <c r="U24" i="10" s="1"/>
  <c r="Y697" i="5"/>
  <c r="AA697" i="5" s="1"/>
  <c r="AB697" i="5" s="1"/>
  <c r="Y706" i="5"/>
  <c r="AA706" i="5" s="1"/>
  <c r="AB706" i="5" s="1"/>
  <c r="U22" i="10" s="1"/>
  <c r="Y695" i="5"/>
  <c r="Y715" i="5"/>
  <c r="Y702" i="5"/>
  <c r="AA702" i="5" s="1"/>
  <c r="AB702" i="5" s="1"/>
  <c r="U18" i="10" s="1"/>
  <c r="Y693" i="5"/>
  <c r="Y713" i="5"/>
  <c r="Y720" i="5"/>
  <c r="AA720" i="5" s="1"/>
  <c r="AB720" i="5" s="1"/>
  <c r="U36" i="10" s="1"/>
  <c r="Y711" i="5"/>
  <c r="Y700" i="5"/>
  <c r="AA700" i="5" s="1"/>
  <c r="AB700" i="5" s="1"/>
  <c r="U16" i="10" s="1"/>
  <c r="Y689" i="5"/>
  <c r="Y718" i="5"/>
  <c r="AA718" i="5" s="1"/>
  <c r="AB718" i="5" s="1"/>
  <c r="Y707" i="5"/>
  <c r="Y696" i="5"/>
  <c r="AA696" i="5" s="1"/>
  <c r="AB696" i="5" s="1"/>
  <c r="U12" i="10" s="1"/>
  <c r="Y687" i="5"/>
  <c r="Y714" i="5"/>
  <c r="AA714" i="5" s="1"/>
  <c r="AB714" i="5" s="1"/>
  <c r="U30" i="10" s="1"/>
  <c r="Y705" i="5"/>
  <c r="AA705" i="5" s="1"/>
  <c r="AB705" i="5" s="1"/>
  <c r="Y701" i="5"/>
  <c r="Y694" i="5"/>
  <c r="Y692" i="5"/>
  <c r="Y1152" i="5"/>
  <c r="AA1152" i="5" s="1"/>
  <c r="AB1152" i="5" s="1"/>
  <c r="AG36" i="10" s="1"/>
  <c r="Y1138" i="5"/>
  <c r="Y1150" i="5"/>
  <c r="Y1139" i="5"/>
  <c r="AA1139" i="5" s="1"/>
  <c r="AB1139" i="5" s="1"/>
  <c r="Y1136" i="5"/>
  <c r="AA1136" i="5" s="1"/>
  <c r="AB1136" i="5" s="1"/>
  <c r="AG20" i="10" s="1"/>
  <c r="Y1148" i="5"/>
  <c r="AA1148" i="5" s="1"/>
  <c r="AB1148" i="5" s="1"/>
  <c r="AG32" i="10" s="1"/>
  <c r="Y1141" i="5"/>
  <c r="Y1134" i="5"/>
  <c r="AA1134" i="5" s="1"/>
  <c r="AB1134" i="5" s="1"/>
  <c r="AG18" i="10" s="1"/>
  <c r="Y1127" i="5"/>
  <c r="Y1153" i="5"/>
  <c r="Y1125" i="5"/>
  <c r="Y1146" i="5"/>
  <c r="Y1151" i="5"/>
  <c r="AA1151" i="5" s="1"/>
  <c r="AB1151" i="5" s="1"/>
  <c r="AG35" i="10" s="1"/>
  <c r="Y1137" i="5"/>
  <c r="AA1137" i="5" s="1"/>
  <c r="AB1137" i="5" s="1"/>
  <c r="AG21" i="10" s="1"/>
  <c r="Y1149" i="5"/>
  <c r="AA1149" i="5" s="1"/>
  <c r="AB1149" i="5" s="1"/>
  <c r="AG33" i="10" s="1"/>
  <c r="Y1142" i="5"/>
  <c r="AA1142" i="5" s="1"/>
  <c r="Y1128" i="5"/>
  <c r="Y1119" i="5"/>
  <c r="Y1124" i="5"/>
  <c r="Y1133" i="5"/>
  <c r="AA1133" i="5" s="1"/>
  <c r="AB1133" i="5" s="1"/>
  <c r="AG17" i="10" s="1"/>
  <c r="Y1147" i="5"/>
  <c r="AA1147" i="5" s="1"/>
  <c r="AB1147" i="5" s="1"/>
  <c r="AG31" i="10" s="1"/>
  <c r="Y1135" i="5"/>
  <c r="AA1135" i="5" s="1"/>
  <c r="AB1135" i="5" s="1"/>
  <c r="Y1126" i="5"/>
  <c r="AA1126" i="5" s="1"/>
  <c r="AB1126" i="5" s="1"/>
  <c r="Y1144" i="5"/>
  <c r="AA1144" i="5" s="1"/>
  <c r="AB1144" i="5" s="1"/>
  <c r="Y1123" i="5"/>
  <c r="Y1121" i="5"/>
  <c r="Y1132" i="5"/>
  <c r="AA1132" i="5" s="1"/>
  <c r="AB1132" i="5" s="1"/>
  <c r="AG16" i="10" s="1"/>
  <c r="Y1130" i="5"/>
  <c r="Y1118" i="5"/>
  <c r="Y1145" i="5"/>
  <c r="AA1145" i="5" s="1"/>
  <c r="AB1145" i="5" s="1"/>
  <c r="Y1143" i="5"/>
  <c r="Y1122" i="5"/>
  <c r="Y1120" i="5"/>
  <c r="Y1140" i="5"/>
  <c r="Y1131" i="5"/>
  <c r="Y1129" i="5"/>
  <c r="Y1579" i="5"/>
  <c r="Y1568" i="5"/>
  <c r="AA1568" i="5" s="1"/>
  <c r="AB1568" i="5" s="1"/>
  <c r="AS20" i="10" s="1"/>
  <c r="Y1585" i="5"/>
  <c r="Y1574" i="5"/>
  <c r="AA1574" i="5" s="1"/>
  <c r="Y1563" i="5"/>
  <c r="AA1563" i="5" s="1"/>
  <c r="AB1563" i="5" s="1"/>
  <c r="AS15" i="10" s="1"/>
  <c r="Y1580" i="5"/>
  <c r="AA1580" i="5" s="1"/>
  <c r="AB1580" i="5" s="1"/>
  <c r="AS32" i="10" s="1"/>
  <c r="Y1575" i="5"/>
  <c r="AA1575" i="5" s="1"/>
  <c r="AB1575" i="5" s="1"/>
  <c r="AS27" i="10" s="1"/>
  <c r="Y1561" i="5"/>
  <c r="Y1550" i="5"/>
  <c r="AA1550" i="5" s="1"/>
  <c r="Y1584" i="5"/>
  <c r="Y1570" i="5"/>
  <c r="Y1559" i="5"/>
  <c r="AA1559" i="5" s="1"/>
  <c r="AB1559" i="5" s="1"/>
  <c r="AS11" i="10" s="1"/>
  <c r="Y1576" i="5"/>
  <c r="AA1576" i="5" s="1"/>
  <c r="AB1576" i="5" s="1"/>
  <c r="AS28" i="10" s="1"/>
  <c r="Y1565" i="5"/>
  <c r="AA1565" i="5" s="1"/>
  <c r="AB1565" i="5" s="1"/>
  <c r="Y1554" i="5"/>
  <c r="Y1577" i="5"/>
  <c r="AA1577" i="5" s="1"/>
  <c r="AB1577" i="5" s="1"/>
  <c r="AS29" i="10" s="1"/>
  <c r="Y1564" i="5"/>
  <c r="Y1562" i="5"/>
  <c r="AA1562" i="5" s="1"/>
  <c r="Y1560" i="5"/>
  <c r="AA1560" i="5" s="1"/>
  <c r="AB1560" i="5" s="1"/>
  <c r="AS12" i="10" s="1"/>
  <c r="Y1566" i="5"/>
  <c r="Y1558" i="5"/>
  <c r="AA1558" i="5" s="1"/>
  <c r="AB1558" i="5" s="1"/>
  <c r="AS10" i="10" s="1"/>
  <c r="Y1581" i="5"/>
  <c r="AA1581" i="5" s="1"/>
  <c r="AB1581" i="5" s="1"/>
  <c r="AS33" i="10" s="1"/>
  <c r="Y1556" i="5"/>
  <c r="AA1556" i="5" s="1"/>
  <c r="AB1556" i="5" s="1"/>
  <c r="AS8" i="10" s="1"/>
  <c r="Y1552" i="5"/>
  <c r="Y1583" i="5"/>
  <c r="AA1583" i="5" s="1"/>
  <c r="AB1583" i="5" s="1"/>
  <c r="AS35" i="10" s="1"/>
  <c r="Y1572" i="5"/>
  <c r="AA1572" i="5" s="1"/>
  <c r="AB1572" i="5" s="1"/>
  <c r="AS24" i="10" s="1"/>
  <c r="Y1578" i="5"/>
  <c r="Y1557" i="5"/>
  <c r="Y1553" i="5"/>
  <c r="AA1553" i="5" s="1"/>
  <c r="AB1553" i="5" s="1"/>
  <c r="Y1551" i="5"/>
  <c r="AA1551" i="5" s="1"/>
  <c r="AB1551" i="5" s="1"/>
  <c r="AS3" i="10" s="1"/>
  <c r="Y1573" i="5"/>
  <c r="AA1573" i="5" s="1"/>
  <c r="AB1573" i="5" s="1"/>
  <c r="AS25" i="10" s="1"/>
  <c r="Y1569" i="5"/>
  <c r="AA1569" i="5" s="1"/>
  <c r="AB1569" i="5" s="1"/>
  <c r="AS21" i="10" s="1"/>
  <c r="Y1567" i="5"/>
  <c r="AA1567" i="5" s="1"/>
  <c r="AB1567" i="5" s="1"/>
  <c r="AS19" i="10" s="1"/>
  <c r="Y1555" i="5"/>
  <c r="AA1555" i="5" s="1"/>
  <c r="AB1555" i="5" s="1"/>
  <c r="AS7" i="10" s="1"/>
  <c r="Y1582" i="5"/>
  <c r="AA1582" i="5" s="1"/>
  <c r="AB1582" i="5" s="1"/>
  <c r="Y1571" i="5"/>
  <c r="AA1571" i="5" s="1"/>
  <c r="AB1571" i="5" s="1"/>
  <c r="Y2014" i="5"/>
  <c r="AA2014" i="5" s="1"/>
  <c r="AB2014" i="5" s="1"/>
  <c r="BE34" i="10" s="1"/>
  <c r="Y2003" i="5"/>
  <c r="Y1989" i="5"/>
  <c r="AA1989" i="5" s="1"/>
  <c r="AB1989" i="5" s="1"/>
  <c r="BE9" i="10" s="1"/>
  <c r="Y2004" i="5"/>
  <c r="Y1993" i="5"/>
  <c r="AA1993" i="5" s="1"/>
  <c r="AB1993" i="5" s="1"/>
  <c r="BE13" i="10" s="1"/>
  <c r="Y1982" i="5"/>
  <c r="Y2013" i="5"/>
  <c r="Y2002" i="5"/>
  <c r="AA2002" i="5" s="1"/>
  <c r="AB2002" i="5" s="1"/>
  <c r="BE22" i="10" s="1"/>
  <c r="Y1991" i="5"/>
  <c r="AA1991" i="5" s="1"/>
  <c r="AB1991" i="5" s="1"/>
  <c r="BE11" i="10" s="1"/>
  <c r="Y2001" i="5"/>
  <c r="AA2001" i="5" s="1"/>
  <c r="AB2001" i="5" s="1"/>
  <c r="BE21" i="10" s="1"/>
  <c r="Y1990" i="5"/>
  <c r="AA1990" i="5" s="1"/>
  <c r="AB1990" i="5" s="1"/>
  <c r="BE10" i="10" s="1"/>
  <c r="Y1983" i="5"/>
  <c r="AA1983" i="5" s="1"/>
  <c r="AB1983" i="5" s="1"/>
  <c r="BE3" i="10" s="1"/>
  <c r="Y2012" i="5"/>
  <c r="AA2012" i="5" s="1"/>
  <c r="AB2012" i="5" s="1"/>
  <c r="BE32" i="10" s="1"/>
  <c r="Y1988" i="5"/>
  <c r="AA1988" i="5" s="1"/>
  <c r="AB1988" i="5" s="1"/>
  <c r="BE8" i="10" s="1"/>
  <c r="Y1999" i="5"/>
  <c r="AA1999" i="5" s="1"/>
  <c r="AB1999" i="5" s="1"/>
  <c r="BE19" i="10" s="1"/>
  <c r="Y2010" i="5"/>
  <c r="AA2010" i="5" s="1"/>
  <c r="AB2010" i="5" s="1"/>
  <c r="BE30" i="10" s="1"/>
  <c r="Y2008" i="5"/>
  <c r="AA2008" i="5" s="1"/>
  <c r="AB2008" i="5" s="1"/>
  <c r="BE28" i="10" s="1"/>
  <c r="Y1997" i="5"/>
  <c r="Y2017" i="5"/>
  <c r="AA2017" i="5" s="1"/>
  <c r="AB2017" i="5" s="1"/>
  <c r="BE37" i="10" s="1"/>
  <c r="Y2006" i="5"/>
  <c r="Y1986" i="5"/>
  <c r="AA1986" i="5" s="1"/>
  <c r="AB1986" i="5" s="1"/>
  <c r="BE6" i="10" s="1"/>
  <c r="Y2015" i="5"/>
  <c r="AA2015" i="5" s="1"/>
  <c r="AB2015" i="5" s="1"/>
  <c r="BE35" i="10" s="1"/>
  <c r="Y1995" i="5"/>
  <c r="AA1995" i="5" s="1"/>
  <c r="AB1995" i="5" s="1"/>
  <c r="Y1984" i="5"/>
  <c r="AA1984" i="5" s="1"/>
  <c r="AB1984" i="5" s="1"/>
  <c r="Y2000" i="5"/>
  <c r="AA2000" i="5" s="1"/>
  <c r="AB2000" i="5" s="1"/>
  <c r="BE20" i="10" s="1"/>
  <c r="Y2011" i="5"/>
  <c r="AA2011" i="5" s="1"/>
  <c r="AB2011" i="5" s="1"/>
  <c r="BE31" i="10" s="1"/>
  <c r="Y1987" i="5"/>
  <c r="AA1987" i="5" s="1"/>
  <c r="AB1987" i="5" s="1"/>
  <c r="BE7" i="10" s="1"/>
  <c r="Y2009" i="5"/>
  <c r="Y1998" i="5"/>
  <c r="Y2007" i="5"/>
  <c r="Y1996" i="5"/>
  <c r="AA1996" i="5" s="1"/>
  <c r="AB1996" i="5" s="1"/>
  <c r="BE16" i="10" s="1"/>
  <c r="Y1994" i="5"/>
  <c r="Y1992" i="5"/>
  <c r="Y1985" i="5"/>
  <c r="Y2016" i="5"/>
  <c r="Y2005" i="5"/>
  <c r="AA2005" i="5" s="1"/>
  <c r="AB2005" i="5" s="1"/>
  <c r="Y2446" i="5"/>
  <c r="AA2446" i="5" s="1"/>
  <c r="AB2446" i="5" s="1"/>
  <c r="BQ34" i="10" s="1"/>
  <c r="Y2433" i="5"/>
  <c r="AA2433" i="5" s="1"/>
  <c r="AB2433" i="5" s="1"/>
  <c r="BQ21" i="10" s="1"/>
  <c r="Y2428" i="5"/>
  <c r="AA2428" i="5" s="1"/>
  <c r="AB2428" i="5" s="1"/>
  <c r="BQ16" i="10" s="1"/>
  <c r="Y2415" i="5"/>
  <c r="AA2415" i="5" s="1"/>
  <c r="AB2415" i="5" s="1"/>
  <c r="BQ3" i="10" s="1"/>
  <c r="Y2441" i="5"/>
  <c r="Y2423" i="5"/>
  <c r="Y2449" i="5"/>
  <c r="AA2449" i="5" s="1"/>
  <c r="AB2449" i="5" s="1"/>
  <c r="BQ37" i="10" s="1"/>
  <c r="Y2436" i="5"/>
  <c r="Y2431" i="5"/>
  <c r="AA2431" i="5" s="1"/>
  <c r="AB2431" i="5" s="1"/>
  <c r="BQ19" i="10" s="1"/>
  <c r="Y2418" i="5"/>
  <c r="Y2439" i="5"/>
  <c r="AA2439" i="5" s="1"/>
  <c r="AB2439" i="5" s="1"/>
  <c r="BQ27" i="10" s="1"/>
  <c r="Y2434" i="5"/>
  <c r="AA2434" i="5" s="1"/>
  <c r="AB2434" i="5" s="1"/>
  <c r="BQ22" i="10" s="1"/>
  <c r="Y2421" i="5"/>
  <c r="Y2416" i="5"/>
  <c r="AA2416" i="5" s="1"/>
  <c r="AB2416" i="5" s="1"/>
  <c r="BQ4" i="10" s="1"/>
  <c r="Y2442" i="5"/>
  <c r="Y2437" i="5"/>
  <c r="AA2437" i="5" s="1"/>
  <c r="AB2437" i="5" s="1"/>
  <c r="BQ25" i="10" s="1"/>
  <c r="Y2424" i="5"/>
  <c r="AA2424" i="5" s="1"/>
  <c r="AB2424" i="5" s="1"/>
  <c r="Y2419" i="5"/>
  <c r="AA2419" i="5" s="1"/>
  <c r="AB2419" i="5" s="1"/>
  <c r="BQ7" i="10" s="1"/>
  <c r="Y2445" i="5"/>
  <c r="AA2445" i="5" s="1"/>
  <c r="AB2445" i="5" s="1"/>
  <c r="Y2440" i="5"/>
  <c r="AA2440" i="5" s="1"/>
  <c r="AB2440" i="5" s="1"/>
  <c r="BQ28" i="10" s="1"/>
  <c r="Y2427" i="5"/>
  <c r="AA2427" i="5" s="1"/>
  <c r="AB2427" i="5" s="1"/>
  <c r="BQ15" i="10" s="1"/>
  <c r="Y2422" i="5"/>
  <c r="AA2422" i="5" s="1"/>
  <c r="AB2422" i="5" s="1"/>
  <c r="BQ10" i="10" s="1"/>
  <c r="Y2435" i="5"/>
  <c r="Y2417" i="5"/>
  <c r="Y2448" i="5"/>
  <c r="Y2443" i="5"/>
  <c r="AA2443" i="5" s="1"/>
  <c r="AB2443" i="5" s="1"/>
  <c r="BQ31" i="10" s="1"/>
  <c r="Y2430" i="5"/>
  <c r="Y2425" i="5"/>
  <c r="AA2425" i="5" s="1"/>
  <c r="AB2425" i="5" s="1"/>
  <c r="BQ13" i="10" s="1"/>
  <c r="Y2426" i="5"/>
  <c r="AA2426" i="5" s="1"/>
  <c r="Y2444" i="5"/>
  <c r="AA2444" i="5" s="1"/>
  <c r="AB2444" i="5" s="1"/>
  <c r="BQ32" i="10" s="1"/>
  <c r="Y2420" i="5"/>
  <c r="AA2420" i="5" s="1"/>
  <c r="AB2420" i="5" s="1"/>
  <c r="BQ8" i="10" s="1"/>
  <c r="Y2438" i="5"/>
  <c r="AA2438" i="5" s="1"/>
  <c r="Y2414" i="5"/>
  <c r="AA2414" i="5" s="1"/>
  <c r="Y2432" i="5"/>
  <c r="AA2432" i="5" s="1"/>
  <c r="AB2432" i="5" s="1"/>
  <c r="BQ20" i="10" s="1"/>
  <c r="Y2429" i="5"/>
  <c r="Y2447" i="5"/>
  <c r="Y2880" i="5"/>
  <c r="AA2880" i="5" s="1"/>
  <c r="AB2880" i="5" s="1"/>
  <c r="CC36" i="10" s="1"/>
  <c r="Y2869" i="5"/>
  <c r="AA2869" i="5" s="1"/>
  <c r="AB2869" i="5" s="1"/>
  <c r="CC25" i="10" s="1"/>
  <c r="Y2855" i="5"/>
  <c r="Y2870" i="5"/>
  <c r="AA2870" i="5" s="1"/>
  <c r="Y2859" i="5"/>
  <c r="AA2859" i="5" s="1"/>
  <c r="AB2859" i="5" s="1"/>
  <c r="CC15" i="10" s="1"/>
  <c r="Y2848" i="5"/>
  <c r="AA2848" i="5" s="1"/>
  <c r="AB2848" i="5" s="1"/>
  <c r="CC4" i="10" s="1"/>
  <c r="Y2873" i="5"/>
  <c r="Y2862" i="5"/>
  <c r="Y2851" i="5"/>
  <c r="Y2879" i="5"/>
  <c r="AA2879" i="5" s="1"/>
  <c r="AB2879" i="5" s="1"/>
  <c r="CC35" i="10" s="1"/>
  <c r="Y2868" i="5"/>
  <c r="AA2868" i="5" s="1"/>
  <c r="AB2868" i="5" s="1"/>
  <c r="CC24" i="10" s="1"/>
  <c r="Y2857" i="5"/>
  <c r="Y2852" i="5"/>
  <c r="Y2881" i="5"/>
  <c r="AA2881" i="5" s="1"/>
  <c r="AB2881" i="5" s="1"/>
  <c r="CC37" i="10" s="1"/>
  <c r="Y2850" i="5"/>
  <c r="AA2850" i="5" s="1"/>
  <c r="AB2850" i="5" s="1"/>
  <c r="Y2877" i="5"/>
  <c r="AA2877" i="5" s="1"/>
  <c r="AB2877" i="5" s="1"/>
  <c r="CC33" i="10" s="1"/>
  <c r="Y2875" i="5"/>
  <c r="AA2875" i="5" s="1"/>
  <c r="AB2875" i="5" s="1"/>
  <c r="CC31" i="10" s="1"/>
  <c r="Y2871" i="5"/>
  <c r="Y2867" i="5"/>
  <c r="AA2867" i="5" s="1"/>
  <c r="AB2867" i="5" s="1"/>
  <c r="CC23" i="10" s="1"/>
  <c r="Y2846" i="5"/>
  <c r="Y2865" i="5"/>
  <c r="AA2865" i="5" s="1"/>
  <c r="AB2865" i="5" s="1"/>
  <c r="CC21" i="10" s="1"/>
  <c r="Y2863" i="5"/>
  <c r="Y2861" i="5"/>
  <c r="AA2861" i="5" s="1"/>
  <c r="AB2861" i="5" s="1"/>
  <c r="Y2853" i="5"/>
  <c r="Y2849" i="5"/>
  <c r="Y2866" i="5"/>
  <c r="AA2866" i="5" s="1"/>
  <c r="AB2866" i="5" s="1"/>
  <c r="CC22" i="10" s="1"/>
  <c r="Y2860" i="5"/>
  <c r="Y2858" i="5"/>
  <c r="Y2864" i="5"/>
  <c r="AA2864" i="5" s="1"/>
  <c r="AB2864" i="5" s="1"/>
  <c r="CC20" i="10" s="1"/>
  <c r="Y2876" i="5"/>
  <c r="AA2876" i="5" s="1"/>
  <c r="AB2876" i="5" s="1"/>
  <c r="CC32" i="10" s="1"/>
  <c r="Y2872" i="5"/>
  <c r="Y2854" i="5"/>
  <c r="AA2854" i="5" s="1"/>
  <c r="AB2854" i="5" s="1"/>
  <c r="CC10" i="10" s="1"/>
  <c r="Y2878" i="5"/>
  <c r="Y2874" i="5"/>
  <c r="Y2856" i="5"/>
  <c r="AA2856" i="5" s="1"/>
  <c r="AB2856" i="5" s="1"/>
  <c r="CC12" i="10" s="1"/>
  <c r="Y2847" i="5"/>
  <c r="Y3312" i="5"/>
  <c r="AA3312" i="5" s="1"/>
  <c r="AB3312" i="5" s="1"/>
  <c r="CO36" i="10" s="1"/>
  <c r="Y3301" i="5"/>
  <c r="Y3287" i="5"/>
  <c r="AA3287" i="5" s="1"/>
  <c r="AB3287" i="5" s="1"/>
  <c r="CO11" i="10" s="1"/>
  <c r="Y3296" i="5"/>
  <c r="Y3291" i="5"/>
  <c r="Y3286" i="5"/>
  <c r="AA3286" i="5" s="1"/>
  <c r="AB3286" i="5" s="1"/>
  <c r="CO10" i="10" s="1"/>
  <c r="Y3307" i="5"/>
  <c r="AA3307" i="5" s="1"/>
  <c r="AB3307" i="5" s="1"/>
  <c r="CO31" i="10" s="1"/>
  <c r="Y3302" i="5"/>
  <c r="Y3295" i="5"/>
  <c r="Y3288" i="5"/>
  <c r="Y3281" i="5"/>
  <c r="Y3300" i="5"/>
  <c r="Y3293" i="5"/>
  <c r="Y3279" i="5"/>
  <c r="Y3303" i="5"/>
  <c r="AA3303" i="5" s="1"/>
  <c r="AB3303" i="5" s="1"/>
  <c r="Y3280" i="5"/>
  <c r="Y3310" i="5"/>
  <c r="AA3310" i="5" s="1"/>
  <c r="AB3310" i="5" s="1"/>
  <c r="CO34" i="10" s="1"/>
  <c r="Y3283" i="5"/>
  <c r="AA3283" i="5" s="1"/>
  <c r="AB3283" i="5" s="1"/>
  <c r="CO7" i="10" s="1"/>
  <c r="Y3308" i="5"/>
  <c r="AA3308" i="5" s="1"/>
  <c r="AB3308" i="5" s="1"/>
  <c r="Y3306" i="5"/>
  <c r="AA3306" i="5" s="1"/>
  <c r="AB3306" i="5" s="1"/>
  <c r="Y3304" i="5"/>
  <c r="Y3298" i="5"/>
  <c r="AA3298" i="5" s="1"/>
  <c r="AB3298" i="5" s="1"/>
  <c r="CO22" i="10" s="1"/>
  <c r="Y3311" i="5"/>
  <c r="AA3311" i="5" s="1"/>
  <c r="AB3311" i="5" s="1"/>
  <c r="Y3309" i="5"/>
  <c r="AA3309" i="5" s="1"/>
  <c r="AB3309" i="5" s="1"/>
  <c r="Y3292" i="5"/>
  <c r="AA3292" i="5" s="1"/>
  <c r="AB3292" i="5" s="1"/>
  <c r="Y3299" i="5"/>
  <c r="Y3285" i="5"/>
  <c r="AA3285" i="5" s="1"/>
  <c r="AB3285" i="5" s="1"/>
  <c r="CO9" i="10" s="1"/>
  <c r="Y3313" i="5"/>
  <c r="Y3294" i="5"/>
  <c r="AA3294" i="5" s="1"/>
  <c r="AB3294" i="5" s="1"/>
  <c r="CO18" i="10" s="1"/>
  <c r="Y3289" i="5"/>
  <c r="Y3278" i="5"/>
  <c r="AA3278" i="5" s="1"/>
  <c r="Y3284" i="5"/>
  <c r="AA3284" i="5" s="1"/>
  <c r="AB3284" i="5" s="1"/>
  <c r="CO8" i="10" s="1"/>
  <c r="Y3282" i="5"/>
  <c r="AA3282" i="5" s="1"/>
  <c r="AB3282" i="5" s="1"/>
  <c r="CO6" i="10" s="1"/>
  <c r="Y3305" i="5"/>
  <c r="Y3290" i="5"/>
  <c r="Y3297" i="5"/>
  <c r="AA3297" i="5" s="1"/>
  <c r="AB3297" i="5" s="1"/>
  <c r="Y2" i="5"/>
  <c r="AA2" i="5" s="1"/>
  <c r="Y4" i="5"/>
  <c r="Y6" i="5"/>
  <c r="AA6" i="5" s="1"/>
  <c r="AB6" i="5" s="1"/>
  <c r="Y8" i="5"/>
  <c r="Y10" i="5"/>
  <c r="AA10" i="5" s="1"/>
  <c r="AB10" i="5" s="1"/>
  <c r="Y12" i="5"/>
  <c r="AA12" i="5" s="1"/>
  <c r="AB12" i="5" s="1"/>
  <c r="Y14" i="5"/>
  <c r="AA14" i="5" s="1"/>
  <c r="Y16" i="5"/>
  <c r="AA16" i="5" s="1"/>
  <c r="AB16" i="5" s="1"/>
  <c r="Y18" i="5"/>
  <c r="AA18" i="5" s="1"/>
  <c r="AB18" i="5" s="1"/>
  <c r="Y20" i="5"/>
  <c r="Y22" i="5"/>
  <c r="AA22" i="5" s="1"/>
  <c r="AB22" i="5" s="1"/>
  <c r="Y24" i="5"/>
  <c r="AA24" i="5" s="1"/>
  <c r="AB24" i="5" s="1"/>
  <c r="Y26" i="5"/>
  <c r="AA26" i="5" s="1"/>
  <c r="Y28" i="5"/>
  <c r="Y30" i="5"/>
  <c r="AA30" i="5" s="1"/>
  <c r="AB30" i="5" s="1"/>
  <c r="Y32" i="5"/>
  <c r="Y34" i="5"/>
  <c r="AA34" i="5" s="1"/>
  <c r="AB34" i="5" s="1"/>
  <c r="Y36" i="5"/>
  <c r="AA36" i="5" s="1"/>
  <c r="AB36" i="5" s="1"/>
  <c r="Y74" i="5"/>
  <c r="AA74" i="5" s="1"/>
  <c r="Y76" i="5"/>
  <c r="AA76" i="5" s="1"/>
  <c r="AB76" i="5" s="1"/>
  <c r="Y78" i="5"/>
  <c r="AA78" i="5" s="1"/>
  <c r="AB78" i="5" s="1"/>
  <c r="Y80" i="5"/>
  <c r="Y82" i="5"/>
  <c r="AA82" i="5" s="1"/>
  <c r="AB82" i="5" s="1"/>
  <c r="Y84" i="5"/>
  <c r="AA84" i="5" s="1"/>
  <c r="AB84" i="5" s="1"/>
  <c r="Y86" i="5"/>
  <c r="AA86" i="5" s="1"/>
  <c r="Y88" i="5"/>
  <c r="Y90" i="5"/>
  <c r="AA90" i="5" s="1"/>
  <c r="AB90" i="5" s="1"/>
  <c r="Y92" i="5"/>
  <c r="Y94" i="5"/>
  <c r="AA94" i="5" s="1"/>
  <c r="AB94" i="5" s="1"/>
  <c r="Y96" i="5"/>
  <c r="Y98" i="5"/>
  <c r="AA98" i="5" s="1"/>
  <c r="Y100" i="5"/>
  <c r="AA100" i="5" s="1"/>
  <c r="AB100" i="5" s="1"/>
  <c r="Y102" i="5"/>
  <c r="AA102" i="5" s="1"/>
  <c r="AB102" i="5" s="1"/>
  <c r="Y104" i="5"/>
  <c r="Y106" i="5"/>
  <c r="AA106" i="5" s="1"/>
  <c r="AB106" i="5" s="1"/>
  <c r="Y108" i="5"/>
  <c r="AA108" i="5" s="1"/>
  <c r="AB108" i="5" s="1"/>
  <c r="Y110" i="5"/>
  <c r="AA110" i="5" s="1"/>
  <c r="Y112" i="5"/>
  <c r="Y114" i="5"/>
  <c r="AA114" i="5" s="1"/>
  <c r="AB114" i="5" s="1"/>
  <c r="Y116" i="5"/>
  <c r="Y118" i="5"/>
  <c r="AA118" i="5" s="1"/>
  <c r="AB118" i="5" s="1"/>
  <c r="Y120" i="5"/>
  <c r="Y122" i="5"/>
  <c r="AA122" i="5" s="1"/>
  <c r="Y124" i="5"/>
  <c r="AA124" i="5" s="1"/>
  <c r="AB124" i="5" s="1"/>
  <c r="Y126" i="5"/>
  <c r="AA126" i="5" s="1"/>
  <c r="AB126" i="5" s="1"/>
  <c r="Y128" i="5"/>
  <c r="Y130" i="5"/>
  <c r="AA130" i="5" s="1"/>
  <c r="AB130" i="5" s="1"/>
  <c r="Y132" i="5"/>
  <c r="AA132" i="5" s="1"/>
  <c r="AB132" i="5" s="1"/>
  <c r="Y134" i="5"/>
  <c r="AA134" i="5" s="1"/>
  <c r="Y136" i="5"/>
  <c r="Y138" i="5"/>
  <c r="AA138" i="5" s="1"/>
  <c r="AB138" i="5" s="1"/>
  <c r="Y140" i="5"/>
  <c r="Y142" i="5"/>
  <c r="AA142" i="5" s="1"/>
  <c r="AB142" i="5" s="1"/>
  <c r="Y144" i="5"/>
  <c r="Y146" i="5"/>
  <c r="AA146" i="5" s="1"/>
  <c r="Y148" i="5"/>
  <c r="AA148" i="5" s="1"/>
  <c r="AB148" i="5" s="1"/>
  <c r="Y150" i="5"/>
  <c r="AA150" i="5" s="1"/>
  <c r="AB150" i="5" s="1"/>
  <c r="Y152" i="5"/>
  <c r="Y154" i="5"/>
  <c r="AA154" i="5" s="1"/>
  <c r="AB154" i="5" s="1"/>
  <c r="Y156" i="5"/>
  <c r="AA156" i="5" s="1"/>
  <c r="AB156" i="5" s="1"/>
  <c r="Y158" i="5"/>
  <c r="AA158" i="5" s="1"/>
  <c r="Y160" i="5"/>
  <c r="Y162" i="5"/>
  <c r="AA162" i="5" s="1"/>
  <c r="AB162" i="5" s="1"/>
  <c r="Y164" i="5"/>
  <c r="Y166" i="5"/>
  <c r="AA166" i="5" s="1"/>
  <c r="AB166" i="5" s="1"/>
  <c r="Y168" i="5"/>
  <c r="Y170" i="5"/>
  <c r="AA170" i="5" s="1"/>
  <c r="Y172" i="5"/>
  <c r="AA172" i="5" s="1"/>
  <c r="AB172" i="5" s="1"/>
  <c r="Y174" i="5"/>
  <c r="AA174" i="5" s="1"/>
  <c r="AB174" i="5" s="1"/>
  <c r="Y176" i="5"/>
  <c r="Y178" i="5"/>
  <c r="AA178" i="5" s="1"/>
  <c r="AB178" i="5" s="1"/>
  <c r="Y180" i="5"/>
  <c r="AA180" i="5" s="1"/>
  <c r="AB180" i="5" s="1"/>
  <c r="Y182" i="5"/>
  <c r="AA182" i="5" s="1"/>
  <c r="Y184" i="5"/>
  <c r="Y186" i="5"/>
  <c r="AA186" i="5" s="1"/>
  <c r="AB186" i="5" s="1"/>
  <c r="Y188" i="5"/>
  <c r="AA203" i="5"/>
  <c r="AB203" i="5" s="1"/>
  <c r="AA205" i="5"/>
  <c r="AB205" i="5" s="1"/>
  <c r="Y207" i="5"/>
  <c r="AA207" i="5" s="1"/>
  <c r="AB207" i="5" s="1"/>
  <c r="S20" i="8"/>
  <c r="AA222" i="5"/>
  <c r="AB222" i="5" s="1"/>
  <c r="Y224" i="5"/>
  <c r="AA224" i="5" s="1"/>
  <c r="AB224" i="5" s="1"/>
  <c r="AA241" i="5"/>
  <c r="AB241" i="5" s="1"/>
  <c r="Y243" i="5"/>
  <c r="S23" i="8"/>
  <c r="Y260" i="5"/>
  <c r="AA275" i="5"/>
  <c r="AB275" i="5" s="1"/>
  <c r="AA277" i="5"/>
  <c r="AB277" i="5" s="1"/>
  <c r="Y279" i="5"/>
  <c r="AA279" i="5" s="1"/>
  <c r="AB279" i="5" s="1"/>
  <c r="S26" i="8"/>
  <c r="AA294" i="5"/>
  <c r="AB294" i="5" s="1"/>
  <c r="K2" i="9"/>
  <c r="Q29" i="8"/>
  <c r="R29" i="8" s="1"/>
  <c r="AA348" i="5"/>
  <c r="AB348" i="5" s="1"/>
  <c r="K24" i="10" s="1"/>
  <c r="S32" i="8"/>
  <c r="S33" i="8"/>
  <c r="S34" i="8"/>
  <c r="S35" i="8"/>
  <c r="AA410" i="5"/>
  <c r="Y412" i="5"/>
  <c r="M26" i="9"/>
  <c r="Q37" i="8"/>
  <c r="R37" i="8" s="1"/>
  <c r="AA426" i="5"/>
  <c r="AB426" i="5" s="1"/>
  <c r="M33" i="9"/>
  <c r="AC429" i="5"/>
  <c r="M35" i="9"/>
  <c r="Y440" i="5"/>
  <c r="AA440" i="5" s="1"/>
  <c r="AB440" i="5" s="1"/>
  <c r="Y447" i="5"/>
  <c r="AA447" i="5" s="1"/>
  <c r="AB447" i="5" s="1"/>
  <c r="N15" i="10" s="1"/>
  <c r="AC475" i="5"/>
  <c r="AC490" i="5"/>
  <c r="Y506" i="5"/>
  <c r="AA506" i="5" s="1"/>
  <c r="Y524" i="5"/>
  <c r="AA524" i="5" s="1"/>
  <c r="AB524" i="5" s="1"/>
  <c r="P20" i="10" s="1"/>
  <c r="P24" i="9"/>
  <c r="Y560" i="5"/>
  <c r="AA560" i="5" s="1"/>
  <c r="AB560" i="5" s="1"/>
  <c r="Q20" i="10" s="1"/>
  <c r="Q28" i="9"/>
  <c r="R4" i="9"/>
  <c r="R16" i="9"/>
  <c r="R28" i="9"/>
  <c r="S4" i="9"/>
  <c r="S16" i="9"/>
  <c r="Y203" i="5"/>
  <c r="AC209" i="5"/>
  <c r="AA218" i="5"/>
  <c r="Y222" i="5"/>
  <c r="AC228" i="5"/>
  <c r="Y239" i="5"/>
  <c r="AA239" i="5" s="1"/>
  <c r="AB239" i="5" s="1"/>
  <c r="AC245" i="5"/>
  <c r="Y258" i="5"/>
  <c r="AA258" i="5" s="1"/>
  <c r="AB258" i="5" s="1"/>
  <c r="AA273" i="5"/>
  <c r="AB273" i="5" s="1"/>
  <c r="Y275" i="5"/>
  <c r="AC281" i="5"/>
  <c r="AA290" i="5"/>
  <c r="AA301" i="5"/>
  <c r="AB301" i="5" s="1"/>
  <c r="AA310" i="5"/>
  <c r="AB310" i="5" s="1"/>
  <c r="S29" i="8"/>
  <c r="AA328" i="5"/>
  <c r="AB328" i="5" s="1"/>
  <c r="AC341" i="5"/>
  <c r="Y410" i="5"/>
  <c r="Y417" i="5"/>
  <c r="AA417" i="5" s="1"/>
  <c r="AB417" i="5" s="1"/>
  <c r="M21" i="10" s="1"/>
  <c r="N4" i="9"/>
  <c r="N23" i="9"/>
  <c r="AC455" i="5"/>
  <c r="AB470" i="5"/>
  <c r="O2" i="10" s="1"/>
  <c r="O8" i="9"/>
  <c r="AC476" i="5"/>
  <c r="AC493" i="5"/>
  <c r="Y509" i="5"/>
  <c r="AA509" i="5" s="1"/>
  <c r="AB509" i="5" s="1"/>
  <c r="P5" i="10" s="1"/>
  <c r="Y512" i="5"/>
  <c r="AA512" i="5" s="1"/>
  <c r="AB512" i="5" s="1"/>
  <c r="P8" i="10" s="1"/>
  <c r="P18" i="9"/>
  <c r="Q18" i="9"/>
  <c r="AC558" i="5"/>
  <c r="AA658" i="5"/>
  <c r="AB658" i="5" s="1"/>
  <c r="T10" i="10" s="1"/>
  <c r="U24" i="9"/>
  <c r="AC708" i="5"/>
  <c r="AA736" i="5"/>
  <c r="AB736" i="5" s="1"/>
  <c r="V16" i="10" s="1"/>
  <c r="AA790" i="5"/>
  <c r="AB790" i="5" s="1"/>
  <c r="Y361" i="5"/>
  <c r="AA361" i="5" s="1"/>
  <c r="AB361" i="5" s="1"/>
  <c r="Y358" i="5"/>
  <c r="AA358" i="5" s="1"/>
  <c r="AB358" i="5" s="1"/>
  <c r="Y355" i="5"/>
  <c r="AA355" i="5" s="1"/>
  <c r="AB355" i="5" s="1"/>
  <c r="Y352" i="5"/>
  <c r="AA352" i="5" s="1"/>
  <c r="AB352" i="5" s="1"/>
  <c r="Y346" i="5"/>
  <c r="AA346" i="5" s="1"/>
  <c r="AB346" i="5" s="1"/>
  <c r="Y340" i="5"/>
  <c r="Y337" i="5"/>
  <c r="AA337" i="5" s="1"/>
  <c r="AB337" i="5" s="1"/>
  <c r="Y331" i="5"/>
  <c r="Y328" i="5"/>
  <c r="Y359" i="5"/>
  <c r="AA359" i="5" s="1"/>
  <c r="AB359" i="5" s="1"/>
  <c r="Y360" i="5"/>
  <c r="AA360" i="5" s="1"/>
  <c r="AB360" i="5" s="1"/>
  <c r="Y357" i="5"/>
  <c r="AA357" i="5" s="1"/>
  <c r="AB357" i="5" s="1"/>
  <c r="Y354" i="5"/>
  <c r="AA354" i="5" s="1"/>
  <c r="AB354" i="5" s="1"/>
  <c r="Y351" i="5"/>
  <c r="Y348" i="5"/>
  <c r="Y345" i="5"/>
  <c r="AA345" i="5" s="1"/>
  <c r="AB345" i="5" s="1"/>
  <c r="Y342" i="5"/>
  <c r="Y339" i="5"/>
  <c r="AA339" i="5" s="1"/>
  <c r="AB339" i="5" s="1"/>
  <c r="Y336" i="5"/>
  <c r="AA336" i="5" s="1"/>
  <c r="AB336" i="5" s="1"/>
  <c r="Y333" i="5"/>
  <c r="Y330" i="5"/>
  <c r="AA330" i="5" s="1"/>
  <c r="AB330" i="5" s="1"/>
  <c r="Y327" i="5"/>
  <c r="AA327" i="5" s="1"/>
  <c r="AB327" i="5" s="1"/>
  <c r="Y349" i="5"/>
  <c r="Y343" i="5"/>
  <c r="AA343" i="5" s="1"/>
  <c r="AB343" i="5" s="1"/>
  <c r="Y334" i="5"/>
  <c r="AA334" i="5" s="1"/>
  <c r="AB334" i="5" s="1"/>
  <c r="Y784" i="5"/>
  <c r="AA784" i="5" s="1"/>
  <c r="AB784" i="5" s="1"/>
  <c r="W28" i="10" s="1"/>
  <c r="Y779" i="5"/>
  <c r="Y766" i="5"/>
  <c r="AA766" i="5" s="1"/>
  <c r="AB766" i="5" s="1"/>
  <c r="Y761" i="5"/>
  <c r="Y787" i="5"/>
  <c r="AA787" i="5" s="1"/>
  <c r="AB787" i="5" s="1"/>
  <c r="W31" i="10" s="1"/>
  <c r="Y782" i="5"/>
  <c r="Y769" i="5"/>
  <c r="Y764" i="5"/>
  <c r="Y790" i="5"/>
  <c r="Y785" i="5"/>
  <c r="Y772" i="5"/>
  <c r="AA772" i="5" s="1"/>
  <c r="AB772" i="5" s="1"/>
  <c r="Y767" i="5"/>
  <c r="Y793" i="5"/>
  <c r="AA793" i="5" s="1"/>
  <c r="AB793" i="5" s="1"/>
  <c r="W37" i="10" s="1"/>
  <c r="Y788" i="5"/>
  <c r="Y775" i="5"/>
  <c r="AA775" i="5" s="1"/>
  <c r="AB775" i="5" s="1"/>
  <c r="Y770" i="5"/>
  <c r="Y781" i="5"/>
  <c r="AA781" i="5" s="1"/>
  <c r="AB781" i="5" s="1"/>
  <c r="Y776" i="5"/>
  <c r="Y763" i="5"/>
  <c r="AA763" i="5" s="1"/>
  <c r="AB763" i="5" s="1"/>
  <c r="Y758" i="5"/>
  <c r="Y768" i="5"/>
  <c r="AA768" i="5" s="1"/>
  <c r="AB768" i="5" s="1"/>
  <c r="W12" i="10" s="1"/>
  <c r="Y759" i="5"/>
  <c r="AA759" i="5" s="1"/>
  <c r="AB759" i="5" s="1"/>
  <c r="W3" i="10" s="1"/>
  <c r="Y792" i="5"/>
  <c r="Y783" i="5"/>
  <c r="Y774" i="5"/>
  <c r="Y765" i="5"/>
  <c r="Y780" i="5"/>
  <c r="AA780" i="5" s="1"/>
  <c r="AB780" i="5" s="1"/>
  <c r="W24" i="10" s="1"/>
  <c r="Y778" i="5"/>
  <c r="AA778" i="5" s="1"/>
  <c r="AB778" i="5" s="1"/>
  <c r="Y791" i="5"/>
  <c r="Y789" i="5"/>
  <c r="Y762" i="5"/>
  <c r="AA762" i="5" s="1"/>
  <c r="AB762" i="5" s="1"/>
  <c r="W6" i="10" s="1"/>
  <c r="Y760" i="5"/>
  <c r="AA760" i="5" s="1"/>
  <c r="AB760" i="5" s="1"/>
  <c r="Y773" i="5"/>
  <c r="Y771" i="5"/>
  <c r="Y786" i="5"/>
  <c r="AA786" i="5" s="1"/>
  <c r="AB786" i="5" s="1"/>
  <c r="W30" i="10" s="1"/>
  <c r="Y777" i="5"/>
  <c r="AA777" i="5" s="1"/>
  <c r="AB777" i="5" s="1"/>
  <c r="W21" i="10" s="1"/>
  <c r="Y1218" i="5"/>
  <c r="Y1224" i="5"/>
  <c r="AA1224" i="5" s="1"/>
  <c r="AB1224" i="5" s="1"/>
  <c r="AI36" i="10" s="1"/>
  <c r="Y1210" i="5"/>
  <c r="AA1210" i="5" s="1"/>
  <c r="AB1210" i="5" s="1"/>
  <c r="AI22" i="10" s="1"/>
  <c r="Y1199" i="5"/>
  <c r="AA1199" i="5" s="1"/>
  <c r="AB1199" i="5" s="1"/>
  <c r="Y1213" i="5"/>
  <c r="Y1202" i="5"/>
  <c r="AA1202" i="5" s="1"/>
  <c r="Y1191" i="5"/>
  <c r="Y1222" i="5"/>
  <c r="Y1211" i="5"/>
  <c r="AA1211" i="5" s="1"/>
  <c r="AB1211" i="5" s="1"/>
  <c r="AI23" i="10" s="1"/>
  <c r="Y1200" i="5"/>
  <c r="Y1207" i="5"/>
  <c r="AA1207" i="5" s="1"/>
  <c r="AB1207" i="5" s="1"/>
  <c r="AI19" i="10" s="1"/>
  <c r="Y1205" i="5"/>
  <c r="AA1205" i="5" s="1"/>
  <c r="AB1205" i="5" s="1"/>
  <c r="AI17" i="10" s="1"/>
  <c r="Y1196" i="5"/>
  <c r="AA1196" i="5" s="1"/>
  <c r="AB1196" i="5" s="1"/>
  <c r="AI8" i="10" s="1"/>
  <c r="Y1194" i="5"/>
  <c r="Y1216" i="5"/>
  <c r="Y1203" i="5"/>
  <c r="Y1220" i="5"/>
  <c r="AA1220" i="5" s="1"/>
  <c r="AB1220" i="5" s="1"/>
  <c r="AI32" i="10" s="1"/>
  <c r="Y1214" i="5"/>
  <c r="AA1214" i="5" s="1"/>
  <c r="Y1212" i="5"/>
  <c r="AA1212" i="5" s="1"/>
  <c r="AB1212" i="5" s="1"/>
  <c r="AI24" i="10" s="1"/>
  <c r="Y1201" i="5"/>
  <c r="AA1201" i="5" s="1"/>
  <c r="AB1201" i="5" s="1"/>
  <c r="Y1192" i="5"/>
  <c r="AA1192" i="5" s="1"/>
  <c r="AB1192" i="5" s="1"/>
  <c r="AI4" i="10" s="1"/>
  <c r="Y1190" i="5"/>
  <c r="AA1190" i="5" s="1"/>
  <c r="Y1208" i="5"/>
  <c r="AA1208" i="5" s="1"/>
  <c r="AB1208" i="5" s="1"/>
  <c r="AI20" i="10" s="1"/>
  <c r="Y1197" i="5"/>
  <c r="AA1197" i="5" s="1"/>
  <c r="AB1197" i="5" s="1"/>
  <c r="AI9" i="10" s="1"/>
  <c r="Y1225" i="5"/>
  <c r="Y1206" i="5"/>
  <c r="Y1223" i="5"/>
  <c r="AA1223" i="5" s="1"/>
  <c r="AB1223" i="5" s="1"/>
  <c r="AI35" i="10" s="1"/>
  <c r="Y1221" i="5"/>
  <c r="AA1221" i="5" s="1"/>
  <c r="AB1221" i="5" s="1"/>
  <c r="AI33" i="10" s="1"/>
  <c r="Y1219" i="5"/>
  <c r="AA1219" i="5" s="1"/>
  <c r="AB1219" i="5" s="1"/>
  <c r="AI31" i="10" s="1"/>
  <c r="Y1217" i="5"/>
  <c r="AA1217" i="5" s="1"/>
  <c r="AB1217" i="5" s="1"/>
  <c r="AI29" i="10" s="1"/>
  <c r="Y1195" i="5"/>
  <c r="Y1209" i="5"/>
  <c r="Y1198" i="5"/>
  <c r="AA1198" i="5" s="1"/>
  <c r="AB1198" i="5" s="1"/>
  <c r="Y1204" i="5"/>
  <c r="AA1204" i="5" s="1"/>
  <c r="AB1204" i="5" s="1"/>
  <c r="Y1215" i="5"/>
  <c r="AA1215" i="5" s="1"/>
  <c r="AB1215" i="5" s="1"/>
  <c r="AI27" i="10" s="1"/>
  <c r="Y1193" i="5"/>
  <c r="AA1193" i="5" s="1"/>
  <c r="AB1193" i="5" s="1"/>
  <c r="AI5" i="10" s="1"/>
  <c r="Y1651" i="5"/>
  <c r="Y1640" i="5"/>
  <c r="AA1640" i="5" s="1"/>
  <c r="AB1640" i="5" s="1"/>
  <c r="AU20" i="10" s="1"/>
  <c r="Y1629" i="5"/>
  <c r="Y1654" i="5"/>
  <c r="AA1654" i="5" s="1"/>
  <c r="AB1654" i="5" s="1"/>
  <c r="Y1643" i="5"/>
  <c r="AA1643" i="5" s="1"/>
  <c r="AB1643" i="5" s="1"/>
  <c r="Y1632" i="5"/>
  <c r="AA1632" i="5" s="1"/>
  <c r="AB1632" i="5" s="1"/>
  <c r="AU12" i="10" s="1"/>
  <c r="Y1657" i="5"/>
  <c r="Y1646" i="5"/>
  <c r="AA1646" i="5" s="1"/>
  <c r="Y1635" i="5"/>
  <c r="Y1652" i="5"/>
  <c r="AA1652" i="5" s="1"/>
  <c r="AB1652" i="5" s="1"/>
  <c r="AU32" i="10" s="1"/>
  <c r="Y1641" i="5"/>
  <c r="AA1641" i="5" s="1"/>
  <c r="AB1641" i="5" s="1"/>
  <c r="AU21" i="10" s="1"/>
  <c r="Y1627" i="5"/>
  <c r="AA1627" i="5" s="1"/>
  <c r="AB1627" i="5" s="1"/>
  <c r="AU7" i="10" s="1"/>
  <c r="Y1647" i="5"/>
  <c r="Y1633" i="5"/>
  <c r="Y1622" i="5"/>
  <c r="AA1622" i="5" s="1"/>
  <c r="Y1656" i="5"/>
  <c r="Y1642" i="5"/>
  <c r="Y1631" i="5"/>
  <c r="AA1631" i="5" s="1"/>
  <c r="AB1631" i="5" s="1"/>
  <c r="AU11" i="10" s="1"/>
  <c r="Y1648" i="5"/>
  <c r="AA1648" i="5" s="1"/>
  <c r="AB1648" i="5" s="1"/>
  <c r="AU28" i="10" s="1"/>
  <c r="Y1637" i="5"/>
  <c r="AA1637" i="5" s="1"/>
  <c r="AB1637" i="5" s="1"/>
  <c r="Y1626" i="5"/>
  <c r="AA1626" i="5" s="1"/>
  <c r="AB1626" i="5" s="1"/>
  <c r="AU6" i="10" s="1"/>
  <c r="Y1655" i="5"/>
  <c r="AA1655" i="5" s="1"/>
  <c r="AB1655" i="5" s="1"/>
  <c r="AU35" i="10" s="1"/>
  <c r="Y1650" i="5"/>
  <c r="Y1645" i="5"/>
  <c r="AA1645" i="5" s="1"/>
  <c r="AB1645" i="5" s="1"/>
  <c r="Y1638" i="5"/>
  <c r="Y1624" i="5"/>
  <c r="Y1630" i="5"/>
  <c r="Y1628" i="5"/>
  <c r="AA1628" i="5" s="1"/>
  <c r="AB1628" i="5" s="1"/>
  <c r="Y1644" i="5"/>
  <c r="Y1623" i="5"/>
  <c r="AA1623" i="5" s="1"/>
  <c r="AB1623" i="5" s="1"/>
  <c r="AU3" i="10" s="1"/>
  <c r="Y1625" i="5"/>
  <c r="AA1625" i="5" s="1"/>
  <c r="AB1625" i="5" s="1"/>
  <c r="AU5" i="10" s="1"/>
  <c r="Y1639" i="5"/>
  <c r="AA1639" i="5" s="1"/>
  <c r="AB1639" i="5" s="1"/>
  <c r="AU19" i="10" s="1"/>
  <c r="Y1653" i="5"/>
  <c r="AA1653" i="5" s="1"/>
  <c r="AB1653" i="5" s="1"/>
  <c r="AU33" i="10" s="1"/>
  <c r="Y1634" i="5"/>
  <c r="AA1634" i="5" s="1"/>
  <c r="Y1636" i="5"/>
  <c r="Y1649" i="5"/>
  <c r="AA1649" i="5" s="1"/>
  <c r="AB1649" i="5" s="1"/>
  <c r="AU29" i="10" s="1"/>
  <c r="Y2080" i="5"/>
  <c r="AA2080" i="5" s="1"/>
  <c r="AB2080" i="5" s="1"/>
  <c r="Y2069" i="5"/>
  <c r="AA2069" i="5" s="1"/>
  <c r="AB2069" i="5" s="1"/>
  <c r="BG17" i="10" s="1"/>
  <c r="Y2055" i="5"/>
  <c r="AA2055" i="5" s="1"/>
  <c r="AB2055" i="5" s="1"/>
  <c r="BG3" i="10" s="1"/>
  <c r="Y2086" i="5"/>
  <c r="AA2086" i="5" s="1"/>
  <c r="AB2086" i="5" s="1"/>
  <c r="BG34" i="10" s="1"/>
  <c r="Y2075" i="5"/>
  <c r="Y2061" i="5"/>
  <c r="AA2061" i="5" s="1"/>
  <c r="AB2061" i="5" s="1"/>
  <c r="BG9" i="10" s="1"/>
  <c r="Y2081" i="5"/>
  <c r="AA2081" i="5" s="1"/>
  <c r="AB2081" i="5" s="1"/>
  <c r="BG29" i="10" s="1"/>
  <c r="Y2067" i="5"/>
  <c r="Y2076" i="5"/>
  <c r="AA2076" i="5" s="1"/>
  <c r="AB2076" i="5" s="1"/>
  <c r="BG24" i="10" s="1"/>
  <c r="Y2065" i="5"/>
  <c r="AA2065" i="5" s="1"/>
  <c r="AB2065" i="5" s="1"/>
  <c r="BG13" i="10" s="1"/>
  <c r="Y2054" i="5"/>
  <c r="Y2085" i="5"/>
  <c r="Y2074" i="5"/>
  <c r="AA2074" i="5" s="1"/>
  <c r="AB2074" i="5" s="1"/>
  <c r="BG22" i="10" s="1"/>
  <c r="Y2063" i="5"/>
  <c r="Y2072" i="5"/>
  <c r="AA2072" i="5" s="1"/>
  <c r="AB2072" i="5" s="1"/>
  <c r="BG20" i="10" s="1"/>
  <c r="Y2078" i="5"/>
  <c r="Y2084" i="5"/>
  <c r="Y2082" i="5"/>
  <c r="AA2082" i="5" s="1"/>
  <c r="AB2082" i="5" s="1"/>
  <c r="Y2059" i="5"/>
  <c r="AA2059" i="5" s="1"/>
  <c r="AB2059" i="5" s="1"/>
  <c r="BG7" i="10" s="1"/>
  <c r="Y2057" i="5"/>
  <c r="Y2088" i="5"/>
  <c r="Y2073" i="5"/>
  <c r="AA2073" i="5" s="1"/>
  <c r="AB2073" i="5" s="1"/>
  <c r="Y2071" i="5"/>
  <c r="AA2071" i="5" s="1"/>
  <c r="AB2071" i="5" s="1"/>
  <c r="Y2079" i="5"/>
  <c r="Y2077" i="5"/>
  <c r="AA2077" i="5" s="1"/>
  <c r="AB2077" i="5" s="1"/>
  <c r="BG25" i="10" s="1"/>
  <c r="Y2064" i="5"/>
  <c r="Y2089" i="5"/>
  <c r="AA2089" i="5" s="1"/>
  <c r="AB2089" i="5" s="1"/>
  <c r="BG37" i="10" s="1"/>
  <c r="Y2087" i="5"/>
  <c r="AA2087" i="5" s="1"/>
  <c r="AB2087" i="5" s="1"/>
  <c r="BG35" i="10" s="1"/>
  <c r="Y2083" i="5"/>
  <c r="AA2083" i="5" s="1"/>
  <c r="AB2083" i="5" s="1"/>
  <c r="BG31" i="10" s="1"/>
  <c r="Y2062" i="5"/>
  <c r="AA2062" i="5" s="1"/>
  <c r="AB2062" i="5" s="1"/>
  <c r="Y2060" i="5"/>
  <c r="AA2060" i="5" s="1"/>
  <c r="AB2060" i="5" s="1"/>
  <c r="BG8" i="10" s="1"/>
  <c r="Y2058" i="5"/>
  <c r="AA2058" i="5" s="1"/>
  <c r="AB2058" i="5" s="1"/>
  <c r="BG6" i="10" s="1"/>
  <c r="Y2066" i="5"/>
  <c r="Y2056" i="5"/>
  <c r="AA2056" i="5" s="1"/>
  <c r="AB2056" i="5" s="1"/>
  <c r="Y2070" i="5"/>
  <c r="Y2068" i="5"/>
  <c r="AA2068" i="5" s="1"/>
  <c r="AB2068" i="5" s="1"/>
  <c r="Y2518" i="5"/>
  <c r="AA2518" i="5" s="1"/>
  <c r="AB2518" i="5" s="1"/>
  <c r="BS34" i="10" s="1"/>
  <c r="Y2505" i="5"/>
  <c r="AA2505" i="5" s="1"/>
  <c r="AB2505" i="5" s="1"/>
  <c r="BS21" i="10" s="1"/>
  <c r="Y2500" i="5"/>
  <c r="AA2500" i="5" s="1"/>
  <c r="AB2500" i="5" s="1"/>
  <c r="BS16" i="10" s="1"/>
  <c r="Y2487" i="5"/>
  <c r="AA2487" i="5" s="1"/>
  <c r="AB2487" i="5" s="1"/>
  <c r="BS3" i="10" s="1"/>
  <c r="Y2513" i="5"/>
  <c r="Y2495" i="5"/>
  <c r="Y2521" i="5"/>
  <c r="AA2521" i="5" s="1"/>
  <c r="AB2521" i="5" s="1"/>
  <c r="BS37" i="10" s="1"/>
  <c r="Y2508" i="5"/>
  <c r="Y2503" i="5"/>
  <c r="AA2503" i="5" s="1"/>
  <c r="AB2503" i="5" s="1"/>
  <c r="BS19" i="10" s="1"/>
  <c r="Y2490" i="5"/>
  <c r="Y2516" i="5"/>
  <c r="AA2516" i="5" s="1"/>
  <c r="AB2516" i="5" s="1"/>
  <c r="BS32" i="10" s="1"/>
  <c r="Y2498" i="5"/>
  <c r="AA2498" i="5" s="1"/>
  <c r="Y2511" i="5"/>
  <c r="Y2506" i="5"/>
  <c r="AA2506" i="5" s="1"/>
  <c r="AB2506" i="5" s="1"/>
  <c r="BS22" i="10" s="1"/>
  <c r="Y2493" i="5"/>
  <c r="Y2488" i="5"/>
  <c r="AA2488" i="5" s="1"/>
  <c r="AB2488" i="5" s="1"/>
  <c r="BS4" i="10" s="1"/>
  <c r="Y2514" i="5"/>
  <c r="AA2514" i="5" s="1"/>
  <c r="AB2514" i="5" s="1"/>
  <c r="BS30" i="10" s="1"/>
  <c r="Y2509" i="5"/>
  <c r="AA2509" i="5" s="1"/>
  <c r="AB2509" i="5" s="1"/>
  <c r="BS25" i="10" s="1"/>
  <c r="Y2496" i="5"/>
  <c r="AA2496" i="5" s="1"/>
  <c r="AB2496" i="5" s="1"/>
  <c r="BS12" i="10" s="1"/>
  <c r="Y2491" i="5"/>
  <c r="AA2491" i="5" s="1"/>
  <c r="AB2491" i="5" s="1"/>
  <c r="BS7" i="10" s="1"/>
  <c r="Y2504" i="5"/>
  <c r="AA2504" i="5" s="1"/>
  <c r="AB2504" i="5" s="1"/>
  <c r="BS20" i="10" s="1"/>
  <c r="Y2486" i="5"/>
  <c r="AA2486" i="5" s="1"/>
  <c r="Y2517" i="5"/>
  <c r="AA2517" i="5" s="1"/>
  <c r="AB2517" i="5" s="1"/>
  <c r="Y2512" i="5"/>
  <c r="AA2512" i="5" s="1"/>
  <c r="AB2512" i="5" s="1"/>
  <c r="BS28" i="10" s="1"/>
  <c r="Y2499" i="5"/>
  <c r="AA2499" i="5" s="1"/>
  <c r="AB2499" i="5" s="1"/>
  <c r="Y2494" i="5"/>
  <c r="AA2494" i="5" s="1"/>
  <c r="AB2494" i="5" s="1"/>
  <c r="BS10" i="10" s="1"/>
  <c r="Y2507" i="5"/>
  <c r="Y2489" i="5"/>
  <c r="Y2520" i="5"/>
  <c r="Y2515" i="5"/>
  <c r="AA2515" i="5" s="1"/>
  <c r="AB2515" i="5" s="1"/>
  <c r="BS31" i="10" s="1"/>
  <c r="Y2502" i="5"/>
  <c r="Y2497" i="5"/>
  <c r="AA2497" i="5" s="1"/>
  <c r="AB2497" i="5" s="1"/>
  <c r="BS13" i="10" s="1"/>
  <c r="Y2510" i="5"/>
  <c r="AA2510" i="5" s="1"/>
  <c r="Y2501" i="5"/>
  <c r="Y2492" i="5"/>
  <c r="AA2492" i="5" s="1"/>
  <c r="AB2492" i="5" s="1"/>
  <c r="BS8" i="10" s="1"/>
  <c r="Y2519" i="5"/>
  <c r="Y2946" i="5"/>
  <c r="AA2946" i="5" s="1"/>
  <c r="AB2946" i="5" s="1"/>
  <c r="CE30" i="10" s="1"/>
  <c r="Y2935" i="5"/>
  <c r="Y2952" i="5"/>
  <c r="Y2941" i="5"/>
  <c r="AA2941" i="5" s="1"/>
  <c r="AB2941" i="5" s="1"/>
  <c r="CE25" i="10" s="1"/>
  <c r="Y2927" i="5"/>
  <c r="Y2950" i="5"/>
  <c r="Y2936" i="5"/>
  <c r="AA2936" i="5" s="1"/>
  <c r="AB2936" i="5" s="1"/>
  <c r="CE20" i="10" s="1"/>
  <c r="Y2925" i="5"/>
  <c r="Y2942" i="5"/>
  <c r="AA2942" i="5" s="1"/>
  <c r="Y2931" i="5"/>
  <c r="AA2931" i="5" s="1"/>
  <c r="AB2931" i="5" s="1"/>
  <c r="Y2920" i="5"/>
  <c r="AA2920" i="5" s="1"/>
  <c r="AB2920" i="5" s="1"/>
  <c r="CE4" i="10" s="1"/>
  <c r="Y2945" i="5"/>
  <c r="Y2934" i="5"/>
  <c r="Y2923" i="5"/>
  <c r="Y2951" i="5"/>
  <c r="Y2940" i="5"/>
  <c r="AA2940" i="5" s="1"/>
  <c r="AB2940" i="5" s="1"/>
  <c r="CE24" i="10" s="1"/>
  <c r="Y2929" i="5"/>
  <c r="Y2933" i="5"/>
  <c r="AA2933" i="5" s="1"/>
  <c r="AB2933" i="5" s="1"/>
  <c r="Y2953" i="5"/>
  <c r="AA2953" i="5" s="1"/>
  <c r="AB2953" i="5" s="1"/>
  <c r="Y2944" i="5"/>
  <c r="Y2939" i="5"/>
  <c r="AA2939" i="5" s="1"/>
  <c r="AB2939" i="5" s="1"/>
  <c r="Y2937" i="5"/>
  <c r="AA2937" i="5" s="1"/>
  <c r="AB2937" i="5" s="1"/>
  <c r="CE21" i="10" s="1"/>
  <c r="Y2926" i="5"/>
  <c r="AA2926" i="5" s="1"/>
  <c r="AB2926" i="5" s="1"/>
  <c r="CE10" i="10" s="1"/>
  <c r="Y2924" i="5"/>
  <c r="AA2924" i="5" s="1"/>
  <c r="AB2924" i="5" s="1"/>
  <c r="CE8" i="10" s="1"/>
  <c r="Y2922" i="5"/>
  <c r="Y2918" i="5"/>
  <c r="Y2948" i="5"/>
  <c r="AA2948" i="5" s="1"/>
  <c r="AB2948" i="5" s="1"/>
  <c r="Y2930" i="5"/>
  <c r="Y2928" i="5"/>
  <c r="AA2928" i="5" s="1"/>
  <c r="AB2928" i="5" s="1"/>
  <c r="Y2932" i="5"/>
  <c r="Y2943" i="5"/>
  <c r="Y2947" i="5"/>
  <c r="AA2947" i="5" s="1"/>
  <c r="AB2947" i="5" s="1"/>
  <c r="CE31" i="10" s="1"/>
  <c r="Y2938" i="5"/>
  <c r="AA2938" i="5" s="1"/>
  <c r="AB2938" i="5" s="1"/>
  <c r="Y2921" i="5"/>
  <c r="Y2919" i="5"/>
  <c r="Y2949" i="5"/>
  <c r="AA2949" i="5" s="1"/>
  <c r="AB2949" i="5" s="1"/>
  <c r="CE33" i="10" s="1"/>
  <c r="Y3384" i="5"/>
  <c r="AA3384" i="5" s="1"/>
  <c r="AB3384" i="5" s="1"/>
  <c r="CQ36" i="10" s="1"/>
  <c r="Y3373" i="5"/>
  <c r="Y3359" i="5"/>
  <c r="Y3352" i="5"/>
  <c r="Y3366" i="5"/>
  <c r="Y3377" i="5"/>
  <c r="AA3377" i="5" s="1"/>
  <c r="AB3377" i="5" s="1"/>
  <c r="CQ29" i="10" s="1"/>
  <c r="Y3375" i="5"/>
  <c r="Y3362" i="5"/>
  <c r="Y3353" i="5"/>
  <c r="Y3382" i="5"/>
  <c r="AA3382" i="5" s="1"/>
  <c r="AB3382" i="5" s="1"/>
  <c r="CQ34" i="10" s="1"/>
  <c r="Y3371" i="5"/>
  <c r="Y3360" i="5"/>
  <c r="Y3358" i="5"/>
  <c r="Y3380" i="5"/>
  <c r="Y3357" i="5"/>
  <c r="AA3357" i="5" s="1"/>
  <c r="AB3357" i="5" s="1"/>
  <c r="CQ9" i="10" s="1"/>
  <c r="Y3369" i="5"/>
  <c r="Y3365" i="5"/>
  <c r="AA3365" i="5" s="1"/>
  <c r="AB3365" i="5" s="1"/>
  <c r="CQ17" i="10" s="1"/>
  <c r="Y3363" i="5"/>
  <c r="Y3351" i="5"/>
  <c r="Y3381" i="5"/>
  <c r="AA3381" i="5" s="1"/>
  <c r="AB3381" i="5" s="1"/>
  <c r="CQ33" i="10" s="1"/>
  <c r="Y3379" i="5"/>
  <c r="AA3379" i="5" s="1"/>
  <c r="AB3379" i="5" s="1"/>
  <c r="CQ31" i="10" s="1"/>
  <c r="Y3385" i="5"/>
  <c r="AA3385" i="5" s="1"/>
  <c r="AB3385" i="5" s="1"/>
  <c r="CQ37" i="10" s="1"/>
  <c r="Y3383" i="5"/>
  <c r="Y3370" i="5"/>
  <c r="AA3370" i="5" s="1"/>
  <c r="AB3370" i="5" s="1"/>
  <c r="Y3368" i="5"/>
  <c r="Y3364" i="5"/>
  <c r="Y3354" i="5"/>
  <c r="Y3378" i="5"/>
  <c r="AA3378" i="5" s="1"/>
  <c r="AB3378" i="5" s="1"/>
  <c r="CQ30" i="10" s="1"/>
  <c r="Y3376" i="5"/>
  <c r="Y3374" i="5"/>
  <c r="Y3372" i="5"/>
  <c r="Y3361" i="5"/>
  <c r="AA3361" i="5" s="1"/>
  <c r="AB3361" i="5" s="1"/>
  <c r="Y3355" i="5"/>
  <c r="Y3350" i="5"/>
  <c r="Y3367" i="5"/>
  <c r="AA3367" i="5" s="1"/>
  <c r="AB3367" i="5" s="1"/>
  <c r="CQ19" i="10" s="1"/>
  <c r="Y3356" i="5"/>
  <c r="AA3356" i="5" s="1"/>
  <c r="AB3356" i="5" s="1"/>
  <c r="CQ8" i="10" s="1"/>
  <c r="AC4" i="5"/>
  <c r="AC8" i="5"/>
  <c r="AC28" i="5"/>
  <c r="AC32" i="5"/>
  <c r="AC40" i="5"/>
  <c r="AC42" i="5"/>
  <c r="AC46" i="5"/>
  <c r="AC48" i="5"/>
  <c r="AC52" i="5"/>
  <c r="AC54" i="5"/>
  <c r="AC56" i="5"/>
  <c r="AC58" i="5"/>
  <c r="AC60" i="5"/>
  <c r="AC64" i="5"/>
  <c r="AC66" i="5"/>
  <c r="AC70" i="5"/>
  <c r="AC72" i="5"/>
  <c r="AC80" i="5"/>
  <c r="AC88" i="5"/>
  <c r="AC96" i="5"/>
  <c r="AC104" i="5"/>
  <c r="AC112" i="5"/>
  <c r="AC120" i="5"/>
  <c r="AC128" i="5"/>
  <c r="AC136" i="5"/>
  <c r="AC144" i="5"/>
  <c r="AC152" i="5"/>
  <c r="AC160" i="5"/>
  <c r="AC168" i="5"/>
  <c r="AC176" i="5"/>
  <c r="AC184" i="5"/>
  <c r="Y201" i="5"/>
  <c r="AA201" i="5" s="1"/>
  <c r="AB201" i="5" s="1"/>
  <c r="Y218" i="5"/>
  <c r="AA233" i="5"/>
  <c r="AB233" i="5" s="1"/>
  <c r="H17" i="10" s="1"/>
  <c r="AA235" i="5"/>
  <c r="AB235" i="5" s="1"/>
  <c r="H19" i="10" s="1"/>
  <c r="Y237" i="5"/>
  <c r="AA237" i="5" s="1"/>
  <c r="AB237" i="5" s="1"/>
  <c r="Y254" i="5"/>
  <c r="AA254" i="5" s="1"/>
  <c r="Y273" i="5"/>
  <c r="AA299" i="5"/>
  <c r="AB299" i="5" s="1"/>
  <c r="J11" i="10" s="1"/>
  <c r="AA317" i="5"/>
  <c r="AB317" i="5" s="1"/>
  <c r="J29" i="10" s="1"/>
  <c r="AA335" i="5"/>
  <c r="AB335" i="5" s="1"/>
  <c r="K11" i="10" s="1"/>
  <c r="AA379" i="5"/>
  <c r="AB379" i="5" s="1"/>
  <c r="L19" i="10" s="1"/>
  <c r="AA422" i="5"/>
  <c r="Y424" i="5"/>
  <c r="N2" i="9"/>
  <c r="Q38" i="8"/>
  <c r="R38" i="8" s="1"/>
  <c r="AA438" i="5"/>
  <c r="AB438" i="5" s="1"/>
  <c r="N9" i="9"/>
  <c r="N11" i="9"/>
  <c r="Y452" i="5"/>
  <c r="AA452" i="5" s="1"/>
  <c r="AB452" i="5" s="1"/>
  <c r="N20" i="10" s="1"/>
  <c r="O3" i="9"/>
  <c r="O26" i="9"/>
  <c r="Q43" i="8"/>
  <c r="R43" i="8" s="1"/>
  <c r="AC494" i="5"/>
  <c r="P3" i="9"/>
  <c r="P6" i="9"/>
  <c r="AC510" i="5"/>
  <c r="Y515" i="5"/>
  <c r="AA515" i="5" s="1"/>
  <c r="AB515" i="5" s="1"/>
  <c r="P11" i="10" s="1"/>
  <c r="Y518" i="5"/>
  <c r="AA518" i="5" s="1"/>
  <c r="P31" i="9"/>
  <c r="Y554" i="5"/>
  <c r="AA554" i="5" s="1"/>
  <c r="T11" i="9"/>
  <c r="AA669" i="5"/>
  <c r="AB669" i="5" s="1"/>
  <c r="T29" i="9"/>
  <c r="AA687" i="5"/>
  <c r="AB687" i="5" s="1"/>
  <c r="U3" i="10" s="1"/>
  <c r="AA694" i="5"/>
  <c r="AB694" i="5" s="1"/>
  <c r="V24" i="9"/>
  <c r="X6" i="9"/>
  <c r="AC798" i="5"/>
  <c r="AA826" i="5"/>
  <c r="AB826" i="5" s="1"/>
  <c r="X34" i="10" s="1"/>
  <c r="B14" i="9"/>
  <c r="Q3" i="8"/>
  <c r="R3" i="8" s="1"/>
  <c r="C2" i="9"/>
  <c r="Q5" i="8"/>
  <c r="R5" i="8" s="1"/>
  <c r="Y322" i="5"/>
  <c r="Y319" i="5"/>
  <c r="AA319" i="5" s="1"/>
  <c r="AB319" i="5" s="1"/>
  <c r="Y313" i="5"/>
  <c r="Y310" i="5"/>
  <c r="Y304" i="5"/>
  <c r="AA304" i="5" s="1"/>
  <c r="AB304" i="5" s="1"/>
  <c r="Y301" i="5"/>
  <c r="Y295" i="5"/>
  <c r="Y292" i="5"/>
  <c r="AA292" i="5" s="1"/>
  <c r="AB292" i="5" s="1"/>
  <c r="Y324" i="5"/>
  <c r="AA324" i="5" s="1"/>
  <c r="AB324" i="5" s="1"/>
  <c r="Y321" i="5"/>
  <c r="AA321" i="5" s="1"/>
  <c r="AB321" i="5" s="1"/>
  <c r="Y318" i="5"/>
  <c r="AA318" i="5" s="1"/>
  <c r="AB318" i="5" s="1"/>
  <c r="Y315" i="5"/>
  <c r="AA315" i="5" s="1"/>
  <c r="AB315" i="5" s="1"/>
  <c r="Y312" i="5"/>
  <c r="AA312" i="5" s="1"/>
  <c r="AB312" i="5" s="1"/>
  <c r="Y309" i="5"/>
  <c r="AA309" i="5" s="1"/>
  <c r="AB309" i="5" s="1"/>
  <c r="Y306" i="5"/>
  <c r="Y303" i="5"/>
  <c r="AA303" i="5" s="1"/>
  <c r="AB303" i="5" s="1"/>
  <c r="Y300" i="5"/>
  <c r="AA300" i="5" s="1"/>
  <c r="AB300" i="5" s="1"/>
  <c r="Y297" i="5"/>
  <c r="Y294" i="5"/>
  <c r="Y325" i="5"/>
  <c r="AA325" i="5" s="1"/>
  <c r="AB325" i="5" s="1"/>
  <c r="Y316" i="5"/>
  <c r="AA316" i="5" s="1"/>
  <c r="AB316" i="5" s="1"/>
  <c r="Y307" i="5"/>
  <c r="AA307" i="5" s="1"/>
  <c r="AB307" i="5" s="1"/>
  <c r="Y298" i="5"/>
  <c r="AA298" i="5" s="1"/>
  <c r="AB298" i="5" s="1"/>
  <c r="Y2044" i="5"/>
  <c r="AA2044" i="5" s="1"/>
  <c r="AB2044" i="5" s="1"/>
  <c r="BF28" i="10" s="1"/>
  <c r="Y2050" i="5"/>
  <c r="AA2050" i="5" s="1"/>
  <c r="AB2050" i="5" s="1"/>
  <c r="BF34" i="10" s="1"/>
  <c r="Y2039" i="5"/>
  <c r="AA2039" i="5" s="1"/>
  <c r="AB2039" i="5" s="1"/>
  <c r="BF23" i="10" s="1"/>
  <c r="Y2025" i="5"/>
  <c r="AA2025" i="5" s="1"/>
  <c r="AB2025" i="5" s="1"/>
  <c r="Y2040" i="5"/>
  <c r="AA2040" i="5" s="1"/>
  <c r="AB2040" i="5" s="1"/>
  <c r="Y2029" i="5"/>
  <c r="AA2029" i="5" s="1"/>
  <c r="AB2029" i="5" s="1"/>
  <c r="Y2018" i="5"/>
  <c r="Y2049" i="5"/>
  <c r="AA2049" i="5" s="1"/>
  <c r="AB2049" i="5" s="1"/>
  <c r="BF33" i="10" s="1"/>
  <c r="Y2038" i="5"/>
  <c r="AA2038" i="5" s="1"/>
  <c r="AB2038" i="5" s="1"/>
  <c r="BF22" i="10" s="1"/>
  <c r="Y2027" i="5"/>
  <c r="Y2036" i="5"/>
  <c r="AA2036" i="5" s="1"/>
  <c r="AB2036" i="5" s="1"/>
  <c r="BF20" i="10" s="1"/>
  <c r="Y2053" i="5"/>
  <c r="AA2053" i="5" s="1"/>
  <c r="AB2053" i="5" s="1"/>
  <c r="BF37" i="10" s="1"/>
  <c r="Y2023" i="5"/>
  <c r="AA2023" i="5" s="1"/>
  <c r="AB2023" i="5" s="1"/>
  <c r="BF7" i="10" s="1"/>
  <c r="Y2051" i="5"/>
  <c r="AA2051" i="5" s="1"/>
  <c r="AB2051" i="5" s="1"/>
  <c r="BF35" i="10" s="1"/>
  <c r="Y2034" i="5"/>
  <c r="Y2021" i="5"/>
  <c r="Y2047" i="5"/>
  <c r="AA2047" i="5" s="1"/>
  <c r="AB2047" i="5" s="1"/>
  <c r="BF31" i="10" s="1"/>
  <c r="Y2045" i="5"/>
  <c r="AA2045" i="5" s="1"/>
  <c r="AB2045" i="5" s="1"/>
  <c r="BF29" i="10" s="1"/>
  <c r="Y2043" i="5"/>
  <c r="Y2032" i="5"/>
  <c r="AA2032" i="5" s="1"/>
  <c r="AB2032" i="5" s="1"/>
  <c r="BF16" i="10" s="1"/>
  <c r="Y2030" i="5"/>
  <c r="Y2028" i="5"/>
  <c r="Y2019" i="5"/>
  <c r="AA2019" i="5" s="1"/>
  <c r="AB2019" i="5" s="1"/>
  <c r="BF3" i="10" s="1"/>
  <c r="Y2041" i="5"/>
  <c r="AA2041" i="5" s="1"/>
  <c r="AB2041" i="5" s="1"/>
  <c r="Y2037" i="5"/>
  <c r="AA2037" i="5" s="1"/>
  <c r="AB2037" i="5" s="1"/>
  <c r="Y2026" i="5"/>
  <c r="AA2026" i="5" s="1"/>
  <c r="AB2026" i="5" s="1"/>
  <c r="Y2024" i="5"/>
  <c r="AA2024" i="5" s="1"/>
  <c r="AB2024" i="5" s="1"/>
  <c r="BF8" i="10" s="1"/>
  <c r="Y2035" i="5"/>
  <c r="AA2035" i="5" s="1"/>
  <c r="AB2035" i="5" s="1"/>
  <c r="BF19" i="10" s="1"/>
  <c r="Y2052" i="5"/>
  <c r="Y2033" i="5"/>
  <c r="Y2022" i="5"/>
  <c r="AA2022" i="5" s="1"/>
  <c r="AB2022" i="5" s="1"/>
  <c r="BF6" i="10" s="1"/>
  <c r="Y2048" i="5"/>
  <c r="Y2042" i="5"/>
  <c r="Y2020" i="5"/>
  <c r="AA2020" i="5" s="1"/>
  <c r="AB2020" i="5" s="1"/>
  <c r="BF4" i="10" s="1"/>
  <c r="Y2046" i="5"/>
  <c r="AA2046" i="5" s="1"/>
  <c r="AB2046" i="5" s="1"/>
  <c r="Y2031" i="5"/>
  <c r="AA195" i="5"/>
  <c r="AB195" i="5" s="1"/>
  <c r="Y197" i="5"/>
  <c r="AA197" i="5" s="1"/>
  <c r="AB197" i="5" s="1"/>
  <c r="G26" i="9"/>
  <c r="Q19" i="8"/>
  <c r="R19" i="8" s="1"/>
  <c r="AA212" i="5"/>
  <c r="AB212" i="5" s="1"/>
  <c r="AA214" i="5"/>
  <c r="AB214" i="5" s="1"/>
  <c r="G34" i="10" s="1"/>
  <c r="Y216" i="5"/>
  <c r="AA216" i="5" s="1"/>
  <c r="AB216" i="5" s="1"/>
  <c r="Y233" i="5"/>
  <c r="H26" i="9"/>
  <c r="Q22" i="8"/>
  <c r="R22" i="8" s="1"/>
  <c r="AA250" i="5"/>
  <c r="AB250" i="5" s="1"/>
  <c r="H34" i="10" s="1"/>
  <c r="Y252" i="5"/>
  <c r="AA252" i="5" s="1"/>
  <c r="AB252" i="5" s="1"/>
  <c r="AA267" i="5"/>
  <c r="AB267" i="5" s="1"/>
  <c r="Y269" i="5"/>
  <c r="AA269" i="5" s="1"/>
  <c r="AB269" i="5" s="1"/>
  <c r="I26" i="9"/>
  <c r="Q25" i="8"/>
  <c r="R25" i="8" s="1"/>
  <c r="AA286" i="5"/>
  <c r="AB286" i="5" s="1"/>
  <c r="I34" i="10" s="1"/>
  <c r="Y288" i="5"/>
  <c r="AA288" i="5" s="1"/>
  <c r="AB288" i="5" s="1"/>
  <c r="Y299" i="5"/>
  <c r="Y308" i="5"/>
  <c r="AA308" i="5" s="1"/>
  <c r="AB308" i="5" s="1"/>
  <c r="Y317" i="5"/>
  <c r="Y326" i="5"/>
  <c r="AA326" i="5" s="1"/>
  <c r="Y335" i="5"/>
  <c r="Y344" i="5"/>
  <c r="AA344" i="5" s="1"/>
  <c r="AB344" i="5" s="1"/>
  <c r="Y353" i="5"/>
  <c r="AA353" i="5" s="1"/>
  <c r="AB353" i="5" s="1"/>
  <c r="AA372" i="5"/>
  <c r="AB372" i="5" s="1"/>
  <c r="L12" i="10" s="1"/>
  <c r="M15" i="9"/>
  <c r="AC411" i="5"/>
  <c r="M17" i="9"/>
  <c r="AC413" i="5"/>
  <c r="AA415" i="5"/>
  <c r="AB415" i="5" s="1"/>
  <c r="M19" i="10" s="1"/>
  <c r="Y422" i="5"/>
  <c r="N16" i="9"/>
  <c r="N26" i="9"/>
  <c r="Q40" i="8"/>
  <c r="R40" i="8" s="1"/>
  <c r="AC478" i="5"/>
  <c r="P15" i="9"/>
  <c r="Y551" i="5"/>
  <c r="AA551" i="5" s="1"/>
  <c r="AB551" i="5" s="1"/>
  <c r="Q11" i="10" s="1"/>
  <c r="Q15" i="9"/>
  <c r="Q25" i="9"/>
  <c r="Q37" i="9"/>
  <c r="R13" i="9"/>
  <c r="R25" i="9"/>
  <c r="R37" i="9"/>
  <c r="S13" i="9"/>
  <c r="S25" i="9"/>
  <c r="S29" i="9"/>
  <c r="T36" i="9"/>
  <c r="AC684" i="5"/>
  <c r="AA715" i="5"/>
  <c r="AB715" i="5" s="1"/>
  <c r="V6" i="9"/>
  <c r="AC726" i="5"/>
  <c r="AA769" i="5"/>
  <c r="AB769" i="5" s="1"/>
  <c r="W13" i="10" s="1"/>
  <c r="AA805" i="5"/>
  <c r="AB805" i="5" s="1"/>
  <c r="X13" i="10" s="1"/>
  <c r="Y3204" i="5"/>
  <c r="Y3201" i="5"/>
  <c r="AA3201" i="5" s="1"/>
  <c r="AB3201" i="5" s="1"/>
  <c r="CL33" i="10" s="1"/>
  <c r="Y3198" i="5"/>
  <c r="Y3195" i="5"/>
  <c r="AA3195" i="5" s="1"/>
  <c r="AB3195" i="5" s="1"/>
  <c r="CL27" i="10" s="1"/>
  <c r="Y3192" i="5"/>
  <c r="AA3192" i="5" s="1"/>
  <c r="AB3192" i="5" s="1"/>
  <c r="CL24" i="10" s="1"/>
  <c r="Y3189" i="5"/>
  <c r="AA3189" i="5" s="1"/>
  <c r="AB3189" i="5" s="1"/>
  <c r="CL21" i="10" s="1"/>
  <c r="Y3186" i="5"/>
  <c r="Y3183" i="5"/>
  <c r="AA3183" i="5" s="1"/>
  <c r="AB3183" i="5" s="1"/>
  <c r="CL15" i="10" s="1"/>
  <c r="Y3180" i="5"/>
  <c r="AA3180" i="5" s="1"/>
  <c r="AB3180" i="5" s="1"/>
  <c r="CL12" i="10" s="1"/>
  <c r="Y3196" i="5"/>
  <c r="Y3185" i="5"/>
  <c r="AA3185" i="5" s="1"/>
  <c r="AB3185" i="5" s="1"/>
  <c r="CL17" i="10" s="1"/>
  <c r="Y3187" i="5"/>
  <c r="AA3187" i="5" s="1"/>
  <c r="AB3187" i="5" s="1"/>
  <c r="CL19" i="10" s="1"/>
  <c r="Y3182" i="5"/>
  <c r="AA3182" i="5" s="1"/>
  <c r="Y3174" i="5"/>
  <c r="Y3203" i="5"/>
  <c r="AA3203" i="5" s="1"/>
  <c r="AB3203" i="5" s="1"/>
  <c r="CL35" i="10" s="1"/>
  <c r="Y3191" i="5"/>
  <c r="AA3191" i="5" s="1"/>
  <c r="AB3191" i="5" s="1"/>
  <c r="Y3177" i="5"/>
  <c r="Y3194" i="5"/>
  <c r="Y3172" i="5"/>
  <c r="Y3199" i="5"/>
  <c r="Y3175" i="5"/>
  <c r="Y3197" i="5"/>
  <c r="AA3197" i="5" s="1"/>
  <c r="AB3197" i="5" s="1"/>
  <c r="Y3202" i="5"/>
  <c r="AA3202" i="5" s="1"/>
  <c r="AB3202" i="5" s="1"/>
  <c r="Y3190" i="5"/>
  <c r="AA3190" i="5" s="1"/>
  <c r="AB3190" i="5" s="1"/>
  <c r="Y3178" i="5"/>
  <c r="AA3178" i="5" s="1"/>
  <c r="AB3178" i="5" s="1"/>
  <c r="CL10" i="10" s="1"/>
  <c r="Y3200" i="5"/>
  <c r="Y3188" i="5"/>
  <c r="Y3205" i="5"/>
  <c r="Y3181" i="5"/>
  <c r="Y3176" i="5"/>
  <c r="Y3171" i="5"/>
  <c r="AA3171" i="5" s="1"/>
  <c r="AB3171" i="5" s="1"/>
  <c r="CL3" i="10" s="1"/>
  <c r="Y3193" i="5"/>
  <c r="AA3193" i="5" s="1"/>
  <c r="AB3193" i="5" s="1"/>
  <c r="CL25" i="10" s="1"/>
  <c r="Y3173" i="5"/>
  <c r="AA3173" i="5" s="1"/>
  <c r="AB3173" i="5" s="1"/>
  <c r="Y3170" i="5"/>
  <c r="Y3184" i="5"/>
  <c r="Y3179" i="5"/>
  <c r="AA191" i="5"/>
  <c r="AB191" i="5" s="1"/>
  <c r="G11" i="10" s="1"/>
  <c r="AA193" i="5"/>
  <c r="AB193" i="5" s="1"/>
  <c r="Y195" i="5"/>
  <c r="S19" i="8"/>
  <c r="AA210" i="5"/>
  <c r="AB210" i="5" s="1"/>
  <c r="G30" i="10" s="1"/>
  <c r="Y212" i="5"/>
  <c r="AA229" i="5"/>
  <c r="AB229" i="5" s="1"/>
  <c r="Y231" i="5"/>
  <c r="AA231" i="5" s="1"/>
  <c r="AB231" i="5" s="1"/>
  <c r="S22" i="8"/>
  <c r="AA246" i="5"/>
  <c r="AB246" i="5" s="1"/>
  <c r="H30" i="10" s="1"/>
  <c r="Y248" i="5"/>
  <c r="AA248" i="5" s="1"/>
  <c r="AB248" i="5" s="1"/>
  <c r="AA265" i="5"/>
  <c r="AB265" i="5" s="1"/>
  <c r="Y267" i="5"/>
  <c r="S25" i="8"/>
  <c r="Y284" i="5"/>
  <c r="AA284" i="5" s="1"/>
  <c r="AB284" i="5" s="1"/>
  <c r="AA297" i="5"/>
  <c r="AB297" i="5" s="1"/>
  <c r="J14" i="9"/>
  <c r="Q27" i="8"/>
  <c r="R27" i="8" s="1"/>
  <c r="AA306" i="5"/>
  <c r="AB306" i="5" s="1"/>
  <c r="AA333" i="5"/>
  <c r="AB333" i="5" s="1"/>
  <c r="K14" i="9"/>
  <c r="Q30" i="8"/>
  <c r="R30" i="8" s="1"/>
  <c r="AA342" i="5"/>
  <c r="AB342" i="5" s="1"/>
  <c r="AA351" i="5"/>
  <c r="AB351" i="5" s="1"/>
  <c r="AA365" i="5"/>
  <c r="AB365" i="5" s="1"/>
  <c r="AA389" i="5"/>
  <c r="AB389" i="5" s="1"/>
  <c r="Y436" i="5"/>
  <c r="AA436" i="5" s="1"/>
  <c r="AB436" i="5" s="1"/>
  <c r="N14" i="9"/>
  <c r="Q39" i="8"/>
  <c r="R39" i="8" s="1"/>
  <c r="AA450" i="5"/>
  <c r="AB450" i="5" s="1"/>
  <c r="AA463" i="5"/>
  <c r="AB463" i="5" s="1"/>
  <c r="N31" i="10" s="1"/>
  <c r="O21" i="9"/>
  <c r="Q9" i="9"/>
  <c r="Y1477" i="5"/>
  <c r="Y1466" i="5"/>
  <c r="AA1466" i="5" s="1"/>
  <c r="Y1455" i="5"/>
  <c r="Y1468" i="5"/>
  <c r="AA1468" i="5" s="1"/>
  <c r="AB1468" i="5" s="1"/>
  <c r="AP28" i="10" s="1"/>
  <c r="Y1457" i="5"/>
  <c r="AA1457" i="5" s="1"/>
  <c r="AB1457" i="5" s="1"/>
  <c r="AP17" i="10" s="1"/>
  <c r="Y1446" i="5"/>
  <c r="Y1473" i="5"/>
  <c r="Y1471" i="5"/>
  <c r="Y1464" i="5"/>
  <c r="AA1464" i="5" s="1"/>
  <c r="AB1464" i="5" s="1"/>
  <c r="AP24" i="10" s="1"/>
  <c r="Y1459" i="5"/>
  <c r="AA1459" i="5" s="1"/>
  <c r="AB1459" i="5" s="1"/>
  <c r="AP19" i="10" s="1"/>
  <c r="Y1443" i="5"/>
  <c r="Y1476" i="5"/>
  <c r="Y1469" i="5"/>
  <c r="AA1469" i="5" s="1"/>
  <c r="AB1469" i="5" s="1"/>
  <c r="AP29" i="10" s="1"/>
  <c r="Y1450" i="5"/>
  <c r="Y1467" i="5"/>
  <c r="AA1467" i="5" s="1"/>
  <c r="AB1467" i="5" s="1"/>
  <c r="AP27" i="10" s="1"/>
  <c r="Y1462" i="5"/>
  <c r="AA1462" i="5" s="1"/>
  <c r="AB1462" i="5" s="1"/>
  <c r="AP22" i="10" s="1"/>
  <c r="Y1474" i="5"/>
  <c r="AA1474" i="5" s="1"/>
  <c r="AB1474" i="5" s="1"/>
  <c r="AP34" i="10" s="1"/>
  <c r="Y1460" i="5"/>
  <c r="AA1460" i="5" s="1"/>
  <c r="AB1460" i="5" s="1"/>
  <c r="AP20" i="10" s="1"/>
  <c r="Y1448" i="5"/>
  <c r="AA1448" i="5" s="1"/>
  <c r="AB1448" i="5" s="1"/>
  <c r="AP8" i="10" s="1"/>
  <c r="Y1444" i="5"/>
  <c r="Y1470" i="5"/>
  <c r="Y1463" i="5"/>
  <c r="AA1463" i="5" s="1"/>
  <c r="AB1463" i="5" s="1"/>
  <c r="AP23" i="10" s="1"/>
  <c r="Y1456" i="5"/>
  <c r="Y1451" i="5"/>
  <c r="AA1451" i="5" s="1"/>
  <c r="AB1451" i="5" s="1"/>
  <c r="AP11" i="10" s="1"/>
  <c r="Y1475" i="5"/>
  <c r="AA1475" i="5" s="1"/>
  <c r="AB1475" i="5" s="1"/>
  <c r="AP35" i="10" s="1"/>
  <c r="Y1461" i="5"/>
  <c r="AA1461" i="5" s="1"/>
  <c r="AB1461" i="5" s="1"/>
  <c r="AP21" i="10" s="1"/>
  <c r="Y1454" i="5"/>
  <c r="AA1454" i="5" s="1"/>
  <c r="Y1442" i="5"/>
  <c r="AA1442" i="5" s="1"/>
  <c r="Y1447" i="5"/>
  <c r="Y1452" i="5"/>
  <c r="AA1452" i="5" s="1"/>
  <c r="AB1452" i="5" s="1"/>
  <c r="AP12" i="10" s="1"/>
  <c r="Y1472" i="5"/>
  <c r="AA1472" i="5" s="1"/>
  <c r="AB1472" i="5" s="1"/>
  <c r="AP32" i="10" s="1"/>
  <c r="Y1449" i="5"/>
  <c r="Y1445" i="5"/>
  <c r="AA1445" i="5" s="1"/>
  <c r="AB1445" i="5" s="1"/>
  <c r="AP5" i="10" s="1"/>
  <c r="Y1465" i="5"/>
  <c r="AA1465" i="5" s="1"/>
  <c r="AB1465" i="5" s="1"/>
  <c r="AP25" i="10" s="1"/>
  <c r="Y1453" i="5"/>
  <c r="AA1453" i="5" s="1"/>
  <c r="AB1453" i="5" s="1"/>
  <c r="AP13" i="10" s="1"/>
  <c r="Y1458" i="5"/>
  <c r="Y748" i="5"/>
  <c r="Y743" i="5"/>
  <c r="AA743" i="5" s="1"/>
  <c r="AB743" i="5" s="1"/>
  <c r="Y751" i="5"/>
  <c r="AA751" i="5" s="1"/>
  <c r="AB751" i="5" s="1"/>
  <c r="V31" i="10" s="1"/>
  <c r="Y746" i="5"/>
  <c r="Y754" i="5"/>
  <c r="AA754" i="5" s="1"/>
  <c r="AB754" i="5" s="1"/>
  <c r="Y749" i="5"/>
  <c r="Y757" i="5"/>
  <c r="AA757" i="5" s="1"/>
  <c r="AB757" i="5" s="1"/>
  <c r="Y752" i="5"/>
  <c r="Y739" i="5"/>
  <c r="AA739" i="5" s="1"/>
  <c r="AB739" i="5" s="1"/>
  <c r="Y734" i="5"/>
  <c r="Y745" i="5"/>
  <c r="AA745" i="5" s="1"/>
  <c r="AB745" i="5" s="1"/>
  <c r="Y740" i="5"/>
  <c r="Y727" i="5"/>
  <c r="AA727" i="5" s="1"/>
  <c r="AB727" i="5" s="1"/>
  <c r="V7" i="10" s="1"/>
  <c r="Y722" i="5"/>
  <c r="AA722" i="5" s="1"/>
  <c r="Y750" i="5"/>
  <c r="AA750" i="5" s="1"/>
  <c r="AB750" i="5" s="1"/>
  <c r="V30" i="10" s="1"/>
  <c r="Y732" i="5"/>
  <c r="AA732" i="5" s="1"/>
  <c r="AB732" i="5" s="1"/>
  <c r="V12" i="10" s="1"/>
  <c r="Y723" i="5"/>
  <c r="AA723" i="5" s="1"/>
  <c r="AB723" i="5" s="1"/>
  <c r="Y737" i="5"/>
  <c r="Y730" i="5"/>
  <c r="AA730" i="5" s="1"/>
  <c r="AB730" i="5" s="1"/>
  <c r="Y728" i="5"/>
  <c r="Y756" i="5"/>
  <c r="Y747" i="5"/>
  <c r="Y741" i="5"/>
  <c r="AA741" i="5" s="1"/>
  <c r="AB741" i="5" s="1"/>
  <c r="Y735" i="5"/>
  <c r="Y726" i="5"/>
  <c r="AA726" i="5" s="1"/>
  <c r="AB726" i="5" s="1"/>
  <c r="V6" i="10" s="1"/>
  <c r="Y724" i="5"/>
  <c r="AA724" i="5" s="1"/>
  <c r="AB724" i="5" s="1"/>
  <c r="Y733" i="5"/>
  <c r="AA733" i="5" s="1"/>
  <c r="AB733" i="5" s="1"/>
  <c r="V13" i="10" s="1"/>
  <c r="Y731" i="5"/>
  <c r="Y755" i="5"/>
  <c r="Y753" i="5"/>
  <c r="AA753" i="5" s="1"/>
  <c r="AB753" i="5" s="1"/>
  <c r="Y738" i="5"/>
  <c r="Y729" i="5"/>
  <c r="Y744" i="5"/>
  <c r="AA744" i="5" s="1"/>
  <c r="AB744" i="5" s="1"/>
  <c r="V24" i="10" s="1"/>
  <c r="Y742" i="5"/>
  <c r="AA742" i="5" s="1"/>
  <c r="AB742" i="5" s="1"/>
  <c r="V22" i="10" s="1"/>
  <c r="Y736" i="5"/>
  <c r="Y725" i="5"/>
  <c r="Y2482" i="5"/>
  <c r="AA2482" i="5" s="1"/>
  <c r="AB2482" i="5" s="1"/>
  <c r="BR34" i="10" s="1"/>
  <c r="Y2469" i="5"/>
  <c r="AA2469" i="5" s="1"/>
  <c r="AB2469" i="5" s="1"/>
  <c r="BR21" i="10" s="1"/>
  <c r="Y2464" i="5"/>
  <c r="AA2464" i="5" s="1"/>
  <c r="AB2464" i="5" s="1"/>
  <c r="BR16" i="10" s="1"/>
  <c r="Y2451" i="5"/>
  <c r="AA2451" i="5" s="1"/>
  <c r="AB2451" i="5" s="1"/>
  <c r="BR3" i="10" s="1"/>
  <c r="Y2477" i="5"/>
  <c r="Y2459" i="5"/>
  <c r="Y2485" i="5"/>
  <c r="AA2485" i="5" s="1"/>
  <c r="AB2485" i="5" s="1"/>
  <c r="BR37" i="10" s="1"/>
  <c r="Y2472" i="5"/>
  <c r="Y2467" i="5"/>
  <c r="AA2467" i="5" s="1"/>
  <c r="AB2467" i="5" s="1"/>
  <c r="BR19" i="10" s="1"/>
  <c r="Y2454" i="5"/>
  <c r="Y2480" i="5"/>
  <c r="AA2480" i="5" s="1"/>
  <c r="AB2480" i="5" s="1"/>
  <c r="BR32" i="10" s="1"/>
  <c r="Y2475" i="5"/>
  <c r="AA2475" i="5" s="1"/>
  <c r="AB2475" i="5" s="1"/>
  <c r="BR27" i="10" s="1"/>
  <c r="Y2470" i="5"/>
  <c r="AA2470" i="5" s="1"/>
  <c r="AB2470" i="5" s="1"/>
  <c r="BR22" i="10" s="1"/>
  <c r="Y2457" i="5"/>
  <c r="Y2452" i="5"/>
  <c r="AA2452" i="5" s="1"/>
  <c r="AB2452" i="5" s="1"/>
  <c r="BR4" i="10" s="1"/>
  <c r="Y2478" i="5"/>
  <c r="AA2478" i="5" s="1"/>
  <c r="AB2478" i="5" s="1"/>
  <c r="BR30" i="10" s="1"/>
  <c r="Y2473" i="5"/>
  <c r="AA2473" i="5" s="1"/>
  <c r="AB2473" i="5" s="1"/>
  <c r="BR25" i="10" s="1"/>
  <c r="Y2460" i="5"/>
  <c r="AA2460" i="5" s="1"/>
  <c r="AB2460" i="5" s="1"/>
  <c r="Y2455" i="5"/>
  <c r="AA2455" i="5" s="1"/>
  <c r="AB2455" i="5" s="1"/>
  <c r="BR7" i="10" s="1"/>
  <c r="Y2468" i="5"/>
  <c r="AA2468" i="5" s="1"/>
  <c r="AB2468" i="5" s="1"/>
  <c r="BR20" i="10" s="1"/>
  <c r="Y2481" i="5"/>
  <c r="AA2481" i="5" s="1"/>
  <c r="AB2481" i="5" s="1"/>
  <c r="Y2476" i="5"/>
  <c r="AA2476" i="5" s="1"/>
  <c r="AB2476" i="5" s="1"/>
  <c r="BR28" i="10" s="1"/>
  <c r="Y2463" i="5"/>
  <c r="AA2463" i="5" s="1"/>
  <c r="AB2463" i="5" s="1"/>
  <c r="Y2458" i="5"/>
  <c r="AA2458" i="5" s="1"/>
  <c r="AB2458" i="5" s="1"/>
  <c r="BR10" i="10" s="1"/>
  <c r="Y2471" i="5"/>
  <c r="Y2453" i="5"/>
  <c r="Y2484" i="5"/>
  <c r="Y2479" i="5"/>
  <c r="AA2479" i="5" s="1"/>
  <c r="AB2479" i="5" s="1"/>
  <c r="BR31" i="10" s="1"/>
  <c r="Y2466" i="5"/>
  <c r="Y2461" i="5"/>
  <c r="AA2461" i="5" s="1"/>
  <c r="AB2461" i="5" s="1"/>
  <c r="BR13" i="10" s="1"/>
  <c r="Y2465" i="5"/>
  <c r="Y2462" i="5"/>
  <c r="AA2462" i="5" s="1"/>
  <c r="Y2456" i="5"/>
  <c r="AA2456" i="5" s="1"/>
  <c r="AB2456" i="5" s="1"/>
  <c r="BR8" i="10" s="1"/>
  <c r="Y2483" i="5"/>
  <c r="Y2450" i="5"/>
  <c r="AA2450" i="5" s="1"/>
  <c r="Y2474" i="5"/>
  <c r="AA2474" i="5" s="1"/>
  <c r="Y432" i="5"/>
  <c r="AA432" i="5" s="1"/>
  <c r="AB432" i="5" s="1"/>
  <c r="Y427" i="5"/>
  <c r="Y414" i="5"/>
  <c r="AA414" i="5" s="1"/>
  <c r="AB414" i="5" s="1"/>
  <c r="Y409" i="5"/>
  <c r="AA409" i="5" s="1"/>
  <c r="AB409" i="5" s="1"/>
  <c r="Y406" i="5"/>
  <c r="Y403" i="5"/>
  <c r="AA403" i="5" s="1"/>
  <c r="AB403" i="5" s="1"/>
  <c r="Y400" i="5"/>
  <c r="AA400" i="5" s="1"/>
  <c r="AB400" i="5" s="1"/>
  <c r="Y425" i="5"/>
  <c r="AA425" i="5" s="1"/>
  <c r="AB425" i="5" s="1"/>
  <c r="M29" i="10" s="1"/>
  <c r="Y433" i="5"/>
  <c r="AA433" i="5" s="1"/>
  <c r="AB433" i="5" s="1"/>
  <c r="Y420" i="5"/>
  <c r="Y415" i="5"/>
  <c r="Y407" i="5"/>
  <c r="AA407" i="5" s="1"/>
  <c r="AB407" i="5" s="1"/>
  <c r="Y404" i="5"/>
  <c r="AA404" i="5" s="1"/>
  <c r="AB404" i="5" s="1"/>
  <c r="Y401" i="5"/>
  <c r="AA401" i="5" s="1"/>
  <c r="AB401" i="5" s="1"/>
  <c r="Y398" i="5"/>
  <c r="AA398" i="5" s="1"/>
  <c r="Y431" i="5"/>
  <c r="AA431" i="5" s="1"/>
  <c r="AB431" i="5" s="1"/>
  <c r="M35" i="10" s="1"/>
  <c r="Y413" i="5"/>
  <c r="AA413" i="5" s="1"/>
  <c r="AB413" i="5" s="1"/>
  <c r="M17" i="10" s="1"/>
  <c r="Y426" i="5"/>
  <c r="Y421" i="5"/>
  <c r="AA421" i="5" s="1"/>
  <c r="AB421" i="5" s="1"/>
  <c r="Y408" i="5"/>
  <c r="AA408" i="5" s="1"/>
  <c r="AB408" i="5" s="1"/>
  <c r="Y405" i="5"/>
  <c r="AA405" i="5" s="1"/>
  <c r="AB405" i="5" s="1"/>
  <c r="Y402" i="5"/>
  <c r="AA402" i="5" s="1"/>
  <c r="AB402" i="5" s="1"/>
  <c r="Y399" i="5"/>
  <c r="Y419" i="5"/>
  <c r="AA419" i="5" s="1"/>
  <c r="AB419" i="5" s="1"/>
  <c r="M23" i="10" s="1"/>
  <c r="Y1290" i="5"/>
  <c r="Y1276" i="5"/>
  <c r="Y1265" i="5"/>
  <c r="AA1265" i="5" s="1"/>
  <c r="AB1265" i="5" s="1"/>
  <c r="Y1296" i="5"/>
  <c r="AA1296" i="5" s="1"/>
  <c r="AB1296" i="5" s="1"/>
  <c r="AK36" i="10" s="1"/>
  <c r="Y1282" i="5"/>
  <c r="AA1282" i="5" s="1"/>
  <c r="AB1282" i="5" s="1"/>
  <c r="AK22" i="10" s="1"/>
  <c r="Y1271" i="5"/>
  <c r="AA1271" i="5" s="1"/>
  <c r="AB1271" i="5" s="1"/>
  <c r="AK11" i="10" s="1"/>
  <c r="Y1285" i="5"/>
  <c r="Y1274" i="5"/>
  <c r="AA1274" i="5" s="1"/>
  <c r="Y1263" i="5"/>
  <c r="Y1294" i="5"/>
  <c r="Y1283" i="5"/>
  <c r="AA1283" i="5" s="1"/>
  <c r="AB1283" i="5" s="1"/>
  <c r="AK23" i="10" s="1"/>
  <c r="Y1272" i="5"/>
  <c r="Y1287" i="5"/>
  <c r="AA1287" i="5" s="1"/>
  <c r="AB1287" i="5" s="1"/>
  <c r="AK27" i="10" s="1"/>
  <c r="Y1281" i="5"/>
  <c r="AA1281" i="5" s="1"/>
  <c r="AB1281" i="5" s="1"/>
  <c r="AK21" i="10" s="1"/>
  <c r="Y1279" i="5"/>
  <c r="AA1279" i="5" s="1"/>
  <c r="AB1279" i="5" s="1"/>
  <c r="AK19" i="10" s="1"/>
  <c r="Y1277" i="5"/>
  <c r="AA1277" i="5" s="1"/>
  <c r="AB1277" i="5" s="1"/>
  <c r="AK17" i="10" s="1"/>
  <c r="Y1275" i="5"/>
  <c r="Y1273" i="5"/>
  <c r="AA1273" i="5" s="1"/>
  <c r="AB1273" i="5" s="1"/>
  <c r="Y1269" i="5"/>
  <c r="AA1269" i="5" s="1"/>
  <c r="AB1269" i="5" s="1"/>
  <c r="AK9" i="10" s="1"/>
  <c r="Y1267" i="5"/>
  <c r="AA1267" i="5" s="1"/>
  <c r="AB1267" i="5" s="1"/>
  <c r="AK7" i="10" s="1"/>
  <c r="Y1288" i="5"/>
  <c r="AA1288" i="5" s="1"/>
  <c r="AB1288" i="5" s="1"/>
  <c r="Y1284" i="5"/>
  <c r="Y1280" i="5"/>
  <c r="AA1280" i="5" s="1"/>
  <c r="AB1280" i="5" s="1"/>
  <c r="AK20" i="10" s="1"/>
  <c r="Y1292" i="5"/>
  <c r="AA1292" i="5" s="1"/>
  <c r="AB1292" i="5" s="1"/>
  <c r="AK32" i="10" s="1"/>
  <c r="Y1286" i="5"/>
  <c r="AA1286" i="5" s="1"/>
  <c r="Y1278" i="5"/>
  <c r="AA1278" i="5" s="1"/>
  <c r="AB1278" i="5" s="1"/>
  <c r="Y1270" i="5"/>
  <c r="Y1266" i="5"/>
  <c r="Y1297" i="5"/>
  <c r="Y1295" i="5"/>
  <c r="AA1295" i="5" s="1"/>
  <c r="AB1295" i="5" s="1"/>
  <c r="Y1293" i="5"/>
  <c r="AA1293" i="5" s="1"/>
  <c r="AB1293" i="5" s="1"/>
  <c r="AK33" i="10" s="1"/>
  <c r="Y1291" i="5"/>
  <c r="AA1291" i="5" s="1"/>
  <c r="AB1291" i="5" s="1"/>
  <c r="AK31" i="10" s="1"/>
  <c r="Y1289" i="5"/>
  <c r="AA1289" i="5" s="1"/>
  <c r="AB1289" i="5" s="1"/>
  <c r="Y1262" i="5"/>
  <c r="AA1262" i="5" s="1"/>
  <c r="Y1268" i="5"/>
  <c r="AA1268" i="5" s="1"/>
  <c r="AB1268" i="5" s="1"/>
  <c r="AK8" i="10" s="1"/>
  <c r="Y1264" i="5"/>
  <c r="Y466" i="5"/>
  <c r="Y457" i="5"/>
  <c r="AA457" i="5" s="1"/>
  <c r="AB457" i="5" s="1"/>
  <c r="Y450" i="5"/>
  <c r="Y445" i="5"/>
  <c r="AA445" i="5" s="1"/>
  <c r="AB445" i="5" s="1"/>
  <c r="Y462" i="5"/>
  <c r="Y453" i="5"/>
  <c r="Y443" i="5"/>
  <c r="AA443" i="5" s="1"/>
  <c r="AB443" i="5" s="1"/>
  <c r="N11" i="10" s="1"/>
  <c r="Y469" i="5"/>
  <c r="AA469" i="5" s="1"/>
  <c r="AB469" i="5" s="1"/>
  <c r="Y460" i="5"/>
  <c r="AA460" i="5" s="1"/>
  <c r="AB460" i="5" s="1"/>
  <c r="Y451" i="5"/>
  <c r="AA451" i="5" s="1"/>
  <c r="AB451" i="5" s="1"/>
  <c r="Y438" i="5"/>
  <c r="Y465" i="5"/>
  <c r="Y456" i="5"/>
  <c r="Y449" i="5"/>
  <c r="AA449" i="5" s="1"/>
  <c r="AB449" i="5" s="1"/>
  <c r="N17" i="10" s="1"/>
  <c r="Y463" i="5"/>
  <c r="Y454" i="5"/>
  <c r="AA454" i="5" s="1"/>
  <c r="AB454" i="5" s="1"/>
  <c r="Y444" i="5"/>
  <c r="AA444" i="5" s="1"/>
  <c r="AB444" i="5" s="1"/>
  <c r="Y439" i="5"/>
  <c r="AA439" i="5" s="1"/>
  <c r="AB439" i="5" s="1"/>
  <c r="Y468" i="5"/>
  <c r="Y459" i="5"/>
  <c r="Y437" i="5"/>
  <c r="AA437" i="5" s="1"/>
  <c r="AB437" i="5" s="1"/>
  <c r="N5" i="10" s="1"/>
  <c r="Y892" i="5"/>
  <c r="AA892" i="5" s="1"/>
  <c r="AB892" i="5" s="1"/>
  <c r="Z28" i="10" s="1"/>
  <c r="Y887" i="5"/>
  <c r="Y874" i="5"/>
  <c r="AA874" i="5" s="1"/>
  <c r="AB874" i="5" s="1"/>
  <c r="Z10" i="10" s="1"/>
  <c r="Y869" i="5"/>
  <c r="Y900" i="5"/>
  <c r="AA900" i="5" s="1"/>
  <c r="AB900" i="5" s="1"/>
  <c r="Y882" i="5"/>
  <c r="Y895" i="5"/>
  <c r="Y890" i="5"/>
  <c r="Y877" i="5"/>
  <c r="Y872" i="5"/>
  <c r="AA872" i="5" s="1"/>
  <c r="AB872" i="5" s="1"/>
  <c r="Y898" i="5"/>
  <c r="Y893" i="5"/>
  <c r="AA893" i="5" s="1"/>
  <c r="AB893" i="5" s="1"/>
  <c r="Y880" i="5"/>
  <c r="AA880" i="5" s="1"/>
  <c r="AB880" i="5" s="1"/>
  <c r="Y875" i="5"/>
  <c r="Y901" i="5"/>
  <c r="AA901" i="5" s="1"/>
  <c r="AB901" i="5" s="1"/>
  <c r="Y896" i="5"/>
  <c r="Y883" i="5"/>
  <c r="AA883" i="5" s="1"/>
  <c r="AB883" i="5" s="1"/>
  <c r="Y878" i="5"/>
  <c r="Y891" i="5"/>
  <c r="AA891" i="5" s="1"/>
  <c r="AB891" i="5" s="1"/>
  <c r="Y899" i="5"/>
  <c r="Y886" i="5"/>
  <c r="AA886" i="5" s="1"/>
  <c r="AB886" i="5" s="1"/>
  <c r="Z22" i="10" s="1"/>
  <c r="Y881" i="5"/>
  <c r="Y868" i="5"/>
  <c r="AA868" i="5" s="1"/>
  <c r="AB868" i="5" s="1"/>
  <c r="Y894" i="5"/>
  <c r="AA894" i="5" s="1"/>
  <c r="AB894" i="5" s="1"/>
  <c r="Z30" i="10" s="1"/>
  <c r="Y876" i="5"/>
  <c r="AA876" i="5" s="1"/>
  <c r="AB876" i="5" s="1"/>
  <c r="Z12" i="10" s="1"/>
  <c r="Y889" i="5"/>
  <c r="Y884" i="5"/>
  <c r="Y871" i="5"/>
  <c r="Y866" i="5"/>
  <c r="Y867" i="5"/>
  <c r="AA867" i="5" s="1"/>
  <c r="AB867" i="5" s="1"/>
  <c r="Z3" i="10" s="1"/>
  <c r="Y888" i="5"/>
  <c r="Y897" i="5"/>
  <c r="AA897" i="5" s="1"/>
  <c r="AB897" i="5" s="1"/>
  <c r="Y885" i="5"/>
  <c r="AA885" i="5" s="1"/>
  <c r="AB885" i="5" s="1"/>
  <c r="Z21" i="10" s="1"/>
  <c r="Y879" i="5"/>
  <c r="Y873" i="5"/>
  <c r="Y870" i="5"/>
  <c r="Y1328" i="5"/>
  <c r="AA1328" i="5" s="1"/>
  <c r="AB1328" i="5" s="1"/>
  <c r="AL32" i="10" s="1"/>
  <c r="Y1326" i="5"/>
  <c r="AA1326" i="5" s="1"/>
  <c r="AB1326" i="5" s="1"/>
  <c r="AL30" i="10" s="1"/>
  <c r="Y1312" i="5"/>
  <c r="Y1301" i="5"/>
  <c r="AA1301" i="5" s="1"/>
  <c r="AB1301" i="5" s="1"/>
  <c r="Y1332" i="5"/>
  <c r="AA1332" i="5" s="1"/>
  <c r="AB1332" i="5" s="1"/>
  <c r="AL36" i="10" s="1"/>
  <c r="Y1318" i="5"/>
  <c r="AA1318" i="5" s="1"/>
  <c r="AB1318" i="5" s="1"/>
  <c r="Y1307" i="5"/>
  <c r="AA1307" i="5" s="1"/>
  <c r="AB1307" i="5" s="1"/>
  <c r="Y1321" i="5"/>
  <c r="Y1310" i="5"/>
  <c r="AA1310" i="5" s="1"/>
  <c r="Y1299" i="5"/>
  <c r="Y1330" i="5"/>
  <c r="AA1330" i="5" s="1"/>
  <c r="AB1330" i="5" s="1"/>
  <c r="Y1319" i="5"/>
  <c r="AA1319" i="5" s="1"/>
  <c r="AB1319" i="5" s="1"/>
  <c r="AL23" i="10" s="1"/>
  <c r="Y1308" i="5"/>
  <c r="AA1308" i="5" s="1"/>
  <c r="AB1308" i="5" s="1"/>
  <c r="AL12" i="10" s="1"/>
  <c r="Y1320" i="5"/>
  <c r="AA1320" i="5" s="1"/>
  <c r="AB1320" i="5" s="1"/>
  <c r="AL24" i="10" s="1"/>
  <c r="Y1316" i="5"/>
  <c r="AA1316" i="5" s="1"/>
  <c r="AB1316" i="5" s="1"/>
  <c r="AL20" i="10" s="1"/>
  <c r="Y1324" i="5"/>
  <c r="Y1322" i="5"/>
  <c r="AA1322" i="5" s="1"/>
  <c r="Y1314" i="5"/>
  <c r="AA1314" i="5" s="1"/>
  <c r="AB1314" i="5" s="1"/>
  <c r="AL18" i="10" s="1"/>
  <c r="Y1306" i="5"/>
  <c r="Y1302" i="5"/>
  <c r="Y1304" i="5"/>
  <c r="AA1304" i="5" s="1"/>
  <c r="AB1304" i="5" s="1"/>
  <c r="AL8" i="10" s="1"/>
  <c r="Y1300" i="5"/>
  <c r="Y1298" i="5"/>
  <c r="AA1298" i="5" s="1"/>
  <c r="Y1333" i="5"/>
  <c r="AA1333" i="5" s="1"/>
  <c r="AB1333" i="5" s="1"/>
  <c r="Y1331" i="5"/>
  <c r="AA1331" i="5" s="1"/>
  <c r="AB1331" i="5" s="1"/>
  <c r="Y1303" i="5"/>
  <c r="Y1325" i="5"/>
  <c r="AA1325" i="5" s="1"/>
  <c r="AB1325" i="5" s="1"/>
  <c r="AL29" i="10" s="1"/>
  <c r="Y1315" i="5"/>
  <c r="AA1315" i="5" s="1"/>
  <c r="AB1315" i="5" s="1"/>
  <c r="AL19" i="10" s="1"/>
  <c r="Y1309" i="5"/>
  <c r="AA1309" i="5" s="1"/>
  <c r="AB1309" i="5" s="1"/>
  <c r="AL13" i="10" s="1"/>
  <c r="Y1327" i="5"/>
  <c r="AA1327" i="5" s="1"/>
  <c r="AB1327" i="5" s="1"/>
  <c r="AL31" i="10" s="1"/>
  <c r="Y1317" i="5"/>
  <c r="Y1311" i="5"/>
  <c r="Y1305" i="5"/>
  <c r="AA1305" i="5" s="1"/>
  <c r="AB1305" i="5" s="1"/>
  <c r="AL9" i="10" s="1"/>
  <c r="Y1323" i="5"/>
  <c r="AA1323" i="5" s="1"/>
  <c r="AB1323" i="5" s="1"/>
  <c r="AL27" i="10" s="1"/>
  <c r="Y1329" i="5"/>
  <c r="AA1329" i="5" s="1"/>
  <c r="AB1329" i="5" s="1"/>
  <c r="AL33" i="10" s="1"/>
  <c r="Y1313" i="5"/>
  <c r="AA1313" i="5" s="1"/>
  <c r="AB1313" i="5" s="1"/>
  <c r="AL17" i="10" s="1"/>
  <c r="Y1764" i="5"/>
  <c r="Y1759" i="5"/>
  <c r="Y1746" i="5"/>
  <c r="Y1741" i="5"/>
  <c r="Y1762" i="5"/>
  <c r="Y1750" i="5"/>
  <c r="Y1743" i="5"/>
  <c r="AA1743" i="5" s="1"/>
  <c r="AB1743" i="5" s="1"/>
  <c r="Y1736" i="5"/>
  <c r="Y1731" i="5"/>
  <c r="AA1731" i="5" s="1"/>
  <c r="AB1731" i="5" s="1"/>
  <c r="Y1755" i="5"/>
  <c r="Y1760" i="5"/>
  <c r="AA1760" i="5" s="1"/>
  <c r="AB1760" i="5" s="1"/>
  <c r="AX32" i="10" s="1"/>
  <c r="Y1753" i="5"/>
  <c r="Y1748" i="5"/>
  <c r="AA1748" i="5" s="1"/>
  <c r="AB1748" i="5" s="1"/>
  <c r="Y1765" i="5"/>
  <c r="Y1739" i="5"/>
  <c r="Y1734" i="5"/>
  <c r="Y1758" i="5"/>
  <c r="AA1758" i="5" s="1"/>
  <c r="AB1758" i="5" s="1"/>
  <c r="Y1744" i="5"/>
  <c r="Y1763" i="5"/>
  <c r="AA1763" i="5" s="1"/>
  <c r="AB1763" i="5" s="1"/>
  <c r="AX35" i="10" s="1"/>
  <c r="Y1756" i="5"/>
  <c r="Y1751" i="5"/>
  <c r="AA1751" i="5" s="1"/>
  <c r="AB1751" i="5" s="1"/>
  <c r="AX23" i="10" s="1"/>
  <c r="Y1732" i="5"/>
  <c r="Y1737" i="5"/>
  <c r="AA1737" i="5" s="1"/>
  <c r="AB1737" i="5" s="1"/>
  <c r="AX9" i="10" s="1"/>
  <c r="Y1761" i="5"/>
  <c r="AA1761" i="5" s="1"/>
  <c r="AB1761" i="5" s="1"/>
  <c r="Y1754" i="5"/>
  <c r="Y1749" i="5"/>
  <c r="AA1749" i="5" s="1"/>
  <c r="AB1749" i="5" s="1"/>
  <c r="Y1742" i="5"/>
  <c r="AA1742" i="5" s="1"/>
  <c r="Y1735" i="5"/>
  <c r="Y1730" i="5"/>
  <c r="AA1730" i="5" s="1"/>
  <c r="Y1747" i="5"/>
  <c r="Y1740" i="5"/>
  <c r="Y1757" i="5"/>
  <c r="AA1757" i="5" s="1"/>
  <c r="AB1757" i="5" s="1"/>
  <c r="AX29" i="10" s="1"/>
  <c r="Y1752" i="5"/>
  <c r="AA1752" i="5" s="1"/>
  <c r="AB1752" i="5" s="1"/>
  <c r="Y1745" i="5"/>
  <c r="AA1745" i="5" s="1"/>
  <c r="AB1745" i="5" s="1"/>
  <c r="AX17" i="10" s="1"/>
  <c r="Y1738" i="5"/>
  <c r="Y1733" i="5"/>
  <c r="AA1733" i="5" s="1"/>
  <c r="AB1733" i="5" s="1"/>
  <c r="AX5" i="10" s="1"/>
  <c r="Y2196" i="5"/>
  <c r="Y2188" i="5"/>
  <c r="AA2188" i="5" s="1"/>
  <c r="AB2188" i="5" s="1"/>
  <c r="BJ28" i="10" s="1"/>
  <c r="Y2177" i="5"/>
  <c r="Y2163" i="5"/>
  <c r="Y2194" i="5"/>
  <c r="AA2194" i="5" s="1"/>
  <c r="AB2194" i="5" s="1"/>
  <c r="BJ34" i="10" s="1"/>
  <c r="Y2183" i="5"/>
  <c r="AA2183" i="5" s="1"/>
  <c r="AB2183" i="5" s="1"/>
  <c r="BJ23" i="10" s="1"/>
  <c r="Y2169" i="5"/>
  <c r="Y2189" i="5"/>
  <c r="AA2189" i="5" s="1"/>
  <c r="AB2189" i="5" s="1"/>
  <c r="BJ29" i="10" s="1"/>
  <c r="Y2175" i="5"/>
  <c r="Y2164" i="5"/>
  <c r="AA2164" i="5" s="1"/>
  <c r="AB2164" i="5" s="1"/>
  <c r="BJ4" i="10" s="1"/>
  <c r="Y2197" i="5"/>
  <c r="AA2197" i="5" s="1"/>
  <c r="AB2197" i="5" s="1"/>
  <c r="BJ37" i="10" s="1"/>
  <c r="Y2192" i="5"/>
  <c r="AA2192" i="5" s="1"/>
  <c r="AB2192" i="5" s="1"/>
  <c r="BJ32" i="10" s="1"/>
  <c r="Y2178" i="5"/>
  <c r="AA2178" i="5" s="1"/>
  <c r="AB2178" i="5" s="1"/>
  <c r="BJ18" i="10" s="1"/>
  <c r="Y2181" i="5"/>
  <c r="AA2181" i="5" s="1"/>
  <c r="AB2181" i="5" s="1"/>
  <c r="Y2170" i="5"/>
  <c r="AA2170" i="5" s="1"/>
  <c r="AB2170" i="5" s="1"/>
  <c r="Y2195" i="5"/>
  <c r="Y2184" i="5"/>
  <c r="Y2173" i="5"/>
  <c r="AA2173" i="5" s="1"/>
  <c r="AB2173" i="5" s="1"/>
  <c r="BJ13" i="10" s="1"/>
  <c r="Y2162" i="5"/>
  <c r="Y2190" i="5"/>
  <c r="AA2190" i="5" s="1"/>
  <c r="AB2190" i="5" s="1"/>
  <c r="BJ30" i="10" s="1"/>
  <c r="Y2193" i="5"/>
  <c r="AA2193" i="5" s="1"/>
  <c r="AB2193" i="5" s="1"/>
  <c r="BJ33" i="10" s="1"/>
  <c r="Y2182" i="5"/>
  <c r="AA2182" i="5" s="1"/>
  <c r="AB2182" i="5" s="1"/>
  <c r="BJ22" i="10" s="1"/>
  <c r="Y2171" i="5"/>
  <c r="Y2172" i="5"/>
  <c r="Y2168" i="5"/>
  <c r="AA2168" i="5" s="1"/>
  <c r="AB2168" i="5" s="1"/>
  <c r="BJ8" i="10" s="1"/>
  <c r="Y2179" i="5"/>
  <c r="AA2179" i="5" s="1"/>
  <c r="AB2179" i="5" s="1"/>
  <c r="BJ19" i="10" s="1"/>
  <c r="Y2186" i="5"/>
  <c r="Y2174" i="5"/>
  <c r="Y2165" i="5"/>
  <c r="Y2191" i="5"/>
  <c r="AA2191" i="5" s="1"/>
  <c r="AB2191" i="5" s="1"/>
  <c r="BJ31" i="10" s="1"/>
  <c r="Y2176" i="5"/>
  <c r="AA2176" i="5" s="1"/>
  <c r="AB2176" i="5" s="1"/>
  <c r="Y2167" i="5"/>
  <c r="AA2167" i="5" s="1"/>
  <c r="AB2167" i="5" s="1"/>
  <c r="BJ7" i="10" s="1"/>
  <c r="Y2180" i="5"/>
  <c r="AA2180" i="5" s="1"/>
  <c r="AB2180" i="5" s="1"/>
  <c r="BJ20" i="10" s="1"/>
  <c r="Y2187" i="5"/>
  <c r="Y2185" i="5"/>
  <c r="AA2185" i="5" s="1"/>
  <c r="AB2185" i="5" s="1"/>
  <c r="BJ25" i="10" s="1"/>
  <c r="Y2166" i="5"/>
  <c r="AA2166" i="5" s="1"/>
  <c r="AB2166" i="5" s="1"/>
  <c r="BJ6" i="10" s="1"/>
  <c r="Y2629" i="5"/>
  <c r="Y2616" i="5"/>
  <c r="AA2616" i="5" s="1"/>
  <c r="AB2616" i="5" s="1"/>
  <c r="BV24" i="10" s="1"/>
  <c r="Y2611" i="5"/>
  <c r="Y2624" i="5"/>
  <c r="Y2606" i="5"/>
  <c r="Y2627" i="5"/>
  <c r="AA2627" i="5" s="1"/>
  <c r="AB2627" i="5" s="1"/>
  <c r="BV35" i="10" s="1"/>
  <c r="Y2609" i="5"/>
  <c r="AA2609" i="5" s="1"/>
  <c r="AB2609" i="5" s="1"/>
  <c r="BV17" i="10" s="1"/>
  <c r="Y2625" i="5"/>
  <c r="AA2625" i="5" s="1"/>
  <c r="AB2625" i="5" s="1"/>
  <c r="Y2620" i="5"/>
  <c r="Y2607" i="5"/>
  <c r="Y2602" i="5"/>
  <c r="Y2618" i="5"/>
  <c r="Y2600" i="5"/>
  <c r="AA2600" i="5" s="1"/>
  <c r="AB2600" i="5" s="1"/>
  <c r="BV8" i="10" s="1"/>
  <c r="Y2626" i="5"/>
  <c r="Y2617" i="5"/>
  <c r="Y2615" i="5"/>
  <c r="Y2613" i="5"/>
  <c r="Y2598" i="5"/>
  <c r="AA2598" i="5" s="1"/>
  <c r="AB2598" i="5" s="1"/>
  <c r="BV6" i="10" s="1"/>
  <c r="Y2596" i="5"/>
  <c r="Y2628" i="5"/>
  <c r="AA2628" i="5" s="1"/>
  <c r="AB2628" i="5" s="1"/>
  <c r="Y2619" i="5"/>
  <c r="Y2604" i="5"/>
  <c r="Y2594" i="5"/>
  <c r="AA2594" i="5" s="1"/>
  <c r="Y2623" i="5"/>
  <c r="Y2621" i="5"/>
  <c r="AA2621" i="5" s="1"/>
  <c r="AB2621" i="5" s="1"/>
  <c r="Y2608" i="5"/>
  <c r="Y2614" i="5"/>
  <c r="Y2599" i="5"/>
  <c r="Y2612" i="5"/>
  <c r="AA2612" i="5" s="1"/>
  <c r="AB2612" i="5" s="1"/>
  <c r="BV20" i="10" s="1"/>
  <c r="Y2610" i="5"/>
  <c r="AA2610" i="5" s="1"/>
  <c r="AB2610" i="5" s="1"/>
  <c r="BV18" i="10" s="1"/>
  <c r="Y2601" i="5"/>
  <c r="Y2597" i="5"/>
  <c r="Y2605" i="5"/>
  <c r="Y2603" i="5"/>
  <c r="AA2603" i="5" s="1"/>
  <c r="AB2603" i="5" s="1"/>
  <c r="BV11" i="10" s="1"/>
  <c r="Y2595" i="5"/>
  <c r="Y2622" i="5"/>
  <c r="Y3060" i="5"/>
  <c r="Y3057" i="5"/>
  <c r="AA3057" i="5" s="1"/>
  <c r="AB3057" i="5" s="1"/>
  <c r="CH33" i="10" s="1"/>
  <c r="Y3054" i="5"/>
  <c r="AA3054" i="5" s="1"/>
  <c r="AB3054" i="5" s="1"/>
  <c r="CH30" i="10" s="1"/>
  <c r="Y3045" i="5"/>
  <c r="AA3045" i="5" s="1"/>
  <c r="AB3045" i="5" s="1"/>
  <c r="Y3040" i="5"/>
  <c r="AA3040" i="5" s="1"/>
  <c r="AB3040" i="5" s="1"/>
  <c r="CH16" i="10" s="1"/>
  <c r="Y3027" i="5"/>
  <c r="AA3027" i="5" s="1"/>
  <c r="AB3027" i="5" s="1"/>
  <c r="Y3053" i="5"/>
  <c r="AA3053" i="5" s="1"/>
  <c r="AB3053" i="5" s="1"/>
  <c r="CH29" i="10" s="1"/>
  <c r="Y3035" i="5"/>
  <c r="AA3035" i="5" s="1"/>
  <c r="AB3035" i="5" s="1"/>
  <c r="CH11" i="10" s="1"/>
  <c r="Y3058" i="5"/>
  <c r="AA3058" i="5" s="1"/>
  <c r="AB3058" i="5" s="1"/>
  <c r="CH34" i="10" s="1"/>
  <c r="Y3048" i="5"/>
  <c r="AA3048" i="5" s="1"/>
  <c r="AB3048" i="5" s="1"/>
  <c r="CH24" i="10" s="1"/>
  <c r="Y3043" i="5"/>
  <c r="AA3043" i="5" s="1"/>
  <c r="AB3043" i="5" s="1"/>
  <c r="CH19" i="10" s="1"/>
  <c r="Y3030" i="5"/>
  <c r="AA3030" i="5" s="1"/>
  <c r="AB3030" i="5" s="1"/>
  <c r="Y3038" i="5"/>
  <c r="Y3056" i="5"/>
  <c r="AA3056" i="5" s="1"/>
  <c r="AB3056" i="5" s="1"/>
  <c r="CH32" i="10" s="1"/>
  <c r="Y3051" i="5"/>
  <c r="AA3051" i="5" s="1"/>
  <c r="AB3051" i="5" s="1"/>
  <c r="CH27" i="10" s="1"/>
  <c r="Y3046" i="5"/>
  <c r="AA3046" i="5" s="1"/>
  <c r="AB3046" i="5" s="1"/>
  <c r="CH22" i="10" s="1"/>
  <c r="Y3033" i="5"/>
  <c r="AA3033" i="5" s="1"/>
  <c r="AB3033" i="5" s="1"/>
  <c r="CH9" i="10" s="1"/>
  <c r="Y3028" i="5"/>
  <c r="AA3028" i="5" s="1"/>
  <c r="AB3028" i="5" s="1"/>
  <c r="CH4" i="10" s="1"/>
  <c r="Y3061" i="5"/>
  <c r="AA3061" i="5" s="1"/>
  <c r="AB3061" i="5" s="1"/>
  <c r="CH37" i="10" s="1"/>
  <c r="Y3041" i="5"/>
  <c r="Y3049" i="5"/>
  <c r="AA3049" i="5" s="1"/>
  <c r="AB3049" i="5" s="1"/>
  <c r="CH25" i="10" s="1"/>
  <c r="Y3036" i="5"/>
  <c r="AA3036" i="5" s="1"/>
  <c r="AB3036" i="5" s="1"/>
  <c r="Y3031" i="5"/>
  <c r="AA3031" i="5" s="1"/>
  <c r="AB3031" i="5" s="1"/>
  <c r="CH7" i="10" s="1"/>
  <c r="Y3059" i="5"/>
  <c r="AA3059" i="5" s="1"/>
  <c r="AB3059" i="5" s="1"/>
  <c r="CH35" i="10" s="1"/>
  <c r="Y3044" i="5"/>
  <c r="AA3044" i="5" s="1"/>
  <c r="AB3044" i="5" s="1"/>
  <c r="CH20" i="10" s="1"/>
  <c r="Y3026" i="5"/>
  <c r="AA3026" i="5" s="1"/>
  <c r="Y3052" i="5"/>
  <c r="AA3052" i="5" s="1"/>
  <c r="AB3052" i="5" s="1"/>
  <c r="CH28" i="10" s="1"/>
  <c r="Y3039" i="5"/>
  <c r="Y3034" i="5"/>
  <c r="AA3034" i="5" s="1"/>
  <c r="AB3034" i="5" s="1"/>
  <c r="CH10" i="10" s="1"/>
  <c r="Y3047" i="5"/>
  <c r="AA3047" i="5" s="1"/>
  <c r="AB3047" i="5" s="1"/>
  <c r="CH23" i="10" s="1"/>
  <c r="Y3029" i="5"/>
  <c r="AA3029" i="5" s="1"/>
  <c r="AB3029" i="5" s="1"/>
  <c r="CH5" i="10" s="1"/>
  <c r="Y3042" i="5"/>
  <c r="Y3037" i="5"/>
  <c r="AA3037" i="5" s="1"/>
  <c r="AB3037" i="5" s="1"/>
  <c r="CH13" i="10" s="1"/>
  <c r="Y3055" i="5"/>
  <c r="AA3055" i="5" s="1"/>
  <c r="AB3055" i="5" s="1"/>
  <c r="CH31" i="10" s="1"/>
  <c r="Y3032" i="5"/>
  <c r="Y3050" i="5"/>
  <c r="Y3492" i="5"/>
  <c r="Y3481" i="5"/>
  <c r="AA3481" i="5" s="1"/>
  <c r="AB3481" i="5" s="1"/>
  <c r="Y3467" i="5"/>
  <c r="AA3467" i="5" s="1"/>
  <c r="AB3467" i="5" s="1"/>
  <c r="CT11" i="10" s="1"/>
  <c r="Y3479" i="5"/>
  <c r="Y3469" i="5"/>
  <c r="AA3469" i="5" s="1"/>
  <c r="AB3469" i="5" s="1"/>
  <c r="CT13" i="10" s="1"/>
  <c r="Y3490" i="5"/>
  <c r="Y3485" i="5"/>
  <c r="Y3478" i="5"/>
  <c r="AA3478" i="5" s="1"/>
  <c r="AB3478" i="5" s="1"/>
  <c r="Y3466" i="5"/>
  <c r="AA3466" i="5" s="1"/>
  <c r="AB3466" i="5" s="1"/>
  <c r="CT10" i="10" s="1"/>
  <c r="Y3461" i="5"/>
  <c r="AA3461" i="5" s="1"/>
  <c r="AB3461" i="5" s="1"/>
  <c r="CT5" i="10" s="1"/>
  <c r="Y3472" i="5"/>
  <c r="Y3463" i="5"/>
  <c r="Y3459" i="5"/>
  <c r="Y3491" i="5"/>
  <c r="Y3471" i="5"/>
  <c r="Y3489" i="5"/>
  <c r="AA3489" i="5" s="1"/>
  <c r="AB3489" i="5" s="1"/>
  <c r="Y3486" i="5"/>
  <c r="AA3486" i="5" s="1"/>
  <c r="AB3486" i="5" s="1"/>
  <c r="CT30" i="10" s="1"/>
  <c r="Y3482" i="5"/>
  <c r="AA3482" i="5" s="1"/>
  <c r="Y3488" i="5"/>
  <c r="AA3488" i="5" s="1"/>
  <c r="AB3488" i="5" s="1"/>
  <c r="Y3480" i="5"/>
  <c r="AA3480" i="5" s="1"/>
  <c r="AB3480" i="5" s="1"/>
  <c r="Y3465" i="5"/>
  <c r="AA3465" i="5" s="1"/>
  <c r="AB3465" i="5" s="1"/>
  <c r="CT9" i="10" s="1"/>
  <c r="Y3475" i="5"/>
  <c r="Y3473" i="5"/>
  <c r="AA3473" i="5" s="1"/>
  <c r="AB3473" i="5" s="1"/>
  <c r="Y3458" i="5"/>
  <c r="Y3460" i="5"/>
  <c r="Y3477" i="5"/>
  <c r="Y3462" i="5"/>
  <c r="AA3462" i="5" s="1"/>
  <c r="AB3462" i="5" s="1"/>
  <c r="CT6" i="10" s="1"/>
  <c r="Y3487" i="5"/>
  <c r="Y3483" i="5"/>
  <c r="AA3483" i="5" s="1"/>
  <c r="AB3483" i="5" s="1"/>
  <c r="Y3468" i="5"/>
  <c r="Y3464" i="5"/>
  <c r="AA3464" i="5" s="1"/>
  <c r="AB3464" i="5" s="1"/>
  <c r="CT8" i="10" s="1"/>
  <c r="Y3474" i="5"/>
  <c r="Y3470" i="5"/>
  <c r="Y3476" i="5"/>
  <c r="Y3493" i="5"/>
  <c r="AA3493" i="5" s="1"/>
  <c r="AB3493" i="5" s="1"/>
  <c r="Y3484" i="5"/>
  <c r="AA11" i="5"/>
  <c r="AB11" i="5" s="1"/>
  <c r="B11" i="10" s="1"/>
  <c r="AA15" i="5"/>
  <c r="AB15" i="5" s="1"/>
  <c r="B15" i="10" s="1"/>
  <c r="AA17" i="5"/>
  <c r="AB17" i="5" s="1"/>
  <c r="B17" i="10" s="1"/>
  <c r="AA19" i="5"/>
  <c r="AB19" i="5" s="1"/>
  <c r="B19" i="10" s="1"/>
  <c r="AA21" i="5"/>
  <c r="AB21" i="5" s="1"/>
  <c r="B21" i="10" s="1"/>
  <c r="AA25" i="5"/>
  <c r="AB25" i="5" s="1"/>
  <c r="B25" i="10" s="1"/>
  <c r="AA35" i="5"/>
  <c r="AB35" i="5" s="1"/>
  <c r="B35" i="10" s="1"/>
  <c r="AA37" i="5"/>
  <c r="AB37" i="5" s="1"/>
  <c r="B37" i="10" s="1"/>
  <c r="AA39" i="5"/>
  <c r="AB39" i="5" s="1"/>
  <c r="C3" i="10" s="1"/>
  <c r="AA41" i="5"/>
  <c r="AB41" i="5" s="1"/>
  <c r="C5" i="10" s="1"/>
  <c r="AA43" i="5"/>
  <c r="AB43" i="5" s="1"/>
  <c r="C7" i="10" s="1"/>
  <c r="AA45" i="5"/>
  <c r="AB45" i="5" s="1"/>
  <c r="C9" i="10" s="1"/>
  <c r="AA47" i="5"/>
  <c r="AB47" i="5" s="1"/>
  <c r="C11" i="10" s="1"/>
  <c r="AA49" i="5"/>
  <c r="AB49" i="5" s="1"/>
  <c r="C13" i="10" s="1"/>
  <c r="AA51" i="5"/>
  <c r="AB51" i="5" s="1"/>
  <c r="C15" i="10" s="1"/>
  <c r="AA53" i="5"/>
  <c r="AB53" i="5" s="1"/>
  <c r="C17" i="10" s="1"/>
  <c r="AA55" i="5"/>
  <c r="AB55" i="5" s="1"/>
  <c r="C19" i="10" s="1"/>
  <c r="AA57" i="5"/>
  <c r="AB57" i="5" s="1"/>
  <c r="C21" i="10" s="1"/>
  <c r="AA59" i="5"/>
  <c r="AB59" i="5" s="1"/>
  <c r="C23" i="10" s="1"/>
  <c r="AA61" i="5"/>
  <c r="AB61" i="5" s="1"/>
  <c r="C25" i="10" s="1"/>
  <c r="AA63" i="5"/>
  <c r="AB63" i="5" s="1"/>
  <c r="C27" i="10" s="1"/>
  <c r="AA65" i="5"/>
  <c r="AB65" i="5" s="1"/>
  <c r="C29" i="10" s="1"/>
  <c r="AA67" i="5"/>
  <c r="AB67" i="5" s="1"/>
  <c r="C31" i="10" s="1"/>
  <c r="AA69" i="5"/>
  <c r="AB69" i="5" s="1"/>
  <c r="C33" i="10" s="1"/>
  <c r="AA71" i="5"/>
  <c r="AB71" i="5" s="1"/>
  <c r="C35" i="10" s="1"/>
  <c r="AA73" i="5"/>
  <c r="AB73" i="5" s="1"/>
  <c r="C37" i="10" s="1"/>
  <c r="AA79" i="5"/>
  <c r="AB79" i="5" s="1"/>
  <c r="D7" i="10" s="1"/>
  <c r="AA83" i="5"/>
  <c r="AB83" i="5" s="1"/>
  <c r="D11" i="10" s="1"/>
  <c r="AA87" i="5"/>
  <c r="AB87" i="5" s="1"/>
  <c r="D15" i="10" s="1"/>
  <c r="AA97" i="5"/>
  <c r="AB97" i="5" s="1"/>
  <c r="D25" i="10" s="1"/>
  <c r="AA103" i="5"/>
  <c r="AB103" i="5" s="1"/>
  <c r="D31" i="10" s="1"/>
  <c r="AA107" i="5"/>
  <c r="AB107" i="5" s="1"/>
  <c r="D35" i="10" s="1"/>
  <c r="AA109" i="5"/>
  <c r="AB109" i="5" s="1"/>
  <c r="D37" i="10" s="1"/>
  <c r="AA113" i="5"/>
  <c r="AB113" i="5" s="1"/>
  <c r="E5" i="10" s="1"/>
  <c r="AA121" i="5"/>
  <c r="AB121" i="5" s="1"/>
  <c r="E13" i="10" s="1"/>
  <c r="AA129" i="5"/>
  <c r="AB129" i="5" s="1"/>
  <c r="E21" i="10" s="1"/>
  <c r="AA131" i="5"/>
  <c r="AB131" i="5" s="1"/>
  <c r="E23" i="10" s="1"/>
  <c r="AA133" i="5"/>
  <c r="AB133" i="5" s="1"/>
  <c r="E25" i="10" s="1"/>
  <c r="AA137" i="5"/>
  <c r="AB137" i="5" s="1"/>
  <c r="E29" i="10" s="1"/>
  <c r="AA145" i="5"/>
  <c r="AB145" i="5" s="1"/>
  <c r="E37" i="10" s="1"/>
  <c r="AA155" i="5"/>
  <c r="AB155" i="5" s="1"/>
  <c r="F11" i="10" s="1"/>
  <c r="AA159" i="5"/>
  <c r="AB159" i="5" s="1"/>
  <c r="F15" i="10" s="1"/>
  <c r="AA163" i="5"/>
  <c r="AB163" i="5" s="1"/>
  <c r="F19" i="10" s="1"/>
  <c r="AA169" i="5"/>
  <c r="AB169" i="5" s="1"/>
  <c r="F25" i="10" s="1"/>
  <c r="AA179" i="5"/>
  <c r="AB179" i="5" s="1"/>
  <c r="AA181" i="5"/>
  <c r="AB181" i="5" s="1"/>
  <c r="AA183" i="5"/>
  <c r="AB183" i="5" s="1"/>
  <c r="AA185" i="5"/>
  <c r="AB185" i="5" s="1"/>
  <c r="AA189" i="5"/>
  <c r="AB189" i="5" s="1"/>
  <c r="Y191" i="5"/>
  <c r="Y210" i="5"/>
  <c r="Y227" i="5"/>
  <c r="AA227" i="5" s="1"/>
  <c r="AB227" i="5" s="1"/>
  <c r="AC233" i="5"/>
  <c r="AA244" i="5"/>
  <c r="AB244" i="5" s="1"/>
  <c r="H28" i="10" s="1"/>
  <c r="Y246" i="5"/>
  <c r="AC250" i="5"/>
  <c r="Y263" i="5"/>
  <c r="AA263" i="5" s="1"/>
  <c r="AB263" i="5" s="1"/>
  <c r="AA278" i="5"/>
  <c r="AA280" i="5"/>
  <c r="AB280" i="5" s="1"/>
  <c r="I28" i="10" s="1"/>
  <c r="Y282" i="5"/>
  <c r="AA282" i="5" s="1"/>
  <c r="AB282" i="5" s="1"/>
  <c r="AC286" i="5"/>
  <c r="AA295" i="5"/>
  <c r="AB295" i="5" s="1"/>
  <c r="J7" i="10" s="1"/>
  <c r="S27" i="8"/>
  <c r="AA313" i="5"/>
  <c r="AB313" i="5" s="1"/>
  <c r="J25" i="10" s="1"/>
  <c r="AA322" i="5"/>
  <c r="AB322" i="5" s="1"/>
  <c r="J34" i="10" s="1"/>
  <c r="AA331" i="5"/>
  <c r="AB331" i="5" s="1"/>
  <c r="K7" i="10" s="1"/>
  <c r="AC335" i="5"/>
  <c r="S30" i="8"/>
  <c r="AA340" i="5"/>
  <c r="AB340" i="5" s="1"/>
  <c r="K16" i="10" s="1"/>
  <c r="AA349" i="5"/>
  <c r="AB349" i="5" s="1"/>
  <c r="K25" i="10" s="1"/>
  <c r="AC372" i="5"/>
  <c r="AA406" i="5"/>
  <c r="AB406" i="5" s="1"/>
  <c r="M10" i="10" s="1"/>
  <c r="AA420" i="5"/>
  <c r="AB420" i="5" s="1"/>
  <c r="M27" i="9"/>
  <c r="AC423" i="5"/>
  <c r="M29" i="9"/>
  <c r="AA427" i="5"/>
  <c r="AB427" i="5" s="1"/>
  <c r="Y434" i="5"/>
  <c r="AA434" i="5" s="1"/>
  <c r="Y441" i="5"/>
  <c r="AA441" i="5" s="1"/>
  <c r="AB441" i="5" s="1"/>
  <c r="N9" i="10" s="1"/>
  <c r="AC463" i="5"/>
  <c r="AC481" i="5"/>
  <c r="O24" i="9"/>
  <c r="AB494" i="5"/>
  <c r="O26" i="10" s="1"/>
  <c r="P22" i="9"/>
  <c r="Y545" i="5"/>
  <c r="AA545" i="5" s="1"/>
  <c r="AB545" i="5" s="1"/>
  <c r="Q5" i="10" s="1"/>
  <c r="Q22" i="9"/>
  <c r="AA629" i="5"/>
  <c r="AB629" i="5" s="1"/>
  <c r="S17" i="10" s="1"/>
  <c r="AA648" i="5"/>
  <c r="AB648" i="5" s="1"/>
  <c r="S36" i="10" s="1"/>
  <c r="T12" i="9"/>
  <c r="AC660" i="5"/>
  <c r="AA670" i="5"/>
  <c r="AB670" i="5" s="1"/>
  <c r="U18" i="9"/>
  <c r="AC702" i="5"/>
  <c r="AA748" i="5"/>
  <c r="AB748" i="5" s="1"/>
  <c r="AA802" i="5"/>
  <c r="AB802" i="5" s="1"/>
  <c r="Y2338" i="5"/>
  <c r="AA2338" i="5" s="1"/>
  <c r="AB2338" i="5" s="1"/>
  <c r="BN34" i="10" s="1"/>
  <c r="Y2330" i="5"/>
  <c r="AA2330" i="5" s="1"/>
  <c r="Y2316" i="5"/>
  <c r="AA2316" i="5" s="1"/>
  <c r="AB2316" i="5" s="1"/>
  <c r="BN12" i="10" s="1"/>
  <c r="Y2333" i="5"/>
  <c r="Y2319" i="5"/>
  <c r="Y2308" i="5"/>
  <c r="AA2308" i="5" s="1"/>
  <c r="AB2308" i="5" s="1"/>
  <c r="BN4" i="10" s="1"/>
  <c r="Y2341" i="5"/>
  <c r="AA2341" i="5" s="1"/>
  <c r="AB2341" i="5" s="1"/>
  <c r="BN37" i="10" s="1"/>
  <c r="Y2328" i="5"/>
  <c r="Y2317" i="5"/>
  <c r="AA2317" i="5" s="1"/>
  <c r="AB2317" i="5" s="1"/>
  <c r="BN13" i="10" s="1"/>
  <c r="Y2306" i="5"/>
  <c r="AA2306" i="5" s="1"/>
  <c r="Y2337" i="5"/>
  <c r="AA2337" i="5" s="1"/>
  <c r="AB2337" i="5" s="1"/>
  <c r="Y2329" i="5"/>
  <c r="AA2329" i="5" s="1"/>
  <c r="AB2329" i="5" s="1"/>
  <c r="BN25" i="10" s="1"/>
  <c r="Y2318" i="5"/>
  <c r="AA2318" i="5" s="1"/>
  <c r="Y2332" i="5"/>
  <c r="AA2332" i="5" s="1"/>
  <c r="AB2332" i="5" s="1"/>
  <c r="BN28" i="10" s="1"/>
  <c r="Y2321" i="5"/>
  <c r="Y2307" i="5"/>
  <c r="Y2340" i="5"/>
  <c r="Y2335" i="5"/>
  <c r="AA2335" i="5" s="1"/>
  <c r="AB2335" i="5" s="1"/>
  <c r="BN31" i="10" s="1"/>
  <c r="Y2320" i="5"/>
  <c r="AA2320" i="5" s="1"/>
  <c r="AB2320" i="5" s="1"/>
  <c r="BN16" i="10" s="1"/>
  <c r="Y2322" i="5"/>
  <c r="Y2339" i="5"/>
  <c r="Y2324" i="5"/>
  <c r="Y2326" i="5"/>
  <c r="AA2326" i="5" s="1"/>
  <c r="AB2326" i="5" s="1"/>
  <c r="BN22" i="10" s="1"/>
  <c r="Y2309" i="5"/>
  <c r="Y2311" i="5"/>
  <c r="AA2311" i="5" s="1"/>
  <c r="AB2311" i="5" s="1"/>
  <c r="BN7" i="10" s="1"/>
  <c r="Y2334" i="5"/>
  <c r="AA2334" i="5" s="1"/>
  <c r="AB2334" i="5" s="1"/>
  <c r="BN30" i="10" s="1"/>
  <c r="Y2315" i="5"/>
  <c r="AA2315" i="5" s="1"/>
  <c r="AB2315" i="5" s="1"/>
  <c r="BN11" i="10" s="1"/>
  <c r="Y2313" i="5"/>
  <c r="AA2313" i="5" s="1"/>
  <c r="AB2313" i="5" s="1"/>
  <c r="BN9" i="10" s="1"/>
  <c r="Y2336" i="5"/>
  <c r="AA2336" i="5" s="1"/>
  <c r="AB2336" i="5" s="1"/>
  <c r="BN32" i="10" s="1"/>
  <c r="Y2331" i="5"/>
  <c r="Y2327" i="5"/>
  <c r="AA2327" i="5" s="1"/>
  <c r="AB2327" i="5" s="1"/>
  <c r="BN23" i="10" s="1"/>
  <c r="Y2323" i="5"/>
  <c r="AA2323" i="5" s="1"/>
  <c r="AB2323" i="5" s="1"/>
  <c r="BN19" i="10" s="1"/>
  <c r="Y2325" i="5"/>
  <c r="AA2325" i="5" s="1"/>
  <c r="AB2325" i="5" s="1"/>
  <c r="BN21" i="10" s="1"/>
  <c r="Y2310" i="5"/>
  <c r="Y2314" i="5"/>
  <c r="AA2314" i="5" s="1"/>
  <c r="AB2314" i="5" s="1"/>
  <c r="BN10" i="10" s="1"/>
  <c r="Y2312" i="5"/>
  <c r="Y1615" i="5"/>
  <c r="AA1615" i="5" s="1"/>
  <c r="AB1615" i="5" s="1"/>
  <c r="Y1604" i="5"/>
  <c r="AA1604" i="5" s="1"/>
  <c r="AB1604" i="5" s="1"/>
  <c r="AT20" i="10" s="1"/>
  <c r="Y1593" i="5"/>
  <c r="Y1621" i="5"/>
  <c r="Y1610" i="5"/>
  <c r="AA1610" i="5" s="1"/>
  <c r="Y1599" i="5"/>
  <c r="Y1616" i="5"/>
  <c r="AA1616" i="5" s="1"/>
  <c r="AB1616" i="5" s="1"/>
  <c r="AT32" i="10" s="1"/>
  <c r="Y1605" i="5"/>
  <c r="AA1605" i="5" s="1"/>
  <c r="AB1605" i="5" s="1"/>
  <c r="AT21" i="10" s="1"/>
  <c r="Y1591" i="5"/>
  <c r="AA1591" i="5" s="1"/>
  <c r="AB1591" i="5" s="1"/>
  <c r="AT7" i="10" s="1"/>
  <c r="Y1611" i="5"/>
  <c r="AA1611" i="5" s="1"/>
  <c r="AB1611" i="5" s="1"/>
  <c r="AT27" i="10" s="1"/>
  <c r="Y1597" i="5"/>
  <c r="AA1597" i="5" s="1"/>
  <c r="AB1597" i="5" s="1"/>
  <c r="AT13" i="10" s="1"/>
  <c r="Y1586" i="5"/>
  <c r="AA1586" i="5" s="1"/>
  <c r="Y1620" i="5"/>
  <c r="Y1606" i="5"/>
  <c r="Y1595" i="5"/>
  <c r="AA1595" i="5" s="1"/>
  <c r="AB1595" i="5" s="1"/>
  <c r="AT11" i="10" s="1"/>
  <c r="Y1612" i="5"/>
  <c r="AA1612" i="5" s="1"/>
  <c r="AB1612" i="5" s="1"/>
  <c r="AT28" i="10" s="1"/>
  <c r="Y1601" i="5"/>
  <c r="AA1601" i="5" s="1"/>
  <c r="AB1601" i="5" s="1"/>
  <c r="Y1590" i="5"/>
  <c r="AA1590" i="5" s="1"/>
  <c r="AB1590" i="5" s="1"/>
  <c r="AT6" i="10" s="1"/>
  <c r="Y1613" i="5"/>
  <c r="AA1613" i="5" s="1"/>
  <c r="AB1613" i="5" s="1"/>
  <c r="AT29" i="10" s="1"/>
  <c r="Y1588" i="5"/>
  <c r="Y1617" i="5"/>
  <c r="AA1617" i="5" s="1"/>
  <c r="AB1617" i="5" s="1"/>
  <c r="AT33" i="10" s="1"/>
  <c r="Y1608" i="5"/>
  <c r="Y1619" i="5"/>
  <c r="AA1619" i="5" s="1"/>
  <c r="AB1619" i="5" s="1"/>
  <c r="AT35" i="10" s="1"/>
  <c r="Y1594" i="5"/>
  <c r="Y1592" i="5"/>
  <c r="AA1592" i="5" s="1"/>
  <c r="AB1592" i="5" s="1"/>
  <c r="Y1614" i="5"/>
  <c r="Y1596" i="5"/>
  <c r="AA1596" i="5" s="1"/>
  <c r="AB1596" i="5" s="1"/>
  <c r="AT12" i="10" s="1"/>
  <c r="Y1587" i="5"/>
  <c r="AA1587" i="5" s="1"/>
  <c r="AB1587" i="5" s="1"/>
  <c r="AT3" i="10" s="1"/>
  <c r="Y1589" i="5"/>
  <c r="AA1589" i="5" s="1"/>
  <c r="AB1589" i="5" s="1"/>
  <c r="AT5" i="10" s="1"/>
  <c r="Y1609" i="5"/>
  <c r="AA1609" i="5" s="1"/>
  <c r="AB1609" i="5" s="1"/>
  <c r="AT25" i="10" s="1"/>
  <c r="Y1607" i="5"/>
  <c r="AA1607" i="5" s="1"/>
  <c r="AB1607" i="5" s="1"/>
  <c r="AT23" i="10" s="1"/>
  <c r="Y1600" i="5"/>
  <c r="Y1598" i="5"/>
  <c r="AA1598" i="5" s="1"/>
  <c r="Y1618" i="5"/>
  <c r="AA1618" i="5" s="1"/>
  <c r="AB1618" i="5" s="1"/>
  <c r="Y1602" i="5"/>
  <c r="Y1603" i="5"/>
  <c r="AA1603" i="5" s="1"/>
  <c r="AB1603" i="5" s="1"/>
  <c r="AT19" i="10" s="1"/>
  <c r="Y2916" i="5"/>
  <c r="AA2916" i="5" s="1"/>
  <c r="AB2916" i="5" s="1"/>
  <c r="CD36" i="10" s="1"/>
  <c r="Y2905" i="5"/>
  <c r="Y2891" i="5"/>
  <c r="AA2891" i="5" s="1"/>
  <c r="AB2891" i="5" s="1"/>
  <c r="CD11" i="10" s="1"/>
  <c r="Y2906" i="5"/>
  <c r="AA2906" i="5" s="1"/>
  <c r="Y2895" i="5"/>
  <c r="AA2895" i="5" s="1"/>
  <c r="AB2895" i="5" s="1"/>
  <c r="Y2884" i="5"/>
  <c r="AA2884" i="5" s="1"/>
  <c r="AB2884" i="5" s="1"/>
  <c r="CD4" i="10" s="1"/>
  <c r="Y2909" i="5"/>
  <c r="Y2898" i="5"/>
  <c r="Y2887" i="5"/>
  <c r="Y2915" i="5"/>
  <c r="Y2904" i="5"/>
  <c r="Y2893" i="5"/>
  <c r="AA2893" i="5" s="1"/>
  <c r="AB2893" i="5" s="1"/>
  <c r="CD13" i="10" s="1"/>
  <c r="Y2901" i="5"/>
  <c r="AA2901" i="5" s="1"/>
  <c r="AB2901" i="5" s="1"/>
  <c r="Y2899" i="5"/>
  <c r="AA2899" i="5" s="1"/>
  <c r="AB2899" i="5" s="1"/>
  <c r="CD19" i="10" s="1"/>
  <c r="Y2897" i="5"/>
  <c r="Y2889" i="5"/>
  <c r="AA2889" i="5" s="1"/>
  <c r="AB2889" i="5" s="1"/>
  <c r="CD9" i="10" s="1"/>
  <c r="Y2885" i="5"/>
  <c r="AA2885" i="5" s="1"/>
  <c r="AB2885" i="5" s="1"/>
  <c r="CD5" i="10" s="1"/>
  <c r="Y2883" i="5"/>
  <c r="Y2914" i="5"/>
  <c r="AA2914" i="5" s="1"/>
  <c r="AB2914" i="5" s="1"/>
  <c r="Y2912" i="5"/>
  <c r="AA2912" i="5" s="1"/>
  <c r="AB2912" i="5" s="1"/>
  <c r="CD32" i="10" s="1"/>
  <c r="Y2910" i="5"/>
  <c r="AA2910" i="5" s="1"/>
  <c r="AB2910" i="5" s="1"/>
  <c r="CD30" i="10" s="1"/>
  <c r="Y2908" i="5"/>
  <c r="Y2902" i="5"/>
  <c r="AA2902" i="5" s="1"/>
  <c r="AB2902" i="5" s="1"/>
  <c r="CD22" i="10" s="1"/>
  <c r="Y2896" i="5"/>
  <c r="Y2894" i="5"/>
  <c r="Y2900" i="5"/>
  <c r="Y2892" i="5"/>
  <c r="AA2892" i="5" s="1"/>
  <c r="AB2892" i="5" s="1"/>
  <c r="CD12" i="10" s="1"/>
  <c r="Y2890" i="5"/>
  <c r="AA2890" i="5" s="1"/>
  <c r="AB2890" i="5" s="1"/>
  <c r="CD10" i="10" s="1"/>
  <c r="Y2888" i="5"/>
  <c r="AA2888" i="5" s="1"/>
  <c r="AB2888" i="5" s="1"/>
  <c r="CD8" i="10" s="1"/>
  <c r="Y2886" i="5"/>
  <c r="Y2882" i="5"/>
  <c r="Y2917" i="5"/>
  <c r="AA2917" i="5" s="1"/>
  <c r="AB2917" i="5" s="1"/>
  <c r="CD37" i="10" s="1"/>
  <c r="Y2911" i="5"/>
  <c r="AA2911" i="5" s="1"/>
  <c r="AB2911" i="5" s="1"/>
  <c r="CD31" i="10" s="1"/>
  <c r="Y2913" i="5"/>
  <c r="AA2913" i="5" s="1"/>
  <c r="AB2913" i="5" s="1"/>
  <c r="CD33" i="10" s="1"/>
  <c r="Y2907" i="5"/>
  <c r="Y2903" i="5"/>
  <c r="AA2903" i="5" s="1"/>
  <c r="AB2903" i="5" s="1"/>
  <c r="CD23" i="10" s="1"/>
  <c r="Y397" i="5"/>
  <c r="AA397" i="5" s="1"/>
  <c r="AB397" i="5" s="1"/>
  <c r="Y394" i="5"/>
  <c r="AA394" i="5" s="1"/>
  <c r="AB394" i="5" s="1"/>
  <c r="Y391" i="5"/>
  <c r="AA391" i="5" s="1"/>
  <c r="AB391" i="5" s="1"/>
  <c r="Y388" i="5"/>
  <c r="AA388" i="5" s="1"/>
  <c r="AB388" i="5" s="1"/>
  <c r="Y385" i="5"/>
  <c r="AA385" i="5" s="1"/>
  <c r="AB385" i="5" s="1"/>
  <c r="Y382" i="5"/>
  <c r="AA382" i="5" s="1"/>
  <c r="AB382" i="5" s="1"/>
  <c r="Y379" i="5"/>
  <c r="Y376" i="5"/>
  <c r="Y373" i="5"/>
  <c r="AA373" i="5" s="1"/>
  <c r="AB373" i="5" s="1"/>
  <c r="Y370" i="5"/>
  <c r="AA370" i="5" s="1"/>
  <c r="AB370" i="5" s="1"/>
  <c r="Y367" i="5"/>
  <c r="AA367" i="5" s="1"/>
  <c r="AB367" i="5" s="1"/>
  <c r="Y395" i="5"/>
  <c r="AA395" i="5" s="1"/>
  <c r="AB395" i="5" s="1"/>
  <c r="Y392" i="5"/>
  <c r="AA392" i="5" s="1"/>
  <c r="AB392" i="5" s="1"/>
  <c r="Y389" i="5"/>
  <c r="Y386" i="5"/>
  <c r="AA386" i="5" s="1"/>
  <c r="Y383" i="5"/>
  <c r="AA383" i="5" s="1"/>
  <c r="AB383" i="5" s="1"/>
  <c r="Y380" i="5"/>
  <c r="AA380" i="5" s="1"/>
  <c r="AB380" i="5" s="1"/>
  <c r="Y377" i="5"/>
  <c r="AA377" i="5" s="1"/>
  <c r="AB377" i="5" s="1"/>
  <c r="Y374" i="5"/>
  <c r="AA374" i="5" s="1"/>
  <c r="Y371" i="5"/>
  <c r="AA371" i="5" s="1"/>
  <c r="AB371" i="5" s="1"/>
  <c r="Y368" i="5"/>
  <c r="AA368" i="5" s="1"/>
  <c r="AB368" i="5" s="1"/>
  <c r="Y365" i="5"/>
  <c r="Y362" i="5"/>
  <c r="AA362" i="5" s="1"/>
  <c r="Y396" i="5"/>
  <c r="AA396" i="5" s="1"/>
  <c r="AB396" i="5" s="1"/>
  <c r="Y393" i="5"/>
  <c r="AA393" i="5" s="1"/>
  <c r="AB393" i="5" s="1"/>
  <c r="Y390" i="5"/>
  <c r="AA390" i="5" s="1"/>
  <c r="AB390" i="5" s="1"/>
  <c r="Y387" i="5"/>
  <c r="Y384" i="5"/>
  <c r="AA384" i="5" s="1"/>
  <c r="AB384" i="5" s="1"/>
  <c r="Y381" i="5"/>
  <c r="AA381" i="5" s="1"/>
  <c r="AB381" i="5" s="1"/>
  <c r="Y378" i="5"/>
  <c r="AA378" i="5" s="1"/>
  <c r="AB378" i="5" s="1"/>
  <c r="Y375" i="5"/>
  <c r="AA375" i="5" s="1"/>
  <c r="AB375" i="5" s="1"/>
  <c r="Y372" i="5"/>
  <c r="Y369" i="5"/>
  <c r="AA369" i="5" s="1"/>
  <c r="AB369" i="5" s="1"/>
  <c r="Y366" i="5"/>
  <c r="AA366" i="5" s="1"/>
  <c r="AB366" i="5" s="1"/>
  <c r="Y363" i="5"/>
  <c r="AA363" i="5" s="1"/>
  <c r="AB363" i="5" s="1"/>
  <c r="Y364" i="5"/>
  <c r="AA364" i="5" s="1"/>
  <c r="AB364" i="5" s="1"/>
  <c r="Y1692" i="5"/>
  <c r="AA1692" i="5" s="1"/>
  <c r="AB1692" i="5" s="1"/>
  <c r="Y1687" i="5"/>
  <c r="Y1674" i="5"/>
  <c r="Y1669" i="5"/>
  <c r="Y1693" i="5"/>
  <c r="Y1667" i="5"/>
  <c r="Y1662" i="5"/>
  <c r="Y1686" i="5"/>
  <c r="AA1686" i="5" s="1"/>
  <c r="AB1686" i="5" s="1"/>
  <c r="Y1672" i="5"/>
  <c r="Y1691" i="5"/>
  <c r="Y1684" i="5"/>
  <c r="Y1679" i="5"/>
  <c r="AA1679" i="5" s="1"/>
  <c r="AB1679" i="5" s="1"/>
  <c r="AV23" i="10" s="1"/>
  <c r="Y1689" i="5"/>
  <c r="AA1689" i="5" s="1"/>
  <c r="AB1689" i="5" s="1"/>
  <c r="Y1682" i="5"/>
  <c r="Y1677" i="5"/>
  <c r="Y1670" i="5"/>
  <c r="AA1670" i="5" s="1"/>
  <c r="Y1663" i="5"/>
  <c r="Y1668" i="5"/>
  <c r="AA1668" i="5" s="1"/>
  <c r="AB1668" i="5" s="1"/>
  <c r="Y1658" i="5"/>
  <c r="AA1658" i="5" s="1"/>
  <c r="Y1690" i="5"/>
  <c r="Y1678" i="5"/>
  <c r="Y1671" i="5"/>
  <c r="Y1664" i="5"/>
  <c r="Y1688" i="5"/>
  <c r="AA1688" i="5" s="1"/>
  <c r="AB1688" i="5" s="1"/>
  <c r="AV32" i="10" s="1"/>
  <c r="Y1681" i="5"/>
  <c r="Y1676" i="5"/>
  <c r="AA1676" i="5" s="1"/>
  <c r="AB1676" i="5" s="1"/>
  <c r="Y1673" i="5"/>
  <c r="Y1660" i="5"/>
  <c r="Y1675" i="5"/>
  <c r="Y1665" i="5"/>
  <c r="AA1665" i="5" s="1"/>
  <c r="AB1665" i="5" s="1"/>
  <c r="AV9" i="10" s="1"/>
  <c r="Y1683" i="5"/>
  <c r="Y1659" i="5"/>
  <c r="AA1659" i="5" s="1"/>
  <c r="AB1659" i="5" s="1"/>
  <c r="AV3" i="10" s="1"/>
  <c r="Y1685" i="5"/>
  <c r="Y1680" i="5"/>
  <c r="Y1661" i="5"/>
  <c r="AA1661" i="5" s="1"/>
  <c r="AB1661" i="5" s="1"/>
  <c r="AV5" i="10" s="1"/>
  <c r="Y1666" i="5"/>
  <c r="Y2556" i="5"/>
  <c r="AA2556" i="5" s="1"/>
  <c r="AB2556" i="5" s="1"/>
  <c r="BT36" i="10" s="1"/>
  <c r="Y2553" i="5"/>
  <c r="AA2553" i="5" s="1"/>
  <c r="AB2553" i="5" s="1"/>
  <c r="BT33" i="10" s="1"/>
  <c r="Y2550" i="5"/>
  <c r="Y2555" i="5"/>
  <c r="AA2555" i="5" s="1"/>
  <c r="AB2555" i="5" s="1"/>
  <c r="BT35" i="10" s="1"/>
  <c r="Y2552" i="5"/>
  <c r="AA2552" i="5" s="1"/>
  <c r="AB2552" i="5" s="1"/>
  <c r="BT32" i="10" s="1"/>
  <c r="Y2549" i="5"/>
  <c r="Y2546" i="5"/>
  <c r="Y2543" i="5"/>
  <c r="Y2540" i="5"/>
  <c r="AA2540" i="5" s="1"/>
  <c r="AB2540" i="5" s="1"/>
  <c r="BT20" i="10" s="1"/>
  <c r="Y2536" i="5"/>
  <c r="AA2536" i="5" s="1"/>
  <c r="AB2536" i="5" s="1"/>
  <c r="Y2523" i="5"/>
  <c r="AA2523" i="5" s="1"/>
  <c r="AB2523" i="5" s="1"/>
  <c r="BT3" i="10" s="1"/>
  <c r="Y2541" i="5"/>
  <c r="Y2531" i="5"/>
  <c r="Y2539" i="5"/>
  <c r="AA2539" i="5" s="1"/>
  <c r="AB2539" i="5" s="1"/>
  <c r="BT19" i="10" s="1"/>
  <c r="Y2526" i="5"/>
  <c r="Y2551" i="5"/>
  <c r="AA2551" i="5" s="1"/>
  <c r="AB2551" i="5" s="1"/>
  <c r="BT31" i="10" s="1"/>
  <c r="Y2534" i="5"/>
  <c r="AA2534" i="5" s="1"/>
  <c r="Y2544" i="5"/>
  <c r="Y2529" i="5"/>
  <c r="Y2524" i="5"/>
  <c r="AA2524" i="5" s="1"/>
  <c r="AB2524" i="5" s="1"/>
  <c r="Y2532" i="5"/>
  <c r="AA2532" i="5" s="1"/>
  <c r="AB2532" i="5" s="1"/>
  <c r="BT12" i="10" s="1"/>
  <c r="Y2527" i="5"/>
  <c r="AA2527" i="5" s="1"/>
  <c r="AB2527" i="5" s="1"/>
  <c r="BT7" i="10" s="1"/>
  <c r="Y2554" i="5"/>
  <c r="AA2554" i="5" s="1"/>
  <c r="AB2554" i="5" s="1"/>
  <c r="Y2547" i="5"/>
  <c r="AA2547" i="5" s="1"/>
  <c r="AB2547" i="5" s="1"/>
  <c r="BT27" i="10" s="1"/>
  <c r="Y2522" i="5"/>
  <c r="AA2522" i="5" s="1"/>
  <c r="Y2545" i="5"/>
  <c r="AA2545" i="5" s="1"/>
  <c r="AB2545" i="5" s="1"/>
  <c r="BT25" i="10" s="1"/>
  <c r="Y2535" i="5"/>
  <c r="AA2535" i="5" s="1"/>
  <c r="AB2535" i="5" s="1"/>
  <c r="Y2530" i="5"/>
  <c r="AA2530" i="5" s="1"/>
  <c r="AB2530" i="5" s="1"/>
  <c r="BT10" i="10" s="1"/>
  <c r="Y2525" i="5"/>
  <c r="Y2538" i="5"/>
  <c r="Y2533" i="5"/>
  <c r="AA2533" i="5" s="1"/>
  <c r="AB2533" i="5" s="1"/>
  <c r="BT13" i="10" s="1"/>
  <c r="Y2557" i="5"/>
  <c r="AA2557" i="5" s="1"/>
  <c r="AB2557" i="5" s="1"/>
  <c r="BT37" i="10" s="1"/>
  <c r="Y2548" i="5"/>
  <c r="AA2548" i="5" s="1"/>
  <c r="AB2548" i="5" s="1"/>
  <c r="BT28" i="10" s="1"/>
  <c r="Y2528" i="5"/>
  <c r="AA2528" i="5" s="1"/>
  <c r="AB2528" i="5" s="1"/>
  <c r="BT8" i="10" s="1"/>
  <c r="Y2537" i="5"/>
  <c r="AA2537" i="5" s="1"/>
  <c r="AB2537" i="5" s="1"/>
  <c r="Y2542" i="5"/>
  <c r="AA2542" i="5" s="1"/>
  <c r="AB2542" i="5" s="1"/>
  <c r="Y2982" i="5"/>
  <c r="AA2982" i="5" s="1"/>
  <c r="AB2982" i="5" s="1"/>
  <c r="Y2971" i="5"/>
  <c r="AA2971" i="5" s="1"/>
  <c r="AB2971" i="5" s="1"/>
  <c r="CF19" i="10" s="1"/>
  <c r="Y2957" i="5"/>
  <c r="Y2988" i="5"/>
  <c r="AA2988" i="5" s="1"/>
  <c r="AB2988" i="5" s="1"/>
  <c r="Y2977" i="5"/>
  <c r="Y2963" i="5"/>
  <c r="Y2983" i="5"/>
  <c r="AA2983" i="5" s="1"/>
  <c r="AB2983" i="5" s="1"/>
  <c r="CF31" i="10" s="1"/>
  <c r="Y2969" i="5"/>
  <c r="AA2969" i="5" s="1"/>
  <c r="AB2969" i="5" s="1"/>
  <c r="Y2986" i="5"/>
  <c r="Y2972" i="5"/>
  <c r="Y2961" i="5"/>
  <c r="AA2961" i="5" s="1"/>
  <c r="AB2961" i="5" s="1"/>
  <c r="CF9" i="10" s="1"/>
  <c r="Y2989" i="5"/>
  <c r="AA2989" i="5" s="1"/>
  <c r="AB2989" i="5" s="1"/>
  <c r="CF37" i="10" s="1"/>
  <c r="Y2978" i="5"/>
  <c r="AA2978" i="5" s="1"/>
  <c r="Y2967" i="5"/>
  <c r="AA2967" i="5" s="1"/>
  <c r="AB2967" i="5" s="1"/>
  <c r="CF15" i="10" s="1"/>
  <c r="Y2956" i="5"/>
  <c r="AA2956" i="5" s="1"/>
  <c r="AB2956" i="5" s="1"/>
  <c r="CF4" i="10" s="1"/>
  <c r="Y2981" i="5"/>
  <c r="Y2970" i="5"/>
  <c r="Y2959" i="5"/>
  <c r="Y2987" i="5"/>
  <c r="Y2976" i="5"/>
  <c r="Y2965" i="5"/>
  <c r="AA2965" i="5" s="1"/>
  <c r="AB2965" i="5" s="1"/>
  <c r="CF13" i="10" s="1"/>
  <c r="Y2979" i="5"/>
  <c r="Y2974" i="5"/>
  <c r="AA2974" i="5" s="1"/>
  <c r="AB2974" i="5" s="1"/>
  <c r="Y2960" i="5"/>
  <c r="AA2960" i="5" s="1"/>
  <c r="AB2960" i="5" s="1"/>
  <c r="CF8" i="10" s="1"/>
  <c r="Y2958" i="5"/>
  <c r="AA2958" i="5" s="1"/>
  <c r="AB2958" i="5" s="1"/>
  <c r="Y2962" i="5"/>
  <c r="AA2962" i="5" s="1"/>
  <c r="AB2962" i="5" s="1"/>
  <c r="CF10" i="10" s="1"/>
  <c r="Y2955" i="5"/>
  <c r="Y2985" i="5"/>
  <c r="AA2985" i="5" s="1"/>
  <c r="AB2985" i="5" s="1"/>
  <c r="CF33" i="10" s="1"/>
  <c r="Y2966" i="5"/>
  <c r="Y2964" i="5"/>
  <c r="AA2964" i="5" s="1"/>
  <c r="AB2964" i="5" s="1"/>
  <c r="Y2980" i="5"/>
  <c r="Y2975" i="5"/>
  <c r="AA2975" i="5" s="1"/>
  <c r="AB2975" i="5" s="1"/>
  <c r="Y2973" i="5"/>
  <c r="AA2973" i="5" s="1"/>
  <c r="AB2973" i="5" s="1"/>
  <c r="CF21" i="10" s="1"/>
  <c r="Y2968" i="5"/>
  <c r="Y2984" i="5"/>
  <c r="AA2984" i="5" s="1"/>
  <c r="AB2984" i="5" s="1"/>
  <c r="CF32" i="10" s="1"/>
  <c r="Y2954" i="5"/>
  <c r="Y856" i="5"/>
  <c r="AA856" i="5" s="1"/>
  <c r="AB856" i="5" s="1"/>
  <c r="Y28" i="10" s="1"/>
  <c r="Y851" i="5"/>
  <c r="Y838" i="5"/>
  <c r="AA838" i="5" s="1"/>
  <c r="AB838" i="5" s="1"/>
  <c r="Y10" i="10" s="1"/>
  <c r="Y833" i="5"/>
  <c r="Y864" i="5"/>
  <c r="Y846" i="5"/>
  <c r="AA846" i="5" s="1"/>
  <c r="AB846" i="5" s="1"/>
  <c r="Y859" i="5"/>
  <c r="Y854" i="5"/>
  <c r="Y841" i="5"/>
  <c r="Y836" i="5"/>
  <c r="Y862" i="5"/>
  <c r="AA862" i="5" s="1"/>
  <c r="AB862" i="5" s="1"/>
  <c r="Y34" i="10" s="1"/>
  <c r="Y857" i="5"/>
  <c r="Y844" i="5"/>
  <c r="AA844" i="5" s="1"/>
  <c r="AB844" i="5" s="1"/>
  <c r="Y16" i="10" s="1"/>
  <c r="Y839" i="5"/>
  <c r="AA839" i="5" s="1"/>
  <c r="AB839" i="5" s="1"/>
  <c r="Y865" i="5"/>
  <c r="AA865" i="5" s="1"/>
  <c r="AB865" i="5" s="1"/>
  <c r="Y860" i="5"/>
  <c r="Y847" i="5"/>
  <c r="AA847" i="5" s="1"/>
  <c r="AB847" i="5" s="1"/>
  <c r="Y842" i="5"/>
  <c r="Y863" i="5"/>
  <c r="Y858" i="5"/>
  <c r="AA858" i="5" s="1"/>
  <c r="AB858" i="5" s="1"/>
  <c r="Y30" i="10" s="1"/>
  <c r="Y840" i="5"/>
  <c r="AA840" i="5" s="1"/>
  <c r="AB840" i="5" s="1"/>
  <c r="Y12" i="10" s="1"/>
  <c r="Y853" i="5"/>
  <c r="Y848" i="5"/>
  <c r="AA848" i="5" s="1"/>
  <c r="AB848" i="5" s="1"/>
  <c r="Y835" i="5"/>
  <c r="Y830" i="5"/>
  <c r="Y861" i="5"/>
  <c r="Y831" i="5"/>
  <c r="AA831" i="5" s="1"/>
  <c r="AB831" i="5" s="1"/>
  <c r="Y3" i="10" s="1"/>
  <c r="Y843" i="5"/>
  <c r="Y855" i="5"/>
  <c r="Y845" i="5"/>
  <c r="Y852" i="5"/>
  <c r="AA852" i="5" s="1"/>
  <c r="AB852" i="5" s="1"/>
  <c r="Y24" i="10" s="1"/>
  <c r="Y850" i="5"/>
  <c r="AA850" i="5" s="1"/>
  <c r="AB850" i="5" s="1"/>
  <c r="Y22" i="10" s="1"/>
  <c r="Y837" i="5"/>
  <c r="AA837" i="5" s="1"/>
  <c r="AB837" i="5" s="1"/>
  <c r="Y834" i="5"/>
  <c r="AA834" i="5" s="1"/>
  <c r="AB834" i="5" s="1"/>
  <c r="Y6" i="10" s="1"/>
  <c r="Y832" i="5"/>
  <c r="AA832" i="5" s="1"/>
  <c r="AB832" i="5" s="1"/>
  <c r="Y849" i="5"/>
  <c r="AA849" i="5" s="1"/>
  <c r="AB849" i="5" s="1"/>
  <c r="Y21" i="10" s="1"/>
  <c r="Y1728" i="5"/>
  <c r="Y1723" i="5"/>
  <c r="Y1710" i="5"/>
  <c r="Y1705" i="5"/>
  <c r="Y1719" i="5"/>
  <c r="Y1724" i="5"/>
  <c r="AA1724" i="5" s="1"/>
  <c r="AB1724" i="5" s="1"/>
  <c r="AW32" i="10" s="1"/>
  <c r="Y1717" i="5"/>
  <c r="Y1712" i="5"/>
  <c r="AA1712" i="5" s="1"/>
  <c r="AB1712" i="5" s="1"/>
  <c r="Y1729" i="5"/>
  <c r="Y1703" i="5"/>
  <c r="Y1698" i="5"/>
  <c r="Y1722" i="5"/>
  <c r="Y1708" i="5"/>
  <c r="Y1727" i="5"/>
  <c r="Y1720" i="5"/>
  <c r="Y1715" i="5"/>
  <c r="AA1715" i="5" s="1"/>
  <c r="AB1715" i="5" s="1"/>
  <c r="AW23" i="10" s="1"/>
  <c r="Y1696" i="5"/>
  <c r="Y1725" i="5"/>
  <c r="AA1725" i="5" s="1"/>
  <c r="AB1725" i="5" s="1"/>
  <c r="Y1718" i="5"/>
  <c r="Y1713" i="5"/>
  <c r="AA1713" i="5" s="1"/>
  <c r="AB1713" i="5" s="1"/>
  <c r="AW21" i="10" s="1"/>
  <c r="Y1706" i="5"/>
  <c r="AA1706" i="5" s="1"/>
  <c r="Y1699" i="5"/>
  <c r="Y1694" i="5"/>
  <c r="AA1694" i="5" s="1"/>
  <c r="Y1711" i="5"/>
  <c r="Y1704" i="5"/>
  <c r="AA1704" i="5" s="1"/>
  <c r="AB1704" i="5" s="1"/>
  <c r="Y1721" i="5"/>
  <c r="Y1716" i="5"/>
  <c r="Y1709" i="5"/>
  <c r="Y1702" i="5"/>
  <c r="Y1697" i="5"/>
  <c r="AA1697" i="5" s="1"/>
  <c r="AB1697" i="5" s="1"/>
  <c r="AW5" i="10" s="1"/>
  <c r="Y1726" i="5"/>
  <c r="Y1714" i="5"/>
  <c r="Y1707" i="5"/>
  <c r="AA1707" i="5" s="1"/>
  <c r="AB1707" i="5" s="1"/>
  <c r="Y1700" i="5"/>
  <c r="Y1695" i="5"/>
  <c r="AA1695" i="5" s="1"/>
  <c r="AB1695" i="5" s="1"/>
  <c r="Y1701" i="5"/>
  <c r="Y2152" i="5"/>
  <c r="AA2152" i="5" s="1"/>
  <c r="AB2152" i="5" s="1"/>
  <c r="Y2141" i="5"/>
  <c r="AA2141" i="5" s="1"/>
  <c r="AB2141" i="5" s="1"/>
  <c r="BI17" i="10" s="1"/>
  <c r="Y2127" i="5"/>
  <c r="AA2127" i="5" s="1"/>
  <c r="AB2127" i="5" s="1"/>
  <c r="Y2158" i="5"/>
  <c r="AA2158" i="5" s="1"/>
  <c r="AB2158" i="5" s="1"/>
  <c r="Y2147" i="5"/>
  <c r="AA2147" i="5" s="1"/>
  <c r="AB2147" i="5" s="1"/>
  <c r="BI23" i="10" s="1"/>
  <c r="Y2133" i="5"/>
  <c r="Y2153" i="5"/>
  <c r="Y2139" i="5"/>
  <c r="AA2139" i="5" s="1"/>
  <c r="AB2139" i="5" s="1"/>
  <c r="BI15" i="10" s="1"/>
  <c r="Y2128" i="5"/>
  <c r="AA2128" i="5" s="1"/>
  <c r="AB2128" i="5" s="1"/>
  <c r="Y2159" i="5"/>
  <c r="AA2159" i="5" s="1"/>
  <c r="AB2159" i="5" s="1"/>
  <c r="BI35" i="10" s="1"/>
  <c r="Y2145" i="5"/>
  <c r="AA2145" i="5" s="1"/>
  <c r="AB2145" i="5" s="1"/>
  <c r="Y2134" i="5"/>
  <c r="AA2134" i="5" s="1"/>
  <c r="AB2134" i="5" s="1"/>
  <c r="BI10" i="10" s="1"/>
  <c r="Y2148" i="5"/>
  <c r="Y2137" i="5"/>
  <c r="AA2137" i="5" s="1"/>
  <c r="AB2137" i="5" s="1"/>
  <c r="BI13" i="10" s="1"/>
  <c r="Y2126" i="5"/>
  <c r="Y2157" i="5"/>
  <c r="AA2157" i="5" s="1"/>
  <c r="AB2157" i="5" s="1"/>
  <c r="BI33" i="10" s="1"/>
  <c r="Y2146" i="5"/>
  <c r="AA2146" i="5" s="1"/>
  <c r="AB2146" i="5" s="1"/>
  <c r="BI22" i="10" s="1"/>
  <c r="Y2135" i="5"/>
  <c r="AA2135" i="5" s="1"/>
  <c r="AB2135" i="5" s="1"/>
  <c r="Y2161" i="5"/>
  <c r="AA2161" i="5" s="1"/>
  <c r="AB2161" i="5" s="1"/>
  <c r="Y2150" i="5"/>
  <c r="Y2130" i="5"/>
  <c r="AA2130" i="5" s="1"/>
  <c r="AB2130" i="5" s="1"/>
  <c r="BI6" i="10" s="1"/>
  <c r="Y2143" i="5"/>
  <c r="AA2143" i="5" s="1"/>
  <c r="AB2143" i="5" s="1"/>
  <c r="BI19" i="10" s="1"/>
  <c r="Y2136" i="5"/>
  <c r="Y2132" i="5"/>
  <c r="AA2132" i="5" s="1"/>
  <c r="AB2132" i="5" s="1"/>
  <c r="BI8" i="10" s="1"/>
  <c r="Y2154" i="5"/>
  <c r="AA2154" i="5" s="1"/>
  <c r="AB2154" i="5" s="1"/>
  <c r="BI30" i="10" s="1"/>
  <c r="Y2156" i="5"/>
  <c r="AA2156" i="5" s="1"/>
  <c r="AB2156" i="5" s="1"/>
  <c r="BI32" i="10" s="1"/>
  <c r="Y2138" i="5"/>
  <c r="Y2129" i="5"/>
  <c r="Y2160" i="5"/>
  <c r="Y2151" i="5"/>
  <c r="Y2140" i="5"/>
  <c r="AA2140" i="5" s="1"/>
  <c r="AB2140" i="5" s="1"/>
  <c r="BI16" i="10" s="1"/>
  <c r="Y2149" i="5"/>
  <c r="AA2149" i="5" s="1"/>
  <c r="AB2149" i="5" s="1"/>
  <c r="BI25" i="10" s="1"/>
  <c r="Y2142" i="5"/>
  <c r="AA2142" i="5" s="1"/>
  <c r="AB2142" i="5" s="1"/>
  <c r="BI18" i="10" s="1"/>
  <c r="Y2131" i="5"/>
  <c r="AA2131" i="5" s="1"/>
  <c r="AB2131" i="5" s="1"/>
  <c r="BI7" i="10" s="1"/>
  <c r="Y2144" i="5"/>
  <c r="AA2144" i="5" s="1"/>
  <c r="AB2144" i="5" s="1"/>
  <c r="BI20" i="10" s="1"/>
  <c r="Y2155" i="5"/>
  <c r="AA2155" i="5" s="1"/>
  <c r="AB2155" i="5" s="1"/>
  <c r="BI31" i="10" s="1"/>
  <c r="Y2588" i="5"/>
  <c r="AA2588" i="5" s="1"/>
  <c r="AB2588" i="5" s="1"/>
  <c r="BU32" i="10" s="1"/>
  <c r="Y2580" i="5"/>
  <c r="Y2577" i="5"/>
  <c r="Y2574" i="5"/>
  <c r="Y2571" i="5"/>
  <c r="Y2568" i="5"/>
  <c r="Y2565" i="5"/>
  <c r="AA2565" i="5" s="1"/>
  <c r="AB2565" i="5" s="1"/>
  <c r="BU9" i="10" s="1"/>
  <c r="Y2562" i="5"/>
  <c r="Y2559" i="5"/>
  <c r="Y2591" i="5"/>
  <c r="AA2591" i="5" s="1"/>
  <c r="AB2591" i="5" s="1"/>
  <c r="BU35" i="10" s="1"/>
  <c r="Y2589" i="5"/>
  <c r="AA2589" i="5" s="1"/>
  <c r="AB2589" i="5" s="1"/>
  <c r="Y2584" i="5"/>
  <c r="Y2582" i="5"/>
  <c r="AA2582" i="5" s="1"/>
  <c r="Y2579" i="5"/>
  <c r="AA2579" i="5" s="1"/>
  <c r="AB2579" i="5" s="1"/>
  <c r="BU23" i="10" s="1"/>
  <c r="Y2576" i="5"/>
  <c r="Y2573" i="5"/>
  <c r="AA2573" i="5" s="1"/>
  <c r="AB2573" i="5" s="1"/>
  <c r="BU17" i="10" s="1"/>
  <c r="Y2570" i="5"/>
  <c r="AA2570" i="5" s="1"/>
  <c r="Y2567" i="5"/>
  <c r="Y2564" i="5"/>
  <c r="AA2564" i="5" s="1"/>
  <c r="AB2564" i="5" s="1"/>
  <c r="BU8" i="10" s="1"/>
  <c r="Y2561" i="5"/>
  <c r="AA2561" i="5" s="1"/>
  <c r="AB2561" i="5" s="1"/>
  <c r="BU5" i="10" s="1"/>
  <c r="Y2558" i="5"/>
  <c r="Y2586" i="5"/>
  <c r="Y2590" i="5"/>
  <c r="Y2578" i="5"/>
  <c r="AA2578" i="5" s="1"/>
  <c r="AB2578" i="5" s="1"/>
  <c r="Y2569" i="5"/>
  <c r="AA2569" i="5" s="1"/>
  <c r="AB2569" i="5" s="1"/>
  <c r="BU13" i="10" s="1"/>
  <c r="Y2560" i="5"/>
  <c r="AA2560" i="5" s="1"/>
  <c r="AB2560" i="5" s="1"/>
  <c r="BU4" i="10" s="1"/>
  <c r="Y2592" i="5"/>
  <c r="AA2592" i="5" s="1"/>
  <c r="AB2592" i="5" s="1"/>
  <c r="Y2587" i="5"/>
  <c r="Y2585" i="5"/>
  <c r="AA2585" i="5" s="1"/>
  <c r="AB2585" i="5" s="1"/>
  <c r="Y2583" i="5"/>
  <c r="Y2581" i="5"/>
  <c r="AA2581" i="5" s="1"/>
  <c r="AB2581" i="5" s="1"/>
  <c r="Y2572" i="5"/>
  <c r="AA2572" i="5" s="1"/>
  <c r="AB2572" i="5" s="1"/>
  <c r="Y2563" i="5"/>
  <c r="AA2563" i="5" s="1"/>
  <c r="AB2563" i="5" s="1"/>
  <c r="Y2593" i="5"/>
  <c r="Y2575" i="5"/>
  <c r="AA2575" i="5" s="1"/>
  <c r="AB2575" i="5" s="1"/>
  <c r="BU19" i="10" s="1"/>
  <c r="Y2566" i="5"/>
  <c r="AA2566" i="5" s="1"/>
  <c r="AB2566" i="5" s="1"/>
  <c r="BU10" i="10" s="1"/>
  <c r="Y3022" i="5"/>
  <c r="AA3022" i="5" s="1"/>
  <c r="AB3022" i="5" s="1"/>
  <c r="CG34" i="10" s="1"/>
  <c r="Y3009" i="5"/>
  <c r="AA3009" i="5" s="1"/>
  <c r="AB3009" i="5" s="1"/>
  <c r="CG21" i="10" s="1"/>
  <c r="Y3004" i="5"/>
  <c r="AA3004" i="5" s="1"/>
  <c r="AB3004" i="5" s="1"/>
  <c r="CG16" i="10" s="1"/>
  <c r="Y2993" i="5"/>
  <c r="AA2993" i="5" s="1"/>
  <c r="AB2993" i="5" s="1"/>
  <c r="Y3025" i="5"/>
  <c r="AA3025" i="5" s="1"/>
  <c r="AB3025" i="5" s="1"/>
  <c r="CG37" i="10" s="1"/>
  <c r="Y3012" i="5"/>
  <c r="Y3007" i="5"/>
  <c r="AA3007" i="5" s="1"/>
  <c r="AB3007" i="5" s="1"/>
  <c r="CG19" i="10" s="1"/>
  <c r="Y2999" i="5"/>
  <c r="Y3015" i="5"/>
  <c r="AA3015" i="5" s="1"/>
  <c r="AB3015" i="5" s="1"/>
  <c r="CG27" i="10" s="1"/>
  <c r="Y3010" i="5"/>
  <c r="AA3010" i="5" s="1"/>
  <c r="AB3010" i="5" s="1"/>
  <c r="CG22" i="10" s="1"/>
  <c r="Y2994" i="5"/>
  <c r="AA2994" i="5" s="1"/>
  <c r="AB2994" i="5" s="1"/>
  <c r="Y3023" i="5"/>
  <c r="Y3005" i="5"/>
  <c r="Y2997" i="5"/>
  <c r="Y3018" i="5"/>
  <c r="AA3018" i="5" s="1"/>
  <c r="AB3018" i="5" s="1"/>
  <c r="CG30" i="10" s="1"/>
  <c r="Y3013" i="5"/>
  <c r="AA3013" i="5" s="1"/>
  <c r="AB3013" i="5" s="1"/>
  <c r="CG25" i="10" s="1"/>
  <c r="Y3000" i="5"/>
  <c r="AA3000" i="5" s="1"/>
  <c r="AB3000" i="5" s="1"/>
  <c r="CG12" i="10" s="1"/>
  <c r="Y3008" i="5"/>
  <c r="AA3008" i="5" s="1"/>
  <c r="AB3008" i="5" s="1"/>
  <c r="CG20" i="10" s="1"/>
  <c r="Y2992" i="5"/>
  <c r="AA2992" i="5" s="1"/>
  <c r="AB2992" i="5" s="1"/>
  <c r="CG4" i="10" s="1"/>
  <c r="Y3021" i="5"/>
  <c r="Y3016" i="5"/>
  <c r="AA3016" i="5" s="1"/>
  <c r="AB3016" i="5" s="1"/>
  <c r="CG28" i="10" s="1"/>
  <c r="Y3003" i="5"/>
  <c r="Y2995" i="5"/>
  <c r="Y3024" i="5"/>
  <c r="AA3024" i="5" s="1"/>
  <c r="AB3024" i="5" s="1"/>
  <c r="CG36" i="10" s="1"/>
  <c r="Y3019" i="5"/>
  <c r="AA3019" i="5" s="1"/>
  <c r="AB3019" i="5" s="1"/>
  <c r="CG31" i="10" s="1"/>
  <c r="Y3006" i="5"/>
  <c r="AA3006" i="5" s="1"/>
  <c r="AB3006" i="5" s="1"/>
  <c r="CG18" i="10" s="1"/>
  <c r="Y3001" i="5"/>
  <c r="AA3001" i="5" s="1"/>
  <c r="AB3001" i="5" s="1"/>
  <c r="CG13" i="10" s="1"/>
  <c r="Y3014" i="5"/>
  <c r="Y3011" i="5"/>
  <c r="AA3011" i="5" s="1"/>
  <c r="AB3011" i="5" s="1"/>
  <c r="CG23" i="10" s="1"/>
  <c r="Y2998" i="5"/>
  <c r="AA2998" i="5" s="1"/>
  <c r="AB2998" i="5" s="1"/>
  <c r="CG10" i="10" s="1"/>
  <c r="Y2990" i="5"/>
  <c r="Y3020" i="5"/>
  <c r="Y3002" i="5"/>
  <c r="Y3017" i="5"/>
  <c r="AA3017" i="5" s="1"/>
  <c r="AB3017" i="5" s="1"/>
  <c r="CG29" i="10" s="1"/>
  <c r="Y2991" i="5"/>
  <c r="Y2996" i="5"/>
  <c r="AA2996" i="5" s="1"/>
  <c r="AB2996" i="5" s="1"/>
  <c r="CG8" i="10" s="1"/>
  <c r="Y3456" i="5"/>
  <c r="AA3456" i="5" s="1"/>
  <c r="AB3456" i="5" s="1"/>
  <c r="CS36" i="10" s="1"/>
  <c r="Y3445" i="5"/>
  <c r="Y3431" i="5"/>
  <c r="Y3446" i="5"/>
  <c r="Y3454" i="5"/>
  <c r="Y3449" i="5"/>
  <c r="AA3449" i="5" s="1"/>
  <c r="AB3449" i="5" s="1"/>
  <c r="CS29" i="10" s="1"/>
  <c r="Y3435" i="5"/>
  <c r="AA3435" i="5" s="1"/>
  <c r="AB3435" i="5" s="1"/>
  <c r="Y3423" i="5"/>
  <c r="Y3434" i="5"/>
  <c r="Y3452" i="5"/>
  <c r="Y3439" i="5"/>
  <c r="AA3439" i="5" s="1"/>
  <c r="AB3439" i="5" s="1"/>
  <c r="CS19" i="10" s="1"/>
  <c r="Y3432" i="5"/>
  <c r="Y3442" i="5"/>
  <c r="AA3442" i="5" s="1"/>
  <c r="AB3442" i="5" s="1"/>
  <c r="CS22" i="10" s="1"/>
  <c r="Y3433" i="5"/>
  <c r="AA3433" i="5" s="1"/>
  <c r="AB3433" i="5" s="1"/>
  <c r="CS13" i="10" s="1"/>
  <c r="Y3453" i="5"/>
  <c r="AA3453" i="5" s="1"/>
  <c r="AB3453" i="5" s="1"/>
  <c r="Y3451" i="5"/>
  <c r="AA3451" i="5" s="1"/>
  <c r="AB3451" i="5" s="1"/>
  <c r="CS31" i="10" s="1"/>
  <c r="Y3448" i="5"/>
  <c r="Y3427" i="5"/>
  <c r="Y3425" i="5"/>
  <c r="AA3425" i="5" s="1"/>
  <c r="AB3425" i="5" s="1"/>
  <c r="CS5" i="10" s="1"/>
  <c r="Y3443" i="5"/>
  <c r="AA3443" i="5" s="1"/>
  <c r="AB3443" i="5" s="1"/>
  <c r="CS23" i="10" s="1"/>
  <c r="Y3457" i="5"/>
  <c r="AA3457" i="5" s="1"/>
  <c r="AB3457" i="5" s="1"/>
  <c r="CS37" i="10" s="1"/>
  <c r="Y3455" i="5"/>
  <c r="AA3455" i="5" s="1"/>
  <c r="AB3455" i="5" s="1"/>
  <c r="CS35" i="10" s="1"/>
  <c r="Y3450" i="5"/>
  <c r="Y3447" i="5"/>
  <c r="Y3430" i="5"/>
  <c r="AA3430" i="5" s="1"/>
  <c r="AB3430" i="5" s="1"/>
  <c r="Y3426" i="5"/>
  <c r="Y3440" i="5"/>
  <c r="Y3438" i="5"/>
  <c r="AA3438" i="5" s="1"/>
  <c r="AB3438" i="5" s="1"/>
  <c r="Y3436" i="5"/>
  <c r="Y3428" i="5"/>
  <c r="AA3428" i="5" s="1"/>
  <c r="AB3428" i="5" s="1"/>
  <c r="CS8" i="10" s="1"/>
  <c r="Y3444" i="5"/>
  <c r="Y3437" i="5"/>
  <c r="AA3437" i="5" s="1"/>
  <c r="AB3437" i="5" s="1"/>
  <c r="Y3422" i="5"/>
  <c r="Y3424" i="5"/>
  <c r="AA3424" i="5" s="1"/>
  <c r="AB3424" i="5" s="1"/>
  <c r="CS4" i="10" s="1"/>
  <c r="Y3441" i="5"/>
  <c r="Y3429" i="5"/>
  <c r="Y3" i="5"/>
  <c r="AA3" i="5" s="1"/>
  <c r="AB3" i="5" s="1"/>
  <c r="Y5" i="5"/>
  <c r="AA5" i="5" s="1"/>
  <c r="AB5" i="5" s="1"/>
  <c r="Y7" i="5"/>
  <c r="AA7" i="5" s="1"/>
  <c r="AB7" i="5" s="1"/>
  <c r="Y9" i="5"/>
  <c r="AA9" i="5" s="1"/>
  <c r="AB9" i="5" s="1"/>
  <c r="Y11" i="5"/>
  <c r="Y13" i="5"/>
  <c r="AA13" i="5" s="1"/>
  <c r="AB13" i="5" s="1"/>
  <c r="Y15" i="5"/>
  <c r="Y17" i="5"/>
  <c r="Y19" i="5"/>
  <c r="Y21" i="5"/>
  <c r="Y23" i="5"/>
  <c r="AA23" i="5" s="1"/>
  <c r="AB23" i="5" s="1"/>
  <c r="Y25" i="5"/>
  <c r="Y27" i="5"/>
  <c r="AA27" i="5" s="1"/>
  <c r="AB27" i="5" s="1"/>
  <c r="Y29" i="5"/>
  <c r="AA29" i="5" s="1"/>
  <c r="AB29" i="5" s="1"/>
  <c r="Y31" i="5"/>
  <c r="AA31" i="5" s="1"/>
  <c r="AB31" i="5" s="1"/>
  <c r="Y33" i="5"/>
  <c r="AA33" i="5" s="1"/>
  <c r="AB33" i="5" s="1"/>
  <c r="Y35" i="5"/>
  <c r="Y75" i="5"/>
  <c r="AA75" i="5" s="1"/>
  <c r="AB75" i="5" s="1"/>
  <c r="Y77" i="5"/>
  <c r="AA77" i="5" s="1"/>
  <c r="AB77" i="5" s="1"/>
  <c r="Y79" i="5"/>
  <c r="Y81" i="5"/>
  <c r="AA81" i="5" s="1"/>
  <c r="AB81" i="5" s="1"/>
  <c r="Y83" i="5"/>
  <c r="Y85" i="5"/>
  <c r="AA85" i="5" s="1"/>
  <c r="AB85" i="5" s="1"/>
  <c r="Y87" i="5"/>
  <c r="Y89" i="5"/>
  <c r="AA89" i="5" s="1"/>
  <c r="AB89" i="5" s="1"/>
  <c r="Y91" i="5"/>
  <c r="AA91" i="5" s="1"/>
  <c r="AB91" i="5" s="1"/>
  <c r="Y93" i="5"/>
  <c r="AA93" i="5" s="1"/>
  <c r="AB93" i="5" s="1"/>
  <c r="Y95" i="5"/>
  <c r="AA95" i="5" s="1"/>
  <c r="AB95" i="5" s="1"/>
  <c r="Y97" i="5"/>
  <c r="Y99" i="5"/>
  <c r="AA99" i="5" s="1"/>
  <c r="AB99" i="5" s="1"/>
  <c r="Y101" i="5"/>
  <c r="AA101" i="5" s="1"/>
  <c r="AB101" i="5" s="1"/>
  <c r="Y103" i="5"/>
  <c r="Y105" i="5"/>
  <c r="AA105" i="5" s="1"/>
  <c r="AB105" i="5" s="1"/>
  <c r="Y107" i="5"/>
  <c r="Y111" i="5"/>
  <c r="AA111" i="5" s="1"/>
  <c r="AB111" i="5" s="1"/>
  <c r="Y113" i="5"/>
  <c r="Y115" i="5"/>
  <c r="AA115" i="5" s="1"/>
  <c r="AB115" i="5" s="1"/>
  <c r="Y117" i="5"/>
  <c r="AA117" i="5" s="1"/>
  <c r="AB117" i="5" s="1"/>
  <c r="Y119" i="5"/>
  <c r="AA119" i="5" s="1"/>
  <c r="AB119" i="5" s="1"/>
  <c r="Y121" i="5"/>
  <c r="Y123" i="5"/>
  <c r="AA123" i="5" s="1"/>
  <c r="AB123" i="5" s="1"/>
  <c r="Y125" i="5"/>
  <c r="AA125" i="5" s="1"/>
  <c r="AB125" i="5" s="1"/>
  <c r="Y127" i="5"/>
  <c r="AA127" i="5" s="1"/>
  <c r="AB127" i="5" s="1"/>
  <c r="Y129" i="5"/>
  <c r="Y131" i="5"/>
  <c r="Y133" i="5"/>
  <c r="Y135" i="5"/>
  <c r="AA135" i="5" s="1"/>
  <c r="AB135" i="5" s="1"/>
  <c r="Y137" i="5"/>
  <c r="Y139" i="5"/>
  <c r="AA139" i="5" s="1"/>
  <c r="AB139" i="5" s="1"/>
  <c r="Y141" i="5"/>
  <c r="AA141" i="5" s="1"/>
  <c r="AB141" i="5" s="1"/>
  <c r="Y143" i="5"/>
  <c r="AA143" i="5" s="1"/>
  <c r="AB143" i="5" s="1"/>
  <c r="Y147" i="5"/>
  <c r="AA147" i="5" s="1"/>
  <c r="AB147" i="5" s="1"/>
  <c r="Y149" i="5"/>
  <c r="AA149" i="5" s="1"/>
  <c r="AB149" i="5" s="1"/>
  <c r="Y151" i="5"/>
  <c r="AA151" i="5" s="1"/>
  <c r="AB151" i="5" s="1"/>
  <c r="Y153" i="5"/>
  <c r="AA153" i="5" s="1"/>
  <c r="AB153" i="5" s="1"/>
  <c r="Y155" i="5"/>
  <c r="Y157" i="5"/>
  <c r="AA157" i="5" s="1"/>
  <c r="AB157" i="5" s="1"/>
  <c r="Y159" i="5"/>
  <c r="Y161" i="5"/>
  <c r="AA161" i="5" s="1"/>
  <c r="AB161" i="5" s="1"/>
  <c r="Y163" i="5"/>
  <c r="Y165" i="5"/>
  <c r="AA165" i="5" s="1"/>
  <c r="AB165" i="5" s="1"/>
  <c r="Y167" i="5"/>
  <c r="AA167" i="5" s="1"/>
  <c r="AB167" i="5" s="1"/>
  <c r="Y169" i="5"/>
  <c r="Y171" i="5"/>
  <c r="AA171" i="5" s="1"/>
  <c r="AB171" i="5" s="1"/>
  <c r="Y173" i="5"/>
  <c r="AA173" i="5" s="1"/>
  <c r="AB173" i="5" s="1"/>
  <c r="Y175" i="5"/>
  <c r="AA175" i="5" s="1"/>
  <c r="AB175" i="5" s="1"/>
  <c r="Y177" i="5"/>
  <c r="AA177" i="5" s="1"/>
  <c r="AB177" i="5" s="1"/>
  <c r="Y179" i="5"/>
  <c r="Y183" i="5"/>
  <c r="Y185" i="5"/>
  <c r="Y187" i="5"/>
  <c r="AA187" i="5" s="1"/>
  <c r="AB187" i="5" s="1"/>
  <c r="Y189" i="5"/>
  <c r="AA204" i="5"/>
  <c r="AB204" i="5" s="1"/>
  <c r="Y206" i="5"/>
  <c r="AA206" i="5" s="1"/>
  <c r="AA221" i="5"/>
  <c r="AB221" i="5" s="1"/>
  <c r="AA223" i="5"/>
  <c r="AB223" i="5" s="1"/>
  <c r="Y225" i="5"/>
  <c r="AA225" i="5" s="1"/>
  <c r="AB225" i="5" s="1"/>
  <c r="AA240" i="5"/>
  <c r="AB240" i="5" s="1"/>
  <c r="Y242" i="5"/>
  <c r="AA242" i="5" s="1"/>
  <c r="AA257" i="5"/>
  <c r="AB257" i="5" s="1"/>
  <c r="AA259" i="5"/>
  <c r="AB259" i="5" s="1"/>
  <c r="Y261" i="5"/>
  <c r="AA261" i="5" s="1"/>
  <c r="AB261" i="5" s="1"/>
  <c r="AA276" i="5"/>
  <c r="AB276" i="5" s="1"/>
  <c r="Y278" i="5"/>
  <c r="AA293" i="5"/>
  <c r="AB293" i="5" s="1"/>
  <c r="AA302" i="5"/>
  <c r="AA311" i="5"/>
  <c r="AB311" i="5" s="1"/>
  <c r="AA320" i="5"/>
  <c r="AB320" i="5" s="1"/>
  <c r="AA329" i="5"/>
  <c r="AB329" i="5" s="1"/>
  <c r="AA338" i="5"/>
  <c r="AA347" i="5"/>
  <c r="AB347" i="5" s="1"/>
  <c r="AA356" i="5"/>
  <c r="AB356" i="5" s="1"/>
  <c r="AA387" i="5"/>
  <c r="AB387" i="5" s="1"/>
  <c r="AA399" i="5"/>
  <c r="AB399" i="5" s="1"/>
  <c r="Y411" i="5"/>
  <c r="AA411" i="5" s="1"/>
  <c r="AB411" i="5" s="1"/>
  <c r="M15" i="10" s="1"/>
  <c r="M34" i="9"/>
  <c r="AC430" i="5"/>
  <c r="AA446" i="5"/>
  <c r="Y448" i="5"/>
  <c r="AA448" i="5" s="1"/>
  <c r="AB448" i="5" s="1"/>
  <c r="Y458" i="5"/>
  <c r="AA458" i="5" s="1"/>
  <c r="N32" i="9"/>
  <c r="AC464" i="5"/>
  <c r="O14" i="9"/>
  <c r="Q42" i="8"/>
  <c r="R42" i="8" s="1"/>
  <c r="AC482" i="5"/>
  <c r="Y542" i="5"/>
  <c r="AA542" i="5" s="1"/>
  <c r="Q6" i="9"/>
  <c r="Q34" i="9"/>
  <c r="R10" i="9"/>
  <c r="R22" i="9"/>
  <c r="R34" i="9"/>
  <c r="S10" i="9"/>
  <c r="S22" i="9"/>
  <c r="AC634" i="5"/>
  <c r="S30" i="9"/>
  <c r="AC642" i="5"/>
  <c r="T5" i="9"/>
  <c r="T23" i="9"/>
  <c r="AC671" i="5"/>
  <c r="V29" i="9"/>
  <c r="S41" i="8"/>
  <c r="AA495" i="5"/>
  <c r="AB495" i="5" s="1"/>
  <c r="O27" i="10" s="1"/>
  <c r="S47" i="8"/>
  <c r="AA549" i="5"/>
  <c r="AB549" i="5" s="1"/>
  <c r="Q9" i="10" s="1"/>
  <c r="AA558" i="5"/>
  <c r="AB558" i="5" s="1"/>
  <c r="Q18" i="10" s="1"/>
  <c r="AA567" i="5"/>
  <c r="AB567" i="5" s="1"/>
  <c r="Q27" i="10" s="1"/>
  <c r="AA576" i="5"/>
  <c r="AB576" i="5" s="1"/>
  <c r="Q36" i="10" s="1"/>
  <c r="AA621" i="5"/>
  <c r="AB621" i="5" s="1"/>
  <c r="S9" i="10" s="1"/>
  <c r="AA630" i="5"/>
  <c r="AB630" i="5" s="1"/>
  <c r="S18" i="10" s="1"/>
  <c r="AA639" i="5"/>
  <c r="AB639" i="5" s="1"/>
  <c r="S27" i="10" s="1"/>
  <c r="Y936" i="5"/>
  <c r="Y927" i="5"/>
  <c r="Y918" i="5"/>
  <c r="Y909" i="5"/>
  <c r="Y937" i="5"/>
  <c r="AA937" i="5" s="1"/>
  <c r="AB937" i="5" s="1"/>
  <c r="AA37" i="10" s="1"/>
  <c r="Y935" i="5"/>
  <c r="Y933" i="5"/>
  <c r="Y922" i="5"/>
  <c r="AA922" i="5" s="1"/>
  <c r="AB922" i="5" s="1"/>
  <c r="AA22" i="10" s="1"/>
  <c r="Y907" i="5"/>
  <c r="AA907" i="5" s="1"/>
  <c r="AB907" i="5" s="1"/>
  <c r="AA7" i="10" s="1"/>
  <c r="Y920" i="5"/>
  <c r="Y905" i="5"/>
  <c r="Y931" i="5"/>
  <c r="Y916" i="5"/>
  <c r="AA916" i="5" s="1"/>
  <c r="AB916" i="5" s="1"/>
  <c r="Y929" i="5"/>
  <c r="Y914" i="5"/>
  <c r="AA914" i="5" s="1"/>
  <c r="Y903" i="5"/>
  <c r="Y925" i="5"/>
  <c r="Y912" i="5"/>
  <c r="Y923" i="5"/>
  <c r="Y934" i="5"/>
  <c r="AA934" i="5" s="1"/>
  <c r="AB934" i="5" s="1"/>
  <c r="Y921" i="5"/>
  <c r="Y910" i="5"/>
  <c r="AA910" i="5" s="1"/>
  <c r="AB910" i="5" s="1"/>
  <c r="Y908" i="5"/>
  <c r="Y906" i="5"/>
  <c r="Y932" i="5"/>
  <c r="Y930" i="5"/>
  <c r="Y919" i="5"/>
  <c r="AA919" i="5" s="1"/>
  <c r="AB919" i="5" s="1"/>
  <c r="AA19" i="10" s="1"/>
  <c r="Y917" i="5"/>
  <c r="AA917" i="5" s="1"/>
  <c r="AB917" i="5" s="1"/>
  <c r="Y915" i="5"/>
  <c r="Y904" i="5"/>
  <c r="AA904" i="5" s="1"/>
  <c r="AB904" i="5" s="1"/>
  <c r="AA4" i="10" s="1"/>
  <c r="Y928" i="5"/>
  <c r="Y926" i="5"/>
  <c r="AA926" i="5" s="1"/>
  <c r="Y924" i="5"/>
  <c r="AA924" i="5" s="1"/>
  <c r="AB924" i="5" s="1"/>
  <c r="Y913" i="5"/>
  <c r="Y902" i="5"/>
  <c r="AA902" i="5" s="1"/>
  <c r="Y1364" i="5"/>
  <c r="AA1364" i="5" s="1"/>
  <c r="AB1364" i="5" s="1"/>
  <c r="AM32" i="10" s="1"/>
  <c r="Y1353" i="5"/>
  <c r="Y1339" i="5"/>
  <c r="AA1339" i="5" s="1"/>
  <c r="AB1339" i="5" s="1"/>
  <c r="AM7" i="10" s="1"/>
  <c r="Y1362" i="5"/>
  <c r="Y1348" i="5"/>
  <c r="AA1348" i="5" s="1"/>
  <c r="AB1348" i="5" s="1"/>
  <c r="AM16" i="10" s="1"/>
  <c r="Y1337" i="5"/>
  <c r="AA1337" i="5" s="1"/>
  <c r="AB1337" i="5" s="1"/>
  <c r="AM5" i="10" s="1"/>
  <c r="Y1368" i="5"/>
  <c r="AA1368" i="5" s="1"/>
  <c r="AB1368" i="5" s="1"/>
  <c r="AM36" i="10" s="1"/>
  <c r="Y1354" i="5"/>
  <c r="AA1354" i="5" s="1"/>
  <c r="AB1354" i="5" s="1"/>
  <c r="Y1343" i="5"/>
  <c r="AA1343" i="5" s="1"/>
  <c r="AB1343" i="5" s="1"/>
  <c r="AM11" i="10" s="1"/>
  <c r="Y1357" i="5"/>
  <c r="Y1346" i="5"/>
  <c r="AA1346" i="5" s="1"/>
  <c r="Y1335" i="5"/>
  <c r="AA1335" i="5" s="1"/>
  <c r="AB1335" i="5" s="1"/>
  <c r="Y1366" i="5"/>
  <c r="AA1366" i="5" s="1"/>
  <c r="AB1366" i="5" s="1"/>
  <c r="AM34" i="10" s="1"/>
  <c r="Y1355" i="5"/>
  <c r="AA1355" i="5" s="1"/>
  <c r="AB1355" i="5" s="1"/>
  <c r="AM23" i="10" s="1"/>
  <c r="Y1344" i="5"/>
  <c r="Y1360" i="5"/>
  <c r="Y1358" i="5"/>
  <c r="AA1358" i="5" s="1"/>
  <c r="Y1341" i="5"/>
  <c r="AA1341" i="5" s="1"/>
  <c r="AB1341" i="5" s="1"/>
  <c r="AM9" i="10" s="1"/>
  <c r="Y1345" i="5"/>
  <c r="AA1345" i="5" s="1"/>
  <c r="AB1345" i="5" s="1"/>
  <c r="Y1347" i="5"/>
  <c r="Y1351" i="5"/>
  <c r="AA1351" i="5" s="1"/>
  <c r="AB1351" i="5" s="1"/>
  <c r="AM19" i="10" s="1"/>
  <c r="Y1349" i="5"/>
  <c r="AA1349" i="5" s="1"/>
  <c r="AB1349" i="5" s="1"/>
  <c r="AM17" i="10" s="1"/>
  <c r="Y1334" i="5"/>
  <c r="AA1334" i="5" s="1"/>
  <c r="Y1338" i="5"/>
  <c r="Y1336" i="5"/>
  <c r="AA1336" i="5" s="1"/>
  <c r="AB1336" i="5" s="1"/>
  <c r="AM4" i="10" s="1"/>
  <c r="Y1363" i="5"/>
  <c r="AA1363" i="5" s="1"/>
  <c r="AB1363" i="5" s="1"/>
  <c r="AM31" i="10" s="1"/>
  <c r="Y1361" i="5"/>
  <c r="AA1361" i="5" s="1"/>
  <c r="AB1361" i="5" s="1"/>
  <c r="AM29" i="10" s="1"/>
  <c r="Y1359" i="5"/>
  <c r="AA1359" i="5" s="1"/>
  <c r="AB1359" i="5" s="1"/>
  <c r="AM27" i="10" s="1"/>
  <c r="Y1342" i="5"/>
  <c r="Y1365" i="5"/>
  <c r="AA1365" i="5" s="1"/>
  <c r="AB1365" i="5" s="1"/>
  <c r="AM33" i="10" s="1"/>
  <c r="Y1340" i="5"/>
  <c r="AA1340" i="5" s="1"/>
  <c r="AB1340" i="5" s="1"/>
  <c r="AM8" i="10" s="1"/>
  <c r="Y1356" i="5"/>
  <c r="Y1369" i="5"/>
  <c r="Y1350" i="5"/>
  <c r="AA1350" i="5" s="1"/>
  <c r="AB1350" i="5" s="1"/>
  <c r="AM18" i="10" s="1"/>
  <c r="Y1352" i="5"/>
  <c r="AA1352" i="5" s="1"/>
  <c r="AB1352" i="5" s="1"/>
  <c r="AM20" i="10" s="1"/>
  <c r="Y1367" i="5"/>
  <c r="AA1367" i="5" s="1"/>
  <c r="AB1367" i="5" s="1"/>
  <c r="AM35" i="10" s="1"/>
  <c r="Y1784" i="5"/>
  <c r="AA1784" i="5" s="1"/>
  <c r="AB1784" i="5" s="1"/>
  <c r="Y1800" i="5"/>
  <c r="Y1795" i="5"/>
  <c r="Y1782" i="5"/>
  <c r="Y1777" i="5"/>
  <c r="Y1801" i="5"/>
  <c r="Y1776" i="5"/>
  <c r="Y1799" i="5"/>
  <c r="AA1799" i="5" s="1"/>
  <c r="AB1799" i="5" s="1"/>
  <c r="AY35" i="10" s="1"/>
  <c r="Y1790" i="5"/>
  <c r="Y1781" i="5"/>
  <c r="AA1781" i="5" s="1"/>
  <c r="AB1781" i="5" s="1"/>
  <c r="AY17" i="10" s="1"/>
  <c r="Y1774" i="5"/>
  <c r="AA1774" i="5" s="1"/>
  <c r="AB1774" i="5" s="1"/>
  <c r="Y1769" i="5"/>
  <c r="AA1769" i="5" s="1"/>
  <c r="AB1769" i="5" s="1"/>
  <c r="AY5" i="10" s="1"/>
  <c r="Y1797" i="5"/>
  <c r="Y1779" i="5"/>
  <c r="AA1779" i="5" s="1"/>
  <c r="AB1779" i="5" s="1"/>
  <c r="Y1772" i="5"/>
  <c r="Y1767" i="5"/>
  <c r="AA1767" i="5" s="1"/>
  <c r="AB1767" i="5" s="1"/>
  <c r="Y1788" i="5"/>
  <c r="Y1793" i="5"/>
  <c r="AA1793" i="5" s="1"/>
  <c r="AB1793" i="5" s="1"/>
  <c r="AY29" i="10" s="1"/>
  <c r="Y1786" i="5"/>
  <c r="Y1775" i="5"/>
  <c r="AA1775" i="5" s="1"/>
  <c r="AB1775" i="5" s="1"/>
  <c r="AY11" i="10" s="1"/>
  <c r="Y1770" i="5"/>
  <c r="AA1770" i="5" s="1"/>
  <c r="AB1770" i="5" s="1"/>
  <c r="Y1798" i="5"/>
  <c r="Y1791" i="5"/>
  <c r="Y1780" i="5"/>
  <c r="Y1789" i="5"/>
  <c r="Y1768" i="5"/>
  <c r="Y1796" i="5"/>
  <c r="Y1773" i="5"/>
  <c r="Y1787" i="5"/>
  <c r="AA1787" i="5" s="1"/>
  <c r="AB1787" i="5" s="1"/>
  <c r="AY23" i="10" s="1"/>
  <c r="Y1778" i="5"/>
  <c r="AA1778" i="5" s="1"/>
  <c r="Y1771" i="5"/>
  <c r="Y1766" i="5"/>
  <c r="AA1766" i="5" s="1"/>
  <c r="Y1794" i="5"/>
  <c r="AA1794" i="5" s="1"/>
  <c r="AB1794" i="5" s="1"/>
  <c r="Y1792" i="5"/>
  <c r="Y1785" i="5"/>
  <c r="AA1785" i="5" s="1"/>
  <c r="AB1785" i="5" s="1"/>
  <c r="Y1783" i="5"/>
  <c r="Y2233" i="5"/>
  <c r="AA2233" i="5" s="1"/>
  <c r="AB2233" i="5" s="1"/>
  <c r="BK37" i="10" s="1"/>
  <c r="Y2222" i="5"/>
  <c r="Y2208" i="5"/>
  <c r="AA2208" i="5" s="1"/>
  <c r="AB2208" i="5" s="1"/>
  <c r="BK12" i="10" s="1"/>
  <c r="Y2232" i="5"/>
  <c r="Y2221" i="5"/>
  <c r="AA2221" i="5" s="1"/>
  <c r="AB2221" i="5" s="1"/>
  <c r="Y2210" i="5"/>
  <c r="AA2210" i="5" s="1"/>
  <c r="Y2225" i="5"/>
  <c r="Y2211" i="5"/>
  <c r="Y2206" i="5"/>
  <c r="AA2206" i="5" s="1"/>
  <c r="AB2206" i="5" s="1"/>
  <c r="BK10" i="10" s="1"/>
  <c r="Y2201" i="5"/>
  <c r="AA2201" i="5" s="1"/>
  <c r="AB2201" i="5" s="1"/>
  <c r="BK5" i="10" s="1"/>
  <c r="Y2218" i="5"/>
  <c r="AA2218" i="5" s="1"/>
  <c r="AB2218" i="5" s="1"/>
  <c r="BK22" i="10" s="1"/>
  <c r="Y2230" i="5"/>
  <c r="AA2230" i="5" s="1"/>
  <c r="AB2230" i="5" s="1"/>
  <c r="BK34" i="10" s="1"/>
  <c r="Y2223" i="5"/>
  <c r="Y2216" i="5"/>
  <c r="Y2209" i="5"/>
  <c r="AA2209" i="5" s="1"/>
  <c r="AB2209" i="5" s="1"/>
  <c r="Y2204" i="5"/>
  <c r="Y2199" i="5"/>
  <c r="Y2228" i="5"/>
  <c r="Y2207" i="5"/>
  <c r="AA2207" i="5" s="1"/>
  <c r="AB2207" i="5" s="1"/>
  <c r="BK11" i="10" s="1"/>
  <c r="Y2219" i="5"/>
  <c r="AA2219" i="5" s="1"/>
  <c r="AB2219" i="5" s="1"/>
  <c r="BK23" i="10" s="1"/>
  <c r="Y2214" i="5"/>
  <c r="AA2214" i="5" s="1"/>
  <c r="AB2214" i="5" s="1"/>
  <c r="BK18" i="10" s="1"/>
  <c r="Y2202" i="5"/>
  <c r="AA2202" i="5" s="1"/>
  <c r="AB2202" i="5" s="1"/>
  <c r="BK6" i="10" s="1"/>
  <c r="Y2226" i="5"/>
  <c r="AA2226" i="5" s="1"/>
  <c r="AB2226" i="5" s="1"/>
  <c r="Y2212" i="5"/>
  <c r="AA2212" i="5" s="1"/>
  <c r="AB2212" i="5" s="1"/>
  <c r="Y2231" i="5"/>
  <c r="AA2231" i="5" s="1"/>
  <c r="AB2231" i="5" s="1"/>
  <c r="BK35" i="10" s="1"/>
  <c r="Y2224" i="5"/>
  <c r="AA2224" i="5" s="1"/>
  <c r="AB2224" i="5" s="1"/>
  <c r="Y2205" i="5"/>
  <c r="Y2200" i="5"/>
  <c r="AA2200" i="5" s="1"/>
  <c r="AB2200" i="5" s="1"/>
  <c r="BK4" i="10" s="1"/>
  <c r="Y2217" i="5"/>
  <c r="Y2229" i="5"/>
  <c r="AA2229" i="5" s="1"/>
  <c r="AB2229" i="5" s="1"/>
  <c r="BK33" i="10" s="1"/>
  <c r="Y2198" i="5"/>
  <c r="AA2198" i="5" s="1"/>
  <c r="Y2227" i="5"/>
  <c r="AA2227" i="5" s="1"/>
  <c r="AB2227" i="5" s="1"/>
  <c r="Y2220" i="5"/>
  <c r="Y2215" i="5"/>
  <c r="AA2215" i="5" s="1"/>
  <c r="AB2215" i="5" s="1"/>
  <c r="BK19" i="10" s="1"/>
  <c r="Y2203" i="5"/>
  <c r="AA2203" i="5" s="1"/>
  <c r="AB2203" i="5" s="1"/>
  <c r="BK7" i="10" s="1"/>
  <c r="Y2213" i="5"/>
  <c r="Y2660" i="5"/>
  <c r="AA2660" i="5" s="1"/>
  <c r="AB2660" i="5" s="1"/>
  <c r="BW32" i="10" s="1"/>
  <c r="Y2655" i="5"/>
  <c r="AA2655" i="5" s="1"/>
  <c r="AB2655" i="5" s="1"/>
  <c r="BW27" i="10" s="1"/>
  <c r="Y2665" i="5"/>
  <c r="Y2653" i="5"/>
  <c r="Y2641" i="5"/>
  <c r="Y2656" i="5"/>
  <c r="Y2644" i="5"/>
  <c r="Y2632" i="5"/>
  <c r="Y2661" i="5"/>
  <c r="AA2661" i="5" s="1"/>
  <c r="AB2661" i="5" s="1"/>
  <c r="BW33" i="10" s="1"/>
  <c r="Y2659" i="5"/>
  <c r="Y2647" i="5"/>
  <c r="Y2635" i="5"/>
  <c r="Y2662" i="5"/>
  <c r="Y2650" i="5"/>
  <c r="Y2638" i="5"/>
  <c r="Y2646" i="5"/>
  <c r="Y2657" i="5"/>
  <c r="AA2657" i="5" s="1"/>
  <c r="AB2657" i="5" s="1"/>
  <c r="BW29" i="10" s="1"/>
  <c r="Y2648" i="5"/>
  <c r="AA2648" i="5" s="1"/>
  <c r="AB2648" i="5" s="1"/>
  <c r="BW20" i="10" s="1"/>
  <c r="Y2639" i="5"/>
  <c r="Y2637" i="5"/>
  <c r="AA2637" i="5" s="1"/>
  <c r="AB2637" i="5" s="1"/>
  <c r="Y2652" i="5"/>
  <c r="AA2652" i="5" s="1"/>
  <c r="AB2652" i="5" s="1"/>
  <c r="Y2630" i="5"/>
  <c r="AA2630" i="5" s="1"/>
  <c r="Y2654" i="5"/>
  <c r="AA2654" i="5" s="1"/>
  <c r="Y2643" i="5"/>
  <c r="AA2643" i="5" s="1"/>
  <c r="AB2643" i="5" s="1"/>
  <c r="Y2664" i="5"/>
  <c r="AA2664" i="5" s="1"/>
  <c r="AB2664" i="5" s="1"/>
  <c r="Y2645" i="5"/>
  <c r="AA2645" i="5" s="1"/>
  <c r="AB2645" i="5" s="1"/>
  <c r="BW17" i="10" s="1"/>
  <c r="Y2634" i="5"/>
  <c r="Y2651" i="5"/>
  <c r="Y2636" i="5"/>
  <c r="AA2636" i="5" s="1"/>
  <c r="AB2636" i="5" s="1"/>
  <c r="BW8" i="10" s="1"/>
  <c r="Y2649" i="5"/>
  <c r="AA2649" i="5" s="1"/>
  <c r="AB2649" i="5" s="1"/>
  <c r="BW21" i="10" s="1"/>
  <c r="Y2663" i="5"/>
  <c r="AA2663" i="5" s="1"/>
  <c r="AB2663" i="5" s="1"/>
  <c r="BW35" i="10" s="1"/>
  <c r="Y2658" i="5"/>
  <c r="AA2658" i="5" s="1"/>
  <c r="AB2658" i="5" s="1"/>
  <c r="BW30" i="10" s="1"/>
  <c r="Y2642" i="5"/>
  <c r="AA2642" i="5" s="1"/>
  <c r="Y2640" i="5"/>
  <c r="AA2640" i="5" s="1"/>
  <c r="AB2640" i="5" s="1"/>
  <c r="BW12" i="10" s="1"/>
  <c r="Y2631" i="5"/>
  <c r="AA2631" i="5" s="1"/>
  <c r="AB2631" i="5" s="1"/>
  <c r="Y2633" i="5"/>
  <c r="AA2633" i="5" s="1"/>
  <c r="AB2633" i="5" s="1"/>
  <c r="BW5" i="10" s="1"/>
  <c r="Y3090" i="5"/>
  <c r="AA3090" i="5" s="1"/>
  <c r="AB3090" i="5" s="1"/>
  <c r="CI30" i="10" s="1"/>
  <c r="Y3079" i="5"/>
  <c r="AA3079" i="5" s="1"/>
  <c r="AB3079" i="5" s="1"/>
  <c r="CI19" i="10" s="1"/>
  <c r="Y3088" i="5"/>
  <c r="AA3088" i="5" s="1"/>
  <c r="AB3088" i="5" s="1"/>
  <c r="CI28" i="10" s="1"/>
  <c r="Y3077" i="5"/>
  <c r="AA3077" i="5" s="1"/>
  <c r="AB3077" i="5" s="1"/>
  <c r="CI17" i="10" s="1"/>
  <c r="Y3074" i="5"/>
  <c r="AA3074" i="5" s="1"/>
  <c r="Y3071" i="5"/>
  <c r="Y3089" i="5"/>
  <c r="Y3075" i="5"/>
  <c r="Y3072" i="5"/>
  <c r="AA3072" i="5" s="1"/>
  <c r="AB3072" i="5" s="1"/>
  <c r="Y3069" i="5"/>
  <c r="AA3069" i="5" s="1"/>
  <c r="AB3069" i="5" s="1"/>
  <c r="CI9" i="10" s="1"/>
  <c r="Y3066" i="5"/>
  <c r="AA3066" i="5" s="1"/>
  <c r="AB3066" i="5" s="1"/>
  <c r="CI6" i="10" s="1"/>
  <c r="Y3063" i="5"/>
  <c r="AA3063" i="5" s="1"/>
  <c r="AB3063" i="5" s="1"/>
  <c r="Y3095" i="5"/>
  <c r="Y3081" i="5"/>
  <c r="Y3065" i="5"/>
  <c r="AA3065" i="5" s="1"/>
  <c r="AB3065" i="5" s="1"/>
  <c r="CI5" i="10" s="1"/>
  <c r="Y3070" i="5"/>
  <c r="AA3070" i="5" s="1"/>
  <c r="AB3070" i="5" s="1"/>
  <c r="CI10" i="10" s="1"/>
  <c r="Y3093" i="5"/>
  <c r="Y3087" i="5"/>
  <c r="AA3087" i="5" s="1"/>
  <c r="AB3087" i="5" s="1"/>
  <c r="CI27" i="10" s="1"/>
  <c r="Y3097" i="5"/>
  <c r="AA3097" i="5" s="1"/>
  <c r="AB3097" i="5" s="1"/>
  <c r="CI37" i="10" s="1"/>
  <c r="Y3091" i="5"/>
  <c r="AA3091" i="5" s="1"/>
  <c r="AB3091" i="5" s="1"/>
  <c r="Y3085" i="5"/>
  <c r="AA3085" i="5" s="1"/>
  <c r="AB3085" i="5" s="1"/>
  <c r="Y3083" i="5"/>
  <c r="AA3083" i="5" s="1"/>
  <c r="AB3083" i="5" s="1"/>
  <c r="CI23" i="10" s="1"/>
  <c r="Y3068" i="5"/>
  <c r="AA3068" i="5" s="1"/>
  <c r="AB3068" i="5" s="1"/>
  <c r="CI8" i="10" s="1"/>
  <c r="Y3073" i="5"/>
  <c r="AA3073" i="5" s="1"/>
  <c r="AB3073" i="5" s="1"/>
  <c r="CI13" i="10" s="1"/>
  <c r="Y3094" i="5"/>
  <c r="AA3094" i="5" s="1"/>
  <c r="AB3094" i="5" s="1"/>
  <c r="Y3064" i="5"/>
  <c r="AA3064" i="5" s="1"/>
  <c r="AB3064" i="5" s="1"/>
  <c r="CI4" i="10" s="1"/>
  <c r="Y3092" i="5"/>
  <c r="Y3078" i="5"/>
  <c r="Y3096" i="5"/>
  <c r="AA3096" i="5" s="1"/>
  <c r="AB3096" i="5" s="1"/>
  <c r="CI36" i="10" s="1"/>
  <c r="Y3086" i="5"/>
  <c r="AA3086" i="5" s="1"/>
  <c r="Y3084" i="5"/>
  <c r="Y3080" i="5"/>
  <c r="Y3076" i="5"/>
  <c r="AA3076" i="5" s="1"/>
  <c r="AB3076" i="5" s="1"/>
  <c r="CI16" i="10" s="1"/>
  <c r="Y3062" i="5"/>
  <c r="Y3067" i="5"/>
  <c r="AA3067" i="5" s="1"/>
  <c r="AB3067" i="5" s="1"/>
  <c r="CI7" i="10" s="1"/>
  <c r="Y3082" i="5"/>
  <c r="AA3082" i="5" s="1"/>
  <c r="AB3082" i="5" s="1"/>
  <c r="CI22" i="10" s="1"/>
  <c r="Y3528" i="5"/>
  <c r="Y3517" i="5"/>
  <c r="AA3517" i="5" s="1"/>
  <c r="AB3517" i="5" s="1"/>
  <c r="CU25" i="10" s="1"/>
  <c r="Y3503" i="5"/>
  <c r="Y3512" i="5"/>
  <c r="AA3512" i="5" s="1"/>
  <c r="AB3512" i="5" s="1"/>
  <c r="CU20" i="10" s="1"/>
  <c r="Y3507" i="5"/>
  <c r="Y3502" i="5"/>
  <c r="Y3494" i="5"/>
  <c r="AA3494" i="5" s="1"/>
  <c r="Y3514" i="5"/>
  <c r="AA3514" i="5" s="1"/>
  <c r="AB3514" i="5" s="1"/>
  <c r="CU22" i="10" s="1"/>
  <c r="Y3501" i="5"/>
  <c r="Y3526" i="5"/>
  <c r="Y3519" i="5"/>
  <c r="Y3497" i="5"/>
  <c r="Y3529" i="5"/>
  <c r="AA3529" i="5" s="1"/>
  <c r="AB3529" i="5" s="1"/>
  <c r="CU37" i="10" s="1"/>
  <c r="Y3522" i="5"/>
  <c r="AA3522" i="5" s="1"/>
  <c r="AB3522" i="5" s="1"/>
  <c r="CU30" i="10" s="1"/>
  <c r="Y3520" i="5"/>
  <c r="Y3500" i="5"/>
  <c r="AA3500" i="5" s="1"/>
  <c r="AB3500" i="5" s="1"/>
  <c r="CU8" i="10" s="1"/>
  <c r="Y3511" i="5"/>
  <c r="AA3511" i="5" s="1"/>
  <c r="AB3511" i="5" s="1"/>
  <c r="CU19" i="10" s="1"/>
  <c r="Y3516" i="5"/>
  <c r="Y3521" i="5"/>
  <c r="AA3521" i="5" s="1"/>
  <c r="AB3521" i="5" s="1"/>
  <c r="CU29" i="10" s="1"/>
  <c r="Y3509" i="5"/>
  <c r="Y3499" i="5"/>
  <c r="AA3499" i="5" s="1"/>
  <c r="AB3499" i="5" s="1"/>
  <c r="CU7" i="10" s="1"/>
  <c r="Y3523" i="5"/>
  <c r="AA3523" i="5" s="1"/>
  <c r="AB3523" i="5" s="1"/>
  <c r="CU31" i="10" s="1"/>
  <c r="Y3518" i="5"/>
  <c r="AA3518" i="5" s="1"/>
  <c r="Y3504" i="5"/>
  <c r="AA3504" i="5" s="1"/>
  <c r="AB3504" i="5" s="1"/>
  <c r="CU12" i="10" s="1"/>
  <c r="Y3506" i="5"/>
  <c r="Y3525" i="5"/>
  <c r="AA3525" i="5" s="1"/>
  <c r="AB3525" i="5" s="1"/>
  <c r="Y3527" i="5"/>
  <c r="AA3527" i="5" s="1"/>
  <c r="AB3527" i="5" s="1"/>
  <c r="CU35" i="10" s="1"/>
  <c r="Y3513" i="5"/>
  <c r="AA3513" i="5" s="1"/>
  <c r="AB3513" i="5" s="1"/>
  <c r="CU21" i="10" s="1"/>
  <c r="Y3496" i="5"/>
  <c r="Y3515" i="5"/>
  <c r="AA3515" i="5" s="1"/>
  <c r="AB3515" i="5" s="1"/>
  <c r="Y3508" i="5"/>
  <c r="AA3508" i="5" s="1"/>
  <c r="AB3508" i="5" s="1"/>
  <c r="CU16" i="10" s="1"/>
  <c r="Y3498" i="5"/>
  <c r="AA3498" i="5" s="1"/>
  <c r="AB3498" i="5" s="1"/>
  <c r="Y3505" i="5"/>
  <c r="Y3524" i="5"/>
  <c r="AA3524" i="5" s="1"/>
  <c r="AB3524" i="5" s="1"/>
  <c r="Y3510" i="5"/>
  <c r="Y3495" i="5"/>
  <c r="AA424" i="5"/>
  <c r="AB424" i="5" s="1"/>
  <c r="M28" i="10" s="1"/>
  <c r="S38" i="8"/>
  <c r="AA442" i="5"/>
  <c r="AB442" i="5" s="1"/>
  <c r="N10" i="10" s="1"/>
  <c r="Y477" i="5"/>
  <c r="AA477" i="5" s="1"/>
  <c r="AB477" i="5" s="1"/>
  <c r="Y486" i="5"/>
  <c r="AA486" i="5" s="1"/>
  <c r="AB486" i="5" s="1"/>
  <c r="AC491" i="5"/>
  <c r="Y495" i="5"/>
  <c r="AC500" i="5"/>
  <c r="Y504" i="5"/>
  <c r="AA504" i="5" s="1"/>
  <c r="AB504" i="5" s="1"/>
  <c r="AC509" i="5"/>
  <c r="AC527" i="5"/>
  <c r="AC536" i="5"/>
  <c r="AC563" i="5"/>
  <c r="AC572" i="5"/>
  <c r="AC581" i="5"/>
  <c r="AC599" i="5"/>
  <c r="AC608" i="5"/>
  <c r="AC617" i="5"/>
  <c r="AC635" i="5"/>
  <c r="AA641" i="5"/>
  <c r="AB641" i="5" s="1"/>
  <c r="S29" i="10" s="1"/>
  <c r="AA650" i="5"/>
  <c r="AC657" i="5"/>
  <c r="S58" i="8"/>
  <c r="AC699" i="5"/>
  <c r="AC712" i="5"/>
  <c r="AC721" i="5"/>
  <c r="V26" i="9"/>
  <c r="Q64" i="8"/>
  <c r="R64" i="8" s="1"/>
  <c r="W17" i="9"/>
  <c r="AA797" i="5"/>
  <c r="AB797" i="5" s="1"/>
  <c r="X5" i="10" s="1"/>
  <c r="AA806" i="5"/>
  <c r="AC808" i="5"/>
  <c r="AA815" i="5"/>
  <c r="AB815" i="5" s="1"/>
  <c r="X23" i="10" s="1"/>
  <c r="AC817" i="5"/>
  <c r="AA836" i="5"/>
  <c r="AB836" i="5" s="1"/>
  <c r="Y8" i="10" s="1"/>
  <c r="Y26" i="9"/>
  <c r="Q73" i="8"/>
  <c r="R73" i="8" s="1"/>
  <c r="AA870" i="5"/>
  <c r="AB870" i="5" s="1"/>
  <c r="Z6" i="10" s="1"/>
  <c r="Z15" i="9"/>
  <c r="Z18" i="9"/>
  <c r="AC882" i="5"/>
  <c r="Z21" i="9"/>
  <c r="AC885" i="5"/>
  <c r="Z33" i="9"/>
  <c r="AA967" i="5"/>
  <c r="AB967" i="5" s="1"/>
  <c r="S92" i="8"/>
  <c r="AF23" i="9"/>
  <c r="AC1103" i="5"/>
  <c r="AH9" i="9"/>
  <c r="AC1161" i="5"/>
  <c r="AA1402" i="5"/>
  <c r="AB1402" i="5" s="1"/>
  <c r="AN34" i="10" s="1"/>
  <c r="AA663" i="5"/>
  <c r="AB663" i="5" s="1"/>
  <c r="T15" i="10" s="1"/>
  <c r="T17" i="9"/>
  <c r="AA674" i="5"/>
  <c r="T30" i="9"/>
  <c r="AC678" i="5"/>
  <c r="AC679" i="5"/>
  <c r="AA683" i="5"/>
  <c r="AB683" i="5" s="1"/>
  <c r="T35" i="10" s="1"/>
  <c r="U5" i="9"/>
  <c r="AC689" i="5"/>
  <c r="U14" i="9"/>
  <c r="Q60" i="8"/>
  <c r="R60" i="8" s="1"/>
  <c r="AA707" i="5"/>
  <c r="AB707" i="5" s="1"/>
  <c r="U23" i="10" s="1"/>
  <c r="AA716" i="5"/>
  <c r="AB716" i="5" s="1"/>
  <c r="U32" i="10" s="1"/>
  <c r="U36" i="9"/>
  <c r="AC720" i="5"/>
  <c r="AA729" i="5"/>
  <c r="AB729" i="5" s="1"/>
  <c r="V9" i="10" s="1"/>
  <c r="AA738" i="5"/>
  <c r="AB738" i="5" s="1"/>
  <c r="V18" i="10" s="1"/>
  <c r="AA740" i="5"/>
  <c r="AB740" i="5" s="1"/>
  <c r="V20" i="10" s="1"/>
  <c r="AA755" i="5"/>
  <c r="AB755" i="5" s="1"/>
  <c r="V35" i="10" s="1"/>
  <c r="W6" i="9"/>
  <c r="AC762" i="5"/>
  <c r="W8" i="9"/>
  <c r="AC764" i="5"/>
  <c r="W35" i="9"/>
  <c r="AC799" i="5"/>
  <c r="AA825" i="5"/>
  <c r="AB825" i="5" s="1"/>
  <c r="X33" i="10" s="1"/>
  <c r="Y9" i="9"/>
  <c r="Y29" i="9"/>
  <c r="AA873" i="5"/>
  <c r="AB873" i="5" s="1"/>
  <c r="Z9" i="10" s="1"/>
  <c r="Z12" i="9"/>
  <c r="AC876" i="5"/>
  <c r="Z27" i="9"/>
  <c r="Z30" i="9"/>
  <c r="AC894" i="5"/>
  <c r="AA27" i="9"/>
  <c r="AA940" i="5"/>
  <c r="AB940" i="5" s="1"/>
  <c r="AA991" i="5"/>
  <c r="AB991" i="5" s="1"/>
  <c r="AC19" i="10" s="1"/>
  <c r="AA1030" i="5"/>
  <c r="AB1030" i="5" s="1"/>
  <c r="AD22" i="10" s="1"/>
  <c r="AE7" i="9"/>
  <c r="AC1051" i="5"/>
  <c r="AH6" i="9"/>
  <c r="AA1209" i="5"/>
  <c r="AB1209" i="5" s="1"/>
  <c r="AI21" i="10" s="1"/>
  <c r="AA526" i="5"/>
  <c r="AB526" i="5" s="1"/>
  <c r="P22" i="10" s="1"/>
  <c r="P26" i="9"/>
  <c r="Q46" i="8"/>
  <c r="R46" i="8" s="1"/>
  <c r="AA535" i="5"/>
  <c r="AB535" i="5" s="1"/>
  <c r="P31" i="10" s="1"/>
  <c r="AA544" i="5"/>
  <c r="AB544" i="5" s="1"/>
  <c r="Q4" i="10" s="1"/>
  <c r="AA553" i="5"/>
  <c r="AB553" i="5" s="1"/>
  <c r="Q13" i="10" s="1"/>
  <c r="AA562" i="5"/>
  <c r="AB562" i="5" s="1"/>
  <c r="Q22" i="10" s="1"/>
  <c r="Q26" i="9"/>
  <c r="Q49" i="8"/>
  <c r="R49" i="8" s="1"/>
  <c r="AA571" i="5"/>
  <c r="AB571" i="5" s="1"/>
  <c r="Q31" i="10" s="1"/>
  <c r="AC576" i="5"/>
  <c r="AA580" i="5"/>
  <c r="AB580" i="5" s="1"/>
  <c r="R4" i="10" s="1"/>
  <c r="AA589" i="5"/>
  <c r="AB589" i="5" s="1"/>
  <c r="R13" i="10" s="1"/>
  <c r="AA598" i="5"/>
  <c r="AB598" i="5" s="1"/>
  <c r="R22" i="10" s="1"/>
  <c r="R26" i="9"/>
  <c r="Q52" i="8"/>
  <c r="R52" i="8" s="1"/>
  <c r="AA607" i="5"/>
  <c r="AB607" i="5" s="1"/>
  <c r="R31" i="10" s="1"/>
  <c r="AA616" i="5"/>
  <c r="AB616" i="5" s="1"/>
  <c r="S4" i="10" s="1"/>
  <c r="AC621" i="5"/>
  <c r="AA625" i="5"/>
  <c r="AB625" i="5" s="1"/>
  <c r="S13" i="10" s="1"/>
  <c r="AC630" i="5"/>
  <c r="AA634" i="5"/>
  <c r="AB634" i="5" s="1"/>
  <c r="S22" i="10" s="1"/>
  <c r="S26" i="9"/>
  <c r="Q55" i="8"/>
  <c r="R55" i="8" s="1"/>
  <c r="V2" i="9"/>
  <c r="Q62" i="8"/>
  <c r="R62" i="8" s="1"/>
  <c r="AA731" i="5"/>
  <c r="AB731" i="5" s="1"/>
  <c r="V11" i="10" s="1"/>
  <c r="AA746" i="5"/>
  <c r="AA771" i="5"/>
  <c r="AB771" i="5" s="1"/>
  <c r="W15" i="10" s="1"/>
  <c r="AA773" i="5"/>
  <c r="AB773" i="5" s="1"/>
  <c r="W17" i="10" s="1"/>
  <c r="W24" i="9"/>
  <c r="AC780" i="5"/>
  <c r="W26" i="9"/>
  <c r="Q67" i="8"/>
  <c r="R67" i="8" s="1"/>
  <c r="X17" i="9"/>
  <c r="AC809" i="5"/>
  <c r="X26" i="9"/>
  <c r="Q70" i="8"/>
  <c r="R70" i="8" s="1"/>
  <c r="Y2" i="9"/>
  <c r="Q71" i="8"/>
  <c r="R71" i="8" s="1"/>
  <c r="AA854" i="5"/>
  <c r="AA879" i="5"/>
  <c r="AB879" i="5" s="1"/>
  <c r="Z15" i="10" s="1"/>
  <c r="AA882" i="5"/>
  <c r="AB882" i="5" s="1"/>
  <c r="Z18" i="10" s="1"/>
  <c r="AA912" i="5"/>
  <c r="AB912" i="5" s="1"/>
  <c r="AA964" i="5"/>
  <c r="AB964" i="5" s="1"/>
  <c r="AB28" i="10" s="1"/>
  <c r="AA985" i="5"/>
  <c r="AB985" i="5" s="1"/>
  <c r="AA988" i="5"/>
  <c r="AB988" i="5" s="1"/>
  <c r="AC27" i="9"/>
  <c r="AC999" i="5"/>
  <c r="AA1006" i="5"/>
  <c r="AB1006" i="5" s="1"/>
  <c r="AA1034" i="5"/>
  <c r="AF27" i="9"/>
  <c r="AA1140" i="5"/>
  <c r="AB1140" i="5" s="1"/>
  <c r="AG24" i="10" s="1"/>
  <c r="AG32" i="9"/>
  <c r="AC1148" i="5"/>
  <c r="AJ34" i="9"/>
  <c r="AC1258" i="5"/>
  <c r="AA456" i="5"/>
  <c r="AB456" i="5" s="1"/>
  <c r="N24" i="10" s="1"/>
  <c r="S40" i="8"/>
  <c r="AA465" i="5"/>
  <c r="AB465" i="5" s="1"/>
  <c r="AA474" i="5"/>
  <c r="AB474" i="5" s="1"/>
  <c r="O6" i="10" s="1"/>
  <c r="AA483" i="5"/>
  <c r="AB483" i="5" s="1"/>
  <c r="S43" i="8"/>
  <c r="AA510" i="5"/>
  <c r="AB510" i="5" s="1"/>
  <c r="P6" i="10" s="1"/>
  <c r="AA519" i="5"/>
  <c r="AB519" i="5" s="1"/>
  <c r="P15" i="10" s="1"/>
  <c r="AA528" i="5"/>
  <c r="AB528" i="5" s="1"/>
  <c r="P24" i="10" s="1"/>
  <c r="S46" i="8"/>
  <c r="AA537" i="5"/>
  <c r="AB537" i="5" s="1"/>
  <c r="P33" i="10" s="1"/>
  <c r="AA546" i="5"/>
  <c r="AB546" i="5" s="1"/>
  <c r="Q6" i="10" s="1"/>
  <c r="AA555" i="5"/>
  <c r="AB555" i="5" s="1"/>
  <c r="Q15" i="10" s="1"/>
  <c r="AA564" i="5"/>
  <c r="AB564" i="5" s="1"/>
  <c r="Q24" i="10" s="1"/>
  <c r="S49" i="8"/>
  <c r="AA573" i="5"/>
  <c r="AB573" i="5" s="1"/>
  <c r="Q33" i="10" s="1"/>
  <c r="AA582" i="5"/>
  <c r="AB582" i="5" s="1"/>
  <c r="R6" i="10" s="1"/>
  <c r="AA591" i="5"/>
  <c r="AB591" i="5" s="1"/>
  <c r="R15" i="10" s="1"/>
  <c r="AA600" i="5"/>
  <c r="AB600" i="5" s="1"/>
  <c r="R24" i="10" s="1"/>
  <c r="S52" i="8"/>
  <c r="AA609" i="5"/>
  <c r="AB609" i="5" s="1"/>
  <c r="R33" i="10" s="1"/>
  <c r="AA618" i="5"/>
  <c r="AB618" i="5" s="1"/>
  <c r="S6" i="10" s="1"/>
  <c r="AA627" i="5"/>
  <c r="AB627" i="5" s="1"/>
  <c r="S15" i="10" s="1"/>
  <c r="AA636" i="5"/>
  <c r="AB636" i="5" s="1"/>
  <c r="S24" i="10" s="1"/>
  <c r="S55" i="8"/>
  <c r="AA645" i="5"/>
  <c r="AB645" i="5" s="1"/>
  <c r="S33" i="10" s="1"/>
  <c r="AA656" i="5"/>
  <c r="AB656" i="5" s="1"/>
  <c r="T8" i="10" s="1"/>
  <c r="AA665" i="5"/>
  <c r="AB665" i="5" s="1"/>
  <c r="T17" i="10" s="1"/>
  <c r="AC672" i="5"/>
  <c r="AA689" i="5"/>
  <c r="AB689" i="5" s="1"/>
  <c r="U5" i="10" s="1"/>
  <c r="AA698" i="5"/>
  <c r="AA711" i="5"/>
  <c r="AB711" i="5" s="1"/>
  <c r="U27" i="10" s="1"/>
  <c r="S62" i="8"/>
  <c r="AC727" i="5"/>
  <c r="AC736" i="5"/>
  <c r="AC740" i="5"/>
  <c r="AC742" i="5"/>
  <c r="W2" i="9"/>
  <c r="Q65" i="8"/>
  <c r="R65" i="8" s="1"/>
  <c r="AA764" i="5"/>
  <c r="AB764" i="5" s="1"/>
  <c r="W8" i="10" s="1"/>
  <c r="AC784" i="5"/>
  <c r="AA789" i="5"/>
  <c r="AB789" i="5" s="1"/>
  <c r="W33" i="10" s="1"/>
  <c r="AA791" i="5"/>
  <c r="AB791" i="5" s="1"/>
  <c r="W35" i="10" s="1"/>
  <c r="AC793" i="5"/>
  <c r="X8" i="9"/>
  <c r="AC800" i="5"/>
  <c r="X24" i="9"/>
  <c r="AC816" i="5"/>
  <c r="AC825" i="5"/>
  <c r="X36" i="9"/>
  <c r="Y12" i="9"/>
  <c r="AC840" i="5"/>
  <c r="AA842" i="5"/>
  <c r="Y17" i="9"/>
  <c r="Y27" i="9"/>
  <c r="AA857" i="5"/>
  <c r="AB857" i="5" s="1"/>
  <c r="Y29" i="10" s="1"/>
  <c r="Y35" i="9"/>
  <c r="AC863" i="5"/>
  <c r="AA958" i="5"/>
  <c r="AB958" i="5" s="1"/>
  <c r="AA961" i="5"/>
  <c r="AB961" i="5" s="1"/>
  <c r="AB36" i="9"/>
  <c r="AE32" i="9"/>
  <c r="AK12" i="9"/>
  <c r="AM19" i="9"/>
  <c r="S36" i="8"/>
  <c r="AA418" i="5"/>
  <c r="AB418" i="5" s="1"/>
  <c r="M22" i="10" s="1"/>
  <c r="S39" i="8"/>
  <c r="AC461" i="5"/>
  <c r="Y474" i="5"/>
  <c r="AC479" i="5"/>
  <c r="Y483" i="5"/>
  <c r="AC488" i="5"/>
  <c r="Y492" i="5"/>
  <c r="AA492" i="5" s="1"/>
  <c r="AB492" i="5" s="1"/>
  <c r="AC497" i="5"/>
  <c r="Y501" i="5"/>
  <c r="AA501" i="5" s="1"/>
  <c r="AB501" i="5" s="1"/>
  <c r="AC524" i="5"/>
  <c r="AC533" i="5"/>
  <c r="AC551" i="5"/>
  <c r="AC560" i="5"/>
  <c r="AC569" i="5"/>
  <c r="AC587" i="5"/>
  <c r="AC663" i="5"/>
  <c r="AC685" i="5"/>
  <c r="AA713" i="5"/>
  <c r="AB713" i="5" s="1"/>
  <c r="U29" i="10" s="1"/>
  <c r="V21" i="9"/>
  <c r="V27" i="9"/>
  <c r="V36" i="9"/>
  <c r="W11" i="9"/>
  <c r="AC767" i="5"/>
  <c r="AA782" i="5"/>
  <c r="AA807" i="5"/>
  <c r="AB807" i="5" s="1"/>
  <c r="X15" i="10" s="1"/>
  <c r="AA809" i="5"/>
  <c r="AB809" i="5" s="1"/>
  <c r="X17" i="10" s="1"/>
  <c r="AA818" i="5"/>
  <c r="X29" i="9"/>
  <c r="AA830" i="5"/>
  <c r="AA860" i="5"/>
  <c r="AB860" i="5" s="1"/>
  <c r="Z2" i="9"/>
  <c r="Q74" i="8"/>
  <c r="R74" i="8" s="1"/>
  <c r="Z10" i="9"/>
  <c r="AC874" i="5"/>
  <c r="AA888" i="5"/>
  <c r="AB888" i="5" s="1"/>
  <c r="AA17" i="9"/>
  <c r="AA931" i="5"/>
  <c r="AB931" i="5" s="1"/>
  <c r="AB9" i="9"/>
  <c r="AA979" i="5"/>
  <c r="AB979" i="5" s="1"/>
  <c r="AA982" i="5"/>
  <c r="AB982" i="5" s="1"/>
  <c r="AA1003" i="5"/>
  <c r="AB1003" i="5" s="1"/>
  <c r="AC31" i="10" s="1"/>
  <c r="AD16" i="9"/>
  <c r="AC1024" i="5"/>
  <c r="AG16" i="9"/>
  <c r="AC1132" i="5"/>
  <c r="AH30" i="9"/>
  <c r="AI33" i="9"/>
  <c r="AC1221" i="5"/>
  <c r="AC643" i="5"/>
  <c r="AA647" i="5"/>
  <c r="AB647" i="5" s="1"/>
  <c r="S35" i="10" s="1"/>
  <c r="AC654" i="5"/>
  <c r="T14" i="9"/>
  <c r="Q57" i="8"/>
  <c r="R57" i="8" s="1"/>
  <c r="AA671" i="5"/>
  <c r="AB671" i="5" s="1"/>
  <c r="T23" i="10" s="1"/>
  <c r="AA680" i="5"/>
  <c r="AB680" i="5" s="1"/>
  <c r="AC687" i="5"/>
  <c r="AA693" i="5"/>
  <c r="AB693" i="5" s="1"/>
  <c r="AA735" i="5"/>
  <c r="AB735" i="5" s="1"/>
  <c r="V15" i="10" s="1"/>
  <c r="V17" i="9"/>
  <c r="AA749" i="5"/>
  <c r="AB749" i="5" s="1"/>
  <c r="V29" i="10" s="1"/>
  <c r="AC751" i="5"/>
  <c r="AA758" i="5"/>
  <c r="W9" i="9"/>
  <c r="W18" i="9"/>
  <c r="AC774" i="5"/>
  <c r="X2" i="9"/>
  <c r="Q68" i="8"/>
  <c r="R68" i="8" s="1"/>
  <c r="AA800" i="5"/>
  <c r="AB800" i="5" s="1"/>
  <c r="X8" i="10" s="1"/>
  <c r="AC823" i="5"/>
  <c r="AA828" i="5"/>
  <c r="AB828" i="5" s="1"/>
  <c r="X36" i="10" s="1"/>
  <c r="AA855" i="5"/>
  <c r="AB855" i="5" s="1"/>
  <c r="Y27" i="10" s="1"/>
  <c r="Y30" i="9"/>
  <c r="AC858" i="5"/>
  <c r="Z5" i="9"/>
  <c r="AA871" i="5"/>
  <c r="AB871" i="5" s="1"/>
  <c r="AC904" i="5"/>
  <c r="AA913" i="5"/>
  <c r="AB913" i="5" s="1"/>
  <c r="AA21" i="9"/>
  <c r="AA952" i="5"/>
  <c r="AB952" i="5" s="1"/>
  <c r="AA955" i="5"/>
  <c r="AB955" i="5" s="1"/>
  <c r="AA1007" i="5"/>
  <c r="AB1007" i="5" s="1"/>
  <c r="AC35" i="10" s="1"/>
  <c r="AE36" i="9"/>
  <c r="AA1087" i="5"/>
  <c r="AB1087" i="5" s="1"/>
  <c r="AI26" i="9"/>
  <c r="Q103" i="8"/>
  <c r="R103" i="8" s="1"/>
  <c r="AA1450" i="5"/>
  <c r="AB1450" i="5" s="1"/>
  <c r="AP10" i="10" s="1"/>
  <c r="AA514" i="5"/>
  <c r="AB514" i="5" s="1"/>
  <c r="P14" i="9"/>
  <c r="Q45" i="8"/>
  <c r="R45" i="8" s="1"/>
  <c r="AA523" i="5"/>
  <c r="AB523" i="5" s="1"/>
  <c r="P19" i="10" s="1"/>
  <c r="AA532" i="5"/>
  <c r="AB532" i="5" s="1"/>
  <c r="AA541" i="5"/>
  <c r="AB541" i="5" s="1"/>
  <c r="P37" i="10" s="1"/>
  <c r="AA550" i="5"/>
  <c r="AB550" i="5" s="1"/>
  <c r="Q14" i="9"/>
  <c r="Q48" i="8"/>
  <c r="R48" i="8" s="1"/>
  <c r="AA559" i="5"/>
  <c r="AB559" i="5" s="1"/>
  <c r="Q19" i="10" s="1"/>
  <c r="AA568" i="5"/>
  <c r="AB568" i="5" s="1"/>
  <c r="Q28" i="10" s="1"/>
  <c r="AA577" i="5"/>
  <c r="AB577" i="5" s="1"/>
  <c r="Q37" i="10" s="1"/>
  <c r="AA586" i="5"/>
  <c r="AB586" i="5" s="1"/>
  <c r="R10" i="10" s="1"/>
  <c r="R14" i="9"/>
  <c r="Q51" i="8"/>
  <c r="R51" i="8" s="1"/>
  <c r="AC591" i="5"/>
  <c r="AA595" i="5"/>
  <c r="AB595" i="5" s="1"/>
  <c r="R19" i="10" s="1"/>
  <c r="AC600" i="5"/>
  <c r="AA604" i="5"/>
  <c r="AB604" i="5" s="1"/>
  <c r="R28" i="10" s="1"/>
  <c r="AC609" i="5"/>
  <c r="AA613" i="5"/>
  <c r="AB613" i="5" s="1"/>
  <c r="R37" i="10" s="1"/>
  <c r="AA622" i="5"/>
  <c r="AB622" i="5" s="1"/>
  <c r="S10" i="10" s="1"/>
  <c r="S14" i="9"/>
  <c r="Q54" i="8"/>
  <c r="R54" i="8" s="1"/>
  <c r="AC627" i="5"/>
  <c r="AA631" i="5"/>
  <c r="AB631" i="5" s="1"/>
  <c r="S19" i="10" s="1"/>
  <c r="AC636" i="5"/>
  <c r="AC658" i="5"/>
  <c r="S57" i="8"/>
  <c r="AC667" i="5"/>
  <c r="AA695" i="5"/>
  <c r="AB695" i="5" s="1"/>
  <c r="U11" i="10" s="1"/>
  <c r="AA704" i="5"/>
  <c r="AB704" i="5" s="1"/>
  <c r="U20" i="10" s="1"/>
  <c r="AA747" i="5"/>
  <c r="AB747" i="5" s="1"/>
  <c r="V27" i="10" s="1"/>
  <c r="AA756" i="5"/>
  <c r="AB756" i="5" s="1"/>
  <c r="V36" i="10" s="1"/>
  <c r="AA767" i="5"/>
  <c r="AB767" i="5" s="1"/>
  <c r="W11" i="10" s="1"/>
  <c r="AC769" i="5"/>
  <c r="AA776" i="5"/>
  <c r="AB776" i="5" s="1"/>
  <c r="W20" i="10" s="1"/>
  <c r="W27" i="9"/>
  <c r="AC789" i="5"/>
  <c r="W36" i="9"/>
  <c r="AC792" i="5"/>
  <c r="X11" i="9"/>
  <c r="AC803" i="5"/>
  <c r="X27" i="9"/>
  <c r="AA821" i="5"/>
  <c r="AB821" i="5" s="1"/>
  <c r="X29" i="10" s="1"/>
  <c r="Y3" i="9"/>
  <c r="Y5" i="9"/>
  <c r="AA835" i="5"/>
  <c r="AB835" i="5" s="1"/>
  <c r="Y10" i="9"/>
  <c r="AC838" i="5"/>
  <c r="Y33" i="9"/>
  <c r="AA866" i="5"/>
  <c r="AA877" i="5"/>
  <c r="AB877" i="5" s="1"/>
  <c r="Z13" i="10" s="1"/>
  <c r="AA895" i="5"/>
  <c r="AB895" i="5" s="1"/>
  <c r="AA898" i="5"/>
  <c r="AB898" i="5" s="1"/>
  <c r="Z34" i="10" s="1"/>
  <c r="AA928" i="5"/>
  <c r="AB928" i="5" s="1"/>
  <c r="AC21" i="9"/>
  <c r="AC993" i="5"/>
  <c r="AE5" i="9"/>
  <c r="AH4" i="9"/>
  <c r="AC1156" i="5"/>
  <c r="AA453" i="5"/>
  <c r="AB453" i="5" s="1"/>
  <c r="AA462" i="5"/>
  <c r="AB462" i="5" s="1"/>
  <c r="N30" i="10" s="1"/>
  <c r="S42" i="8"/>
  <c r="AA489" i="5"/>
  <c r="AB489" i="5" s="1"/>
  <c r="O21" i="10" s="1"/>
  <c r="AA498" i="5"/>
  <c r="AB498" i="5" s="1"/>
  <c r="O30" i="10" s="1"/>
  <c r="AA507" i="5"/>
  <c r="AB507" i="5" s="1"/>
  <c r="P3" i="10" s="1"/>
  <c r="AA516" i="5"/>
  <c r="AB516" i="5" s="1"/>
  <c r="P12" i="10" s="1"/>
  <c r="S45" i="8"/>
  <c r="AA525" i="5"/>
  <c r="AB525" i="5" s="1"/>
  <c r="P21" i="10" s="1"/>
  <c r="AA534" i="5"/>
  <c r="AB534" i="5" s="1"/>
  <c r="P30" i="10" s="1"/>
  <c r="AA543" i="5"/>
  <c r="AB543" i="5" s="1"/>
  <c r="Q3" i="10" s="1"/>
  <c r="AA552" i="5"/>
  <c r="AB552" i="5" s="1"/>
  <c r="Q12" i="10" s="1"/>
  <c r="S48" i="8"/>
  <c r="AA561" i="5"/>
  <c r="AB561" i="5" s="1"/>
  <c r="Q21" i="10" s="1"/>
  <c r="AA570" i="5"/>
  <c r="AB570" i="5" s="1"/>
  <c r="Q30" i="10" s="1"/>
  <c r="AA579" i="5"/>
  <c r="AB579" i="5" s="1"/>
  <c r="R3" i="10" s="1"/>
  <c r="AA588" i="5"/>
  <c r="AB588" i="5" s="1"/>
  <c r="R12" i="10" s="1"/>
  <c r="S51" i="8"/>
  <c r="AA597" i="5"/>
  <c r="AB597" i="5" s="1"/>
  <c r="R21" i="10" s="1"/>
  <c r="AA606" i="5"/>
  <c r="AB606" i="5" s="1"/>
  <c r="R30" i="10" s="1"/>
  <c r="AA615" i="5"/>
  <c r="AB615" i="5" s="1"/>
  <c r="S3" i="10" s="1"/>
  <c r="AA624" i="5"/>
  <c r="AB624" i="5" s="1"/>
  <c r="S12" i="10" s="1"/>
  <c r="S54" i="8"/>
  <c r="AA633" i="5"/>
  <c r="AB633" i="5" s="1"/>
  <c r="S21" i="10" s="1"/>
  <c r="AA653" i="5"/>
  <c r="AB653" i="5" s="1"/>
  <c r="T5" i="10" s="1"/>
  <c r="AA662" i="5"/>
  <c r="T18" i="9"/>
  <c r="AC666" i="5"/>
  <c r="AA675" i="5"/>
  <c r="AB675" i="5" s="1"/>
  <c r="S59" i="8"/>
  <c r="AC700" i="5"/>
  <c r="U26" i="9"/>
  <c r="Q61" i="8"/>
  <c r="R61" i="8" s="1"/>
  <c r="AC713" i="5"/>
  <c r="AA717" i="5"/>
  <c r="AB717" i="5" s="1"/>
  <c r="U33" i="10" s="1"/>
  <c r="U35" i="9"/>
  <c r="AA728" i="5"/>
  <c r="AB728" i="5" s="1"/>
  <c r="AC733" i="5"/>
  <c r="AA737" i="5"/>
  <c r="AB737" i="5" s="1"/>
  <c r="V17" i="10" s="1"/>
  <c r="V30" i="9"/>
  <c r="AC750" i="5"/>
  <c r="V32" i="9"/>
  <c r="AC752" i="5"/>
  <c r="AA765" i="5"/>
  <c r="AB765" i="5" s="1"/>
  <c r="W9" i="10" s="1"/>
  <c r="AA774" i="5"/>
  <c r="AB774" i="5" s="1"/>
  <c r="W18" i="10" s="1"/>
  <c r="AA785" i="5"/>
  <c r="AB785" i="5" s="1"/>
  <c r="W29" i="10" s="1"/>
  <c r="AC787" i="5"/>
  <c r="AA794" i="5"/>
  <c r="X9" i="9"/>
  <c r="X18" i="9"/>
  <c r="AC810" i="5"/>
  <c r="AA843" i="5"/>
  <c r="AB843" i="5" s="1"/>
  <c r="AC850" i="5"/>
  <c r="Y36" i="9"/>
  <c r="Z3" i="9"/>
  <c r="AC867" i="5"/>
  <c r="AC877" i="5"/>
  <c r="AC886" i="5"/>
  <c r="AA2" i="9"/>
  <c r="Q77" i="8"/>
  <c r="R77" i="8" s="1"/>
  <c r="AA18" i="9"/>
  <c r="AB30" i="9"/>
  <c r="AA1084" i="5"/>
  <c r="AB1084" i="5" s="1"/>
  <c r="AF4" i="10" s="1"/>
  <c r="AF25" i="9"/>
  <c r="AI5" i="9"/>
  <c r="AC1193" i="5"/>
  <c r="AI23" i="9"/>
  <c r="AC1211" i="5"/>
  <c r="AM6" i="9"/>
  <c r="AA412" i="5"/>
  <c r="AB412" i="5" s="1"/>
  <c r="M16" i="10" s="1"/>
  <c r="S37" i="8"/>
  <c r="AA430" i="5"/>
  <c r="AB430" i="5" s="1"/>
  <c r="M34" i="10" s="1"/>
  <c r="Y471" i="5"/>
  <c r="AA471" i="5" s="1"/>
  <c r="Y480" i="5"/>
  <c r="AA480" i="5" s="1"/>
  <c r="AB480" i="5" s="1"/>
  <c r="Y489" i="5"/>
  <c r="AC521" i="5"/>
  <c r="AC539" i="5"/>
  <c r="AC548" i="5"/>
  <c r="AC557" i="5"/>
  <c r="AC575" i="5"/>
  <c r="AC584" i="5"/>
  <c r="AC593" i="5"/>
  <c r="AC611" i="5"/>
  <c r="AC629" i="5"/>
  <c r="AC640" i="5"/>
  <c r="AA677" i="5"/>
  <c r="AB677" i="5" s="1"/>
  <c r="T29" i="10" s="1"/>
  <c r="AA686" i="5"/>
  <c r="AC704" i="5"/>
  <c r="S61" i="8"/>
  <c r="W3" i="9"/>
  <c r="AC759" i="5"/>
  <c r="W5" i="9"/>
  <c r="AC761" i="5"/>
  <c r="W12" i="9"/>
  <c r="AC768" i="5"/>
  <c r="W14" i="9"/>
  <c r="Q66" i="8"/>
  <c r="R66" i="8" s="1"/>
  <c r="AC776" i="5"/>
  <c r="AA783" i="5"/>
  <c r="AB783" i="5" s="1"/>
  <c r="W27" i="10" s="1"/>
  <c r="AA792" i="5"/>
  <c r="AB792" i="5" s="1"/>
  <c r="W36" i="10" s="1"/>
  <c r="AA803" i="5"/>
  <c r="AB803" i="5" s="1"/>
  <c r="X11" i="10" s="1"/>
  <c r="AC805" i="5"/>
  <c r="AA812" i="5"/>
  <c r="AB812" i="5" s="1"/>
  <c r="AA819" i="5"/>
  <c r="AB819" i="5" s="1"/>
  <c r="X27" i="10" s="1"/>
  <c r="X30" i="9"/>
  <c r="AC822" i="5"/>
  <c r="AC826" i="5"/>
  <c r="AA833" i="5"/>
  <c r="AB833" i="5" s="1"/>
  <c r="Y5" i="10" s="1"/>
  <c r="Y18" i="9"/>
  <c r="Y28" i="9"/>
  <c r="AA861" i="5"/>
  <c r="AB861" i="5" s="1"/>
  <c r="Y33" i="10" s="1"/>
  <c r="Z8" i="9"/>
  <c r="Z14" i="9"/>
  <c r="Q75" i="8"/>
  <c r="R75" i="8" s="1"/>
  <c r="AA889" i="5"/>
  <c r="AB889" i="5" s="1"/>
  <c r="Z32" i="9"/>
  <c r="Z35" i="9"/>
  <c r="AB3" i="9"/>
  <c r="AC939" i="5"/>
  <c r="AA993" i="5"/>
  <c r="AB993" i="5" s="1"/>
  <c r="AC21" i="10" s="1"/>
  <c r="AA1021" i="5"/>
  <c r="AB1021" i="5" s="1"/>
  <c r="AD13" i="10" s="1"/>
  <c r="AE9" i="9"/>
  <c r="AA1060" i="5"/>
  <c r="AB1060" i="5" s="1"/>
  <c r="AA1088" i="5"/>
  <c r="AB1088" i="5" s="1"/>
  <c r="AF8" i="10" s="1"/>
  <c r="AA1129" i="5"/>
  <c r="AB1129" i="5" s="1"/>
  <c r="AG13" i="10" s="1"/>
  <c r="AA644" i="5"/>
  <c r="AB644" i="5" s="1"/>
  <c r="S36" i="9"/>
  <c r="AC648" i="5"/>
  <c r="AA657" i="5"/>
  <c r="AB657" i="5" s="1"/>
  <c r="T9" i="10" s="1"/>
  <c r="AC695" i="5"/>
  <c r="AA699" i="5"/>
  <c r="AB699" i="5" s="1"/>
  <c r="U15" i="10" s="1"/>
  <c r="U17" i="9"/>
  <c r="AC706" i="5"/>
  <c r="AA710" i="5"/>
  <c r="U30" i="9"/>
  <c r="AC714" i="5"/>
  <c r="AA719" i="5"/>
  <c r="AB719" i="5" s="1"/>
  <c r="U35" i="10" s="1"/>
  <c r="V5" i="9"/>
  <c r="V14" i="9"/>
  <c r="Q63" i="8"/>
  <c r="R63" i="8" s="1"/>
  <c r="AA752" i="5"/>
  <c r="AB752" i="5" s="1"/>
  <c r="V32" i="10" s="1"/>
  <c r="S66" i="8"/>
  <c r="W21" i="9"/>
  <c r="AC777" i="5"/>
  <c r="W23" i="9"/>
  <c r="W30" i="9"/>
  <c r="AC786" i="5"/>
  <c r="W32" i="9"/>
  <c r="AA801" i="5"/>
  <c r="AB801" i="5" s="1"/>
  <c r="X9" i="10" s="1"/>
  <c r="AA810" i="5"/>
  <c r="AB810" i="5" s="1"/>
  <c r="X18" i="10" s="1"/>
  <c r="AA824" i="5"/>
  <c r="AB824" i="5" s="1"/>
  <c r="X32" i="10" s="1"/>
  <c r="Y23" i="9"/>
  <c r="AA853" i="5"/>
  <c r="AB853" i="5" s="1"/>
  <c r="AA864" i="5"/>
  <c r="AB864" i="5" s="1"/>
  <c r="Y36" i="10" s="1"/>
  <c r="Z17" i="9"/>
  <c r="AC881" i="5"/>
  <c r="Z20" i="9"/>
  <c r="AC884" i="5"/>
  <c r="AA925" i="5"/>
  <c r="AB925" i="5" s="1"/>
  <c r="AA966" i="5"/>
  <c r="AB966" i="5" s="1"/>
  <c r="AB30" i="10" s="1"/>
  <c r="AC12" i="9"/>
  <c r="AD14" i="9"/>
  <c r="Q87" i="8"/>
  <c r="R87" i="8" s="1"/>
  <c r="AA1105" i="5"/>
  <c r="AB1105" i="5" s="1"/>
  <c r="AF25" i="10" s="1"/>
  <c r="AA1189" i="5"/>
  <c r="AB1189" i="5" s="1"/>
  <c r="AH37" i="10" s="1"/>
  <c r="AK28" i="9"/>
  <c r="AA466" i="5"/>
  <c r="AB466" i="5" s="1"/>
  <c r="O2" i="9"/>
  <c r="Q41" i="8"/>
  <c r="R41" i="8" s="1"/>
  <c r="P2" i="9"/>
  <c r="Q44" i="8"/>
  <c r="R44" i="8" s="1"/>
  <c r="AA511" i="5"/>
  <c r="AB511" i="5" s="1"/>
  <c r="AC516" i="5"/>
  <c r="AA520" i="5"/>
  <c r="AB520" i="5" s="1"/>
  <c r="AC525" i="5"/>
  <c r="AA529" i="5"/>
  <c r="AB529" i="5" s="1"/>
  <c r="AC534" i="5"/>
  <c r="AA538" i="5"/>
  <c r="AB538" i="5" s="1"/>
  <c r="P34" i="10" s="1"/>
  <c r="Q2" i="9"/>
  <c r="Q47" i="8"/>
  <c r="R47" i="8" s="1"/>
  <c r="AC543" i="5"/>
  <c r="AA547" i="5"/>
  <c r="AB547" i="5" s="1"/>
  <c r="Q7" i="10" s="1"/>
  <c r="AC552" i="5"/>
  <c r="AA556" i="5"/>
  <c r="AB556" i="5" s="1"/>
  <c r="AC561" i="5"/>
  <c r="AA565" i="5"/>
  <c r="AB565" i="5" s="1"/>
  <c r="Q25" i="10" s="1"/>
  <c r="AC570" i="5"/>
  <c r="AA574" i="5"/>
  <c r="AB574" i="5" s="1"/>
  <c r="Q34" i="10" s="1"/>
  <c r="R2" i="9"/>
  <c r="Q50" i="8"/>
  <c r="R50" i="8" s="1"/>
  <c r="AA583" i="5"/>
  <c r="AB583" i="5" s="1"/>
  <c r="R7" i="10" s="1"/>
  <c r="AC588" i="5"/>
  <c r="AA592" i="5"/>
  <c r="AB592" i="5" s="1"/>
  <c r="R16" i="10" s="1"/>
  <c r="AC597" i="5"/>
  <c r="AA601" i="5"/>
  <c r="AB601" i="5" s="1"/>
  <c r="R25" i="10" s="1"/>
  <c r="AC606" i="5"/>
  <c r="AA610" i="5"/>
  <c r="AB610" i="5" s="1"/>
  <c r="R34" i="10" s="1"/>
  <c r="S2" i="9"/>
  <c r="Q53" i="8"/>
  <c r="R53" i="8" s="1"/>
  <c r="AC615" i="5"/>
  <c r="AA619" i="5"/>
  <c r="AB619" i="5" s="1"/>
  <c r="S7" i="10" s="1"/>
  <c r="AA628" i="5"/>
  <c r="AB628" i="5" s="1"/>
  <c r="S16" i="10" s="1"/>
  <c r="AC633" i="5"/>
  <c r="AA637" i="5"/>
  <c r="AB637" i="5" s="1"/>
  <c r="S25" i="10" s="1"/>
  <c r="AA659" i="5"/>
  <c r="AB659" i="5" s="1"/>
  <c r="T11" i="10" s="1"/>
  <c r="AA668" i="5"/>
  <c r="AB668" i="5" s="1"/>
  <c r="T20" i="10" s="1"/>
  <c r="S63" i="8"/>
  <c r="AA761" i="5"/>
  <c r="AB761" i="5" s="1"/>
  <c r="W5" i="10" s="1"/>
  <c r="AA770" i="5"/>
  <c r="X3" i="9"/>
  <c r="AC795" i="5"/>
  <c r="X5" i="9"/>
  <c r="AC797" i="5"/>
  <c r="X12" i="9"/>
  <c r="AC804" i="5"/>
  <c r="X14" i="9"/>
  <c r="Q69" i="8"/>
  <c r="R69" i="8" s="1"/>
  <c r="X21" i="9"/>
  <c r="AC813" i="5"/>
  <c r="X23" i="9"/>
  <c r="AC815" i="5"/>
  <c r="AA817" i="5"/>
  <c r="AB817" i="5" s="1"/>
  <c r="X25" i="10" s="1"/>
  <c r="X35" i="9"/>
  <c r="Y8" i="9"/>
  <c r="AC836" i="5"/>
  <c r="AA841" i="5"/>
  <c r="AB841" i="5" s="1"/>
  <c r="Y16" i="9"/>
  <c r="AC844" i="5"/>
  <c r="Y21" i="9"/>
  <c r="AC849" i="5"/>
  <c r="Y34" i="9"/>
  <c r="Z26" i="9"/>
  <c r="Q76" i="8"/>
  <c r="R76" i="8" s="1"/>
  <c r="AA3" i="9"/>
  <c r="Y911" i="5"/>
  <c r="AA15" i="9"/>
  <c r="AC915" i="5"/>
  <c r="AA19" i="9"/>
  <c r="AC919" i="5"/>
  <c r="AA939" i="5"/>
  <c r="AB939" i="5" s="1"/>
  <c r="AB3" i="10" s="1"/>
  <c r="AB21" i="9"/>
  <c r="AC957" i="5"/>
  <c r="AA1057" i="5"/>
  <c r="AB1057" i="5" s="1"/>
  <c r="AE13" i="10" s="1"/>
  <c r="AE34" i="9"/>
  <c r="AC1078" i="5"/>
  <c r="AA1180" i="5"/>
  <c r="AB1180" i="5" s="1"/>
  <c r="AL9" i="9"/>
  <c r="AC1305" i="5"/>
  <c r="AA459" i="5"/>
  <c r="AB459" i="5" s="1"/>
  <c r="N27" i="10" s="1"/>
  <c r="AA468" i="5"/>
  <c r="AB468" i="5" s="1"/>
  <c r="S44" i="8"/>
  <c r="AA513" i="5"/>
  <c r="AB513" i="5" s="1"/>
  <c r="AA522" i="5"/>
  <c r="AB522" i="5" s="1"/>
  <c r="P18" i="10" s="1"/>
  <c r="AA531" i="5"/>
  <c r="AB531" i="5" s="1"/>
  <c r="P27" i="10" s="1"/>
  <c r="AA540" i="5"/>
  <c r="AB540" i="5" s="1"/>
  <c r="P36" i="10" s="1"/>
  <c r="S50" i="8"/>
  <c r="AA585" i="5"/>
  <c r="AB585" i="5" s="1"/>
  <c r="R9" i="10" s="1"/>
  <c r="AA594" i="5"/>
  <c r="AB594" i="5" s="1"/>
  <c r="R18" i="10" s="1"/>
  <c r="AA603" i="5"/>
  <c r="AB603" i="5" s="1"/>
  <c r="R27" i="10" s="1"/>
  <c r="AA612" i="5"/>
  <c r="AB612" i="5" s="1"/>
  <c r="R36" i="10" s="1"/>
  <c r="T26" i="9"/>
  <c r="Q58" i="8"/>
  <c r="R58" i="8" s="1"/>
  <c r="AA681" i="5"/>
  <c r="AB681" i="5" s="1"/>
  <c r="T35" i="9"/>
  <c r="AC683" i="5"/>
  <c r="AA692" i="5"/>
  <c r="AB692" i="5" s="1"/>
  <c r="U12" i="9"/>
  <c r="AC696" i="5"/>
  <c r="AA701" i="5"/>
  <c r="AB701" i="5" s="1"/>
  <c r="U17" i="10" s="1"/>
  <c r="U23" i="9"/>
  <c r="AC707" i="5"/>
  <c r="AA725" i="5"/>
  <c r="AB725" i="5" s="1"/>
  <c r="V5" i="10" s="1"/>
  <c r="AA734" i="5"/>
  <c r="V18" i="9"/>
  <c r="AC738" i="5"/>
  <c r="V35" i="9"/>
  <c r="AA779" i="5"/>
  <c r="AB779" i="5" s="1"/>
  <c r="W23" i="10" s="1"/>
  <c r="AA788" i="5"/>
  <c r="AB788" i="5" s="1"/>
  <c r="W32" i="10" s="1"/>
  <c r="S69" i="8"/>
  <c r="X28" i="9"/>
  <c r="AC820" i="5"/>
  <c r="Y6" i="9"/>
  <c r="AC834" i="5"/>
  <c r="AA859" i="5"/>
  <c r="AB859" i="5" s="1"/>
  <c r="Z9" i="9"/>
  <c r="AC873" i="5"/>
  <c r="AA875" i="5"/>
  <c r="AB875" i="5" s="1"/>
  <c r="Z11" i="10" s="1"/>
  <c r="AA884" i="5"/>
  <c r="AB884" i="5" s="1"/>
  <c r="Z20" i="10" s="1"/>
  <c r="Z36" i="9"/>
  <c r="AA9" i="9"/>
  <c r="AC909" i="5"/>
  <c r="AA30" i="9"/>
  <c r="AA994" i="5"/>
  <c r="AB994" i="5" s="1"/>
  <c r="AD18" i="9"/>
  <c r="AC1026" i="5"/>
  <c r="AA1033" i="5"/>
  <c r="AB1033" i="5" s="1"/>
  <c r="AA1061" i="5"/>
  <c r="AB1061" i="5" s="1"/>
  <c r="AE17" i="10" s="1"/>
  <c r="AA1123" i="5"/>
  <c r="AB1123" i="5" s="1"/>
  <c r="AG7" i="10" s="1"/>
  <c r="AJ9" i="9"/>
  <c r="AC1233" i="5"/>
  <c r="AC887" i="5"/>
  <c r="AC907" i="5"/>
  <c r="AA1005" i="5"/>
  <c r="AB1005" i="5" s="1"/>
  <c r="AC1015" i="5"/>
  <c r="S87" i="8"/>
  <c r="AA1032" i="5"/>
  <c r="AB1032" i="5" s="1"/>
  <c r="AC1038" i="5"/>
  <c r="AC1040" i="5"/>
  <c r="AC1042" i="5"/>
  <c r="AA1059" i="5"/>
  <c r="AB1059" i="5" s="1"/>
  <c r="AC1065" i="5"/>
  <c r="AC1067" i="5"/>
  <c r="AC1069" i="5"/>
  <c r="AA1086" i="5"/>
  <c r="AB1086" i="5" s="1"/>
  <c r="AC1096" i="5"/>
  <c r="AG2" i="9"/>
  <c r="Q95" i="8"/>
  <c r="R95" i="8" s="1"/>
  <c r="AA1120" i="5"/>
  <c r="AB1120" i="5" s="1"/>
  <c r="AG4" i="10" s="1"/>
  <c r="AC1124" i="5"/>
  <c r="AG11" i="9"/>
  <c r="AG20" i="9"/>
  <c r="AC1136" i="5"/>
  <c r="AA1138" i="5"/>
  <c r="AB1138" i="5" s="1"/>
  <c r="AA1143" i="5"/>
  <c r="AB1143" i="5" s="1"/>
  <c r="AG27" i="10" s="1"/>
  <c r="AG35" i="9"/>
  <c r="AC1151" i="5"/>
  <c r="AA1158" i="5"/>
  <c r="AB1158" i="5" s="1"/>
  <c r="AH6" i="10" s="1"/>
  <c r="AH25" i="9"/>
  <c r="AA1179" i="5"/>
  <c r="AB1179" i="5" s="1"/>
  <c r="AH27" i="10" s="1"/>
  <c r="AC1205" i="5"/>
  <c r="AJ3" i="9"/>
  <c r="AC1227" i="5"/>
  <c r="AC1252" i="5"/>
  <c r="AJ37" i="9"/>
  <c r="AA1270" i="5"/>
  <c r="AB1270" i="5" s="1"/>
  <c r="AK24" i="9"/>
  <c r="AA1290" i="5"/>
  <c r="AB1290" i="5" s="1"/>
  <c r="AK30" i="10" s="1"/>
  <c r="AM25" i="9"/>
  <c r="AN25" i="9"/>
  <c r="AO34" i="9"/>
  <c r="AC1438" i="5"/>
  <c r="AP11" i="9"/>
  <c r="AC1451" i="5"/>
  <c r="AT6" i="9"/>
  <c r="AA827" i="5"/>
  <c r="AB827" i="5" s="1"/>
  <c r="X35" i="10" s="1"/>
  <c r="Y14" i="9"/>
  <c r="Q72" i="8"/>
  <c r="R72" i="8" s="1"/>
  <c r="AA845" i="5"/>
  <c r="AB845" i="5" s="1"/>
  <c r="Y17" i="10" s="1"/>
  <c r="AA863" i="5"/>
  <c r="AB863" i="5" s="1"/>
  <c r="Y35" i="10" s="1"/>
  <c r="AA881" i="5"/>
  <c r="AB881" i="5" s="1"/>
  <c r="Z17" i="10" s="1"/>
  <c r="AC892" i="5"/>
  <c r="AA899" i="5"/>
  <c r="AB899" i="5" s="1"/>
  <c r="Z35" i="10" s="1"/>
  <c r="AA915" i="5"/>
  <c r="AB915" i="5" s="1"/>
  <c r="AA15" i="10" s="1"/>
  <c r="AA930" i="5"/>
  <c r="AB930" i="5" s="1"/>
  <c r="AA30" i="10" s="1"/>
  <c r="AC937" i="5"/>
  <c r="AA945" i="5"/>
  <c r="AB945" i="5" s="1"/>
  <c r="AB9" i="10" s="1"/>
  <c r="AC964" i="5"/>
  <c r="AA972" i="5"/>
  <c r="AB972" i="5" s="1"/>
  <c r="AB36" i="10" s="1"/>
  <c r="AC14" i="9"/>
  <c r="Q84" i="8"/>
  <c r="R84" i="8" s="1"/>
  <c r="AC989" i="5"/>
  <c r="AC991" i="5"/>
  <c r="AA999" i="5"/>
  <c r="AB999" i="5" s="1"/>
  <c r="AC27" i="10" s="1"/>
  <c r="AC1007" i="5"/>
  <c r="AC1009" i="5"/>
  <c r="AD4" i="9"/>
  <c r="AC1012" i="5"/>
  <c r="AA1026" i="5"/>
  <c r="AB1026" i="5" s="1"/>
  <c r="AD18" i="10" s="1"/>
  <c r="AC1036" i="5"/>
  <c r="AD31" i="9"/>
  <c r="AC1039" i="5"/>
  <c r="AA1053" i="5"/>
  <c r="AB1053" i="5" s="1"/>
  <c r="AE9" i="10" s="1"/>
  <c r="AC1061" i="5"/>
  <c r="AC1063" i="5"/>
  <c r="AE22" i="9"/>
  <c r="AC1066" i="5"/>
  <c r="AE26" i="9"/>
  <c r="Q91" i="8"/>
  <c r="R91" i="8" s="1"/>
  <c r="AA1080" i="5"/>
  <c r="AB1080" i="5" s="1"/>
  <c r="AE36" i="10" s="1"/>
  <c r="AC1088" i="5"/>
  <c r="AF13" i="9"/>
  <c r="AC1093" i="5"/>
  <c r="AA1107" i="5"/>
  <c r="AB1107" i="5" s="1"/>
  <c r="AF27" i="10" s="1"/>
  <c r="S95" i="8"/>
  <c r="AG18" i="9"/>
  <c r="AC1134" i="5"/>
  <c r="AA1156" i="5"/>
  <c r="AB1156" i="5" s="1"/>
  <c r="AH4" i="10" s="1"/>
  <c r="AA1182" i="5"/>
  <c r="AB1182" i="5" s="1"/>
  <c r="AH30" i="10" s="1"/>
  <c r="AC1196" i="5"/>
  <c r="AI21" i="9"/>
  <c r="AC1209" i="5"/>
  <c r="AA1264" i="5"/>
  <c r="AB1264" i="5" s="1"/>
  <c r="AK4" i="10" s="1"/>
  <c r="AK14" i="9"/>
  <c r="Q108" i="8"/>
  <c r="R108" i="8" s="1"/>
  <c r="AK34" i="9"/>
  <c r="AM10" i="9"/>
  <c r="AM29" i="9"/>
  <c r="AC1361" i="5"/>
  <c r="AN15" i="9"/>
  <c r="AC1383" i="5"/>
  <c r="AA1518" i="5"/>
  <c r="AB1518" i="5" s="1"/>
  <c r="AR6" i="10" s="1"/>
  <c r="S75" i="8"/>
  <c r="AA932" i="5"/>
  <c r="AB932" i="5" s="1"/>
  <c r="AB2" i="9"/>
  <c r="Q80" i="8"/>
  <c r="R80" i="8" s="1"/>
  <c r="AA951" i="5"/>
  <c r="AB951" i="5" s="1"/>
  <c r="AA953" i="5"/>
  <c r="AB953" i="5" s="1"/>
  <c r="AA978" i="5"/>
  <c r="AB978" i="5" s="1"/>
  <c r="AA980" i="5"/>
  <c r="AB980" i="5" s="1"/>
  <c r="S84" i="8"/>
  <c r="AD2" i="9"/>
  <c r="Q86" i="8"/>
  <c r="R86" i="8" s="1"/>
  <c r="AA1020" i="5"/>
  <c r="AB1020" i="5" s="1"/>
  <c r="AA1047" i="5"/>
  <c r="AB1047" i="5" s="1"/>
  <c r="S91" i="8"/>
  <c r="AA1074" i="5"/>
  <c r="AB1074" i="5" s="1"/>
  <c r="AA1101" i="5"/>
  <c r="AB1101" i="5" s="1"/>
  <c r="AG14" i="9"/>
  <c r="Q96" i="8"/>
  <c r="R96" i="8" s="1"/>
  <c r="S98" i="8"/>
  <c r="AI9" i="9"/>
  <c r="AC1197" i="5"/>
  <c r="AI18" i="9"/>
  <c r="AI27" i="9"/>
  <c r="AC1215" i="5"/>
  <c r="AJ12" i="9"/>
  <c r="AC1236" i="5"/>
  <c r="AJ15" i="9"/>
  <c r="AC1239" i="5"/>
  <c r="AK18" i="9"/>
  <c r="AA1284" i="5"/>
  <c r="AB1284" i="5" s="1"/>
  <c r="AK24" i="10" s="1"/>
  <c r="AA1311" i="5"/>
  <c r="AB1311" i="5" s="1"/>
  <c r="AL15" i="10" s="1"/>
  <c r="AL28" i="9"/>
  <c r="AM17" i="9"/>
  <c r="AC1349" i="5"/>
  <c r="AM33" i="9"/>
  <c r="AC1365" i="5"/>
  <c r="AN6" i="9"/>
  <c r="AN19" i="9"/>
  <c r="AC1387" i="5"/>
  <c r="AN32" i="9"/>
  <c r="AC1400" i="5"/>
  <c r="AS32" i="9"/>
  <c r="AC1580" i="5"/>
  <c r="AA878" i="5"/>
  <c r="AA896" i="5"/>
  <c r="AB896" i="5" s="1"/>
  <c r="Z32" i="10" s="1"/>
  <c r="AA906" i="5"/>
  <c r="AB906" i="5" s="1"/>
  <c r="AA908" i="5"/>
  <c r="AB908" i="5" s="1"/>
  <c r="AA921" i="5"/>
  <c r="AB921" i="5" s="1"/>
  <c r="AA21" i="10" s="1"/>
  <c r="S80" i="8"/>
  <c r="AA957" i="5"/>
  <c r="AB957" i="5" s="1"/>
  <c r="AB21" i="10" s="1"/>
  <c r="AA984" i="5"/>
  <c r="AB984" i="5" s="1"/>
  <c r="AC12" i="10" s="1"/>
  <c r="AA1016" i="5"/>
  <c r="AB1016" i="5" s="1"/>
  <c r="AA1043" i="5"/>
  <c r="AB1043" i="5" s="1"/>
  <c r="AE14" i="9"/>
  <c r="Q90" i="8"/>
  <c r="R90" i="8" s="1"/>
  <c r="AA1070" i="5"/>
  <c r="AA1097" i="5"/>
  <c r="AB1097" i="5" s="1"/>
  <c r="AA1116" i="5"/>
  <c r="AB1116" i="5" s="1"/>
  <c r="AG7" i="9"/>
  <c r="AC1123" i="5"/>
  <c r="AG30" i="9"/>
  <c r="AG33" i="9"/>
  <c r="AC1149" i="5"/>
  <c r="AH15" i="9"/>
  <c r="AC1167" i="5"/>
  <c r="AH20" i="9"/>
  <c r="AC1172" i="5"/>
  <c r="AH23" i="9"/>
  <c r="AC1175" i="5"/>
  <c r="AI6" i="9"/>
  <c r="AI12" i="9"/>
  <c r="AA1245" i="5"/>
  <c r="AB1245" i="5" s="1"/>
  <c r="AJ21" i="10" s="1"/>
  <c r="AA1294" i="5"/>
  <c r="AB1294" i="5" s="1"/>
  <c r="AK34" i="10" s="1"/>
  <c r="AA1317" i="5"/>
  <c r="AB1317" i="5" s="1"/>
  <c r="AL21" i="10" s="1"/>
  <c r="AM26" i="9"/>
  <c r="Q115" i="8"/>
  <c r="R115" i="8" s="1"/>
  <c r="AA1371" i="5"/>
  <c r="AB1371" i="5" s="1"/>
  <c r="AN3" i="10" s="1"/>
  <c r="AN26" i="9"/>
  <c r="Q118" i="8"/>
  <c r="R118" i="8" s="1"/>
  <c r="AO6" i="9"/>
  <c r="AA1570" i="5"/>
  <c r="AB1570" i="5" s="1"/>
  <c r="AS22" i="10" s="1"/>
  <c r="AA14" i="9"/>
  <c r="Q78" i="8"/>
  <c r="R78" i="8" s="1"/>
  <c r="AA923" i="5"/>
  <c r="AB923" i="5" s="1"/>
  <c r="AA936" i="5"/>
  <c r="AB936" i="5" s="1"/>
  <c r="AA36" i="10" s="1"/>
  <c r="AC26" i="9"/>
  <c r="Q85" i="8"/>
  <c r="R85" i="8" s="1"/>
  <c r="AA1014" i="5"/>
  <c r="AB1014" i="5" s="1"/>
  <c r="AD6" i="10" s="1"/>
  <c r="AA1041" i="5"/>
  <c r="AB1041" i="5" s="1"/>
  <c r="AD33" i="10" s="1"/>
  <c r="S90" i="8"/>
  <c r="AA1068" i="5"/>
  <c r="AB1068" i="5" s="1"/>
  <c r="AA1095" i="5"/>
  <c r="AB1095" i="5" s="1"/>
  <c r="AA1125" i="5"/>
  <c r="AB1125" i="5" s="1"/>
  <c r="AA1164" i="5"/>
  <c r="AB1164" i="5" s="1"/>
  <c r="AH12" i="10" s="1"/>
  <c r="AA1206" i="5"/>
  <c r="AB1206" i="5" s="1"/>
  <c r="AI18" i="10" s="1"/>
  <c r="AA1218" i="5"/>
  <c r="AB1218" i="5" s="1"/>
  <c r="AI30" i="10" s="1"/>
  <c r="AI37" i="9"/>
  <c r="AK15" i="9"/>
  <c r="AC1275" i="5"/>
  <c r="AK22" i="9"/>
  <c r="AC1282" i="5"/>
  <c r="AM4" i="9"/>
  <c r="AC1336" i="5"/>
  <c r="AP5" i="9"/>
  <c r="AC1445" i="5"/>
  <c r="AA1512" i="5"/>
  <c r="AB1512" i="5" s="1"/>
  <c r="AQ36" i="10" s="1"/>
  <c r="AB14" i="9"/>
  <c r="Q81" i="8"/>
  <c r="R81" i="8" s="1"/>
  <c r="AA963" i="5"/>
  <c r="AB963" i="5" s="1"/>
  <c r="AB27" i="10" s="1"/>
  <c r="AA990" i="5"/>
  <c r="AB990" i="5" s="1"/>
  <c r="AC18" i="10" s="1"/>
  <c r="S85" i="8"/>
  <c r="AA1008" i="5"/>
  <c r="AB1008" i="5" s="1"/>
  <c r="AD13" i="9"/>
  <c r="AC1021" i="5"/>
  <c r="AA1035" i="5"/>
  <c r="AB1035" i="5" s="1"/>
  <c r="AE4" i="9"/>
  <c r="AC1048" i="5"/>
  <c r="AA1062" i="5"/>
  <c r="AB1062" i="5" s="1"/>
  <c r="AE31" i="9"/>
  <c r="AC1075" i="5"/>
  <c r="AA1089" i="5"/>
  <c r="AB1089" i="5" s="1"/>
  <c r="AF22" i="9"/>
  <c r="AC1102" i="5"/>
  <c r="AF26" i="9"/>
  <c r="Q94" i="8"/>
  <c r="R94" i="8" s="1"/>
  <c r="AA1110" i="5"/>
  <c r="AB1110" i="5" s="1"/>
  <c r="AF30" i="10" s="1"/>
  <c r="AG21" i="9"/>
  <c r="AC1137" i="5"/>
  <c r="AA1146" i="5"/>
  <c r="AB1146" i="5" s="1"/>
  <c r="AG30" i="10" s="1"/>
  <c r="AA1200" i="5"/>
  <c r="AB1200" i="5" s="1"/>
  <c r="AI12" i="10" s="1"/>
  <c r="AI16" i="9"/>
  <c r="AI31" i="9"/>
  <c r="AC1219" i="5"/>
  <c r="AA1222" i="5"/>
  <c r="AB1222" i="5" s="1"/>
  <c r="AI34" i="10" s="1"/>
  <c r="AJ19" i="9"/>
  <c r="AC1243" i="5"/>
  <c r="AK19" i="9"/>
  <c r="AC1279" i="5"/>
  <c r="AK32" i="9"/>
  <c r="AC1292" i="5"/>
  <c r="AM8" i="9"/>
  <c r="AC1340" i="5"/>
  <c r="AA1380" i="5"/>
  <c r="AB1380" i="5" s="1"/>
  <c r="AN12" i="10" s="1"/>
  <c r="AO16" i="9"/>
  <c r="S64" i="8"/>
  <c r="S67" i="8"/>
  <c r="S70" i="8"/>
  <c r="AC824" i="5"/>
  <c r="S73" i="8"/>
  <c r="S76" i="8"/>
  <c r="AA903" i="5"/>
  <c r="AB903" i="5" s="1"/>
  <c r="AA3" i="10" s="1"/>
  <c r="AA927" i="5"/>
  <c r="AB927" i="5" s="1"/>
  <c r="AA27" i="10" s="1"/>
  <c r="AC936" i="5"/>
  <c r="AA942" i="5"/>
  <c r="AB942" i="5" s="1"/>
  <c r="AB6" i="10" s="1"/>
  <c r="AA944" i="5"/>
  <c r="AB944" i="5" s="1"/>
  <c r="AB8" i="10" s="1"/>
  <c r="S81" i="8"/>
  <c r="AA969" i="5"/>
  <c r="AB969" i="5" s="1"/>
  <c r="AB33" i="10" s="1"/>
  <c r="AA971" i="5"/>
  <c r="AB971" i="5" s="1"/>
  <c r="AA996" i="5"/>
  <c r="AB996" i="5" s="1"/>
  <c r="AA998" i="5"/>
  <c r="AA1002" i="5"/>
  <c r="AB1002" i="5" s="1"/>
  <c r="AA1029" i="5"/>
  <c r="AB1029" i="5" s="1"/>
  <c r="AC1041" i="5"/>
  <c r="AE2" i="9"/>
  <c r="Q89" i="8"/>
  <c r="R89" i="8" s="1"/>
  <c r="AA1056" i="5"/>
  <c r="AB1056" i="5" s="1"/>
  <c r="AA1083" i="5"/>
  <c r="AB1083" i="5" s="1"/>
  <c r="AC1112" i="5"/>
  <c r="AC1114" i="5"/>
  <c r="AA1128" i="5"/>
  <c r="AB1128" i="5" s="1"/>
  <c r="AG26" i="9"/>
  <c r="Q97" i="8"/>
  <c r="R97" i="8" s="1"/>
  <c r="AG31" i="9"/>
  <c r="AC1147" i="5"/>
  <c r="AH13" i="9"/>
  <c r="AC1165" i="5"/>
  <c r="AH18" i="9"/>
  <c r="AC1170" i="5"/>
  <c r="AH21" i="9"/>
  <c r="AC1173" i="5"/>
  <c r="AI7" i="9"/>
  <c r="AC1195" i="5"/>
  <c r="AA1231" i="5"/>
  <c r="AB1231" i="5" s="1"/>
  <c r="AJ7" i="10" s="1"/>
  <c r="AA1234" i="5"/>
  <c r="AB1234" i="5" s="1"/>
  <c r="AK6" i="9"/>
  <c r="AC1266" i="5"/>
  <c r="AA1300" i="5"/>
  <c r="AB1300" i="5" s="1"/>
  <c r="AL4" i="10" s="1"/>
  <c r="AA1303" i="5"/>
  <c r="AB1303" i="5" s="1"/>
  <c r="AL7" i="10" s="1"/>
  <c r="AA1312" i="5"/>
  <c r="AB1312" i="5" s="1"/>
  <c r="AA1321" i="5"/>
  <c r="AB1321" i="5" s="1"/>
  <c r="AL25" i="10" s="1"/>
  <c r="AM27" i="9"/>
  <c r="AC1359" i="5"/>
  <c r="AA1362" i="5"/>
  <c r="AB1362" i="5" s="1"/>
  <c r="AM30" i="10" s="1"/>
  <c r="AA1384" i="5"/>
  <c r="AB1384" i="5" s="1"/>
  <c r="AN16" i="10" s="1"/>
  <c r="AA1407" i="5"/>
  <c r="AB1407" i="5" s="1"/>
  <c r="AO3" i="10" s="1"/>
  <c r="AU27" i="9"/>
  <c r="AA890" i="5"/>
  <c r="AA948" i="5"/>
  <c r="AB948" i="5" s="1"/>
  <c r="AB12" i="10" s="1"/>
  <c r="AA975" i="5"/>
  <c r="AB975" i="5" s="1"/>
  <c r="AC3" i="10" s="1"/>
  <c r="AC990" i="5"/>
  <c r="AA1025" i="5"/>
  <c r="AB1025" i="5" s="1"/>
  <c r="AD17" i="10" s="1"/>
  <c r="S89" i="8"/>
  <c r="AA1052" i="5"/>
  <c r="AB1052" i="5" s="1"/>
  <c r="AE8" i="10" s="1"/>
  <c r="AA1079" i="5"/>
  <c r="AB1079" i="5" s="1"/>
  <c r="AE35" i="10" s="1"/>
  <c r="AF14" i="9"/>
  <c r="Q93" i="8"/>
  <c r="R93" i="8" s="1"/>
  <c r="AA1106" i="5"/>
  <c r="AA1119" i="5"/>
  <c r="AB1119" i="5" s="1"/>
  <c r="AG3" i="10" s="1"/>
  <c r="AG17" i="9"/>
  <c r="AC1133" i="5"/>
  <c r="S97" i="8"/>
  <c r="AG34" i="9"/>
  <c r="AH8" i="9"/>
  <c r="AC1160" i="5"/>
  <c r="AA1162" i="5"/>
  <c r="AB1162" i="5" s="1"/>
  <c r="AH10" i="10" s="1"/>
  <c r="AH29" i="9"/>
  <c r="AC1181" i="5"/>
  <c r="AH34" i="9"/>
  <c r="AC1186" i="5"/>
  <c r="AA1191" i="5"/>
  <c r="AB1191" i="5" s="1"/>
  <c r="AI3" i="10" s="1"/>
  <c r="AI25" i="9"/>
  <c r="AC1213" i="5"/>
  <c r="AJ8" i="9"/>
  <c r="AC1232" i="5"/>
  <c r="AK26" i="9"/>
  <c r="Q109" i="8"/>
  <c r="R109" i="8" s="1"/>
  <c r="AA1306" i="5"/>
  <c r="AB1306" i="5" s="1"/>
  <c r="AL10" i="10" s="1"/>
  <c r="AL26" i="9"/>
  <c r="Q112" i="8"/>
  <c r="R112" i="8" s="1"/>
  <c r="AN17" i="9"/>
  <c r="AC1385" i="5"/>
  <c r="AO26" i="9"/>
  <c r="Q121" i="8"/>
  <c r="R121" i="8" s="1"/>
  <c r="AC852" i="5"/>
  <c r="AC870" i="5"/>
  <c r="AC875" i="5"/>
  <c r="AA905" i="5"/>
  <c r="AB905" i="5" s="1"/>
  <c r="AA918" i="5"/>
  <c r="AB918" i="5" s="1"/>
  <c r="AA18" i="10" s="1"/>
  <c r="AB26" i="9"/>
  <c r="Q82" i="8"/>
  <c r="R82" i="8" s="1"/>
  <c r="AC1004" i="5"/>
  <c r="AA1023" i="5"/>
  <c r="AB1023" i="5" s="1"/>
  <c r="AA1050" i="5"/>
  <c r="AB1050" i="5" s="1"/>
  <c r="AE6" i="10" s="1"/>
  <c r="AA1077" i="5"/>
  <c r="AB1077" i="5" s="1"/>
  <c r="AE33" i="10" s="1"/>
  <c r="S93" i="8"/>
  <c r="AA1104" i="5"/>
  <c r="AB1104" i="5" s="1"/>
  <c r="AF24" i="10" s="1"/>
  <c r="AF31" i="9"/>
  <c r="AA1165" i="5"/>
  <c r="AB1165" i="5" s="1"/>
  <c r="AH13" i="10" s="1"/>
  <c r="AI4" i="9"/>
  <c r="AC1192" i="5"/>
  <c r="AA1195" i="5"/>
  <c r="AB1195" i="5" s="1"/>
  <c r="AI7" i="10" s="1"/>
  <c r="AJ5" i="9"/>
  <c r="AC1229" i="5"/>
  <c r="AJ20" i="9"/>
  <c r="AC1244" i="5"/>
  <c r="AA1266" i="5"/>
  <c r="AB1266" i="5" s="1"/>
  <c r="AK6" i="10" s="1"/>
  <c r="AA1272" i="5"/>
  <c r="AB1272" i="5" s="1"/>
  <c r="AK12" i="10" s="1"/>
  <c r="AL8" i="9"/>
  <c r="AC1304" i="5"/>
  <c r="AM12" i="9"/>
  <c r="AM31" i="9"/>
  <c r="AA1369" i="5"/>
  <c r="AB1369" i="5" s="1"/>
  <c r="AO36" i="9"/>
  <c r="AU7" i="9"/>
  <c r="AC1627" i="5"/>
  <c r="AA851" i="5"/>
  <c r="AB851" i="5" s="1"/>
  <c r="Y23" i="10" s="1"/>
  <c r="AA869" i="5"/>
  <c r="AB869" i="5" s="1"/>
  <c r="Z5" i="10" s="1"/>
  <c r="AA887" i="5"/>
  <c r="AB887" i="5" s="1"/>
  <c r="Z23" i="10" s="1"/>
  <c r="AC898" i="5"/>
  <c r="AA26" i="9"/>
  <c r="Q79" i="8"/>
  <c r="R79" i="8" s="1"/>
  <c r="AC929" i="5"/>
  <c r="AA933" i="5"/>
  <c r="AB933" i="5" s="1"/>
  <c r="AA33" i="10" s="1"/>
  <c r="AA935" i="5"/>
  <c r="AB935" i="5" s="1"/>
  <c r="AA35" i="10" s="1"/>
  <c r="AA954" i="5"/>
  <c r="AB954" i="5" s="1"/>
  <c r="S82" i="8"/>
  <c r="AC969" i="5"/>
  <c r="AC975" i="5"/>
  <c r="AA981" i="5"/>
  <c r="AB981" i="5" s="1"/>
  <c r="AC31" i="9"/>
  <c r="AC1003" i="5"/>
  <c r="AA1017" i="5"/>
  <c r="AB1017" i="5" s="1"/>
  <c r="AD22" i="9"/>
  <c r="AD26" i="9"/>
  <c r="Q88" i="8"/>
  <c r="R88" i="8" s="1"/>
  <c r="AA1044" i="5"/>
  <c r="AB1044" i="5" s="1"/>
  <c r="AE13" i="9"/>
  <c r="AA1071" i="5"/>
  <c r="AB1071" i="5" s="1"/>
  <c r="AC1079" i="5"/>
  <c r="AF4" i="9"/>
  <c r="AC1084" i="5"/>
  <c r="AA1098" i="5"/>
  <c r="AB1098" i="5" s="1"/>
  <c r="AA1115" i="5"/>
  <c r="AB1115" i="5" s="1"/>
  <c r="AC1119" i="5"/>
  <c r="AG13" i="9"/>
  <c r="AG24" i="9"/>
  <c r="AA1150" i="5"/>
  <c r="AB1150" i="5" s="1"/>
  <c r="AG34" i="10" s="1"/>
  <c r="AH37" i="9"/>
  <c r="AC1189" i="5"/>
  <c r="AC1207" i="5"/>
  <c r="AA1213" i="5"/>
  <c r="AB1213" i="5" s="1"/>
  <c r="AI25" i="10" s="1"/>
  <c r="AJ17" i="9"/>
  <c r="AC1241" i="5"/>
  <c r="AA1276" i="5"/>
  <c r="AB1276" i="5" s="1"/>
  <c r="AK20" i="9"/>
  <c r="AC1280" i="5"/>
  <c r="AL23" i="9"/>
  <c r="AL33" i="9"/>
  <c r="AC1329" i="5"/>
  <c r="AA1353" i="5"/>
  <c r="AB1353" i="5" s="1"/>
  <c r="AM21" i="10" s="1"/>
  <c r="AM28" i="9"/>
  <c r="AN8" i="9"/>
  <c r="AC1376" i="5"/>
  <c r="AA1398" i="5"/>
  <c r="AB1398" i="5" s="1"/>
  <c r="AN30" i="10" s="1"/>
  <c r="AP37" i="9"/>
  <c r="AA1540" i="5"/>
  <c r="AB1540" i="5" s="1"/>
  <c r="AT33" i="9"/>
  <c r="AC1617" i="5"/>
  <c r="AA1620" i="5"/>
  <c r="AB1620" i="5" s="1"/>
  <c r="AT36" i="10" s="1"/>
  <c r="AA1630" i="5"/>
  <c r="AB1630" i="5" s="1"/>
  <c r="AU10" i="10" s="1"/>
  <c r="S65" i="8"/>
  <c r="S68" i="8"/>
  <c r="S71" i="8"/>
  <c r="S74" i="8"/>
  <c r="S77" i="8"/>
  <c r="AA909" i="5"/>
  <c r="AB909" i="5" s="1"/>
  <c r="AA9" i="10" s="1"/>
  <c r="S79" i="8"/>
  <c r="AA960" i="5"/>
  <c r="AB960" i="5" s="1"/>
  <c r="AB24" i="10" s="1"/>
  <c r="AA962" i="5"/>
  <c r="AC2" i="9"/>
  <c r="Q83" i="8"/>
  <c r="R83" i="8" s="1"/>
  <c r="AA987" i="5"/>
  <c r="AB987" i="5" s="1"/>
  <c r="AC15" i="10" s="1"/>
  <c r="AA989" i="5"/>
  <c r="AB989" i="5" s="1"/>
  <c r="AC17" i="10" s="1"/>
  <c r="AA1011" i="5"/>
  <c r="AB1011" i="5" s="1"/>
  <c r="AD3" i="10" s="1"/>
  <c r="S88" i="8"/>
  <c r="AA1038" i="5"/>
  <c r="AB1038" i="5" s="1"/>
  <c r="AD30" i="10" s="1"/>
  <c r="AA1065" i="5"/>
  <c r="AB1065" i="5" s="1"/>
  <c r="AE21" i="10" s="1"/>
  <c r="AC1077" i="5"/>
  <c r="AF2" i="9"/>
  <c r="Q92" i="8"/>
  <c r="R92" i="8" s="1"/>
  <c r="AA1092" i="5"/>
  <c r="AB1092" i="5" s="1"/>
  <c r="AF12" i="10" s="1"/>
  <c r="AC1104" i="5"/>
  <c r="AF29" i="9"/>
  <c r="AA1111" i="5"/>
  <c r="AB1111" i="5" s="1"/>
  <c r="AF31" i="10" s="1"/>
  <c r="AG4" i="9"/>
  <c r="AC1120" i="5"/>
  <c r="AA1124" i="5"/>
  <c r="AB1124" i="5" s="1"/>
  <c r="AG8" i="10" s="1"/>
  <c r="AG27" i="9"/>
  <c r="AC1143" i="5"/>
  <c r="AG37" i="9"/>
  <c r="AC1153" i="5"/>
  <c r="AH11" i="9"/>
  <c r="AC1163" i="5"/>
  <c r="AH27" i="9"/>
  <c r="AH32" i="9"/>
  <c r="AC1184" i="5"/>
  <c r="AI20" i="9"/>
  <c r="AC1208" i="5"/>
  <c r="AK17" i="9"/>
  <c r="AC1277" i="5"/>
  <c r="AK30" i="9"/>
  <c r="AA1344" i="5"/>
  <c r="AB1344" i="5" s="1"/>
  <c r="AM12" i="10" s="1"/>
  <c r="AN14" i="9"/>
  <c r="Q117" i="8"/>
  <c r="R117" i="8" s="1"/>
  <c r="AN37" i="9"/>
  <c r="AP34" i="9"/>
  <c r="AC1474" i="5"/>
  <c r="AK2" i="9"/>
  <c r="Q107" i="8"/>
  <c r="R107" i="8" s="1"/>
  <c r="AA1297" i="5"/>
  <c r="AB1297" i="5" s="1"/>
  <c r="AL15" i="9"/>
  <c r="AC1311" i="5"/>
  <c r="AL21" i="9"/>
  <c r="AL27" i="9"/>
  <c r="AC1323" i="5"/>
  <c r="AL31" i="9"/>
  <c r="AC1327" i="5"/>
  <c r="AM20" i="9"/>
  <c r="AC1352" i="5"/>
  <c r="AA1356" i="5"/>
  <c r="AB1356" i="5" s="1"/>
  <c r="AM24" i="10" s="1"/>
  <c r="AN3" i="9"/>
  <c r="AC1371" i="5"/>
  <c r="AA1392" i="5"/>
  <c r="AB1392" i="5" s="1"/>
  <c r="AN24" i="10" s="1"/>
  <c r="AN27" i="9"/>
  <c r="AC1395" i="5"/>
  <c r="AN29" i="9"/>
  <c r="AC1397" i="5"/>
  <c r="AN34" i="9"/>
  <c r="AA1419" i="5"/>
  <c r="AB1419" i="5" s="1"/>
  <c r="AO15" i="10" s="1"/>
  <c r="AA1429" i="5"/>
  <c r="AB1429" i="5" s="1"/>
  <c r="AO25" i="10" s="1"/>
  <c r="AA1447" i="5"/>
  <c r="AB1447" i="5" s="1"/>
  <c r="AP7" i="10" s="1"/>
  <c r="AP10" i="9"/>
  <c r="AA1455" i="5"/>
  <c r="AB1455" i="5" s="1"/>
  <c r="AP15" i="10" s="1"/>
  <c r="AA1470" i="5"/>
  <c r="AB1470" i="5" s="1"/>
  <c r="AP30" i="10" s="1"/>
  <c r="AA1482" i="5"/>
  <c r="AB1482" i="5" s="1"/>
  <c r="AQ6" i="10" s="1"/>
  <c r="AS9" i="9"/>
  <c r="AC1557" i="5"/>
  <c r="AS12" i="9"/>
  <c r="AC1560" i="5"/>
  <c r="AT32" i="9"/>
  <c r="AC1616" i="5"/>
  <c r="AA1633" i="5"/>
  <c r="AB1633" i="5" s="1"/>
  <c r="AC1157" i="5"/>
  <c r="AC1162" i="5"/>
  <c r="AI3" i="9"/>
  <c r="AC1191" i="5"/>
  <c r="AI14" i="9"/>
  <c r="Q102" i="8"/>
  <c r="R102" i="8" s="1"/>
  <c r="AJ7" i="9"/>
  <c r="AA1252" i="5"/>
  <c r="AB1252" i="5" s="1"/>
  <c r="AJ28" i="10" s="1"/>
  <c r="AJ36" i="9"/>
  <c r="AC1260" i="5"/>
  <c r="S107" i="8"/>
  <c r="AC1271" i="5"/>
  <c r="AA1299" i="5"/>
  <c r="AB1299" i="5" s="1"/>
  <c r="AL3" i="10" s="1"/>
  <c r="AL25" i="9"/>
  <c r="AC1321" i="5"/>
  <c r="AM14" i="9"/>
  <c r="Q114" i="8"/>
  <c r="R114" i="8" s="1"/>
  <c r="AN16" i="9"/>
  <c r="AC1384" i="5"/>
  <c r="AN18" i="9"/>
  <c r="AC1386" i="5"/>
  <c r="AO3" i="9"/>
  <c r="AC1407" i="5"/>
  <c r="AA1414" i="5"/>
  <c r="AB1414" i="5" s="1"/>
  <c r="AO13" i="9"/>
  <c r="AC1417" i="5"/>
  <c r="AO23" i="9"/>
  <c r="AC1427" i="5"/>
  <c r="AA1432" i="5"/>
  <c r="AB1432" i="5" s="1"/>
  <c r="AP13" i="9"/>
  <c r="AC1453" i="5"/>
  <c r="AP22" i="9"/>
  <c r="AC1462" i="5"/>
  <c r="AP25" i="9"/>
  <c r="AC1465" i="5"/>
  <c r="AA1473" i="5"/>
  <c r="AB1473" i="5" s="1"/>
  <c r="AP33" i="10" s="1"/>
  <c r="AA1476" i="5"/>
  <c r="AB1476" i="5" s="1"/>
  <c r="AP36" i="10" s="1"/>
  <c r="AQ20" i="9"/>
  <c r="AC1496" i="5"/>
  <c r="AQ36" i="9"/>
  <c r="AR31" i="9"/>
  <c r="AC1543" i="5"/>
  <c r="AT13" i="9"/>
  <c r="AC1597" i="5"/>
  <c r="AA1606" i="5"/>
  <c r="AB1606" i="5" s="1"/>
  <c r="AT22" i="10" s="1"/>
  <c r="AV11" i="9"/>
  <c r="AV22" i="9"/>
  <c r="AA941" i="5"/>
  <c r="AB941" i="5" s="1"/>
  <c r="AA950" i="5"/>
  <c r="AA959" i="5"/>
  <c r="AB959" i="5" s="1"/>
  <c r="AA968" i="5"/>
  <c r="AB968" i="5" s="1"/>
  <c r="AA977" i="5"/>
  <c r="AB977" i="5" s="1"/>
  <c r="AC5" i="10" s="1"/>
  <c r="AA986" i="5"/>
  <c r="AA995" i="5"/>
  <c r="AB995" i="5" s="1"/>
  <c r="AC23" i="10" s="1"/>
  <c r="AA1004" i="5"/>
  <c r="AB1004" i="5" s="1"/>
  <c r="AC32" i="10" s="1"/>
  <c r="AA1013" i="5"/>
  <c r="AB1013" i="5" s="1"/>
  <c r="AD5" i="10" s="1"/>
  <c r="AA1022" i="5"/>
  <c r="AA1031" i="5"/>
  <c r="AB1031" i="5" s="1"/>
  <c r="AA1040" i="5"/>
  <c r="AB1040" i="5" s="1"/>
  <c r="AD32" i="10" s="1"/>
  <c r="AA1049" i="5"/>
  <c r="AB1049" i="5" s="1"/>
  <c r="AE5" i="10" s="1"/>
  <c r="AA1058" i="5"/>
  <c r="AA1067" i="5"/>
  <c r="AB1067" i="5" s="1"/>
  <c r="AE23" i="10" s="1"/>
  <c r="AA1076" i="5"/>
  <c r="AB1076" i="5" s="1"/>
  <c r="AE32" i="10" s="1"/>
  <c r="AA1085" i="5"/>
  <c r="AB1085" i="5" s="1"/>
  <c r="AA1094" i="5"/>
  <c r="AA1103" i="5"/>
  <c r="AB1103" i="5" s="1"/>
  <c r="AF23" i="10" s="1"/>
  <c r="AA1112" i="5"/>
  <c r="AB1112" i="5" s="1"/>
  <c r="AF32" i="10" s="1"/>
  <c r="AA1121" i="5"/>
  <c r="AB1121" i="5" s="1"/>
  <c r="AA1130" i="5"/>
  <c r="AA1177" i="5"/>
  <c r="AB1177" i="5" s="1"/>
  <c r="AH25" i="10" s="1"/>
  <c r="AC1187" i="5"/>
  <c r="AA1225" i="5"/>
  <c r="AB1225" i="5" s="1"/>
  <c r="AI37" i="10" s="1"/>
  <c r="AJ21" i="9"/>
  <c r="AJ27" i="9"/>
  <c r="AC1251" i="5"/>
  <c r="S108" i="8"/>
  <c r="AL2" i="9"/>
  <c r="Q110" i="8"/>
  <c r="R110" i="8" s="1"/>
  <c r="AC1313" i="5"/>
  <c r="AL34" i="9"/>
  <c r="AM2" i="9"/>
  <c r="Q113" i="8"/>
  <c r="R113" i="8" s="1"/>
  <c r="AA1342" i="5"/>
  <c r="AB1342" i="5" s="1"/>
  <c r="AM10" i="10" s="1"/>
  <c r="AM23" i="9"/>
  <c r="AC1355" i="5"/>
  <c r="AN12" i="9"/>
  <c r="AC1380" i="5"/>
  <c r="S117" i="8"/>
  <c r="AA1393" i="5"/>
  <c r="AB1393" i="5" s="1"/>
  <c r="AN25" i="10" s="1"/>
  <c r="AN30" i="9"/>
  <c r="AA1420" i="5"/>
  <c r="AB1420" i="5" s="1"/>
  <c r="AO16" i="10" s="1"/>
  <c r="AO21" i="9"/>
  <c r="AO29" i="9"/>
  <c r="AC1433" i="5"/>
  <c r="AA1440" i="5"/>
  <c r="AB1440" i="5" s="1"/>
  <c r="AO36" i="10" s="1"/>
  <c r="AA1456" i="5"/>
  <c r="AB1456" i="5" s="1"/>
  <c r="AA1477" i="5"/>
  <c r="AB1477" i="5" s="1"/>
  <c r="AP37" i="10" s="1"/>
  <c r="AQ37" i="9"/>
  <c r="AR32" i="9"/>
  <c r="AC1544" i="5"/>
  <c r="AA1554" i="5"/>
  <c r="AB1554" i="5" s="1"/>
  <c r="AS6" i="10" s="1"/>
  <c r="AA1647" i="5"/>
  <c r="AB1647" i="5" s="1"/>
  <c r="AU27" i="10" s="1"/>
  <c r="AA1227" i="5"/>
  <c r="AB1227" i="5" s="1"/>
  <c r="AJ3" i="10" s="1"/>
  <c r="AJ23" i="9"/>
  <c r="AC1247" i="5"/>
  <c r="AJ25" i="9"/>
  <c r="AC1249" i="5"/>
  <c r="AJ31" i="9"/>
  <c r="AC1255" i="5"/>
  <c r="AJ33" i="9"/>
  <c r="AC1257" i="5"/>
  <c r="AC1264" i="5"/>
  <c r="AK7" i="9"/>
  <c r="AC1267" i="5"/>
  <c r="AC1268" i="5"/>
  <c r="AK36" i="9"/>
  <c r="AC1296" i="5"/>
  <c r="S110" i="8"/>
  <c r="AL6" i="9"/>
  <c r="AC1302" i="5"/>
  <c r="AC1315" i="5"/>
  <c r="AC1325" i="5"/>
  <c r="AL32" i="9"/>
  <c r="AC1328" i="5"/>
  <c r="AL36" i="9"/>
  <c r="S113" i="8"/>
  <c r="AA1338" i="5"/>
  <c r="AB1338" i="5" s="1"/>
  <c r="AM6" i="10" s="1"/>
  <c r="AM21" i="9"/>
  <c r="AC1353" i="5"/>
  <c r="AA1357" i="5"/>
  <c r="AB1357" i="5" s="1"/>
  <c r="AM25" i="10" s="1"/>
  <c r="AC1367" i="5"/>
  <c r="AN23" i="9"/>
  <c r="AC1391" i="5"/>
  <c r="AA1410" i="5"/>
  <c r="AB1410" i="5" s="1"/>
  <c r="AO6" i="10" s="1"/>
  <c r="AO14" i="9"/>
  <c r="Q120" i="8"/>
  <c r="R120" i="8" s="1"/>
  <c r="AP20" i="9"/>
  <c r="AC1460" i="5"/>
  <c r="AQ2" i="9"/>
  <c r="Q125" i="8"/>
  <c r="R125" i="8" s="1"/>
  <c r="AQ11" i="9"/>
  <c r="AC1487" i="5"/>
  <c r="AR23" i="9"/>
  <c r="AC1535" i="5"/>
  <c r="AR29" i="9"/>
  <c r="AC1541" i="5"/>
  <c r="AR36" i="9"/>
  <c r="AA1561" i="5"/>
  <c r="AB1561" i="5" s="1"/>
  <c r="AT7" i="9"/>
  <c r="AC1591" i="5"/>
  <c r="AA1691" i="5"/>
  <c r="AB1691" i="5" s="1"/>
  <c r="AV35" i="10" s="1"/>
  <c r="AW32" i="9"/>
  <c r="AC1724" i="5"/>
  <c r="AX14" i="9"/>
  <c r="Q147" i="8"/>
  <c r="R147" i="8" s="1"/>
  <c r="BA13" i="9"/>
  <c r="AH3" i="9"/>
  <c r="AC1155" i="5"/>
  <c r="AH36" i="9"/>
  <c r="AC1188" i="5"/>
  <c r="AI2" i="9"/>
  <c r="Q101" i="8"/>
  <c r="R101" i="8" s="1"/>
  <c r="AI24" i="9"/>
  <c r="AC1212" i="5"/>
  <c r="AC1217" i="5"/>
  <c r="AI32" i="9"/>
  <c r="AC1220" i="5"/>
  <c r="AA1239" i="5"/>
  <c r="AB1239" i="5" s="1"/>
  <c r="AJ15" i="10" s="1"/>
  <c r="AC1309" i="5"/>
  <c r="AL18" i="9"/>
  <c r="AC1314" i="5"/>
  <c r="AL30" i="9"/>
  <c r="AC1326" i="5"/>
  <c r="AM15" i="9"/>
  <c r="AC1347" i="5"/>
  <c r="AM34" i="9"/>
  <c r="AC1366" i="5"/>
  <c r="AN2" i="9"/>
  <c r="Q116" i="8"/>
  <c r="R116" i="8" s="1"/>
  <c r="AA1378" i="5"/>
  <c r="AB1378" i="5" s="1"/>
  <c r="AN10" i="10" s="1"/>
  <c r="AA1405" i="5"/>
  <c r="AB1405" i="5" s="1"/>
  <c r="AN37" i="10" s="1"/>
  <c r="AA1425" i="5"/>
  <c r="AB1425" i="5" s="1"/>
  <c r="AO21" i="10" s="1"/>
  <c r="AO24" i="9"/>
  <c r="AC1428" i="5"/>
  <c r="AA1443" i="5"/>
  <c r="AB1443" i="5" s="1"/>
  <c r="AP3" i="10" s="1"/>
  <c r="AP29" i="9"/>
  <c r="AC1469" i="5"/>
  <c r="AQ5" i="9"/>
  <c r="AC1481" i="5"/>
  <c r="AA1500" i="5"/>
  <c r="AB1500" i="5" s="1"/>
  <c r="AQ24" i="10" s="1"/>
  <c r="AA1513" i="5"/>
  <c r="AB1513" i="5" s="1"/>
  <c r="AQ37" i="10" s="1"/>
  <c r="AA1519" i="5"/>
  <c r="AB1519" i="5" s="1"/>
  <c r="AR7" i="10" s="1"/>
  <c r="AA1528" i="5"/>
  <c r="AB1528" i="5" s="1"/>
  <c r="AS4" i="9"/>
  <c r="AS20" i="9"/>
  <c r="AC1568" i="5"/>
  <c r="AS33" i="9"/>
  <c r="AC1581" i="5"/>
  <c r="AA1584" i="5"/>
  <c r="AB1584" i="5" s="1"/>
  <c r="AS36" i="10" s="1"/>
  <c r="AA1594" i="5"/>
  <c r="AB1594" i="5" s="1"/>
  <c r="AT10" i="10" s="1"/>
  <c r="AT24" i="9"/>
  <c r="AU15" i="9"/>
  <c r="AV6" i="9"/>
  <c r="AA1153" i="5"/>
  <c r="AB1153" i="5" s="1"/>
  <c r="AG37" i="10" s="1"/>
  <c r="AA1167" i="5"/>
  <c r="AB1167" i="5" s="1"/>
  <c r="AH15" i="10" s="1"/>
  <c r="AH31" i="9"/>
  <c r="AC1183" i="5"/>
  <c r="S101" i="8"/>
  <c r="AI15" i="9"/>
  <c r="S103" i="8"/>
  <c r="AI30" i="9"/>
  <c r="AC1218" i="5"/>
  <c r="AI34" i="9"/>
  <c r="AC1223" i="5"/>
  <c r="AA1249" i="5"/>
  <c r="AB1249" i="5" s="1"/>
  <c r="AJ25" i="10" s="1"/>
  <c r="AK3" i="9"/>
  <c r="AK9" i="9"/>
  <c r="AC1269" i="5"/>
  <c r="AA1302" i="5"/>
  <c r="AB1302" i="5" s="1"/>
  <c r="AL6" i="10" s="1"/>
  <c r="AL12" i="9"/>
  <c r="AC1308" i="5"/>
  <c r="AL14" i="9"/>
  <c r="Q111" i="8"/>
  <c r="R111" i="8" s="1"/>
  <c r="AL20" i="9"/>
  <c r="AC1316" i="5"/>
  <c r="AL24" i="9"/>
  <c r="AC1320" i="5"/>
  <c r="AM7" i="9"/>
  <c r="AC1339" i="5"/>
  <c r="AM32" i="9"/>
  <c r="AC1364" i="5"/>
  <c r="AM36" i="9"/>
  <c r="AC1368" i="5"/>
  <c r="S116" i="8"/>
  <c r="AA1374" i="5"/>
  <c r="AB1374" i="5" s="1"/>
  <c r="AN6" i="10" s="1"/>
  <c r="AN21" i="9"/>
  <c r="AN33" i="9"/>
  <c r="AC1401" i="5"/>
  <c r="AO7" i="9"/>
  <c r="AO27" i="9"/>
  <c r="AC1431" i="5"/>
  <c r="AP9" i="9"/>
  <c r="AC1463" i="5"/>
  <c r="AP32" i="9"/>
  <c r="AC1472" i="5"/>
  <c r="AQ18" i="9"/>
  <c r="AA1506" i="5"/>
  <c r="AB1506" i="5" s="1"/>
  <c r="AQ30" i="10" s="1"/>
  <c r="AA1548" i="5"/>
  <c r="AB1548" i="5" s="1"/>
  <c r="AR36" i="10" s="1"/>
  <c r="AA1621" i="5"/>
  <c r="AB1621" i="5" s="1"/>
  <c r="AT37" i="10" s="1"/>
  <c r="AW22" i="9"/>
  <c r="AC1714" i="5"/>
  <c r="AA911" i="5"/>
  <c r="AB911" i="5" s="1"/>
  <c r="AA11" i="10" s="1"/>
  <c r="AA920" i="5"/>
  <c r="AB920" i="5" s="1"/>
  <c r="AA929" i="5"/>
  <c r="AB929" i="5" s="1"/>
  <c r="AA29" i="10" s="1"/>
  <c r="AA938" i="5"/>
  <c r="AA947" i="5"/>
  <c r="AB947" i="5" s="1"/>
  <c r="AA956" i="5"/>
  <c r="AB956" i="5" s="1"/>
  <c r="AA965" i="5"/>
  <c r="AB965" i="5" s="1"/>
  <c r="AA974" i="5"/>
  <c r="AA983" i="5"/>
  <c r="AB983" i="5" s="1"/>
  <c r="AA992" i="5"/>
  <c r="AB992" i="5" s="1"/>
  <c r="AA1001" i="5"/>
  <c r="AB1001" i="5" s="1"/>
  <c r="AA1010" i="5"/>
  <c r="AA1019" i="5"/>
  <c r="AB1019" i="5" s="1"/>
  <c r="AA1028" i="5"/>
  <c r="AB1028" i="5" s="1"/>
  <c r="AA1037" i="5"/>
  <c r="AB1037" i="5" s="1"/>
  <c r="AA1046" i="5"/>
  <c r="AA1055" i="5"/>
  <c r="AB1055" i="5" s="1"/>
  <c r="AA1064" i="5"/>
  <c r="AB1064" i="5" s="1"/>
  <c r="AA1073" i="5"/>
  <c r="AB1073" i="5" s="1"/>
  <c r="AA1082" i="5"/>
  <c r="AA1091" i="5"/>
  <c r="AB1091" i="5" s="1"/>
  <c r="AA1100" i="5"/>
  <c r="AB1100" i="5" s="1"/>
  <c r="AA1109" i="5"/>
  <c r="AB1109" i="5" s="1"/>
  <c r="AF29" i="10" s="1"/>
  <c r="AA1118" i="5"/>
  <c r="AA1127" i="5"/>
  <c r="AB1127" i="5" s="1"/>
  <c r="AG11" i="10" s="1"/>
  <c r="AA1141" i="5"/>
  <c r="AB1141" i="5" s="1"/>
  <c r="AG25" i="10" s="1"/>
  <c r="AA1155" i="5"/>
  <c r="AB1155" i="5" s="1"/>
  <c r="AH3" i="10" s="1"/>
  <c r="AH24" i="9"/>
  <c r="AC1176" i="5"/>
  <c r="AJ2" i="9"/>
  <c r="Q104" i="8"/>
  <c r="R104" i="8" s="1"/>
  <c r="AA1261" i="5"/>
  <c r="AB1261" i="5" s="1"/>
  <c r="AJ37" i="10" s="1"/>
  <c r="AK21" i="9"/>
  <c r="AK27" i="9"/>
  <c r="AC1287" i="5"/>
  <c r="S111" i="8"/>
  <c r="AA1324" i="5"/>
  <c r="AB1324" i="5" s="1"/>
  <c r="AL28" i="10" s="1"/>
  <c r="AM9" i="9"/>
  <c r="AC1341" i="5"/>
  <c r="AA1347" i="5"/>
  <c r="AB1347" i="5" s="1"/>
  <c r="AM15" i="10" s="1"/>
  <c r="AM30" i="9"/>
  <c r="AA1396" i="5"/>
  <c r="AB1396" i="5" s="1"/>
  <c r="AN28" i="10" s="1"/>
  <c r="AA1428" i="5"/>
  <c r="AB1428" i="5" s="1"/>
  <c r="AO24" i="10" s="1"/>
  <c r="AO30" i="9"/>
  <c r="AC1434" i="5"/>
  <c r="AC1436" i="5"/>
  <c r="AA1441" i="5"/>
  <c r="AB1441" i="5" s="1"/>
  <c r="AO37" i="10" s="1"/>
  <c r="AQ12" i="9"/>
  <c r="AC1488" i="5"/>
  <c r="AQ22" i="9"/>
  <c r="AQ31" i="9"/>
  <c r="AR37" i="9"/>
  <c r="AU32" i="9"/>
  <c r="AC1652" i="5"/>
  <c r="AA1710" i="5"/>
  <c r="AB1710" i="5" s="1"/>
  <c r="AW18" i="10" s="1"/>
  <c r="AG15" i="9"/>
  <c r="AH7" i="9"/>
  <c r="AC1159" i="5"/>
  <c r="AH26" i="9"/>
  <c r="Q100" i="8"/>
  <c r="R100" i="8" s="1"/>
  <c r="AH33" i="9"/>
  <c r="AC1185" i="5"/>
  <c r="AA1203" i="5"/>
  <c r="AB1203" i="5" s="1"/>
  <c r="AI15" i="10" s="1"/>
  <c r="AA1216" i="5"/>
  <c r="AB1216" i="5" s="1"/>
  <c r="AI36" i="9"/>
  <c r="AC1224" i="5"/>
  <c r="S104" i="8"/>
  <c r="AJ6" i="9"/>
  <c r="AC1235" i="5"/>
  <c r="AA1263" i="5"/>
  <c r="AB1263" i="5" s="1"/>
  <c r="AK3" i="10" s="1"/>
  <c r="AK23" i="9"/>
  <c r="AC1283" i="5"/>
  <c r="AK25" i="9"/>
  <c r="AK31" i="9"/>
  <c r="AC1291" i="5"/>
  <c r="AK33" i="9"/>
  <c r="AC1293" i="5"/>
  <c r="AC1300" i="5"/>
  <c r="AL7" i="9"/>
  <c r="AM5" i="9"/>
  <c r="AC1337" i="5"/>
  <c r="AN7" i="9"/>
  <c r="AC1375" i="5"/>
  <c r="AC1378" i="5"/>
  <c r="AA1389" i="5"/>
  <c r="AB1389" i="5" s="1"/>
  <c r="AN21" i="10" s="1"/>
  <c r="AC1403" i="5"/>
  <c r="AO2" i="9"/>
  <c r="Q119" i="8"/>
  <c r="R119" i="8" s="1"/>
  <c r="AA1411" i="5"/>
  <c r="AB1411" i="5" s="1"/>
  <c r="AO7" i="10" s="1"/>
  <c r="AO12" i="9"/>
  <c r="AC1416" i="5"/>
  <c r="AA1431" i="5"/>
  <c r="AB1431" i="5" s="1"/>
  <c r="AO27" i="10" s="1"/>
  <c r="AA1446" i="5"/>
  <c r="AB1446" i="5" s="1"/>
  <c r="AP6" i="10" s="1"/>
  <c r="AQ9" i="9"/>
  <c r="AC1485" i="5"/>
  <c r="AA1494" i="5"/>
  <c r="AB1494" i="5" s="1"/>
  <c r="AQ18" i="10" s="1"/>
  <c r="AR21" i="9"/>
  <c r="AC1533" i="5"/>
  <c r="AS8" i="9"/>
  <c r="AC1556" i="5"/>
  <c r="AA1642" i="5"/>
  <c r="AB1642" i="5" s="1"/>
  <c r="AU22" i="10" s="1"/>
  <c r="AH12" i="9"/>
  <c r="AH14" i="9"/>
  <c r="Q99" i="8"/>
  <c r="R99" i="8" s="1"/>
  <c r="S100" i="8"/>
  <c r="AA1194" i="5"/>
  <c r="AB1194" i="5" s="1"/>
  <c r="AI6" i="10" s="1"/>
  <c r="AC1210" i="5"/>
  <c r="AJ18" i="9"/>
  <c r="AC1242" i="5"/>
  <c r="AJ26" i="9"/>
  <c r="Q106" i="8"/>
  <c r="R106" i="8" s="1"/>
  <c r="AC1253" i="5"/>
  <c r="AJ32" i="9"/>
  <c r="AC1256" i="5"/>
  <c r="AA1275" i="5"/>
  <c r="AB1275" i="5" s="1"/>
  <c r="AK15" i="10" s="1"/>
  <c r="AM3" i="9"/>
  <c r="AM24" i="9"/>
  <c r="AC1356" i="5"/>
  <c r="AA1360" i="5"/>
  <c r="AB1360" i="5" s="1"/>
  <c r="AM28" i="10" s="1"/>
  <c r="AN9" i="9"/>
  <c r="AC1377" i="5"/>
  <c r="AA1383" i="5"/>
  <c r="AB1383" i="5" s="1"/>
  <c r="AN15" i="10" s="1"/>
  <c r="AN24" i="9"/>
  <c r="AC1392" i="5"/>
  <c r="AC1396" i="5"/>
  <c r="S119" i="8"/>
  <c r="AO5" i="9"/>
  <c r="AC1409" i="5"/>
  <c r="AO15" i="9"/>
  <c r="AC1423" i="5"/>
  <c r="AO25" i="9"/>
  <c r="AA1434" i="5"/>
  <c r="AB1434" i="5" s="1"/>
  <c r="AO30" i="10" s="1"/>
  <c r="AP15" i="9"/>
  <c r="AC1455" i="5"/>
  <c r="AP18" i="9"/>
  <c r="AP27" i="9"/>
  <c r="AC1467" i="5"/>
  <c r="AA1498" i="5"/>
  <c r="AB1498" i="5" s="1"/>
  <c r="AQ22" i="10" s="1"/>
  <c r="AA1507" i="5"/>
  <c r="AB1507" i="5" s="1"/>
  <c r="AQ31" i="10" s="1"/>
  <c r="AQ35" i="9"/>
  <c r="AC1511" i="5"/>
  <c r="AR18" i="9"/>
  <c r="AC1530" i="5"/>
  <c r="AR34" i="9"/>
  <c r="AC1546" i="5"/>
  <c r="AA1549" i="5"/>
  <c r="AB1549" i="5" s="1"/>
  <c r="AR37" i="10" s="1"/>
  <c r="AA1585" i="5"/>
  <c r="AB1585" i="5" s="1"/>
  <c r="AS37" i="10" s="1"/>
  <c r="S94" i="8"/>
  <c r="AA1113" i="5"/>
  <c r="AB1113" i="5" s="1"/>
  <c r="AF33" i="10" s="1"/>
  <c r="AA1122" i="5"/>
  <c r="AB1122" i="5" s="1"/>
  <c r="AA1131" i="5"/>
  <c r="AB1131" i="5" s="1"/>
  <c r="AG15" i="10" s="1"/>
  <c r="AC1141" i="5"/>
  <c r="AG36" i="9"/>
  <c r="AC1152" i="5"/>
  <c r="AH2" i="9"/>
  <c r="Q98" i="8"/>
  <c r="R98" i="8" s="1"/>
  <c r="S99" i="8"/>
  <c r="AA1230" i="5"/>
  <c r="AB1230" i="5" s="1"/>
  <c r="AJ6" i="10" s="1"/>
  <c r="AJ14" i="9"/>
  <c r="Q105" i="8"/>
  <c r="R105" i="8" s="1"/>
  <c r="AJ24" i="9"/>
  <c r="AC1248" i="5"/>
  <c r="S106" i="8"/>
  <c r="AJ30" i="9"/>
  <c r="AC1254" i="5"/>
  <c r="AC1259" i="5"/>
  <c r="AA1285" i="5"/>
  <c r="AB1285" i="5" s="1"/>
  <c r="AK25" i="10" s="1"/>
  <c r="AL3" i="9"/>
  <c r="AC1299" i="5"/>
  <c r="AM16" i="9"/>
  <c r="AC1348" i="5"/>
  <c r="AM18" i="9"/>
  <c r="AC1350" i="5"/>
  <c r="AN5" i="9"/>
  <c r="AC1373" i="5"/>
  <c r="AA1416" i="5"/>
  <c r="AB1416" i="5" s="1"/>
  <c r="AO12" i="10" s="1"/>
  <c r="AP36" i="9"/>
  <c r="AC1476" i="5"/>
  <c r="AQ13" i="9"/>
  <c r="AC1489" i="5"/>
  <c r="AQ32" i="9"/>
  <c r="AC1508" i="5"/>
  <c r="AR12" i="9"/>
  <c r="AC1524" i="5"/>
  <c r="AA1536" i="5"/>
  <c r="AB1536" i="5" s="1"/>
  <c r="AR24" i="10" s="1"/>
  <c r="AS2" i="9"/>
  <c r="Q131" i="8"/>
  <c r="R131" i="8" s="1"/>
  <c r="AA1599" i="5"/>
  <c r="AB1599" i="5" s="1"/>
  <c r="AT15" i="10" s="1"/>
  <c r="AU6" i="9"/>
  <c r="AC1626" i="5"/>
  <c r="AA1683" i="5"/>
  <c r="AB1683" i="5" s="1"/>
  <c r="AC1457" i="5"/>
  <c r="AP30" i="9"/>
  <c r="AC1470" i="5"/>
  <c r="AC1471" i="5"/>
  <c r="S128" i="8"/>
  <c r="AA1521" i="5"/>
  <c r="AB1521" i="5" s="1"/>
  <c r="AR9" i="10" s="1"/>
  <c r="AR24" i="9"/>
  <c r="AC1536" i="5"/>
  <c r="AC1537" i="5"/>
  <c r="AS3" i="9"/>
  <c r="AC1551" i="5"/>
  <c r="AC1564" i="5"/>
  <c r="AT5" i="9"/>
  <c r="AC1589" i="5"/>
  <c r="AA1593" i="5"/>
  <c r="AB1593" i="5" s="1"/>
  <c r="AT9" i="10" s="1"/>
  <c r="AU5" i="9"/>
  <c r="AC1625" i="5"/>
  <c r="AA1629" i="5"/>
  <c r="AB1629" i="5" s="1"/>
  <c r="AU9" i="10" s="1"/>
  <c r="AV5" i="9"/>
  <c r="AA1663" i="5"/>
  <c r="AB1663" i="5" s="1"/>
  <c r="AV7" i="10" s="1"/>
  <c r="AV26" i="9"/>
  <c r="Q142" i="8"/>
  <c r="R142" i="8" s="1"/>
  <c r="AA1702" i="5"/>
  <c r="AB1702" i="5" s="1"/>
  <c r="AW10" i="10" s="1"/>
  <c r="AW17" i="9"/>
  <c r="AC1709" i="5"/>
  <c r="AA1722" i="5"/>
  <c r="AB1722" i="5" s="1"/>
  <c r="AA1740" i="5"/>
  <c r="AB1740" i="5" s="1"/>
  <c r="AA1755" i="5"/>
  <c r="AB1755" i="5" s="1"/>
  <c r="AX27" i="10" s="1"/>
  <c r="AY29" i="9"/>
  <c r="AC1793" i="5"/>
  <c r="AA1796" i="5"/>
  <c r="AB1796" i="5" s="1"/>
  <c r="AY32" i="10" s="1"/>
  <c r="AZ11" i="9"/>
  <c r="AC1811" i="5"/>
  <c r="AA1821" i="5"/>
  <c r="AB1821" i="5" s="1"/>
  <c r="AZ29" i="9"/>
  <c r="AA1868" i="5"/>
  <c r="AB1868" i="5" s="1"/>
  <c r="BA32" i="10" s="1"/>
  <c r="AN36" i="9"/>
  <c r="AC1404" i="5"/>
  <c r="AC1408" i="5"/>
  <c r="S120" i="8"/>
  <c r="AC1435" i="5"/>
  <c r="AO35" i="9"/>
  <c r="AC1439" i="5"/>
  <c r="AA1449" i="5"/>
  <c r="AB1449" i="5" s="1"/>
  <c r="AP9" i="10" s="1"/>
  <c r="AC1459" i="5"/>
  <c r="AQ3" i="9"/>
  <c r="AC1479" i="5"/>
  <c r="AQ14" i="9"/>
  <c r="Q126" i="8"/>
  <c r="R126" i="8" s="1"/>
  <c r="AQ27" i="9"/>
  <c r="AC1503" i="5"/>
  <c r="AS11" i="9"/>
  <c r="AC1559" i="5"/>
  <c r="AS30" i="9"/>
  <c r="AT3" i="9"/>
  <c r="AC1587" i="5"/>
  <c r="AT12" i="9"/>
  <c r="AC1596" i="5"/>
  <c r="AA1600" i="5"/>
  <c r="AB1600" i="5" s="1"/>
  <c r="AT16" i="10" s="1"/>
  <c r="AT30" i="9"/>
  <c r="AC1614" i="5"/>
  <c r="AU3" i="9"/>
  <c r="AC1623" i="5"/>
  <c r="AU12" i="9"/>
  <c r="AC1632" i="5"/>
  <c r="AU24" i="9"/>
  <c r="AC1648" i="5"/>
  <c r="AU31" i="9"/>
  <c r="AU36" i="9"/>
  <c r="AV24" i="9"/>
  <c r="AC1680" i="5"/>
  <c r="AV29" i="9"/>
  <c r="AW14" i="9"/>
  <c r="Q144" i="8"/>
  <c r="R144" i="8" s="1"/>
  <c r="AA1719" i="5"/>
  <c r="AB1719" i="5" s="1"/>
  <c r="AW27" i="10" s="1"/>
  <c r="AX28" i="9"/>
  <c r="AX32" i="9"/>
  <c r="AC1760" i="5"/>
  <c r="AY11" i="9"/>
  <c r="AC1775" i="5"/>
  <c r="AA1800" i="5"/>
  <c r="AB1800" i="5" s="1"/>
  <c r="AY36" i="10" s="1"/>
  <c r="AA1814" i="5"/>
  <c r="AA1832" i="5"/>
  <c r="AB1832" i="5" s="1"/>
  <c r="AZ32" i="10" s="1"/>
  <c r="AA1847" i="5"/>
  <c r="AB1847" i="5" s="1"/>
  <c r="BA11" i="10" s="1"/>
  <c r="AA1865" i="5"/>
  <c r="AB1865" i="5" s="1"/>
  <c r="BA29" i="10" s="1"/>
  <c r="BA37" i="9"/>
  <c r="AR15" i="9"/>
  <c r="AC1527" i="5"/>
  <c r="AR26" i="9"/>
  <c r="Q130" i="8"/>
  <c r="R130" i="8" s="1"/>
  <c r="AR30" i="9"/>
  <c r="AC1542" i="5"/>
  <c r="AA1557" i="5"/>
  <c r="AB1557" i="5" s="1"/>
  <c r="AS9" i="10" s="1"/>
  <c r="AS15" i="9"/>
  <c r="AC1563" i="5"/>
  <c r="AT21" i="9"/>
  <c r="AC1605" i="5"/>
  <c r="AU26" i="9"/>
  <c r="Q139" i="8"/>
  <c r="R139" i="8" s="1"/>
  <c r="AU29" i="9"/>
  <c r="AC1649" i="5"/>
  <c r="AA1671" i="5"/>
  <c r="AB1671" i="5" s="1"/>
  <c r="AV21" i="9"/>
  <c r="AA1682" i="5"/>
  <c r="AA1696" i="5"/>
  <c r="AB1696" i="5" s="1"/>
  <c r="AW4" i="10" s="1"/>
  <c r="AW8" i="9"/>
  <c r="AC1700" i="5"/>
  <c r="AW11" i="9"/>
  <c r="AA1709" i="5"/>
  <c r="AB1709" i="5" s="1"/>
  <c r="AW17" i="10" s="1"/>
  <c r="AA1829" i="5"/>
  <c r="AB1829" i="5" s="1"/>
  <c r="AZ29" i="10" s="1"/>
  <c r="AZ37" i="9"/>
  <c r="BA23" i="9"/>
  <c r="AC1859" i="5"/>
  <c r="AA1444" i="5"/>
  <c r="AB1444" i="5" s="1"/>
  <c r="AP6" i="9"/>
  <c r="AC1446" i="5"/>
  <c r="AC1468" i="5"/>
  <c r="AQ33" i="9"/>
  <c r="AC1509" i="5"/>
  <c r="AC1510" i="5"/>
  <c r="AA1516" i="5"/>
  <c r="AB1516" i="5" s="1"/>
  <c r="AR6" i="9"/>
  <c r="AC1518" i="5"/>
  <c r="AC1534" i="5"/>
  <c r="S130" i="8"/>
  <c r="AA1578" i="5"/>
  <c r="AB1578" i="5" s="1"/>
  <c r="AS30" i="10" s="1"/>
  <c r="AS37" i="9"/>
  <c r="AC1585" i="5"/>
  <c r="AT10" i="9"/>
  <c r="AC1594" i="5"/>
  <c r="AC1607" i="5"/>
  <c r="AA1614" i="5"/>
  <c r="AB1614" i="5" s="1"/>
  <c r="AT30" i="10" s="1"/>
  <c r="AT37" i="9"/>
  <c r="AC1621" i="5"/>
  <c r="AU10" i="9"/>
  <c r="AU22" i="9"/>
  <c r="AC1642" i="5"/>
  <c r="AA1644" i="5"/>
  <c r="AB1644" i="5" s="1"/>
  <c r="AU24" i="10" s="1"/>
  <c r="AA1651" i="5"/>
  <c r="AB1651" i="5" s="1"/>
  <c r="AU31" i="10" s="1"/>
  <c r="AA1656" i="5"/>
  <c r="AB1656" i="5" s="1"/>
  <c r="AU36" i="10" s="1"/>
  <c r="AA1674" i="5"/>
  <c r="AB1674" i="5" s="1"/>
  <c r="AA1680" i="5"/>
  <c r="AB1680" i="5" s="1"/>
  <c r="AV24" i="10" s="1"/>
  <c r="AA1685" i="5"/>
  <c r="AB1685" i="5" s="1"/>
  <c r="AV29" i="10" s="1"/>
  <c r="AV32" i="9"/>
  <c r="AC1688" i="5"/>
  <c r="AV35" i="9"/>
  <c r="AW5" i="9"/>
  <c r="AC1697" i="5"/>
  <c r="AA1716" i="5"/>
  <c r="AB1716" i="5" s="1"/>
  <c r="AX10" i="9"/>
  <c r="AX17" i="9"/>
  <c r="AC1745" i="5"/>
  <c r="AY4" i="9"/>
  <c r="AA1782" i="5"/>
  <c r="AB1782" i="5" s="1"/>
  <c r="AY18" i="10" s="1"/>
  <c r="AY26" i="9"/>
  <c r="Q151" i="8"/>
  <c r="R151" i="8" s="1"/>
  <c r="AZ5" i="9"/>
  <c r="AC1805" i="5"/>
  <c r="AA1902" i="5"/>
  <c r="AB1902" i="5" s="1"/>
  <c r="BB30" i="10" s="1"/>
  <c r="AC1388" i="5"/>
  <c r="AC1399" i="5"/>
  <c r="AC1424" i="5"/>
  <c r="AA1458" i="5"/>
  <c r="AB1458" i="5" s="1"/>
  <c r="AP18" i="10" s="1"/>
  <c r="AC1499" i="5"/>
  <c r="AR10" i="9"/>
  <c r="AC1522" i="5"/>
  <c r="AC1523" i="5"/>
  <c r="AC1555" i="5"/>
  <c r="AC1567" i="5"/>
  <c r="AS22" i="9"/>
  <c r="AS24" i="9"/>
  <c r="AC1572" i="5"/>
  <c r="AC1573" i="5"/>
  <c r="AS35" i="9"/>
  <c r="AC1583" i="5"/>
  <c r="AC1609" i="5"/>
  <c r="AT35" i="9"/>
  <c r="AC1639" i="5"/>
  <c r="AA1664" i="5"/>
  <c r="AB1664" i="5" s="1"/>
  <c r="AV16" i="9"/>
  <c r="AA1677" i="5"/>
  <c r="AB1677" i="5" s="1"/>
  <c r="AV21" i="10" s="1"/>
  <c r="AA1703" i="5"/>
  <c r="AB1703" i="5" s="1"/>
  <c r="AW11" i="10" s="1"/>
  <c r="AA1734" i="5"/>
  <c r="AB1734" i="5" s="1"/>
  <c r="AX29" i="9"/>
  <c r="AC1757" i="5"/>
  <c r="AA1764" i="5"/>
  <c r="AB1764" i="5" s="1"/>
  <c r="AY8" i="9"/>
  <c r="AY19" i="9"/>
  <c r="AC1783" i="5"/>
  <c r="AZ19" i="9"/>
  <c r="AZ23" i="9"/>
  <c r="AC1823" i="5"/>
  <c r="AP3" i="9"/>
  <c r="AC1443" i="5"/>
  <c r="S125" i="8"/>
  <c r="AA1485" i="5"/>
  <c r="AB1485" i="5" s="1"/>
  <c r="AQ9" i="10" s="1"/>
  <c r="AQ24" i="9"/>
  <c r="AC1500" i="5"/>
  <c r="S131" i="8"/>
  <c r="AS6" i="9"/>
  <c r="AC1554" i="5"/>
  <c r="AS10" i="9"/>
  <c r="AC1558" i="5"/>
  <c r="AS18" i="9"/>
  <c r="AC1566" i="5"/>
  <c r="AS26" i="9"/>
  <c r="Q133" i="8"/>
  <c r="R133" i="8" s="1"/>
  <c r="AC1576" i="5"/>
  <c r="AT4" i="9"/>
  <c r="AC1588" i="5"/>
  <c r="AT15" i="9"/>
  <c r="AC1599" i="5"/>
  <c r="AT22" i="9"/>
  <c r="AC1606" i="5"/>
  <c r="AT26" i="9"/>
  <c r="Q136" i="8"/>
  <c r="R136" i="8" s="1"/>
  <c r="AC1612" i="5"/>
  <c r="AU4" i="9"/>
  <c r="AU20" i="9"/>
  <c r="AC1640" i="5"/>
  <c r="AU37" i="9"/>
  <c r="AW6" i="9"/>
  <c r="AA1727" i="5"/>
  <c r="AB1727" i="5" s="1"/>
  <c r="AW35" i="10" s="1"/>
  <c r="AX22" i="9"/>
  <c r="AY5" i="9"/>
  <c r="AC1769" i="5"/>
  <c r="AA1776" i="5"/>
  <c r="AB1776" i="5" s="1"/>
  <c r="AY12" i="10" s="1"/>
  <c r="AY31" i="9"/>
  <c r="AC1795" i="5"/>
  <c r="AO18" i="9"/>
  <c r="AC1422" i="5"/>
  <c r="AP24" i="9"/>
  <c r="AC1464" i="5"/>
  <c r="AC1483" i="5"/>
  <c r="AR3" i="9"/>
  <c r="AC1515" i="5"/>
  <c r="AR14" i="9"/>
  <c r="Q129" i="8"/>
  <c r="R129" i="8" s="1"/>
  <c r="AC1529" i="5"/>
  <c r="AR27" i="9"/>
  <c r="AC1539" i="5"/>
  <c r="AA1552" i="5"/>
  <c r="AB1552" i="5" s="1"/>
  <c r="AS4" i="10" s="1"/>
  <c r="AS14" i="9"/>
  <c r="Q132" i="8"/>
  <c r="R132" i="8" s="1"/>
  <c r="AS29" i="9"/>
  <c r="AC1577" i="5"/>
  <c r="AS31" i="9"/>
  <c r="AC1579" i="5"/>
  <c r="AT2" i="9"/>
  <c r="Q134" i="8"/>
  <c r="R134" i="8" s="1"/>
  <c r="AC1603" i="5"/>
  <c r="AA1608" i="5"/>
  <c r="AB1608" i="5" s="1"/>
  <c r="AT24" i="10" s="1"/>
  <c r="AT29" i="9"/>
  <c r="AC1613" i="5"/>
  <c r="AT31" i="9"/>
  <c r="AU2" i="9"/>
  <c r="Q137" i="8"/>
  <c r="R137" i="8" s="1"/>
  <c r="AA1635" i="5"/>
  <c r="AB1635" i="5" s="1"/>
  <c r="AU15" i="10" s="1"/>
  <c r="AU18" i="9"/>
  <c r="AC1638" i="5"/>
  <c r="AU30" i="9"/>
  <c r="AV4" i="9"/>
  <c r="AC1660" i="5"/>
  <c r="AA1662" i="5"/>
  <c r="AB1662" i="5" s="1"/>
  <c r="AV6" i="10" s="1"/>
  <c r="AA1667" i="5"/>
  <c r="AB1667" i="5" s="1"/>
  <c r="AV11" i="10" s="1"/>
  <c r="AA1678" i="5"/>
  <c r="AB1678" i="5" s="1"/>
  <c r="AV22" i="10" s="1"/>
  <c r="AW19" i="9"/>
  <c r="AW29" i="9"/>
  <c r="AX26" i="9"/>
  <c r="Q148" i="8"/>
  <c r="R148" i="8" s="1"/>
  <c r="AA1856" i="5"/>
  <c r="AB1856" i="5" s="1"/>
  <c r="BA20" i="10" s="1"/>
  <c r="BA35" i="9"/>
  <c r="AC1871" i="5"/>
  <c r="BB17" i="9"/>
  <c r="AC1889" i="5"/>
  <c r="AA1892" i="5"/>
  <c r="AB1892" i="5" s="1"/>
  <c r="BB20" i="10" s="1"/>
  <c r="BB28" i="9"/>
  <c r="AC1900" i="5"/>
  <c r="AP12" i="9"/>
  <c r="AC1452" i="5"/>
  <c r="AP33" i="9"/>
  <c r="AQ15" i="9"/>
  <c r="AC1491" i="5"/>
  <c r="AQ26" i="9"/>
  <c r="Q127" i="8"/>
  <c r="R127" i="8" s="1"/>
  <c r="AQ30" i="9"/>
  <c r="AC1506" i="5"/>
  <c r="AC1520" i="5"/>
  <c r="S129" i="8"/>
  <c r="AC1531" i="5"/>
  <c r="AA1566" i="5"/>
  <c r="AB1566" i="5" s="1"/>
  <c r="AS18" i="10" s="1"/>
  <c r="S134" i="8"/>
  <c r="AA1588" i="5"/>
  <c r="AB1588" i="5" s="1"/>
  <c r="AT4" i="10" s="1"/>
  <c r="AT11" i="9"/>
  <c r="AC1595" i="5"/>
  <c r="S137" i="8"/>
  <c r="AA1624" i="5"/>
  <c r="AB1624" i="5" s="1"/>
  <c r="AU4" i="10" s="1"/>
  <c r="AU11" i="9"/>
  <c r="AC1631" i="5"/>
  <c r="AA1657" i="5"/>
  <c r="AB1657" i="5" s="1"/>
  <c r="AU37" i="10" s="1"/>
  <c r="AV14" i="9"/>
  <c r="Q141" i="8"/>
  <c r="R141" i="8" s="1"/>
  <c r="AV17" i="9"/>
  <c r="AC1673" i="5"/>
  <c r="AA1698" i="5"/>
  <c r="AB1698" i="5" s="1"/>
  <c r="AW6" i="10" s="1"/>
  <c r="AA1701" i="5"/>
  <c r="AB1701" i="5" s="1"/>
  <c r="AW9" i="10" s="1"/>
  <c r="AW26" i="9"/>
  <c r="Q145" i="8"/>
  <c r="R145" i="8" s="1"/>
  <c r="AX4" i="9"/>
  <c r="AC1732" i="5"/>
  <c r="AA1746" i="5"/>
  <c r="AB1746" i="5" s="1"/>
  <c r="AX18" i="10" s="1"/>
  <c r="AA1791" i="5"/>
  <c r="AB1791" i="5" s="1"/>
  <c r="AY35" i="9"/>
  <c r="AC1799" i="5"/>
  <c r="AA1802" i="5"/>
  <c r="AZ35" i="9"/>
  <c r="AC1835" i="5"/>
  <c r="S112" i="8"/>
  <c r="S115" i="8"/>
  <c r="S118" i="8"/>
  <c r="S121" i="8"/>
  <c r="AC1448" i="5"/>
  <c r="AA1471" i="5"/>
  <c r="AB1471" i="5" s="1"/>
  <c r="AP31" i="10" s="1"/>
  <c r="AA1480" i="5"/>
  <c r="AB1480" i="5" s="1"/>
  <c r="AQ4" i="10" s="1"/>
  <c r="AQ6" i="9"/>
  <c r="S127" i="8"/>
  <c r="AR33" i="9"/>
  <c r="AC1545" i="5"/>
  <c r="AA1564" i="5"/>
  <c r="AB1564" i="5" s="1"/>
  <c r="AS16" i="10" s="1"/>
  <c r="AA1579" i="5"/>
  <c r="AB1579" i="5" s="1"/>
  <c r="AS31" i="10" s="1"/>
  <c r="AS36" i="9"/>
  <c r="AT18" i="9"/>
  <c r="AT20" i="9"/>
  <c r="AC1604" i="5"/>
  <c r="AT36" i="9"/>
  <c r="AC1620" i="5"/>
  <c r="AU16" i="9"/>
  <c r="AA1638" i="5"/>
  <c r="AB1638" i="5" s="1"/>
  <c r="AU18" i="10" s="1"/>
  <c r="AA1650" i="5"/>
  <c r="AB1650" i="5" s="1"/>
  <c r="AU30" i="10" s="1"/>
  <c r="AV2" i="9"/>
  <c r="Q140" i="8"/>
  <c r="R140" i="8" s="1"/>
  <c r="AA1660" i="5"/>
  <c r="AB1660" i="5" s="1"/>
  <c r="AV4" i="10" s="1"/>
  <c r="AV28" i="9"/>
  <c r="AW16" i="9"/>
  <c r="AC1708" i="5"/>
  <c r="AA1721" i="5"/>
  <c r="AB1721" i="5" s="1"/>
  <c r="AW29" i="10" s="1"/>
  <c r="AA1728" i="5"/>
  <c r="AB1728" i="5" s="1"/>
  <c r="AX8" i="9"/>
  <c r="AA1739" i="5"/>
  <c r="AB1739" i="5" s="1"/>
  <c r="AX11" i="10" s="1"/>
  <c r="AX19" i="9"/>
  <c r="AX23" i="9"/>
  <c r="AC1751" i="5"/>
  <c r="AA1773" i="5"/>
  <c r="AB1773" i="5" s="1"/>
  <c r="AY9" i="10" s="1"/>
  <c r="AY28" i="9"/>
  <c r="AC1792" i="5"/>
  <c r="AZ28" i="9"/>
  <c r="AA1853" i="5"/>
  <c r="AB1853" i="5" s="1"/>
  <c r="BA17" i="10" s="1"/>
  <c r="AO9" i="9"/>
  <c r="AC1413" i="5"/>
  <c r="AO33" i="9"/>
  <c r="AC1437" i="5"/>
  <c r="AP2" i="9"/>
  <c r="Q122" i="8"/>
  <c r="R122" i="8" s="1"/>
  <c r="AP14" i="9"/>
  <c r="Q123" i="8"/>
  <c r="R123" i="8" s="1"/>
  <c r="AP21" i="9"/>
  <c r="AC1461" i="5"/>
  <c r="AP26" i="9"/>
  <c r="Q124" i="8"/>
  <c r="R124" i="8" s="1"/>
  <c r="AP35" i="9"/>
  <c r="AC1475" i="5"/>
  <c r="AQ10" i="9"/>
  <c r="AC1486" i="5"/>
  <c r="AQ21" i="9"/>
  <c r="AC1497" i="5"/>
  <c r="AR9" i="9"/>
  <c r="AC1521" i="5"/>
  <c r="AR20" i="9"/>
  <c r="AC1532" i="5"/>
  <c r="AS27" i="9"/>
  <c r="AC1575" i="5"/>
  <c r="AT9" i="9"/>
  <c r="AC1593" i="5"/>
  <c r="AT27" i="9"/>
  <c r="AC1611" i="5"/>
  <c r="AU9" i="9"/>
  <c r="AC1629" i="5"/>
  <c r="AU33" i="9"/>
  <c r="AC1653" i="5"/>
  <c r="AV7" i="9"/>
  <c r="AA1673" i="5"/>
  <c r="AB1673" i="5" s="1"/>
  <c r="AV17" i="10" s="1"/>
  <c r="AV23" i="9"/>
  <c r="AC1679" i="5"/>
  <c r="AW10" i="9"/>
  <c r="AX31" i="9"/>
  <c r="AC1759" i="5"/>
  <c r="AY10" i="9"/>
  <c r="AY17" i="9"/>
  <c r="AC1781" i="5"/>
  <c r="AA1788" i="5"/>
  <c r="AB1788" i="5" s="1"/>
  <c r="AA1835" i="5"/>
  <c r="AB1835" i="5" s="1"/>
  <c r="AZ35" i="10" s="1"/>
  <c r="S124" i="8"/>
  <c r="AR2" i="9"/>
  <c r="Q128" i="8"/>
  <c r="R128" i="8" s="1"/>
  <c r="AA1530" i="5"/>
  <c r="AB1530" i="5" s="1"/>
  <c r="AR18" i="10" s="1"/>
  <c r="AA1543" i="5"/>
  <c r="AB1543" i="5" s="1"/>
  <c r="AR31" i="10" s="1"/>
  <c r="AR35" i="9"/>
  <c r="AC1547" i="5"/>
  <c r="AS21" i="9"/>
  <c r="AC1569" i="5"/>
  <c r="AT14" i="9"/>
  <c r="Q135" i="8"/>
  <c r="R135" i="8" s="1"/>
  <c r="AT16" i="9"/>
  <c r="AC1600" i="5"/>
  <c r="AA1602" i="5"/>
  <c r="AB1602" i="5" s="1"/>
  <c r="AT18" i="10" s="1"/>
  <c r="AA1636" i="5"/>
  <c r="AB1636" i="5" s="1"/>
  <c r="AU16" i="10" s="1"/>
  <c r="AU21" i="9"/>
  <c r="AC1641" i="5"/>
  <c r="AX5" i="9"/>
  <c r="AC1733" i="5"/>
  <c r="AX35" i="9"/>
  <c r="AC1763" i="5"/>
  <c r="AA1803" i="5"/>
  <c r="AB1803" i="5" s="1"/>
  <c r="BA11" i="9"/>
  <c r="AA1669" i="5"/>
  <c r="AB1669" i="5" s="1"/>
  <c r="AV13" i="10" s="1"/>
  <c r="AV34" i="9"/>
  <c r="AA1726" i="5"/>
  <c r="AB1726" i="5" s="1"/>
  <c r="AW34" i="10" s="1"/>
  <c r="AX2" i="9"/>
  <c r="Q146" i="8"/>
  <c r="R146" i="8" s="1"/>
  <c r="AC1755" i="5"/>
  <c r="AA1771" i="5"/>
  <c r="AB1771" i="5" s="1"/>
  <c r="AY7" i="10" s="1"/>
  <c r="AZ16" i="9"/>
  <c r="AC1816" i="5"/>
  <c r="AC1817" i="5"/>
  <c r="AA1827" i="5"/>
  <c r="AB1827" i="5" s="1"/>
  <c r="AA1857" i="5"/>
  <c r="AB1857" i="5" s="1"/>
  <c r="AA1863" i="5"/>
  <c r="AB1863" i="5" s="1"/>
  <c r="AA1869" i="5"/>
  <c r="AB1869" i="5" s="1"/>
  <c r="BB12" i="9"/>
  <c r="AC1884" i="5"/>
  <c r="BB14" i="9"/>
  <c r="Q159" i="8"/>
  <c r="R159" i="8" s="1"/>
  <c r="AC1909" i="5"/>
  <c r="AC1914" i="5"/>
  <c r="BC18" i="9"/>
  <c r="BC21" i="9"/>
  <c r="AC1929" i="5"/>
  <c r="BC26" i="9"/>
  <c r="Q163" i="8"/>
  <c r="R163" i="8" s="1"/>
  <c r="BC34" i="9"/>
  <c r="AC1942" i="5"/>
  <c r="AA1959" i="5"/>
  <c r="AB1959" i="5" s="1"/>
  <c r="BD15" i="10" s="1"/>
  <c r="AA1974" i="5"/>
  <c r="AB1974" i="5" s="1"/>
  <c r="BD30" i="10" s="1"/>
  <c r="AA2033" i="5"/>
  <c r="AB2033" i="5" s="1"/>
  <c r="BF17" i="10" s="1"/>
  <c r="AA2063" i="5"/>
  <c r="AB2063" i="5" s="1"/>
  <c r="BG11" i="10" s="1"/>
  <c r="AA1747" i="5"/>
  <c r="AB1747" i="5" s="1"/>
  <c r="AX19" i="10" s="1"/>
  <c r="AA1759" i="5"/>
  <c r="AB1759" i="5" s="1"/>
  <c r="AX31" i="10" s="1"/>
  <c r="AY16" i="9"/>
  <c r="AY34" i="9"/>
  <c r="AC1798" i="5"/>
  <c r="AZ18" i="9"/>
  <c r="AC1818" i="5"/>
  <c r="AA1839" i="5"/>
  <c r="AB1839" i="5" s="1"/>
  <c r="AA1845" i="5"/>
  <c r="AB1845" i="5" s="1"/>
  <c r="AA1851" i="5"/>
  <c r="AB1851" i="5" s="1"/>
  <c r="BC2" i="9"/>
  <c r="Q161" i="8"/>
  <c r="R161" i="8" s="1"/>
  <c r="BC7" i="9"/>
  <c r="AC1915" i="5"/>
  <c r="AA1931" i="5"/>
  <c r="AB1931" i="5" s="1"/>
  <c r="BC23" i="10" s="1"/>
  <c r="AA1947" i="5"/>
  <c r="AB1947" i="5" s="1"/>
  <c r="BD16" i="9"/>
  <c r="AC1960" i="5"/>
  <c r="BE7" i="9"/>
  <c r="AC1987" i="5"/>
  <c r="BE17" i="9"/>
  <c r="AC1997" i="5"/>
  <c r="AA2013" i="5"/>
  <c r="AB2013" i="5" s="1"/>
  <c r="BE33" i="10" s="1"/>
  <c r="BF8" i="9"/>
  <c r="AC2024" i="5"/>
  <c r="BF18" i="9"/>
  <c r="AC2034" i="5"/>
  <c r="AA2067" i="5"/>
  <c r="AB2067" i="5" s="1"/>
  <c r="AA2091" i="5"/>
  <c r="AB2091" i="5" s="1"/>
  <c r="BH3" i="10" s="1"/>
  <c r="BI32" i="9"/>
  <c r="AC2156" i="5"/>
  <c r="AA2169" i="5"/>
  <c r="AB2169" i="5" s="1"/>
  <c r="BJ9" i="10" s="1"/>
  <c r="AA1690" i="5"/>
  <c r="AB1690" i="5" s="1"/>
  <c r="AV34" i="10" s="1"/>
  <c r="AW2" i="9"/>
  <c r="Q143" i="8"/>
  <c r="R143" i="8" s="1"/>
  <c r="AA1735" i="5"/>
  <c r="AB1735" i="5" s="1"/>
  <c r="AA1754" i="5"/>
  <c r="AA1768" i="5"/>
  <c r="AB1768" i="5" s="1"/>
  <c r="AY4" i="10" s="1"/>
  <c r="AC1776" i="5"/>
  <c r="AY36" i="9"/>
  <c r="AZ2" i="9"/>
  <c r="Q152" i="8"/>
  <c r="R152" i="8" s="1"/>
  <c r="AC1812" i="5"/>
  <c r="AA1816" i="5"/>
  <c r="AB1816" i="5" s="1"/>
  <c r="AZ16" i="10" s="1"/>
  <c r="AA1831" i="5"/>
  <c r="AB1831" i="5" s="1"/>
  <c r="AA1833" i="5"/>
  <c r="AB1833" i="5" s="1"/>
  <c r="AA1886" i="5"/>
  <c r="AA1898" i="5"/>
  <c r="AA1926" i="5"/>
  <c r="AB1926" i="5" s="1"/>
  <c r="BC18" i="10" s="1"/>
  <c r="BC24" i="9"/>
  <c r="AC1932" i="5"/>
  <c r="BD10" i="9"/>
  <c r="AC1954" i="5"/>
  <c r="BD31" i="9"/>
  <c r="AC1975" i="5"/>
  <c r="AA2003" i="5"/>
  <c r="AB2003" i="5" s="1"/>
  <c r="BE23" i="10" s="1"/>
  <c r="BG9" i="9"/>
  <c r="AC2061" i="5"/>
  <c r="S140" i="8"/>
  <c r="AA1666" i="5"/>
  <c r="AB1666" i="5" s="1"/>
  <c r="AV10" i="10" s="1"/>
  <c r="S143" i="8"/>
  <c r="S144" i="8"/>
  <c r="AA1711" i="5"/>
  <c r="AB1711" i="5" s="1"/>
  <c r="AW19" i="10" s="1"/>
  <c r="S145" i="8"/>
  <c r="AA1723" i="5"/>
  <c r="AB1723" i="5" s="1"/>
  <c r="AW31" i="10" s="1"/>
  <c r="AX16" i="9"/>
  <c r="AC1744" i="5"/>
  <c r="AC1771" i="5"/>
  <c r="AA1780" i="5"/>
  <c r="AB1780" i="5" s="1"/>
  <c r="AY16" i="10" s="1"/>
  <c r="AA1798" i="5"/>
  <c r="AB1798" i="5" s="1"/>
  <c r="AY34" i="10" s="1"/>
  <c r="S152" i="8"/>
  <c r="AA1822" i="5"/>
  <c r="AB1822" i="5" s="1"/>
  <c r="AZ22" i="10" s="1"/>
  <c r="AC1841" i="5"/>
  <c r="AC1853" i="5"/>
  <c r="BA24" i="9"/>
  <c r="AC1860" i="5"/>
  <c r="BA30" i="9"/>
  <c r="AC1866" i="5"/>
  <c r="BA36" i="9"/>
  <c r="AC1872" i="5"/>
  <c r="BB2" i="9"/>
  <c r="Q158" i="8"/>
  <c r="R158" i="8" s="1"/>
  <c r="AA1882" i="5"/>
  <c r="AB1882" i="5" s="1"/>
  <c r="BB10" i="10" s="1"/>
  <c r="BB22" i="9"/>
  <c r="AC1894" i="5"/>
  <c r="BB34" i="9"/>
  <c r="AC1906" i="5"/>
  <c r="AA1910" i="5"/>
  <c r="BD22" i="9"/>
  <c r="AC1966" i="5"/>
  <c r="AA1997" i="5"/>
  <c r="AB1997" i="5" s="1"/>
  <c r="BE17" i="10" s="1"/>
  <c r="BF5" i="9"/>
  <c r="AC2021" i="5"/>
  <c r="AA2027" i="5"/>
  <c r="AB2027" i="5" s="1"/>
  <c r="BF11" i="10" s="1"/>
  <c r="AA2034" i="5"/>
  <c r="AB2034" i="5" s="1"/>
  <c r="BF18" i="10" s="1"/>
  <c r="AA1699" i="5"/>
  <c r="AB1699" i="5" s="1"/>
  <c r="AW7" i="10" s="1"/>
  <c r="AA1718" i="5"/>
  <c r="AA1732" i="5"/>
  <c r="AB1732" i="5" s="1"/>
  <c r="AX4" i="10" s="1"/>
  <c r="AX11" i="9"/>
  <c r="AC1739" i="5"/>
  <c r="AA1756" i="5"/>
  <c r="AB1756" i="5" s="1"/>
  <c r="AX28" i="10" s="1"/>
  <c r="AA1804" i="5"/>
  <c r="AB1804" i="5" s="1"/>
  <c r="AZ26" i="9"/>
  <c r="Q154" i="8"/>
  <c r="R154" i="8" s="1"/>
  <c r="BA6" i="9"/>
  <c r="AC1842" i="5"/>
  <c r="BA12" i="9"/>
  <c r="AC1848" i="5"/>
  <c r="BA18" i="9"/>
  <c r="AC1854" i="5"/>
  <c r="BA34" i="9"/>
  <c r="S158" i="8"/>
  <c r="AA1876" i="5"/>
  <c r="AB1876" i="5" s="1"/>
  <c r="BB27" i="9"/>
  <c r="AC1899" i="5"/>
  <c r="BC19" i="9"/>
  <c r="AC1927" i="5"/>
  <c r="AA1937" i="5"/>
  <c r="AB1937" i="5" s="1"/>
  <c r="BC29" i="10" s="1"/>
  <c r="BC35" i="9"/>
  <c r="AC1943" i="5"/>
  <c r="AA2031" i="5"/>
  <c r="AB2031" i="5" s="1"/>
  <c r="AA2085" i="5"/>
  <c r="AB2085" i="5" s="1"/>
  <c r="BG33" i="10" s="1"/>
  <c r="BH18" i="9"/>
  <c r="BJ7" i="9"/>
  <c r="AC2167" i="5"/>
  <c r="S141" i="8"/>
  <c r="AA1675" i="5"/>
  <c r="AB1675" i="5" s="1"/>
  <c r="S142" i="8"/>
  <c r="AA1687" i="5"/>
  <c r="AB1687" i="5" s="1"/>
  <c r="AV31" i="10" s="1"/>
  <c r="AC1723" i="5"/>
  <c r="AA1744" i="5"/>
  <c r="AB1744" i="5" s="1"/>
  <c r="AX16" i="10" s="1"/>
  <c r="AA1786" i="5"/>
  <c r="AB1786" i="5" s="1"/>
  <c r="AC1796" i="5"/>
  <c r="S154" i="8"/>
  <c r="AZ30" i="9"/>
  <c r="AC1830" i="5"/>
  <c r="AZ36" i="9"/>
  <c r="AC1836" i="5"/>
  <c r="BA2" i="9"/>
  <c r="Q155" i="8"/>
  <c r="R155" i="8" s="1"/>
  <c r="BA14" i="9"/>
  <c r="Q156" i="8"/>
  <c r="R156" i="8" s="1"/>
  <c r="BA16" i="9"/>
  <c r="AA1858" i="5"/>
  <c r="AB1858" i="5" s="1"/>
  <c r="BA26" i="9"/>
  <c r="Q157" i="8"/>
  <c r="R157" i="8" s="1"/>
  <c r="AA1880" i="5"/>
  <c r="AB1880" i="5" s="1"/>
  <c r="AC1882" i="5"/>
  <c r="AC1891" i="5"/>
  <c r="AC1896" i="5"/>
  <c r="BB32" i="9"/>
  <c r="AC1904" i="5"/>
  <c r="AA1908" i="5"/>
  <c r="AB1908" i="5" s="1"/>
  <c r="BC5" i="9"/>
  <c r="BC8" i="9"/>
  <c r="AC1916" i="5"/>
  <c r="BD17" i="9"/>
  <c r="AC1961" i="5"/>
  <c r="BE2" i="9"/>
  <c r="Q167" i="8"/>
  <c r="R167" i="8" s="1"/>
  <c r="AA1994" i="5"/>
  <c r="AA2004" i="5"/>
  <c r="AB2004" i="5" s="1"/>
  <c r="BE28" i="9"/>
  <c r="AC2008" i="5"/>
  <c r="AA2054" i="5"/>
  <c r="BG34" i="9"/>
  <c r="AC2086" i="5"/>
  <c r="AA2163" i="5"/>
  <c r="AB2163" i="5" s="1"/>
  <c r="AA1720" i="5"/>
  <c r="AB1720" i="5" s="1"/>
  <c r="AW28" i="10" s="1"/>
  <c r="AA1765" i="5"/>
  <c r="AB1765" i="5" s="1"/>
  <c r="AX37" i="10" s="1"/>
  <c r="AA1777" i="5"/>
  <c r="AB1777" i="5" s="1"/>
  <c r="AA1813" i="5"/>
  <c r="AB1813" i="5" s="1"/>
  <c r="AC1820" i="5"/>
  <c r="AA1826" i="5"/>
  <c r="AZ34" i="9"/>
  <c r="AC1834" i="5"/>
  <c r="AA1840" i="5"/>
  <c r="AB1840" i="5" s="1"/>
  <c r="AA1864" i="5"/>
  <c r="AB1864" i="5" s="1"/>
  <c r="AA1870" i="5"/>
  <c r="AB1870" i="5" s="1"/>
  <c r="BA34" i="10" s="1"/>
  <c r="BB20" i="9"/>
  <c r="AC1892" i="5"/>
  <c r="BC3" i="9"/>
  <c r="AC1911" i="5"/>
  <c r="BD5" i="9"/>
  <c r="AC1949" i="5"/>
  <c r="BD20" i="9"/>
  <c r="AC1964" i="5"/>
  <c r="BD35" i="9"/>
  <c r="AC1979" i="5"/>
  <c r="BG3" i="9"/>
  <c r="AC2055" i="5"/>
  <c r="AA2075" i="5"/>
  <c r="AB2075" i="5" s="1"/>
  <c r="BG23" i="10" s="1"/>
  <c r="AA2133" i="5"/>
  <c r="AB2133" i="5" s="1"/>
  <c r="BI9" i="10" s="1"/>
  <c r="AA2153" i="5"/>
  <c r="AB2153" i="5" s="1"/>
  <c r="BI29" i="10" s="1"/>
  <c r="AA2177" i="5"/>
  <c r="AB2177" i="5" s="1"/>
  <c r="BJ17" i="10" s="1"/>
  <c r="S133" i="8"/>
  <c r="S136" i="8"/>
  <c r="S139" i="8"/>
  <c r="AC1687" i="5"/>
  <c r="AC1699" i="5"/>
  <c r="AA1708" i="5"/>
  <c r="AB1708" i="5" s="1"/>
  <c r="AW16" i="10" s="1"/>
  <c r="AC1713" i="5"/>
  <c r="AC1737" i="5"/>
  <c r="AA1753" i="5"/>
  <c r="AB1753" i="5" s="1"/>
  <c r="AA1772" i="5"/>
  <c r="AB1772" i="5" s="1"/>
  <c r="AY8" i="10" s="1"/>
  <c r="AC1782" i="5"/>
  <c r="AA1795" i="5"/>
  <c r="AB1795" i="5" s="1"/>
  <c r="AY31" i="10" s="1"/>
  <c r="AA1815" i="5"/>
  <c r="AB1815" i="5" s="1"/>
  <c r="AC1824" i="5"/>
  <c r="AA1828" i="5"/>
  <c r="AB1828" i="5" s="1"/>
  <c r="AZ28" i="10" s="1"/>
  <c r="AA1846" i="5"/>
  <c r="AB1846" i="5" s="1"/>
  <c r="AA1852" i="5"/>
  <c r="AB1852" i="5" s="1"/>
  <c r="BA16" i="10" s="1"/>
  <c r="AA1862" i="5"/>
  <c r="BB11" i="9"/>
  <c r="AC1883" i="5"/>
  <c r="AA1887" i="5"/>
  <c r="AB1887" i="5" s="1"/>
  <c r="AA1904" i="5"/>
  <c r="AB1904" i="5" s="1"/>
  <c r="BB32" i="10" s="1"/>
  <c r="AA1916" i="5"/>
  <c r="AB1916" i="5" s="1"/>
  <c r="BC8" i="10" s="1"/>
  <c r="BC11" i="9"/>
  <c r="AC1919" i="5"/>
  <c r="BC30" i="9"/>
  <c r="AC1938" i="5"/>
  <c r="BD2" i="9"/>
  <c r="Q164" i="8"/>
  <c r="R164" i="8" s="1"/>
  <c r="BD8" i="9"/>
  <c r="AC1952" i="5"/>
  <c r="BD14" i="9"/>
  <c r="Q165" i="8"/>
  <c r="R165" i="8" s="1"/>
  <c r="AA1982" i="5"/>
  <c r="AA1985" i="5"/>
  <c r="AB1985" i="5" s="1"/>
  <c r="BE5" i="10" s="1"/>
  <c r="AA1998" i="5"/>
  <c r="AB1998" i="5" s="1"/>
  <c r="BE18" i="10" s="1"/>
  <c r="AA2018" i="5"/>
  <c r="AA2048" i="5"/>
  <c r="AB2048" i="5" s="1"/>
  <c r="BF32" i="10" s="1"/>
  <c r="BJ18" i="9"/>
  <c r="AC2178" i="5"/>
  <c r="AA1684" i="5"/>
  <c r="AB1684" i="5" s="1"/>
  <c r="AV28" i="10" s="1"/>
  <c r="AA1729" i="5"/>
  <c r="AB1729" i="5" s="1"/>
  <c r="AW37" i="10" s="1"/>
  <c r="AA1741" i="5"/>
  <c r="AB1741" i="5" s="1"/>
  <c r="AX13" i="10" s="1"/>
  <c r="AX34" i="9"/>
  <c r="S151" i="8"/>
  <c r="AA1797" i="5"/>
  <c r="AB1797" i="5" s="1"/>
  <c r="AY33" i="10" s="1"/>
  <c r="AA1808" i="5"/>
  <c r="AB1808" i="5" s="1"/>
  <c r="AZ8" i="10" s="1"/>
  <c r="AA1834" i="5"/>
  <c r="AB1834" i="5" s="1"/>
  <c r="AZ34" i="10" s="1"/>
  <c r="AA1844" i="5"/>
  <c r="AB1844" i="5" s="1"/>
  <c r="BA8" i="10" s="1"/>
  <c r="BB18" i="9"/>
  <c r="AC1890" i="5"/>
  <c r="BB23" i="9"/>
  <c r="AC1895" i="5"/>
  <c r="BB30" i="9"/>
  <c r="AC1902" i="5"/>
  <c r="BC17" i="9"/>
  <c r="AC1925" i="5"/>
  <c r="BE9" i="9"/>
  <c r="AC1989" i="5"/>
  <c r="BE19" i="9"/>
  <c r="AC1999" i="5"/>
  <c r="BG7" i="9"/>
  <c r="AC2059" i="5"/>
  <c r="AC1655" i="5"/>
  <c r="AA1672" i="5"/>
  <c r="AB1672" i="5" s="1"/>
  <c r="AV16" i="10" s="1"/>
  <c r="AC1701" i="5"/>
  <c r="AA1717" i="5"/>
  <c r="AB1717" i="5" s="1"/>
  <c r="AA1736" i="5"/>
  <c r="AB1736" i="5" s="1"/>
  <c r="AX8" i="10" s="1"/>
  <c r="AC1746" i="5"/>
  <c r="AA1750" i="5"/>
  <c r="AB1750" i="5" s="1"/>
  <c r="AX22" i="10" s="1"/>
  <c r="AA1790" i="5"/>
  <c r="AA1819" i="5"/>
  <c r="AB1819" i="5" s="1"/>
  <c r="AZ19" i="10" s="1"/>
  <c r="AC1868" i="5"/>
  <c r="BB35" i="9"/>
  <c r="AC1907" i="5"/>
  <c r="BC14" i="9"/>
  <c r="Q162" i="8"/>
  <c r="R162" i="8" s="1"/>
  <c r="BC20" i="9"/>
  <c r="AC1928" i="5"/>
  <c r="BC36" i="9"/>
  <c r="AC1944" i="5"/>
  <c r="AA2171" i="5"/>
  <c r="AB2171" i="5" s="1"/>
  <c r="BJ11" i="10" s="1"/>
  <c r="AU14" i="9"/>
  <c r="Q138" i="8"/>
  <c r="R138" i="8" s="1"/>
  <c r="AV3" i="9"/>
  <c r="AC1659" i="5"/>
  <c r="AA1693" i="5"/>
  <c r="AB1693" i="5" s="1"/>
  <c r="AA1705" i="5"/>
  <c r="AB1705" i="5" s="1"/>
  <c r="AW13" i="10" s="1"/>
  <c r="AC1715" i="5"/>
  <c r="AW34" i="9"/>
  <c r="AC1726" i="5"/>
  <c r="AC1727" i="5"/>
  <c r="AC1741" i="5"/>
  <c r="AA1762" i="5"/>
  <c r="AB1762" i="5" s="1"/>
  <c r="AX34" i="10" s="1"/>
  <c r="AY2" i="9"/>
  <c r="Q149" i="8"/>
  <c r="R149" i="8" s="1"/>
  <c r="AY14" i="9"/>
  <c r="Q150" i="8"/>
  <c r="R150" i="8" s="1"/>
  <c r="AA1801" i="5"/>
  <c r="AB1801" i="5" s="1"/>
  <c r="AA1810" i="5"/>
  <c r="AB1810" i="5" s="1"/>
  <c r="AZ10" i="10" s="1"/>
  <c r="AZ14" i="9"/>
  <c r="Q153" i="8"/>
  <c r="R153" i="8" s="1"/>
  <c r="AC1844" i="5"/>
  <c r="BA29" i="9"/>
  <c r="AA1881" i="5"/>
  <c r="AB1881" i="5" s="1"/>
  <c r="BB16" i="9"/>
  <c r="AC1888" i="5"/>
  <c r="AC1897" i="5"/>
  <c r="BB33" i="9"/>
  <c r="AC1905" i="5"/>
  <c r="AA1914" i="5"/>
  <c r="AB1914" i="5" s="1"/>
  <c r="BC6" i="10" s="1"/>
  <c r="S162" i="8"/>
  <c r="AC1933" i="5"/>
  <c r="BC31" i="9"/>
  <c r="AC1939" i="5"/>
  <c r="BD9" i="9"/>
  <c r="AC1953" i="5"/>
  <c r="BD30" i="9"/>
  <c r="AA2009" i="5"/>
  <c r="AB2009" i="5" s="1"/>
  <c r="BE29" i="10" s="1"/>
  <c r="BF7" i="9"/>
  <c r="AC2023" i="5"/>
  <c r="BG18" i="9"/>
  <c r="BG32" i="9"/>
  <c r="AC2084" i="5"/>
  <c r="AA2175" i="5"/>
  <c r="AB2175" i="5" s="1"/>
  <c r="S132" i="8"/>
  <c r="S135" i="8"/>
  <c r="S138" i="8"/>
  <c r="AC1665" i="5"/>
  <c r="AA1681" i="5"/>
  <c r="AB1681" i="5" s="1"/>
  <c r="AA1700" i="5"/>
  <c r="AB1700" i="5" s="1"/>
  <c r="AW8" i="10" s="1"/>
  <c r="AC1710" i="5"/>
  <c r="AA1714" i="5"/>
  <c r="AB1714" i="5" s="1"/>
  <c r="AW22" i="10" s="1"/>
  <c r="AA1738" i="5"/>
  <c r="AB1738" i="5" s="1"/>
  <c r="AX10" i="10" s="1"/>
  <c r="S149" i="8"/>
  <c r="S150" i="8"/>
  <c r="AA1783" i="5"/>
  <c r="AB1783" i="5" s="1"/>
  <c r="AY19" i="10" s="1"/>
  <c r="AA1792" i="5"/>
  <c r="AB1792" i="5" s="1"/>
  <c r="AY28" i="10" s="1"/>
  <c r="AC1797" i="5"/>
  <c r="S153" i="8"/>
  <c r="AC1832" i="5"/>
  <c r="AA1875" i="5"/>
  <c r="AB1875" i="5" s="1"/>
  <c r="AA1922" i="5"/>
  <c r="AA1941" i="5"/>
  <c r="AB1941" i="5" s="1"/>
  <c r="BC33" i="10" s="1"/>
  <c r="BD21" i="9"/>
  <c r="AC1965" i="5"/>
  <c r="BD24" i="9"/>
  <c r="AC1968" i="5"/>
  <c r="BD27" i="9"/>
  <c r="AA1992" i="5"/>
  <c r="AB1992" i="5" s="1"/>
  <c r="BE12" i="10" s="1"/>
  <c r="BE20" i="9"/>
  <c r="AC2000" i="5"/>
  <c r="BE30" i="9"/>
  <c r="AC2010" i="5"/>
  <c r="AA2121" i="5"/>
  <c r="AB2121" i="5" s="1"/>
  <c r="BH33" i="10" s="1"/>
  <c r="AA2007" i="5"/>
  <c r="AB2007" i="5" s="1"/>
  <c r="BE27" i="10" s="1"/>
  <c r="BE31" i="9"/>
  <c r="AC2011" i="5"/>
  <c r="AA2042" i="5"/>
  <c r="BG12" i="9"/>
  <c r="AC2064" i="5"/>
  <c r="AA2066" i="5"/>
  <c r="AA2115" i="5"/>
  <c r="AB2115" i="5" s="1"/>
  <c r="BH32" i="9"/>
  <c r="AC2120" i="5"/>
  <c r="AA2124" i="5"/>
  <c r="AB2124" i="5" s="1"/>
  <c r="AA2126" i="5"/>
  <c r="BI7" i="9"/>
  <c r="AC2131" i="5"/>
  <c r="BI18" i="9"/>
  <c r="AC2142" i="5"/>
  <c r="BI29" i="9"/>
  <c r="BJ20" i="9"/>
  <c r="AC2180" i="5"/>
  <c r="BJ30" i="9"/>
  <c r="AC2190" i="5"/>
  <c r="BK11" i="9"/>
  <c r="AC2207" i="5"/>
  <c r="AA2222" i="5"/>
  <c r="AA2232" i="5"/>
  <c r="AB2232" i="5" s="1"/>
  <c r="BK36" i="10" s="1"/>
  <c r="BL11" i="9"/>
  <c r="AC2243" i="5"/>
  <c r="BM23" i="9"/>
  <c r="AC2291" i="5"/>
  <c r="AA2457" i="5"/>
  <c r="AB2457" i="5" s="1"/>
  <c r="BR9" i="10" s="1"/>
  <c r="AA1837" i="5"/>
  <c r="AB1837" i="5" s="1"/>
  <c r="AZ37" i="10" s="1"/>
  <c r="AA1855" i="5"/>
  <c r="AB1855" i="5" s="1"/>
  <c r="BA19" i="10" s="1"/>
  <c r="AA1873" i="5"/>
  <c r="AB1873" i="5" s="1"/>
  <c r="BA37" i="10" s="1"/>
  <c r="AC1912" i="5"/>
  <c r="AC1917" i="5"/>
  <c r="S163" i="8"/>
  <c r="AC1950" i="5"/>
  <c r="AC1969" i="5"/>
  <c r="AC2014" i="5"/>
  <c r="AA2052" i="5"/>
  <c r="AB2052" i="5" s="1"/>
  <c r="BG29" i="9"/>
  <c r="AC2081" i="5"/>
  <c r="BH8" i="9"/>
  <c r="AC2096" i="5"/>
  <c r="AA2102" i="5"/>
  <c r="BH23" i="9"/>
  <c r="AC2111" i="5"/>
  <c r="BH30" i="9"/>
  <c r="AC2118" i="5"/>
  <c r="BJ2" i="9"/>
  <c r="Q182" i="8"/>
  <c r="R182" i="8" s="1"/>
  <c r="BJ13" i="9"/>
  <c r="AC2173" i="5"/>
  <c r="AA2187" i="5"/>
  <c r="AB2187" i="5" s="1"/>
  <c r="BJ27" i="10" s="1"/>
  <c r="AA2195" i="5"/>
  <c r="AB2195" i="5" s="1"/>
  <c r="BJ35" i="10" s="1"/>
  <c r="BL8" i="9"/>
  <c r="BM34" i="9"/>
  <c r="AC2302" i="5"/>
  <c r="AA2312" i="5"/>
  <c r="AB2312" i="5" s="1"/>
  <c r="BN8" i="10" s="1"/>
  <c r="AA2385" i="5"/>
  <c r="AB2385" i="5" s="1"/>
  <c r="BP9" i="10" s="1"/>
  <c r="BB26" i="9"/>
  <c r="Q160" i="8"/>
  <c r="R160" i="8" s="1"/>
  <c r="BC23" i="9"/>
  <c r="BC33" i="9"/>
  <c r="AC1941" i="5"/>
  <c r="AC1945" i="5"/>
  <c r="AC1983" i="5"/>
  <c r="AC1990" i="5"/>
  <c r="AC2001" i="5"/>
  <c r="BE33" i="9"/>
  <c r="AC2013" i="5"/>
  <c r="AA2064" i="5"/>
  <c r="AB2064" i="5" s="1"/>
  <c r="BG12" i="10" s="1"/>
  <c r="BH6" i="9"/>
  <c r="AC2094" i="5"/>
  <c r="AC2104" i="5"/>
  <c r="BH19" i="9"/>
  <c r="AC2107" i="5"/>
  <c r="AA2120" i="5"/>
  <c r="AB2120" i="5" s="1"/>
  <c r="BH32" i="10" s="1"/>
  <c r="BI5" i="9"/>
  <c r="AC2129" i="5"/>
  <c r="BI14" i="9"/>
  <c r="Q180" i="8"/>
  <c r="R180" i="8" s="1"/>
  <c r="BJ11" i="9"/>
  <c r="AA2216" i="5"/>
  <c r="AB2216" i="5" s="1"/>
  <c r="BK20" i="10" s="1"/>
  <c r="AA2298" i="5"/>
  <c r="AB2298" i="5" s="1"/>
  <c r="AA2406" i="5"/>
  <c r="AB2406" i="5" s="1"/>
  <c r="AA1949" i="5"/>
  <c r="AB1949" i="5" s="1"/>
  <c r="BD5" i="10" s="1"/>
  <c r="AC1957" i="5"/>
  <c r="AC1959" i="5"/>
  <c r="BD26" i="9"/>
  <c r="Q166" i="8"/>
  <c r="R166" i="8" s="1"/>
  <c r="BD33" i="9"/>
  <c r="AC1977" i="5"/>
  <c r="AC1978" i="5"/>
  <c r="S167" i="8"/>
  <c r="AC1992" i="5"/>
  <c r="AC1996" i="5"/>
  <c r="BE35" i="9"/>
  <c r="AC2015" i="5"/>
  <c r="AC2020" i="5"/>
  <c r="AC2044" i="5"/>
  <c r="AC2050" i="5"/>
  <c r="BG23" i="9"/>
  <c r="AA2079" i="5"/>
  <c r="AB2079" i="5" s="1"/>
  <c r="BG27" i="10" s="1"/>
  <c r="AC2133" i="5"/>
  <c r="S180" i="8"/>
  <c r="AA2151" i="5"/>
  <c r="AB2151" i="5" s="1"/>
  <c r="BI27" i="10" s="1"/>
  <c r="AA2160" i="5"/>
  <c r="AB2160" i="5" s="1"/>
  <c r="AA2162" i="5"/>
  <c r="AC2164" i="5"/>
  <c r="AC2185" i="5"/>
  <c r="AA2204" i="5"/>
  <c r="AB2204" i="5" s="1"/>
  <c r="BK8" i="10" s="1"/>
  <c r="BK12" i="9"/>
  <c r="AC2208" i="5"/>
  <c r="AA2223" i="5"/>
  <c r="AB2223" i="5" s="1"/>
  <c r="AA2240" i="5"/>
  <c r="AB2240" i="5" s="1"/>
  <c r="BL8" i="10" s="1"/>
  <c r="AA2274" i="5"/>
  <c r="AB2274" i="5" s="1"/>
  <c r="BM6" i="10" s="1"/>
  <c r="S166" i="8"/>
  <c r="BE11" i="9"/>
  <c r="AC1991" i="5"/>
  <c r="BE22" i="9"/>
  <c r="AC2002" i="5"/>
  <c r="BE26" i="9"/>
  <c r="Q169" i="8"/>
  <c r="R169" i="8" s="1"/>
  <c r="BF14" i="9"/>
  <c r="Q171" i="8"/>
  <c r="R171" i="8" s="1"/>
  <c r="BF23" i="9"/>
  <c r="AC2039" i="5"/>
  <c r="BF29" i="9"/>
  <c r="AC2045" i="5"/>
  <c r="BF31" i="9"/>
  <c r="AC2047" i="5"/>
  <c r="BG17" i="9"/>
  <c r="AC2069" i="5"/>
  <c r="BH2" i="9"/>
  <c r="Q176" i="8"/>
  <c r="R176" i="8" s="1"/>
  <c r="AA2100" i="5"/>
  <c r="AB2100" i="5" s="1"/>
  <c r="BH12" i="10" s="1"/>
  <c r="BH17" i="9"/>
  <c r="AC2105" i="5"/>
  <c r="AC2122" i="5"/>
  <c r="AA2129" i="5"/>
  <c r="AB2129" i="5" s="1"/>
  <c r="BI5" i="10" s="1"/>
  <c r="AA2138" i="5"/>
  <c r="BI23" i="9"/>
  <c r="AC2147" i="5"/>
  <c r="BI30" i="9"/>
  <c r="AC2154" i="5"/>
  <c r="BJ28" i="9"/>
  <c r="AC2188" i="5"/>
  <c r="BJ31" i="9"/>
  <c r="AC2191" i="5"/>
  <c r="BK6" i="9"/>
  <c r="AC2202" i="5"/>
  <c r="BK9" i="9"/>
  <c r="BL19" i="9"/>
  <c r="AC2251" i="5"/>
  <c r="BN37" i="9"/>
  <c r="AC2341" i="5"/>
  <c r="AA2403" i="5"/>
  <c r="AB2403" i="5" s="1"/>
  <c r="BP27" i="10" s="1"/>
  <c r="AA1849" i="5"/>
  <c r="AB1849" i="5" s="1"/>
  <c r="BA13" i="10" s="1"/>
  <c r="AA1867" i="5"/>
  <c r="AB1867" i="5" s="1"/>
  <c r="AC1878" i="5"/>
  <c r="AA1885" i="5"/>
  <c r="AB1885" i="5" s="1"/>
  <c r="BB13" i="10" s="1"/>
  <c r="AA1913" i="5"/>
  <c r="AB1913" i="5" s="1"/>
  <c r="BC5" i="10" s="1"/>
  <c r="S164" i="8"/>
  <c r="AA1956" i="5"/>
  <c r="AB1956" i="5" s="1"/>
  <c r="S165" i="8"/>
  <c r="AA1970" i="5"/>
  <c r="AC1980" i="5"/>
  <c r="S169" i="8"/>
  <c r="S171" i="8"/>
  <c r="AC2035" i="5"/>
  <c r="BF33" i="9"/>
  <c r="AC2049" i="5"/>
  <c r="BF35" i="9"/>
  <c r="AC2051" i="5"/>
  <c r="BG5" i="9"/>
  <c r="BG13" i="9"/>
  <c r="AC2065" i="5"/>
  <c r="AC2077" i="5"/>
  <c r="S176" i="8"/>
  <c r="AC2109" i="5"/>
  <c r="BH24" i="9"/>
  <c r="S178" i="8"/>
  <c r="BI8" i="9"/>
  <c r="AC2132" i="5"/>
  <c r="AC2140" i="5"/>
  <c r="BI19" i="9"/>
  <c r="AC2143" i="5"/>
  <c r="AC2149" i="5"/>
  <c r="AC2151" i="5"/>
  <c r="BJ5" i="9"/>
  <c r="BJ14" i="9"/>
  <c r="Q183" i="8"/>
  <c r="R183" i="8" s="1"/>
  <c r="AA2196" i="5"/>
  <c r="AB2196" i="5" s="1"/>
  <c r="BJ36" i="10" s="1"/>
  <c r="AA2220" i="5"/>
  <c r="AB2220" i="5" s="1"/>
  <c r="BK24" i="10" s="1"/>
  <c r="BM21" i="9"/>
  <c r="AC2289" i="5"/>
  <c r="AA2006" i="5"/>
  <c r="AA2028" i="5"/>
  <c r="AB2028" i="5" s="1"/>
  <c r="BF12" i="10" s="1"/>
  <c r="AA2030" i="5"/>
  <c r="AA2043" i="5"/>
  <c r="AB2043" i="5" s="1"/>
  <c r="BF27" i="10" s="1"/>
  <c r="BF37" i="9"/>
  <c r="AC2053" i="5"/>
  <c r="BG11" i="9"/>
  <c r="AC2063" i="5"/>
  <c r="AC2079" i="5"/>
  <c r="AA2088" i="5"/>
  <c r="AB2088" i="5" s="1"/>
  <c r="BG36" i="10" s="1"/>
  <c r="AC2098" i="5"/>
  <c r="AA2114" i="5"/>
  <c r="BH31" i="9"/>
  <c r="AC2119" i="5"/>
  <c r="BH33" i="9"/>
  <c r="AC2121" i="5"/>
  <c r="BH35" i="9"/>
  <c r="AC2123" i="5"/>
  <c r="BI6" i="9"/>
  <c r="AC2130" i="5"/>
  <c r="AC2169" i="5"/>
  <c r="S183" i="8"/>
  <c r="AA2205" i="5"/>
  <c r="AB2205" i="5" s="1"/>
  <c r="BK9" i="10" s="1"/>
  <c r="AA2217" i="5"/>
  <c r="AB2217" i="5" s="1"/>
  <c r="BK21" i="10" s="1"/>
  <c r="BK35" i="9"/>
  <c r="AC2231" i="5"/>
  <c r="BL30" i="9"/>
  <c r="AC2262" i="5"/>
  <c r="BM32" i="9"/>
  <c r="BN10" i="9"/>
  <c r="AC2314" i="5"/>
  <c r="AA2421" i="5"/>
  <c r="AB2421" i="5" s="1"/>
  <c r="BQ9" i="10" s="1"/>
  <c r="BC22" i="9"/>
  <c r="AC1930" i="5"/>
  <c r="BC32" i="9"/>
  <c r="AC1940" i="5"/>
  <c r="BD18" i="9"/>
  <c r="AC1962" i="5"/>
  <c r="BD23" i="9"/>
  <c r="AC1967" i="5"/>
  <c r="BE8" i="9"/>
  <c r="AC1988" i="5"/>
  <c r="BE32" i="9"/>
  <c r="AC2012" i="5"/>
  <c r="AA2021" i="5"/>
  <c r="AB2021" i="5" s="1"/>
  <c r="BF5" i="10" s="1"/>
  <c r="BF20" i="9"/>
  <c r="AA2057" i="5"/>
  <c r="AB2057" i="5" s="1"/>
  <c r="BG5" i="10" s="1"/>
  <c r="BG24" i="9"/>
  <c r="AC2076" i="5"/>
  <c r="BG26" i="9"/>
  <c r="Q175" i="8"/>
  <c r="R175" i="8" s="1"/>
  <c r="AA2084" i="5"/>
  <c r="AB2084" i="5" s="1"/>
  <c r="BG32" i="10" s="1"/>
  <c r="BH13" i="9"/>
  <c r="AC2101" i="5"/>
  <c r="BH20" i="9"/>
  <c r="AC2108" i="5"/>
  <c r="BH22" i="9"/>
  <c r="AC2110" i="5"/>
  <c r="AA2112" i="5"/>
  <c r="AB2112" i="5" s="1"/>
  <c r="BH24" i="10" s="1"/>
  <c r="AA2136" i="5"/>
  <c r="AB2136" i="5" s="1"/>
  <c r="BI17" i="9"/>
  <c r="AC2141" i="5"/>
  <c r="AA2165" i="5"/>
  <c r="AB2165" i="5" s="1"/>
  <c r="BJ5" i="10" s="1"/>
  <c r="AA2174" i="5"/>
  <c r="BJ19" i="9"/>
  <c r="AC2179" i="5"/>
  <c r="AA2186" i="5"/>
  <c r="BK22" i="9"/>
  <c r="AA2268" i="5"/>
  <c r="AB2268" i="5" s="1"/>
  <c r="BM11" i="9"/>
  <c r="AC2279" i="5"/>
  <c r="AA2352" i="5"/>
  <c r="AB2352" i="5" s="1"/>
  <c r="AA2442" i="5"/>
  <c r="AB2442" i="5" s="1"/>
  <c r="BD11" i="9"/>
  <c r="AC1955" i="5"/>
  <c r="BD32" i="9"/>
  <c r="AC1976" i="5"/>
  <c r="BG20" i="9"/>
  <c r="AC2072" i="5"/>
  <c r="S175" i="8"/>
  <c r="BH7" i="9"/>
  <c r="AC2095" i="5"/>
  <c r="BH11" i="9"/>
  <c r="AC2099" i="5"/>
  <c r="BI24" i="9"/>
  <c r="BJ8" i="9"/>
  <c r="AC2168" i="5"/>
  <c r="BJ24" i="9"/>
  <c r="BJ29" i="9"/>
  <c r="AC2189" i="5"/>
  <c r="BJ37" i="9"/>
  <c r="AC2197" i="5"/>
  <c r="BK4" i="9"/>
  <c r="AC2200" i="5"/>
  <c r="AA2234" i="5"/>
  <c r="BM8" i="9"/>
  <c r="AC2276" i="5"/>
  <c r="BN7" i="9"/>
  <c r="AC2311" i="5"/>
  <c r="AA1789" i="5"/>
  <c r="AB1789" i="5" s="1"/>
  <c r="AY25" i="10" s="1"/>
  <c r="AA1807" i="5"/>
  <c r="AB1807" i="5" s="1"/>
  <c r="AA1825" i="5"/>
  <c r="AB1825" i="5" s="1"/>
  <c r="AA1843" i="5"/>
  <c r="AB1843" i="5" s="1"/>
  <c r="AA1861" i="5"/>
  <c r="AB1861" i="5" s="1"/>
  <c r="BA25" i="10" s="1"/>
  <c r="AA1879" i="5"/>
  <c r="AB1879" i="5" s="1"/>
  <c r="AC1918" i="5"/>
  <c r="AC1923" i="5"/>
  <c r="AA1935" i="5"/>
  <c r="AB1935" i="5" s="1"/>
  <c r="BC29" i="9"/>
  <c r="AC1937" i="5"/>
  <c r="AC1951" i="5"/>
  <c r="AC1993" i="5"/>
  <c r="AC2017" i="5"/>
  <c r="AC2032" i="5"/>
  <c r="AC2043" i="5"/>
  <c r="BG22" i="9"/>
  <c r="AC2074" i="5"/>
  <c r="AA2078" i="5"/>
  <c r="BH5" i="9"/>
  <c r="AC2093" i="5"/>
  <c r="BH29" i="9"/>
  <c r="AC2117" i="5"/>
  <c r="AC2134" i="5"/>
  <c r="AA2150" i="5"/>
  <c r="BI31" i="9"/>
  <c r="AC2155" i="5"/>
  <c r="BI33" i="9"/>
  <c r="AC2157" i="5"/>
  <c r="BI35" i="9"/>
  <c r="AC2159" i="5"/>
  <c r="BJ6" i="9"/>
  <c r="AC2166" i="5"/>
  <c r="AA2252" i="5"/>
  <c r="AB2252" i="5" s="1"/>
  <c r="BL20" i="10" s="1"/>
  <c r="BO6" i="9"/>
  <c r="AC1972" i="5"/>
  <c r="BE5" i="9"/>
  <c r="AC1985" i="5"/>
  <c r="AC1986" i="5"/>
  <c r="BE14" i="9"/>
  <c r="Q168" i="8"/>
  <c r="R168" i="8" s="1"/>
  <c r="BE23" i="9"/>
  <c r="AC2003" i="5"/>
  <c r="BF2" i="9"/>
  <c r="Q170" i="8"/>
  <c r="R170" i="8" s="1"/>
  <c r="BF11" i="9"/>
  <c r="AC2027" i="5"/>
  <c r="BF22" i="9"/>
  <c r="AC2038" i="5"/>
  <c r="BF26" i="9"/>
  <c r="Q172" i="8"/>
  <c r="R172" i="8" s="1"/>
  <c r="BF32" i="9"/>
  <c r="BG14" i="9"/>
  <c r="Q174" i="8"/>
  <c r="R174" i="8" s="1"/>
  <c r="BI2" i="9"/>
  <c r="Q179" i="8"/>
  <c r="R179" i="8" s="1"/>
  <c r="BI13" i="9"/>
  <c r="AC2137" i="5"/>
  <c r="BI20" i="9"/>
  <c r="AC2144" i="5"/>
  <c r="BI22" i="9"/>
  <c r="AC2146" i="5"/>
  <c r="AA2148" i="5"/>
  <c r="AB2148" i="5" s="1"/>
  <c r="BI24" i="10" s="1"/>
  <c r="AA2172" i="5"/>
  <c r="AB2172" i="5" s="1"/>
  <c r="BJ17" i="9"/>
  <c r="AC2177" i="5"/>
  <c r="AA2184" i="5"/>
  <c r="AB2184" i="5" s="1"/>
  <c r="BJ24" i="10" s="1"/>
  <c r="BJ32" i="9"/>
  <c r="AC2192" i="5"/>
  <c r="BK26" i="9"/>
  <c r="Q187" i="8"/>
  <c r="R187" i="8" s="1"/>
  <c r="AA2228" i="5"/>
  <c r="AB2228" i="5" s="1"/>
  <c r="BK32" i="10" s="1"/>
  <c r="BL21" i="9"/>
  <c r="AC2253" i="5"/>
  <c r="AA2276" i="5"/>
  <c r="AB2276" i="5" s="1"/>
  <c r="BM8" i="10" s="1"/>
  <c r="S159" i="8"/>
  <c r="AA1899" i="5"/>
  <c r="AB1899" i="5" s="1"/>
  <c r="BB27" i="10" s="1"/>
  <c r="BB29" i="9"/>
  <c r="AC1901" i="5"/>
  <c r="AA1971" i="5"/>
  <c r="AB1971" i="5" s="1"/>
  <c r="BD27" i="10" s="1"/>
  <c r="BD29" i="9"/>
  <c r="AC1973" i="5"/>
  <c r="S168" i="8"/>
  <c r="BE18" i="9"/>
  <c r="BE29" i="9"/>
  <c r="AA2016" i="5"/>
  <c r="AB2016" i="5" s="1"/>
  <c r="S170" i="8"/>
  <c r="BF6" i="9"/>
  <c r="AC2022" i="5"/>
  <c r="BF17" i="9"/>
  <c r="AC2033" i="5"/>
  <c r="S172" i="8"/>
  <c r="BG2" i="9"/>
  <c r="Q173" i="8"/>
  <c r="R173" i="8" s="1"/>
  <c r="BG6" i="9"/>
  <c r="AC2058" i="5"/>
  <c r="BG8" i="9"/>
  <c r="AC2060" i="5"/>
  <c r="S174" i="8"/>
  <c r="AA2070" i="5"/>
  <c r="AB2070" i="5" s="1"/>
  <c r="BG18" i="10" s="1"/>
  <c r="BG31" i="9"/>
  <c r="AC2083" i="5"/>
  <c r="BG33" i="9"/>
  <c r="AC2085" i="5"/>
  <c r="BG35" i="9"/>
  <c r="AC2087" i="5"/>
  <c r="BG37" i="9"/>
  <c r="AC2089" i="5"/>
  <c r="AA2093" i="5"/>
  <c r="AB2093" i="5" s="1"/>
  <c r="BH5" i="10" s="1"/>
  <c r="BH14" i="9"/>
  <c r="Q177" i="8"/>
  <c r="R177" i="8" s="1"/>
  <c r="AA2106" i="5"/>
  <c r="AB2106" i="5" s="1"/>
  <c r="BH18" i="10" s="1"/>
  <c r="BI11" i="9"/>
  <c r="AC2139" i="5"/>
  <c r="BJ22" i="9"/>
  <c r="AC2182" i="5"/>
  <c r="BJ27" i="9"/>
  <c r="BJ35" i="9"/>
  <c r="AC2195" i="5"/>
  <c r="BK33" i="9"/>
  <c r="AC2229" i="5"/>
  <c r="BM19" i="9"/>
  <c r="AC2287" i="5"/>
  <c r="AA2328" i="5"/>
  <c r="AB2328" i="5" s="1"/>
  <c r="BN24" i="10" s="1"/>
  <c r="BN32" i="9"/>
  <c r="AC2336" i="5"/>
  <c r="AA2367" i="5"/>
  <c r="AB2367" i="5" s="1"/>
  <c r="BO27" i="10" s="1"/>
  <c r="BK21" i="9"/>
  <c r="AC2217" i="5"/>
  <c r="BL14" i="9"/>
  <c r="Q189" i="8"/>
  <c r="R189" i="8" s="1"/>
  <c r="AA2250" i="5"/>
  <c r="AB2250" i="5" s="1"/>
  <c r="BL24" i="9"/>
  <c r="AC2256" i="5"/>
  <c r="BL32" i="9"/>
  <c r="BL34" i="9"/>
  <c r="AC2266" i="5"/>
  <c r="AA2295" i="5"/>
  <c r="AB2295" i="5" s="1"/>
  <c r="AA2310" i="5"/>
  <c r="AB2310" i="5" s="1"/>
  <c r="BN23" i="9"/>
  <c r="AC2327" i="5"/>
  <c r="BO8" i="9"/>
  <c r="AC2348" i="5"/>
  <c r="AA2358" i="5"/>
  <c r="AB2358" i="5" s="1"/>
  <c r="BO21" i="9"/>
  <c r="AC2361" i="5"/>
  <c r="BO29" i="9"/>
  <c r="AC2369" i="5"/>
  <c r="BO32" i="9"/>
  <c r="AC2372" i="5"/>
  <c r="AA2387" i="5"/>
  <c r="AB2387" i="5" s="1"/>
  <c r="BP11" i="10" s="1"/>
  <c r="BP19" i="9"/>
  <c r="AC2395" i="5"/>
  <c r="BP27" i="9"/>
  <c r="AC2403" i="5"/>
  <c r="BP35" i="9"/>
  <c r="BQ4" i="9"/>
  <c r="AC2416" i="5"/>
  <c r="BQ20" i="9"/>
  <c r="AC2432" i="5"/>
  <c r="BQ25" i="9"/>
  <c r="AC2437" i="5"/>
  <c r="AA2447" i="5"/>
  <c r="AB2447" i="5" s="1"/>
  <c r="BQ35" i="10" s="1"/>
  <c r="AA2471" i="5"/>
  <c r="AB2471" i="5" s="1"/>
  <c r="BR23" i="10" s="1"/>
  <c r="BS2" i="9"/>
  <c r="Q209" i="8"/>
  <c r="R209" i="8" s="1"/>
  <c r="BS26" i="9"/>
  <c r="Q211" i="8"/>
  <c r="R211" i="8" s="1"/>
  <c r="AA2519" i="5"/>
  <c r="AB2519" i="5" s="1"/>
  <c r="BS35" i="10" s="1"/>
  <c r="AA2525" i="5"/>
  <c r="AB2525" i="5" s="1"/>
  <c r="BT5" i="10" s="1"/>
  <c r="BT18" i="9"/>
  <c r="AA2541" i="5"/>
  <c r="AB2541" i="5" s="1"/>
  <c r="BT21" i="10" s="1"/>
  <c r="AA2544" i="5"/>
  <c r="AB2544" i="5" s="1"/>
  <c r="BT24" i="10" s="1"/>
  <c r="BV32" i="9"/>
  <c r="AC2196" i="5"/>
  <c r="AC2238" i="5"/>
  <c r="S189" i="8"/>
  <c r="BL26" i="9"/>
  <c r="Q190" i="8"/>
  <c r="R190" i="8" s="1"/>
  <c r="AC2269" i="5"/>
  <c r="AC2320" i="5"/>
  <c r="AA2333" i="5"/>
  <c r="AB2333" i="5" s="1"/>
  <c r="BN29" i="10" s="1"/>
  <c r="AA2340" i="5"/>
  <c r="AB2340" i="5" s="1"/>
  <c r="AA2345" i="5"/>
  <c r="AB2345" i="5" s="1"/>
  <c r="BO5" i="10" s="1"/>
  <c r="BO16" i="9"/>
  <c r="AC2356" i="5"/>
  <c r="BO37" i="9"/>
  <c r="AC2377" i="5"/>
  <c r="BP9" i="9"/>
  <c r="AA2400" i="5"/>
  <c r="AB2400" i="5" s="1"/>
  <c r="BQ2" i="9"/>
  <c r="Q203" i="8"/>
  <c r="R203" i="8" s="1"/>
  <c r="BQ7" i="9"/>
  <c r="AC2419" i="5"/>
  <c r="AA2429" i="5"/>
  <c r="AB2429" i="5" s="1"/>
  <c r="BQ17" i="10" s="1"/>
  <c r="BR10" i="9"/>
  <c r="AC2458" i="5"/>
  <c r="BR18" i="9"/>
  <c r="AC2466" i="5"/>
  <c r="BR21" i="9"/>
  <c r="AA2477" i="5"/>
  <c r="AB2477" i="5" s="1"/>
  <c r="BR29" i="10" s="1"/>
  <c r="BS14" i="9"/>
  <c r="Q210" i="8"/>
  <c r="R210" i="8" s="1"/>
  <c r="BS20" i="9"/>
  <c r="AC2504" i="5"/>
  <c r="BS23" i="9"/>
  <c r="AA2513" i="5"/>
  <c r="AB2513" i="5" s="1"/>
  <c r="BS29" i="10" s="1"/>
  <c r="AC2206" i="5"/>
  <c r="BK14" i="9"/>
  <c r="Q186" i="8"/>
  <c r="R186" i="8" s="1"/>
  <c r="S187" i="8"/>
  <c r="AA2264" i="5"/>
  <c r="AB2264" i="5" s="1"/>
  <c r="BL32" i="10" s="1"/>
  <c r="BM10" i="9"/>
  <c r="AC2278" i="5"/>
  <c r="BM20" i="9"/>
  <c r="AC2288" i="5"/>
  <c r="BM22" i="9"/>
  <c r="AC2290" i="5"/>
  <c r="BN2" i="9"/>
  <c r="Q194" i="8"/>
  <c r="R194" i="8" s="1"/>
  <c r="BN17" i="9"/>
  <c r="AC2321" i="5"/>
  <c r="AA2331" i="5"/>
  <c r="AB2331" i="5" s="1"/>
  <c r="BN27" i="10" s="1"/>
  <c r="BN34" i="9"/>
  <c r="AC2338" i="5"/>
  <c r="BO3" i="9"/>
  <c r="AC2343" i="5"/>
  <c r="BO11" i="9"/>
  <c r="AC2351" i="5"/>
  <c r="BO14" i="9"/>
  <c r="Q198" i="8"/>
  <c r="R198" i="8" s="1"/>
  <c r="AA2369" i="5"/>
  <c r="AB2369" i="5" s="1"/>
  <c r="BO29" i="10" s="1"/>
  <c r="AA2382" i="5"/>
  <c r="AB2382" i="5" s="1"/>
  <c r="BP6" i="10" s="1"/>
  <c r="BP22" i="9"/>
  <c r="AC2398" i="5"/>
  <c r="AA2411" i="5"/>
  <c r="AB2411" i="5" s="1"/>
  <c r="BP35" i="10" s="1"/>
  <c r="BQ28" i="9"/>
  <c r="AC2440" i="5"/>
  <c r="BR5" i="9"/>
  <c r="BR13" i="9"/>
  <c r="AC2461" i="5"/>
  <c r="BS8" i="9"/>
  <c r="AC2492" i="5"/>
  <c r="BS11" i="9"/>
  <c r="AC2495" i="5"/>
  <c r="BS30" i="9"/>
  <c r="AC2514" i="5"/>
  <c r="BS36" i="9"/>
  <c r="BT6" i="9"/>
  <c r="AA2538" i="5"/>
  <c r="AB2538" i="5" s="1"/>
  <c r="BT18" i="10" s="1"/>
  <c r="BK23" i="9"/>
  <c r="AC2219" i="5"/>
  <c r="BL5" i="9"/>
  <c r="BL9" i="9"/>
  <c r="AC2241" i="5"/>
  <c r="BM2" i="9"/>
  <c r="Q191" i="8"/>
  <c r="R191" i="8" s="1"/>
  <c r="AA2300" i="5"/>
  <c r="AB2300" i="5" s="1"/>
  <c r="BM32" i="10" s="1"/>
  <c r="BN9" i="9"/>
  <c r="AC2313" i="5"/>
  <c r="BN11" i="9"/>
  <c r="AC2315" i="5"/>
  <c r="BO19" i="9"/>
  <c r="AC2359" i="5"/>
  <c r="BO27" i="9"/>
  <c r="AC2367" i="5"/>
  <c r="BO35" i="9"/>
  <c r="BP4" i="9"/>
  <c r="AC2380" i="5"/>
  <c r="BP20" i="9"/>
  <c r="AC2396" i="5"/>
  <c r="BP25" i="9"/>
  <c r="AC2401" i="5"/>
  <c r="BQ10" i="9"/>
  <c r="AC2422" i="5"/>
  <c r="BQ23" i="9"/>
  <c r="BQ31" i="9"/>
  <c r="AC2443" i="5"/>
  <c r="BR8" i="9"/>
  <c r="AC2456" i="5"/>
  <c r="BR16" i="9"/>
  <c r="AC2464" i="5"/>
  <c r="AA2466" i="5"/>
  <c r="AB2466" i="5" s="1"/>
  <c r="BR18" i="10" s="1"/>
  <c r="AA2483" i="5"/>
  <c r="AB2483" i="5" s="1"/>
  <c r="BR35" i="10" s="1"/>
  <c r="AA2507" i="5"/>
  <c r="AB2507" i="5" s="1"/>
  <c r="BS23" i="10" s="1"/>
  <c r="AA2529" i="5"/>
  <c r="AB2529" i="5" s="1"/>
  <c r="BT9" i="10" s="1"/>
  <c r="BT13" i="9"/>
  <c r="AC2533" i="5"/>
  <c r="AC2193" i="5"/>
  <c r="AC2203" i="5"/>
  <c r="AC2215" i="5"/>
  <c r="AC2244" i="5"/>
  <c r="BL17" i="9"/>
  <c r="S191" i="8"/>
  <c r="BM14" i="9"/>
  <c r="Q192" i="8"/>
  <c r="R192" i="8" s="1"/>
  <c r="AA2286" i="5"/>
  <c r="AB2286" i="5" s="1"/>
  <c r="BM18" i="10" s="1"/>
  <c r="BM24" i="9"/>
  <c r="AC2292" i="5"/>
  <c r="AC2308" i="5"/>
  <c r="BN13" i="9"/>
  <c r="AC2317" i="5"/>
  <c r="AA2321" i="5"/>
  <c r="AB2321" i="5" s="1"/>
  <c r="BN17" i="10" s="1"/>
  <c r="AA2351" i="5"/>
  <c r="AB2351" i="5" s="1"/>
  <c r="BO11" i="10" s="1"/>
  <c r="AA2364" i="5"/>
  <c r="AB2364" i="5" s="1"/>
  <c r="BO24" i="10" s="1"/>
  <c r="BP2" i="9"/>
  <c r="Q200" i="8"/>
  <c r="R200" i="8" s="1"/>
  <c r="BP7" i="9"/>
  <c r="AC2383" i="5"/>
  <c r="AA2393" i="5"/>
  <c r="AB2393" i="5" s="1"/>
  <c r="BP17" i="10" s="1"/>
  <c r="BQ5" i="9"/>
  <c r="AC2417" i="5"/>
  <c r="BQ13" i="9"/>
  <c r="AC2425" i="5"/>
  <c r="AC2427" i="5"/>
  <c r="BQ26" i="9"/>
  <c r="Q205" i="8"/>
  <c r="R205" i="8" s="1"/>
  <c r="AA2453" i="5"/>
  <c r="AB2453" i="5" s="1"/>
  <c r="BR5" i="10" s="1"/>
  <c r="AA2472" i="5"/>
  <c r="AB2472" i="5" s="1"/>
  <c r="BR24" i="10" s="1"/>
  <c r="AA2489" i="5"/>
  <c r="AB2489" i="5" s="1"/>
  <c r="BS5" i="10" s="1"/>
  <c r="AA2495" i="5"/>
  <c r="AB2495" i="5" s="1"/>
  <c r="BS11" i="10" s="1"/>
  <c r="AA2501" i="5"/>
  <c r="AB2501" i="5" s="1"/>
  <c r="BS17" i="10" s="1"/>
  <c r="AA2520" i="5"/>
  <c r="AB2520" i="5" s="1"/>
  <c r="BS36" i="10" s="1"/>
  <c r="AA2526" i="5"/>
  <c r="AB2526" i="5" s="1"/>
  <c r="BT6" i="10" s="1"/>
  <c r="BT19" i="9"/>
  <c r="AC2539" i="5"/>
  <c r="AA2607" i="5"/>
  <c r="AB2607" i="5" s="1"/>
  <c r="BH26" i="9"/>
  <c r="Q178" i="8"/>
  <c r="R178" i="8" s="1"/>
  <c r="BI26" i="9"/>
  <c r="Q181" i="8"/>
  <c r="R181" i="8" s="1"/>
  <c r="BJ26" i="9"/>
  <c r="Q184" i="8"/>
  <c r="R184" i="8" s="1"/>
  <c r="BK32" i="9"/>
  <c r="AA2235" i="5"/>
  <c r="AB2235" i="5" s="1"/>
  <c r="BL3" i="10" s="1"/>
  <c r="AA2237" i="5"/>
  <c r="AB2237" i="5" s="1"/>
  <c r="BL5" i="10" s="1"/>
  <c r="BL23" i="9"/>
  <c r="AC2255" i="5"/>
  <c r="AC2260" i="5"/>
  <c r="BL33" i="9"/>
  <c r="AC2265" i="5"/>
  <c r="AC2274" i="5"/>
  <c r="S192" i="8"/>
  <c r="BM26" i="9"/>
  <c r="Q193" i="8"/>
  <c r="R193" i="8" s="1"/>
  <c r="BN5" i="9"/>
  <c r="AC2309" i="5"/>
  <c r="AA2319" i="5"/>
  <c r="AB2319" i="5" s="1"/>
  <c r="BN15" i="10" s="1"/>
  <c r="AC2323" i="5"/>
  <c r="BN22" i="9"/>
  <c r="AC2326" i="5"/>
  <c r="AC2329" i="5"/>
  <c r="AC2331" i="5"/>
  <c r="BO9" i="9"/>
  <c r="AC2349" i="5"/>
  <c r="BO17" i="9"/>
  <c r="BO22" i="9"/>
  <c r="AC2362" i="5"/>
  <c r="AC2364" i="5"/>
  <c r="AA2375" i="5"/>
  <c r="AB2375" i="5" s="1"/>
  <c r="BO35" i="10" s="1"/>
  <c r="BP28" i="9"/>
  <c r="AC2404" i="5"/>
  <c r="BQ8" i="9"/>
  <c r="AC2420" i="5"/>
  <c r="AA2435" i="5"/>
  <c r="AB2435" i="5" s="1"/>
  <c r="BQ23" i="10" s="1"/>
  <c r="BQ34" i="9"/>
  <c r="AC2446" i="5"/>
  <c r="AA2448" i="5"/>
  <c r="AB2448" i="5" s="1"/>
  <c r="BR3" i="9"/>
  <c r="AC2451" i="5"/>
  <c r="BR11" i="9"/>
  <c r="BR14" i="9"/>
  <c r="Q207" i="8"/>
  <c r="R207" i="8" s="1"/>
  <c r="BR19" i="9"/>
  <c r="AC2467" i="5"/>
  <c r="AC2472" i="5"/>
  <c r="BR36" i="9"/>
  <c r="BS24" i="9"/>
  <c r="AC2508" i="5"/>
  <c r="BT7" i="9"/>
  <c r="AC2527" i="5"/>
  <c r="BT26" i="9"/>
  <c r="Q214" i="8"/>
  <c r="R214" i="8" s="1"/>
  <c r="BJ23" i="9"/>
  <c r="AC2183" i="5"/>
  <c r="S184" i="8"/>
  <c r="BJ34" i="9"/>
  <c r="BK8" i="9"/>
  <c r="AC2204" i="5"/>
  <c r="BK20" i="9"/>
  <c r="AC2216" i="5"/>
  <c r="BK34" i="9"/>
  <c r="AC2230" i="5"/>
  <c r="BL13" i="9"/>
  <c r="AC2245" i="5"/>
  <c r="AA2249" i="5"/>
  <c r="AB2249" i="5" s="1"/>
  <c r="BL17" i="10" s="1"/>
  <c r="BL29" i="9"/>
  <c r="AC2272" i="5"/>
  <c r="AC2286" i="5"/>
  <c r="S193" i="8"/>
  <c r="BM33" i="9"/>
  <c r="AC2301" i="5"/>
  <c r="BN20" i="9"/>
  <c r="BN24" i="9"/>
  <c r="AC2328" i="5"/>
  <c r="BN35" i="9"/>
  <c r="AC2339" i="5"/>
  <c r="AA2346" i="5"/>
  <c r="AB2346" i="5" s="1"/>
  <c r="BO6" i="10" s="1"/>
  <c r="BO20" i="9"/>
  <c r="AC2360" i="5"/>
  <c r="BO25" i="9"/>
  <c r="AC2365" i="5"/>
  <c r="BP10" i="9"/>
  <c r="AC2386" i="5"/>
  <c r="AC2388" i="5"/>
  <c r="BP23" i="9"/>
  <c r="AC2399" i="5"/>
  <c r="BP31" i="9"/>
  <c r="AC2407" i="5"/>
  <c r="AC2409" i="5"/>
  <c r="AA2417" i="5"/>
  <c r="AB2417" i="5" s="1"/>
  <c r="BQ5" i="10" s="1"/>
  <c r="BQ16" i="9"/>
  <c r="AC2428" i="5"/>
  <c r="AA2430" i="5"/>
  <c r="AB2430" i="5" s="1"/>
  <c r="BQ21" i="9"/>
  <c r="AC2433" i="5"/>
  <c r="BQ29" i="9"/>
  <c r="BQ32" i="9"/>
  <c r="AC2444" i="5"/>
  <c r="BR25" i="9"/>
  <c r="AC2473" i="5"/>
  <c r="BS12" i="9"/>
  <c r="AC2496" i="5"/>
  <c r="BS18" i="9"/>
  <c r="AC2502" i="5"/>
  <c r="AA2511" i="5"/>
  <c r="AB2511" i="5" s="1"/>
  <c r="BS27" i="10" s="1"/>
  <c r="BS31" i="9"/>
  <c r="AC2515" i="5"/>
  <c r="BS37" i="9"/>
  <c r="AC2521" i="5"/>
  <c r="BT23" i="9"/>
  <c r="AA2618" i="5"/>
  <c r="AC2239" i="5"/>
  <c r="AA2247" i="5"/>
  <c r="AB2247" i="5" s="1"/>
  <c r="BL15" i="10" s="1"/>
  <c r="BL35" i="9"/>
  <c r="AC2267" i="5"/>
  <c r="BM5" i="9"/>
  <c r="BM9" i="9"/>
  <c r="AC2277" i="5"/>
  <c r="BM35" i="9"/>
  <c r="AC2303" i="5"/>
  <c r="AA2309" i="5"/>
  <c r="AB2309" i="5" s="1"/>
  <c r="BN5" i="10" s="1"/>
  <c r="BN26" i="9"/>
  <c r="Q196" i="8"/>
  <c r="R196" i="8" s="1"/>
  <c r="BO2" i="9"/>
  <c r="Q197" i="8"/>
  <c r="R197" i="8" s="1"/>
  <c r="BO4" i="9"/>
  <c r="AC2344" i="5"/>
  <c r="AA2357" i="5"/>
  <c r="AB2357" i="5" s="1"/>
  <c r="BO17" i="10" s="1"/>
  <c r="BP5" i="9"/>
  <c r="AC2381" i="5"/>
  <c r="BP13" i="9"/>
  <c r="AC2389" i="5"/>
  <c r="AC2391" i="5"/>
  <c r="BP26" i="9"/>
  <c r="Q202" i="8"/>
  <c r="R202" i="8" s="1"/>
  <c r="AA2412" i="5"/>
  <c r="AB2412" i="5" s="1"/>
  <c r="BQ3" i="9"/>
  <c r="AC2415" i="5"/>
  <c r="BQ11" i="9"/>
  <c r="BQ14" i="9"/>
  <c r="Q204" i="8"/>
  <c r="R204" i="8" s="1"/>
  <c r="AA2459" i="5"/>
  <c r="AB2459" i="5" s="1"/>
  <c r="BR11" i="10" s="1"/>
  <c r="AC2478" i="5"/>
  <c r="AA2484" i="5"/>
  <c r="AB2484" i="5" s="1"/>
  <c r="BR36" i="10" s="1"/>
  <c r="AA2508" i="5"/>
  <c r="AB2508" i="5" s="1"/>
  <c r="BS24" i="10" s="1"/>
  <c r="BT20" i="9"/>
  <c r="AC2540" i="5"/>
  <c r="AA2546" i="5"/>
  <c r="AA2549" i="5"/>
  <c r="AB2549" i="5" s="1"/>
  <c r="BT29" i="10" s="1"/>
  <c r="AA2558" i="5"/>
  <c r="AA2567" i="5"/>
  <c r="AB2567" i="5" s="1"/>
  <c r="BU11" i="10" s="1"/>
  <c r="AA2576" i="5"/>
  <c r="AB2576" i="5" s="1"/>
  <c r="BU20" i="10" s="1"/>
  <c r="AA2199" i="5"/>
  <c r="AB2199" i="5" s="1"/>
  <c r="BK3" i="10" s="1"/>
  <c r="BK5" i="9"/>
  <c r="AC2201" i="5"/>
  <c r="AC2214" i="5"/>
  <c r="BK29" i="9"/>
  <c r="AC2233" i="5"/>
  <c r="AA2259" i="5"/>
  <c r="AB2259" i="5" s="1"/>
  <c r="AA2261" i="5"/>
  <c r="AB2261" i="5" s="1"/>
  <c r="BL29" i="10" s="1"/>
  <c r="AC2280" i="5"/>
  <c r="BM17" i="9"/>
  <c r="BM37" i="9"/>
  <c r="AC2305" i="5"/>
  <c r="AA2324" i="5"/>
  <c r="AB2324" i="5" s="1"/>
  <c r="BN20" i="10" s="1"/>
  <c r="S196" i="8"/>
  <c r="AC2334" i="5"/>
  <c r="AA2339" i="5"/>
  <c r="AB2339" i="5" s="1"/>
  <c r="BN35" i="10" s="1"/>
  <c r="BO7" i="9"/>
  <c r="AC2347" i="5"/>
  <c r="BO28" i="9"/>
  <c r="AC2368" i="5"/>
  <c r="BP8" i="9"/>
  <c r="AC2384" i="5"/>
  <c r="AA2399" i="5"/>
  <c r="AB2399" i="5" s="1"/>
  <c r="BP23" i="10" s="1"/>
  <c r="BP34" i="9"/>
  <c r="AC2410" i="5"/>
  <c r="S204" i="8"/>
  <c r="AA2441" i="5"/>
  <c r="AB2441" i="5" s="1"/>
  <c r="BQ29" i="10" s="1"/>
  <c r="BQ37" i="9"/>
  <c r="AC2449" i="5"/>
  <c r="BR9" i="9"/>
  <c r="AC2457" i="5"/>
  <c r="BR20" i="9"/>
  <c r="AC2468" i="5"/>
  <c r="BR28" i="9"/>
  <c r="AC2476" i="5"/>
  <c r="BR31" i="9"/>
  <c r="AC2479" i="5"/>
  <c r="AA2490" i="5"/>
  <c r="AB2490" i="5" s="1"/>
  <c r="AA2502" i="5"/>
  <c r="AB2502" i="5" s="1"/>
  <c r="BS18" i="10" s="1"/>
  <c r="BS25" i="9"/>
  <c r="AC2509" i="5"/>
  <c r="BT11" i="9"/>
  <c r="AA2543" i="5"/>
  <c r="AB2543" i="5" s="1"/>
  <c r="BT23" i="10" s="1"/>
  <c r="BT27" i="9"/>
  <c r="AC2547" i="5"/>
  <c r="BT30" i="9"/>
  <c r="BT33" i="9"/>
  <c r="AC2553" i="5"/>
  <c r="BT36" i="9"/>
  <c r="AC2556" i="5"/>
  <c r="BU3" i="9"/>
  <c r="AC2559" i="5"/>
  <c r="BU6" i="9"/>
  <c r="AC2562" i="5"/>
  <c r="BU9" i="9"/>
  <c r="AC2565" i="5"/>
  <c r="BU12" i="9"/>
  <c r="AC2568" i="5"/>
  <c r="BU15" i="9"/>
  <c r="AC2571" i="5"/>
  <c r="BU18" i="9"/>
  <c r="AC2574" i="5"/>
  <c r="BU21" i="9"/>
  <c r="BU31" i="9"/>
  <c r="AC2587" i="5"/>
  <c r="BK17" i="9"/>
  <c r="AC2247" i="5"/>
  <c r="AA2273" i="5"/>
  <c r="AB2273" i="5" s="1"/>
  <c r="BM5" i="10" s="1"/>
  <c r="BM29" i="9"/>
  <c r="AC2297" i="5"/>
  <c r="AA2307" i="5"/>
  <c r="AB2307" i="5" s="1"/>
  <c r="BN3" i="10" s="1"/>
  <c r="BN8" i="9"/>
  <c r="AA2322" i="5"/>
  <c r="AB2322" i="5" s="1"/>
  <c r="BN18" i="10" s="1"/>
  <c r="BN31" i="9"/>
  <c r="AC2335" i="5"/>
  <c r="BO23" i="9"/>
  <c r="BO31" i="9"/>
  <c r="AC2371" i="5"/>
  <c r="AA2381" i="5"/>
  <c r="AB2381" i="5" s="1"/>
  <c r="BP5" i="10" s="1"/>
  <c r="BP16" i="9"/>
  <c r="AC2392" i="5"/>
  <c r="AA2394" i="5"/>
  <c r="AB2394" i="5" s="1"/>
  <c r="BP21" i="9"/>
  <c r="AC2397" i="5"/>
  <c r="BP29" i="9"/>
  <c r="AC2405" i="5"/>
  <c r="BP32" i="9"/>
  <c r="AC2408" i="5"/>
  <c r="AA2423" i="5"/>
  <c r="AB2423" i="5" s="1"/>
  <c r="BQ11" i="10" s="1"/>
  <c r="BQ19" i="9"/>
  <c r="AC2431" i="5"/>
  <c r="BQ27" i="9"/>
  <c r="AC2439" i="5"/>
  <c r="AA2454" i="5"/>
  <c r="AB2454" i="5" s="1"/>
  <c r="BR37" i="9"/>
  <c r="AC2485" i="5"/>
  <c r="AA2493" i="5"/>
  <c r="AB2493" i="5" s="1"/>
  <c r="BS9" i="10" s="1"/>
  <c r="BS32" i="9"/>
  <c r="AC2516" i="5"/>
  <c r="BT2" i="9"/>
  <c r="Q212" i="8"/>
  <c r="R212" i="8" s="1"/>
  <c r="BT8" i="9"/>
  <c r="AC2528" i="5"/>
  <c r="AA2211" i="5"/>
  <c r="AB2211" i="5" s="1"/>
  <c r="BK15" i="10" s="1"/>
  <c r="AA2225" i="5"/>
  <c r="AB2225" i="5" s="1"/>
  <c r="BK29" i="10" s="1"/>
  <c r="BL2" i="9"/>
  <c r="Q188" i="8"/>
  <c r="R188" i="8" s="1"/>
  <c r="BL10" i="9"/>
  <c r="AC2242" i="5"/>
  <c r="BL20" i="9"/>
  <c r="AC2252" i="5"/>
  <c r="BL22" i="9"/>
  <c r="AC2254" i="5"/>
  <c r="AA2271" i="5"/>
  <c r="AB2271" i="5" s="1"/>
  <c r="BM3" i="10" s="1"/>
  <c r="BM13" i="9"/>
  <c r="AC2281" i="5"/>
  <c r="AA2285" i="5"/>
  <c r="AB2285" i="5" s="1"/>
  <c r="BM17" i="10" s="1"/>
  <c r="BN12" i="9"/>
  <c r="AC2316" i="5"/>
  <c r="BN14" i="9"/>
  <c r="Q195" i="8"/>
  <c r="R195" i="8" s="1"/>
  <c r="AC2332" i="5"/>
  <c r="BO10" i="9"/>
  <c r="AC2350" i="5"/>
  <c r="BO26" i="9"/>
  <c r="Q199" i="8"/>
  <c r="R199" i="8" s="1"/>
  <c r="AA2376" i="5"/>
  <c r="AB2376" i="5" s="1"/>
  <c r="BP3" i="9"/>
  <c r="AC2379" i="5"/>
  <c r="BP11" i="9"/>
  <c r="AC2387" i="5"/>
  <c r="BP14" i="9"/>
  <c r="Q201" i="8"/>
  <c r="R201" i="8" s="1"/>
  <c r="BP37" i="9"/>
  <c r="AC2413" i="5"/>
  <c r="BQ9" i="9"/>
  <c r="AC2421" i="5"/>
  <c r="AA2436" i="5"/>
  <c r="AB2436" i="5" s="1"/>
  <c r="BQ24" i="10" s="1"/>
  <c r="BR4" i="9"/>
  <c r="AC2452" i="5"/>
  <c r="AA2465" i="5"/>
  <c r="AB2465" i="5" s="1"/>
  <c r="BR17" i="10" s="1"/>
  <c r="BR23" i="9"/>
  <c r="BR26" i="9"/>
  <c r="Q208" i="8"/>
  <c r="R208" i="8" s="1"/>
  <c r="BS7" i="9"/>
  <c r="AC2491" i="5"/>
  <c r="BS13" i="9"/>
  <c r="AC2497" i="5"/>
  <c r="BS19" i="9"/>
  <c r="AC2503" i="5"/>
  <c r="AA2531" i="5"/>
  <c r="AB2531" i="5" s="1"/>
  <c r="BT11" i="10" s="1"/>
  <c r="BT21" i="9"/>
  <c r="AC2541" i="5"/>
  <c r="AA2550" i="5"/>
  <c r="AB2550" i="5" s="1"/>
  <c r="BT30" i="10" s="1"/>
  <c r="AA2559" i="5"/>
  <c r="AB2559" i="5" s="1"/>
  <c r="BU3" i="10" s="1"/>
  <c r="AA2562" i="5"/>
  <c r="AB2562" i="5" s="1"/>
  <c r="BU6" i="10" s="1"/>
  <c r="AA2568" i="5"/>
  <c r="AB2568" i="5" s="1"/>
  <c r="BU12" i="10" s="1"/>
  <c r="AA2571" i="5"/>
  <c r="AB2571" i="5" s="1"/>
  <c r="BU15" i="10" s="1"/>
  <c r="AA2574" i="5"/>
  <c r="AB2574" i="5" s="1"/>
  <c r="BU18" i="10" s="1"/>
  <c r="AA2577" i="5"/>
  <c r="AB2577" i="5" s="1"/>
  <c r="BU21" i="10" s="1"/>
  <c r="AA2580" i="5"/>
  <c r="AB2580" i="5" s="1"/>
  <c r="BU24" i="10" s="1"/>
  <c r="AC2100" i="5"/>
  <c r="BK2" i="9"/>
  <c r="Q185" i="8"/>
  <c r="R185" i="8" s="1"/>
  <c r="AC2199" i="5"/>
  <c r="AA2213" i="5"/>
  <c r="AB2213" i="5" s="1"/>
  <c r="BK17" i="10" s="1"/>
  <c r="S188" i="8"/>
  <c r="AC2275" i="5"/>
  <c r="AA2283" i="5"/>
  <c r="AB2283" i="5" s="1"/>
  <c r="AA2297" i="5"/>
  <c r="AB2297" i="5" s="1"/>
  <c r="BM29" i="10" s="1"/>
  <c r="AC2299" i="5"/>
  <c r="AC2307" i="5"/>
  <c r="S195" i="8"/>
  <c r="BN21" i="9"/>
  <c r="AC2325" i="5"/>
  <c r="BN29" i="9"/>
  <c r="AC2333" i="5"/>
  <c r="BO5" i="9"/>
  <c r="AC2345" i="5"/>
  <c r="BO13" i="9"/>
  <c r="AC2353" i="5"/>
  <c r="AA2363" i="5"/>
  <c r="AB2363" i="5" s="1"/>
  <c r="BO23" i="10" s="1"/>
  <c r="BO34" i="9"/>
  <c r="AC2374" i="5"/>
  <c r="AA2405" i="5"/>
  <c r="AB2405" i="5" s="1"/>
  <c r="BP29" i="10" s="1"/>
  <c r="AA2418" i="5"/>
  <c r="AB2418" i="5" s="1"/>
  <c r="BQ22" i="9"/>
  <c r="AC2434" i="5"/>
  <c r="AC2436" i="5"/>
  <c r="BR2" i="9"/>
  <c r="Q206" i="8"/>
  <c r="R206" i="8" s="1"/>
  <c r="BR7" i="9"/>
  <c r="AC2455" i="5"/>
  <c r="BR29" i="9"/>
  <c r="AC2477" i="5"/>
  <c r="BR32" i="9"/>
  <c r="AC2480" i="5"/>
  <c r="BS10" i="9"/>
  <c r="AC2494" i="5"/>
  <c r="BS29" i="9"/>
  <c r="AC2513" i="5"/>
  <c r="BT12" i="9"/>
  <c r="AC2532" i="5"/>
  <c r="BU32" i="9"/>
  <c r="AC2588" i="5"/>
  <c r="BV7" i="9"/>
  <c r="AC2599" i="5"/>
  <c r="BV14" i="9"/>
  <c r="Q219" i="8"/>
  <c r="R219" i="8" s="1"/>
  <c r="BT32" i="9"/>
  <c r="AC2552" i="5"/>
  <c r="BU5" i="9"/>
  <c r="AC2561" i="5"/>
  <c r="BU14" i="9"/>
  <c r="Q216" i="8"/>
  <c r="R216" i="8" s="1"/>
  <c r="BU23" i="9"/>
  <c r="AC2579" i="5"/>
  <c r="AA2620" i="5"/>
  <c r="AB2620" i="5" s="1"/>
  <c r="AA2622" i="5"/>
  <c r="AB2622" i="5" s="1"/>
  <c r="BV30" i="10" s="1"/>
  <c r="AA2624" i="5"/>
  <c r="AB2624" i="5" s="1"/>
  <c r="BV32" i="10" s="1"/>
  <c r="AA2644" i="5"/>
  <c r="AB2644" i="5" s="1"/>
  <c r="BW16" i="10" s="1"/>
  <c r="BX2" i="9"/>
  <c r="Q224" i="8"/>
  <c r="R224" i="8" s="1"/>
  <c r="AA2674" i="5"/>
  <c r="AB2674" i="5" s="1"/>
  <c r="BX23" i="9"/>
  <c r="AA2705" i="5"/>
  <c r="AB2705" i="5" s="1"/>
  <c r="BY5" i="10" s="1"/>
  <c r="BY28" i="9"/>
  <c r="AA2737" i="5"/>
  <c r="AB2737" i="5" s="1"/>
  <c r="BY37" i="10" s="1"/>
  <c r="BZ12" i="9"/>
  <c r="AC2748" i="5"/>
  <c r="AA2797" i="5"/>
  <c r="AB2797" i="5" s="1"/>
  <c r="CA25" i="10" s="1"/>
  <c r="AC2482" i="5"/>
  <c r="AC2500" i="5"/>
  <c r="AC2518" i="5"/>
  <c r="S216" i="8"/>
  <c r="AA2595" i="5"/>
  <c r="AB2595" i="5" s="1"/>
  <c r="BV22" i="9"/>
  <c r="S220" i="8"/>
  <c r="BV35" i="9"/>
  <c r="AC2627" i="5"/>
  <c r="BW8" i="9"/>
  <c r="AC2636" i="5"/>
  <c r="BW23" i="9"/>
  <c r="AC2655" i="5"/>
  <c r="AA2761" i="5"/>
  <c r="AB2761" i="5" s="1"/>
  <c r="BZ25" i="10" s="1"/>
  <c r="AA2832" i="5"/>
  <c r="AB2832" i="5" s="1"/>
  <c r="CB24" i="10" s="1"/>
  <c r="CB32" i="9"/>
  <c r="AC2840" i="5"/>
  <c r="S197" i="8"/>
  <c r="S200" i="8"/>
  <c r="S203" i="8"/>
  <c r="S206" i="8"/>
  <c r="S209" i="8"/>
  <c r="AC2487" i="5"/>
  <c r="AC2505" i="5"/>
  <c r="S212" i="8"/>
  <c r="AC2523" i="5"/>
  <c r="AC2548" i="5"/>
  <c r="AC2557" i="5"/>
  <c r="AC2566" i="5"/>
  <c r="AA2597" i="5"/>
  <c r="AB2597" i="5" s="1"/>
  <c r="BV5" i="10" s="1"/>
  <c r="AA2601" i="5"/>
  <c r="AB2601" i="5" s="1"/>
  <c r="BV9" i="10" s="1"/>
  <c r="BW28" i="9"/>
  <c r="AC2656" i="5"/>
  <c r="AA2684" i="5"/>
  <c r="AB2684" i="5" s="1"/>
  <c r="BX20" i="10" s="1"/>
  <c r="AA2687" i="5"/>
  <c r="AB2687" i="5" s="1"/>
  <c r="BX23" i="10" s="1"/>
  <c r="BX30" i="9"/>
  <c r="AC2694" i="5"/>
  <c r="AA2765" i="5"/>
  <c r="AB2765" i="5" s="1"/>
  <c r="BZ29" i="10" s="1"/>
  <c r="BP17" i="9"/>
  <c r="BQ17" i="9"/>
  <c r="AC2429" i="5"/>
  <c r="BQ35" i="9"/>
  <c r="AC2447" i="5"/>
  <c r="BR17" i="9"/>
  <c r="BR35" i="9"/>
  <c r="BS17" i="9"/>
  <c r="BS35" i="9"/>
  <c r="BT17" i="9"/>
  <c r="AA2583" i="5"/>
  <c r="AB2583" i="5" s="1"/>
  <c r="AC2591" i="5"/>
  <c r="AA2599" i="5"/>
  <c r="AB2599" i="5" s="1"/>
  <c r="BV7" i="10" s="1"/>
  <c r="AA2638" i="5"/>
  <c r="AB2638" i="5" s="1"/>
  <c r="BW17" i="9"/>
  <c r="AC2645" i="5"/>
  <c r="AA2647" i="5"/>
  <c r="AB2647" i="5" s="1"/>
  <c r="BW19" i="10" s="1"/>
  <c r="AA2651" i="5"/>
  <c r="AB2651" i="5" s="1"/>
  <c r="BW23" i="10" s="1"/>
  <c r="AA2731" i="5"/>
  <c r="AB2731" i="5" s="1"/>
  <c r="BY31" i="10" s="1"/>
  <c r="BZ16" i="9"/>
  <c r="AC2752" i="5"/>
  <c r="CB36" i="9"/>
  <c r="AC2844" i="5"/>
  <c r="BT29" i="9"/>
  <c r="BU2" i="9"/>
  <c r="Q215" i="8"/>
  <c r="R215" i="8" s="1"/>
  <c r="BU11" i="9"/>
  <c r="AC2567" i="5"/>
  <c r="BU20" i="9"/>
  <c r="AC2603" i="5"/>
  <c r="BV31" i="9"/>
  <c r="BW4" i="9"/>
  <c r="AA2634" i="5"/>
  <c r="AB2634" i="5" s="1"/>
  <c r="AC2640" i="5"/>
  <c r="BW26" i="9"/>
  <c r="Q223" i="8"/>
  <c r="R223" i="8" s="1"/>
  <c r="AA2656" i="5"/>
  <c r="AB2656" i="5" s="1"/>
  <c r="BW28" i="10" s="1"/>
  <c r="AC2661" i="5"/>
  <c r="AA2681" i="5"/>
  <c r="AB2681" i="5" s="1"/>
  <c r="BY23" i="9"/>
  <c r="BY32" i="9"/>
  <c r="BZ37" i="9"/>
  <c r="AC2512" i="5"/>
  <c r="AC2530" i="5"/>
  <c r="BT14" i="9"/>
  <c r="Q213" i="8"/>
  <c r="R213" i="8" s="1"/>
  <c r="AC2545" i="5"/>
  <c r="S215" i="8"/>
  <c r="BV2" i="9"/>
  <c r="Q218" i="8"/>
  <c r="R218" i="8" s="1"/>
  <c r="BV12" i="9"/>
  <c r="AC2604" i="5"/>
  <c r="AA2608" i="5"/>
  <c r="AB2608" i="5" s="1"/>
  <c r="AC2610" i="5"/>
  <c r="AC2612" i="5"/>
  <c r="BW2" i="9"/>
  <c r="Q221" i="8"/>
  <c r="R221" i="8" s="1"/>
  <c r="AC2647" i="5"/>
  <c r="AC2649" i="5"/>
  <c r="BX34" i="9"/>
  <c r="AC2698" i="5"/>
  <c r="CA11" i="9"/>
  <c r="AC2783" i="5"/>
  <c r="AA2795" i="5"/>
  <c r="AB2795" i="5" s="1"/>
  <c r="CA27" i="9"/>
  <c r="AC2799" i="5"/>
  <c r="CA37" i="9"/>
  <c r="AC2809" i="5"/>
  <c r="AA2632" i="5"/>
  <c r="AB2632" i="5" s="1"/>
  <c r="BW4" i="10" s="1"/>
  <c r="AA2723" i="5"/>
  <c r="AB2723" i="5" s="1"/>
  <c r="BY23" i="10" s="1"/>
  <c r="BZ6" i="9"/>
  <c r="AC2742" i="5"/>
  <c r="BZ10" i="9"/>
  <c r="AA2773" i="5"/>
  <c r="AB2773" i="5" s="1"/>
  <c r="BZ37" i="10" s="1"/>
  <c r="AA2921" i="5"/>
  <c r="AB2921" i="5" s="1"/>
  <c r="CE5" i="10" s="1"/>
  <c r="BU30" i="9"/>
  <c r="AA2602" i="5"/>
  <c r="AB2602" i="5" s="1"/>
  <c r="BV10" i="10" s="1"/>
  <c r="AA2604" i="5"/>
  <c r="AB2604" i="5" s="1"/>
  <c r="BV12" i="10" s="1"/>
  <c r="AA2606" i="5"/>
  <c r="AA2619" i="5"/>
  <c r="AB2619" i="5" s="1"/>
  <c r="BW11" i="9"/>
  <c r="BW20" i="9"/>
  <c r="AC2648" i="5"/>
  <c r="AA2682" i="5"/>
  <c r="AB2682" i="5" s="1"/>
  <c r="AA2698" i="5"/>
  <c r="AB2698" i="5" s="1"/>
  <c r="BX34" i="10" s="1"/>
  <c r="BY14" i="9"/>
  <c r="Q228" i="8"/>
  <c r="R228" i="8" s="1"/>
  <c r="BY36" i="9"/>
  <c r="AC2736" i="5"/>
  <c r="AA2770" i="5"/>
  <c r="AB2770" i="5" s="1"/>
  <c r="BZ34" i="10" s="1"/>
  <c r="AA2779" i="5"/>
  <c r="AB2779" i="5" s="1"/>
  <c r="CA7" i="10" s="1"/>
  <c r="AA2792" i="5"/>
  <c r="AB2792" i="5" s="1"/>
  <c r="CA20" i="10" s="1"/>
  <c r="AA2809" i="5"/>
  <c r="AB2809" i="5" s="1"/>
  <c r="CA37" i="10" s="1"/>
  <c r="AA2827" i="5"/>
  <c r="AB2827" i="5" s="1"/>
  <c r="CB19" i="10" s="1"/>
  <c r="CB30" i="9"/>
  <c r="AC2838" i="5"/>
  <c r="S214" i="8"/>
  <c r="BT35" i="9"/>
  <c r="AC2555" i="5"/>
  <c r="BU8" i="9"/>
  <c r="AC2564" i="5"/>
  <c r="BU17" i="9"/>
  <c r="AC2573" i="5"/>
  <c r="BU26" i="9"/>
  <c r="Q217" i="8"/>
  <c r="R217" i="8" s="1"/>
  <c r="AA2590" i="5"/>
  <c r="AB2590" i="5" s="1"/>
  <c r="BU34" i="10" s="1"/>
  <c r="BV17" i="9"/>
  <c r="AC2609" i="5"/>
  <c r="AA2613" i="5"/>
  <c r="AB2613" i="5" s="1"/>
  <c r="AA2615" i="5"/>
  <c r="AB2615" i="5" s="1"/>
  <c r="BV23" i="10" s="1"/>
  <c r="AA2617" i="5"/>
  <c r="AB2617" i="5" s="1"/>
  <c r="BV25" i="10" s="1"/>
  <c r="BW32" i="9"/>
  <c r="AC2660" i="5"/>
  <c r="AA2662" i="5"/>
  <c r="AB2662" i="5" s="1"/>
  <c r="BX28" i="9"/>
  <c r="BY11" i="9"/>
  <c r="AC2711" i="5"/>
  <c r="AA2746" i="5"/>
  <c r="AB2746" i="5" s="1"/>
  <c r="BZ10" i="10" s="1"/>
  <c r="BZ24" i="9"/>
  <c r="AC2760" i="5"/>
  <c r="CA28" i="9"/>
  <c r="AC2800" i="5"/>
  <c r="CB16" i="9"/>
  <c r="AC2824" i="5"/>
  <c r="AA2834" i="5"/>
  <c r="AC2470" i="5"/>
  <c r="AC2488" i="5"/>
  <c r="AC2506" i="5"/>
  <c r="S217" i="8"/>
  <c r="AA2584" i="5"/>
  <c r="AB2584" i="5" s="1"/>
  <c r="AA2586" i="5"/>
  <c r="AB2586" i="5" s="1"/>
  <c r="BU30" i="10" s="1"/>
  <c r="AC2602" i="5"/>
  <c r="BW5" i="9"/>
  <c r="AC2633" i="5"/>
  <c r="AA2635" i="5"/>
  <c r="AB2635" i="5" s="1"/>
  <c r="AA2639" i="5"/>
  <c r="AB2639" i="5" s="1"/>
  <c r="BW11" i="10" s="1"/>
  <c r="AA2650" i="5"/>
  <c r="AB2650" i="5" s="1"/>
  <c r="BX4" i="9"/>
  <c r="BX16" i="9"/>
  <c r="BZ11" i="9"/>
  <c r="AC2747" i="5"/>
  <c r="AA2753" i="5"/>
  <c r="AB2753" i="5" s="1"/>
  <c r="BZ17" i="10" s="1"/>
  <c r="BZ28" i="9"/>
  <c r="AC2764" i="5"/>
  <c r="AA2789" i="5"/>
  <c r="AB2789" i="5" s="1"/>
  <c r="S199" i="8"/>
  <c r="S202" i="8"/>
  <c r="S205" i="8"/>
  <c r="S208" i="8"/>
  <c r="AC2475" i="5"/>
  <c r="AC2493" i="5"/>
  <c r="S211" i="8"/>
  <c r="AC2511" i="5"/>
  <c r="AC2551" i="5"/>
  <c r="AC2560" i="5"/>
  <c r="AC2569" i="5"/>
  <c r="AC2590" i="5"/>
  <c r="AC2596" i="5"/>
  <c r="AC2617" i="5"/>
  <c r="BV30" i="9"/>
  <c r="AC2622" i="5"/>
  <c r="AA2626" i="5"/>
  <c r="AB2626" i="5" s="1"/>
  <c r="BW16" i="9"/>
  <c r="AA2646" i="5"/>
  <c r="AB2646" i="5" s="1"/>
  <c r="AC2665" i="5"/>
  <c r="AA2692" i="5"/>
  <c r="AB2692" i="5" s="1"/>
  <c r="BX28" i="10" s="1"/>
  <c r="BY5" i="9"/>
  <c r="BY21" i="9"/>
  <c r="AC2721" i="5"/>
  <c r="BY37" i="9"/>
  <c r="AA2767" i="5"/>
  <c r="AB2767" i="5" s="1"/>
  <c r="BZ31" i="10" s="1"/>
  <c r="CA18" i="9"/>
  <c r="AC2790" i="5"/>
  <c r="CA25" i="9"/>
  <c r="AC2797" i="5"/>
  <c r="BS5" i="9"/>
  <c r="AC2489" i="5"/>
  <c r="BT5" i="9"/>
  <c r="AC2525" i="5"/>
  <c r="AC2580" i="5"/>
  <c r="BV13" i="9"/>
  <c r="BW14" i="9"/>
  <c r="Q222" i="8"/>
  <c r="R222" i="8" s="1"/>
  <c r="AA2668" i="5"/>
  <c r="AB2668" i="5" s="1"/>
  <c r="BX4" i="10" s="1"/>
  <c r="AC2677" i="5"/>
  <c r="AA2747" i="5"/>
  <c r="AB2747" i="5" s="1"/>
  <c r="BZ11" i="10" s="1"/>
  <c r="BZ25" i="9"/>
  <c r="CA32" i="9"/>
  <c r="CB3" i="9"/>
  <c r="AC2811" i="5"/>
  <c r="AA2813" i="5"/>
  <c r="AB2813" i="5" s="1"/>
  <c r="CB5" i="10" s="1"/>
  <c r="CB8" i="9"/>
  <c r="AC2816" i="5"/>
  <c r="AA2823" i="5"/>
  <c r="AB2823" i="5" s="1"/>
  <c r="CB18" i="9"/>
  <c r="AA2828" i="5"/>
  <c r="AB2828" i="5" s="1"/>
  <c r="CB20" i="10" s="1"/>
  <c r="CB29" i="9"/>
  <c r="AA2853" i="5"/>
  <c r="AB2853" i="5" s="1"/>
  <c r="CC9" i="10" s="1"/>
  <c r="CD4" i="9"/>
  <c r="AC2884" i="5"/>
  <c r="AA2943" i="5"/>
  <c r="AB2943" i="5" s="1"/>
  <c r="CE27" i="10" s="1"/>
  <c r="CE34" i="9"/>
  <c r="AA2972" i="5"/>
  <c r="AB2972" i="5" s="1"/>
  <c r="CF20" i="10" s="1"/>
  <c r="CG27" i="9"/>
  <c r="AC3015" i="5"/>
  <c r="CU5" i="9"/>
  <c r="AC3497" i="5"/>
  <c r="AA2587" i="5"/>
  <c r="AB2587" i="5" s="1"/>
  <c r="BU31" i="10" s="1"/>
  <c r="AC2598" i="5"/>
  <c r="AA2605" i="5"/>
  <c r="AB2605" i="5" s="1"/>
  <c r="BV13" i="10" s="1"/>
  <c r="AC2616" i="5"/>
  <c r="AA2623" i="5"/>
  <c r="AB2623" i="5" s="1"/>
  <c r="BV31" i="10" s="1"/>
  <c r="AC2672" i="5"/>
  <c r="AC2679" i="5"/>
  <c r="AA2683" i="5"/>
  <c r="AB2683" i="5" s="1"/>
  <c r="BX19" i="10" s="1"/>
  <c r="AC2688" i="5"/>
  <c r="AA2696" i="5"/>
  <c r="AB2696" i="5" s="1"/>
  <c r="BX32" i="10" s="1"/>
  <c r="AC2703" i="5"/>
  <c r="BY13" i="9"/>
  <c r="AC2713" i="5"/>
  <c r="AC2724" i="5"/>
  <c r="AA2750" i="5"/>
  <c r="AA2756" i="5"/>
  <c r="AB2756" i="5" s="1"/>
  <c r="BZ20" i="10" s="1"/>
  <c r="BZ26" i="9"/>
  <c r="Q232" i="8"/>
  <c r="R232" i="8" s="1"/>
  <c r="AA2768" i="5"/>
  <c r="AB2768" i="5" s="1"/>
  <c r="BZ32" i="10" s="1"/>
  <c r="CA7" i="9"/>
  <c r="AC2779" i="5"/>
  <c r="CB13" i="9"/>
  <c r="AC2821" i="5"/>
  <c r="AA2847" i="5"/>
  <c r="AB2847" i="5" s="1"/>
  <c r="AA2862" i="5"/>
  <c r="AB2862" i="5" s="1"/>
  <c r="AA2874" i="5"/>
  <c r="AB2874" i="5" s="1"/>
  <c r="CC30" i="10" s="1"/>
  <c r="CD14" i="9"/>
  <c r="Q243" i="8"/>
  <c r="R243" i="8" s="1"/>
  <c r="AA2897" i="5"/>
  <c r="AB2897" i="5" s="1"/>
  <c r="AA2900" i="5"/>
  <c r="AB2900" i="5" s="1"/>
  <c r="CD20" i="10" s="1"/>
  <c r="CE18" i="9"/>
  <c r="AC2934" i="5"/>
  <c r="CF5" i="9"/>
  <c r="AC2957" i="5"/>
  <c r="AA2963" i="5"/>
  <c r="AB2963" i="5" s="1"/>
  <c r="CF21" i="9"/>
  <c r="AC2973" i="5"/>
  <c r="CF37" i="9"/>
  <c r="AC2989" i="5"/>
  <c r="AA3084" i="5"/>
  <c r="AB3084" i="5" s="1"/>
  <c r="CI24" i="10" s="1"/>
  <c r="AA3104" i="5"/>
  <c r="AB3104" i="5" s="1"/>
  <c r="CJ8" i="10" s="1"/>
  <c r="BX14" i="9"/>
  <c r="Q225" i="8"/>
  <c r="R225" i="8" s="1"/>
  <c r="BX36" i="9"/>
  <c r="AC2700" i="5"/>
  <c r="BY2" i="9"/>
  <c r="Q227" i="8"/>
  <c r="R227" i="8" s="1"/>
  <c r="BY15" i="9"/>
  <c r="AC2715" i="5"/>
  <c r="BY19" i="9"/>
  <c r="AC2719" i="5"/>
  <c r="S232" i="8"/>
  <c r="CA3" i="9"/>
  <c r="AC2775" i="5"/>
  <c r="CA14" i="9"/>
  <c r="Q234" i="8"/>
  <c r="R234" i="8" s="1"/>
  <c r="CA16" i="9"/>
  <c r="AA2804" i="5"/>
  <c r="AB2804" i="5" s="1"/>
  <c r="CA32" i="10" s="1"/>
  <c r="CB11" i="9"/>
  <c r="AC2819" i="5"/>
  <c r="CB21" i="9"/>
  <c r="AC2829" i="5"/>
  <c r="CD8" i="9"/>
  <c r="AC2888" i="5"/>
  <c r="AA2915" i="5"/>
  <c r="AB2915" i="5" s="1"/>
  <c r="CD35" i="10" s="1"/>
  <c r="AA2950" i="5"/>
  <c r="AB2950" i="5" s="1"/>
  <c r="CE34" i="10" s="1"/>
  <c r="AA3081" i="5"/>
  <c r="AB3081" i="5" s="1"/>
  <c r="S223" i="8"/>
  <c r="AA2659" i="5"/>
  <c r="AB2659" i="5" s="1"/>
  <c r="S224" i="8"/>
  <c r="AA2671" i="5"/>
  <c r="AB2671" i="5" s="1"/>
  <c r="BX7" i="10" s="1"/>
  <c r="BX25" i="9"/>
  <c r="AC2689" i="5"/>
  <c r="S227" i="8"/>
  <c r="BY4" i="9"/>
  <c r="AC2704" i="5"/>
  <c r="BY25" i="9"/>
  <c r="AC2725" i="5"/>
  <c r="BY27" i="9"/>
  <c r="AC2727" i="5"/>
  <c r="AA2764" i="5"/>
  <c r="AB2764" i="5" s="1"/>
  <c r="BZ28" i="10" s="1"/>
  <c r="CA10" i="9"/>
  <c r="AC2782" i="5"/>
  <c r="CB24" i="9"/>
  <c r="AC2832" i="5"/>
  <c r="CC7" i="9"/>
  <c r="AC2851" i="5"/>
  <c r="AA2878" i="5"/>
  <c r="AB2878" i="5" s="1"/>
  <c r="CD36" i="9"/>
  <c r="AC2916" i="5"/>
  <c r="AA2925" i="5"/>
  <c r="AB2925" i="5" s="1"/>
  <c r="CE9" i="10" s="1"/>
  <c r="AA2957" i="5"/>
  <c r="AB2957" i="5" s="1"/>
  <c r="CF5" i="10" s="1"/>
  <c r="AA2999" i="5"/>
  <c r="AB2999" i="5" s="1"/>
  <c r="CG11" i="10" s="1"/>
  <c r="CG37" i="9"/>
  <c r="AC3025" i="5"/>
  <c r="AC2600" i="5"/>
  <c r="AC2657" i="5"/>
  <c r="AC2669" i="5"/>
  <c r="BX20" i="9"/>
  <c r="AC2684" i="5"/>
  <c r="AC2685" i="5"/>
  <c r="BX27" i="9"/>
  <c r="AC2691" i="5"/>
  <c r="AA2719" i="5"/>
  <c r="AB2719" i="5" s="1"/>
  <c r="BY19" i="10" s="1"/>
  <c r="BY31" i="9"/>
  <c r="AC2731" i="5"/>
  <c r="BZ9" i="9"/>
  <c r="AC2745" i="5"/>
  <c r="AC2754" i="5"/>
  <c r="AC2768" i="5"/>
  <c r="AA2786" i="5"/>
  <c r="AA2788" i="5"/>
  <c r="AB2788" i="5" s="1"/>
  <c r="CA16" i="10" s="1"/>
  <c r="CA30" i="9"/>
  <c r="AC2802" i="5"/>
  <c r="CB9" i="9"/>
  <c r="AC2817" i="5"/>
  <c r="CB19" i="9"/>
  <c r="AC2827" i="5"/>
  <c r="CC22" i="9"/>
  <c r="AC2866" i="5"/>
  <c r="CD18" i="9"/>
  <c r="AC2898" i="5"/>
  <c r="CD30" i="9"/>
  <c r="AC2910" i="5"/>
  <c r="AA2922" i="5"/>
  <c r="AB2922" i="5" s="1"/>
  <c r="CE6" i="10" s="1"/>
  <c r="CE19" i="9"/>
  <c r="AA2976" i="5"/>
  <c r="AB2976" i="5" s="1"/>
  <c r="CF24" i="10" s="1"/>
  <c r="AA3012" i="5"/>
  <c r="AB3012" i="5" s="1"/>
  <c r="AA3160" i="5"/>
  <c r="AB3160" i="5" s="1"/>
  <c r="CK28" i="10" s="1"/>
  <c r="AA2680" i="5"/>
  <c r="AB2680" i="5" s="1"/>
  <c r="BX16" i="10" s="1"/>
  <c r="BX31" i="9"/>
  <c r="AC2695" i="5"/>
  <c r="BZ7" i="9"/>
  <c r="AC2743" i="5"/>
  <c r="BZ13" i="9"/>
  <c r="AC2749" i="5"/>
  <c r="AA2777" i="5"/>
  <c r="AB2777" i="5" s="1"/>
  <c r="AA2782" i="5"/>
  <c r="AB2782" i="5" s="1"/>
  <c r="CA10" i="10" s="1"/>
  <c r="CA33" i="9"/>
  <c r="AC2805" i="5"/>
  <c r="CB2" i="9"/>
  <c r="Q236" i="8"/>
  <c r="R236" i="8" s="1"/>
  <c r="CB14" i="9"/>
  <c r="Q237" i="8"/>
  <c r="R237" i="8" s="1"/>
  <c r="AA2824" i="5"/>
  <c r="AB2824" i="5" s="1"/>
  <c r="CB16" i="10" s="1"/>
  <c r="CB27" i="9"/>
  <c r="CD2" i="9"/>
  <c r="Q242" i="8"/>
  <c r="R242" i="8" s="1"/>
  <c r="AA2919" i="5"/>
  <c r="AB2919" i="5" s="1"/>
  <c r="CE3" i="10" s="1"/>
  <c r="CE16" i="9"/>
  <c r="CF25" i="9"/>
  <c r="BX22" i="9"/>
  <c r="AC2686" i="5"/>
  <c r="BY10" i="9"/>
  <c r="BZ15" i="9"/>
  <c r="AC2751" i="5"/>
  <c r="BZ19" i="9"/>
  <c r="CA8" i="9"/>
  <c r="AC2780" i="5"/>
  <c r="AA2800" i="5"/>
  <c r="AB2800" i="5" s="1"/>
  <c r="CA28" i="10" s="1"/>
  <c r="AA2838" i="5"/>
  <c r="AB2838" i="5" s="1"/>
  <c r="CB30" i="10" s="1"/>
  <c r="CC8" i="9"/>
  <c r="AC2852" i="5"/>
  <c r="AA2860" i="5"/>
  <c r="AB2860" i="5" s="1"/>
  <c r="AA2863" i="5"/>
  <c r="AB2863" i="5" s="1"/>
  <c r="CC19" i="10" s="1"/>
  <c r="CC32" i="9"/>
  <c r="AC2876" i="5"/>
  <c r="AA2935" i="5"/>
  <c r="AB2935" i="5" s="1"/>
  <c r="CE19" i="10" s="1"/>
  <c r="CE29" i="9"/>
  <c r="AC2945" i="5"/>
  <c r="AA2951" i="5"/>
  <c r="AB2951" i="5" s="1"/>
  <c r="CE35" i="10" s="1"/>
  <c r="AA2596" i="5"/>
  <c r="AB2596" i="5" s="1"/>
  <c r="BV4" i="10" s="1"/>
  <c r="S219" i="8"/>
  <c r="AA2614" i="5"/>
  <c r="AB2614" i="5" s="1"/>
  <c r="BV22" i="10" s="1"/>
  <c r="BY20" i="9"/>
  <c r="AC2720" i="5"/>
  <c r="BY22" i="9"/>
  <c r="AC2722" i="5"/>
  <c r="AC2729" i="5"/>
  <c r="AA2741" i="5"/>
  <c r="AB2741" i="5" s="1"/>
  <c r="BZ5" i="10" s="1"/>
  <c r="BZ27" i="9"/>
  <c r="AC2763" i="5"/>
  <c r="BZ31" i="9"/>
  <c r="AC2767" i="5"/>
  <c r="AC2784" i="5"/>
  <c r="CA19" i="9"/>
  <c r="AC2793" i="5"/>
  <c r="AA2810" i="5"/>
  <c r="CB7" i="9"/>
  <c r="AC2815" i="5"/>
  <c r="CC2" i="9"/>
  <c r="Q239" i="8"/>
  <c r="R239" i="8" s="1"/>
  <c r="CC5" i="9"/>
  <c r="CC11" i="9"/>
  <c r="AC2855" i="5"/>
  <c r="AA2857" i="5"/>
  <c r="AB2857" i="5" s="1"/>
  <c r="CC13" i="10" s="1"/>
  <c r="AA2882" i="5"/>
  <c r="CD6" i="9"/>
  <c r="CD19" i="9"/>
  <c r="AC2899" i="5"/>
  <c r="CD22" i="9"/>
  <c r="AC2902" i="5"/>
  <c r="AA2904" i="5"/>
  <c r="AB2904" i="5" s="1"/>
  <c r="CD24" i="10" s="1"/>
  <c r="CE36" i="9"/>
  <c r="AC2952" i="5"/>
  <c r="AA2977" i="5"/>
  <c r="AB2977" i="5" s="1"/>
  <c r="CF25" i="10" s="1"/>
  <c r="AC2673" i="5"/>
  <c r="AC2693" i="5"/>
  <c r="BX37" i="9"/>
  <c r="AC2701" i="5"/>
  <c r="AA2710" i="5"/>
  <c r="AB2710" i="5" s="1"/>
  <c r="BY10" i="10" s="1"/>
  <c r="S228" i="8"/>
  <c r="BY16" i="9"/>
  <c r="AC2716" i="5"/>
  <c r="AC2733" i="5"/>
  <c r="AC2735" i="5"/>
  <c r="AC2739" i="5"/>
  <c r="AA2755" i="5"/>
  <c r="AB2755" i="5" s="1"/>
  <c r="BZ19" i="10" s="1"/>
  <c r="CA22" i="9"/>
  <c r="AC2794" i="5"/>
  <c r="CA31" i="9"/>
  <c r="AC2803" i="5"/>
  <c r="CA36" i="9"/>
  <c r="AC2808" i="5"/>
  <c r="AA2830" i="5"/>
  <c r="AB2830" i="5" s="1"/>
  <c r="AA2852" i="5"/>
  <c r="AB2852" i="5" s="1"/>
  <c r="CC8" i="10" s="1"/>
  <c r="CC29" i="9"/>
  <c r="AC2873" i="5"/>
  <c r="CD10" i="9"/>
  <c r="AC2890" i="5"/>
  <c r="CD16" i="9"/>
  <c r="AC2896" i="5"/>
  <c r="AA2929" i="5"/>
  <c r="AB2929" i="5" s="1"/>
  <c r="CE13" i="10" s="1"/>
  <c r="AA2945" i="5"/>
  <c r="AB2945" i="5" s="1"/>
  <c r="CE29" i="10" s="1"/>
  <c r="CF16" i="9"/>
  <c r="AC2968" i="5"/>
  <c r="AA2987" i="5"/>
  <c r="AB2987" i="5" s="1"/>
  <c r="CF35" i="10" s="1"/>
  <c r="AA3050" i="5"/>
  <c r="AA2593" i="5"/>
  <c r="AB2593" i="5" s="1"/>
  <c r="AA2611" i="5"/>
  <c r="AB2611" i="5" s="1"/>
  <c r="BV19" i="10" s="1"/>
  <c r="AA2629" i="5"/>
  <c r="AB2629" i="5" s="1"/>
  <c r="BV37" i="10" s="1"/>
  <c r="AA2641" i="5"/>
  <c r="AB2641" i="5" s="1"/>
  <c r="AA2653" i="5"/>
  <c r="AB2653" i="5" s="1"/>
  <c r="AA2665" i="5"/>
  <c r="AB2665" i="5" s="1"/>
  <c r="BW37" i="10" s="1"/>
  <c r="AA2677" i="5"/>
  <c r="AB2677" i="5" s="1"/>
  <c r="BX13" i="10" s="1"/>
  <c r="BX26" i="9"/>
  <c r="Q226" i="8"/>
  <c r="R226" i="8" s="1"/>
  <c r="AA2714" i="5"/>
  <c r="AA2720" i="5"/>
  <c r="AB2720" i="5" s="1"/>
  <c r="BY20" i="10" s="1"/>
  <c r="BY26" i="9"/>
  <c r="Q229" i="8"/>
  <c r="R229" i="8" s="1"/>
  <c r="BY34" i="9"/>
  <c r="AC2734" i="5"/>
  <c r="BZ2" i="9"/>
  <c r="Q230" i="8"/>
  <c r="R230" i="8" s="1"/>
  <c r="CA2" i="9"/>
  <c r="Q233" i="8"/>
  <c r="R233" i="8" s="1"/>
  <c r="CA13" i="9"/>
  <c r="AC2785" i="5"/>
  <c r="AA2791" i="5"/>
  <c r="AB2791" i="5" s="1"/>
  <c r="CA19" i="10" s="1"/>
  <c r="CA34" i="9"/>
  <c r="AC2806" i="5"/>
  <c r="CB10" i="9"/>
  <c r="AC2818" i="5"/>
  <c r="AA2825" i="5"/>
  <c r="AB2825" i="5" s="1"/>
  <c r="CB28" i="9"/>
  <c r="AA2849" i="5"/>
  <c r="AB2849" i="5" s="1"/>
  <c r="CC5" i="10" s="1"/>
  <c r="AA2855" i="5"/>
  <c r="AB2855" i="5" s="1"/>
  <c r="CC11" i="10" s="1"/>
  <c r="S241" i="8"/>
  <c r="CC36" i="9"/>
  <c r="AC2880" i="5"/>
  <c r="AA2886" i="5"/>
  <c r="AB2886" i="5" s="1"/>
  <c r="CD6" i="10" s="1"/>
  <c r="CE30" i="9"/>
  <c r="AC2946" i="5"/>
  <c r="AA2952" i="5"/>
  <c r="AB2952" i="5" s="1"/>
  <c r="CE36" i="10" s="1"/>
  <c r="BV26" i="9"/>
  <c r="Q220" i="8"/>
  <c r="R220" i="8" s="1"/>
  <c r="AC2663" i="5"/>
  <c r="AC2675" i="5"/>
  <c r="S226" i="8"/>
  <c r="AC2706" i="5"/>
  <c r="AC2708" i="5"/>
  <c r="S229" i="8"/>
  <c r="S230" i="8"/>
  <c r="BZ4" i="9"/>
  <c r="AC2740" i="5"/>
  <c r="AC2753" i="5"/>
  <c r="AC2757" i="5"/>
  <c r="AC2759" i="5"/>
  <c r="BZ34" i="9"/>
  <c r="S233" i="8"/>
  <c r="CA9" i="9"/>
  <c r="AC2781" i="5"/>
  <c r="CA20" i="9"/>
  <c r="AC2792" i="5"/>
  <c r="CB5" i="9"/>
  <c r="CB20" i="9"/>
  <c r="AC2828" i="5"/>
  <c r="AA2839" i="5"/>
  <c r="AB2839" i="5" s="1"/>
  <c r="CC33" i="9"/>
  <c r="AC2877" i="5"/>
  <c r="CD7" i="9"/>
  <c r="AA2905" i="5"/>
  <c r="AB2905" i="5" s="1"/>
  <c r="CE5" i="9"/>
  <c r="AC2921" i="5"/>
  <c r="CE27" i="9"/>
  <c r="CG16" i="9"/>
  <c r="AC3004" i="5"/>
  <c r="CH20" i="9"/>
  <c r="AC3044" i="5"/>
  <c r="AC2658" i="5"/>
  <c r="AC2670" i="5"/>
  <c r="BX19" i="9"/>
  <c r="AC2683" i="5"/>
  <c r="AC2697" i="5"/>
  <c r="BY7" i="9"/>
  <c r="AC2707" i="5"/>
  <c r="BY9" i="9"/>
  <c r="AC2709" i="5"/>
  <c r="AC2712" i="5"/>
  <c r="AA2728" i="5"/>
  <c r="AB2728" i="5" s="1"/>
  <c r="BY28" i="10" s="1"/>
  <c r="AA2732" i="5"/>
  <c r="AB2732" i="5" s="1"/>
  <c r="BY32" i="10" s="1"/>
  <c r="AA2734" i="5"/>
  <c r="AB2734" i="5" s="1"/>
  <c r="BY34" i="10" s="1"/>
  <c r="BZ14" i="9"/>
  <c r="Q231" i="8"/>
  <c r="R231" i="8" s="1"/>
  <c r="BZ20" i="9"/>
  <c r="BZ22" i="9"/>
  <c r="AC2758" i="5"/>
  <c r="BZ36" i="9"/>
  <c r="AC2772" i="5"/>
  <c r="AC2796" i="5"/>
  <c r="AA2806" i="5"/>
  <c r="AB2806" i="5" s="1"/>
  <c r="CA34" i="10" s="1"/>
  <c r="AA2818" i="5"/>
  <c r="AB2818" i="5" s="1"/>
  <c r="CB10" i="10" s="1"/>
  <c r="AC2820" i="5"/>
  <c r="CB23" i="9"/>
  <c r="AC2831" i="5"/>
  <c r="AA2833" i="5"/>
  <c r="AB2833" i="5" s="1"/>
  <c r="CB25" i="10" s="1"/>
  <c r="AA2836" i="5"/>
  <c r="AB2836" i="5" s="1"/>
  <c r="CB28" i="10" s="1"/>
  <c r="CB34" i="9"/>
  <c r="AC2842" i="5"/>
  <c r="AA2858" i="5"/>
  <c r="CC30" i="9"/>
  <c r="AC2874" i="5"/>
  <c r="CD32" i="9"/>
  <c r="AC2912" i="5"/>
  <c r="AA2927" i="5"/>
  <c r="AB2927" i="5" s="1"/>
  <c r="CC24" i="9"/>
  <c r="AC2868" i="5"/>
  <c r="AA2872" i="5"/>
  <c r="AB2872" i="5" s="1"/>
  <c r="S242" i="8"/>
  <c r="CD20" i="9"/>
  <c r="AA2923" i="5"/>
  <c r="AB2923" i="5" s="1"/>
  <c r="CE7" i="10" s="1"/>
  <c r="AA2954" i="5"/>
  <c r="CF9" i="9"/>
  <c r="AC2961" i="5"/>
  <c r="AC2967" i="5"/>
  <c r="CF18" i="9"/>
  <c r="CG19" i="9"/>
  <c r="AC3007" i="5"/>
  <c r="AC3009" i="5"/>
  <c r="CH8" i="9"/>
  <c r="CI9" i="9"/>
  <c r="AC3069" i="5"/>
  <c r="CI15" i="9"/>
  <c r="CI22" i="9"/>
  <c r="AC3082" i="5"/>
  <c r="CI28" i="9"/>
  <c r="AC3088" i="5"/>
  <c r="AA3140" i="5"/>
  <c r="AB3140" i="5" s="1"/>
  <c r="CK8" i="10" s="1"/>
  <c r="AA3220" i="5"/>
  <c r="AB3220" i="5" s="1"/>
  <c r="CM16" i="10" s="1"/>
  <c r="AC2984" i="5"/>
  <c r="CF35" i="9"/>
  <c r="CG4" i="9"/>
  <c r="AC2992" i="5"/>
  <c r="CG9" i="9"/>
  <c r="AC2999" i="5"/>
  <c r="CG22" i="9"/>
  <c r="AC3010" i="5"/>
  <c r="CH5" i="9"/>
  <c r="AC3029" i="5"/>
  <c r="CH17" i="9"/>
  <c r="CH27" i="9"/>
  <c r="AC3051" i="5"/>
  <c r="CH33" i="9"/>
  <c r="AC3057" i="5"/>
  <c r="AA3131" i="5"/>
  <c r="AB3131" i="5" s="1"/>
  <c r="CJ35" i="10" s="1"/>
  <c r="AC2787" i="5"/>
  <c r="AC2845" i="5"/>
  <c r="AC2856" i="5"/>
  <c r="AC2903" i="5"/>
  <c r="CD26" i="9"/>
  <c r="Q244" i="8"/>
  <c r="R244" i="8" s="1"/>
  <c r="AC2917" i="5"/>
  <c r="AC2919" i="5"/>
  <c r="CE14" i="9"/>
  <c r="Q246" i="8"/>
  <c r="R246" i="8" s="1"/>
  <c r="CE25" i="9"/>
  <c r="AC2941" i="5"/>
  <c r="AA2970" i="5"/>
  <c r="AB2970" i="5" s="1"/>
  <c r="CF18" i="10" s="1"/>
  <c r="Q251" i="8"/>
  <c r="R251" i="8" s="1"/>
  <c r="CG2" i="9"/>
  <c r="Q254" i="8"/>
  <c r="R254" i="8" s="1"/>
  <c r="CH2" i="9"/>
  <c r="AA3032" i="5"/>
  <c r="AB3032" i="5" s="1"/>
  <c r="CH8" i="10" s="1"/>
  <c r="AA3060" i="5"/>
  <c r="AB3060" i="5" s="1"/>
  <c r="CH36" i="10" s="1"/>
  <c r="AA3075" i="5"/>
  <c r="AB3075" i="5" s="1"/>
  <c r="CI15" i="10" s="1"/>
  <c r="CJ13" i="9"/>
  <c r="AC3109" i="5"/>
  <c r="AA3214" i="5"/>
  <c r="AB3214" i="5" s="1"/>
  <c r="CM10" i="10" s="1"/>
  <c r="AA2851" i="5"/>
  <c r="AB2851" i="5" s="1"/>
  <c r="CC7" i="10" s="1"/>
  <c r="CC19" i="9"/>
  <c r="AA2894" i="5"/>
  <c r="AA2896" i="5"/>
  <c r="AB2896" i="5" s="1"/>
  <c r="CD16" i="10" s="1"/>
  <c r="AA2898" i="5"/>
  <c r="AB2898" i="5" s="1"/>
  <c r="CD18" i="10" s="1"/>
  <c r="CE2" i="9"/>
  <c r="Q245" i="8"/>
  <c r="R245" i="8" s="1"/>
  <c r="CE8" i="9"/>
  <c r="AC2924" i="5"/>
  <c r="CE10" i="9"/>
  <c r="AC2926" i="5"/>
  <c r="AA2932" i="5"/>
  <c r="AB2932" i="5" s="1"/>
  <c r="CE16" i="10" s="1"/>
  <c r="AA2934" i="5"/>
  <c r="AB2934" i="5" s="1"/>
  <c r="CE18" i="10" s="1"/>
  <c r="CF14" i="9"/>
  <c r="Q249" i="8"/>
  <c r="R249" i="8" s="1"/>
  <c r="AA2968" i="5"/>
  <c r="AB2968" i="5" s="1"/>
  <c r="CF16" i="10" s="1"/>
  <c r="CF26" i="9"/>
  <c r="Q250" i="8"/>
  <c r="R250" i="8" s="1"/>
  <c r="AA2980" i="5"/>
  <c r="AB2980" i="5" s="1"/>
  <c r="AA2997" i="5"/>
  <c r="AB2997" i="5" s="1"/>
  <c r="CG9" i="10" s="1"/>
  <c r="AA3002" i="5"/>
  <c r="CG17" i="9"/>
  <c r="CG25" i="9"/>
  <c r="AC3013" i="5"/>
  <c r="AA3020" i="5"/>
  <c r="AB3020" i="5" s="1"/>
  <c r="CG32" i="10" s="1"/>
  <c r="CG35" i="9"/>
  <c r="AA3038" i="5"/>
  <c r="AA3041" i="5"/>
  <c r="AB3041" i="5" s="1"/>
  <c r="CH17" i="10" s="1"/>
  <c r="CI10" i="9"/>
  <c r="AC3070" i="5"/>
  <c r="CI29" i="9"/>
  <c r="AC3089" i="5"/>
  <c r="AA2826" i="5"/>
  <c r="AB2826" i="5" s="1"/>
  <c r="CB18" i="10" s="1"/>
  <c r="CC13" i="9"/>
  <c r="CC27" i="9"/>
  <c r="CC31" i="9"/>
  <c r="AC2875" i="5"/>
  <c r="CD24" i="9"/>
  <c r="AC2904" i="5"/>
  <c r="AA2908" i="5"/>
  <c r="AB2908" i="5" s="1"/>
  <c r="S245" i="8"/>
  <c r="AA2930" i="5"/>
  <c r="CF3" i="9"/>
  <c r="AC2955" i="5"/>
  <c r="AA2959" i="5"/>
  <c r="AB2959" i="5" s="1"/>
  <c r="AA2990" i="5"/>
  <c r="CG7" i="9"/>
  <c r="CG20" i="9"/>
  <c r="AC3008" i="5"/>
  <c r="CH9" i="9"/>
  <c r="AC3033" i="5"/>
  <c r="AC3048" i="5"/>
  <c r="CH34" i="9"/>
  <c r="AC3058" i="5"/>
  <c r="CH37" i="9"/>
  <c r="AC3061" i="5"/>
  <c r="CI4" i="9"/>
  <c r="AC3064" i="5"/>
  <c r="CI7" i="9"/>
  <c r="AC3067" i="5"/>
  <c r="AA3102" i="5"/>
  <c r="AB3102" i="5" s="1"/>
  <c r="CJ6" i="10" s="1"/>
  <c r="CJ29" i="9"/>
  <c r="AC3125" i="5"/>
  <c r="CC35" i="9"/>
  <c r="AC2879" i="5"/>
  <c r="CD9" i="9"/>
  <c r="AC2889" i="5"/>
  <c r="AA2918" i="5"/>
  <c r="CF10" i="9"/>
  <c r="AC2962" i="5"/>
  <c r="AA2966" i="5"/>
  <c r="CF19" i="9"/>
  <c r="AC2971" i="5"/>
  <c r="CF31" i="9"/>
  <c r="AC2983" i="5"/>
  <c r="CG10" i="9"/>
  <c r="AC2998" i="5"/>
  <c r="AA3005" i="5"/>
  <c r="AB3005" i="5" s="1"/>
  <c r="CG17" i="10" s="1"/>
  <c r="CG23" i="9"/>
  <c r="AC3011" i="5"/>
  <c r="CG28" i="9"/>
  <c r="AC3016" i="5"/>
  <c r="AA3023" i="5"/>
  <c r="AB3023" i="5" s="1"/>
  <c r="CG35" i="10" s="1"/>
  <c r="CH15" i="9"/>
  <c r="AC3039" i="5"/>
  <c r="CH28" i="9"/>
  <c r="AC3052" i="5"/>
  <c r="CH31" i="9"/>
  <c r="AC3055" i="5"/>
  <c r="AA3089" i="5"/>
  <c r="AB3089" i="5" s="1"/>
  <c r="CI29" i="10" s="1"/>
  <c r="AA3099" i="5"/>
  <c r="AB3099" i="5" s="1"/>
  <c r="CJ3" i="10" s="1"/>
  <c r="CJ33" i="9"/>
  <c r="AA2835" i="5"/>
  <c r="AB2835" i="5" s="1"/>
  <c r="CB27" i="10" s="1"/>
  <c r="AA2846" i="5"/>
  <c r="AC2853" i="5"/>
  <c r="AA2871" i="5"/>
  <c r="AB2871" i="5" s="1"/>
  <c r="CC27" i="10" s="1"/>
  <c r="AA2873" i="5"/>
  <c r="AB2873" i="5" s="1"/>
  <c r="CC29" i="10" s="1"/>
  <c r="AC2892" i="5"/>
  <c r="CE26" i="9"/>
  <c r="Q247" i="8"/>
  <c r="R247" i="8" s="1"/>
  <c r="AA2955" i="5"/>
  <c r="AB2955" i="5" s="1"/>
  <c r="CF3" i="10" s="1"/>
  <c r="AA2995" i="5"/>
  <c r="AB2995" i="5" s="1"/>
  <c r="CG7" i="10" s="1"/>
  <c r="AC3000" i="5"/>
  <c r="CG26" i="9"/>
  <c r="Q253" i="8"/>
  <c r="R253" i="8" s="1"/>
  <c r="AC3018" i="5"/>
  <c r="AA3179" i="5"/>
  <c r="AB3179" i="5" s="1"/>
  <c r="CL11" i="10" s="1"/>
  <c r="CP32" i="9"/>
  <c r="AC3344" i="5"/>
  <c r="CB33" i="9"/>
  <c r="AC2841" i="5"/>
  <c r="AC2865" i="5"/>
  <c r="AA2883" i="5"/>
  <c r="AB2883" i="5" s="1"/>
  <c r="CD3" i="10" s="1"/>
  <c r="AC2920" i="5"/>
  <c r="AC2937" i="5"/>
  <c r="S247" i="8"/>
  <c r="AA2944" i="5"/>
  <c r="AB2944" i="5" s="1"/>
  <c r="CE35" i="9"/>
  <c r="CF8" i="9"/>
  <c r="AC2960" i="5"/>
  <c r="CF24" i="9"/>
  <c r="AC2976" i="5"/>
  <c r="CF27" i="9"/>
  <c r="CF29" i="9"/>
  <c r="CG15" i="9"/>
  <c r="AC3003" i="5"/>
  <c r="CG33" i="9"/>
  <c r="AA3039" i="5"/>
  <c r="AB3039" i="5" s="1"/>
  <c r="CH15" i="10" s="1"/>
  <c r="AA3042" i="5"/>
  <c r="AB3042" i="5" s="1"/>
  <c r="CH18" i="10" s="1"/>
  <c r="CH22" i="9"/>
  <c r="AC3046" i="5"/>
  <c r="CJ11" i="9"/>
  <c r="AA3129" i="5"/>
  <c r="AB3129" i="5" s="1"/>
  <c r="CJ33" i="10" s="1"/>
  <c r="CK11" i="9"/>
  <c r="AA3166" i="5"/>
  <c r="AB3166" i="5" s="1"/>
  <c r="CK34" i="10" s="1"/>
  <c r="CA4" i="9"/>
  <c r="AC2776" i="5"/>
  <c r="CA26" i="9"/>
  <c r="Q235" i="8"/>
  <c r="R235" i="8" s="1"/>
  <c r="CB4" i="9"/>
  <c r="AC2812" i="5"/>
  <c r="AC2833" i="5"/>
  <c r="AA2837" i="5"/>
  <c r="AB2837" i="5" s="1"/>
  <c r="CB29" i="10" s="1"/>
  <c r="CB35" i="9"/>
  <c r="AC2843" i="5"/>
  <c r="CC10" i="9"/>
  <c r="AC2854" i="5"/>
  <c r="AC2859" i="5"/>
  <c r="CC20" i="9"/>
  <c r="AC2864" i="5"/>
  <c r="AA2887" i="5"/>
  <c r="AB2887" i="5" s="1"/>
  <c r="CD7" i="10" s="1"/>
  <c r="CD13" i="9"/>
  <c r="AC2893" i="5"/>
  <c r="CD27" i="9"/>
  <c r="CD31" i="9"/>
  <c r="AC2911" i="5"/>
  <c r="CD33" i="9"/>
  <c r="AC2913" i="5"/>
  <c r="AC2922" i="5"/>
  <c r="CE33" i="9"/>
  <c r="AC2949" i="5"/>
  <c r="CG13" i="9"/>
  <c r="AC3001" i="5"/>
  <c r="CG18" i="9"/>
  <c r="AC3006" i="5"/>
  <c r="AA3014" i="5"/>
  <c r="CG31" i="9"/>
  <c r="AC3019" i="5"/>
  <c r="CH10" i="9"/>
  <c r="AC3034" i="5"/>
  <c r="CH19" i="9"/>
  <c r="AC3043" i="5"/>
  <c r="AA3080" i="5"/>
  <c r="AB3080" i="5" s="1"/>
  <c r="CI20" i="10" s="1"/>
  <c r="AA3119" i="5"/>
  <c r="AB3119" i="5" s="1"/>
  <c r="CJ23" i="10" s="1"/>
  <c r="CJ27" i="9"/>
  <c r="AC3123" i="5"/>
  <c r="CP12" i="9"/>
  <c r="S235" i="8"/>
  <c r="CB26" i="9"/>
  <c r="Q238" i="8"/>
  <c r="R238" i="8" s="1"/>
  <c r="AC2848" i="5"/>
  <c r="CC14" i="9"/>
  <c r="Q240" i="8"/>
  <c r="R240" i="8" s="1"/>
  <c r="AC2869" i="5"/>
  <c r="CD35" i="9"/>
  <c r="AC2915" i="5"/>
  <c r="CE9" i="9"/>
  <c r="AC2925" i="5"/>
  <c r="CE13" i="9"/>
  <c r="AC2929" i="5"/>
  <c r="CE31" i="9"/>
  <c r="AC2947" i="5"/>
  <c r="CF4" i="9"/>
  <c r="AC2956" i="5"/>
  <c r="CF20" i="9"/>
  <c r="AC2972" i="5"/>
  <c r="AA2979" i="5"/>
  <c r="AB2979" i="5" s="1"/>
  <c r="CF27" i="10" s="1"/>
  <c r="AA2981" i="5"/>
  <c r="AB2981" i="5" s="1"/>
  <c r="CF29" i="10" s="1"/>
  <c r="AA3003" i="5"/>
  <c r="AB3003" i="5" s="1"/>
  <c r="CG15" i="10" s="1"/>
  <c r="AA3021" i="5"/>
  <c r="AB3021" i="5" s="1"/>
  <c r="CG33" i="10" s="1"/>
  <c r="CH26" i="9"/>
  <c r="Q256" i="8"/>
  <c r="R256" i="8" s="1"/>
  <c r="AA3071" i="5"/>
  <c r="AB3071" i="5" s="1"/>
  <c r="CI11" i="10" s="1"/>
  <c r="CJ24" i="9"/>
  <c r="AC3120" i="5"/>
  <c r="CL9" i="9"/>
  <c r="AC3177" i="5"/>
  <c r="S238" i="8"/>
  <c r="S240" i="8"/>
  <c r="AC2867" i="5"/>
  <c r="CC26" i="9"/>
  <c r="Q241" i="8"/>
  <c r="R241" i="8" s="1"/>
  <c r="AC2881" i="5"/>
  <c r="AC2885" i="5"/>
  <c r="AC2891" i="5"/>
  <c r="AA2907" i="5"/>
  <c r="AB2907" i="5" s="1"/>
  <c r="CD27" i="10" s="1"/>
  <c r="AA2909" i="5"/>
  <c r="AB2909" i="5" s="1"/>
  <c r="CE20" i="9"/>
  <c r="AC2936" i="5"/>
  <c r="CE24" i="9"/>
  <c r="AC2940" i="5"/>
  <c r="Q248" i="8"/>
  <c r="R248" i="8" s="1"/>
  <c r="CF2" i="9"/>
  <c r="CF13" i="9"/>
  <c r="AC2965" i="5"/>
  <c r="AA2986" i="5"/>
  <c r="AB2986" i="5" s="1"/>
  <c r="AA2991" i="5"/>
  <c r="AB2991" i="5" s="1"/>
  <c r="CG3" i="10" s="1"/>
  <c r="CH4" i="9"/>
  <c r="AC3028" i="5"/>
  <c r="CH23" i="9"/>
  <c r="AC3047" i="5"/>
  <c r="AA3062" i="5"/>
  <c r="AA3113" i="5"/>
  <c r="AB3113" i="5" s="1"/>
  <c r="CJ17" i="10" s="1"/>
  <c r="CJ21" i="9"/>
  <c r="AC3117" i="5"/>
  <c r="CK2" i="9"/>
  <c r="Q263" i="8"/>
  <c r="R263" i="8" s="1"/>
  <c r="CK8" i="9"/>
  <c r="AC3140" i="5"/>
  <c r="CK15" i="9"/>
  <c r="AC3147" i="5"/>
  <c r="AC2985" i="5"/>
  <c r="AC2996" i="5"/>
  <c r="AC3022" i="5"/>
  <c r="AC3040" i="5"/>
  <c r="CH35" i="9"/>
  <c r="AC3059" i="5"/>
  <c r="AC3060" i="5"/>
  <c r="CI11" i="9"/>
  <c r="AA3078" i="5"/>
  <c r="AB3078" i="5" s="1"/>
  <c r="CI18" i="10" s="1"/>
  <c r="AA3092" i="5"/>
  <c r="AB3092" i="5" s="1"/>
  <c r="CI32" i="10" s="1"/>
  <c r="AA3098" i="5"/>
  <c r="AC3106" i="5"/>
  <c r="AA3156" i="5"/>
  <c r="AB3156" i="5" s="1"/>
  <c r="CK24" i="10" s="1"/>
  <c r="AA3161" i="5"/>
  <c r="AB3161" i="5" s="1"/>
  <c r="CK29" i="10" s="1"/>
  <c r="CL6" i="9"/>
  <c r="AA3184" i="5"/>
  <c r="AB3184" i="5" s="1"/>
  <c r="CN14" i="9"/>
  <c r="Q273" i="8"/>
  <c r="R273" i="8" s="1"/>
  <c r="CO19" i="9"/>
  <c r="S254" i="8"/>
  <c r="CJ19" i="9"/>
  <c r="AC3115" i="5"/>
  <c r="AA3117" i="5"/>
  <c r="AB3117" i="5" s="1"/>
  <c r="CJ21" i="10" s="1"/>
  <c r="CK13" i="9"/>
  <c r="AC3145" i="5"/>
  <c r="CL26" i="9"/>
  <c r="Q268" i="8"/>
  <c r="R268" i="8" s="1"/>
  <c r="CL32" i="9"/>
  <c r="CM17" i="9"/>
  <c r="AC3221" i="5"/>
  <c r="CN4" i="9"/>
  <c r="AC3244" i="5"/>
  <c r="AA3257" i="5"/>
  <c r="AB3257" i="5" s="1"/>
  <c r="AA3354" i="5"/>
  <c r="AB3354" i="5" s="1"/>
  <c r="CQ6" i="10" s="1"/>
  <c r="AA3363" i="5"/>
  <c r="AB3363" i="5" s="1"/>
  <c r="CQ15" i="10" s="1"/>
  <c r="AC3037" i="5"/>
  <c r="AC3076" i="5"/>
  <c r="AC3096" i="5"/>
  <c r="AC3100" i="5"/>
  <c r="CJ17" i="9"/>
  <c r="AC3113" i="5"/>
  <c r="AA3138" i="5"/>
  <c r="AB3138" i="5" s="1"/>
  <c r="AA3149" i="5"/>
  <c r="AB3149" i="5" s="1"/>
  <c r="CK17" i="10" s="1"/>
  <c r="CK20" i="9"/>
  <c r="AA3174" i="5"/>
  <c r="AB3174" i="5" s="1"/>
  <c r="CL6" i="10" s="1"/>
  <c r="CL12" i="9"/>
  <c r="AC3180" i="5"/>
  <c r="CL20" i="9"/>
  <c r="AC3024" i="5"/>
  <c r="AC3042" i="5"/>
  <c r="CH32" i="9"/>
  <c r="AC3056" i="5"/>
  <c r="CI8" i="9"/>
  <c r="AC3068" i="5"/>
  <c r="CI23" i="9"/>
  <c r="AC3083" i="5"/>
  <c r="CI37" i="9"/>
  <c r="AC3097" i="5"/>
  <c r="CJ3" i="9"/>
  <c r="AC3121" i="5"/>
  <c r="AC3154" i="5"/>
  <c r="AA3172" i="5"/>
  <c r="AB3172" i="5" s="1"/>
  <c r="CL4" i="10" s="1"/>
  <c r="CL10" i="9"/>
  <c r="AC3178" i="5"/>
  <c r="AA3194" i="5"/>
  <c r="AA3206" i="5"/>
  <c r="AA3212" i="5"/>
  <c r="AB3212" i="5" s="1"/>
  <c r="CM27" i="9"/>
  <c r="CM37" i="9"/>
  <c r="AC3241" i="5"/>
  <c r="CN8" i="9"/>
  <c r="AC3248" i="5"/>
  <c r="CN37" i="9"/>
  <c r="AC3277" i="5"/>
  <c r="AA3280" i="5"/>
  <c r="AB3280" i="5" s="1"/>
  <c r="CO4" i="10" s="1"/>
  <c r="CP7" i="9"/>
  <c r="AC3319" i="5"/>
  <c r="AA3427" i="5"/>
  <c r="AB3427" i="5" s="1"/>
  <c r="CG14" i="9"/>
  <c r="Q252" i="8"/>
  <c r="R252" i="8" s="1"/>
  <c r="CG32" i="9"/>
  <c r="AC3020" i="5"/>
  <c r="CH14" i="9"/>
  <c r="Q255" i="8"/>
  <c r="R255" i="8" s="1"/>
  <c r="CI17" i="9"/>
  <c r="AC3077" i="5"/>
  <c r="CI19" i="9"/>
  <c r="AC3079" i="5"/>
  <c r="CJ5" i="9"/>
  <c r="AC3101" i="5"/>
  <c r="AA3107" i="5"/>
  <c r="AB3107" i="5" s="1"/>
  <c r="CJ11" i="10" s="1"/>
  <c r="CJ26" i="9"/>
  <c r="Q262" i="8"/>
  <c r="R262" i="8" s="1"/>
  <c r="CJ30" i="9"/>
  <c r="AC3126" i="5"/>
  <c r="CJ32" i="9"/>
  <c r="AA3134" i="5"/>
  <c r="AA3143" i="5"/>
  <c r="AB3143" i="5" s="1"/>
  <c r="CK11" i="10" s="1"/>
  <c r="AA3152" i="5"/>
  <c r="AB3152" i="5" s="1"/>
  <c r="CK20" i="10" s="1"/>
  <c r="CK23" i="9"/>
  <c r="AC3155" i="5"/>
  <c r="AA3162" i="5"/>
  <c r="AB3162" i="5" s="1"/>
  <c r="CK30" i="10" s="1"/>
  <c r="CL2" i="9"/>
  <c r="Q266" i="8"/>
  <c r="R266" i="8" s="1"/>
  <c r="CL15" i="9"/>
  <c r="AC3183" i="5"/>
  <c r="CL27" i="9"/>
  <c r="AC3195" i="5"/>
  <c r="CL33" i="9"/>
  <c r="AC3201" i="5"/>
  <c r="CM12" i="9"/>
  <c r="AC3216" i="5"/>
  <c r="CM21" i="9"/>
  <c r="AC3225" i="5"/>
  <c r="AA3258" i="5"/>
  <c r="AB3258" i="5" s="1"/>
  <c r="CN18" i="10" s="1"/>
  <c r="CR30" i="9"/>
  <c r="AC3414" i="5"/>
  <c r="S246" i="8"/>
  <c r="S249" i="8"/>
  <c r="S252" i="8"/>
  <c r="S255" i="8"/>
  <c r="CI35" i="9"/>
  <c r="CJ28" i="9"/>
  <c r="AC3124" i="5"/>
  <c r="AC3162" i="5"/>
  <c r="AC3172" i="5"/>
  <c r="CL21" i="9"/>
  <c r="AC3189" i="5"/>
  <c r="CL24" i="9"/>
  <c r="AC3192" i="5"/>
  <c r="CM3" i="9"/>
  <c r="AC3207" i="5"/>
  <c r="AA3231" i="5"/>
  <c r="AB3231" i="5" s="1"/>
  <c r="CM27" i="10" s="1"/>
  <c r="CM34" i="9"/>
  <c r="AC3238" i="5"/>
  <c r="AA3322" i="5"/>
  <c r="AB3322" i="5" s="1"/>
  <c r="CP10" i="10" s="1"/>
  <c r="AA3391" i="5"/>
  <c r="AB3391" i="5" s="1"/>
  <c r="CR7" i="10" s="1"/>
  <c r="CS21" i="9"/>
  <c r="CG29" i="9"/>
  <c r="AC3017" i="5"/>
  <c r="AC3031" i="5"/>
  <c r="CH11" i="9"/>
  <c r="AC3035" i="5"/>
  <c r="AC3049" i="5"/>
  <c r="CH29" i="9"/>
  <c r="AC3053" i="5"/>
  <c r="AC3054" i="5"/>
  <c r="CI5" i="9"/>
  <c r="AC3065" i="5"/>
  <c r="AC3066" i="5"/>
  <c r="AC3073" i="5"/>
  <c r="AA3093" i="5"/>
  <c r="AB3093" i="5" s="1"/>
  <c r="AC3111" i="5"/>
  <c r="CJ20" i="9"/>
  <c r="AC3116" i="5"/>
  <c r="AA3128" i="5"/>
  <c r="AB3128" i="5" s="1"/>
  <c r="CJ32" i="10" s="1"/>
  <c r="AC3132" i="5"/>
  <c r="CK14" i="9"/>
  <c r="Q264" i="8"/>
  <c r="R264" i="8" s="1"/>
  <c r="CK21" i="9"/>
  <c r="AC3153" i="5"/>
  <c r="CK28" i="9"/>
  <c r="AA3170" i="5"/>
  <c r="AA3175" i="5"/>
  <c r="AB3175" i="5" s="1"/>
  <c r="CL7" i="10" s="1"/>
  <c r="AA3095" i="5"/>
  <c r="AB3095" i="5" s="1"/>
  <c r="CI35" i="10" s="1"/>
  <c r="CJ12" i="9"/>
  <c r="AC3108" i="5"/>
  <c r="CJ14" i="9"/>
  <c r="Q261" i="8"/>
  <c r="R261" i="8" s="1"/>
  <c r="AA3120" i="5"/>
  <c r="AB3120" i="5" s="1"/>
  <c r="CJ24" i="10" s="1"/>
  <c r="CJ37" i="9"/>
  <c r="AC3133" i="5"/>
  <c r="CK5" i="9"/>
  <c r="AC3137" i="5"/>
  <c r="CK12" i="9"/>
  <c r="AC3144" i="5"/>
  <c r="AA3150" i="5"/>
  <c r="AB3150" i="5" s="1"/>
  <c r="CK26" i="9"/>
  <c r="Q265" i="8"/>
  <c r="R265" i="8" s="1"/>
  <c r="AA3165" i="5"/>
  <c r="AB3165" i="5" s="1"/>
  <c r="AA3198" i="5"/>
  <c r="AB3198" i="5" s="1"/>
  <c r="CL30" i="10" s="1"/>
  <c r="AA3204" i="5"/>
  <c r="AB3204" i="5" s="1"/>
  <c r="AC3210" i="5"/>
  <c r="AA3222" i="5"/>
  <c r="AB3222" i="5" s="1"/>
  <c r="CM18" i="10" s="1"/>
  <c r="CM22" i="9"/>
  <c r="AC3226" i="5"/>
  <c r="CN29" i="9"/>
  <c r="AC3269" i="5"/>
  <c r="AA3368" i="5"/>
  <c r="AB3368" i="5" s="1"/>
  <c r="CQ20" i="10" s="1"/>
  <c r="CI14" i="9"/>
  <c r="Q258" i="8"/>
  <c r="R258" i="8" s="1"/>
  <c r="AC3103" i="5"/>
  <c r="S261" i="8"/>
  <c r="CJ16" i="9"/>
  <c r="AC3112" i="5"/>
  <c r="AA3116" i="5"/>
  <c r="AB3116" i="5" s="1"/>
  <c r="CJ20" i="10" s="1"/>
  <c r="AA3153" i="5"/>
  <c r="AB3153" i="5" s="1"/>
  <c r="CK21" i="10" s="1"/>
  <c r="AA3181" i="5"/>
  <c r="AB3181" i="5" s="1"/>
  <c r="CM4" i="9"/>
  <c r="CM7" i="9"/>
  <c r="AC3211" i="5"/>
  <c r="AA3213" i="5"/>
  <c r="AB3213" i="5" s="1"/>
  <c r="CM9" i="10" s="1"/>
  <c r="CM25" i="9"/>
  <c r="AC3229" i="5"/>
  <c r="CN6" i="9"/>
  <c r="AC3246" i="5"/>
  <c r="AA3259" i="5"/>
  <c r="AB3259" i="5" s="1"/>
  <c r="CN19" i="10" s="1"/>
  <c r="CO6" i="9"/>
  <c r="AC3282" i="5"/>
  <c r="CO12" i="9"/>
  <c r="AA3346" i="5"/>
  <c r="AB3346" i="5" s="1"/>
  <c r="CP34" i="10" s="1"/>
  <c r="AA3408" i="5"/>
  <c r="AB3408" i="5" s="1"/>
  <c r="CR24" i="10" s="1"/>
  <c r="Q257" i="8"/>
  <c r="R257" i="8" s="1"/>
  <c r="CI2" i="9"/>
  <c r="S258" i="8"/>
  <c r="CI20" i="9"/>
  <c r="AC3080" i="5"/>
  <c r="CI24" i="9"/>
  <c r="AC3084" i="5"/>
  <c r="CI26" i="9"/>
  <c r="Q259" i="8"/>
  <c r="R259" i="8" s="1"/>
  <c r="AC3087" i="5"/>
  <c r="CJ8" i="9"/>
  <c r="AC3104" i="5"/>
  <c r="AC3118" i="5"/>
  <c r="CJ35" i="9"/>
  <c r="AC3141" i="5"/>
  <c r="CK19" i="9"/>
  <c r="AC3151" i="5"/>
  <c r="CK34" i="9"/>
  <c r="CL3" i="9"/>
  <c r="AC3171" i="5"/>
  <c r="AA3176" i="5"/>
  <c r="AB3176" i="5" s="1"/>
  <c r="CL8" i="10" s="1"/>
  <c r="AA3186" i="5"/>
  <c r="AB3186" i="5" s="1"/>
  <c r="CL18" i="10" s="1"/>
  <c r="CL25" i="9"/>
  <c r="AC3193" i="5"/>
  <c r="AA3196" i="5"/>
  <c r="AB3196" i="5" s="1"/>
  <c r="CM10" i="9"/>
  <c r="AC3214" i="5"/>
  <c r="AA3217" i="5"/>
  <c r="AB3217" i="5" s="1"/>
  <c r="AA3232" i="5"/>
  <c r="AB3232" i="5" s="1"/>
  <c r="CM28" i="10" s="1"/>
  <c r="AA3249" i="5"/>
  <c r="AB3249" i="5" s="1"/>
  <c r="CN9" i="10" s="1"/>
  <c r="AA3256" i="5"/>
  <c r="AB3256" i="5" s="1"/>
  <c r="CN16" i="10" s="1"/>
  <c r="CN20" i="9"/>
  <c r="AC3260" i="5"/>
  <c r="CN23" i="9"/>
  <c r="AC3263" i="5"/>
  <c r="AA3336" i="5"/>
  <c r="AB3336" i="5" s="1"/>
  <c r="CP24" i="10" s="1"/>
  <c r="CQ31" i="9"/>
  <c r="AC3379" i="5"/>
  <c r="AC2991" i="5"/>
  <c r="S257" i="8"/>
  <c r="S259" i="8"/>
  <c r="CI30" i="9"/>
  <c r="AC3090" i="5"/>
  <c r="CI32" i="9"/>
  <c r="AC3092" i="5"/>
  <c r="CJ2" i="9"/>
  <c r="Q260" i="8"/>
  <c r="R260" i="8" s="1"/>
  <c r="AA3114" i="5"/>
  <c r="AB3114" i="5" s="1"/>
  <c r="AC3139" i="5"/>
  <c r="CK10" i="9"/>
  <c r="AC3142" i="5"/>
  <c r="CK29" i="9"/>
  <c r="AC3161" i="5"/>
  <c r="AA3208" i="5"/>
  <c r="AB3208" i="5" s="1"/>
  <c r="CM4" i="10" s="1"/>
  <c r="CM32" i="9"/>
  <c r="AC3236" i="5"/>
  <c r="CN10" i="9"/>
  <c r="AC3250" i="5"/>
  <c r="AA3317" i="5"/>
  <c r="AB3317" i="5" s="1"/>
  <c r="CP5" i="10" s="1"/>
  <c r="CR22" i="9"/>
  <c r="AC3406" i="5"/>
  <c r="AC3159" i="5"/>
  <c r="AA3205" i="5"/>
  <c r="AB3205" i="5" s="1"/>
  <c r="CL37" i="10" s="1"/>
  <c r="AA3223" i="5"/>
  <c r="AB3223" i="5" s="1"/>
  <c r="CM19" i="10" s="1"/>
  <c r="AC3283" i="5"/>
  <c r="AA3302" i="5"/>
  <c r="AA3305" i="5"/>
  <c r="AB3305" i="5" s="1"/>
  <c r="CO29" i="10" s="1"/>
  <c r="AA3329" i="5"/>
  <c r="AB3329" i="5" s="1"/>
  <c r="CP17" i="10" s="1"/>
  <c r="CQ28" i="9"/>
  <c r="CQ34" i="9"/>
  <c r="AC3382" i="5"/>
  <c r="AA3394" i="5"/>
  <c r="AB3394" i="5" s="1"/>
  <c r="CR16" i="9"/>
  <c r="AC3400" i="5"/>
  <c r="CR37" i="9"/>
  <c r="AA3432" i="5"/>
  <c r="AB3432" i="5" s="1"/>
  <c r="CU20" i="9"/>
  <c r="AC3512" i="5"/>
  <c r="CJ23" i="9"/>
  <c r="S262" i="8"/>
  <c r="AC3148" i="5"/>
  <c r="AC3164" i="5"/>
  <c r="AA3188" i="5"/>
  <c r="AB3188" i="5" s="1"/>
  <c r="CL20" i="10" s="1"/>
  <c r="AA3200" i="5"/>
  <c r="AB3200" i="5" s="1"/>
  <c r="CL32" i="10" s="1"/>
  <c r="AC3203" i="5"/>
  <c r="CM14" i="9"/>
  <c r="Q270" i="8"/>
  <c r="R270" i="8" s="1"/>
  <c r="AC3219" i="5"/>
  <c r="AA3221" i="5"/>
  <c r="AB3221" i="5" s="1"/>
  <c r="CM17" i="10" s="1"/>
  <c r="AA3254" i="5"/>
  <c r="CN27" i="9"/>
  <c r="CO8" i="9"/>
  <c r="AC3284" i="5"/>
  <c r="CO10" i="9"/>
  <c r="AC3286" i="5"/>
  <c r="AA3288" i="5"/>
  <c r="AB3288" i="5" s="1"/>
  <c r="CO12" i="10" s="1"/>
  <c r="CO17" i="9"/>
  <c r="AC3293" i="5"/>
  <c r="AA3295" i="5"/>
  <c r="AB3295" i="5" s="1"/>
  <c r="CO19" i="10" s="1"/>
  <c r="CP5" i="9"/>
  <c r="AC3317" i="5"/>
  <c r="AA3319" i="5"/>
  <c r="AB3319" i="5" s="1"/>
  <c r="CP7" i="10" s="1"/>
  <c r="CP10" i="9"/>
  <c r="AC3322" i="5"/>
  <c r="AA3324" i="5"/>
  <c r="AB3324" i="5" s="1"/>
  <c r="CP12" i="10" s="1"/>
  <c r="CP15" i="9"/>
  <c r="AC3327" i="5"/>
  <c r="AC3329" i="5"/>
  <c r="CP20" i="9"/>
  <c r="AC3336" i="5"/>
  <c r="CP30" i="9"/>
  <c r="CQ9" i="9"/>
  <c r="AC3357" i="5"/>
  <c r="AC3385" i="5"/>
  <c r="CU9" i="9"/>
  <c r="AC3501" i="5"/>
  <c r="AA3542" i="5"/>
  <c r="AA3163" i="5"/>
  <c r="AB3163" i="5" s="1"/>
  <c r="AC3179" i="5"/>
  <c r="AC3198" i="5"/>
  <c r="AC3223" i="5"/>
  <c r="AA3234" i="5"/>
  <c r="AB3234" i="5" s="1"/>
  <c r="CN21" i="9"/>
  <c r="CO22" i="9"/>
  <c r="AC3298" i="5"/>
  <c r="AA3300" i="5"/>
  <c r="AB3300" i="5" s="1"/>
  <c r="CO34" i="9"/>
  <c r="AC3310" i="5"/>
  <c r="CO36" i="9"/>
  <c r="AC3312" i="5"/>
  <c r="AA3373" i="5"/>
  <c r="AB3373" i="5" s="1"/>
  <c r="CQ25" i="10" s="1"/>
  <c r="AA3448" i="5"/>
  <c r="AB3448" i="5" s="1"/>
  <c r="AA3458" i="5"/>
  <c r="AA3519" i="5"/>
  <c r="AB3519" i="5" s="1"/>
  <c r="CK17" i="9"/>
  <c r="AC3149" i="5"/>
  <c r="AC3186" i="5"/>
  <c r="CN19" i="9"/>
  <c r="AA3263" i="5"/>
  <c r="AB3263" i="5" s="1"/>
  <c r="CN23" i="10" s="1"/>
  <c r="AA3293" i="5"/>
  <c r="AB3293" i="5" s="1"/>
  <c r="CO17" i="10" s="1"/>
  <c r="AA3332" i="5"/>
  <c r="AB3332" i="5" s="1"/>
  <c r="CP20" i="10" s="1"/>
  <c r="CP33" i="9"/>
  <c r="AC3345" i="5"/>
  <c r="AA3360" i="5"/>
  <c r="AB3360" i="5" s="1"/>
  <c r="CQ12" i="10" s="1"/>
  <c r="AA3397" i="5"/>
  <c r="AB3397" i="5" s="1"/>
  <c r="CR13" i="10" s="1"/>
  <c r="CR20" i="9"/>
  <c r="AC3404" i="5"/>
  <c r="CS22" i="9"/>
  <c r="AC3442" i="5"/>
  <c r="CS29" i="9"/>
  <c r="AC3449" i="5"/>
  <c r="CT6" i="9"/>
  <c r="AC3462" i="5"/>
  <c r="AA3526" i="5"/>
  <c r="AB3526" i="5" s="1"/>
  <c r="CU34" i="10" s="1"/>
  <c r="CM2" i="9"/>
  <c r="Q269" i="8"/>
  <c r="R269" i="8" s="1"/>
  <c r="CM9" i="9"/>
  <c r="AC3213" i="5"/>
  <c r="AA3261" i="5"/>
  <c r="AB3261" i="5" s="1"/>
  <c r="CN21" i="10" s="1"/>
  <c r="AA3271" i="5"/>
  <c r="AB3271" i="5" s="1"/>
  <c r="CN31" i="10" s="1"/>
  <c r="CO20" i="9"/>
  <c r="AA3315" i="5"/>
  <c r="AB3315" i="5" s="1"/>
  <c r="CP21" i="9"/>
  <c r="AC3333" i="5"/>
  <c r="CP23" i="9"/>
  <c r="AA3352" i="5"/>
  <c r="AB3352" i="5" s="1"/>
  <c r="CQ29" i="9"/>
  <c r="AC3377" i="5"/>
  <c r="CQ32" i="9"/>
  <c r="AA3452" i="5"/>
  <c r="AB3452" i="5" s="1"/>
  <c r="CS32" i="10" s="1"/>
  <c r="AA3491" i="5"/>
  <c r="AB3491" i="5" s="1"/>
  <c r="CT35" i="10" s="1"/>
  <c r="CU10" i="9"/>
  <c r="AC3502" i="5"/>
  <c r="CM31" i="9"/>
  <c r="CN9" i="9"/>
  <c r="AC3249" i="5"/>
  <c r="AA3291" i="5"/>
  <c r="AB3291" i="5" s="1"/>
  <c r="CO18" i="9"/>
  <c r="AC3294" i="5"/>
  <c r="AA3330" i="5"/>
  <c r="AB3330" i="5" s="1"/>
  <c r="CP28" i="9"/>
  <c r="AA3350" i="5"/>
  <c r="CQ10" i="9"/>
  <c r="CR14" i="9"/>
  <c r="Q285" i="8"/>
  <c r="R285" i="8" s="1"/>
  <c r="CS36" i="9"/>
  <c r="AC3456" i="5"/>
  <c r="CT13" i="9"/>
  <c r="AC3469" i="5"/>
  <c r="AA3475" i="5"/>
  <c r="AB3475" i="5" s="1"/>
  <c r="CT19" i="10" s="1"/>
  <c r="AA3560" i="5"/>
  <c r="AB3560" i="5" s="1"/>
  <c r="CV32" i="10" s="1"/>
  <c r="AA3563" i="5"/>
  <c r="AB3563" i="5" s="1"/>
  <c r="CV35" i="10" s="1"/>
  <c r="CL14" i="9"/>
  <c r="Q267" i="8"/>
  <c r="R267" i="8" s="1"/>
  <c r="S268" i="8"/>
  <c r="AA3199" i="5"/>
  <c r="AB3199" i="5" s="1"/>
  <c r="CL31" i="10" s="1"/>
  <c r="AA3224" i="5"/>
  <c r="AB3224" i="5" s="1"/>
  <c r="CM20" i="10" s="1"/>
  <c r="AA3289" i="5"/>
  <c r="AB3289" i="5" s="1"/>
  <c r="CO13" i="10" s="1"/>
  <c r="AA3296" i="5"/>
  <c r="AB3296" i="5" s="1"/>
  <c r="CO20" i="10" s="1"/>
  <c r="AA3325" i="5"/>
  <c r="AB3325" i="5" s="1"/>
  <c r="AA3333" i="5"/>
  <c r="AB3333" i="5" s="1"/>
  <c r="CP21" i="10" s="1"/>
  <c r="AA3335" i="5"/>
  <c r="AB3335" i="5" s="1"/>
  <c r="CP23" i="10" s="1"/>
  <c r="CP31" i="9"/>
  <c r="AC3343" i="5"/>
  <c r="AA3355" i="5"/>
  <c r="AB3355" i="5" s="1"/>
  <c r="CQ7" i="10" s="1"/>
  <c r="AA3371" i="5"/>
  <c r="AB3371" i="5" s="1"/>
  <c r="CQ23" i="10" s="1"/>
  <c r="AA3374" i="5"/>
  <c r="AA3407" i="5"/>
  <c r="AB3407" i="5" s="1"/>
  <c r="CR23" i="10" s="1"/>
  <c r="CR32" i="9"/>
  <c r="AC3416" i="5"/>
  <c r="CS14" i="9"/>
  <c r="Q288" i="8"/>
  <c r="R288" i="8" s="1"/>
  <c r="CS26" i="9"/>
  <c r="Q289" i="8"/>
  <c r="R289" i="8" s="1"/>
  <c r="AA3472" i="5"/>
  <c r="AB3472" i="5" s="1"/>
  <c r="CT16" i="10" s="1"/>
  <c r="AA3485" i="5"/>
  <c r="AB3485" i="5" s="1"/>
  <c r="CT29" i="10" s="1"/>
  <c r="CK37" i="9"/>
  <c r="AC3169" i="5"/>
  <c r="S267" i="8"/>
  <c r="AA3235" i="5"/>
  <c r="AB3235" i="5" s="1"/>
  <c r="CM31" i="10" s="1"/>
  <c r="CN13" i="9"/>
  <c r="AC3253" i="5"/>
  <c r="CN32" i="9"/>
  <c r="AC3272" i="5"/>
  <c r="AC3280" i="5"/>
  <c r="AA3301" i="5"/>
  <c r="AB3301" i="5" s="1"/>
  <c r="CO25" i="10" s="1"/>
  <c r="CO28" i="9"/>
  <c r="AC3304" i="5"/>
  <c r="AA3313" i="5"/>
  <c r="AB3313" i="5" s="1"/>
  <c r="CO37" i="10" s="1"/>
  <c r="AA3328" i="5"/>
  <c r="AB3328" i="5" s="1"/>
  <c r="CP26" i="9"/>
  <c r="Q280" i="8"/>
  <c r="R280" i="8" s="1"/>
  <c r="AA3358" i="5"/>
  <c r="AB3358" i="5" s="1"/>
  <c r="CQ10" i="10" s="1"/>
  <c r="CQ36" i="9"/>
  <c r="AC3384" i="5"/>
  <c r="AA3398" i="5"/>
  <c r="CT30" i="9"/>
  <c r="AC3486" i="5"/>
  <c r="CU11" i="9"/>
  <c r="AC3503" i="5"/>
  <c r="AA3579" i="5"/>
  <c r="AB3579" i="5" s="1"/>
  <c r="CW15" i="10" s="1"/>
  <c r="AA3177" i="5"/>
  <c r="AB3177" i="5" s="1"/>
  <c r="CL9" i="10" s="1"/>
  <c r="AC3185" i="5"/>
  <c r="CM24" i="9"/>
  <c r="AC3228" i="5"/>
  <c r="AA3243" i="5"/>
  <c r="AB3243" i="5" s="1"/>
  <c r="CN3" i="10" s="1"/>
  <c r="CO5" i="9"/>
  <c r="AA3299" i="5"/>
  <c r="AB3299" i="5" s="1"/>
  <c r="AC3301" i="5"/>
  <c r="CP9" i="9"/>
  <c r="AC3321" i="5"/>
  <c r="AA3323" i="5"/>
  <c r="AB3323" i="5" s="1"/>
  <c r="CP11" i="10" s="1"/>
  <c r="CQ8" i="9"/>
  <c r="AC3356" i="5"/>
  <c r="AA3366" i="5"/>
  <c r="AB3366" i="5" s="1"/>
  <c r="CQ18" i="10" s="1"/>
  <c r="AA3369" i="5"/>
  <c r="AB3369" i="5" s="1"/>
  <c r="CQ21" i="10" s="1"/>
  <c r="CQ30" i="9"/>
  <c r="AC3378" i="5"/>
  <c r="CQ33" i="9"/>
  <c r="AC3381" i="5"/>
  <c r="CR21" i="9"/>
  <c r="AC3405" i="5"/>
  <c r="CR29" i="9"/>
  <c r="AA3446" i="5"/>
  <c r="S260" i="8"/>
  <c r="S263" i="8"/>
  <c r="AC3135" i="5"/>
  <c r="AC3175" i="5"/>
  <c r="AC3187" i="5"/>
  <c r="AC3199" i="5"/>
  <c r="AC3222" i="5"/>
  <c r="AC3224" i="5"/>
  <c r="AC3237" i="5"/>
  <c r="AC3245" i="5"/>
  <c r="AC3255" i="5"/>
  <c r="AA3276" i="5"/>
  <c r="AB3276" i="5" s="1"/>
  <c r="AC3287" i="5"/>
  <c r="CO14" i="9"/>
  <c r="Q276" i="8"/>
  <c r="R276" i="8" s="1"/>
  <c r="AA3304" i="5"/>
  <c r="AB3304" i="5" s="1"/>
  <c r="CO28" i="10" s="1"/>
  <c r="AC3313" i="5"/>
  <c r="AC3323" i="5"/>
  <c r="AA3331" i="5"/>
  <c r="AB3331" i="5" s="1"/>
  <c r="CP34" i="9"/>
  <c r="AA3353" i="5"/>
  <c r="AB3353" i="5" s="1"/>
  <c r="CQ5" i="10" s="1"/>
  <c r="AA3402" i="5"/>
  <c r="AB3402" i="5" s="1"/>
  <c r="CR18" i="10" s="1"/>
  <c r="CR36" i="9"/>
  <c r="AC3420" i="5"/>
  <c r="AA3460" i="5"/>
  <c r="AB3460" i="5" s="1"/>
  <c r="AA3463" i="5"/>
  <c r="AB3463" i="5" s="1"/>
  <c r="CT11" i="9"/>
  <c r="AC3467" i="5"/>
  <c r="CL37" i="9"/>
  <c r="AA3228" i="5"/>
  <c r="AB3228" i="5" s="1"/>
  <c r="CM24" i="10" s="1"/>
  <c r="S271" i="8"/>
  <c r="AC3233" i="5"/>
  <c r="AC3239" i="5"/>
  <c r="CN16" i="9"/>
  <c r="AC3256" i="5"/>
  <c r="CO3" i="9"/>
  <c r="AC3279" i="5"/>
  <c r="CO26" i="9"/>
  <c r="Q277" i="8"/>
  <c r="R277" i="8" s="1"/>
  <c r="CO31" i="9"/>
  <c r="AC3307" i="5"/>
  <c r="AA3359" i="5"/>
  <c r="AB3359" i="5" s="1"/>
  <c r="AA3364" i="5"/>
  <c r="AB3364" i="5" s="1"/>
  <c r="CQ19" i="9"/>
  <c r="AC3367" i="5"/>
  <c r="AA3372" i="5"/>
  <c r="AB3372" i="5" s="1"/>
  <c r="CR4" i="9"/>
  <c r="AC3388" i="5"/>
  <c r="CR33" i="9"/>
  <c r="AC3417" i="5"/>
  <c r="AA3429" i="5"/>
  <c r="AB3429" i="5" s="1"/>
  <c r="CS9" i="10" s="1"/>
  <c r="CS34" i="9"/>
  <c r="AC3454" i="5"/>
  <c r="CT34" i="9"/>
  <c r="AA3507" i="5"/>
  <c r="AB3507" i="5" s="1"/>
  <c r="CU15" i="10" s="1"/>
  <c r="AA3403" i="5"/>
  <c r="AB3403" i="5" s="1"/>
  <c r="CR19" i="10" s="1"/>
  <c r="AA3409" i="5"/>
  <c r="AB3409" i="5" s="1"/>
  <c r="CR25" i="10" s="1"/>
  <c r="S287" i="8"/>
  <c r="AA3434" i="5"/>
  <c r="CS30" i="9"/>
  <c r="AC3450" i="5"/>
  <c r="AA3510" i="5"/>
  <c r="AB3510" i="5" s="1"/>
  <c r="CU18" i="10" s="1"/>
  <c r="AA3534" i="5"/>
  <c r="AB3534" i="5" s="1"/>
  <c r="CV22" i="9"/>
  <c r="AC3550" i="5"/>
  <c r="CV29" i="9"/>
  <c r="AC3557" i="5"/>
  <c r="AA3569" i="5"/>
  <c r="AB3569" i="5" s="1"/>
  <c r="CW5" i="10" s="1"/>
  <c r="AA3589" i="5"/>
  <c r="AB3589" i="5" s="1"/>
  <c r="CW25" i="10" s="1"/>
  <c r="AA3260" i="5"/>
  <c r="AB3260" i="5" s="1"/>
  <c r="CN20" i="10" s="1"/>
  <c r="CN26" i="9"/>
  <c r="Q274" i="8"/>
  <c r="R274" i="8" s="1"/>
  <c r="AA3290" i="5"/>
  <c r="AA3393" i="5"/>
  <c r="AB3393" i="5" s="1"/>
  <c r="CR9" i="10" s="1"/>
  <c r="AA3401" i="5"/>
  <c r="AB3401" i="5" s="1"/>
  <c r="AA3422" i="5"/>
  <c r="AA3447" i="5"/>
  <c r="AB3447" i="5" s="1"/>
  <c r="CS37" i="9"/>
  <c r="AC3457" i="5"/>
  <c r="CT3" i="9"/>
  <c r="CT14" i="9"/>
  <c r="Q291" i="8"/>
  <c r="R291" i="8" s="1"/>
  <c r="CT18" i="9"/>
  <c r="AC3474" i="5"/>
  <c r="AA3476" i="5"/>
  <c r="AB3476" i="5" s="1"/>
  <c r="CT20" i="10" s="1"/>
  <c r="CU16" i="9"/>
  <c r="AC3508" i="5"/>
  <c r="CU25" i="9"/>
  <c r="AC3517" i="5"/>
  <c r="CV20" i="9"/>
  <c r="AA3552" i="5"/>
  <c r="AB3552" i="5" s="1"/>
  <c r="CV24" i="10" s="1"/>
  <c r="CV34" i="9"/>
  <c r="AC3562" i="5"/>
  <c r="CW16" i="9"/>
  <c r="AC3580" i="5"/>
  <c r="AA3586" i="5"/>
  <c r="AB3586" i="5" s="1"/>
  <c r="CW22" i="10" s="1"/>
  <c r="CW29" i="9"/>
  <c r="CW32" i="9"/>
  <c r="AC3596" i="5"/>
  <c r="CS23" i="9"/>
  <c r="AC3443" i="5"/>
  <c r="AA3450" i="5"/>
  <c r="AB3450" i="5" s="1"/>
  <c r="CS30" i="10" s="1"/>
  <c r="CT8" i="9"/>
  <c r="AC3464" i="5"/>
  <c r="CT23" i="9"/>
  <c r="AC3479" i="5"/>
  <c r="AA3505" i="5"/>
  <c r="AB3505" i="5" s="1"/>
  <c r="CU13" i="10" s="1"/>
  <c r="CU35" i="9"/>
  <c r="AC3527" i="5"/>
  <c r="AA3537" i="5"/>
  <c r="AB3537" i="5" s="1"/>
  <c r="CV9" i="10" s="1"/>
  <c r="CV27" i="9"/>
  <c r="AA3557" i="5"/>
  <c r="AB3557" i="5" s="1"/>
  <c r="CV29" i="10" s="1"/>
  <c r="AA3583" i="5"/>
  <c r="AB3583" i="5" s="1"/>
  <c r="CW19" i="10" s="1"/>
  <c r="CW23" i="9"/>
  <c r="AC3587" i="5"/>
  <c r="CW26" i="9"/>
  <c r="Q301" i="8"/>
  <c r="R301" i="8" s="1"/>
  <c r="AA3599" i="5"/>
  <c r="AB3599" i="5" s="1"/>
  <c r="CW35" i="10" s="1"/>
  <c r="AA3279" i="5"/>
  <c r="AB3279" i="5" s="1"/>
  <c r="CO3" i="10" s="1"/>
  <c r="AA3281" i="5"/>
  <c r="AB3281" i="5" s="1"/>
  <c r="CO5" i="10" s="1"/>
  <c r="CO9" i="9"/>
  <c r="AC3285" i="5"/>
  <c r="CP2" i="9"/>
  <c r="Q278" i="8"/>
  <c r="R278" i="8" s="1"/>
  <c r="AC3354" i="5"/>
  <c r="AA3383" i="5"/>
  <c r="AB3383" i="5" s="1"/>
  <c r="AA3387" i="5"/>
  <c r="AB3387" i="5" s="1"/>
  <c r="CR26" i="9"/>
  <c r="Q286" i="8"/>
  <c r="R286" i="8" s="1"/>
  <c r="AC3424" i="5"/>
  <c r="AC3426" i="5"/>
  <c r="AC3428" i="5"/>
  <c r="CS25" i="9"/>
  <c r="AA3459" i="5"/>
  <c r="AB3459" i="5" s="1"/>
  <c r="CT3" i="10" s="1"/>
  <c r="AA3474" i="5"/>
  <c r="AB3474" i="5" s="1"/>
  <c r="CT18" i="10" s="1"/>
  <c r="CT21" i="9"/>
  <c r="CT29" i="9"/>
  <c r="AA3503" i="5"/>
  <c r="AB3503" i="5" s="1"/>
  <c r="CU11" i="10" s="1"/>
  <c r="CU28" i="9"/>
  <c r="AC3520" i="5"/>
  <c r="AC3522" i="5"/>
  <c r="CV2" i="9"/>
  <c r="Q296" i="8"/>
  <c r="R296" i="8" s="1"/>
  <c r="AC3532" i="5"/>
  <c r="CV12" i="9"/>
  <c r="AC3540" i="5"/>
  <c r="CW9" i="9"/>
  <c r="AC3573" i="5"/>
  <c r="AA3580" i="5"/>
  <c r="AB3580" i="5" s="1"/>
  <c r="CW16" i="10" s="1"/>
  <c r="AC3583" i="5"/>
  <c r="CQ15" i="9"/>
  <c r="AC3363" i="5"/>
  <c r="CQ17" i="9"/>
  <c r="AC3365" i="5"/>
  <c r="CQ21" i="9"/>
  <c r="CQ23" i="9"/>
  <c r="AC3371" i="5"/>
  <c r="CR18" i="9"/>
  <c r="AC3402" i="5"/>
  <c r="CR24" i="9"/>
  <c r="AC3408" i="5"/>
  <c r="AA3420" i="5"/>
  <c r="AB3420" i="5" s="1"/>
  <c r="CR36" i="10" s="1"/>
  <c r="AA3468" i="5"/>
  <c r="AB3468" i="5" s="1"/>
  <c r="AA3479" i="5"/>
  <c r="AB3479" i="5" s="1"/>
  <c r="CT23" i="10" s="1"/>
  <c r="AA3487" i="5"/>
  <c r="AB3487" i="5" s="1"/>
  <c r="CT31" i="10" s="1"/>
  <c r="AA3496" i="5"/>
  <c r="AB3496" i="5" s="1"/>
  <c r="CU14" i="9"/>
  <c r="Q294" i="8"/>
  <c r="R294" i="8" s="1"/>
  <c r="CV7" i="9"/>
  <c r="AC3535" i="5"/>
  <c r="AA3555" i="5"/>
  <c r="AB3555" i="5" s="1"/>
  <c r="CV27" i="10" s="1"/>
  <c r="CW17" i="9"/>
  <c r="CW20" i="9"/>
  <c r="AC3584" i="5"/>
  <c r="AA3590" i="5"/>
  <c r="CW36" i="9"/>
  <c r="CO2" i="9"/>
  <c r="Q275" i="8"/>
  <c r="R275" i="8" s="1"/>
  <c r="CO13" i="9"/>
  <c r="AC3289" i="5"/>
  <c r="CP14" i="9"/>
  <c r="Q279" i="8"/>
  <c r="R279" i="8" s="1"/>
  <c r="CP37" i="9"/>
  <c r="AC3349" i="5"/>
  <c r="CQ7" i="9"/>
  <c r="AC3355" i="5"/>
  <c r="AA3375" i="5"/>
  <c r="AB3375" i="5" s="1"/>
  <c r="AC3399" i="5"/>
  <c r="AA3404" i="5"/>
  <c r="AB3404" i="5" s="1"/>
  <c r="CR20" i="10" s="1"/>
  <c r="AA3412" i="5"/>
  <c r="AB3412" i="5" s="1"/>
  <c r="AC3418" i="5"/>
  <c r="CS9" i="9"/>
  <c r="CS13" i="9"/>
  <c r="AC3433" i="5"/>
  <c r="CS19" i="9"/>
  <c r="AC3439" i="5"/>
  <c r="AA3445" i="5"/>
  <c r="AB3445" i="5" s="1"/>
  <c r="CS25" i="10" s="1"/>
  <c r="CS31" i="9"/>
  <c r="AC3451" i="5"/>
  <c r="AC3455" i="5"/>
  <c r="AA3477" i="5"/>
  <c r="AB3477" i="5" s="1"/>
  <c r="CT21" i="10" s="1"/>
  <c r="AC3491" i="5"/>
  <c r="CU12" i="9"/>
  <c r="AC3504" i="5"/>
  <c r="CU26" i="9"/>
  <c r="Q295" i="8"/>
  <c r="R295" i="8" s="1"/>
  <c r="AA3520" i="5"/>
  <c r="AB3520" i="5" s="1"/>
  <c r="CU28" i="10" s="1"/>
  <c r="CU31" i="9"/>
  <c r="AC3523" i="5"/>
  <c r="AA3530" i="5"/>
  <c r="CV5" i="9"/>
  <c r="AC3533" i="5"/>
  <c r="AA3553" i="5"/>
  <c r="AB3553" i="5" s="1"/>
  <c r="CV25" i="10" s="1"/>
  <c r="CW4" i="9"/>
  <c r="CW30" i="9"/>
  <c r="AC3466" i="5"/>
  <c r="CT19" i="9"/>
  <c r="AC3475" i="5"/>
  <c r="CU7" i="9"/>
  <c r="AA3501" i="5"/>
  <c r="AB3501" i="5" s="1"/>
  <c r="CU9" i="10" s="1"/>
  <c r="AA3506" i="5"/>
  <c r="CU17" i="9"/>
  <c r="AC3509" i="5"/>
  <c r="CU29" i="9"/>
  <c r="AC3521" i="5"/>
  <c r="AA3535" i="5"/>
  <c r="AB3535" i="5" s="1"/>
  <c r="CV7" i="10" s="1"/>
  <c r="AA3558" i="5"/>
  <c r="AB3558" i="5" s="1"/>
  <c r="CV35" i="9"/>
  <c r="AC3563" i="5"/>
  <c r="AA3565" i="5"/>
  <c r="AB3565" i="5" s="1"/>
  <c r="CV37" i="10" s="1"/>
  <c r="CW7" i="9"/>
  <c r="AA3581" i="5"/>
  <c r="AB3581" i="5" s="1"/>
  <c r="CW17" i="10" s="1"/>
  <c r="CW24" i="9"/>
  <c r="AC3588" i="5"/>
  <c r="CW27" i="9"/>
  <c r="AC3591" i="5"/>
  <c r="AA3597" i="5"/>
  <c r="AB3597" i="5" s="1"/>
  <c r="AA3326" i="5"/>
  <c r="S280" i="8"/>
  <c r="AC3373" i="5"/>
  <c r="Q284" i="8"/>
  <c r="R284" i="8" s="1"/>
  <c r="CR2" i="9"/>
  <c r="CR6" i="9"/>
  <c r="AC3390" i="5"/>
  <c r="S285" i="8"/>
  <c r="CR31" i="9"/>
  <c r="AC3415" i="5"/>
  <c r="AA3431" i="5"/>
  <c r="AB3431" i="5" s="1"/>
  <c r="S289" i="8"/>
  <c r="CT9" i="9"/>
  <c r="AC3465" i="5"/>
  <c r="AC3513" i="5"/>
  <c r="CU36" i="9"/>
  <c r="CV3" i="9"/>
  <c r="AC3531" i="5"/>
  <c r="CV8" i="9"/>
  <c r="AC3536" i="5"/>
  <c r="CV13" i="9"/>
  <c r="AC3541" i="5"/>
  <c r="AA3546" i="5"/>
  <c r="AB3546" i="5" s="1"/>
  <c r="CV18" i="10" s="1"/>
  <c r="CV21" i="9"/>
  <c r="AC3549" i="5"/>
  <c r="CW10" i="9"/>
  <c r="CW21" i="9"/>
  <c r="AA3594" i="5"/>
  <c r="AB3594" i="5" s="1"/>
  <c r="CW30" i="10" s="1"/>
  <c r="CW37" i="9"/>
  <c r="AC3601" i="5"/>
  <c r="AA3509" i="5"/>
  <c r="AB3509" i="5" s="1"/>
  <c r="CU17" i="10" s="1"/>
  <c r="CU24" i="9"/>
  <c r="CV19" i="9"/>
  <c r="AA3571" i="5"/>
  <c r="AB3571" i="5" s="1"/>
  <c r="CW7" i="10" s="1"/>
  <c r="CW18" i="9"/>
  <c r="AA3588" i="5"/>
  <c r="AB3588" i="5" s="1"/>
  <c r="CW24" i="10" s="1"/>
  <c r="CW34" i="9"/>
  <c r="AC3598" i="5"/>
  <c r="S270" i="8"/>
  <c r="S273" i="8"/>
  <c r="CN25" i="9"/>
  <c r="AC3265" i="5"/>
  <c r="AA3267" i="5"/>
  <c r="AB3267" i="5" s="1"/>
  <c r="CN27" i="10" s="1"/>
  <c r="CN31" i="9"/>
  <c r="AC3271" i="5"/>
  <c r="AC3347" i="5"/>
  <c r="CQ2" i="9"/>
  <c r="Q281" i="8"/>
  <c r="R281" i="8" s="1"/>
  <c r="AC3353" i="5"/>
  <c r="CQ26" i="9"/>
  <c r="Q283" i="8"/>
  <c r="R283" i="8" s="1"/>
  <c r="CR27" i="9"/>
  <c r="AC3411" i="5"/>
  <c r="AC3423" i="5"/>
  <c r="AA3471" i="5"/>
  <c r="AB3471" i="5" s="1"/>
  <c r="S292" i="8"/>
  <c r="CU3" i="9"/>
  <c r="CU15" i="9"/>
  <c r="AC3507" i="5"/>
  <c r="CU34" i="9"/>
  <c r="AC3526" i="5"/>
  <c r="AA3531" i="5"/>
  <c r="AB3531" i="5" s="1"/>
  <c r="CV3" i="10" s="1"/>
  <c r="CV16" i="9"/>
  <c r="AC3544" i="5"/>
  <c r="AA3574" i="5"/>
  <c r="AB3574" i="5" s="1"/>
  <c r="CW10" i="10" s="1"/>
  <c r="CW28" i="9"/>
  <c r="AC3592" i="5"/>
  <c r="CQ12" i="9"/>
  <c r="AC3360" i="5"/>
  <c r="CQ14" i="9"/>
  <c r="Q282" i="8"/>
  <c r="R282" i="8" s="1"/>
  <c r="S283" i="8"/>
  <c r="AA3380" i="5"/>
  <c r="AB3380" i="5" s="1"/>
  <c r="CQ32" i="10" s="1"/>
  <c r="AA3413" i="5"/>
  <c r="AB3413" i="5" s="1"/>
  <c r="CR29" i="10" s="1"/>
  <c r="AC3425" i="5"/>
  <c r="CS20" i="9"/>
  <c r="CS32" i="9"/>
  <c r="AA3454" i="5"/>
  <c r="AB3454" i="5" s="1"/>
  <c r="CS34" i="10" s="1"/>
  <c r="CT5" i="9"/>
  <c r="AC3461" i="5"/>
  <c r="AA3490" i="5"/>
  <c r="AB3490" i="5" s="1"/>
  <c r="CT34" i="10" s="1"/>
  <c r="CU18" i="9"/>
  <c r="CV11" i="9"/>
  <c r="AC3539" i="5"/>
  <c r="AA3547" i="5"/>
  <c r="AB3547" i="5" s="1"/>
  <c r="CV19" i="10" s="1"/>
  <c r="CW5" i="9"/>
  <c r="CW8" i="9"/>
  <c r="CW13" i="9"/>
  <c r="AC3577" i="5"/>
  <c r="CW25" i="9"/>
  <c r="AC3589" i="5"/>
  <c r="AA3340" i="5"/>
  <c r="AB3340" i="5" s="1"/>
  <c r="CP28" i="10" s="1"/>
  <c r="AA3342" i="5"/>
  <c r="AB3342" i="5" s="1"/>
  <c r="CP30" i="10" s="1"/>
  <c r="AA3376" i="5"/>
  <c r="AB3376" i="5" s="1"/>
  <c r="CQ28" i="10" s="1"/>
  <c r="CR9" i="9"/>
  <c r="AC3393" i="5"/>
  <c r="Q287" i="8"/>
  <c r="R287" i="8" s="1"/>
  <c r="CS2" i="9"/>
  <c r="AA3444" i="5"/>
  <c r="AB3444" i="5" s="1"/>
  <c r="CT20" i="9"/>
  <c r="AC3476" i="5"/>
  <c r="AA3495" i="5"/>
  <c r="AB3495" i="5" s="1"/>
  <c r="CU3" i="10" s="1"/>
  <c r="CU8" i="9"/>
  <c r="AC3500" i="5"/>
  <c r="AC3514" i="5"/>
  <c r="CU37" i="9"/>
  <c r="AC3529" i="5"/>
  <c r="CW22" i="9"/>
  <c r="AC3586" i="5"/>
  <c r="AA3210" i="5"/>
  <c r="AB3210" i="5" s="1"/>
  <c r="CM6" i="10" s="1"/>
  <c r="CM26" i="9"/>
  <c r="Q271" i="8"/>
  <c r="R271" i="8" s="1"/>
  <c r="S277" i="8"/>
  <c r="AA3314" i="5"/>
  <c r="AA3351" i="5"/>
  <c r="AB3351" i="5" s="1"/>
  <c r="S282" i="8"/>
  <c r="S284" i="8"/>
  <c r="AC3389" i="5"/>
  <c r="AA3440" i="5"/>
  <c r="AB3440" i="5" s="1"/>
  <c r="CS20" i="10" s="1"/>
  <c r="CT26" i="9"/>
  <c r="Q292" i="8"/>
  <c r="R292" i="8" s="1"/>
  <c r="AA3564" i="5"/>
  <c r="AB3564" i="5" s="1"/>
  <c r="AA3568" i="5"/>
  <c r="AB3568" i="5" s="1"/>
  <c r="CW4" i="10" s="1"/>
  <c r="AA3572" i="5"/>
  <c r="AB3572" i="5" s="1"/>
  <c r="CW8" i="10" s="1"/>
  <c r="AC3579" i="5"/>
  <c r="S272" i="8"/>
  <c r="S275" i="8"/>
  <c r="S276" i="8"/>
  <c r="AA3337" i="5"/>
  <c r="AB3337" i="5" s="1"/>
  <c r="CQ20" i="9"/>
  <c r="AC3368" i="5"/>
  <c r="AA3426" i="5"/>
  <c r="AB3426" i="5" s="1"/>
  <c r="CS6" i="10" s="1"/>
  <c r="AA3502" i="5"/>
  <c r="AB3502" i="5" s="1"/>
  <c r="CU10" i="10" s="1"/>
  <c r="S294" i="8"/>
  <c r="AC3511" i="5"/>
  <c r="CV25" i="9"/>
  <c r="AC3553" i="5"/>
  <c r="CW14" i="9"/>
  <c r="Q300" i="8"/>
  <c r="R300" i="8" s="1"/>
  <c r="AA3600" i="5"/>
  <c r="AB3600" i="5" s="1"/>
  <c r="CW36" i="10" s="1"/>
  <c r="CW35" i="9"/>
  <c r="AC3599" i="5"/>
  <c r="CR23" i="9"/>
  <c r="AC3407" i="5"/>
  <c r="AA3421" i="5"/>
  <c r="AB3421" i="5" s="1"/>
  <c r="CR37" i="10" s="1"/>
  <c r="S288" i="8"/>
  <c r="AA3441" i="5"/>
  <c r="AB3441" i="5" s="1"/>
  <c r="CS21" i="10" s="1"/>
  <c r="AA3470" i="5"/>
  <c r="S296" i="8"/>
  <c r="CW3" i="9"/>
  <c r="AC3567" i="5"/>
  <c r="AA3436" i="5"/>
  <c r="AB3436" i="5" s="1"/>
  <c r="S290" i="8"/>
  <c r="CT31" i="9"/>
  <c r="AA3492" i="5"/>
  <c r="AB3492" i="5" s="1"/>
  <c r="CU13" i="9"/>
  <c r="AC3505" i="5"/>
  <c r="AA3528" i="5"/>
  <c r="AB3528" i="5" s="1"/>
  <c r="CU36" i="10" s="1"/>
  <c r="AC3543" i="5"/>
  <c r="CV26" i="9"/>
  <c r="Q298" i="8"/>
  <c r="R298" i="8" s="1"/>
  <c r="AC3565" i="5"/>
  <c r="AA3585" i="5"/>
  <c r="AB3585" i="5" s="1"/>
  <c r="CW21" i="10" s="1"/>
  <c r="AA3595" i="5"/>
  <c r="AB3595" i="5" s="1"/>
  <c r="AA3516" i="5"/>
  <c r="AB3516" i="5" s="1"/>
  <c r="CU24" i="10" s="1"/>
  <c r="S295" i="8"/>
  <c r="CV10" i="9"/>
  <c r="AC3538" i="5"/>
  <c r="CV18" i="9"/>
  <c r="AC3546" i="5"/>
  <c r="AA3548" i="5"/>
  <c r="AB3548" i="5" s="1"/>
  <c r="CV20" i="10" s="1"/>
  <c r="CV24" i="9"/>
  <c r="AC3552" i="5"/>
  <c r="CV32" i="9"/>
  <c r="AC3560" i="5"/>
  <c r="Q293" i="8"/>
  <c r="R293" i="8" s="1"/>
  <c r="CU2" i="9"/>
  <c r="AA3497" i="5"/>
  <c r="AB3497" i="5" s="1"/>
  <c r="CU5" i="10" s="1"/>
  <c r="AA3539" i="5"/>
  <c r="AB3539" i="5" s="1"/>
  <c r="CV11" i="10" s="1"/>
  <c r="CW2" i="9"/>
  <c r="Q299" i="8"/>
  <c r="R299" i="8" s="1"/>
  <c r="CW11" i="9"/>
  <c r="AC3575" i="5"/>
  <c r="AA3593" i="5"/>
  <c r="AB3593" i="5" s="1"/>
  <c r="CW29" i="10" s="1"/>
  <c r="S265" i="8"/>
  <c r="S266" i="8"/>
  <c r="CN2" i="9"/>
  <c r="Q272" i="8"/>
  <c r="R272" i="8" s="1"/>
  <c r="AA3268" i="5"/>
  <c r="AB3268" i="5" s="1"/>
  <c r="AA3362" i="5"/>
  <c r="S286" i="8"/>
  <c r="AA3423" i="5"/>
  <c r="AB3423" i="5" s="1"/>
  <c r="CS3" i="10" s="1"/>
  <c r="Q290" i="8"/>
  <c r="R290" i="8" s="1"/>
  <c r="CT2" i="9"/>
  <c r="AA3484" i="5"/>
  <c r="AB3484" i="5" s="1"/>
  <c r="CV14" i="9"/>
  <c r="Q297" i="8"/>
  <c r="R297" i="8" s="1"/>
  <c r="AA3582" i="5"/>
  <c r="AB3582" i="5" s="1"/>
  <c r="CW18" i="10" s="1"/>
  <c r="S297" i="8"/>
  <c r="S298" i="8"/>
  <c r="S299" i="8"/>
  <c r="S300" i="8"/>
  <c r="S301" i="8"/>
  <c r="O12" i="10" l="1"/>
  <c r="AC480" i="5"/>
  <c r="O18" i="10"/>
  <c r="AC486" i="5"/>
  <c r="AA17" i="10"/>
  <c r="AC917" i="5"/>
  <c r="U19" i="8"/>
  <c r="AB206" i="5"/>
  <c r="F23" i="10"/>
  <c r="AC167" i="5"/>
  <c r="E33" i="10"/>
  <c r="AC141" i="5"/>
  <c r="E9" i="10"/>
  <c r="AC117" i="5"/>
  <c r="D19" i="10"/>
  <c r="AC91" i="5"/>
  <c r="B29" i="10"/>
  <c r="AC29" i="5"/>
  <c r="B5" i="10"/>
  <c r="AC5" i="5"/>
  <c r="Y11" i="10"/>
  <c r="AC839" i="5"/>
  <c r="L30" i="10"/>
  <c r="AC390" i="5"/>
  <c r="L34" i="10"/>
  <c r="AC394" i="5"/>
  <c r="Z16" i="10"/>
  <c r="AC880" i="5"/>
  <c r="N19" i="10"/>
  <c r="AC451" i="5"/>
  <c r="M6" i="10"/>
  <c r="AC402" i="5"/>
  <c r="K29" i="10"/>
  <c r="AC353" i="5"/>
  <c r="J27" i="10"/>
  <c r="AC315" i="5"/>
  <c r="K31" i="10"/>
  <c r="AC355" i="5"/>
  <c r="G6" i="10"/>
  <c r="AC186" i="5"/>
  <c r="F18" i="10"/>
  <c r="AC162" i="5"/>
  <c r="E30" i="10"/>
  <c r="AC138" i="5"/>
  <c r="E6" i="10"/>
  <c r="AC114" i="5"/>
  <c r="D18" i="10"/>
  <c r="AC90" i="5"/>
  <c r="B30" i="10"/>
  <c r="AC30" i="5"/>
  <c r="B6" i="10"/>
  <c r="AC6" i="5"/>
  <c r="U19" i="10"/>
  <c r="AC703" i="5"/>
  <c r="G37" i="10"/>
  <c r="AC217" i="5"/>
  <c r="I12" i="10"/>
  <c r="AC264" i="5"/>
  <c r="S8" i="10"/>
  <c r="AC620" i="5"/>
  <c r="AB471" i="5"/>
  <c r="U41" i="8"/>
  <c r="O9" i="10"/>
  <c r="AC477" i="5"/>
  <c r="U78" i="8"/>
  <c r="AB914" i="5"/>
  <c r="F21" i="10"/>
  <c r="AC165" i="5"/>
  <c r="E31" i="10"/>
  <c r="AC139" i="5"/>
  <c r="E7" i="10"/>
  <c r="AC115" i="5"/>
  <c r="D17" i="10"/>
  <c r="AC89" i="5"/>
  <c r="B27" i="10"/>
  <c r="AC27" i="5"/>
  <c r="B3" i="10"/>
  <c r="AC3" i="5"/>
  <c r="AV33" i="10"/>
  <c r="AC1689" i="5"/>
  <c r="L33" i="10"/>
  <c r="AC393" i="5"/>
  <c r="L32" i="10"/>
  <c r="AC392" i="5"/>
  <c r="L37" i="10"/>
  <c r="AC397" i="5"/>
  <c r="AT31" i="10"/>
  <c r="AC1615" i="5"/>
  <c r="I30" i="10"/>
  <c r="AC282" i="5"/>
  <c r="AL37" i="10"/>
  <c r="AC1333" i="5"/>
  <c r="Z29" i="10"/>
  <c r="AC893" i="5"/>
  <c r="N28" i="10"/>
  <c r="AC460" i="5"/>
  <c r="AK28" i="10"/>
  <c r="AC1288" i="5"/>
  <c r="M9" i="10"/>
  <c r="AC405" i="5"/>
  <c r="M37" i="10"/>
  <c r="AC433" i="5"/>
  <c r="V19" i="10"/>
  <c r="AC739" i="5"/>
  <c r="K20" i="10"/>
  <c r="AC344" i="5"/>
  <c r="H36" i="10"/>
  <c r="AC252" i="5"/>
  <c r="J10" i="10"/>
  <c r="AC298" i="5"/>
  <c r="J30" i="10"/>
  <c r="AC318" i="5"/>
  <c r="U23" i="8"/>
  <c r="AB254" i="5"/>
  <c r="K34" i="10"/>
  <c r="AC358" i="5"/>
  <c r="G33" i="10"/>
  <c r="AC213" i="5"/>
  <c r="L4" i="10"/>
  <c r="AC364" i="5"/>
  <c r="L36" i="10"/>
  <c r="AC396" i="5"/>
  <c r="L35" i="10"/>
  <c r="AC395" i="5"/>
  <c r="AL34" i="10"/>
  <c r="AC1330" i="5"/>
  <c r="N37" i="10"/>
  <c r="AC469" i="5"/>
  <c r="M12" i="10"/>
  <c r="AC408" i="5"/>
  <c r="J19" i="10"/>
  <c r="AC307" i="5"/>
  <c r="J33" i="10"/>
  <c r="AC321" i="5"/>
  <c r="H21" i="10"/>
  <c r="AC237" i="5"/>
  <c r="K10" i="10"/>
  <c r="AC334" i="5"/>
  <c r="K30" i="10"/>
  <c r="AC354" i="5"/>
  <c r="K37" i="10"/>
  <c r="AC361" i="5"/>
  <c r="U17" i="8"/>
  <c r="AB182" i="5"/>
  <c r="U15" i="8"/>
  <c r="AB158" i="5"/>
  <c r="U13" i="8"/>
  <c r="AB134" i="5"/>
  <c r="U11" i="8"/>
  <c r="AB110" i="5"/>
  <c r="U9" i="8"/>
  <c r="AB86" i="5"/>
  <c r="U4" i="8"/>
  <c r="AB26" i="5"/>
  <c r="U2" i="8"/>
  <c r="AB2" i="5"/>
  <c r="H37" i="10"/>
  <c r="AC253" i="5"/>
  <c r="U55" i="8"/>
  <c r="AB638" i="5"/>
  <c r="H35" i="10"/>
  <c r="AC251" i="5"/>
  <c r="I3" i="10"/>
  <c r="AC255" i="5"/>
  <c r="AA16" i="10"/>
  <c r="AC916" i="5"/>
  <c r="G7" i="10"/>
  <c r="AC187" i="5"/>
  <c r="F17" i="10"/>
  <c r="AC161" i="5"/>
  <c r="E27" i="10"/>
  <c r="AC135" i="5"/>
  <c r="E3" i="10"/>
  <c r="AC111" i="5"/>
  <c r="D13" i="10"/>
  <c r="AC85" i="5"/>
  <c r="B23" i="10"/>
  <c r="AC23" i="5"/>
  <c r="Y20" i="10"/>
  <c r="AC848" i="5"/>
  <c r="BT17" i="10"/>
  <c r="AC2537" i="5"/>
  <c r="L3" i="10"/>
  <c r="AC363" i="5"/>
  <c r="U32" i="8"/>
  <c r="AB362" i="5"/>
  <c r="L7" i="10"/>
  <c r="AC367" i="5"/>
  <c r="Z8" i="10"/>
  <c r="AC872" i="5"/>
  <c r="M25" i="10"/>
  <c r="AC421" i="5"/>
  <c r="M4" i="10"/>
  <c r="AC400" i="5"/>
  <c r="V37" i="10"/>
  <c r="AC757" i="5"/>
  <c r="U29" i="8"/>
  <c r="AB326" i="5"/>
  <c r="J28" i="10"/>
  <c r="AC316" i="5"/>
  <c r="J36" i="10"/>
  <c r="AC324" i="5"/>
  <c r="W16" i="10"/>
  <c r="AC772" i="5"/>
  <c r="K19" i="10"/>
  <c r="AC343" i="5"/>
  <c r="K33" i="10"/>
  <c r="AC357" i="5"/>
  <c r="F36" i="10"/>
  <c r="AC180" i="5"/>
  <c r="F12" i="10"/>
  <c r="AC156" i="5"/>
  <c r="E24" i="10"/>
  <c r="AC132" i="5"/>
  <c r="D36" i="10"/>
  <c r="AC108" i="5"/>
  <c r="D12" i="10"/>
  <c r="AC84" i="5"/>
  <c r="B24" i="10"/>
  <c r="AC24" i="5"/>
  <c r="I4" i="10"/>
  <c r="AC256" i="5"/>
  <c r="T13" i="10"/>
  <c r="AC661" i="5"/>
  <c r="H4" i="10"/>
  <c r="AC220" i="5"/>
  <c r="K8" i="10"/>
  <c r="AC332" i="5"/>
  <c r="H18" i="10"/>
  <c r="AC234" i="5"/>
  <c r="H20" i="10"/>
  <c r="AC236" i="5"/>
  <c r="I9" i="10"/>
  <c r="AC261" i="5"/>
  <c r="L6" i="10"/>
  <c r="AC366" i="5"/>
  <c r="L10" i="10"/>
  <c r="AC370" i="5"/>
  <c r="I11" i="10"/>
  <c r="AC263" i="5"/>
  <c r="N7" i="10"/>
  <c r="AC439" i="5"/>
  <c r="M7" i="10"/>
  <c r="AC403" i="5"/>
  <c r="V33" i="10"/>
  <c r="AC753" i="5"/>
  <c r="N4" i="10"/>
  <c r="AC436" i="5"/>
  <c r="I32" i="10"/>
  <c r="AC284" i="5"/>
  <c r="J37" i="10"/>
  <c r="AC325" i="5"/>
  <c r="J4" i="10"/>
  <c r="AC292" i="5"/>
  <c r="AI16" i="10"/>
  <c r="AC1204" i="5"/>
  <c r="K36" i="10"/>
  <c r="AC360" i="5"/>
  <c r="N8" i="10"/>
  <c r="AC440" i="5"/>
  <c r="F34" i="10"/>
  <c r="AC178" i="5"/>
  <c r="F10" i="10"/>
  <c r="AC154" i="5"/>
  <c r="E22" i="10"/>
  <c r="AC130" i="5"/>
  <c r="D34" i="10"/>
  <c r="AC106" i="5"/>
  <c r="D10" i="10"/>
  <c r="AC82" i="5"/>
  <c r="B22" i="10"/>
  <c r="AC22" i="5"/>
  <c r="I10" i="10"/>
  <c r="AC262" i="5"/>
  <c r="G22" i="10"/>
  <c r="AC202" i="5"/>
  <c r="J35" i="10"/>
  <c r="AC323" i="5"/>
  <c r="I33" i="10"/>
  <c r="AC285" i="5"/>
  <c r="U18" i="8"/>
  <c r="AB194" i="5"/>
  <c r="S37" i="10"/>
  <c r="AC649" i="5"/>
  <c r="G35" i="10"/>
  <c r="AC215" i="5"/>
  <c r="M20" i="10"/>
  <c r="AC416" i="5"/>
  <c r="H3" i="10"/>
  <c r="AC219" i="5"/>
  <c r="AM3" i="10"/>
  <c r="AC1335" i="5"/>
  <c r="U77" i="8"/>
  <c r="AB902" i="5"/>
  <c r="F13" i="10"/>
  <c r="AC157" i="5"/>
  <c r="D33" i="10"/>
  <c r="AC105" i="5"/>
  <c r="D9" i="10"/>
  <c r="AC81" i="5"/>
  <c r="Y9" i="10"/>
  <c r="AC837" i="5"/>
  <c r="L9" i="10"/>
  <c r="AC369" i="5"/>
  <c r="L8" i="10"/>
  <c r="AC368" i="5"/>
  <c r="L13" i="10"/>
  <c r="AC373" i="5"/>
  <c r="Z33" i="10"/>
  <c r="AC897" i="5"/>
  <c r="N12" i="10"/>
  <c r="AC444" i="5"/>
  <c r="J20" i="10"/>
  <c r="AC308" i="5"/>
  <c r="K3" i="10"/>
  <c r="AC327" i="5"/>
  <c r="K35" i="10"/>
  <c r="AC359" i="5"/>
  <c r="H8" i="10"/>
  <c r="AC224" i="5"/>
  <c r="I19" i="10"/>
  <c r="AC271" i="5"/>
  <c r="U28" i="8"/>
  <c r="AB314" i="5"/>
  <c r="G20" i="10"/>
  <c r="AC200" i="5"/>
  <c r="AY10" i="10"/>
  <c r="AC1774" i="5"/>
  <c r="L11" i="10"/>
  <c r="AC371" i="5"/>
  <c r="Z27" i="10"/>
  <c r="AC891" i="5"/>
  <c r="N22" i="10"/>
  <c r="AC454" i="5"/>
  <c r="N13" i="10"/>
  <c r="AC445" i="5"/>
  <c r="M13" i="10"/>
  <c r="AC409" i="5"/>
  <c r="G36" i="10"/>
  <c r="AC216" i="5"/>
  <c r="G21" i="10"/>
  <c r="AC201" i="5"/>
  <c r="W4" i="10"/>
  <c r="AC760" i="5"/>
  <c r="K6" i="10"/>
  <c r="AC330" i="5"/>
  <c r="F30" i="10"/>
  <c r="AC174" i="5"/>
  <c r="F6" i="10"/>
  <c r="AC150" i="5"/>
  <c r="E18" i="10"/>
  <c r="AC126" i="5"/>
  <c r="D30" i="10"/>
  <c r="AC102" i="5"/>
  <c r="D6" i="10"/>
  <c r="AC78" i="5"/>
  <c r="B18" i="10"/>
  <c r="AC18" i="5"/>
  <c r="U21" i="10"/>
  <c r="AC705" i="5"/>
  <c r="G10" i="10"/>
  <c r="AC190" i="5"/>
  <c r="J17" i="10"/>
  <c r="AC305" i="5"/>
  <c r="AA24" i="10"/>
  <c r="AC924" i="5"/>
  <c r="U22" i="8"/>
  <c r="AB242" i="5"/>
  <c r="F33" i="10"/>
  <c r="AC177" i="5"/>
  <c r="F9" i="10"/>
  <c r="AC153" i="5"/>
  <c r="E19" i="10"/>
  <c r="AC127" i="5"/>
  <c r="D29" i="10"/>
  <c r="AC101" i="5"/>
  <c r="D5" i="10"/>
  <c r="AC77" i="5"/>
  <c r="L15" i="10"/>
  <c r="AC375" i="5"/>
  <c r="U33" i="8"/>
  <c r="AB374" i="5"/>
  <c r="U38" i="8"/>
  <c r="AB434" i="5"/>
  <c r="U35" i="8"/>
  <c r="AB398" i="5"/>
  <c r="M18" i="10"/>
  <c r="AC414" i="5"/>
  <c r="I36" i="10"/>
  <c r="AC288" i="5"/>
  <c r="J12" i="10"/>
  <c r="AC300" i="5"/>
  <c r="J16" i="10"/>
  <c r="AC304" i="5"/>
  <c r="W7" i="10"/>
  <c r="AC763" i="5"/>
  <c r="I6" i="10"/>
  <c r="AC258" i="5"/>
  <c r="F28" i="10"/>
  <c r="AC172" i="5"/>
  <c r="F4" i="10"/>
  <c r="AC148" i="5"/>
  <c r="E16" i="10"/>
  <c r="AC124" i="5"/>
  <c r="D28" i="10"/>
  <c r="AC100" i="5"/>
  <c r="D4" i="10"/>
  <c r="AC76" i="5"/>
  <c r="B16" i="10"/>
  <c r="AC16" i="5"/>
  <c r="I37" i="10"/>
  <c r="AC289" i="5"/>
  <c r="G16" i="10"/>
  <c r="AC196" i="5"/>
  <c r="J8" i="10"/>
  <c r="AC296" i="5"/>
  <c r="U24" i="8"/>
  <c r="AB266" i="5"/>
  <c r="O33" i="10"/>
  <c r="AC501" i="5"/>
  <c r="O36" i="10"/>
  <c r="AC504" i="5"/>
  <c r="U79" i="8"/>
  <c r="AB926" i="5"/>
  <c r="F31" i="10"/>
  <c r="AC175" i="5"/>
  <c r="F7" i="10"/>
  <c r="AC151" i="5"/>
  <c r="E17" i="10"/>
  <c r="AC125" i="5"/>
  <c r="D27" i="10"/>
  <c r="AC99" i="5"/>
  <c r="D3" i="10"/>
  <c r="AC75" i="5"/>
  <c r="B13" i="10"/>
  <c r="AC13" i="5"/>
  <c r="BI11" i="10"/>
  <c r="AC2135" i="5"/>
  <c r="Y18" i="10"/>
  <c r="AC846" i="5"/>
  <c r="L18" i="10"/>
  <c r="AC378" i="5"/>
  <c r="L17" i="10"/>
  <c r="AC377" i="5"/>
  <c r="L22" i="10"/>
  <c r="AC382" i="5"/>
  <c r="AX30" i="10"/>
  <c r="AC1758" i="5"/>
  <c r="Z36" i="10"/>
  <c r="AC900" i="5"/>
  <c r="N25" i="10"/>
  <c r="AC457" i="5"/>
  <c r="AK18" i="10"/>
  <c r="AC1278" i="5"/>
  <c r="M5" i="10"/>
  <c r="AC401" i="5"/>
  <c r="V4" i="10"/>
  <c r="AC724" i="5"/>
  <c r="U62" i="8"/>
  <c r="AB722" i="5"/>
  <c r="V23" i="10"/>
  <c r="AC743" i="5"/>
  <c r="H32" i="10"/>
  <c r="AC248" i="5"/>
  <c r="J15" i="10"/>
  <c r="AC303" i="5"/>
  <c r="K12" i="10"/>
  <c r="AC336" i="5"/>
  <c r="K13" i="10"/>
  <c r="AC337" i="5"/>
  <c r="G27" i="10"/>
  <c r="AC207" i="5"/>
  <c r="U16" i="8"/>
  <c r="AB170" i="5"/>
  <c r="U14" i="8"/>
  <c r="AB146" i="5"/>
  <c r="U12" i="8"/>
  <c r="AB122" i="5"/>
  <c r="U10" i="8"/>
  <c r="AB98" i="5"/>
  <c r="U8" i="8"/>
  <c r="AB74" i="5"/>
  <c r="U3" i="8"/>
  <c r="AB14" i="5"/>
  <c r="U7" i="10"/>
  <c r="AC691" i="5"/>
  <c r="H10" i="10"/>
  <c r="AC226" i="5"/>
  <c r="G19" i="10"/>
  <c r="AC199" i="5"/>
  <c r="M32" i="10"/>
  <c r="AC428" i="5"/>
  <c r="H33" i="10"/>
  <c r="AC249" i="5"/>
  <c r="H9" i="10"/>
  <c r="AC225" i="5"/>
  <c r="F29" i="10"/>
  <c r="AC173" i="5"/>
  <c r="F5" i="10"/>
  <c r="AC149" i="5"/>
  <c r="E15" i="10"/>
  <c r="AC123" i="5"/>
  <c r="Y19" i="10"/>
  <c r="AC847" i="5"/>
  <c r="L21" i="10"/>
  <c r="AC381" i="5"/>
  <c r="L20" i="10"/>
  <c r="AC380" i="5"/>
  <c r="L25" i="10"/>
  <c r="AC385" i="5"/>
  <c r="H11" i="10"/>
  <c r="AC227" i="5"/>
  <c r="M8" i="10"/>
  <c r="AC404" i="5"/>
  <c r="M36" i="10"/>
  <c r="AC432" i="5"/>
  <c r="W25" i="10"/>
  <c r="AC781" i="5"/>
  <c r="K15" i="10"/>
  <c r="AC339" i="5"/>
  <c r="H23" i="10"/>
  <c r="AC239" i="5"/>
  <c r="B36" i="10"/>
  <c r="AC36" i="5"/>
  <c r="B12" i="10"/>
  <c r="AC12" i="5"/>
  <c r="H16" i="10"/>
  <c r="AC232" i="5"/>
  <c r="G12" i="10"/>
  <c r="AC192" i="5"/>
  <c r="J3" i="10"/>
  <c r="AC291" i="5"/>
  <c r="O24" i="10"/>
  <c r="AC492" i="5"/>
  <c r="F27" i="10"/>
  <c r="AC171" i="5"/>
  <c r="F3" i="10"/>
  <c r="AC147" i="5"/>
  <c r="D23" i="10"/>
  <c r="AC95" i="5"/>
  <c r="B33" i="10"/>
  <c r="AC33" i="5"/>
  <c r="B9" i="10"/>
  <c r="AC9" i="5"/>
  <c r="L24" i="10"/>
  <c r="AC384" i="5"/>
  <c r="L23" i="10"/>
  <c r="AC383" i="5"/>
  <c r="L28" i="10"/>
  <c r="AC388" i="5"/>
  <c r="M11" i="10"/>
  <c r="AC407" i="5"/>
  <c r="J21" i="10"/>
  <c r="AC309" i="5"/>
  <c r="J31" i="10"/>
  <c r="AC319" i="5"/>
  <c r="W22" i="10"/>
  <c r="AC778" i="5"/>
  <c r="K22" i="10"/>
  <c r="AC346" i="5"/>
  <c r="I27" i="10"/>
  <c r="AC279" i="5"/>
  <c r="F22" i="10"/>
  <c r="AC166" i="5"/>
  <c r="E34" i="10"/>
  <c r="AC142" i="5"/>
  <c r="E10" i="10"/>
  <c r="AC118" i="5"/>
  <c r="D22" i="10"/>
  <c r="AC94" i="5"/>
  <c r="B34" i="10"/>
  <c r="AC34" i="5"/>
  <c r="B10" i="10"/>
  <c r="AC10" i="5"/>
  <c r="U25" i="10"/>
  <c r="AC709" i="5"/>
  <c r="I16" i="10"/>
  <c r="AC268" i="5"/>
  <c r="T28" i="10"/>
  <c r="AC676" i="5"/>
  <c r="H22" i="10"/>
  <c r="AC238" i="5"/>
  <c r="G28" i="10"/>
  <c r="AC208" i="5"/>
  <c r="N16" i="10"/>
  <c r="AC448" i="5"/>
  <c r="E35" i="10"/>
  <c r="AC143" i="5"/>
  <c r="E11" i="10"/>
  <c r="AC119" i="5"/>
  <c r="D21" i="10"/>
  <c r="AC93" i="5"/>
  <c r="B31" i="10"/>
  <c r="AC31" i="5"/>
  <c r="B7" i="10"/>
  <c r="AC7" i="5"/>
  <c r="Y37" i="10"/>
  <c r="AC865" i="5"/>
  <c r="U34" i="8"/>
  <c r="AB386" i="5"/>
  <c r="L31" i="10"/>
  <c r="AC391" i="5"/>
  <c r="V21" i="10"/>
  <c r="AC741" i="5"/>
  <c r="H15" i="10"/>
  <c r="AC231" i="5"/>
  <c r="I17" i="10"/>
  <c r="AC269" i="5"/>
  <c r="G17" i="10"/>
  <c r="AC197" i="5"/>
  <c r="J24" i="10"/>
  <c r="AC312" i="5"/>
  <c r="K21" i="10"/>
  <c r="AC345" i="5"/>
  <c r="K28" i="10"/>
  <c r="AC352" i="5"/>
  <c r="U34" i="10"/>
  <c r="AC718" i="5"/>
  <c r="I22" i="10"/>
  <c r="AC274" i="5"/>
  <c r="U21" i="8"/>
  <c r="AB230" i="5"/>
  <c r="I20" i="10"/>
  <c r="AC272" i="5"/>
  <c r="U248" i="8"/>
  <c r="AB2954" i="5"/>
  <c r="BX17" i="10"/>
  <c r="AC2681" i="5"/>
  <c r="BU27" i="10"/>
  <c r="AC2583" i="5"/>
  <c r="AC2237" i="5"/>
  <c r="AC3495" i="5"/>
  <c r="AC3571" i="5"/>
  <c r="CQ16" i="10"/>
  <c r="AC3364" i="5"/>
  <c r="CQ4" i="10"/>
  <c r="AC3352" i="5"/>
  <c r="U266" i="8"/>
  <c r="AB3170" i="5"/>
  <c r="AC2883" i="5"/>
  <c r="AC2981" i="5"/>
  <c r="AC2871" i="5"/>
  <c r="U231" i="8"/>
  <c r="AB2750" i="5"/>
  <c r="AC2271" i="5"/>
  <c r="AP4" i="10"/>
  <c r="AC1444" i="5"/>
  <c r="U142" i="8"/>
  <c r="AB1682" i="5"/>
  <c r="AC1578" i="5"/>
  <c r="AI28" i="10"/>
  <c r="AC1216" i="5"/>
  <c r="AC1608" i="5"/>
  <c r="AB32" i="10"/>
  <c r="AC968" i="5"/>
  <c r="AE27" i="10"/>
  <c r="AC1071" i="5"/>
  <c r="AM37" i="10"/>
  <c r="AC1369" i="5"/>
  <c r="AG9" i="10"/>
  <c r="AC1125" i="5"/>
  <c r="U8" i="10"/>
  <c r="AC692" i="5"/>
  <c r="AC827" i="5"/>
  <c r="AA25" i="10"/>
  <c r="AC925" i="5"/>
  <c r="V8" i="10"/>
  <c r="AC728" i="5"/>
  <c r="AA28" i="10"/>
  <c r="AC928" i="5"/>
  <c r="AB22" i="10"/>
  <c r="AC958" i="5"/>
  <c r="AB4" i="10"/>
  <c r="AC940" i="5"/>
  <c r="CI25" i="10"/>
  <c r="AC3085" i="5"/>
  <c r="CI12" i="10"/>
  <c r="AC3072" i="5"/>
  <c r="U222" i="8"/>
  <c r="AB2642" i="5"/>
  <c r="BW24" i="10"/>
  <c r="AC2652" i="5"/>
  <c r="AY30" i="10"/>
  <c r="AC1794" i="5"/>
  <c r="AY6" i="10"/>
  <c r="AC1770" i="5"/>
  <c r="AA34" i="10"/>
  <c r="AC934" i="5"/>
  <c r="L27" i="10"/>
  <c r="AC387" i="5"/>
  <c r="I24" i="10"/>
  <c r="AC276" i="5"/>
  <c r="CG6" i="10"/>
  <c r="AC2994" i="5"/>
  <c r="BU33" i="10"/>
  <c r="AC2589" i="5"/>
  <c r="BI21" i="10"/>
  <c r="AC2145" i="5"/>
  <c r="AW3" i="10"/>
  <c r="AC1695" i="5"/>
  <c r="U143" i="8"/>
  <c r="AB1694" i="5"/>
  <c r="Y4" i="10"/>
  <c r="AC832" i="5"/>
  <c r="CF22" i="10"/>
  <c r="AC2974" i="5"/>
  <c r="BT34" i="10"/>
  <c r="AC2554" i="5"/>
  <c r="BN33" i="10"/>
  <c r="AC2337" i="5"/>
  <c r="V28" i="10"/>
  <c r="AC748" i="5"/>
  <c r="M31" i="10"/>
  <c r="AC427" i="5"/>
  <c r="U25" i="8"/>
  <c r="AB278" i="5"/>
  <c r="F35" i="10"/>
  <c r="AC179" i="5"/>
  <c r="CT27" i="10"/>
  <c r="AC3483" i="5"/>
  <c r="U146" i="8"/>
  <c r="AB1730" i="5"/>
  <c r="U112" i="8"/>
  <c r="AB1322" i="5"/>
  <c r="Z19" i="10"/>
  <c r="AC883" i="5"/>
  <c r="U124" i="8"/>
  <c r="AB1466" i="5"/>
  <c r="BF30" i="10"/>
  <c r="AC2046" i="5"/>
  <c r="T21" i="10"/>
  <c r="AC669" i="5"/>
  <c r="AC507" i="5"/>
  <c r="CE15" i="10"/>
  <c r="AC2931" i="5"/>
  <c r="U209" i="8"/>
  <c r="AB2486" i="5"/>
  <c r="BG4" i="10"/>
  <c r="AC2056" i="5"/>
  <c r="BG21" i="10"/>
  <c r="AC2073" i="5"/>
  <c r="U138" i="8"/>
  <c r="AB1634" i="5"/>
  <c r="U101" i="8"/>
  <c r="AB1190" i="5"/>
  <c r="W34" i="10"/>
  <c r="AC790" i="5"/>
  <c r="J13" i="10"/>
  <c r="AC301" i="5"/>
  <c r="AC628" i="5"/>
  <c r="I23" i="10"/>
  <c r="AC275" i="5"/>
  <c r="G23" i="10"/>
  <c r="AC203" i="5"/>
  <c r="U204" i="8"/>
  <c r="AB2426" i="5"/>
  <c r="BQ12" i="10"/>
  <c r="AC2424" i="5"/>
  <c r="AS5" i="10"/>
  <c r="AC1553" i="5"/>
  <c r="U13" i="10"/>
  <c r="AC697" i="5"/>
  <c r="CN30" i="10"/>
  <c r="AC3270" i="5"/>
  <c r="T16" i="10"/>
  <c r="AC664" i="5"/>
  <c r="T25" i="10"/>
  <c r="AC673" i="5"/>
  <c r="H27" i="10"/>
  <c r="AC243" i="5"/>
  <c r="G8" i="10"/>
  <c r="AC188" i="5"/>
  <c r="AC456" i="5"/>
  <c r="I31" i="10"/>
  <c r="AC283" i="5"/>
  <c r="G31" i="10"/>
  <c r="AC211" i="5"/>
  <c r="S11" i="10"/>
  <c r="AC623" i="5"/>
  <c r="U230" i="8"/>
  <c r="AB2738" i="5"/>
  <c r="U51" i="8"/>
  <c r="AB590" i="5"/>
  <c r="AC583" i="5"/>
  <c r="AC412" i="5"/>
  <c r="U52" i="8"/>
  <c r="AB602" i="5"/>
  <c r="AC129" i="5"/>
  <c r="AC57" i="5"/>
  <c r="BM16" i="10"/>
  <c r="AC2284" i="5"/>
  <c r="AO11" i="10"/>
  <c r="AC1415" i="5"/>
  <c r="AC25" i="10"/>
  <c r="AC997" i="5"/>
  <c r="CP22" i="10"/>
  <c r="AC3334" i="5"/>
  <c r="AH17" i="10"/>
  <c r="AC1169" i="5"/>
  <c r="AC331" i="5"/>
  <c r="AC280" i="5"/>
  <c r="AN4" i="10"/>
  <c r="AC1372" i="5"/>
  <c r="CR35" i="10"/>
  <c r="AC3419" i="5"/>
  <c r="CR8" i="10"/>
  <c r="AC3392" i="5"/>
  <c r="BH9" i="10"/>
  <c r="AC2097" i="5"/>
  <c r="U106" i="8"/>
  <c r="AB1250" i="5"/>
  <c r="CN36" i="10"/>
  <c r="AC3276" i="5"/>
  <c r="U294" i="8"/>
  <c r="AB3506" i="5"/>
  <c r="CR28" i="10"/>
  <c r="AC3412" i="5"/>
  <c r="CO15" i="10"/>
  <c r="AC3291" i="5"/>
  <c r="CR10" i="10"/>
  <c r="AC3394" i="5"/>
  <c r="CM8" i="10"/>
  <c r="AC3212" i="5"/>
  <c r="AC3143" i="5"/>
  <c r="U249" i="8"/>
  <c r="AB2966" i="5"/>
  <c r="AC2995" i="5"/>
  <c r="CV36" i="10"/>
  <c r="AC3564" i="5"/>
  <c r="CS24" i="10"/>
  <c r="AC3444" i="5"/>
  <c r="AC3593" i="5"/>
  <c r="U287" i="8"/>
  <c r="AB3422" i="5"/>
  <c r="AC3490" i="5"/>
  <c r="CU27" i="10"/>
  <c r="AC3519" i="5"/>
  <c r="AC3261" i="5"/>
  <c r="AC3267" i="5"/>
  <c r="U263" i="8"/>
  <c r="AB3134" i="5"/>
  <c r="U240" i="8"/>
  <c r="AB2858" i="5"/>
  <c r="AC2755" i="5"/>
  <c r="BV15" i="10"/>
  <c r="AC2607" i="5"/>
  <c r="U181" i="8"/>
  <c r="AB2150" i="5"/>
  <c r="AC2028" i="5"/>
  <c r="BA7" i="10"/>
  <c r="AC1843" i="5"/>
  <c r="U187" i="8"/>
  <c r="AB2222" i="5"/>
  <c r="U151" i="8"/>
  <c r="AB1790" i="5"/>
  <c r="U160" i="8"/>
  <c r="AB1898" i="5"/>
  <c r="U148" i="8"/>
  <c r="AB1754" i="5"/>
  <c r="BA33" i="10"/>
  <c r="AC1869" i="5"/>
  <c r="U152" i="8"/>
  <c r="AB1802" i="5"/>
  <c r="AC29" i="10"/>
  <c r="AC1001" i="5"/>
  <c r="AS13" i="10"/>
  <c r="AC1561" i="5"/>
  <c r="AB35" i="10"/>
  <c r="AC971" i="5"/>
  <c r="AC8" i="10"/>
  <c r="AC980" i="5"/>
  <c r="AC1284" i="5"/>
  <c r="Z7" i="10"/>
  <c r="AC871" i="5"/>
  <c r="AC1182" i="5"/>
  <c r="AA31" i="10"/>
  <c r="AC931" i="5"/>
  <c r="U60" i="8"/>
  <c r="AB698" i="5"/>
  <c r="AA12" i="10"/>
  <c r="AC912" i="5"/>
  <c r="CT36" i="10"/>
  <c r="AC3492" i="5"/>
  <c r="AC3572" i="5"/>
  <c r="AC3582" i="5"/>
  <c r="AC3528" i="5"/>
  <c r="AC3499" i="5"/>
  <c r="U296" i="8"/>
  <c r="AB3530" i="5"/>
  <c r="AC3397" i="5"/>
  <c r="AC3409" i="5"/>
  <c r="CQ11" i="10"/>
  <c r="AC3359" i="5"/>
  <c r="AC3346" i="5"/>
  <c r="AC3243" i="5"/>
  <c r="U289" i="8"/>
  <c r="AB3446" i="5"/>
  <c r="CP16" i="10"/>
  <c r="AC3328" i="5"/>
  <c r="AC3335" i="5"/>
  <c r="U290" i="8"/>
  <c r="AB3458" i="5"/>
  <c r="CJ18" i="10"/>
  <c r="AC3114" i="5"/>
  <c r="CL28" i="10"/>
  <c r="AC3196" i="5"/>
  <c r="AC3131" i="5"/>
  <c r="AC3160" i="5"/>
  <c r="CI33" i="10"/>
  <c r="AC3093" i="5"/>
  <c r="AC3128" i="5"/>
  <c r="U268" i="8"/>
  <c r="AB3194" i="5"/>
  <c r="AC3078" i="5"/>
  <c r="AC3152" i="5"/>
  <c r="AC3129" i="5"/>
  <c r="U251" i="8"/>
  <c r="AB2990" i="5"/>
  <c r="AC3041" i="5"/>
  <c r="AC3032" i="5"/>
  <c r="AC2900" i="5"/>
  <c r="AC2765" i="5"/>
  <c r="AC2943" i="5"/>
  <c r="AC2813" i="5"/>
  <c r="AC2741" i="5"/>
  <c r="CB17" i="10"/>
  <c r="AC2825" i="5"/>
  <c r="AC2886" i="5"/>
  <c r="BW31" i="10"/>
  <c r="AC2659" i="5"/>
  <c r="AC2788" i="5"/>
  <c r="CC18" i="10"/>
  <c r="AC2862" i="5"/>
  <c r="AC2615" i="5"/>
  <c r="AC2544" i="5"/>
  <c r="AC2576" i="5"/>
  <c r="AC2575" i="5"/>
  <c r="AC2728" i="5"/>
  <c r="BV28" i="10"/>
  <c r="AC2620" i="5"/>
  <c r="BQ6" i="10"/>
  <c r="AC2418" i="5"/>
  <c r="AC2471" i="5"/>
  <c r="AC2363" i="5"/>
  <c r="AC2213" i="5"/>
  <c r="AC2285" i="5"/>
  <c r="AC2194" i="5"/>
  <c r="AC2484" i="5"/>
  <c r="BQ36" i="10"/>
  <c r="AC2448" i="5"/>
  <c r="AC2357" i="5"/>
  <c r="AC2228" i="5"/>
  <c r="AC2249" i="5"/>
  <c r="AC2469" i="5"/>
  <c r="BP24" i="10"/>
  <c r="AC2400" i="5"/>
  <c r="BE36" i="10"/>
  <c r="AC2016" i="5"/>
  <c r="AC2346" i="5"/>
  <c r="AC2019" i="5"/>
  <c r="AZ25" i="10"/>
  <c r="AC1825" i="5"/>
  <c r="AC2218" i="5"/>
  <c r="AC2036" i="5"/>
  <c r="U178" i="8"/>
  <c r="AB2114" i="5"/>
  <c r="AC2057" i="5"/>
  <c r="BD12" i="10"/>
  <c r="AC1956" i="5"/>
  <c r="AC2205" i="5"/>
  <c r="U180" i="8"/>
  <c r="AB2138" i="5"/>
  <c r="U182" i="8"/>
  <c r="AB2162" i="5"/>
  <c r="U179" i="8"/>
  <c r="AB2126" i="5"/>
  <c r="AC1729" i="5"/>
  <c r="AC2070" i="5"/>
  <c r="U157" i="8"/>
  <c r="AB1862" i="5"/>
  <c r="BA28" i="10"/>
  <c r="AC1864" i="5"/>
  <c r="BA22" i="10"/>
  <c r="AC1858" i="5"/>
  <c r="AC1822" i="5"/>
  <c r="AC1787" i="5"/>
  <c r="U159" i="8"/>
  <c r="AB1886" i="5"/>
  <c r="AX7" i="10"/>
  <c r="AC1735" i="5"/>
  <c r="AC1780" i="5"/>
  <c r="BA27" i="10"/>
  <c r="AC1863" i="5"/>
  <c r="AC1705" i="5"/>
  <c r="AC1482" i="5"/>
  <c r="AC1473" i="5"/>
  <c r="AC1650" i="5"/>
  <c r="AC1624" i="5"/>
  <c r="AC1772" i="5"/>
  <c r="AC1619" i="5"/>
  <c r="AC1691" i="5"/>
  <c r="AC1677" i="5"/>
  <c r="AV27" i="10"/>
  <c r="AC1683" i="5"/>
  <c r="AC1285" i="5"/>
  <c r="AC1281" i="5"/>
  <c r="AF20" i="10"/>
  <c r="AC1100" i="5"/>
  <c r="AC20" i="10"/>
  <c r="AC992" i="5"/>
  <c r="AC1203" i="5"/>
  <c r="AC1849" i="5"/>
  <c r="AC1548" i="5"/>
  <c r="AC1245" i="5"/>
  <c r="AB23" i="10"/>
  <c r="AC959" i="5"/>
  <c r="AC1512" i="5"/>
  <c r="AC1447" i="5"/>
  <c r="AC1402" i="5"/>
  <c r="AC1319" i="5"/>
  <c r="AC1140" i="5"/>
  <c r="AC1057" i="5"/>
  <c r="AC9" i="10"/>
  <c r="AC981" i="5"/>
  <c r="AC1363" i="5"/>
  <c r="AF3" i="10"/>
  <c r="AC1083" i="5"/>
  <c r="AF15" i="10"/>
  <c r="AC1095" i="5"/>
  <c r="AC1410" i="5"/>
  <c r="AC1200" i="5"/>
  <c r="AC1146" i="5"/>
  <c r="AC6" i="10"/>
  <c r="AC978" i="5"/>
  <c r="AC1342" i="5"/>
  <c r="AC922" i="5"/>
  <c r="AC1590" i="5"/>
  <c r="AD24" i="10"/>
  <c r="AC1032" i="5"/>
  <c r="AC755" i="5"/>
  <c r="AC624" i="5"/>
  <c r="AC579" i="5"/>
  <c r="N34" i="10"/>
  <c r="AC466" i="5"/>
  <c r="AC788" i="5"/>
  <c r="AC856" i="5"/>
  <c r="AC864" i="5"/>
  <c r="AC831" i="5"/>
  <c r="AC656" i="5"/>
  <c r="AC869" i="5"/>
  <c r="U9" i="10"/>
  <c r="AC693" i="5"/>
  <c r="U70" i="8"/>
  <c r="AB818" i="5"/>
  <c r="AC729" i="5"/>
  <c r="AC515" i="5"/>
  <c r="AC594" i="5"/>
  <c r="AC927" i="5"/>
  <c r="AC879" i="5"/>
  <c r="AC773" i="5"/>
  <c r="CU6" i="10"/>
  <c r="AC3498" i="5"/>
  <c r="CI31" i="10"/>
  <c r="AC3091" i="5"/>
  <c r="BW9" i="10"/>
  <c r="AC2637" i="5"/>
  <c r="BK31" i="10"/>
  <c r="AC2227" i="5"/>
  <c r="U149" i="8"/>
  <c r="AB1766" i="5"/>
  <c r="AM22" i="10"/>
  <c r="AC1354" i="5"/>
  <c r="AC598" i="5"/>
  <c r="BT16" i="10"/>
  <c r="AC2536" i="5"/>
  <c r="AT34" i="10"/>
  <c r="AC1618" i="5"/>
  <c r="U194" i="8"/>
  <c r="AB2306" i="5"/>
  <c r="AC526" i="5"/>
  <c r="AC425" i="5"/>
  <c r="AC317" i="5"/>
  <c r="AC214" i="5"/>
  <c r="CT33" i="10"/>
  <c r="AC3489" i="5"/>
  <c r="CH21" i="10"/>
  <c r="AC3045" i="5"/>
  <c r="AL5" i="10"/>
  <c r="AC1301" i="5"/>
  <c r="U109" i="8"/>
  <c r="AB1286" i="5"/>
  <c r="AC641" i="5"/>
  <c r="AC577" i="5"/>
  <c r="AC659" i="5"/>
  <c r="N6" i="10"/>
  <c r="AC438" i="5"/>
  <c r="AC20" i="5"/>
  <c r="CE22" i="10"/>
  <c r="AC2938" i="5"/>
  <c r="CE23" i="10"/>
  <c r="AC2939" i="5"/>
  <c r="U247" i="8"/>
  <c r="AB2942" i="5"/>
  <c r="U211" i="8"/>
  <c r="AB2510" i="5"/>
  <c r="AI10" i="10"/>
  <c r="AC1198" i="5"/>
  <c r="AC547" i="5"/>
  <c r="AC431" i="5"/>
  <c r="U241" i="8"/>
  <c r="AB2870" i="5"/>
  <c r="U133" i="8"/>
  <c r="AB1574" i="5"/>
  <c r="U97" i="8"/>
  <c r="AB1142" i="5"/>
  <c r="AG23" i="10"/>
  <c r="AC1139" i="5"/>
  <c r="CN12" i="10"/>
  <c r="AC3252" i="5"/>
  <c r="CN24" i="10"/>
  <c r="AC3264" i="5"/>
  <c r="CB6" i="10"/>
  <c r="AC2814" i="5"/>
  <c r="BD4" i="10"/>
  <c r="AC1948" i="5"/>
  <c r="U128" i="8"/>
  <c r="AB1514" i="5"/>
  <c r="U129" i="8"/>
  <c r="AB1526" i="5"/>
  <c r="BC28" i="10"/>
  <c r="AC1936" i="5"/>
  <c r="AE28" i="10"/>
  <c r="AC1072" i="5"/>
  <c r="AC512" i="5"/>
  <c r="CM11" i="10"/>
  <c r="AC3215" i="5"/>
  <c r="BO30" i="10"/>
  <c r="AC2370" i="5"/>
  <c r="S20" i="10"/>
  <c r="AC632" i="5"/>
  <c r="S34" i="10"/>
  <c r="AC646" i="5"/>
  <c r="R20" i="10"/>
  <c r="AC596" i="5"/>
  <c r="AC559" i="5"/>
  <c r="AC442" i="5"/>
  <c r="AC103" i="5"/>
  <c r="AC79" i="5"/>
  <c r="AC55" i="5"/>
  <c r="AO17" i="10"/>
  <c r="AC1421" i="5"/>
  <c r="AO22" i="10"/>
  <c r="AC1426" i="5"/>
  <c r="CP27" i="10"/>
  <c r="AC3339" i="5"/>
  <c r="U298" i="8"/>
  <c r="AB3554" i="5"/>
  <c r="U190" i="8"/>
  <c r="AB2258" i="5"/>
  <c r="AJ22" i="10"/>
  <c r="AC1246" i="5"/>
  <c r="CS7" i="10"/>
  <c r="AC3427" i="5"/>
  <c r="CL16" i="10"/>
  <c r="AC3184" i="5"/>
  <c r="U239" i="8"/>
  <c r="AB2846" i="5"/>
  <c r="AC3023" i="5"/>
  <c r="AC2836" i="5"/>
  <c r="BW18" i="10"/>
  <c r="AC2646" i="5"/>
  <c r="CA17" i="10"/>
  <c r="AC2789" i="5"/>
  <c r="BW7" i="10"/>
  <c r="AC2635" i="5"/>
  <c r="U219" i="8"/>
  <c r="AB2606" i="5"/>
  <c r="AC2550" i="5"/>
  <c r="AC3585" i="5"/>
  <c r="U269" i="8"/>
  <c r="AB3206" i="5"/>
  <c r="AC3174" i="5"/>
  <c r="AC2987" i="5"/>
  <c r="CG24" i="10"/>
  <c r="AC3012" i="5"/>
  <c r="AC2644" i="5"/>
  <c r="AC2601" i="5"/>
  <c r="BL36" i="10"/>
  <c r="AC2268" i="5"/>
  <c r="U169" i="8"/>
  <c r="AB2006" i="5"/>
  <c r="U282" i="8"/>
  <c r="AB3362" i="5"/>
  <c r="AC3487" i="5"/>
  <c r="AC3452" i="5"/>
  <c r="AC3574" i="5"/>
  <c r="CQ27" i="10"/>
  <c r="AC3375" i="5"/>
  <c r="AC3600" i="5"/>
  <c r="AC3391" i="5"/>
  <c r="AC3485" i="5"/>
  <c r="AC3403" i="5"/>
  <c r="AC3413" i="5"/>
  <c r="U283" i="8"/>
  <c r="AB3374" i="5"/>
  <c r="AC3235" i="5"/>
  <c r="CS28" i="10"/>
  <c r="AC3448" i="5"/>
  <c r="CM30" i="10"/>
  <c r="AC3234" i="5"/>
  <c r="AC3342" i="5"/>
  <c r="AC3258" i="5"/>
  <c r="AC3119" i="5"/>
  <c r="AC3376" i="5"/>
  <c r="CN17" i="10"/>
  <c r="AC3257" i="5"/>
  <c r="AC3324" i="5"/>
  <c r="U253" i="8"/>
  <c r="AB3014" i="5"/>
  <c r="AC2907" i="5"/>
  <c r="AC3107" i="5"/>
  <c r="AC2979" i="5"/>
  <c r="U245" i="8"/>
  <c r="AB2918" i="5"/>
  <c r="CF7" i="10"/>
  <c r="AC2959" i="5"/>
  <c r="AC2857" i="5"/>
  <c r="AC2923" i="5"/>
  <c r="U236" i="8"/>
  <c r="AB2810" i="5"/>
  <c r="AC2935" i="5"/>
  <c r="AC2696" i="5"/>
  <c r="CF11" i="10"/>
  <c r="AC2963" i="5"/>
  <c r="CC3" i="10"/>
  <c r="AC2847" i="5"/>
  <c r="AC2837" i="5"/>
  <c r="AC2804" i="5"/>
  <c r="AC2605" i="5"/>
  <c r="AC2737" i="5"/>
  <c r="BV34" i="10"/>
  <c r="AC2626" i="5"/>
  <c r="AC2529" i="5"/>
  <c r="AC2586" i="5"/>
  <c r="AC2519" i="5"/>
  <c r="AC2393" i="5"/>
  <c r="AC2614" i="5"/>
  <c r="AC2322" i="5"/>
  <c r="AC2319" i="5"/>
  <c r="U220" i="8"/>
  <c r="AB2618" i="5"/>
  <c r="AC2261" i="5"/>
  <c r="AC2385" i="5"/>
  <c r="AC2538" i="5"/>
  <c r="BN6" i="10"/>
  <c r="AC2310" i="5"/>
  <c r="AC2187" i="5"/>
  <c r="AC2009" i="5"/>
  <c r="BJ12" i="10"/>
  <c r="AC2172" i="5"/>
  <c r="AZ7" i="10"/>
  <c r="AC1807" i="5"/>
  <c r="BI36" i="10"/>
  <c r="AC2160" i="5"/>
  <c r="AC2007" i="5"/>
  <c r="AC2240" i="5"/>
  <c r="BH36" i="10"/>
  <c r="AC2124" i="5"/>
  <c r="U162" i="8"/>
  <c r="AB1922" i="5"/>
  <c r="AC1765" i="5"/>
  <c r="BA4" i="10"/>
  <c r="AC1840" i="5"/>
  <c r="U173" i="8"/>
  <c r="AB2054" i="5"/>
  <c r="AC1913" i="5"/>
  <c r="AC1852" i="5"/>
  <c r="AC2106" i="5"/>
  <c r="BB4" i="10"/>
  <c r="AC1876" i="5"/>
  <c r="AZ4" i="10"/>
  <c r="AC1804" i="5"/>
  <c r="AZ33" i="10"/>
  <c r="AC1833" i="5"/>
  <c r="AC1719" i="5"/>
  <c r="BA21" i="10"/>
  <c r="AC1857" i="5"/>
  <c r="AC1690" i="5"/>
  <c r="AC1702" i="5"/>
  <c r="AC1684" i="5"/>
  <c r="AC1630" i="5"/>
  <c r="U153" i="8"/>
  <c r="AB1814" i="5"/>
  <c r="AC1685" i="5"/>
  <c r="AC1306" i="5"/>
  <c r="AC1458" i="5"/>
  <c r="AC1441" i="5"/>
  <c r="AC1549" i="5"/>
  <c r="AF11" i="10"/>
  <c r="AC1091" i="5"/>
  <c r="AC11" i="10"/>
  <c r="AC983" i="5"/>
  <c r="AC1411" i="5"/>
  <c r="AC1332" i="5"/>
  <c r="U90" i="8"/>
  <c r="AB1058" i="5"/>
  <c r="U81" i="8"/>
  <c r="AB950" i="5"/>
  <c r="AO28" i="10"/>
  <c r="AC1432" i="5"/>
  <c r="AC1231" i="5"/>
  <c r="AC1050" i="5"/>
  <c r="AR28" i="10"/>
  <c r="AC1540" i="5"/>
  <c r="AC963" i="5"/>
  <c r="AL16" i="10"/>
  <c r="AC1312" i="5"/>
  <c r="AE12" i="10"/>
  <c r="AC1056" i="5"/>
  <c r="AC36" i="10"/>
  <c r="AC1008" i="5"/>
  <c r="AE24" i="10"/>
  <c r="AC1068" i="5"/>
  <c r="AC1374" i="5"/>
  <c r="AB17" i="10"/>
  <c r="AC953" i="5"/>
  <c r="AK10" i="10"/>
  <c r="AC1270" i="5"/>
  <c r="AC1113" i="5"/>
  <c r="P9" i="10"/>
  <c r="AC513" i="5"/>
  <c r="AC862" i="5"/>
  <c r="AC725" i="5"/>
  <c r="AC899" i="5"/>
  <c r="AC966" i="5"/>
  <c r="AC719" i="5"/>
  <c r="U57" i="8"/>
  <c r="AB662" i="5"/>
  <c r="AC645" i="5"/>
  <c r="AF7" i="10"/>
  <c r="AC1087" i="5"/>
  <c r="AC771" i="5"/>
  <c r="AC1351" i="5"/>
  <c r="AC828" i="5"/>
  <c r="U293" i="8"/>
  <c r="AB3494" i="5"/>
  <c r="U185" i="8"/>
  <c r="AB2198" i="5"/>
  <c r="AM13" i="10"/>
  <c r="AC1345" i="5"/>
  <c r="AC653" i="5"/>
  <c r="I7" i="10"/>
  <c r="AC259" i="5"/>
  <c r="BU7" i="10"/>
  <c r="AC2563" i="5"/>
  <c r="BI4" i="10"/>
  <c r="AC2128" i="5"/>
  <c r="AW15" i="10"/>
  <c r="AC1707" i="5"/>
  <c r="U144" i="8"/>
  <c r="AB1706" i="5"/>
  <c r="U135" i="8"/>
  <c r="AB1598" i="5"/>
  <c r="BJ10" i="10"/>
  <c r="AC2170" i="5"/>
  <c r="U147" i="8"/>
  <c r="AB1742" i="5"/>
  <c r="Z37" i="10"/>
  <c r="AC901" i="5"/>
  <c r="U208" i="8"/>
  <c r="AB2474" i="5"/>
  <c r="AC415" i="5"/>
  <c r="K9" i="10"/>
  <c r="AC333" i="5"/>
  <c r="I13" i="10"/>
  <c r="AC265" i="5"/>
  <c r="CL23" i="10"/>
  <c r="AC3191" i="5"/>
  <c r="AC164" i="5"/>
  <c r="AC140" i="5"/>
  <c r="AC116" i="5"/>
  <c r="AC92" i="5"/>
  <c r="AC68" i="5"/>
  <c r="AC44" i="5"/>
  <c r="CQ13" i="10"/>
  <c r="AC3361" i="5"/>
  <c r="AU17" i="10"/>
  <c r="AC1637" i="5"/>
  <c r="U139" i="8"/>
  <c r="AB1646" i="5"/>
  <c r="AI13" i="10"/>
  <c r="AC1201" i="5"/>
  <c r="AC616" i="5"/>
  <c r="AC528" i="5"/>
  <c r="CO27" i="10"/>
  <c r="AC3303" i="5"/>
  <c r="CC6" i="10"/>
  <c r="AC2850" i="5"/>
  <c r="U274" i="8"/>
  <c r="AB3266" i="5"/>
  <c r="CN11" i="10"/>
  <c r="AC3251" i="5"/>
  <c r="U237" i="8"/>
  <c r="AB2822" i="5"/>
  <c r="AR13" i="10"/>
  <c r="AC1525" i="5"/>
  <c r="AF19" i="10"/>
  <c r="AC1099" i="5"/>
  <c r="AF37" i="10"/>
  <c r="AC1117" i="5"/>
  <c r="U126" i="8"/>
  <c r="AB1490" i="5"/>
  <c r="U127" i="8"/>
  <c r="AB1502" i="5"/>
  <c r="BZ33" i="10"/>
  <c r="AC2769" i="5"/>
  <c r="R29" i="10"/>
  <c r="AC605" i="5"/>
  <c r="AC571" i="5"/>
  <c r="AC470" i="5"/>
  <c r="AC553" i="5"/>
  <c r="AC53" i="5"/>
  <c r="CK4" i="10"/>
  <c r="AC3136" i="5"/>
  <c r="BY18" i="10"/>
  <c r="AC2718" i="5"/>
  <c r="U193" i="8"/>
  <c r="AB2294" i="5"/>
  <c r="U155" i="8"/>
  <c r="AB1838" i="5"/>
  <c r="U121" i="8"/>
  <c r="AB1430" i="5"/>
  <c r="AC28" i="10"/>
  <c r="AC1000" i="5"/>
  <c r="AH19" i="10"/>
  <c r="AC1171" i="5"/>
  <c r="AD19" i="10"/>
  <c r="AC1027" i="5"/>
  <c r="AC731" i="5"/>
  <c r="AC322" i="5"/>
  <c r="AC191" i="5"/>
  <c r="CJ9" i="10"/>
  <c r="AC3105" i="5"/>
  <c r="AB37" i="10"/>
  <c r="AC973" i="5"/>
  <c r="AC3555" i="5"/>
  <c r="CR17" i="10"/>
  <c r="AC3401" i="5"/>
  <c r="CV6" i="10"/>
  <c r="AC3534" i="5"/>
  <c r="BW25" i="10"/>
  <c r="AC2653" i="5"/>
  <c r="U242" i="8"/>
  <c r="AB2882" i="5"/>
  <c r="CA5" i="10"/>
  <c r="AC2777" i="5"/>
  <c r="CI21" i="10"/>
  <c r="AC3081" i="5"/>
  <c r="BV21" i="10"/>
  <c r="AC2613" i="5"/>
  <c r="AC2543" i="5"/>
  <c r="BM27" i="10"/>
  <c r="AC2295" i="5"/>
  <c r="AC2184" i="5"/>
  <c r="U184" i="8"/>
  <c r="AB2186" i="5"/>
  <c r="BP30" i="10"/>
  <c r="AC2406" i="5"/>
  <c r="U177" i="8"/>
  <c r="AB2102" i="5"/>
  <c r="BB3" i="10"/>
  <c r="AC1875" i="5"/>
  <c r="BA10" i="10"/>
  <c r="AC1846" i="5"/>
  <c r="AC1789" i="5"/>
  <c r="AZ31" i="10"/>
  <c r="AC1831" i="5"/>
  <c r="AZ27" i="10"/>
  <c r="AC1827" i="5"/>
  <c r="AY27" i="10"/>
  <c r="AC1791" i="5"/>
  <c r="AX36" i="10"/>
  <c r="AC1764" i="5"/>
  <c r="AC1837" i="5"/>
  <c r="AV15" i="10"/>
  <c r="AC1671" i="5"/>
  <c r="AC1164" i="5"/>
  <c r="U92" i="8"/>
  <c r="AB1082" i="5"/>
  <c r="U83" i="8"/>
  <c r="AB974" i="5"/>
  <c r="AC1425" i="5"/>
  <c r="AB5" i="10"/>
  <c r="AC941" i="5"/>
  <c r="AC1477" i="5"/>
  <c r="AC1129" i="5"/>
  <c r="AC1052" i="5"/>
  <c r="AC1344" i="5"/>
  <c r="AC1194" i="5"/>
  <c r="AF21" i="10"/>
  <c r="AC1101" i="5"/>
  <c r="AB15" i="10"/>
  <c r="AC951" i="5"/>
  <c r="AC1294" i="5"/>
  <c r="AC1261" i="5"/>
  <c r="AD25" i="10"/>
  <c r="AC1033" i="5"/>
  <c r="T33" i="10"/>
  <c r="AC681" i="5"/>
  <c r="Z31" i="10"/>
  <c r="AC895" i="5"/>
  <c r="Q10" i="10"/>
  <c r="AC550" i="5"/>
  <c r="AC1080" i="5"/>
  <c r="AC765" i="5"/>
  <c r="T32" i="10"/>
  <c r="AC680" i="5"/>
  <c r="Z24" i="10"/>
  <c r="AC888" i="5"/>
  <c r="AC1107" i="5"/>
  <c r="AC585" i="5"/>
  <c r="CU23" i="10"/>
  <c r="AC3515" i="5"/>
  <c r="U259" i="8"/>
  <c r="AB3086" i="5"/>
  <c r="U186" i="8"/>
  <c r="AB2210" i="5"/>
  <c r="U150" i="8"/>
  <c r="AB1778" i="5"/>
  <c r="K32" i="10"/>
  <c r="AC356" i="5"/>
  <c r="I5" i="10"/>
  <c r="AC257" i="5"/>
  <c r="CS17" i="10"/>
  <c r="AC3437" i="5"/>
  <c r="BU16" i="10"/>
  <c r="AC2572" i="5"/>
  <c r="AW20" i="10"/>
  <c r="AC1712" i="5"/>
  <c r="CF23" i="10"/>
  <c r="AC2975" i="5"/>
  <c r="CF17" i="10"/>
  <c r="AC2969" i="5"/>
  <c r="BT4" i="10"/>
  <c r="AC2524" i="5"/>
  <c r="AV30" i="10"/>
  <c r="AC1686" i="5"/>
  <c r="CT25" i="10"/>
  <c r="AC3481" i="5"/>
  <c r="U254" i="8"/>
  <c r="AB3026" i="5"/>
  <c r="BJ21" i="10"/>
  <c r="AC2181" i="5"/>
  <c r="AX21" i="10"/>
  <c r="AC1749" i="5"/>
  <c r="U206" i="8"/>
  <c r="AB2450" i="5"/>
  <c r="BR15" i="10"/>
  <c r="AC2463" i="5"/>
  <c r="V25" i="10"/>
  <c r="AC745" i="5"/>
  <c r="AC549" i="5"/>
  <c r="AC637" i="5"/>
  <c r="AC565" i="5"/>
  <c r="CE37" i="10"/>
  <c r="AC2953" i="5"/>
  <c r="U26" i="8"/>
  <c r="AB290" i="5"/>
  <c r="AS17" i="10"/>
  <c r="AC1565" i="5"/>
  <c r="U4" i="10"/>
  <c r="AC688" i="5"/>
  <c r="CN33" i="10"/>
  <c r="AC3273" i="5"/>
  <c r="CN34" i="10"/>
  <c r="AC3274" i="5"/>
  <c r="U130" i="8"/>
  <c r="AB1538" i="5"/>
  <c r="BC13" i="10"/>
  <c r="AC1921" i="5"/>
  <c r="U7" i="8"/>
  <c r="AB62" i="5"/>
  <c r="U5" i="8"/>
  <c r="AB38" i="5"/>
  <c r="CM36" i="10"/>
  <c r="AC3240" i="5"/>
  <c r="AQ25" i="10"/>
  <c r="AC1501" i="5"/>
  <c r="AC51" i="5"/>
  <c r="BM28" i="10"/>
  <c r="AC2296" i="5"/>
  <c r="CP8" i="10"/>
  <c r="AC3320" i="5"/>
  <c r="U98" i="8"/>
  <c r="AB1154" i="5"/>
  <c r="AC437" i="5"/>
  <c r="CV31" i="10"/>
  <c r="AC3559" i="5"/>
  <c r="CJ34" i="10"/>
  <c r="AC3130" i="5"/>
  <c r="BL4" i="10"/>
  <c r="AC2236" i="5"/>
  <c r="U116" i="8"/>
  <c r="AB1370" i="5"/>
  <c r="U117" i="8"/>
  <c r="AB1382" i="5"/>
  <c r="CR11" i="10"/>
  <c r="AC3395" i="5"/>
  <c r="U104" i="8"/>
  <c r="AB1226" i="5"/>
  <c r="U257" i="8"/>
  <c r="AB3062" i="5"/>
  <c r="AC3440" i="5"/>
  <c r="AC3547" i="5"/>
  <c r="U301" i="8"/>
  <c r="AB3590" i="5"/>
  <c r="AC3477" i="5"/>
  <c r="CQ35" i="10"/>
  <c r="AC3383" i="5"/>
  <c r="CK6" i="10"/>
  <c r="AC3138" i="5"/>
  <c r="AC3005" i="5"/>
  <c r="AC2863" i="5"/>
  <c r="CC28" i="10"/>
  <c r="AC2872" i="5"/>
  <c r="AC2756" i="5"/>
  <c r="BW13" i="10"/>
  <c r="AC2641" i="5"/>
  <c r="AC2791" i="5"/>
  <c r="CC16" i="10"/>
  <c r="AC2860" i="5"/>
  <c r="AC2710" i="5"/>
  <c r="AC2835" i="5"/>
  <c r="AC2761" i="5"/>
  <c r="BU28" i="10"/>
  <c r="AC2584" i="5"/>
  <c r="CA23" i="10"/>
  <c r="AC2795" i="5"/>
  <c r="BV16" i="10"/>
  <c r="AC2608" i="5"/>
  <c r="AC2501" i="5"/>
  <c r="BV3" i="10"/>
  <c r="AC2595" i="5"/>
  <c r="AC2687" i="5"/>
  <c r="AC2531" i="5"/>
  <c r="U215" i="8"/>
  <c r="AB2558" i="5"/>
  <c r="AC2423" i="5"/>
  <c r="AC2220" i="5"/>
  <c r="AC2382" i="5"/>
  <c r="AC2526" i="5"/>
  <c r="AC2453" i="5"/>
  <c r="AC1998" i="5"/>
  <c r="AC2048" i="5"/>
  <c r="BM30" i="10"/>
  <c r="AC2298" i="5"/>
  <c r="AY37" i="10"/>
  <c r="AC1801" i="5"/>
  <c r="AV37" i="10"/>
  <c r="AC1693" i="5"/>
  <c r="U170" i="8"/>
  <c r="AB2018" i="5"/>
  <c r="BB36" i="10"/>
  <c r="AC1908" i="5"/>
  <c r="AY22" i="10"/>
  <c r="AC1786" i="5"/>
  <c r="AC1870" i="5"/>
  <c r="U161" i="8"/>
  <c r="AB1910" i="5"/>
  <c r="AC1861" i="5"/>
  <c r="AC1926" i="5"/>
  <c r="AC1747" i="5"/>
  <c r="AC1602" i="5"/>
  <c r="AC1721" i="5"/>
  <c r="AC1750" i="5"/>
  <c r="AC1768" i="5"/>
  <c r="AC1519" i="5"/>
  <c r="AC1661" i="5"/>
  <c r="AC1507" i="5"/>
  <c r="AC1362" i="5"/>
  <c r="AE29" i="10"/>
  <c r="AC1073" i="5"/>
  <c r="AB29" i="10"/>
  <c r="AC965" i="5"/>
  <c r="AC1263" i="5"/>
  <c r="AC1678" i="5"/>
  <c r="AC1405" i="5"/>
  <c r="AD36" i="10"/>
  <c r="AC1044" i="5"/>
  <c r="AA5" i="10"/>
  <c r="AC905" i="5"/>
  <c r="AC1110" i="5"/>
  <c r="AC1420" i="5"/>
  <c r="AA8" i="10"/>
  <c r="AC908" i="5"/>
  <c r="AE30" i="10"/>
  <c r="AC1074" i="5"/>
  <c r="AC987" i="5"/>
  <c r="AC911" i="5"/>
  <c r="AG22" i="10"/>
  <c r="AC1138" i="5"/>
  <c r="AC1092" i="5"/>
  <c r="AC1013" i="5"/>
  <c r="N36" i="10"/>
  <c r="AC468" i="5"/>
  <c r="P25" i="10"/>
  <c r="AC529" i="5"/>
  <c r="S32" i="10"/>
  <c r="AC644" i="5"/>
  <c r="AC896" i="5"/>
  <c r="U59" i="8"/>
  <c r="AB686" i="5"/>
  <c r="AC918" i="5"/>
  <c r="Y15" i="10"/>
  <c r="AC843" i="5"/>
  <c r="AC819" i="5"/>
  <c r="U67" i="8"/>
  <c r="AB782" i="5"/>
  <c r="AC1272" i="5"/>
  <c r="U73" i="8"/>
  <c r="AB854" i="5"/>
  <c r="AB31" i="10"/>
  <c r="AC967" i="5"/>
  <c r="U258" i="8"/>
  <c r="AB3074" i="5"/>
  <c r="BK25" i="10"/>
  <c r="AC2221" i="5"/>
  <c r="U115" i="8"/>
  <c r="AB1358" i="5"/>
  <c r="AC586" i="5"/>
  <c r="K23" i="10"/>
  <c r="AC347" i="5"/>
  <c r="CS15" i="10"/>
  <c r="AC3435" i="5"/>
  <c r="BU25" i="10"/>
  <c r="AC2581" i="5"/>
  <c r="BI37" i="10"/>
  <c r="AC2161" i="5"/>
  <c r="U140" i="8"/>
  <c r="AB1658" i="5"/>
  <c r="CD34" i="10"/>
  <c r="AC2914" i="5"/>
  <c r="U43" i="8"/>
  <c r="BV29" i="10"/>
  <c r="AC2621" i="5"/>
  <c r="AX20" i="10"/>
  <c r="AC1748" i="5"/>
  <c r="AL35" i="10"/>
  <c r="AC1331" i="5"/>
  <c r="U107" i="8"/>
  <c r="AB1262" i="5"/>
  <c r="G13" i="10"/>
  <c r="AC193" i="5"/>
  <c r="U48" i="8"/>
  <c r="AB554" i="5"/>
  <c r="CE17" i="10"/>
  <c r="AC2933" i="5"/>
  <c r="BG10" i="10"/>
  <c r="AC2062" i="5"/>
  <c r="BG30" i="10"/>
  <c r="AC2082" i="5"/>
  <c r="U103" i="8"/>
  <c r="AB1214" i="5"/>
  <c r="U102" i="8"/>
  <c r="AB1202" i="5"/>
  <c r="AC604" i="5"/>
  <c r="CO16" i="10"/>
  <c r="AC3292" i="5"/>
  <c r="U6" i="10"/>
  <c r="AC690" i="5"/>
  <c r="CN35" i="10"/>
  <c r="AC3275" i="5"/>
  <c r="CA29" i="10"/>
  <c r="AC2801" i="5"/>
  <c r="AC544" i="5"/>
  <c r="AC419" i="5"/>
  <c r="U199" i="8"/>
  <c r="AB2366" i="5"/>
  <c r="AQ16" i="10"/>
  <c r="AC1492" i="5"/>
  <c r="AQ8" i="10"/>
  <c r="AC1484" i="5"/>
  <c r="U232" i="8"/>
  <c r="AB2762" i="5"/>
  <c r="AC631" i="5"/>
  <c r="AC537" i="5"/>
  <c r="AC169" i="5"/>
  <c r="AC145" i="5"/>
  <c r="AC121" i="5"/>
  <c r="AC97" i="5"/>
  <c r="AC73" i="5"/>
  <c r="AC49" i="5"/>
  <c r="AC25" i="5"/>
  <c r="U299" i="8"/>
  <c r="AB3566" i="5"/>
  <c r="CW12" i="10"/>
  <c r="AC3576" i="5"/>
  <c r="U192" i="8"/>
  <c r="AB2282" i="5"/>
  <c r="AO8" i="10"/>
  <c r="AC1412" i="5"/>
  <c r="CP29" i="10"/>
  <c r="AC3341" i="5"/>
  <c r="AD10" i="10"/>
  <c r="AC1018" i="5"/>
  <c r="AC540" i="5"/>
  <c r="AC313" i="5"/>
  <c r="BX35" i="10"/>
  <c r="AC2699" i="5"/>
  <c r="U189" i="8"/>
  <c r="AB2246" i="5"/>
  <c r="AN13" i="10"/>
  <c r="AC1381" i="5"/>
  <c r="U46" i="8"/>
  <c r="AB530" i="5"/>
  <c r="U176" i="8"/>
  <c r="AB2090" i="5"/>
  <c r="AJ13" i="10"/>
  <c r="AC1237" i="5"/>
  <c r="AJ4" i="10"/>
  <c r="AC1228" i="5"/>
  <c r="AJ16" i="10"/>
  <c r="AC1240" i="5"/>
  <c r="U291" i="8"/>
  <c r="AB3470" i="5"/>
  <c r="CS27" i="10"/>
  <c r="AC3447" i="5"/>
  <c r="AC3569" i="5"/>
  <c r="AC3205" i="5"/>
  <c r="CL36" i="10"/>
  <c r="AC3204" i="5"/>
  <c r="CV30" i="10"/>
  <c r="AC3558" i="5"/>
  <c r="U276" i="8"/>
  <c r="AB3290" i="5"/>
  <c r="U281" i="8"/>
  <c r="AB3350" i="5"/>
  <c r="CP3" i="10"/>
  <c r="AC3315" i="5"/>
  <c r="U260" i="8"/>
  <c r="AB3098" i="5"/>
  <c r="AC2680" i="5"/>
  <c r="BX18" i="10"/>
  <c r="AC2682" i="5"/>
  <c r="AC2773" i="5"/>
  <c r="AC2577" i="5"/>
  <c r="BL27" i="10"/>
  <c r="AC2259" i="5"/>
  <c r="AC2507" i="5"/>
  <c r="AC1931" i="5"/>
  <c r="BH27" i="10"/>
  <c r="AC2115" i="5"/>
  <c r="AV25" i="10"/>
  <c r="AC1681" i="5"/>
  <c r="U154" i="8"/>
  <c r="AB1826" i="5"/>
  <c r="BE24" i="10"/>
  <c r="AC2004" i="5"/>
  <c r="AC1773" i="5"/>
  <c r="BF15" i="10"/>
  <c r="AC2031" i="5"/>
  <c r="AC1847" i="5"/>
  <c r="AR4" i="10"/>
  <c r="AC1516" i="5"/>
  <c r="AE20" i="10"/>
  <c r="AC1064" i="5"/>
  <c r="AB20" i="10"/>
  <c r="AC956" i="5"/>
  <c r="AC1494" i="5"/>
  <c r="AD23" i="10"/>
  <c r="AC1031" i="5"/>
  <c r="AC1343" i="5"/>
  <c r="AK16" i="10"/>
  <c r="AC1276" i="5"/>
  <c r="AB18" i="10"/>
  <c r="AC954" i="5"/>
  <c r="AC1111" i="5"/>
  <c r="U94" i="8"/>
  <c r="AB1106" i="5"/>
  <c r="U76" i="8"/>
  <c r="AB890" i="5"/>
  <c r="AF9" i="10"/>
  <c r="AC1089" i="5"/>
  <c r="AF36" i="10"/>
  <c r="AC1116" i="5"/>
  <c r="AA6" i="10"/>
  <c r="AC906" i="5"/>
  <c r="AF6" i="10"/>
  <c r="AC1086" i="5"/>
  <c r="AC1011" i="5"/>
  <c r="Y31" i="10"/>
  <c r="AC859" i="5"/>
  <c r="U63" i="8"/>
  <c r="AB734" i="5"/>
  <c r="U66" i="8"/>
  <c r="AB770" i="5"/>
  <c r="AC779" i="5"/>
  <c r="AC1338" i="5"/>
  <c r="N21" i="10"/>
  <c r="AC453" i="5"/>
  <c r="U74" i="8"/>
  <c r="AB866" i="5"/>
  <c r="P28" i="10"/>
  <c r="AC532" i="5"/>
  <c r="U65" i="8"/>
  <c r="AB758" i="5"/>
  <c r="O15" i="10"/>
  <c r="AC483" i="5"/>
  <c r="U88" i="8"/>
  <c r="AB1034" i="5"/>
  <c r="U58" i="8"/>
  <c r="AB674" i="5"/>
  <c r="AY3" i="10"/>
  <c r="AC1767" i="5"/>
  <c r="U40" i="8"/>
  <c r="AB458" i="5"/>
  <c r="U30" i="8"/>
  <c r="AB338" i="5"/>
  <c r="H24" i="10"/>
  <c r="AC240" i="5"/>
  <c r="AW33" i="10"/>
  <c r="AC1725" i="5"/>
  <c r="CF12" i="10"/>
  <c r="AC2964" i="5"/>
  <c r="AV12" i="10"/>
  <c r="AC1668" i="5"/>
  <c r="T22" i="10"/>
  <c r="AC670" i="5"/>
  <c r="M24" i="10"/>
  <c r="AC420" i="5"/>
  <c r="CH6" i="10"/>
  <c r="AC3030" i="5"/>
  <c r="AX33" i="10"/>
  <c r="AC1761" i="5"/>
  <c r="AK29" i="10"/>
  <c r="AC1289" i="5"/>
  <c r="BR33" i="10"/>
  <c r="AC2481" i="5"/>
  <c r="AC489" i="5"/>
  <c r="V42" i="8" s="1"/>
  <c r="L29" i="10"/>
  <c r="AC389" i="5"/>
  <c r="J18" i="10"/>
  <c r="AC306" i="5"/>
  <c r="U267" i="8"/>
  <c r="AB3182" i="5"/>
  <c r="AC625" i="5"/>
  <c r="AC555" i="5"/>
  <c r="BF13" i="10"/>
  <c r="AC2029" i="5"/>
  <c r="AC541" i="5"/>
  <c r="U37" i="8"/>
  <c r="AB422" i="5"/>
  <c r="AC348" i="5"/>
  <c r="CE12" i="10"/>
  <c r="AC2928" i="5"/>
  <c r="AU23" i="10"/>
  <c r="AC1643" i="5"/>
  <c r="K4" i="10"/>
  <c r="AC328" i="5"/>
  <c r="U20" i="8"/>
  <c r="AB218" i="5"/>
  <c r="U44" i="8"/>
  <c r="AB506" i="5"/>
  <c r="M30" i="10"/>
  <c r="AC426" i="5"/>
  <c r="H25" i="10"/>
  <c r="AC241" i="5"/>
  <c r="CO21" i="10"/>
  <c r="AC3297" i="5"/>
  <c r="CO33" i="10"/>
  <c r="AC3309" i="5"/>
  <c r="BE25" i="10"/>
  <c r="AC2005" i="5"/>
  <c r="BE4" i="10"/>
  <c r="AC1984" i="5"/>
  <c r="AS23" i="10"/>
  <c r="AC1571" i="5"/>
  <c r="AG28" i="10"/>
  <c r="AC1144" i="5"/>
  <c r="CN22" i="10"/>
  <c r="AC3262" i="5"/>
  <c r="BD19" i="10"/>
  <c r="AC1963" i="5"/>
  <c r="AR5" i="10"/>
  <c r="AC1517" i="5"/>
  <c r="U235" i="8"/>
  <c r="AB2798" i="5"/>
  <c r="AC732" i="5"/>
  <c r="AC495" i="5"/>
  <c r="V43" i="8" s="1"/>
  <c r="AQ29" i="10"/>
  <c r="AC1505" i="5"/>
  <c r="AQ19" i="10"/>
  <c r="AC1495" i="5"/>
  <c r="AC449" i="5"/>
  <c r="AC735" i="5"/>
  <c r="AC523" i="5"/>
  <c r="AC71" i="5"/>
  <c r="AC47" i="5"/>
  <c r="U264" i="8"/>
  <c r="AB3146" i="5"/>
  <c r="U265" i="8"/>
  <c r="AB3158" i="5"/>
  <c r="BY17" i="10"/>
  <c r="AC2717" i="5"/>
  <c r="BM25" i="10"/>
  <c r="AC2293" i="5"/>
  <c r="AD37" i="10"/>
  <c r="AC1045" i="5"/>
  <c r="AC435" i="5"/>
  <c r="CJ31" i="10"/>
  <c r="AC3127" i="5"/>
  <c r="U226" i="8"/>
  <c r="AB2690" i="5"/>
  <c r="U224" i="8"/>
  <c r="AB2666" i="5"/>
  <c r="BX3" i="10"/>
  <c r="AC2667" i="5"/>
  <c r="BL25" i="10"/>
  <c r="AC2257" i="5"/>
  <c r="AN11" i="10"/>
  <c r="AC1379" i="5"/>
  <c r="CR12" i="10"/>
  <c r="AC3396" i="5"/>
  <c r="BH28" i="10"/>
  <c r="AC2116" i="5"/>
  <c r="CU4" i="10"/>
  <c r="AC3496" i="5"/>
  <c r="CR3" i="10"/>
  <c r="AC3387" i="5"/>
  <c r="U243" i="8"/>
  <c r="AB2894" i="5"/>
  <c r="CW31" i="10"/>
  <c r="AC3595" i="5"/>
  <c r="CS16" i="10"/>
  <c r="AC3436" i="5"/>
  <c r="CP25" i="10"/>
  <c r="AC3337" i="5"/>
  <c r="U279" i="8"/>
  <c r="AB3326" i="5"/>
  <c r="AC3332" i="5"/>
  <c r="CK33" i="10"/>
  <c r="AC3165" i="5"/>
  <c r="U246" i="8"/>
  <c r="AB2930" i="5"/>
  <c r="CD25" i="10"/>
  <c r="AC2905" i="5"/>
  <c r="AC3516" i="5"/>
  <c r="CW33" i="10"/>
  <c r="AC3597" i="5"/>
  <c r="AC3594" i="5"/>
  <c r="AC3472" i="5"/>
  <c r="CO23" i="10"/>
  <c r="AC3299" i="5"/>
  <c r="AC3340" i="5"/>
  <c r="AC3296" i="5"/>
  <c r="AC3259" i="5"/>
  <c r="CK31" i="10"/>
  <c r="AC3163" i="5"/>
  <c r="CS12" i="10"/>
  <c r="AC3432" i="5"/>
  <c r="U277" i="8"/>
  <c r="AB3302" i="5"/>
  <c r="AC3295" i="5"/>
  <c r="U252" i="8"/>
  <c r="AB3002" i="5"/>
  <c r="AC2970" i="5"/>
  <c r="AC2887" i="5"/>
  <c r="U234" i="8"/>
  <c r="AB2786" i="5"/>
  <c r="CC34" i="10"/>
  <c r="AC2878" i="5"/>
  <c r="AC2826" i="5"/>
  <c r="AC2611" i="5"/>
  <c r="AC2746" i="5"/>
  <c r="BW6" i="10"/>
  <c r="AC2634" i="5"/>
  <c r="AC2483" i="5"/>
  <c r="BX10" i="10"/>
  <c r="AC2674" i="5"/>
  <c r="BO36" i="10"/>
  <c r="AC2376" i="5"/>
  <c r="AC2312" i="5"/>
  <c r="AC2235" i="5"/>
  <c r="U214" i="8"/>
  <c r="AB2546" i="5"/>
  <c r="AC2441" i="5"/>
  <c r="AC2520" i="5"/>
  <c r="AC2264" i="5"/>
  <c r="AC2088" i="5"/>
  <c r="U183" i="8"/>
  <c r="AB2174" i="5"/>
  <c r="AC2112" i="5"/>
  <c r="BA31" i="10"/>
  <c r="AC1867" i="5"/>
  <c r="AC2171" i="5"/>
  <c r="U174" i="8"/>
  <c r="AB2066" i="5"/>
  <c r="AC1808" i="5"/>
  <c r="AC1974" i="5"/>
  <c r="AZ15" i="10"/>
  <c r="AC1815" i="5"/>
  <c r="U168" i="8"/>
  <c r="AB1994" i="5"/>
  <c r="AC1669" i="5"/>
  <c r="BA15" i="10"/>
  <c r="AC1851" i="5"/>
  <c r="AC1584" i="5"/>
  <c r="AC1711" i="5"/>
  <c r="AX6" i="10"/>
  <c r="AC1734" i="5"/>
  <c r="AC1656" i="5"/>
  <c r="AC1303" i="5"/>
  <c r="AC1498" i="5"/>
  <c r="AE11" i="10"/>
  <c r="AC1055" i="5"/>
  <c r="AB11" i="10"/>
  <c r="AC947" i="5"/>
  <c r="AC1389" i="5"/>
  <c r="AC1398" i="5"/>
  <c r="U96" i="8"/>
  <c r="AB1130" i="5"/>
  <c r="U87" i="8"/>
  <c r="AB1022" i="5"/>
  <c r="AC1667" i="5"/>
  <c r="AC1179" i="5"/>
  <c r="AC1109" i="5"/>
  <c r="AF35" i="10"/>
  <c r="AC1115" i="5"/>
  <c r="AC948" i="5"/>
  <c r="AC1647" i="5"/>
  <c r="AD21" i="10"/>
  <c r="AC1029" i="5"/>
  <c r="AF17" i="10"/>
  <c r="AC1097" i="5"/>
  <c r="AE3" i="10"/>
  <c r="AC1047" i="5"/>
  <c r="AA32" i="10"/>
  <c r="AC932" i="5"/>
  <c r="AC33" i="10"/>
  <c r="AC1005" i="5"/>
  <c r="AC22" i="10"/>
  <c r="AC994" i="5"/>
  <c r="P16" i="10"/>
  <c r="AC520" i="5"/>
  <c r="Z25" i="10"/>
  <c r="AC889" i="5"/>
  <c r="AC861" i="5"/>
  <c r="AB19" i="10"/>
  <c r="AC955" i="5"/>
  <c r="AC855" i="5"/>
  <c r="AC34" i="10"/>
  <c r="AC1006" i="5"/>
  <c r="AC1158" i="5"/>
  <c r="AC791" i="5"/>
  <c r="AC665" i="5"/>
  <c r="BK13" i="10"/>
  <c r="AC2209" i="5"/>
  <c r="K5" i="10"/>
  <c r="AC329" i="5"/>
  <c r="BU29" i="10"/>
  <c r="AC2585" i="5"/>
  <c r="U216" i="8"/>
  <c r="AB2570" i="5"/>
  <c r="U213" i="8"/>
  <c r="AB2534" i="5"/>
  <c r="CD15" i="10"/>
  <c r="AC2895" i="5"/>
  <c r="AT17" i="10"/>
  <c r="AC1601" i="5"/>
  <c r="U136" i="8"/>
  <c r="AB1610" i="5"/>
  <c r="AC299" i="5"/>
  <c r="CT37" i="10"/>
  <c r="AC3493" i="5"/>
  <c r="CT17" i="10"/>
  <c r="AC3473" i="5"/>
  <c r="U218" i="8"/>
  <c r="AB2594" i="5"/>
  <c r="U110" i="8"/>
  <c r="AB1298" i="5"/>
  <c r="Z4" i="10"/>
  <c r="AC868" i="5"/>
  <c r="U108" i="8"/>
  <c r="AB1274" i="5"/>
  <c r="U207" i="8"/>
  <c r="AB2462" i="5"/>
  <c r="AC379" i="5"/>
  <c r="CL22" i="10"/>
  <c r="AC3190" i="5"/>
  <c r="G32" i="10"/>
  <c r="AC212" i="5"/>
  <c r="BF24" i="10"/>
  <c r="AC2040" i="5"/>
  <c r="AC744" i="5"/>
  <c r="AC535" i="5"/>
  <c r="AU8" i="10"/>
  <c r="AC1628" i="5"/>
  <c r="AU34" i="10"/>
  <c r="AC1654" i="5"/>
  <c r="AI11" i="10"/>
  <c r="AC1199" i="5"/>
  <c r="I21" i="10"/>
  <c r="AC273" i="5"/>
  <c r="AC592" i="5"/>
  <c r="CO35" i="10"/>
  <c r="AC3311" i="5"/>
  <c r="CC17" i="10"/>
  <c r="AC2861" i="5"/>
  <c r="BE15" i="10"/>
  <c r="AC1995" i="5"/>
  <c r="AS34" i="10"/>
  <c r="AC1582" i="5"/>
  <c r="AG10" i="10"/>
  <c r="AC1126" i="5"/>
  <c r="U201" i="8"/>
  <c r="AB2390" i="5"/>
  <c r="AF10" i="10"/>
  <c r="AC1090" i="5"/>
  <c r="U233" i="8"/>
  <c r="AB2774" i="5"/>
  <c r="H31" i="10"/>
  <c r="AC247" i="5"/>
  <c r="U271" i="8"/>
  <c r="AB3230" i="5"/>
  <c r="X4" i="10"/>
  <c r="AC796" i="5"/>
  <c r="AC619" i="5"/>
  <c r="BB21" i="10"/>
  <c r="AC1893" i="5"/>
  <c r="BB5" i="10"/>
  <c r="AC1877" i="5"/>
  <c r="AC517" i="5"/>
  <c r="AC69" i="5"/>
  <c r="AC45" i="5"/>
  <c r="AC21" i="5"/>
  <c r="BM36" i="10"/>
  <c r="AC2304" i="5"/>
  <c r="U156" i="8"/>
  <c r="AB1850" i="5"/>
  <c r="U100" i="8"/>
  <c r="AB1178" i="5"/>
  <c r="U262" i="8"/>
  <c r="AB3122" i="5"/>
  <c r="BL16" i="10"/>
  <c r="AC2248" i="5"/>
  <c r="AZ6" i="10"/>
  <c r="AC1806" i="5"/>
  <c r="AN22" i="10"/>
  <c r="AC1390" i="5"/>
  <c r="U284" i="8"/>
  <c r="AB3386" i="5"/>
  <c r="AC418" i="5"/>
  <c r="CN28" i="10"/>
  <c r="AC3268" i="5"/>
  <c r="CP19" i="10"/>
  <c r="AC3331" i="5"/>
  <c r="AC3358" i="5"/>
  <c r="U273" i="8"/>
  <c r="AB3254" i="5"/>
  <c r="AC3441" i="5"/>
  <c r="AC3220" i="5"/>
  <c r="CS11" i="10"/>
  <c r="AC3431" i="5"/>
  <c r="AC3459" i="5"/>
  <c r="AC3281" i="5"/>
  <c r="U285" i="8"/>
  <c r="AB3398" i="5"/>
  <c r="AC3156" i="5"/>
  <c r="AC3421" i="5"/>
  <c r="AC3176" i="5"/>
  <c r="AC3099" i="5"/>
  <c r="AC3102" i="5"/>
  <c r="AC3200" i="5"/>
  <c r="CD28" i="10"/>
  <c r="AC2908" i="5"/>
  <c r="CE11" i="10"/>
  <c r="AC2927" i="5"/>
  <c r="BU37" i="10"/>
  <c r="AC2593" i="5"/>
  <c r="AC2849" i="5"/>
  <c r="AC2705" i="5"/>
  <c r="AC2668" i="5"/>
  <c r="AC2597" i="5"/>
  <c r="AC2732" i="5"/>
  <c r="AC2632" i="5"/>
  <c r="BW10" i="10"/>
  <c r="AC2638" i="5"/>
  <c r="AC2651" i="5"/>
  <c r="BM15" i="10"/>
  <c r="AC2283" i="5"/>
  <c r="BR6" i="10"/>
  <c r="AC2454" i="5"/>
  <c r="BP18" i="10"/>
  <c r="AC2394" i="5"/>
  <c r="AC2324" i="5"/>
  <c r="AC2375" i="5"/>
  <c r="AC2232" i="5"/>
  <c r="U175" i="8"/>
  <c r="AB2078" i="5"/>
  <c r="BC27" i="10"/>
  <c r="AC1935" i="5"/>
  <c r="AC2148" i="5"/>
  <c r="AC2300" i="5"/>
  <c r="BK27" i="10"/>
  <c r="AC2223" i="5"/>
  <c r="AC2075" i="5"/>
  <c r="AC2091" i="5"/>
  <c r="AC2153" i="5"/>
  <c r="AC1971" i="5"/>
  <c r="AC1720" i="5"/>
  <c r="U167" i="8"/>
  <c r="AB1982" i="5"/>
  <c r="AZ13" i="10"/>
  <c r="AC1813" i="5"/>
  <c r="U145" i="8"/>
  <c r="AB1718" i="5"/>
  <c r="AC1855" i="5"/>
  <c r="BA9" i="10"/>
  <c r="AC1845" i="5"/>
  <c r="AC1810" i="5"/>
  <c r="AY24" i="10"/>
  <c r="AC1788" i="5"/>
  <c r="AC1663" i="5"/>
  <c r="AC1828" i="5"/>
  <c r="AC1736" i="5"/>
  <c r="AC1698" i="5"/>
  <c r="AV18" i="10"/>
  <c r="AC1674" i="5"/>
  <c r="AC1703" i="5"/>
  <c r="AX12" i="10"/>
  <c r="AC1740" i="5"/>
  <c r="AC1429" i="5"/>
  <c r="AC1230" i="5"/>
  <c r="U89" i="8"/>
  <c r="AB1046" i="5"/>
  <c r="U80" i="8"/>
  <c r="AB938" i="5"/>
  <c r="AG5" i="10"/>
  <c r="AC1121" i="5"/>
  <c r="AO10" i="10"/>
  <c r="AC1414" i="5"/>
  <c r="AC1317" i="5"/>
  <c r="AC1030" i="5"/>
  <c r="AC944" i="5"/>
  <c r="AJ10" i="10"/>
  <c r="AC1234" i="5"/>
  <c r="AC1014" i="5"/>
  <c r="AC1225" i="5"/>
  <c r="U91" i="8"/>
  <c r="AB1070" i="5"/>
  <c r="U75" i="8"/>
  <c r="AB878" i="5"/>
  <c r="AD12" i="10"/>
  <c r="AC1020" i="5"/>
  <c r="AC1393" i="5"/>
  <c r="AC1127" i="5"/>
  <c r="AC935" i="5"/>
  <c r="AC930" i="5"/>
  <c r="Y25" i="10"/>
  <c r="AC853" i="5"/>
  <c r="U61" i="8"/>
  <c r="AB710" i="5"/>
  <c r="AE16" i="10"/>
  <c r="AC1060" i="5"/>
  <c r="AC807" i="5"/>
  <c r="AC711" i="5"/>
  <c r="AC582" i="5"/>
  <c r="AB16" i="10"/>
  <c r="AC952" i="5"/>
  <c r="AC10" i="10"/>
  <c r="AC982" i="5"/>
  <c r="AC756" i="5"/>
  <c r="AC1076" i="5"/>
  <c r="N33" i="10"/>
  <c r="AC465" i="5"/>
  <c r="U64" i="8"/>
  <c r="AB746" i="5"/>
  <c r="AC612" i="5"/>
  <c r="AC567" i="5"/>
  <c r="CU33" i="10"/>
  <c r="AC3525" i="5"/>
  <c r="BK28" i="10"/>
  <c r="AC2224" i="5"/>
  <c r="AY15" i="10"/>
  <c r="AC1779" i="5"/>
  <c r="AC574" i="5"/>
  <c r="U39" i="8"/>
  <c r="AB446" i="5"/>
  <c r="J32" i="10"/>
  <c r="AC320" i="5"/>
  <c r="H7" i="10"/>
  <c r="AC223" i="5"/>
  <c r="CS18" i="10"/>
  <c r="AC3438" i="5"/>
  <c r="CG5" i="10"/>
  <c r="AC2993" i="5"/>
  <c r="BI34" i="10"/>
  <c r="AC2158" i="5"/>
  <c r="CF36" i="10"/>
  <c r="AC2988" i="5"/>
  <c r="U141" i="8"/>
  <c r="AB1670" i="5"/>
  <c r="U244" i="8"/>
  <c r="AB2906" i="5"/>
  <c r="G9" i="10"/>
  <c r="AC189" i="5"/>
  <c r="CH12" i="10"/>
  <c r="AC3036" i="5"/>
  <c r="V10" i="10"/>
  <c r="AC730" i="5"/>
  <c r="AC235" i="5"/>
  <c r="CL34" i="10"/>
  <c r="AC3202" i="5"/>
  <c r="AC613" i="5"/>
  <c r="BF9" i="10"/>
  <c r="AC2025" i="5"/>
  <c r="CE32" i="10"/>
  <c r="AC2948" i="5"/>
  <c r="U137" i="8"/>
  <c r="AB1622" i="5"/>
  <c r="W19" i="10"/>
  <c r="AC775" i="5"/>
  <c r="W10" i="10"/>
  <c r="AC766" i="5"/>
  <c r="AC376" i="5"/>
  <c r="AG19" i="10"/>
  <c r="AC1135" i="5"/>
  <c r="T3" i="10"/>
  <c r="AC651" i="5"/>
  <c r="BC16" i="10"/>
  <c r="AC1924" i="5"/>
  <c r="AE10" i="10"/>
  <c r="AC1054" i="5"/>
  <c r="X19" i="10"/>
  <c r="AC811" i="5"/>
  <c r="U198" i="8"/>
  <c r="AB2354" i="5"/>
  <c r="BO15" i="10"/>
  <c r="AC2355" i="5"/>
  <c r="BZ8" i="10"/>
  <c r="AC2744" i="5"/>
  <c r="AC447" i="5"/>
  <c r="U158" i="8"/>
  <c r="AB1874" i="5"/>
  <c r="AC717" i="5"/>
  <c r="AC163" i="5"/>
  <c r="AC67" i="5"/>
  <c r="AC43" i="5"/>
  <c r="AC19" i="5"/>
  <c r="CW6" i="10"/>
  <c r="AC3570" i="5"/>
  <c r="CK36" i="10"/>
  <c r="AC3168" i="5"/>
  <c r="U229" i="8"/>
  <c r="AB2726" i="5"/>
  <c r="U191" i="8"/>
  <c r="AB2270" i="5"/>
  <c r="U119" i="8"/>
  <c r="AB1406" i="5"/>
  <c r="X22" i="10"/>
  <c r="AC814" i="5"/>
  <c r="CP6" i="10"/>
  <c r="AC3318" i="5"/>
  <c r="AH16" i="10"/>
  <c r="AC1168" i="5"/>
  <c r="AC210" i="5"/>
  <c r="U225" i="8"/>
  <c r="AB2678" i="5"/>
  <c r="U118" i="8"/>
  <c r="AB1394" i="5"/>
  <c r="U286" i="8"/>
  <c r="AB3410" i="5"/>
  <c r="CP13" i="10"/>
  <c r="AC3325" i="5"/>
  <c r="CT15" i="10"/>
  <c r="AC3471" i="5"/>
  <c r="AC3369" i="5"/>
  <c r="AC3537" i="5"/>
  <c r="AC3366" i="5"/>
  <c r="CQ3" i="10"/>
  <c r="AC3351" i="5"/>
  <c r="AC3581" i="5"/>
  <c r="CT12" i="10"/>
  <c r="AC3468" i="5"/>
  <c r="U288" i="8"/>
  <c r="AB3434" i="5"/>
  <c r="CT7" i="10"/>
  <c r="AC3463" i="5"/>
  <c r="U278" i="8"/>
  <c r="AB3314" i="5"/>
  <c r="AC3510" i="5"/>
  <c r="AC3568" i="5"/>
  <c r="AC3429" i="5"/>
  <c r="AC3445" i="5"/>
  <c r="AC3548" i="5"/>
  <c r="CT4" i="10"/>
  <c r="AC3460" i="5"/>
  <c r="CP18" i="10"/>
  <c r="AC3330" i="5"/>
  <c r="AC3380" i="5"/>
  <c r="AC3232" i="5"/>
  <c r="AC3305" i="5"/>
  <c r="U297" i="8"/>
  <c r="AB3542" i="5"/>
  <c r="AC3166" i="5"/>
  <c r="AC3288" i="5"/>
  <c r="AC3208" i="5"/>
  <c r="AC3095" i="5"/>
  <c r="AC3188" i="5"/>
  <c r="AC3071" i="5"/>
  <c r="CD29" i="10"/>
  <c r="AC2909" i="5"/>
  <c r="AC3021" i="5"/>
  <c r="AC2951" i="5"/>
  <c r="CF28" i="10"/>
  <c r="AC2980" i="5"/>
  <c r="AC2997" i="5"/>
  <c r="AC2770" i="5"/>
  <c r="U256" i="8"/>
  <c r="AB3050" i="5"/>
  <c r="AC2977" i="5"/>
  <c r="CD17" i="10"/>
  <c r="AC2897" i="5"/>
  <c r="AC2950" i="5"/>
  <c r="CB15" i="10"/>
  <c r="AC2823" i="5"/>
  <c r="AC2671" i="5"/>
  <c r="AC2692" i="5"/>
  <c r="AC2639" i="5"/>
  <c r="AC2549" i="5"/>
  <c r="AC2629" i="5"/>
  <c r="AC2465" i="5"/>
  <c r="AC2225" i="5"/>
  <c r="BP36" i="10"/>
  <c r="AC2412" i="5"/>
  <c r="AC2273" i="5"/>
  <c r="AC2435" i="5"/>
  <c r="AC2211" i="5"/>
  <c r="AC2411" i="5"/>
  <c r="U188" i="8"/>
  <c r="AB2234" i="5"/>
  <c r="BQ30" i="10"/>
  <c r="AC2442" i="5"/>
  <c r="AC2165" i="5"/>
  <c r="BF36" i="10"/>
  <c r="AC2052" i="5"/>
  <c r="AC1885" i="5"/>
  <c r="AW25" i="10"/>
  <c r="AC1717" i="5"/>
  <c r="AC1762" i="5"/>
  <c r="AY13" i="10"/>
  <c r="AC1777" i="5"/>
  <c r="AC1800" i="5"/>
  <c r="BA3" i="10"/>
  <c r="AC1839" i="5"/>
  <c r="AZ3" i="10"/>
  <c r="AC1803" i="5"/>
  <c r="AC1738" i="5"/>
  <c r="AC1666" i="5"/>
  <c r="AC1756" i="5"/>
  <c r="AC1651" i="5"/>
  <c r="AW30" i="10"/>
  <c r="AC1722" i="5"/>
  <c r="AC1480" i="5"/>
  <c r="AC1131" i="5"/>
  <c r="AD29" i="10"/>
  <c r="AC1037" i="5"/>
  <c r="AC1222" i="5"/>
  <c r="AC1662" i="5"/>
  <c r="AC1552" i="5"/>
  <c r="AC1513" i="5"/>
  <c r="AC1450" i="5"/>
  <c r="AC977" i="5"/>
  <c r="AC1360" i="5"/>
  <c r="AF18" i="10"/>
  <c r="AC1098" i="5"/>
  <c r="AC942" i="5"/>
  <c r="AC30" i="10"/>
  <c r="AC1002" i="5"/>
  <c r="AE18" i="10"/>
  <c r="AC1062" i="5"/>
  <c r="AC1324" i="5"/>
  <c r="AC1206" i="5"/>
  <c r="AC933" i="5"/>
  <c r="AH28" i="10"/>
  <c r="AC1180" i="5"/>
  <c r="AC903" i="5"/>
  <c r="Q16" i="10"/>
  <c r="AC556" i="5"/>
  <c r="P7" i="10"/>
  <c r="AC511" i="5"/>
  <c r="AC851" i="5"/>
  <c r="AC1053" i="5"/>
  <c r="AC801" i="5"/>
  <c r="AC1049" i="5"/>
  <c r="AC921" i="5"/>
  <c r="AC737" i="5"/>
  <c r="AC7" i="10"/>
  <c r="AC979" i="5"/>
  <c r="AC845" i="5"/>
  <c r="AC545" i="5"/>
  <c r="CI34" i="10"/>
  <c r="AC3094" i="5"/>
  <c r="BW36" i="10"/>
  <c r="AC2664" i="5"/>
  <c r="AY20" i="10"/>
  <c r="AC1784" i="5"/>
  <c r="J23" i="10"/>
  <c r="AC311" i="5"/>
  <c r="H5" i="10"/>
  <c r="AC221" i="5"/>
  <c r="CS33" i="10"/>
  <c r="AC3453" i="5"/>
  <c r="BU36" i="10"/>
  <c r="AC2592" i="5"/>
  <c r="BI3" i="10"/>
  <c r="AC2127" i="5"/>
  <c r="BT15" i="10"/>
  <c r="AC2535" i="5"/>
  <c r="AX24" i="10"/>
  <c r="AC1752" i="5"/>
  <c r="AX3" i="10"/>
  <c r="AC1731" i="5"/>
  <c r="U111" i="8"/>
  <c r="AB1310" i="5"/>
  <c r="AK35" i="10"/>
  <c r="AC1295" i="5"/>
  <c r="AK13" i="10"/>
  <c r="AC1273" i="5"/>
  <c r="BR12" i="10"/>
  <c r="AC2460" i="5"/>
  <c r="J9" i="10"/>
  <c r="AC297" i="5"/>
  <c r="CL29" i="10"/>
  <c r="AC3197" i="5"/>
  <c r="I15" i="10"/>
  <c r="AC267" i="5"/>
  <c r="U10" i="10"/>
  <c r="AC694" i="5"/>
  <c r="U45" i="8"/>
  <c r="AB518" i="5"/>
  <c r="AC580" i="5"/>
  <c r="AC459" i="5"/>
  <c r="J6" i="10"/>
  <c r="AC294" i="5"/>
  <c r="H6" i="10"/>
  <c r="AC222" i="5"/>
  <c r="U203" i="8"/>
  <c r="AB2414" i="5"/>
  <c r="U131" i="8"/>
  <c r="AB1550" i="5"/>
  <c r="U272" i="8"/>
  <c r="AB3242" i="5"/>
  <c r="BD37" i="10"/>
  <c r="AC1981" i="5"/>
  <c r="T4" i="10"/>
  <c r="AC652" i="5"/>
  <c r="AE37" i="10"/>
  <c r="AC1081" i="5"/>
  <c r="I8" i="10"/>
  <c r="AC260" i="5"/>
  <c r="CM5" i="10"/>
  <c r="AC3209" i="5"/>
  <c r="AQ17" i="10"/>
  <c r="AC1493" i="5"/>
  <c r="BZ35" i="10"/>
  <c r="AC2771" i="5"/>
  <c r="AC607" i="5"/>
  <c r="AC498" i="5"/>
  <c r="P4" i="10"/>
  <c r="AC508" i="5"/>
  <c r="AC137" i="5"/>
  <c r="AC113" i="5"/>
  <c r="AC65" i="5"/>
  <c r="AC41" i="5"/>
  <c r="AC17" i="5"/>
  <c r="U300" i="8"/>
  <c r="AB3578" i="5"/>
  <c r="BY30" i="10"/>
  <c r="AC2730" i="5"/>
  <c r="AH22" i="10"/>
  <c r="AC1174" i="5"/>
  <c r="AC349" i="5"/>
  <c r="AC295" i="5"/>
  <c r="CV23" i="10"/>
  <c r="AC3551" i="5"/>
  <c r="AB7" i="10"/>
  <c r="AC943" i="5"/>
  <c r="BH25" i="10"/>
  <c r="AC2113" i="5"/>
  <c r="CT28" i="10"/>
  <c r="AC3484" i="5"/>
  <c r="CO24" i="10"/>
  <c r="AC3300" i="5"/>
  <c r="CK18" i="10"/>
  <c r="AC3150" i="5"/>
  <c r="AC3231" i="5"/>
  <c r="CF34" i="10"/>
  <c r="AC2986" i="5"/>
  <c r="AC3075" i="5"/>
  <c r="BW22" i="10"/>
  <c r="AC2650" i="5"/>
  <c r="U238" i="8"/>
  <c r="AB2834" i="5"/>
  <c r="AC2723" i="5"/>
  <c r="AC2623" i="5"/>
  <c r="BS6" i="10"/>
  <c r="AC2490" i="5"/>
  <c r="AC2459" i="5"/>
  <c r="BN36" i="10"/>
  <c r="AC2340" i="5"/>
  <c r="BO18" i="10"/>
  <c r="AC2358" i="5"/>
  <c r="BO12" i="10"/>
  <c r="AC2352" i="5"/>
  <c r="U172" i="8"/>
  <c r="AB2042" i="5"/>
  <c r="BB9" i="10"/>
  <c r="AC1881" i="5"/>
  <c r="AC1856" i="5"/>
  <c r="AW36" i="10"/>
  <c r="AC1728" i="5"/>
  <c r="AC1636" i="5"/>
  <c r="AC1657" i="5"/>
  <c r="AC1819" i="5"/>
  <c r="AC1672" i="5"/>
  <c r="AC1570" i="5"/>
  <c r="AC1873" i="5"/>
  <c r="AC1829" i="5"/>
  <c r="AD20" i="10"/>
  <c r="AC1028" i="5"/>
  <c r="AA20" i="10"/>
  <c r="AC920" i="5"/>
  <c r="AC1025" i="5"/>
  <c r="U85" i="8"/>
  <c r="AB998" i="5"/>
  <c r="AA23" i="10"/>
  <c r="AC923" i="5"/>
  <c r="AC960" i="5"/>
  <c r="AC1357" i="5"/>
  <c r="AE15" i="10"/>
  <c r="AC1059" i="5"/>
  <c r="Y13" i="10"/>
  <c r="AC841" i="5"/>
  <c r="AC984" i="5"/>
  <c r="AC701" i="5"/>
  <c r="AC618" i="5"/>
  <c r="AC573" i="5"/>
  <c r="P10" i="10"/>
  <c r="AC514" i="5"/>
  <c r="Y32" i="10"/>
  <c r="AC860" i="5"/>
  <c r="AC747" i="5"/>
  <c r="AC972" i="5"/>
  <c r="AC716" i="5"/>
  <c r="AC16" i="10"/>
  <c r="AC988" i="5"/>
  <c r="AC603" i="5"/>
  <c r="CI3" i="10"/>
  <c r="AC3063" i="5"/>
  <c r="BW15" i="10"/>
  <c r="AC2643" i="5"/>
  <c r="BK16" i="10"/>
  <c r="AC2212" i="5"/>
  <c r="AC749" i="5"/>
  <c r="AC622" i="5"/>
  <c r="AC546" i="5"/>
  <c r="U27" i="8"/>
  <c r="AB302" i="5"/>
  <c r="AV20" i="10"/>
  <c r="AC1676" i="5"/>
  <c r="U196" i="8"/>
  <c r="AB2330" i="5"/>
  <c r="G5" i="10"/>
  <c r="AC185" i="5"/>
  <c r="CT24" i="10"/>
  <c r="AC3480" i="5"/>
  <c r="CT22" i="10"/>
  <c r="AC3478" i="5"/>
  <c r="BV36" i="10"/>
  <c r="AC2628" i="5"/>
  <c r="BV33" i="10"/>
  <c r="AC2625" i="5"/>
  <c r="V3" i="10"/>
  <c r="AC723" i="5"/>
  <c r="V34" i="10"/>
  <c r="AC754" i="5"/>
  <c r="N18" i="10"/>
  <c r="AC450" i="5"/>
  <c r="L5" i="10"/>
  <c r="AC365" i="5"/>
  <c r="H13" i="10"/>
  <c r="AC229" i="5"/>
  <c r="CL5" i="10"/>
  <c r="AC3173" i="5"/>
  <c r="AC601" i="5"/>
  <c r="AC538" i="5"/>
  <c r="BF10" i="10"/>
  <c r="AC2026" i="5"/>
  <c r="AC443" i="5"/>
  <c r="BS15" i="10"/>
  <c r="AC2499" i="5"/>
  <c r="BG28" i="10"/>
  <c r="AC2080" i="5"/>
  <c r="U36" i="8"/>
  <c r="AB410" i="5"/>
  <c r="CO30" i="10"/>
  <c r="AC3306" i="5"/>
  <c r="U205" i="8"/>
  <c r="AB2438" i="5"/>
  <c r="CN7" i="10"/>
  <c r="AC3247" i="5"/>
  <c r="CA6" i="10"/>
  <c r="AC2778" i="5"/>
  <c r="U6" i="8"/>
  <c r="AB50" i="5"/>
  <c r="U31" i="8"/>
  <c r="AB350" i="5"/>
  <c r="U270" i="8"/>
  <c r="AB3218" i="5"/>
  <c r="BO33" i="10"/>
  <c r="AC2373" i="5"/>
  <c r="AQ28" i="10"/>
  <c r="AC1504" i="5"/>
  <c r="BB31" i="10"/>
  <c r="AC1903" i="5"/>
  <c r="AC159" i="5"/>
  <c r="AC87" i="5"/>
  <c r="AC63" i="5"/>
  <c r="AC39" i="5"/>
  <c r="AC15" i="5"/>
  <c r="U120" i="8"/>
  <c r="AB1418" i="5"/>
  <c r="X37" i="10"/>
  <c r="AC829" i="5"/>
  <c r="CP4" i="10"/>
  <c r="AC3316" i="5"/>
  <c r="U280" i="8"/>
  <c r="AB3338" i="5"/>
  <c r="CP36" i="10"/>
  <c r="AC3348" i="5"/>
  <c r="AC474" i="5"/>
  <c r="AC246" i="5"/>
  <c r="CV28" i="10"/>
  <c r="AC3556" i="5"/>
  <c r="BH37" i="10"/>
  <c r="AC2125" i="5"/>
  <c r="BH4" i="10"/>
  <c r="AC2092" i="5"/>
  <c r="CQ24" i="10"/>
  <c r="AC3372" i="5"/>
  <c r="CM13" i="10"/>
  <c r="AC3217" i="5"/>
  <c r="CL13" i="10"/>
  <c r="AC3181" i="5"/>
  <c r="CE28" i="10"/>
  <c r="AC2944" i="5"/>
  <c r="U255" i="8"/>
  <c r="AB3038" i="5"/>
  <c r="CB31" i="10"/>
  <c r="AC2839" i="5"/>
  <c r="U228" i="8"/>
  <c r="AB2714" i="5"/>
  <c r="CB22" i="10"/>
  <c r="AC2830" i="5"/>
  <c r="AC2932" i="5"/>
  <c r="BW34" i="10"/>
  <c r="AC2662" i="5"/>
  <c r="BV27" i="10"/>
  <c r="AC2619" i="5"/>
  <c r="BQ18" i="10"/>
  <c r="AC2430" i="5"/>
  <c r="AC2624" i="5"/>
  <c r="BL18" i="10"/>
  <c r="AC2250" i="5"/>
  <c r="BB7" i="10"/>
  <c r="AC1879" i="5"/>
  <c r="BI12" i="10"/>
  <c r="AC2136" i="5"/>
  <c r="U171" i="8"/>
  <c r="AB2030" i="5"/>
  <c r="BJ15" i="10"/>
  <c r="AC2175" i="5"/>
  <c r="AC1865" i="5"/>
  <c r="AC1696" i="5"/>
  <c r="BB15" i="10"/>
  <c r="AC1887" i="5"/>
  <c r="BB8" i="10"/>
  <c r="AC1880" i="5"/>
  <c r="AV19" i="10"/>
  <c r="AC1675" i="5"/>
  <c r="AW24" i="10"/>
  <c r="AC1716" i="5"/>
  <c r="AC1419" i="5"/>
  <c r="AD11" i="10"/>
  <c r="AC1019" i="5"/>
  <c r="AC1449" i="5"/>
  <c r="AC1635" i="5"/>
  <c r="AR16" i="10"/>
  <c r="AC1528" i="5"/>
  <c r="U93" i="8"/>
  <c r="AB1094" i="5"/>
  <c r="U84" i="8"/>
  <c r="AB986" i="5"/>
  <c r="AU13" i="10"/>
  <c r="AC1633" i="5"/>
  <c r="AC1290" i="5"/>
  <c r="AD9" i="10"/>
  <c r="AC1017" i="5"/>
  <c r="AC1440" i="5"/>
  <c r="AC1150" i="5"/>
  <c r="AG12" i="10"/>
  <c r="AC1128" i="5"/>
  <c r="AC24" i="10"/>
  <c r="AC996" i="5"/>
  <c r="AD35" i="10"/>
  <c r="AC1043" i="5"/>
  <c r="AC995" i="5"/>
  <c r="AC1177" i="5"/>
  <c r="U68" i="8"/>
  <c r="AB794" i="5"/>
  <c r="Y7" i="10"/>
  <c r="AC835" i="5"/>
  <c r="AA13" i="10"/>
  <c r="AC913" i="5"/>
  <c r="AC945" i="5"/>
  <c r="U71" i="8"/>
  <c r="AB830" i="5"/>
  <c r="U72" i="8"/>
  <c r="AB842" i="5"/>
  <c r="AC13" i="10"/>
  <c r="AC985" i="5"/>
  <c r="U295" i="8"/>
  <c r="AB3518" i="5"/>
  <c r="BW3" i="10"/>
  <c r="AC2631" i="5"/>
  <c r="U223" i="8"/>
  <c r="AB2654" i="5"/>
  <c r="BK30" i="10"/>
  <c r="AC2226" i="5"/>
  <c r="AY21" i="10"/>
  <c r="AC1785" i="5"/>
  <c r="U113" i="8"/>
  <c r="AB1334" i="5"/>
  <c r="U114" i="8"/>
  <c r="AB1346" i="5"/>
  <c r="AA10" i="10"/>
  <c r="AC910" i="5"/>
  <c r="J5" i="10"/>
  <c r="AC293" i="5"/>
  <c r="G24" i="10"/>
  <c r="AC204" i="5"/>
  <c r="CS10" i="10"/>
  <c r="AC3430" i="5"/>
  <c r="U217" i="8"/>
  <c r="AB2582" i="5"/>
  <c r="BI28" i="10"/>
  <c r="AC2152" i="5"/>
  <c r="AW12" i="10"/>
  <c r="AC1704" i="5"/>
  <c r="CF6" i="10"/>
  <c r="AC2958" i="5"/>
  <c r="U250" i="8"/>
  <c r="AB2978" i="5"/>
  <c r="CF30" i="10"/>
  <c r="AC2982" i="5"/>
  <c r="U212" i="8"/>
  <c r="AB2522" i="5"/>
  <c r="AV36" i="10"/>
  <c r="AC1692" i="5"/>
  <c r="CD21" i="10"/>
  <c r="AC2901" i="5"/>
  <c r="AT8" i="10"/>
  <c r="AC1592" i="5"/>
  <c r="U195" i="8"/>
  <c r="AB2318" i="5"/>
  <c r="AC562" i="5"/>
  <c r="G3" i="10"/>
  <c r="AC183" i="5"/>
  <c r="CT32" i="10"/>
  <c r="AC3488" i="5"/>
  <c r="BJ16" i="10"/>
  <c r="AC2176" i="5"/>
  <c r="AX15" i="10"/>
  <c r="AC1743" i="5"/>
  <c r="AL11" i="10"/>
  <c r="AC1307" i="5"/>
  <c r="U122" i="8"/>
  <c r="AB1442" i="5"/>
  <c r="K27" i="10"/>
  <c r="AC351" i="5"/>
  <c r="U31" i="10"/>
  <c r="AC715" i="5"/>
  <c r="AC519" i="5"/>
  <c r="G15" i="10"/>
  <c r="AC195" i="5"/>
  <c r="BF21" i="10"/>
  <c r="AC2037" i="5"/>
  <c r="AC677" i="5"/>
  <c r="CQ22" i="10"/>
  <c r="AC3370" i="5"/>
  <c r="U210" i="8"/>
  <c r="AB2498" i="5"/>
  <c r="BG16" i="10"/>
  <c r="AC2068" i="5"/>
  <c r="AU25" i="10"/>
  <c r="AC1645" i="5"/>
  <c r="AC522" i="5"/>
  <c r="J22" i="10"/>
  <c r="AC310" i="5"/>
  <c r="AC568" i="5"/>
  <c r="U275" i="8"/>
  <c r="AB3278" i="5"/>
  <c r="CO32" i="10"/>
  <c r="AC3308" i="5"/>
  <c r="BQ33" i="10"/>
  <c r="AC2445" i="5"/>
  <c r="U200" i="8"/>
  <c r="AB2378" i="5"/>
  <c r="U165" i="8"/>
  <c r="AB1958" i="5"/>
  <c r="AF28" i="10"/>
  <c r="AC1108" i="5"/>
  <c r="T34" i="10"/>
  <c r="AC682" i="5"/>
  <c r="T7" i="10"/>
  <c r="AC655" i="5"/>
  <c r="U163" i="8"/>
  <c r="AB1934" i="5"/>
  <c r="AC647" i="5"/>
  <c r="AC531" i="5"/>
  <c r="AC462" i="5"/>
  <c r="CM23" i="10"/>
  <c r="AC3227" i="5"/>
  <c r="AC595" i="5"/>
  <c r="AC133" i="5"/>
  <c r="AC109" i="5"/>
  <c r="AC61" i="5"/>
  <c r="AC37" i="5"/>
  <c r="CK25" i="10"/>
  <c r="AC3157" i="5"/>
  <c r="U227" i="8"/>
  <c r="AB2702" i="5"/>
  <c r="U99" i="8"/>
  <c r="AB1166" i="5"/>
  <c r="AC785" i="5"/>
  <c r="AC406" i="5"/>
  <c r="AC340" i="5"/>
  <c r="AC244" i="5"/>
  <c r="CV17" i="10"/>
  <c r="AC3545" i="5"/>
  <c r="U261" i="8"/>
  <c r="AB3110" i="5"/>
  <c r="BX12" i="10"/>
  <c r="AC2676" i="5"/>
  <c r="AB13" i="10"/>
  <c r="AC949" i="5"/>
  <c r="BH15" i="10"/>
  <c r="AC2103" i="5"/>
  <c r="U105" i="8"/>
  <c r="AB1238" i="5"/>
  <c r="AC424" i="5"/>
  <c r="U166" i="8"/>
  <c r="AB1970" i="5"/>
  <c r="AX25" i="10"/>
  <c r="AC1753" i="5"/>
  <c r="BJ3" i="10"/>
  <c r="AC2163" i="5"/>
  <c r="BG15" i="10"/>
  <c r="AC2067" i="5"/>
  <c r="BD3" i="10"/>
  <c r="AC1947" i="5"/>
  <c r="AV8" i="10"/>
  <c r="AC1664" i="5"/>
  <c r="AC1644" i="5"/>
  <c r="AZ21" i="10"/>
  <c r="AC1821" i="5"/>
  <c r="AG6" i="10"/>
  <c r="AC1122" i="5"/>
  <c r="U95" i="8"/>
  <c r="AB1118" i="5"/>
  <c r="U86" i="8"/>
  <c r="AB1010" i="5"/>
  <c r="AP16" i="10"/>
  <c r="AC1456" i="5"/>
  <c r="AF5" i="10"/>
  <c r="AC1085" i="5"/>
  <c r="AK37" i="10"/>
  <c r="AC1297" i="5"/>
  <c r="U82" i="8"/>
  <c r="AB962" i="5"/>
  <c r="AD15" i="10"/>
  <c r="AC1023" i="5"/>
  <c r="AD27" i="10"/>
  <c r="AC1035" i="5"/>
  <c r="AD8" i="10"/>
  <c r="AC1016" i="5"/>
  <c r="X20" i="10"/>
  <c r="AC812" i="5"/>
  <c r="AC1105" i="5"/>
  <c r="T27" i="10"/>
  <c r="AC675" i="5"/>
  <c r="AC833" i="5"/>
  <c r="AC783" i="5"/>
  <c r="AC564" i="5"/>
  <c r="AC821" i="5"/>
  <c r="AB25" i="10"/>
  <c r="AC961" i="5"/>
  <c r="AC639" i="5"/>
  <c r="AC857" i="5"/>
  <c r="U69" i="8"/>
  <c r="AB806" i="5"/>
  <c r="U56" i="8"/>
  <c r="AB650" i="5"/>
  <c r="CU32" i="10"/>
  <c r="AC3524" i="5"/>
  <c r="U221" i="8"/>
  <c r="AB2630" i="5"/>
  <c r="AC610" i="5"/>
  <c r="U47" i="8"/>
  <c r="AB542" i="5"/>
  <c r="M3" i="10"/>
  <c r="AC399" i="5"/>
  <c r="BU22" i="10"/>
  <c r="AC2578" i="5"/>
  <c r="BT22" i="10"/>
  <c r="AC2542" i="5"/>
  <c r="U134" i="8"/>
  <c r="AB1586" i="5"/>
  <c r="X10" i="10"/>
  <c r="AC802" i="5"/>
  <c r="F37" i="10"/>
  <c r="AC181" i="5"/>
  <c r="U292" i="8"/>
  <c r="AB3482" i="5"/>
  <c r="CH3" i="10"/>
  <c r="AC3027" i="5"/>
  <c r="AL22" i="10"/>
  <c r="AC1318" i="5"/>
  <c r="AK5" i="10"/>
  <c r="AC1265" i="5"/>
  <c r="U123" i="8"/>
  <c r="AB1454" i="5"/>
  <c r="K18" i="10"/>
  <c r="AC342" i="5"/>
  <c r="AC589" i="5"/>
  <c r="BF25" i="10"/>
  <c r="AC2041" i="5"/>
  <c r="AC441" i="5"/>
  <c r="BS33" i="10"/>
  <c r="AC2517" i="5"/>
  <c r="BG19" i="10"/>
  <c r="AC2071" i="5"/>
  <c r="I25" i="10"/>
  <c r="AC277" i="5"/>
  <c r="G25" i="10"/>
  <c r="AC205" i="5"/>
  <c r="U132" i="8"/>
  <c r="AB1562" i="5"/>
  <c r="AG29" i="10"/>
  <c r="AC1145" i="5"/>
  <c r="U202" i="8"/>
  <c r="AB2402" i="5"/>
  <c r="U164" i="8"/>
  <c r="AB1946" i="5"/>
  <c r="CA35" i="10"/>
  <c r="AC2807" i="5"/>
  <c r="BC12" i="10"/>
  <c r="AC1920" i="5"/>
  <c r="AC452" i="5"/>
  <c r="U197" i="8"/>
  <c r="AB2342" i="5"/>
  <c r="U125" i="8"/>
  <c r="AB1478" i="5"/>
  <c r="U53" i="8"/>
  <c r="AB614" i="5"/>
  <c r="U54" i="8"/>
  <c r="AB626" i="5"/>
  <c r="BZ30" i="10"/>
  <c r="AC2766" i="5"/>
  <c r="U50" i="8"/>
  <c r="AB578" i="5"/>
  <c r="AC668" i="5"/>
  <c r="U42" i="8"/>
  <c r="AC155" i="5"/>
  <c r="AC131" i="5"/>
  <c r="AC107" i="5"/>
  <c r="AC83" i="5"/>
  <c r="AC59" i="5"/>
  <c r="AC35" i="5"/>
  <c r="AC11" i="5"/>
  <c r="CK35" i="10"/>
  <c r="AC3167" i="5"/>
  <c r="AC4" i="10"/>
  <c r="AC976" i="5"/>
  <c r="U49" i="8"/>
  <c r="AB566" i="5"/>
  <c r="AC467" i="5"/>
  <c r="CV33" i="10"/>
  <c r="AC3561" i="5"/>
  <c r="BL31" i="10"/>
  <c r="AC2263" i="5"/>
  <c r="AZ9" i="10"/>
  <c r="AC1809" i="5"/>
  <c r="AB34" i="10"/>
  <c r="AC970" i="5"/>
  <c r="AB10" i="10"/>
  <c r="AC946" i="5"/>
  <c r="BP26" i="10" l="1"/>
  <c r="AC2402" i="5"/>
  <c r="V202" i="8" s="1"/>
  <c r="AM14" i="10"/>
  <c r="AC1346" i="5"/>
  <c r="V114" i="8" s="1"/>
  <c r="CU26" i="10"/>
  <c r="AC3518" i="5"/>
  <c r="V295" i="8" s="1"/>
  <c r="AD2" i="10"/>
  <c r="AC1010" i="5"/>
  <c r="V86" i="8" s="1"/>
  <c r="AO2" i="10"/>
  <c r="AC1406" i="5"/>
  <c r="V119" i="8" s="1"/>
  <c r="CR14" i="10"/>
  <c r="AC3398" i="5"/>
  <c r="V285" i="8" s="1"/>
  <c r="AT26" i="10"/>
  <c r="AC1610" i="5"/>
  <c r="V136" i="8" s="1"/>
  <c r="CP14" i="10"/>
  <c r="AC3326" i="5"/>
  <c r="V279" i="8" s="1"/>
  <c r="BX2" i="10"/>
  <c r="AC2666" i="5"/>
  <c r="V224" i="8" s="1"/>
  <c r="S14" i="10"/>
  <c r="AC626" i="5"/>
  <c r="V54" i="8" s="1"/>
  <c r="BW2" i="10"/>
  <c r="AC2630" i="5"/>
  <c r="V221" i="8" s="1"/>
  <c r="BW26" i="10"/>
  <c r="AC2654" i="5"/>
  <c r="V223" i="8" s="1"/>
  <c r="AF14" i="10"/>
  <c r="AC1094" i="5"/>
  <c r="V93" i="8" s="1"/>
  <c r="K26" i="10"/>
  <c r="AC350" i="5"/>
  <c r="V31" i="8" s="1"/>
  <c r="M14" i="10"/>
  <c r="AC410" i="5"/>
  <c r="V36" i="8" s="1"/>
  <c r="AN26" i="10"/>
  <c r="AC1394" i="5"/>
  <c r="V118" i="8" s="1"/>
  <c r="U26" i="10"/>
  <c r="AC710" i="5"/>
  <c r="V61" i="8" s="1"/>
  <c r="AE26" i="10"/>
  <c r="AC1070" i="5"/>
  <c r="V91" i="8" s="1"/>
  <c r="CO26" i="10"/>
  <c r="AC3302" i="5"/>
  <c r="V277" i="8" s="1"/>
  <c r="CK26" i="10"/>
  <c r="AC3158" i="5"/>
  <c r="V265" i="8" s="1"/>
  <c r="K14" i="10"/>
  <c r="AC338" i="5"/>
  <c r="V30" i="8" s="1"/>
  <c r="W2" i="10"/>
  <c r="AC758" i="5"/>
  <c r="V65" i="8" s="1"/>
  <c r="V14" i="10"/>
  <c r="AC734" i="5"/>
  <c r="V63" i="8" s="1"/>
  <c r="AN14" i="10"/>
  <c r="AC1382" i="5"/>
  <c r="V117" i="8" s="1"/>
  <c r="C26" i="10"/>
  <c r="AC62" i="5"/>
  <c r="V7" i="8" s="1"/>
  <c r="AQ26" i="10"/>
  <c r="AC1502" i="5"/>
  <c r="V127" i="8" s="1"/>
  <c r="AU26" i="10"/>
  <c r="AC1646" i="5"/>
  <c r="V139" i="8" s="1"/>
  <c r="AX14" i="10"/>
  <c r="AC1742" i="5"/>
  <c r="V147" i="8" s="1"/>
  <c r="AR2" i="10"/>
  <c r="AC1514" i="5"/>
  <c r="V128" i="8" s="1"/>
  <c r="AG26" i="10"/>
  <c r="AC1142" i="5"/>
  <c r="V97" i="8" s="1"/>
  <c r="CE26" i="10"/>
  <c r="AC2942" i="5"/>
  <c r="V247" i="8" s="1"/>
  <c r="AK26" i="10"/>
  <c r="AC1286" i="5"/>
  <c r="V109" i="8" s="1"/>
  <c r="BN2" i="10"/>
  <c r="AC2306" i="5"/>
  <c r="V194" i="8" s="1"/>
  <c r="AZ2" i="10"/>
  <c r="AC1802" i="5"/>
  <c r="V152" i="8" s="1"/>
  <c r="CU14" i="10"/>
  <c r="AC3506" i="5"/>
  <c r="V294" i="8" s="1"/>
  <c r="AU14" i="10"/>
  <c r="AC1634" i="5"/>
  <c r="V138" i="8" s="1"/>
  <c r="L26" i="10"/>
  <c r="AC386" i="5"/>
  <c r="V34" i="8" s="1"/>
  <c r="D26" i="10"/>
  <c r="AC98" i="5"/>
  <c r="V10" i="8" s="1"/>
  <c r="N2" i="10"/>
  <c r="AC434" i="5"/>
  <c r="V38" i="8" s="1"/>
  <c r="J26" i="10"/>
  <c r="AC314" i="5"/>
  <c r="V28" i="8" s="1"/>
  <c r="B2" i="10"/>
  <c r="AC2" i="5"/>
  <c r="V2" i="8" s="1"/>
  <c r="G2" i="10"/>
  <c r="AC182" i="5"/>
  <c r="V17" i="8" s="1"/>
  <c r="BY2" i="10"/>
  <c r="AC2702" i="5"/>
  <c r="V227" i="8" s="1"/>
  <c r="CW2" i="10"/>
  <c r="AC3566" i="5"/>
  <c r="V299" i="8" s="1"/>
  <c r="AQ2" i="10"/>
  <c r="AC1478" i="5"/>
  <c r="V125" i="8" s="1"/>
  <c r="AG2" i="10"/>
  <c r="AC1118" i="5"/>
  <c r="V95" i="8" s="1"/>
  <c r="BD14" i="10"/>
  <c r="AC1958" i="5"/>
  <c r="V165" i="8" s="1"/>
  <c r="BM2" i="10"/>
  <c r="AC2270" i="5"/>
  <c r="V191" i="8" s="1"/>
  <c r="AH26" i="10"/>
  <c r="AC1178" i="5"/>
  <c r="V100" i="8" s="1"/>
  <c r="BG14" i="10"/>
  <c r="AC2066" i="5"/>
  <c r="V174" i="8" s="1"/>
  <c r="BT26" i="10"/>
  <c r="AC2546" i="5"/>
  <c r="V214" i="8" s="1"/>
  <c r="Z26" i="10"/>
  <c r="AC890" i="5"/>
  <c r="V76" i="8" s="1"/>
  <c r="CI14" i="10"/>
  <c r="AC3074" i="5"/>
  <c r="V258" i="8" s="1"/>
  <c r="BR2" i="10"/>
  <c r="AC2450" i="5"/>
  <c r="V206" i="8" s="1"/>
  <c r="AE14" i="10"/>
  <c r="AC1058" i="5"/>
  <c r="V90" i="8" s="1"/>
  <c r="BC14" i="10"/>
  <c r="AC1922" i="5"/>
  <c r="V162" i="8" s="1"/>
  <c r="X26" i="10"/>
  <c r="AC818" i="5"/>
  <c r="V70" i="8" s="1"/>
  <c r="CF14" i="10"/>
  <c r="AC2966" i="5"/>
  <c r="V249" i="8" s="1"/>
  <c r="AB26" i="10"/>
  <c r="AC962" i="5"/>
  <c r="V82" i="8" s="1"/>
  <c r="BP2" i="10"/>
  <c r="AC2378" i="5"/>
  <c r="V200" i="8" s="1"/>
  <c r="AE2" i="10"/>
  <c r="AC1046" i="5"/>
  <c r="V89" i="8" s="1"/>
  <c r="BG26" i="10"/>
  <c r="AC2078" i="5"/>
  <c r="V175" i="8" s="1"/>
  <c r="CR2" i="10"/>
  <c r="AC3386" i="5"/>
  <c r="V284" i="8" s="1"/>
  <c r="BA14" i="10"/>
  <c r="AC1850" i="5"/>
  <c r="V156" i="8" s="1"/>
  <c r="AF26" i="10"/>
  <c r="AC1106" i="5"/>
  <c r="V94" i="8" s="1"/>
  <c r="BD2" i="10"/>
  <c r="AC1946" i="5"/>
  <c r="V164" i="8" s="1"/>
  <c r="AT2" i="10"/>
  <c r="AC1586" i="5"/>
  <c r="V134" i="8" s="1"/>
  <c r="AH14" i="10"/>
  <c r="AC1166" i="5"/>
  <c r="V99" i="8" s="1"/>
  <c r="J14" i="10"/>
  <c r="AC302" i="5"/>
  <c r="V27" i="8" s="1"/>
  <c r="BQ2" i="10"/>
  <c r="AC2414" i="5"/>
  <c r="V203" i="8" s="1"/>
  <c r="AL14" i="10"/>
  <c r="AC1310" i="5"/>
  <c r="V111" i="8" s="1"/>
  <c r="BL2" i="10"/>
  <c r="AC2234" i="5"/>
  <c r="V188" i="8" s="1"/>
  <c r="AB2" i="10"/>
  <c r="AC938" i="5"/>
  <c r="V80" i="8" s="1"/>
  <c r="AG14" i="10"/>
  <c r="AC1130" i="5"/>
  <c r="V96" i="8" s="1"/>
  <c r="BX26" i="10"/>
  <c r="AC2690" i="5"/>
  <c r="V226" i="8" s="1"/>
  <c r="S2" i="10"/>
  <c r="AC614" i="5"/>
  <c r="V53" i="8" s="1"/>
  <c r="C14" i="10"/>
  <c r="AC50" i="5"/>
  <c r="V6" i="8" s="1"/>
  <c r="CV14" i="10"/>
  <c r="AC3542" i="5"/>
  <c r="V297" i="8" s="1"/>
  <c r="BX14" i="10"/>
  <c r="AC2678" i="5"/>
  <c r="V225" i="8" s="1"/>
  <c r="BB2" i="10"/>
  <c r="AC1874" i="5"/>
  <c r="V158" i="8" s="1"/>
  <c r="AU2" i="10"/>
  <c r="AC1622" i="5"/>
  <c r="V137" i="8" s="1"/>
  <c r="BE2" i="10"/>
  <c r="AC1982" i="5"/>
  <c r="V167" i="8" s="1"/>
  <c r="BP14" i="10"/>
  <c r="AC2390" i="5"/>
  <c r="V201" i="8" s="1"/>
  <c r="AL2" i="10"/>
  <c r="AC1298" i="5"/>
  <c r="V110" i="8" s="1"/>
  <c r="CK14" i="10"/>
  <c r="AC3146" i="5"/>
  <c r="V264" i="8" s="1"/>
  <c r="M26" i="10"/>
  <c r="AC422" i="5"/>
  <c r="V37" i="8" s="1"/>
  <c r="N26" i="10"/>
  <c r="AC458" i="5"/>
  <c r="V40" i="8" s="1"/>
  <c r="AZ26" i="10"/>
  <c r="AC1826" i="5"/>
  <c r="V154" i="8" s="1"/>
  <c r="BZ26" i="10"/>
  <c r="AC2762" i="5"/>
  <c r="V232" i="8" s="1"/>
  <c r="U2" i="10"/>
  <c r="AC686" i="5"/>
  <c r="V59" i="8" s="1"/>
  <c r="CW26" i="10"/>
  <c r="AC3590" i="5"/>
  <c r="V301" i="8" s="1"/>
  <c r="AN2" i="10"/>
  <c r="AC1370" i="5"/>
  <c r="V116" i="8" s="1"/>
  <c r="J2" i="10"/>
  <c r="AC290" i="5"/>
  <c r="V26" i="8" s="1"/>
  <c r="AQ14" i="10"/>
  <c r="AC1490" i="5"/>
  <c r="V126" i="8" s="1"/>
  <c r="CN26" i="10"/>
  <c r="AC3266" i="5"/>
  <c r="V274" i="8" s="1"/>
  <c r="AZ14" i="10"/>
  <c r="AC1814" i="5"/>
  <c r="V153" i="8" s="1"/>
  <c r="AS26" i="10"/>
  <c r="AC1574" i="5"/>
  <c r="V133" i="8" s="1"/>
  <c r="CS26" i="10"/>
  <c r="AC3446" i="5"/>
  <c r="V289" i="8" s="1"/>
  <c r="H14" i="10"/>
  <c r="AC230" i="5"/>
  <c r="V21" i="8" s="1"/>
  <c r="E14" i="10"/>
  <c r="AC122" i="5"/>
  <c r="V12" i="8" s="1"/>
  <c r="I14" i="10"/>
  <c r="AC266" i="5"/>
  <c r="V24" i="8" s="1"/>
  <c r="L14" i="10"/>
  <c r="AC374" i="5"/>
  <c r="V33" i="8" s="1"/>
  <c r="B26" i="10"/>
  <c r="AC26" i="5"/>
  <c r="V4" i="8" s="1"/>
  <c r="BA26" i="10"/>
  <c r="AC1862" i="5"/>
  <c r="V157" i="8" s="1"/>
  <c r="BI26" i="10"/>
  <c r="AC2150" i="5"/>
  <c r="V181" i="8" s="1"/>
  <c r="AP26" i="10"/>
  <c r="AC1466" i="5"/>
  <c r="V124" i="8" s="1"/>
  <c r="I26" i="10"/>
  <c r="AC278" i="5"/>
  <c r="V25" i="8" s="1"/>
  <c r="CP2" i="10"/>
  <c r="AC3314" i="5"/>
  <c r="V278" i="8" s="1"/>
  <c r="BV2" i="10"/>
  <c r="AC2594" i="5"/>
  <c r="V218" i="8" s="1"/>
  <c r="Z2" i="10"/>
  <c r="AC866" i="5"/>
  <c r="V74" i="8" s="1"/>
  <c r="BF2" i="10"/>
  <c r="AC2018" i="5"/>
  <c r="V170" i="8" s="1"/>
  <c r="AR26" i="10"/>
  <c r="AC1538" i="5"/>
  <c r="V130" i="8" s="1"/>
  <c r="BH14" i="10"/>
  <c r="AC2102" i="5"/>
  <c r="V177" i="8" s="1"/>
  <c r="AT14" i="10"/>
  <c r="AC1598" i="5"/>
  <c r="V135" i="8" s="1"/>
  <c r="CG26" i="10"/>
  <c r="AC3014" i="5"/>
  <c r="V253" i="8" s="1"/>
  <c r="BL26" i="10"/>
  <c r="AC2258" i="5"/>
  <c r="V190" i="8" s="1"/>
  <c r="CC26" i="10"/>
  <c r="AC2870" i="5"/>
  <c r="V241" i="8" s="1"/>
  <c r="AX26" i="10"/>
  <c r="AC1754" i="5"/>
  <c r="V148" i="8" s="1"/>
  <c r="AJ26" i="10"/>
  <c r="AC1250" i="5"/>
  <c r="V106" i="8" s="1"/>
  <c r="R26" i="10"/>
  <c r="AC602" i="5"/>
  <c r="V52" i="8" s="1"/>
  <c r="BW14" i="10"/>
  <c r="AC2642" i="5"/>
  <c r="V222" i="8" s="1"/>
  <c r="BZ14" i="10"/>
  <c r="AC2750" i="5"/>
  <c r="V231" i="8" s="1"/>
  <c r="F2" i="10"/>
  <c r="AC146" i="5"/>
  <c r="V14" i="8" s="1"/>
  <c r="H26" i="10"/>
  <c r="AC242" i="5"/>
  <c r="V22" i="8" s="1"/>
  <c r="D14" i="10"/>
  <c r="AC86" i="5"/>
  <c r="V9" i="8" s="1"/>
  <c r="G26" i="10"/>
  <c r="AC206" i="5"/>
  <c r="V19" i="8" s="1"/>
  <c r="BT14" i="10"/>
  <c r="AC2534" i="5"/>
  <c r="V213" i="8" s="1"/>
  <c r="CA14" i="10"/>
  <c r="AC2786" i="5"/>
  <c r="V234" i="8" s="1"/>
  <c r="H2" i="10"/>
  <c r="AC218" i="5"/>
  <c r="V20" i="8" s="1"/>
  <c r="CJ2" i="10"/>
  <c r="AC3098" i="5"/>
  <c r="V260" i="8" s="1"/>
  <c r="BH2" i="10"/>
  <c r="AC2090" i="5"/>
  <c r="V176" i="8" s="1"/>
  <c r="Y26" i="10"/>
  <c r="AC854" i="5"/>
  <c r="V73" i="8" s="1"/>
  <c r="AY14" i="10"/>
  <c r="AC1778" i="5"/>
  <c r="V150" i="8" s="1"/>
  <c r="T14" i="10"/>
  <c r="AC662" i="5"/>
  <c r="V57" i="8" s="1"/>
  <c r="CB2" i="10"/>
  <c r="AC2810" i="5"/>
  <c r="V236" i="8" s="1"/>
  <c r="BH26" i="10"/>
  <c r="AC2114" i="5"/>
  <c r="V178" i="8" s="1"/>
  <c r="CG2" i="10"/>
  <c r="AC2990" i="5"/>
  <c r="V251" i="8" s="1"/>
  <c r="CS2" i="10"/>
  <c r="AC3422" i="5"/>
  <c r="V287" i="8" s="1"/>
  <c r="AW2" i="10"/>
  <c r="AC1694" i="5"/>
  <c r="V143" i="8" s="1"/>
  <c r="BT2" i="10"/>
  <c r="AC2522" i="5"/>
  <c r="V212" i="8" s="1"/>
  <c r="BU26" i="10"/>
  <c r="AC2582" i="5"/>
  <c r="V217" i="8" s="1"/>
  <c r="AM2" i="10"/>
  <c r="AC1334" i="5"/>
  <c r="V113" i="8" s="1"/>
  <c r="CB26" i="10"/>
  <c r="AC2834" i="5"/>
  <c r="V238" i="8" s="1"/>
  <c r="CD26" i="10"/>
  <c r="AC2906" i="5"/>
  <c r="V244" i="8" s="1"/>
  <c r="CM26" i="10"/>
  <c r="AC3230" i="5"/>
  <c r="V271" i="8" s="1"/>
  <c r="CE14" i="10"/>
  <c r="AC2930" i="5"/>
  <c r="V246" i="8" s="1"/>
  <c r="T26" i="10"/>
  <c r="AC674" i="5"/>
  <c r="V58" i="8" s="1"/>
  <c r="CI2" i="10"/>
  <c r="AC3062" i="5"/>
  <c r="V257" i="8" s="1"/>
  <c r="AO26" i="10"/>
  <c r="AC1430" i="5"/>
  <c r="V121" i="8" s="1"/>
  <c r="AW14" i="10"/>
  <c r="AC1706" i="5"/>
  <c r="V144" i="8" s="1"/>
  <c r="CQ26" i="10"/>
  <c r="AC3374" i="5"/>
  <c r="V283" i="8" s="1"/>
  <c r="CQ14" i="10"/>
  <c r="AC3362" i="5"/>
  <c r="V282" i="8" s="1"/>
  <c r="CM2" i="10"/>
  <c r="AC3206" i="5"/>
  <c r="V269" i="8" s="1"/>
  <c r="CV26" i="10"/>
  <c r="AC3554" i="5"/>
  <c r="V298" i="8" s="1"/>
  <c r="BB26" i="10"/>
  <c r="AC1898" i="5"/>
  <c r="V160" i="8" s="1"/>
  <c r="BS2" i="10"/>
  <c r="AC2486" i="5"/>
  <c r="V209" i="8" s="1"/>
  <c r="F26" i="10"/>
  <c r="AC170" i="5"/>
  <c r="V16" i="8" s="1"/>
  <c r="AA2" i="10"/>
  <c r="AC902" i="5"/>
  <c r="V77" i="8" s="1"/>
  <c r="G14" i="10"/>
  <c r="AC194" i="5"/>
  <c r="V18" i="8" s="1"/>
  <c r="K2" i="10"/>
  <c r="AC326" i="5"/>
  <c r="V29" i="8" s="1"/>
  <c r="L2" i="10"/>
  <c r="AC362" i="5"/>
  <c r="V32" i="8" s="1"/>
  <c r="E2" i="10"/>
  <c r="AC110" i="5"/>
  <c r="V11" i="8" s="1"/>
  <c r="I2" i="10"/>
  <c r="AC254" i="5"/>
  <c r="V23" i="8" s="1"/>
  <c r="AA14" i="10"/>
  <c r="AC914" i="5"/>
  <c r="V78" i="8" s="1"/>
  <c r="BY14" i="10"/>
  <c r="AC2714" i="5"/>
  <c r="V228" i="8" s="1"/>
  <c r="CJ14" i="10"/>
  <c r="AC3110" i="5"/>
  <c r="V261" i="8" s="1"/>
  <c r="BC26" i="10"/>
  <c r="AC1934" i="5"/>
  <c r="V163" i="8" s="1"/>
  <c r="BO2" i="10"/>
  <c r="AC2342" i="5"/>
  <c r="V197" i="8" s="1"/>
  <c r="CT26" i="10"/>
  <c r="AC3482" i="5"/>
  <c r="V292" i="8" s="1"/>
  <c r="BS14" i="10"/>
  <c r="AC2498" i="5"/>
  <c r="V210" i="8" s="1"/>
  <c r="CH14" i="10"/>
  <c r="AC3038" i="5"/>
  <c r="V255" i="8" s="1"/>
  <c r="BU14" i="10"/>
  <c r="AC2570" i="5"/>
  <c r="V216" i="8" s="1"/>
  <c r="CD14" i="10"/>
  <c r="AC2894" i="5"/>
  <c r="V243" i="8" s="1"/>
  <c r="P26" i="10"/>
  <c r="AC530" i="5"/>
  <c r="V46" i="8" s="1"/>
  <c r="Q14" i="10"/>
  <c r="AC554" i="5"/>
  <c r="V48" i="8" s="1"/>
  <c r="BU2" i="10"/>
  <c r="AC2558" i="5"/>
  <c r="V215" i="8" s="1"/>
  <c r="CH2" i="10"/>
  <c r="AC3026" i="5"/>
  <c r="V254" i="8" s="1"/>
  <c r="BK14" i="10"/>
  <c r="AC2210" i="5"/>
  <c r="V186" i="8" s="1"/>
  <c r="AC2" i="10"/>
  <c r="AC974" i="5"/>
  <c r="V83" i="8" s="1"/>
  <c r="BK2" i="10"/>
  <c r="AC2198" i="5"/>
  <c r="V185" i="8" s="1"/>
  <c r="BB14" i="10"/>
  <c r="AC1886" i="5"/>
  <c r="V159" i="8" s="1"/>
  <c r="BI2" i="10"/>
  <c r="AC2126" i="5"/>
  <c r="V179" i="8" s="1"/>
  <c r="AL26" i="10"/>
  <c r="AC1322" i="5"/>
  <c r="V112" i="8" s="1"/>
  <c r="CP26" i="10"/>
  <c r="AC3338" i="5"/>
  <c r="V280" i="8" s="1"/>
  <c r="T2" i="10"/>
  <c r="AC650" i="5"/>
  <c r="V56" i="8" s="1"/>
  <c r="BF26" i="10"/>
  <c r="AC2042" i="5"/>
  <c r="V172" i="8" s="1"/>
  <c r="X14" i="10"/>
  <c r="AC806" i="5"/>
  <c r="V69" i="8" s="1"/>
  <c r="BD26" i="10"/>
  <c r="AC1970" i="5"/>
  <c r="V166" i="8" s="1"/>
  <c r="AS14" i="10"/>
  <c r="AC1562" i="5"/>
  <c r="V132" i="8" s="1"/>
  <c r="CN14" i="10"/>
  <c r="AC3254" i="5"/>
  <c r="V273" i="8" s="1"/>
  <c r="BE14" i="10"/>
  <c r="AC1994" i="5"/>
  <c r="V168" i="8" s="1"/>
  <c r="BJ14" i="10"/>
  <c r="AC2174" i="5"/>
  <c r="V183" i="8" s="1"/>
  <c r="R2" i="10"/>
  <c r="AC578" i="5"/>
  <c r="V50" i="8" s="1"/>
  <c r="Y14" i="10"/>
  <c r="AC842" i="5"/>
  <c r="V72" i="8" s="1"/>
  <c r="BQ26" i="10"/>
  <c r="AC2438" i="5"/>
  <c r="V205" i="8" s="1"/>
  <c r="CW14" i="10"/>
  <c r="AC3578" i="5"/>
  <c r="V300" i="8" s="1"/>
  <c r="CS14" i="10"/>
  <c r="AC3434" i="5"/>
  <c r="V288" i="8" s="1"/>
  <c r="AV14" i="10"/>
  <c r="AC1670" i="5"/>
  <c r="V141" i="8" s="1"/>
  <c r="BR14" i="10"/>
  <c r="AC2462" i="5"/>
  <c r="V207" i="8" s="1"/>
  <c r="AD26" i="10"/>
  <c r="AC1034" i="5"/>
  <c r="V88" i="8" s="1"/>
  <c r="BO26" i="10"/>
  <c r="AC2366" i="5"/>
  <c r="V199" i="8" s="1"/>
  <c r="W26" i="10"/>
  <c r="AC782" i="5"/>
  <c r="V67" i="8" s="1"/>
  <c r="AJ2" i="10"/>
  <c r="AC1226" i="5"/>
  <c r="V104" i="8" s="1"/>
  <c r="BJ26" i="10"/>
  <c r="AC2186" i="5"/>
  <c r="V184" i="8" s="1"/>
  <c r="CD2" i="10"/>
  <c r="AC2882" i="5"/>
  <c r="V242" i="8" s="1"/>
  <c r="BA2" i="10"/>
  <c r="AC1838" i="5"/>
  <c r="V155" i="8" s="1"/>
  <c r="BR26" i="10"/>
  <c r="AC2474" i="5"/>
  <c r="V208" i="8" s="1"/>
  <c r="BG2" i="10"/>
  <c r="AC2054" i="5"/>
  <c r="V173" i="8" s="1"/>
  <c r="BV26" i="10"/>
  <c r="AC2618" i="5"/>
  <c r="V220" i="8" s="1"/>
  <c r="BE26" i="10"/>
  <c r="AC2006" i="5"/>
  <c r="V169" i="8" s="1"/>
  <c r="CC2" i="10"/>
  <c r="AC2846" i="5"/>
  <c r="V239" i="8" s="1"/>
  <c r="U14" i="10"/>
  <c r="AC698" i="5"/>
  <c r="V60" i="8" s="1"/>
  <c r="AY26" i="10"/>
  <c r="AC1790" i="5"/>
  <c r="V151" i="8" s="1"/>
  <c r="CC14" i="10"/>
  <c r="AC2858" i="5"/>
  <c r="V240" i="8" s="1"/>
  <c r="R14" i="10"/>
  <c r="AC590" i="5"/>
  <c r="V51" i="8" s="1"/>
  <c r="B14" i="10"/>
  <c r="AC14" i="5"/>
  <c r="V3" i="8" s="1"/>
  <c r="V2" i="10"/>
  <c r="AC722" i="5"/>
  <c r="V62" i="8" s="1"/>
  <c r="AA26" i="10"/>
  <c r="AC926" i="5"/>
  <c r="V79" i="8" s="1"/>
  <c r="S26" i="10"/>
  <c r="AC638" i="5"/>
  <c r="V55" i="8" s="1"/>
  <c r="E26" i="10"/>
  <c r="AC134" i="5"/>
  <c r="V13" i="8" s="1"/>
  <c r="CA26" i="10"/>
  <c r="AC2798" i="5"/>
  <c r="V235" i="8" s="1"/>
  <c r="Q26" i="10"/>
  <c r="AC566" i="5"/>
  <c r="V49" i="8" s="1"/>
  <c r="X2" i="10"/>
  <c r="AC794" i="5"/>
  <c r="V68" i="8" s="1"/>
  <c r="Q2" i="10"/>
  <c r="AC542" i="5"/>
  <c r="V47" i="8" s="1"/>
  <c r="BF14" i="10"/>
  <c r="AC2030" i="5"/>
  <c r="V171" i="8" s="1"/>
  <c r="BO14" i="10"/>
  <c r="AC2354" i="5"/>
  <c r="V198" i="8" s="1"/>
  <c r="V26" i="10"/>
  <c r="AC746" i="5"/>
  <c r="V64" i="8" s="1"/>
  <c r="CQ2" i="10"/>
  <c r="AC3350" i="5"/>
  <c r="V281" i="8" s="1"/>
  <c r="CT14" i="10"/>
  <c r="AC3470" i="5"/>
  <c r="V291" i="8" s="1"/>
  <c r="AI14" i="10"/>
  <c r="AC1202" i="5"/>
  <c r="V102" i="8" s="1"/>
  <c r="AM26" i="10"/>
  <c r="AC1358" i="5"/>
  <c r="V115" i="8" s="1"/>
  <c r="BC2" i="10"/>
  <c r="AC1910" i="5"/>
  <c r="V161" i="8" s="1"/>
  <c r="CI26" i="10"/>
  <c r="AC3086" i="5"/>
  <c r="V259" i="8" s="1"/>
  <c r="AF2" i="10"/>
  <c r="AC1082" i="5"/>
  <c r="V92" i="8" s="1"/>
  <c r="CU2" i="10"/>
  <c r="AC3494" i="5"/>
  <c r="V293" i="8" s="1"/>
  <c r="AY2" i="10"/>
  <c r="AC1766" i="5"/>
  <c r="V149" i="8" s="1"/>
  <c r="BJ2" i="10"/>
  <c r="AC2162" i="5"/>
  <c r="V182" i="8" s="1"/>
  <c r="CT2" i="10"/>
  <c r="AC3458" i="5"/>
  <c r="V290" i="8" s="1"/>
  <c r="AX2" i="10"/>
  <c r="AC1730" i="5"/>
  <c r="V146" i="8" s="1"/>
  <c r="CL2" i="10"/>
  <c r="AC3170" i="5"/>
  <c r="V266" i="8" s="1"/>
  <c r="AJ14" i="10"/>
  <c r="AC1238" i="5"/>
  <c r="V105" i="8" s="1"/>
  <c r="CO2" i="10"/>
  <c r="AC3278" i="5"/>
  <c r="V275" i="8" s="1"/>
  <c r="AP2" i="10"/>
  <c r="AC1442" i="5"/>
  <c r="V122" i="8" s="1"/>
  <c r="AO14" i="10"/>
  <c r="AC1418" i="5"/>
  <c r="V120" i="8" s="1"/>
  <c r="BN26" i="10"/>
  <c r="AC2330" i="5"/>
  <c r="V196" i="8" s="1"/>
  <c r="CN2" i="10"/>
  <c r="AC3242" i="5"/>
  <c r="V272" i="8" s="1"/>
  <c r="P14" i="10"/>
  <c r="AC518" i="5"/>
  <c r="V45" i="8" s="1"/>
  <c r="CG14" i="10"/>
  <c r="AC3002" i="5"/>
  <c r="V252" i="8" s="1"/>
  <c r="CL14" i="10"/>
  <c r="AC3182" i="5"/>
  <c r="V267" i="8" s="1"/>
  <c r="BN14" i="10"/>
  <c r="AC2318" i="5"/>
  <c r="V195" i="8" s="1"/>
  <c r="CF26" i="10"/>
  <c r="AC2978" i="5"/>
  <c r="V250" i="8" s="1"/>
  <c r="Y2" i="10"/>
  <c r="AC830" i="5"/>
  <c r="V71" i="8" s="1"/>
  <c r="AC14" i="10"/>
  <c r="AC986" i="5"/>
  <c r="V84" i="8" s="1"/>
  <c r="CM14" i="10"/>
  <c r="AC3218" i="5"/>
  <c r="V270" i="8" s="1"/>
  <c r="AC26" i="10"/>
  <c r="AC998" i="5"/>
  <c r="V85" i="8" s="1"/>
  <c r="CH26" i="10"/>
  <c r="AC3050" i="5"/>
  <c r="V256" i="8" s="1"/>
  <c r="CR26" i="10"/>
  <c r="AC3410" i="5"/>
  <c r="V286" i="8" s="1"/>
  <c r="N14" i="10"/>
  <c r="AC446" i="5"/>
  <c r="V39" i="8" s="1"/>
  <c r="Z14" i="10"/>
  <c r="AC878" i="5"/>
  <c r="V75" i="8" s="1"/>
  <c r="AW26" i="10"/>
  <c r="AC1718" i="5"/>
  <c r="V145" i="8" s="1"/>
  <c r="CA2" i="10"/>
  <c r="AC2774" i="5"/>
  <c r="V233" i="8" s="1"/>
  <c r="AK14" i="10"/>
  <c r="AC1274" i="5"/>
  <c r="V108" i="8" s="1"/>
  <c r="W14" i="10"/>
  <c r="AC770" i="5"/>
  <c r="V66" i="8" s="1"/>
  <c r="AV2" i="10"/>
  <c r="AC1658" i="5"/>
  <c r="V140" i="8" s="1"/>
  <c r="C2" i="10"/>
  <c r="AC38" i="5"/>
  <c r="V5" i="8" s="1"/>
  <c r="BM26" i="10"/>
  <c r="AC2294" i="5"/>
  <c r="V193" i="8" s="1"/>
  <c r="CB14" i="10"/>
  <c r="AC2822" i="5"/>
  <c r="V237" i="8" s="1"/>
  <c r="BV14" i="10"/>
  <c r="AC2606" i="5"/>
  <c r="V219" i="8" s="1"/>
  <c r="AR14" i="10"/>
  <c r="AC1526" i="5"/>
  <c r="V129" i="8" s="1"/>
  <c r="BS26" i="10"/>
  <c r="AC2510" i="5"/>
  <c r="V211" i="8" s="1"/>
  <c r="CL26" i="10"/>
  <c r="AC3194" i="5"/>
  <c r="V268" i="8" s="1"/>
  <c r="CV2" i="10"/>
  <c r="AC3530" i="5"/>
  <c r="V296" i="8" s="1"/>
  <c r="BK26" i="10"/>
  <c r="AC2222" i="5"/>
  <c r="V187" i="8" s="1"/>
  <c r="CK2" i="10"/>
  <c r="AC3134" i="5"/>
  <c r="V263" i="8" s="1"/>
  <c r="BZ2" i="10"/>
  <c r="AC2738" i="5"/>
  <c r="V230" i="8" s="1"/>
  <c r="AI2" i="10"/>
  <c r="AC1190" i="5"/>
  <c r="V101" i="8" s="1"/>
  <c r="CF2" i="10"/>
  <c r="AC2954" i="5"/>
  <c r="V248" i="8" s="1"/>
  <c r="D2" i="10"/>
  <c r="AC74" i="5"/>
  <c r="V8" i="8" s="1"/>
  <c r="M2" i="10"/>
  <c r="AC398" i="5"/>
  <c r="V35" i="8" s="1"/>
  <c r="F14" i="10"/>
  <c r="AC158" i="5"/>
  <c r="V15" i="8" s="1"/>
  <c r="BY26" i="10"/>
  <c r="AC2726" i="5"/>
  <c r="V229" i="8" s="1"/>
  <c r="P2" i="10"/>
  <c r="AC506" i="5"/>
  <c r="V44" i="8" s="1"/>
  <c r="AP14" i="10"/>
  <c r="AC1454" i="5"/>
  <c r="V123" i="8" s="1"/>
  <c r="AS2" i="10"/>
  <c r="AC1550" i="5"/>
  <c r="V131" i="8" s="1"/>
  <c r="CJ26" i="10"/>
  <c r="AC3122" i="5"/>
  <c r="V262" i="8" s="1"/>
  <c r="AD14" i="10"/>
  <c r="AC1022" i="5"/>
  <c r="V87" i="8" s="1"/>
  <c r="CO14" i="10"/>
  <c r="AC3290" i="5"/>
  <c r="V276" i="8" s="1"/>
  <c r="BL14" i="10"/>
  <c r="AC2246" i="5"/>
  <c r="V189" i="8" s="1"/>
  <c r="BM14" i="10"/>
  <c r="AC2282" i="5"/>
  <c r="V192" i="8" s="1"/>
  <c r="AI26" i="10"/>
  <c r="AC1214" i="5"/>
  <c r="V103" i="8" s="1"/>
  <c r="AK2" i="10"/>
  <c r="AC1262" i="5"/>
  <c r="V107" i="8" s="1"/>
  <c r="AH2" i="10"/>
  <c r="AC1154" i="5"/>
  <c r="V98" i="8" s="1"/>
  <c r="AB14" i="10"/>
  <c r="AC950" i="5"/>
  <c r="V81" i="8" s="1"/>
  <c r="CE2" i="10"/>
  <c r="AC2918" i="5"/>
  <c r="V245" i="8" s="1"/>
  <c r="BI14" i="10"/>
  <c r="AC2138" i="5"/>
  <c r="V180" i="8" s="1"/>
  <c r="BQ14" i="10"/>
  <c r="AC2426" i="5"/>
  <c r="V204" i="8" s="1"/>
  <c r="AV26" i="10"/>
  <c r="AC1682" i="5"/>
  <c r="V142" i="8" s="1"/>
  <c r="O3" i="10"/>
  <c r="AC471" i="5"/>
  <c r="V4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200-000001000000}">
      <text>
        <r>
          <rPr>
            <sz val="10"/>
            <rFont val="Arial"/>
            <family val="2"/>
          </rPr>
          <t>Ajuste propio del proveedor (historial crediticio, negociación, solvencia). Editable.</t>
        </r>
      </text>
    </comment>
    <comment ref="N1" authorId="0" shapeId="0" xr:uid="{00000000-0006-0000-0200-000002000000}">
      <text>
        <r>
          <rPr>
            <sz val="10"/>
            <rFont val="Arial"/>
            <family val="2"/>
          </rPr>
          <t>Spread = giro + criticidad + proveedor único + certificación + plazo de pago + ajuste específico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300-000001000000}">
      <text>
        <r>
          <rPr>
            <sz val="10"/>
            <rFont val="Arial"/>
            <family val="2"/>
          </rPr>
          <t>Aumento del monto contratado respecto al año previo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U1" authorId="0" shapeId="0" xr:uid="{00000000-0006-0000-0400-000001000000}">
      <text>
        <r>
          <rPr>
            <sz val="10"/>
            <rFont val="Arial"/>
            <family val="2"/>
          </rPr>
          <t>Facturado + costo de incidencias + costo de no calidad - penalizaciones cobradas</t>
        </r>
      </text>
    </comment>
    <comment ref="V1" authorId="0" shapeId="0" xr:uid="{00000000-0006-0000-0400-000002000000}">
      <text>
        <r>
          <rPr>
            <sz val="10"/>
            <rFont val="Arial"/>
            <family val="2"/>
          </rPr>
          <t>Ahorro neto vs. costo de referencia de mercado: (Costo_Referencia - Costo_Total_Real)/Costo_Referencia. Serie de 'rendimiento' del proveedor.</t>
        </r>
      </text>
    </comment>
    <comment ref="W1" authorId="0" shapeId="0" xr:uid="{00000000-0006-0000-0400-000003000000}">
      <text>
        <r>
          <rPr>
            <sz val="10"/>
            <rFont val="Arial"/>
            <family val="2"/>
          </rPr>
          <t>Índice de Desempeño del Proveedor (0-100), ponderado con los pesos de la hoja Parametros</t>
        </r>
      </text>
    </comment>
    <comment ref="Z1" authorId="0" shapeId="0" xr:uid="{00000000-0006-0000-0400-000004000000}">
      <text>
        <r>
          <rPr>
            <sz val="10"/>
            <rFont val="Arial"/>
            <family val="2"/>
          </rPr>
          <t>Choque mensual propio del proveedor, simulado AR(1) + 0.10% por interrupción del mes (valor simulado)</t>
        </r>
      </text>
    </comment>
    <comment ref="AA1" authorId="0" shapeId="0" xr:uid="{00000000-0006-0000-0400-000005000000}">
      <text>
        <r>
          <rPr>
            <sz val="10"/>
            <rFont val="Arial"/>
            <family val="2"/>
          </rPr>
          <t>Tasa simulada y variable del proveedor = referencia + spread + choque</t>
        </r>
      </text>
    </comment>
    <comment ref="AB1" authorId="0" shapeId="0" xr:uid="{00000000-0006-0000-0400-000006000000}">
      <text>
        <r>
          <rPr>
            <sz val="10"/>
            <rFont val="Arial"/>
            <family val="2"/>
          </rPr>
          <t>Equivalente mensual de la tasa anual</t>
        </r>
      </text>
    </comment>
    <comment ref="AC1" authorId="0" shapeId="0" xr:uid="{00000000-0006-0000-0400-000007000000}">
      <text>
        <r>
          <rPr>
            <sz val="10"/>
            <rFont val="Arial"/>
            <family val="2"/>
          </rPr>
          <t>Rendimiento neto mensual menos la tasa mensual del proveedor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" authorId="0" shapeId="0" xr:uid="{00000000-0006-0000-0600-000001000000}">
      <text>
        <r>
          <rPr>
            <sz val="10"/>
            <rFont val="Arial"/>
            <family val="2"/>
          </rPr>
          <t>Promedio de los 6 rubros auditados</t>
        </r>
      </text>
    </comment>
  </commentList>
</comments>
</file>

<file path=xl/sharedStrings.xml><?xml version="1.0" encoding="utf-8"?>
<sst xmlns="http://schemas.openxmlformats.org/spreadsheetml/2006/main" count="36337" uniqueCount="4669">
  <si>
    <t>Parámetros de la base de datos (celdas amarillas = supuestos editables)</t>
  </si>
  <si>
    <t>Parámetro</t>
  </si>
  <si>
    <t>Valor</t>
  </si>
  <si>
    <t>Peso Calidad del servicio en IDP</t>
  </si>
  <si>
    <t>Peso OTIF (entregas a tiempo y completas) en IDP</t>
  </si>
  <si>
    <t>Peso Cumplimiento de proceso en IDP</t>
  </si>
  <si>
    <t>Peso (1 - Tasa de rechazo) en IDP</t>
  </si>
  <si>
    <t>Presupuesto total anual de compras a asignar (MXN)</t>
  </si>
  <si>
    <t>Tasa de referencia promedio 2023-2025 (simulada)</t>
  </si>
  <si>
    <t>Calculada: promedio de la hoja Tasa_Referencia. La tasa de cada proveedor = referencia + spread del proveedor + choque mensual.</t>
  </si>
  <si>
    <t>Participación mínima por proveedor seleccionado</t>
  </si>
  <si>
    <t>Participación máxima por proveedor</t>
  </si>
  <si>
    <t>Número mínimo de proveedores por giro</t>
  </si>
  <si>
    <t>Calificación IDP mínima aceptable (0-100)</t>
  </si>
  <si>
    <t>Suma de pesos IDP (debe ser 100%)</t>
  </si>
  <si>
    <t>Límites de participación por giro (restricciones sugeridas)</t>
  </si>
  <si>
    <t>Giro</t>
  </si>
  <si>
    <t>Código</t>
  </si>
  <si>
    <t>Participación mínima</t>
  </si>
  <si>
    <t>Participación máxima</t>
  </si>
  <si>
    <t>Spread de riesgo por giro</t>
  </si>
  <si>
    <t>Materias primas</t>
  </si>
  <si>
    <t>MP</t>
  </si>
  <si>
    <t>Empaque y embalaje</t>
  </si>
  <si>
    <t>EE</t>
  </si>
  <si>
    <t>Transporte y logística</t>
  </si>
  <si>
    <t>TL</t>
  </si>
  <si>
    <t>Mantenimiento industrial</t>
  </si>
  <si>
    <t>MI</t>
  </si>
  <si>
    <t>Tecnologías de la información</t>
  </si>
  <si>
    <t>TI</t>
  </si>
  <si>
    <t>Refacciones y componentes</t>
  </si>
  <si>
    <t>RC</t>
  </si>
  <si>
    <t>Energía y combustibles</t>
  </si>
  <si>
    <t>EC</t>
  </si>
  <si>
    <t>Químicos e insumos industriales</t>
  </si>
  <si>
    <t>QI</t>
  </si>
  <si>
    <t>Servicios generales (limpieza y seguridad)</t>
  </si>
  <si>
    <t>SG</t>
  </si>
  <si>
    <t>Servicios profesionales y consultoría</t>
  </si>
  <si>
    <t>SP</t>
  </si>
  <si>
    <t>Totales</t>
  </si>
  <si>
    <t>Componentes del spread de riesgo por proveedor (se suman a la tasa de referencia)</t>
  </si>
  <si>
    <t>Criticidad</t>
  </si>
  <si>
    <t>Spread</t>
  </si>
  <si>
    <t>Alta</t>
  </si>
  <si>
    <t>Media</t>
  </si>
  <si>
    <t>Baja</t>
  </si>
  <si>
    <t>Proveedor_Unico</t>
  </si>
  <si>
    <t>Sí</t>
  </si>
  <si>
    <t>No</t>
  </si>
  <si>
    <t>Certificacion_ISO</t>
  </si>
  <si>
    <t>ISO 9001</t>
  </si>
  <si>
    <t>ISO 9001 / 14001</t>
  </si>
  <si>
    <t>ISO 45001</t>
  </si>
  <si>
    <t>Ninguna</t>
  </si>
  <si>
    <t>Plazo_Pago_Dias</t>
  </si>
  <si>
    <t>Coeficiente de persistencia del choque de tasa (AR1, usado en la simulación)</t>
  </si>
  <si>
    <t>Informativo: los choques de la columna Choque_Tasa del historial ya fueron simulados con estos valores.</t>
  </si>
  <si>
    <t>Aumento de tasa por cada interrupción del mes (usado en la simulación)</t>
  </si>
  <si>
    <t>Estado</t>
  </si>
  <si>
    <t>PRV-001</t>
  </si>
  <si>
    <t>Comercializadora Aceros del Norte S. de R.L. de C.V.</t>
  </si>
  <si>
    <t>Querétaro</t>
  </si>
  <si>
    <t>Marco anual</t>
  </si>
  <si>
    <t>PRV-002</t>
  </si>
  <si>
    <t>Distribuidora Resinas de Occidente S.A.P.I. de C.V.</t>
  </si>
  <si>
    <t>San Luis Potosí</t>
  </si>
  <si>
    <t>Servicio recurrente</t>
  </si>
  <si>
    <t>PRV-003</t>
  </si>
  <si>
    <t>Corporativo Metales Unidos S.A. de C.V.</t>
  </si>
  <si>
    <t>Plurianual</t>
  </si>
  <si>
    <t>PRV-004</t>
  </si>
  <si>
    <t>Proveedora Polímeros del Golfo S. de R.L. de C.V.</t>
  </si>
  <si>
    <t>Jalisco</t>
  </si>
  <si>
    <t>PRV-005</t>
  </si>
  <si>
    <t>Operadora Minerales Integrales S.A.P.I. de C.V.</t>
  </si>
  <si>
    <t>Guanajuato</t>
  </si>
  <si>
    <t>Por pedido</t>
  </si>
  <si>
    <t>PRV-006</t>
  </si>
  <si>
    <t>Comercializadora Aleaciones del Norte S.A. de C.V.</t>
  </si>
  <si>
    <t>PRV-007</t>
  </si>
  <si>
    <t>Distribuidora Materiales de Occidente S. de R.L. de C.V.</t>
  </si>
  <si>
    <t>Nuevo León</t>
  </si>
  <si>
    <t>PRV-008</t>
  </si>
  <si>
    <t>Corporativo Insumos Unidos S.A.P.I. de C.V.</t>
  </si>
  <si>
    <t>Veracruz</t>
  </si>
  <si>
    <t>PRV-009</t>
  </si>
  <si>
    <t>Proveedora Granos del Golfo S.A. de C.V.</t>
  </si>
  <si>
    <t>Aguascalientes</t>
  </si>
  <si>
    <t>PRV-010</t>
  </si>
  <si>
    <t>Operadora Fibras Integrales S. de R.L. de C.V.</t>
  </si>
  <si>
    <t>PRV-011</t>
  </si>
  <si>
    <t>Comercializadora Empaques del Norte S.A.P.I. de C.V.</t>
  </si>
  <si>
    <t>PRV-012</t>
  </si>
  <si>
    <t>Distribuidora Cartón de Occidente S.A. de C.V.</t>
  </si>
  <si>
    <t>PRV-013</t>
  </si>
  <si>
    <t>Corporativo Envases Unidos S. de R.L. de C.V.</t>
  </si>
  <si>
    <t>Estado de México</t>
  </si>
  <si>
    <t>PRV-014</t>
  </si>
  <si>
    <t>Proveedora Etiquetas del Golfo S.A.P.I. de C.V.</t>
  </si>
  <si>
    <t>PRV-015</t>
  </si>
  <si>
    <t>Operadora Embalajes Integrales S.A. de C.V.</t>
  </si>
  <si>
    <t>PRV-016</t>
  </si>
  <si>
    <t>Comercializadora Flexibles del Norte S. de R.L. de C.V.</t>
  </si>
  <si>
    <t>PRV-017</t>
  </si>
  <si>
    <t>Distribuidora Corrugados de Occidente S.A.P.I. de C.V.</t>
  </si>
  <si>
    <t>PRV-018</t>
  </si>
  <si>
    <t>Corporativo Bolsas Unidos S.A. de C.V.</t>
  </si>
  <si>
    <t>PRV-019</t>
  </si>
  <si>
    <t>Proveedora Tarimas del Golfo S. de R.L. de C.V.</t>
  </si>
  <si>
    <t>Sonora</t>
  </si>
  <si>
    <t>PRV-020</t>
  </si>
  <si>
    <t>Operadora Películas Integrales S.A.P.I. de C.V.</t>
  </si>
  <si>
    <t>PRV-021</t>
  </si>
  <si>
    <t>Comercializadora Transportes del Norte S.A. de C.V.</t>
  </si>
  <si>
    <t>PRV-022</t>
  </si>
  <si>
    <t>Distribuidora Fletes de Occidente S. de R.L. de C.V.</t>
  </si>
  <si>
    <t>Ciudad de México</t>
  </si>
  <si>
    <t>PRV-023</t>
  </si>
  <si>
    <t>Corporativo Carga Unidos S.A.P.I. de C.V.</t>
  </si>
  <si>
    <t>PRV-024</t>
  </si>
  <si>
    <t>Proveedora Logística del Golfo S.A. de C.V.</t>
  </si>
  <si>
    <t>PRV-025</t>
  </si>
  <si>
    <t>Operadora Traslados Integrales S. de R.L. de C.V.</t>
  </si>
  <si>
    <t>PRV-026</t>
  </si>
  <si>
    <t>Comercializadora Cadena del Norte S.A.P.I. de C.V.</t>
  </si>
  <si>
    <t>PRV-027</t>
  </si>
  <si>
    <t>Distribuidora Distribución de Occidente S.A. de C.V.</t>
  </si>
  <si>
    <t>PRV-028</t>
  </si>
  <si>
    <t>Corporativo Rutas Unidos S. de R.L. de C.V.</t>
  </si>
  <si>
    <t>Coahuila</t>
  </si>
  <si>
    <t>PRV-029</t>
  </si>
  <si>
    <t>Proveedora Almacenes del Golfo S.A.P.I. de C.V.</t>
  </si>
  <si>
    <t>PRV-030</t>
  </si>
  <si>
    <t>Operadora Paquetería Integrales S.A. de C.V.</t>
  </si>
  <si>
    <t>PRV-031</t>
  </si>
  <si>
    <t>Comercializadora Mantenimiento del Norte S. de R.L. de C.V.</t>
  </si>
  <si>
    <t>PRV-032</t>
  </si>
  <si>
    <t>Distribuidora Montajes de Occidente S.A.P.I. de C.V.</t>
  </si>
  <si>
    <t>PRV-033</t>
  </si>
  <si>
    <t>Corporativo Ingeniería Unidos S.A. de C.V.</t>
  </si>
  <si>
    <t>PRV-034</t>
  </si>
  <si>
    <t>Proveedora Técnicos del Golfo S. de R.L. de C.V.</t>
  </si>
  <si>
    <t>PRV-035</t>
  </si>
  <si>
    <t>Operadora Electromecánica Integrales S.A.P.I. de C.V.</t>
  </si>
  <si>
    <t>PRV-036</t>
  </si>
  <si>
    <t>Comercializadora Automatización del Norte S.A. de C.V.</t>
  </si>
  <si>
    <t>PRV-037</t>
  </si>
  <si>
    <t>Distribuidora Hidráulica de Occidente S. de R.L. de C.V.</t>
  </si>
  <si>
    <t>PRV-038</t>
  </si>
  <si>
    <t>Corporativo Soldaduras Unidos S.A.P.I. de C.V.</t>
  </si>
  <si>
    <t>PRV-039</t>
  </si>
  <si>
    <t>Proveedora Calibraciones del Golfo S.A. de C.V.</t>
  </si>
  <si>
    <t>PRV-040</t>
  </si>
  <si>
    <t>Operadora Instalaciones Integrales S. de R.L. de C.V.</t>
  </si>
  <si>
    <t>PRV-041</t>
  </si>
  <si>
    <t>Comercializadora Sistemas del Norte S.A.P.I. de C.V.</t>
  </si>
  <si>
    <t>PRV-042</t>
  </si>
  <si>
    <t>Distribuidora Redes de Occidente S.A. de C.V.</t>
  </si>
  <si>
    <t>PRV-043</t>
  </si>
  <si>
    <t>Corporativo Software Unidos S. de R.L. de C.V.</t>
  </si>
  <si>
    <t>PRV-044</t>
  </si>
  <si>
    <t>Proveedora Datos del Golfo S.A.P.I. de C.V.</t>
  </si>
  <si>
    <t>Puebla</t>
  </si>
  <si>
    <t>PRV-045</t>
  </si>
  <si>
    <t>Operadora Nube Integrales S.A. de C.V.</t>
  </si>
  <si>
    <t>PRV-046</t>
  </si>
  <si>
    <t>Comercializadora Cómputo del Norte S. de R.L. de C.V.</t>
  </si>
  <si>
    <t>PRV-047</t>
  </si>
  <si>
    <t>Distribuidora Telecom de Occidente S.A.P.I. de C.V.</t>
  </si>
  <si>
    <t>PRV-048</t>
  </si>
  <si>
    <t>Corporativo Digital Unidos S.A. de C.V.</t>
  </si>
  <si>
    <t>PRV-049</t>
  </si>
  <si>
    <t>Proveedora Ciberseguridad del Golfo S. de R.L. de C.V.</t>
  </si>
  <si>
    <t>PRV-050</t>
  </si>
  <si>
    <t>Operadora Informática Integrales S.A.P.I. de C.V.</t>
  </si>
  <si>
    <t>PRV-051</t>
  </si>
  <si>
    <t>Comercializadora Refacciones del Norte S.A. de C.V.</t>
  </si>
  <si>
    <t>PRV-052</t>
  </si>
  <si>
    <t>Distribuidora Rodamientos de Occidente S. de R.L. de C.V.</t>
  </si>
  <si>
    <t>PRV-053</t>
  </si>
  <si>
    <t>Corporativo Componentes Unidos S.A.P.I. de C.V.</t>
  </si>
  <si>
    <t>PRV-054</t>
  </si>
  <si>
    <t>Proveedora Válvulas del Golfo S.A. de C.V.</t>
  </si>
  <si>
    <t>PRV-055</t>
  </si>
  <si>
    <t>Operadora Bandas Integrales S. de R.L. de C.V.</t>
  </si>
  <si>
    <t>PRV-056</t>
  </si>
  <si>
    <t>Comercializadora Motores del Norte S.A.P.I. de C.V.</t>
  </si>
  <si>
    <t>PRV-057</t>
  </si>
  <si>
    <t>Distribuidora Engranes de Occidente S.A. de C.V.</t>
  </si>
  <si>
    <t>PRV-058</t>
  </si>
  <si>
    <t>Corporativo Tornillería Unidos S. de R.L. de C.V.</t>
  </si>
  <si>
    <t>PRV-059</t>
  </si>
  <si>
    <t>Proveedora Filtros del Golfo S.A.P.I. de C.V.</t>
  </si>
  <si>
    <t>PRV-060</t>
  </si>
  <si>
    <t>Operadora Sellos Integrales S.A. de C.V.</t>
  </si>
  <si>
    <t>PRV-061</t>
  </si>
  <si>
    <t>Comercializadora Energía del Norte S. de R.L. de C.V.</t>
  </si>
  <si>
    <t>PRV-062</t>
  </si>
  <si>
    <t>Distribuidora Combustibles de Occidente S.A.P.I. de C.V.</t>
  </si>
  <si>
    <t>PRV-063</t>
  </si>
  <si>
    <t>Corporativo Gas Unidos S.A. de C.V.</t>
  </si>
  <si>
    <t>PRV-064</t>
  </si>
  <si>
    <t>Proveedora Diésel del Golfo S. de R.L. de C.V.</t>
  </si>
  <si>
    <t>PRV-065</t>
  </si>
  <si>
    <t>Operadora Lubricantes Integrales S.A.P.I. de C.V.</t>
  </si>
  <si>
    <t>PRV-066</t>
  </si>
  <si>
    <t>Comercializadora Eléctrica del Norte S.A. de C.V.</t>
  </si>
  <si>
    <t>PRV-067</t>
  </si>
  <si>
    <t>Distribuidora Solar de Occidente S. de R.L. de C.V.</t>
  </si>
  <si>
    <t>PRV-068</t>
  </si>
  <si>
    <t>Corporativo Térmica Unidos S.A.P.I. de C.V.</t>
  </si>
  <si>
    <t>PRV-069</t>
  </si>
  <si>
    <t>Proveedora Petrolíferos del Golfo S.A. de C.V.</t>
  </si>
  <si>
    <t>PRV-070</t>
  </si>
  <si>
    <t>Operadora Potencia Integrales S. de R.L. de C.V.</t>
  </si>
  <si>
    <t>PRV-071</t>
  </si>
  <si>
    <t>Comercializadora Químicos del Norte S.A.P.I. de C.V.</t>
  </si>
  <si>
    <t>PRV-072</t>
  </si>
  <si>
    <t>Distribuidora Solventes de Occidente S.A. de C.V.</t>
  </si>
  <si>
    <t>PRV-073</t>
  </si>
  <si>
    <t>Corporativo Reactivos Unidos S. de R.L. de C.V.</t>
  </si>
  <si>
    <t>PRV-074</t>
  </si>
  <si>
    <t>Proveedora Adhesivos del Golfo S.A.P.I. de C.V.</t>
  </si>
  <si>
    <t>PRV-075</t>
  </si>
  <si>
    <t>Operadora Pinturas Integrales S.A. de C.V.</t>
  </si>
  <si>
    <t>PRV-076</t>
  </si>
  <si>
    <t>Comercializadora Recubrimientos del Norte S. de R.L. de C.V.</t>
  </si>
  <si>
    <t>PRV-077</t>
  </si>
  <si>
    <t>Distribuidora Aditivos de Occidente S.A.P.I. de C.V.</t>
  </si>
  <si>
    <t>PRV-078</t>
  </si>
  <si>
    <t>Corporativo Detergentes Unidos S.A. de C.V.</t>
  </si>
  <si>
    <t>PRV-079</t>
  </si>
  <si>
    <t>Proveedora Catalizadores del Golfo S. de R.L. de C.V.</t>
  </si>
  <si>
    <t>PRV-080</t>
  </si>
  <si>
    <t>Operadora Tintas Integrales S.A.P.I. de C.V.</t>
  </si>
  <si>
    <t>PRV-081</t>
  </si>
  <si>
    <t>Comercializadora Limpieza del Norte S.A. de C.V.</t>
  </si>
  <si>
    <t>PRV-082</t>
  </si>
  <si>
    <t>Distribuidora Vigilancia de Occidente S. de R.L. de C.V.</t>
  </si>
  <si>
    <t>PRV-083</t>
  </si>
  <si>
    <t>Corporativo Higiene Unidos S.A.P.I. de C.V.</t>
  </si>
  <si>
    <t>PRV-084</t>
  </si>
  <si>
    <t>Proveedora Protección del Golfo S.A. de C.V.</t>
  </si>
  <si>
    <t>PRV-085</t>
  </si>
  <si>
    <t>Operadora Sanitización Integrales S. de R.L. de C.V.</t>
  </si>
  <si>
    <t>PRV-086</t>
  </si>
  <si>
    <t>Comercializadora Custodia del Norte S.A.P.I. de C.V.</t>
  </si>
  <si>
    <t>PRV-087</t>
  </si>
  <si>
    <t>Distribuidora Jardinería de Occidente S.A. de C.V.</t>
  </si>
  <si>
    <t>PRV-088</t>
  </si>
  <si>
    <t>Corporativo Fumigación Unidos S. de R.L. de C.V.</t>
  </si>
  <si>
    <t>PRV-089</t>
  </si>
  <si>
    <t>Proveedora Resguardo del Golfo S.A.P.I. de C.V.</t>
  </si>
  <si>
    <t>PRV-090</t>
  </si>
  <si>
    <t>Operadora Mantenimiento Inmobiliario Integrales S.A. de C.V.</t>
  </si>
  <si>
    <t>PRV-091</t>
  </si>
  <si>
    <t>Comercializadora Consultores del Norte S. de R.L. de C.V.</t>
  </si>
  <si>
    <t>PRV-092</t>
  </si>
  <si>
    <t>Distribuidora Auditores de Occidente S.A.P.I. de C.V.</t>
  </si>
  <si>
    <t>PRV-093</t>
  </si>
  <si>
    <t>Corporativo Asesores Unidos S.A. de C.V.</t>
  </si>
  <si>
    <t>PRV-094</t>
  </si>
  <si>
    <t>Proveedora Capacitación del Golfo S. de R.L. de C.V.</t>
  </si>
  <si>
    <t>PRV-095</t>
  </si>
  <si>
    <t>Operadora Estrategia Integrales S.A.P.I. de C.V.</t>
  </si>
  <si>
    <t>PRV-096</t>
  </si>
  <si>
    <t>Comercializadora Legal del Norte S.A. de C.V.</t>
  </si>
  <si>
    <t>PRV-097</t>
  </si>
  <si>
    <t>Distribuidora Fiscal de Occidente S. de R.L. de C.V.</t>
  </si>
  <si>
    <t>PRV-098</t>
  </si>
  <si>
    <t>Corporativo Talento Unidos S.A.P.I. de C.V.</t>
  </si>
  <si>
    <t>PRV-099</t>
  </si>
  <si>
    <t>Proveedora Gestión del Golfo S.A. de C.V.</t>
  </si>
  <si>
    <t>PRV-100</t>
  </si>
  <si>
    <t>Operadora Proyectos Integrales S. de R.L. de C.V.</t>
  </si>
  <si>
    <t>Anio</t>
  </si>
  <si>
    <t>Estatus</t>
  </si>
  <si>
    <t>2023</t>
  </si>
  <si>
    <t>Cerrado</t>
  </si>
  <si>
    <t>2024</t>
  </si>
  <si>
    <t>2025</t>
  </si>
  <si>
    <t>Vigente</t>
  </si>
  <si>
    <t>Periodo</t>
  </si>
  <si>
    <t>Mes</t>
  </si>
  <si>
    <t>Interrupciones</t>
  </si>
  <si>
    <t>Fecha</t>
  </si>
  <si>
    <t>Categoria</t>
  </si>
  <si>
    <t>Tipo</t>
  </si>
  <si>
    <t>Severidad</t>
  </si>
  <si>
    <t>EV-00001</t>
  </si>
  <si>
    <t>Problema logístico</t>
  </si>
  <si>
    <t>Entrega incompleta</t>
  </si>
  <si>
    <t>Resuelto</t>
  </si>
  <si>
    <t>EV-00002</t>
  </si>
  <si>
    <t>Interrupción</t>
  </si>
  <si>
    <t>Falla de sistemas</t>
  </si>
  <si>
    <t>EV-00003</t>
  </si>
  <si>
    <t>En seguimiento</t>
  </si>
  <si>
    <t>EV-00004</t>
  </si>
  <si>
    <t>Error de documentación</t>
  </si>
  <si>
    <t>EV-00005</t>
  </si>
  <si>
    <t>Cambio de ruta / transporte</t>
  </si>
  <si>
    <t>EV-00006</t>
  </si>
  <si>
    <t>Falta de inventario</t>
  </si>
  <si>
    <t>EV-00007</t>
  </si>
  <si>
    <t>EV-00008</t>
  </si>
  <si>
    <t>Retraso de entrega</t>
  </si>
  <si>
    <t>EV-00009</t>
  </si>
  <si>
    <t>EV-00010</t>
  </si>
  <si>
    <t>EV-00011</t>
  </si>
  <si>
    <t>Daño en tránsito</t>
  </si>
  <si>
    <t>EV-00012</t>
  </si>
  <si>
    <t>EV-00013</t>
  </si>
  <si>
    <t>EV-00014</t>
  </si>
  <si>
    <t>EV-00015</t>
  </si>
  <si>
    <t>EV-00016</t>
  </si>
  <si>
    <t>EV-00017</t>
  </si>
  <si>
    <t>Falla de servicio</t>
  </si>
  <si>
    <t>EV-00018</t>
  </si>
  <si>
    <t>EV-00019</t>
  </si>
  <si>
    <t>EV-00020</t>
  </si>
  <si>
    <t>EV-00021</t>
  </si>
  <si>
    <t>EV-00022</t>
  </si>
  <si>
    <t>EV-00023</t>
  </si>
  <si>
    <t>EV-00024</t>
  </si>
  <si>
    <t>EV-00025</t>
  </si>
  <si>
    <t>EV-00026</t>
  </si>
  <si>
    <t>EV-00027</t>
  </si>
  <si>
    <t>EV-00028</t>
  </si>
  <si>
    <t>EV-00029</t>
  </si>
  <si>
    <t>EV-00030</t>
  </si>
  <si>
    <t>EV-00031</t>
  </si>
  <si>
    <t>EV-00032</t>
  </si>
  <si>
    <t>EV-00033</t>
  </si>
  <si>
    <t>Huelga / conflicto laboral</t>
  </si>
  <si>
    <t>EV-00034</t>
  </si>
  <si>
    <t>EV-00035</t>
  </si>
  <si>
    <t>EV-00036</t>
  </si>
  <si>
    <t>EV-00037</t>
  </si>
  <si>
    <t>EV-00038</t>
  </si>
  <si>
    <t>EV-00039</t>
  </si>
  <si>
    <t>EV-00040</t>
  </si>
  <si>
    <t>EV-00041</t>
  </si>
  <si>
    <t>EV-00042</t>
  </si>
  <si>
    <t>EV-00043</t>
  </si>
  <si>
    <t>EV-00044</t>
  </si>
  <si>
    <t>EV-00045</t>
  </si>
  <si>
    <t>EV-00046</t>
  </si>
  <si>
    <t>EV-00047</t>
  </si>
  <si>
    <t>EV-00048</t>
  </si>
  <si>
    <t>EV-00049</t>
  </si>
  <si>
    <t>EV-00050</t>
  </si>
  <si>
    <t>EV-00051</t>
  </si>
  <si>
    <t>EV-00052</t>
  </si>
  <si>
    <t>EV-00053</t>
  </si>
  <si>
    <t>EV-00054</t>
  </si>
  <si>
    <t>EV-00055</t>
  </si>
  <si>
    <t>EV-00056</t>
  </si>
  <si>
    <t>EV-00057</t>
  </si>
  <si>
    <t>EV-00058</t>
  </si>
  <si>
    <t>EV-00059</t>
  </si>
  <si>
    <t>EV-00060</t>
  </si>
  <si>
    <t>EV-00061</t>
  </si>
  <si>
    <t>EV-00062</t>
  </si>
  <si>
    <t>EV-00063</t>
  </si>
  <si>
    <t>EV-00064</t>
  </si>
  <si>
    <t>EV-00065</t>
  </si>
  <si>
    <t>EV-00066</t>
  </si>
  <si>
    <t>EV-00067</t>
  </si>
  <si>
    <t>Restricción regulatoria</t>
  </si>
  <si>
    <t>EV-00068</t>
  </si>
  <si>
    <t>EV-00069</t>
  </si>
  <si>
    <t>EV-00070</t>
  </si>
  <si>
    <t>EV-00071</t>
  </si>
  <si>
    <t>EV-00072</t>
  </si>
  <si>
    <t>EV-00073</t>
  </si>
  <si>
    <t>EV-00074</t>
  </si>
  <si>
    <t>EV-00075</t>
  </si>
  <si>
    <t>EV-00076</t>
  </si>
  <si>
    <t>EV-00077</t>
  </si>
  <si>
    <t>EV-00078</t>
  </si>
  <si>
    <t>EV-00079</t>
  </si>
  <si>
    <t>EV-00080</t>
  </si>
  <si>
    <t>EV-00081</t>
  </si>
  <si>
    <t>EV-00082</t>
  </si>
  <si>
    <t>EV-00083</t>
  </si>
  <si>
    <t>EV-00084</t>
  </si>
  <si>
    <t>EV-00085</t>
  </si>
  <si>
    <t>EV-00086</t>
  </si>
  <si>
    <t>EV-00087</t>
  </si>
  <si>
    <t>EV-00088</t>
  </si>
  <si>
    <t>EV-00089</t>
  </si>
  <si>
    <t>Paro de suministro</t>
  </si>
  <si>
    <t>EV-00090</t>
  </si>
  <si>
    <t>EV-00091</t>
  </si>
  <si>
    <t>EV-00092</t>
  </si>
  <si>
    <t>EV-00093</t>
  </si>
  <si>
    <t>EV-00094</t>
  </si>
  <si>
    <t>EV-00095</t>
  </si>
  <si>
    <t>Evento climático</t>
  </si>
  <si>
    <t>EV-00096</t>
  </si>
  <si>
    <t>Crítica</t>
  </si>
  <si>
    <t>EV-00097</t>
  </si>
  <si>
    <t>EV-00098</t>
  </si>
  <si>
    <t>EV-00099</t>
  </si>
  <si>
    <t>EV-00100</t>
  </si>
  <si>
    <t>EV-00101</t>
  </si>
  <si>
    <t>EV-00102</t>
  </si>
  <si>
    <t>EV-00103</t>
  </si>
  <si>
    <t>EV-00104</t>
  </si>
  <si>
    <t>EV-00105</t>
  </si>
  <si>
    <t>EV-00106</t>
  </si>
  <si>
    <t>EV-00107</t>
  </si>
  <si>
    <t>EV-00108</t>
  </si>
  <si>
    <t>EV-00109</t>
  </si>
  <si>
    <t>EV-00110</t>
  </si>
  <si>
    <t>EV-00111</t>
  </si>
  <si>
    <t>EV-00112</t>
  </si>
  <si>
    <t>EV-00113</t>
  </si>
  <si>
    <t>EV-00114</t>
  </si>
  <si>
    <t>EV-00115</t>
  </si>
  <si>
    <t>EV-00116</t>
  </si>
  <si>
    <t>EV-00117</t>
  </si>
  <si>
    <t>EV-00118</t>
  </si>
  <si>
    <t>EV-00119</t>
  </si>
  <si>
    <t>EV-00120</t>
  </si>
  <si>
    <t>EV-00121</t>
  </si>
  <si>
    <t>EV-00122</t>
  </si>
  <si>
    <t>EV-00123</t>
  </si>
  <si>
    <t>EV-00124</t>
  </si>
  <si>
    <t>EV-00125</t>
  </si>
  <si>
    <t>EV-00126</t>
  </si>
  <si>
    <t>EV-00127</t>
  </si>
  <si>
    <t>EV-00128</t>
  </si>
  <si>
    <t>EV-00129</t>
  </si>
  <si>
    <t>EV-00130</t>
  </si>
  <si>
    <t>EV-00131</t>
  </si>
  <si>
    <t>EV-00132</t>
  </si>
  <si>
    <t>EV-00133</t>
  </si>
  <si>
    <t>EV-00134</t>
  </si>
  <si>
    <t>EV-00135</t>
  </si>
  <si>
    <t>EV-00136</t>
  </si>
  <si>
    <t>EV-00137</t>
  </si>
  <si>
    <t>EV-00138</t>
  </si>
  <si>
    <t>EV-00139</t>
  </si>
  <si>
    <t>EV-00140</t>
  </si>
  <si>
    <t>EV-00141</t>
  </si>
  <si>
    <t>EV-00142</t>
  </si>
  <si>
    <t>EV-00143</t>
  </si>
  <si>
    <t>EV-00144</t>
  </si>
  <si>
    <t>EV-00145</t>
  </si>
  <si>
    <t>EV-00146</t>
  </si>
  <si>
    <t>EV-00147</t>
  </si>
  <si>
    <t>EV-00148</t>
  </si>
  <si>
    <t>EV-00149</t>
  </si>
  <si>
    <t>EV-00150</t>
  </si>
  <si>
    <t>EV-00151</t>
  </si>
  <si>
    <t>EV-00152</t>
  </si>
  <si>
    <t>EV-00153</t>
  </si>
  <si>
    <t>EV-00154</t>
  </si>
  <si>
    <t>EV-00155</t>
  </si>
  <si>
    <t>EV-00156</t>
  </si>
  <si>
    <t>EV-00157</t>
  </si>
  <si>
    <t>EV-00158</t>
  </si>
  <si>
    <t>EV-00159</t>
  </si>
  <si>
    <t>EV-00160</t>
  </si>
  <si>
    <t>EV-00161</t>
  </si>
  <si>
    <t>EV-00162</t>
  </si>
  <si>
    <t>EV-00163</t>
  </si>
  <si>
    <t>EV-00164</t>
  </si>
  <si>
    <t>EV-00165</t>
  </si>
  <si>
    <t>EV-00166</t>
  </si>
  <si>
    <t>EV-00167</t>
  </si>
  <si>
    <t>EV-00168</t>
  </si>
  <si>
    <t>EV-00169</t>
  </si>
  <si>
    <t>EV-00170</t>
  </si>
  <si>
    <t>EV-00171</t>
  </si>
  <si>
    <t>EV-00172</t>
  </si>
  <si>
    <t>EV-00173</t>
  </si>
  <si>
    <t>EV-00174</t>
  </si>
  <si>
    <t>EV-00175</t>
  </si>
  <si>
    <t>EV-00176</t>
  </si>
  <si>
    <t>EV-00177</t>
  </si>
  <si>
    <t>EV-00178</t>
  </si>
  <si>
    <t>EV-00179</t>
  </si>
  <si>
    <t>EV-00180</t>
  </si>
  <si>
    <t>EV-00181</t>
  </si>
  <si>
    <t>EV-00182</t>
  </si>
  <si>
    <t>EV-00183</t>
  </si>
  <si>
    <t>EV-00184</t>
  </si>
  <si>
    <t>EV-00185</t>
  </si>
  <si>
    <t>EV-00186</t>
  </si>
  <si>
    <t>EV-00187</t>
  </si>
  <si>
    <t>EV-00188</t>
  </si>
  <si>
    <t>EV-00189</t>
  </si>
  <si>
    <t>EV-00190</t>
  </si>
  <si>
    <t>EV-00191</t>
  </si>
  <si>
    <t>EV-00192</t>
  </si>
  <si>
    <t>EV-00193</t>
  </si>
  <si>
    <t>EV-00194</t>
  </si>
  <si>
    <t>EV-00195</t>
  </si>
  <si>
    <t>EV-00196</t>
  </si>
  <si>
    <t>EV-00197</t>
  </si>
  <si>
    <t>EV-00198</t>
  </si>
  <si>
    <t>EV-00199</t>
  </si>
  <si>
    <t>EV-00200</t>
  </si>
  <si>
    <t>EV-00201</t>
  </si>
  <si>
    <t>EV-00202</t>
  </si>
  <si>
    <t>EV-00203</t>
  </si>
  <si>
    <t>EV-00204</t>
  </si>
  <si>
    <t>EV-00205</t>
  </si>
  <si>
    <t>EV-00206</t>
  </si>
  <si>
    <t>EV-00207</t>
  </si>
  <si>
    <t>EV-00208</t>
  </si>
  <si>
    <t>EV-00209</t>
  </si>
  <si>
    <t>EV-00210</t>
  </si>
  <si>
    <t>EV-00211</t>
  </si>
  <si>
    <t>EV-00212</t>
  </si>
  <si>
    <t>EV-00213</t>
  </si>
  <si>
    <t>EV-00214</t>
  </si>
  <si>
    <t>EV-00215</t>
  </si>
  <si>
    <t>EV-00216</t>
  </si>
  <si>
    <t>EV-00217</t>
  </si>
  <si>
    <t>EV-00218</t>
  </si>
  <si>
    <t>EV-00219</t>
  </si>
  <si>
    <t>EV-00220</t>
  </si>
  <si>
    <t>EV-00221</t>
  </si>
  <si>
    <t>EV-00222</t>
  </si>
  <si>
    <t>EV-00223</t>
  </si>
  <si>
    <t>EV-00224</t>
  </si>
  <si>
    <t>EV-00225</t>
  </si>
  <si>
    <t>EV-00226</t>
  </si>
  <si>
    <t>EV-00227</t>
  </si>
  <si>
    <t>EV-00228</t>
  </si>
  <si>
    <t>EV-00229</t>
  </si>
  <si>
    <t>EV-00230</t>
  </si>
  <si>
    <t>EV-00231</t>
  </si>
  <si>
    <t>EV-00232</t>
  </si>
  <si>
    <t>EV-00233</t>
  </si>
  <si>
    <t>EV-00234</t>
  </si>
  <si>
    <t>EV-00235</t>
  </si>
  <si>
    <t>EV-00236</t>
  </si>
  <si>
    <t>EV-00237</t>
  </si>
  <si>
    <t>EV-00238</t>
  </si>
  <si>
    <t>EV-00239</t>
  </si>
  <si>
    <t>EV-00240</t>
  </si>
  <si>
    <t>EV-00241</t>
  </si>
  <si>
    <t>EV-00242</t>
  </si>
  <si>
    <t>EV-00243</t>
  </si>
  <si>
    <t>EV-00244</t>
  </si>
  <si>
    <t>EV-00245</t>
  </si>
  <si>
    <t>EV-00246</t>
  </si>
  <si>
    <t>EV-00247</t>
  </si>
  <si>
    <t>EV-00248</t>
  </si>
  <si>
    <t>EV-00249</t>
  </si>
  <si>
    <t>EV-00250</t>
  </si>
  <si>
    <t>EV-00251</t>
  </si>
  <si>
    <t>EV-00252</t>
  </si>
  <si>
    <t>EV-00253</t>
  </si>
  <si>
    <t>EV-00254</t>
  </si>
  <si>
    <t>EV-00255</t>
  </si>
  <si>
    <t>EV-00256</t>
  </si>
  <si>
    <t>EV-00257</t>
  </si>
  <si>
    <t>EV-00258</t>
  </si>
  <si>
    <t>EV-00259</t>
  </si>
  <si>
    <t>EV-00260</t>
  </si>
  <si>
    <t>EV-00261</t>
  </si>
  <si>
    <t>EV-00262</t>
  </si>
  <si>
    <t>EV-00263</t>
  </si>
  <si>
    <t>EV-00264</t>
  </si>
  <si>
    <t>EV-00265</t>
  </si>
  <si>
    <t>EV-00266</t>
  </si>
  <si>
    <t>EV-00267</t>
  </si>
  <si>
    <t>EV-00268</t>
  </si>
  <si>
    <t>EV-00269</t>
  </si>
  <si>
    <t>EV-00270</t>
  </si>
  <si>
    <t>EV-00271</t>
  </si>
  <si>
    <t>EV-00272</t>
  </si>
  <si>
    <t>EV-00273</t>
  </si>
  <si>
    <t>EV-00274</t>
  </si>
  <si>
    <t>EV-00275</t>
  </si>
  <si>
    <t>EV-00276</t>
  </si>
  <si>
    <t>EV-00277</t>
  </si>
  <si>
    <t>EV-00278</t>
  </si>
  <si>
    <t>EV-00279</t>
  </si>
  <si>
    <t>EV-00280</t>
  </si>
  <si>
    <t>EV-00281</t>
  </si>
  <si>
    <t>EV-00282</t>
  </si>
  <si>
    <t>EV-00283</t>
  </si>
  <si>
    <t>EV-00284</t>
  </si>
  <si>
    <t>EV-00285</t>
  </si>
  <si>
    <t>EV-00286</t>
  </si>
  <si>
    <t>EV-00287</t>
  </si>
  <si>
    <t>EV-00288</t>
  </si>
  <si>
    <t>EV-00289</t>
  </si>
  <si>
    <t>EV-00290</t>
  </si>
  <si>
    <t>EV-00291</t>
  </si>
  <si>
    <t>EV-00292</t>
  </si>
  <si>
    <t>EV-00293</t>
  </si>
  <si>
    <t>EV-00294</t>
  </si>
  <si>
    <t>EV-00295</t>
  </si>
  <si>
    <t>EV-00296</t>
  </si>
  <si>
    <t>EV-00297</t>
  </si>
  <si>
    <t>EV-00298</t>
  </si>
  <si>
    <t>EV-00299</t>
  </si>
  <si>
    <t>EV-00300</t>
  </si>
  <si>
    <t>EV-00301</t>
  </si>
  <si>
    <t>EV-00302</t>
  </si>
  <si>
    <t>EV-00303</t>
  </si>
  <si>
    <t>EV-00304</t>
  </si>
  <si>
    <t>EV-00305</t>
  </si>
  <si>
    <t>EV-00306</t>
  </si>
  <si>
    <t>EV-00307</t>
  </si>
  <si>
    <t>EV-00308</t>
  </si>
  <si>
    <t>EV-00309</t>
  </si>
  <si>
    <t>EV-00310</t>
  </si>
  <si>
    <t>EV-00311</t>
  </si>
  <si>
    <t>EV-00312</t>
  </si>
  <si>
    <t>EV-00313</t>
  </si>
  <si>
    <t>EV-00314</t>
  </si>
  <si>
    <t>EV-00315</t>
  </si>
  <si>
    <t>EV-00316</t>
  </si>
  <si>
    <t>EV-00317</t>
  </si>
  <si>
    <t>EV-00318</t>
  </si>
  <si>
    <t>EV-00319</t>
  </si>
  <si>
    <t>EV-00320</t>
  </si>
  <si>
    <t>EV-00321</t>
  </si>
  <si>
    <t>EV-00322</t>
  </si>
  <si>
    <t>EV-00323</t>
  </si>
  <si>
    <t>EV-00324</t>
  </si>
  <si>
    <t>EV-00325</t>
  </si>
  <si>
    <t>EV-00326</t>
  </si>
  <si>
    <t>EV-00327</t>
  </si>
  <si>
    <t>EV-00328</t>
  </si>
  <si>
    <t>EV-00329</t>
  </si>
  <si>
    <t>EV-00330</t>
  </si>
  <si>
    <t>EV-00331</t>
  </si>
  <si>
    <t>EV-00332</t>
  </si>
  <si>
    <t>EV-00333</t>
  </si>
  <si>
    <t>EV-00334</t>
  </si>
  <si>
    <t>EV-00335</t>
  </si>
  <si>
    <t>EV-00336</t>
  </si>
  <si>
    <t>EV-00337</t>
  </si>
  <si>
    <t>EV-00338</t>
  </si>
  <si>
    <t>EV-00339</t>
  </si>
  <si>
    <t>EV-00340</t>
  </si>
  <si>
    <t>EV-00341</t>
  </si>
  <si>
    <t>EV-00342</t>
  </si>
  <si>
    <t>EV-00343</t>
  </si>
  <si>
    <t>EV-00344</t>
  </si>
  <si>
    <t>EV-00345</t>
  </si>
  <si>
    <t>EV-00346</t>
  </si>
  <si>
    <t>EV-00347</t>
  </si>
  <si>
    <t>EV-00348</t>
  </si>
  <si>
    <t>EV-00349</t>
  </si>
  <si>
    <t>EV-00350</t>
  </si>
  <si>
    <t>EV-00351</t>
  </si>
  <si>
    <t>EV-00352</t>
  </si>
  <si>
    <t>EV-00353</t>
  </si>
  <si>
    <t>EV-00354</t>
  </si>
  <si>
    <t>EV-00355</t>
  </si>
  <si>
    <t>EV-00356</t>
  </si>
  <si>
    <t>EV-00357</t>
  </si>
  <si>
    <t>EV-00358</t>
  </si>
  <si>
    <t>EV-00359</t>
  </si>
  <si>
    <t>EV-00360</t>
  </si>
  <si>
    <t>EV-00361</t>
  </si>
  <si>
    <t>EV-00362</t>
  </si>
  <si>
    <t>EV-00363</t>
  </si>
  <si>
    <t>EV-00364</t>
  </si>
  <si>
    <t>EV-00365</t>
  </si>
  <si>
    <t>EV-00366</t>
  </si>
  <si>
    <t>EV-00367</t>
  </si>
  <si>
    <t>EV-00368</t>
  </si>
  <si>
    <t>EV-00369</t>
  </si>
  <si>
    <t>EV-00370</t>
  </si>
  <si>
    <t>EV-00371</t>
  </si>
  <si>
    <t>EV-00372</t>
  </si>
  <si>
    <t>EV-00373</t>
  </si>
  <si>
    <t>EV-00374</t>
  </si>
  <si>
    <t>EV-00375</t>
  </si>
  <si>
    <t>EV-00376</t>
  </si>
  <si>
    <t>EV-00377</t>
  </si>
  <si>
    <t>EV-00378</t>
  </si>
  <si>
    <t>EV-00379</t>
  </si>
  <si>
    <t>EV-00380</t>
  </si>
  <si>
    <t>EV-00381</t>
  </si>
  <si>
    <t>EV-00382</t>
  </si>
  <si>
    <t>EV-00383</t>
  </si>
  <si>
    <t>EV-00384</t>
  </si>
  <si>
    <t>EV-00385</t>
  </si>
  <si>
    <t>EV-00386</t>
  </si>
  <si>
    <t>EV-00387</t>
  </si>
  <si>
    <t>EV-00388</t>
  </si>
  <si>
    <t>EV-00389</t>
  </si>
  <si>
    <t>EV-00390</t>
  </si>
  <si>
    <t>EV-00391</t>
  </si>
  <si>
    <t>EV-00392</t>
  </si>
  <si>
    <t>EV-00393</t>
  </si>
  <si>
    <t>EV-00394</t>
  </si>
  <si>
    <t>EV-00395</t>
  </si>
  <si>
    <t>EV-00396</t>
  </si>
  <si>
    <t>EV-00397</t>
  </si>
  <si>
    <t>EV-00398</t>
  </si>
  <si>
    <t>EV-00399</t>
  </si>
  <si>
    <t>EV-00400</t>
  </si>
  <si>
    <t>EV-00401</t>
  </si>
  <si>
    <t>EV-00402</t>
  </si>
  <si>
    <t>EV-00403</t>
  </si>
  <si>
    <t>EV-00404</t>
  </si>
  <si>
    <t>EV-00405</t>
  </si>
  <si>
    <t>EV-00406</t>
  </si>
  <si>
    <t>EV-00407</t>
  </si>
  <si>
    <t>EV-00408</t>
  </si>
  <si>
    <t>EV-00409</t>
  </si>
  <si>
    <t>EV-00410</t>
  </si>
  <si>
    <t>EV-00411</t>
  </si>
  <si>
    <t>EV-00412</t>
  </si>
  <si>
    <t>EV-00413</t>
  </si>
  <si>
    <t>EV-00414</t>
  </si>
  <si>
    <t>EV-00415</t>
  </si>
  <si>
    <t>EV-00416</t>
  </si>
  <si>
    <t>EV-00417</t>
  </si>
  <si>
    <t>EV-00418</t>
  </si>
  <si>
    <t>EV-00419</t>
  </si>
  <si>
    <t>EV-00420</t>
  </si>
  <si>
    <t>EV-00421</t>
  </si>
  <si>
    <t>EV-00422</t>
  </si>
  <si>
    <t>EV-00423</t>
  </si>
  <si>
    <t>EV-00424</t>
  </si>
  <si>
    <t>EV-00425</t>
  </si>
  <si>
    <t>EV-00426</t>
  </si>
  <si>
    <t>EV-00427</t>
  </si>
  <si>
    <t>EV-00428</t>
  </si>
  <si>
    <t>EV-00429</t>
  </si>
  <si>
    <t>EV-00430</t>
  </si>
  <si>
    <t>EV-00431</t>
  </si>
  <si>
    <t>EV-00432</t>
  </si>
  <si>
    <t>EV-00433</t>
  </si>
  <si>
    <t>EV-00434</t>
  </si>
  <si>
    <t>EV-00435</t>
  </si>
  <si>
    <t>EV-00436</t>
  </si>
  <si>
    <t>EV-00437</t>
  </si>
  <si>
    <t>EV-00438</t>
  </si>
  <si>
    <t>EV-00439</t>
  </si>
  <si>
    <t>EV-00440</t>
  </si>
  <si>
    <t>EV-00441</t>
  </si>
  <si>
    <t>EV-00442</t>
  </si>
  <si>
    <t>EV-00443</t>
  </si>
  <si>
    <t>EV-00444</t>
  </si>
  <si>
    <t>EV-00445</t>
  </si>
  <si>
    <t>EV-00446</t>
  </si>
  <si>
    <t>EV-00447</t>
  </si>
  <si>
    <t>EV-00448</t>
  </si>
  <si>
    <t>EV-00449</t>
  </si>
  <si>
    <t>EV-00450</t>
  </si>
  <si>
    <t>EV-00451</t>
  </si>
  <si>
    <t>EV-00452</t>
  </si>
  <si>
    <t>EV-00453</t>
  </si>
  <si>
    <t>EV-00454</t>
  </si>
  <si>
    <t>EV-00455</t>
  </si>
  <si>
    <t>EV-00456</t>
  </si>
  <si>
    <t>EV-00457</t>
  </si>
  <si>
    <t>EV-00458</t>
  </si>
  <si>
    <t>EV-00459</t>
  </si>
  <si>
    <t>EV-00460</t>
  </si>
  <si>
    <t>EV-00461</t>
  </si>
  <si>
    <t>EV-00462</t>
  </si>
  <si>
    <t>EV-00463</t>
  </si>
  <si>
    <t>EV-00464</t>
  </si>
  <si>
    <t>EV-00465</t>
  </si>
  <si>
    <t>EV-00466</t>
  </si>
  <si>
    <t>EV-00467</t>
  </si>
  <si>
    <t>EV-00468</t>
  </si>
  <si>
    <t>EV-00469</t>
  </si>
  <si>
    <t>EV-00470</t>
  </si>
  <si>
    <t>EV-00471</t>
  </si>
  <si>
    <t>EV-00472</t>
  </si>
  <si>
    <t>EV-00473</t>
  </si>
  <si>
    <t>EV-00474</t>
  </si>
  <si>
    <t>EV-00475</t>
  </si>
  <si>
    <t>EV-00476</t>
  </si>
  <si>
    <t>EV-00477</t>
  </si>
  <si>
    <t>EV-00478</t>
  </si>
  <si>
    <t>EV-00479</t>
  </si>
  <si>
    <t>EV-00480</t>
  </si>
  <si>
    <t>EV-00481</t>
  </si>
  <si>
    <t>EV-00482</t>
  </si>
  <si>
    <t>EV-00483</t>
  </si>
  <si>
    <t>EV-00484</t>
  </si>
  <si>
    <t>EV-00485</t>
  </si>
  <si>
    <t>EV-00486</t>
  </si>
  <si>
    <t>EV-00487</t>
  </si>
  <si>
    <t>EV-00488</t>
  </si>
  <si>
    <t>EV-00489</t>
  </si>
  <si>
    <t>EV-00490</t>
  </si>
  <si>
    <t>EV-00491</t>
  </si>
  <si>
    <t>EV-00492</t>
  </si>
  <si>
    <t>EV-00493</t>
  </si>
  <si>
    <t>EV-00494</t>
  </si>
  <si>
    <t>EV-00495</t>
  </si>
  <si>
    <t>EV-00496</t>
  </si>
  <si>
    <t>EV-00497</t>
  </si>
  <si>
    <t>EV-00498</t>
  </si>
  <si>
    <t>EV-00499</t>
  </si>
  <si>
    <t>EV-00500</t>
  </si>
  <si>
    <t>EV-00501</t>
  </si>
  <si>
    <t>EV-00502</t>
  </si>
  <si>
    <t>EV-00503</t>
  </si>
  <si>
    <t>EV-00504</t>
  </si>
  <si>
    <t>EV-00505</t>
  </si>
  <si>
    <t>EV-00506</t>
  </si>
  <si>
    <t>EV-00507</t>
  </si>
  <si>
    <t>EV-00508</t>
  </si>
  <si>
    <t>EV-00509</t>
  </si>
  <si>
    <t>EV-00510</t>
  </si>
  <si>
    <t>EV-00511</t>
  </si>
  <si>
    <t>EV-00512</t>
  </si>
  <si>
    <t>EV-00513</t>
  </si>
  <si>
    <t>EV-00514</t>
  </si>
  <si>
    <t>EV-00515</t>
  </si>
  <si>
    <t>EV-00516</t>
  </si>
  <si>
    <t>EV-00517</t>
  </si>
  <si>
    <t>EV-00518</t>
  </si>
  <si>
    <t>EV-00519</t>
  </si>
  <si>
    <t>EV-00520</t>
  </si>
  <si>
    <t>EV-00521</t>
  </si>
  <si>
    <t>EV-00522</t>
  </si>
  <si>
    <t>EV-00523</t>
  </si>
  <si>
    <t>EV-00524</t>
  </si>
  <si>
    <t>EV-00525</t>
  </si>
  <si>
    <t>EV-00526</t>
  </si>
  <si>
    <t>EV-00527</t>
  </si>
  <si>
    <t>EV-00528</t>
  </si>
  <si>
    <t>EV-00529</t>
  </si>
  <si>
    <t>EV-00530</t>
  </si>
  <si>
    <t>EV-00531</t>
  </si>
  <si>
    <t>EV-00532</t>
  </si>
  <si>
    <t>EV-00533</t>
  </si>
  <si>
    <t>EV-00534</t>
  </si>
  <si>
    <t>EV-00535</t>
  </si>
  <si>
    <t>EV-00536</t>
  </si>
  <si>
    <t>EV-00537</t>
  </si>
  <si>
    <t>EV-00538</t>
  </si>
  <si>
    <t>EV-00539</t>
  </si>
  <si>
    <t>EV-00540</t>
  </si>
  <si>
    <t>EV-00541</t>
  </si>
  <si>
    <t>EV-00542</t>
  </si>
  <si>
    <t>EV-00543</t>
  </si>
  <si>
    <t>EV-00544</t>
  </si>
  <si>
    <t>EV-00545</t>
  </si>
  <si>
    <t>EV-00546</t>
  </si>
  <si>
    <t>EV-00547</t>
  </si>
  <si>
    <t>EV-00548</t>
  </si>
  <si>
    <t>EV-00549</t>
  </si>
  <si>
    <t>EV-00550</t>
  </si>
  <si>
    <t>EV-00551</t>
  </si>
  <si>
    <t>EV-00552</t>
  </si>
  <si>
    <t>EV-00553</t>
  </si>
  <si>
    <t>EV-00554</t>
  </si>
  <si>
    <t>EV-00555</t>
  </si>
  <si>
    <t>EV-00556</t>
  </si>
  <si>
    <t>EV-00557</t>
  </si>
  <si>
    <t>EV-00558</t>
  </si>
  <si>
    <t>EV-00559</t>
  </si>
  <si>
    <t>EV-00560</t>
  </si>
  <si>
    <t>EV-00561</t>
  </si>
  <si>
    <t>EV-00562</t>
  </si>
  <si>
    <t>EV-00563</t>
  </si>
  <si>
    <t>EV-00564</t>
  </si>
  <si>
    <t>EV-00565</t>
  </si>
  <si>
    <t>EV-00566</t>
  </si>
  <si>
    <t>EV-00567</t>
  </si>
  <si>
    <t>EV-00568</t>
  </si>
  <si>
    <t>EV-00569</t>
  </si>
  <si>
    <t>EV-00570</t>
  </si>
  <si>
    <t>EV-00571</t>
  </si>
  <si>
    <t>EV-00572</t>
  </si>
  <si>
    <t>EV-00573</t>
  </si>
  <si>
    <t>EV-00574</t>
  </si>
  <si>
    <t>EV-00575</t>
  </si>
  <si>
    <t>EV-00576</t>
  </si>
  <si>
    <t>EV-00577</t>
  </si>
  <si>
    <t>EV-00578</t>
  </si>
  <si>
    <t>EV-00579</t>
  </si>
  <si>
    <t>EV-00580</t>
  </si>
  <si>
    <t>EV-00581</t>
  </si>
  <si>
    <t>EV-00582</t>
  </si>
  <si>
    <t>EV-00583</t>
  </si>
  <si>
    <t>EV-00584</t>
  </si>
  <si>
    <t>EV-00585</t>
  </si>
  <si>
    <t>EV-00586</t>
  </si>
  <si>
    <t>EV-00587</t>
  </si>
  <si>
    <t>EV-00588</t>
  </si>
  <si>
    <t>EV-00589</t>
  </si>
  <si>
    <t>EV-00590</t>
  </si>
  <si>
    <t>EV-00591</t>
  </si>
  <si>
    <t>EV-00592</t>
  </si>
  <si>
    <t>EV-00593</t>
  </si>
  <si>
    <t>EV-00594</t>
  </si>
  <si>
    <t>EV-00595</t>
  </si>
  <si>
    <t>EV-00596</t>
  </si>
  <si>
    <t>EV-00597</t>
  </si>
  <si>
    <t>EV-00598</t>
  </si>
  <si>
    <t>EV-00599</t>
  </si>
  <si>
    <t>EV-00600</t>
  </si>
  <si>
    <t>EV-00601</t>
  </si>
  <si>
    <t>EV-00602</t>
  </si>
  <si>
    <t>EV-00603</t>
  </si>
  <si>
    <t>EV-00604</t>
  </si>
  <si>
    <t>EV-00605</t>
  </si>
  <si>
    <t>EV-00606</t>
  </si>
  <si>
    <t>EV-00607</t>
  </si>
  <si>
    <t>EV-00608</t>
  </si>
  <si>
    <t>EV-00609</t>
  </si>
  <si>
    <t>EV-00610</t>
  </si>
  <si>
    <t>EV-00611</t>
  </si>
  <si>
    <t>EV-00612</t>
  </si>
  <si>
    <t>EV-00613</t>
  </si>
  <si>
    <t>EV-00614</t>
  </si>
  <si>
    <t>EV-00615</t>
  </si>
  <si>
    <t>EV-00616</t>
  </si>
  <si>
    <t>EV-00617</t>
  </si>
  <si>
    <t>EV-00618</t>
  </si>
  <si>
    <t>EV-00619</t>
  </si>
  <si>
    <t>EV-00620</t>
  </si>
  <si>
    <t>EV-00621</t>
  </si>
  <si>
    <t>EV-00622</t>
  </si>
  <si>
    <t>EV-00623</t>
  </si>
  <si>
    <t>EV-00624</t>
  </si>
  <si>
    <t>EV-00625</t>
  </si>
  <si>
    <t>EV-00626</t>
  </si>
  <si>
    <t>EV-00627</t>
  </si>
  <si>
    <t>EV-00628</t>
  </si>
  <si>
    <t>EV-00629</t>
  </si>
  <si>
    <t>EV-00630</t>
  </si>
  <si>
    <t>EV-00631</t>
  </si>
  <si>
    <t>EV-00632</t>
  </si>
  <si>
    <t>EV-00633</t>
  </si>
  <si>
    <t>EV-00634</t>
  </si>
  <si>
    <t>EV-00635</t>
  </si>
  <si>
    <t>EV-00636</t>
  </si>
  <si>
    <t>EV-00637</t>
  </si>
  <si>
    <t>EV-00638</t>
  </si>
  <si>
    <t>EV-00639</t>
  </si>
  <si>
    <t>EV-00640</t>
  </si>
  <si>
    <t>EV-00641</t>
  </si>
  <si>
    <t>EV-00642</t>
  </si>
  <si>
    <t>EV-00643</t>
  </si>
  <si>
    <t>EV-00644</t>
  </si>
  <si>
    <t>EV-00645</t>
  </si>
  <si>
    <t>EV-00646</t>
  </si>
  <si>
    <t>EV-00647</t>
  </si>
  <si>
    <t>EV-00648</t>
  </si>
  <si>
    <t>EV-00649</t>
  </si>
  <si>
    <t>EV-00650</t>
  </si>
  <si>
    <t>EV-00651</t>
  </si>
  <si>
    <t>EV-00652</t>
  </si>
  <si>
    <t>EV-00653</t>
  </si>
  <si>
    <t>EV-00654</t>
  </si>
  <si>
    <t>EV-00655</t>
  </si>
  <si>
    <t>EV-00656</t>
  </si>
  <si>
    <t>EV-00657</t>
  </si>
  <si>
    <t>EV-00658</t>
  </si>
  <si>
    <t>EV-00659</t>
  </si>
  <si>
    <t>EV-00660</t>
  </si>
  <si>
    <t>EV-00661</t>
  </si>
  <si>
    <t>EV-00662</t>
  </si>
  <si>
    <t>EV-00663</t>
  </si>
  <si>
    <t>EV-00664</t>
  </si>
  <si>
    <t>EV-00665</t>
  </si>
  <si>
    <t>EV-00666</t>
  </si>
  <si>
    <t>EV-00667</t>
  </si>
  <si>
    <t>EV-00668</t>
  </si>
  <si>
    <t>EV-00669</t>
  </si>
  <si>
    <t>EV-00670</t>
  </si>
  <si>
    <t>EV-00671</t>
  </si>
  <si>
    <t>EV-00672</t>
  </si>
  <si>
    <t>EV-00673</t>
  </si>
  <si>
    <t>EV-00674</t>
  </si>
  <si>
    <t>EV-00675</t>
  </si>
  <si>
    <t>EV-00676</t>
  </si>
  <si>
    <t>EV-00677</t>
  </si>
  <si>
    <t>EV-00678</t>
  </si>
  <si>
    <t>EV-00679</t>
  </si>
  <si>
    <t>EV-00680</t>
  </si>
  <si>
    <t>EV-00681</t>
  </si>
  <si>
    <t>EV-00682</t>
  </si>
  <si>
    <t>EV-00683</t>
  </si>
  <si>
    <t>EV-00684</t>
  </si>
  <si>
    <t>EV-00685</t>
  </si>
  <si>
    <t>EV-00686</t>
  </si>
  <si>
    <t>EV-00687</t>
  </si>
  <si>
    <t>EV-00688</t>
  </si>
  <si>
    <t>EV-00689</t>
  </si>
  <si>
    <t>EV-00690</t>
  </si>
  <si>
    <t>EV-00691</t>
  </si>
  <si>
    <t>EV-00692</t>
  </si>
  <si>
    <t>EV-00693</t>
  </si>
  <si>
    <t>EV-00694</t>
  </si>
  <si>
    <t>EV-00695</t>
  </si>
  <si>
    <t>EV-00696</t>
  </si>
  <si>
    <t>EV-00697</t>
  </si>
  <si>
    <t>EV-00698</t>
  </si>
  <si>
    <t>EV-00699</t>
  </si>
  <si>
    <t>EV-00700</t>
  </si>
  <si>
    <t>EV-00701</t>
  </si>
  <si>
    <t>EV-00702</t>
  </si>
  <si>
    <t>EV-00703</t>
  </si>
  <si>
    <t>EV-00704</t>
  </si>
  <si>
    <t>EV-00705</t>
  </si>
  <si>
    <t>EV-00706</t>
  </si>
  <si>
    <t>EV-00707</t>
  </si>
  <si>
    <t>EV-00708</t>
  </si>
  <si>
    <t>EV-00709</t>
  </si>
  <si>
    <t>EV-00710</t>
  </si>
  <si>
    <t>EV-00711</t>
  </si>
  <si>
    <t>EV-00712</t>
  </si>
  <si>
    <t>EV-00713</t>
  </si>
  <si>
    <t>EV-00714</t>
  </si>
  <si>
    <t>EV-00715</t>
  </si>
  <si>
    <t>EV-00716</t>
  </si>
  <si>
    <t>EV-00717</t>
  </si>
  <si>
    <t>EV-00718</t>
  </si>
  <si>
    <t>EV-00719</t>
  </si>
  <si>
    <t>EV-00720</t>
  </si>
  <si>
    <t>EV-00721</t>
  </si>
  <si>
    <t>EV-00722</t>
  </si>
  <si>
    <t>EV-00723</t>
  </si>
  <si>
    <t>EV-00724</t>
  </si>
  <si>
    <t>EV-00725</t>
  </si>
  <si>
    <t>EV-00726</t>
  </si>
  <si>
    <t>EV-00727</t>
  </si>
  <si>
    <t>EV-00728</t>
  </si>
  <si>
    <t>EV-00729</t>
  </si>
  <si>
    <t>EV-00730</t>
  </si>
  <si>
    <t>EV-00731</t>
  </si>
  <si>
    <t>EV-00732</t>
  </si>
  <si>
    <t>EV-00733</t>
  </si>
  <si>
    <t>EV-00734</t>
  </si>
  <si>
    <t>EV-00735</t>
  </si>
  <si>
    <t>EV-00736</t>
  </si>
  <si>
    <t>EV-00737</t>
  </si>
  <si>
    <t>EV-00738</t>
  </si>
  <si>
    <t>EV-00739</t>
  </si>
  <si>
    <t>EV-00740</t>
  </si>
  <si>
    <t>EV-00741</t>
  </si>
  <si>
    <t>EV-00742</t>
  </si>
  <si>
    <t>EV-00743</t>
  </si>
  <si>
    <t>EV-00744</t>
  </si>
  <si>
    <t>EV-00745</t>
  </si>
  <si>
    <t>EV-00746</t>
  </si>
  <si>
    <t>EV-00747</t>
  </si>
  <si>
    <t>EV-00748</t>
  </si>
  <si>
    <t>EV-00749</t>
  </si>
  <si>
    <t>EV-00750</t>
  </si>
  <si>
    <t>EV-00751</t>
  </si>
  <si>
    <t>EV-00752</t>
  </si>
  <si>
    <t>EV-00753</t>
  </si>
  <si>
    <t>EV-00754</t>
  </si>
  <si>
    <t>EV-00755</t>
  </si>
  <si>
    <t>EV-00756</t>
  </si>
  <si>
    <t>EV-00757</t>
  </si>
  <si>
    <t>EV-00758</t>
  </si>
  <si>
    <t>EV-00759</t>
  </si>
  <si>
    <t>EV-00760</t>
  </si>
  <si>
    <t>EV-00761</t>
  </si>
  <si>
    <t>EV-00762</t>
  </si>
  <si>
    <t>EV-00763</t>
  </si>
  <si>
    <t>EV-00764</t>
  </si>
  <si>
    <t>EV-00765</t>
  </si>
  <si>
    <t>EV-00766</t>
  </si>
  <si>
    <t>EV-00767</t>
  </si>
  <si>
    <t>EV-00768</t>
  </si>
  <si>
    <t>EV-00769</t>
  </si>
  <si>
    <t>EV-00770</t>
  </si>
  <si>
    <t>EV-00771</t>
  </si>
  <si>
    <t>EV-00772</t>
  </si>
  <si>
    <t>EV-00773</t>
  </si>
  <si>
    <t>EV-00774</t>
  </si>
  <si>
    <t>EV-00775</t>
  </si>
  <si>
    <t>EV-00776</t>
  </si>
  <si>
    <t>EV-00777</t>
  </si>
  <si>
    <t>EV-00778</t>
  </si>
  <si>
    <t>EV-00779</t>
  </si>
  <si>
    <t>EV-00780</t>
  </si>
  <si>
    <t>EV-00781</t>
  </si>
  <si>
    <t>EV-00782</t>
  </si>
  <si>
    <t>EV-00783</t>
  </si>
  <si>
    <t>EV-00784</t>
  </si>
  <si>
    <t>EV-00785</t>
  </si>
  <si>
    <t>EV-00786</t>
  </si>
  <si>
    <t>EV-00787</t>
  </si>
  <si>
    <t>EV-00788</t>
  </si>
  <si>
    <t>EV-00789</t>
  </si>
  <si>
    <t>EV-00790</t>
  </si>
  <si>
    <t>EV-00791</t>
  </si>
  <si>
    <t>EV-00792</t>
  </si>
  <si>
    <t>EV-00793</t>
  </si>
  <si>
    <t>EV-00794</t>
  </si>
  <si>
    <t>EV-00795</t>
  </si>
  <si>
    <t>EV-00796</t>
  </si>
  <si>
    <t>EV-00797</t>
  </si>
  <si>
    <t>EV-00798</t>
  </si>
  <si>
    <t>EV-00799</t>
  </si>
  <si>
    <t>EV-00800</t>
  </si>
  <si>
    <t>EV-00801</t>
  </si>
  <si>
    <t>EV-00802</t>
  </si>
  <si>
    <t>EV-00803</t>
  </si>
  <si>
    <t>EV-00804</t>
  </si>
  <si>
    <t>EV-00805</t>
  </si>
  <si>
    <t>EV-00806</t>
  </si>
  <si>
    <t>EV-00807</t>
  </si>
  <si>
    <t>EV-00808</t>
  </si>
  <si>
    <t>EV-00809</t>
  </si>
  <si>
    <t>EV-00810</t>
  </si>
  <si>
    <t>EV-00811</t>
  </si>
  <si>
    <t>EV-00812</t>
  </si>
  <si>
    <t>EV-00813</t>
  </si>
  <si>
    <t>EV-00814</t>
  </si>
  <si>
    <t>EV-00815</t>
  </si>
  <si>
    <t>EV-00816</t>
  </si>
  <si>
    <t>EV-00817</t>
  </si>
  <si>
    <t>EV-00818</t>
  </si>
  <si>
    <t>EV-00819</t>
  </si>
  <si>
    <t>EV-00820</t>
  </si>
  <si>
    <t>EV-00821</t>
  </si>
  <si>
    <t>EV-00822</t>
  </si>
  <si>
    <t>EV-00823</t>
  </si>
  <si>
    <t>EV-00824</t>
  </si>
  <si>
    <t>EV-00825</t>
  </si>
  <si>
    <t>EV-00826</t>
  </si>
  <si>
    <t>EV-00827</t>
  </si>
  <si>
    <t>EV-00828</t>
  </si>
  <si>
    <t>EV-00829</t>
  </si>
  <si>
    <t>EV-00830</t>
  </si>
  <si>
    <t>EV-00831</t>
  </si>
  <si>
    <t>EV-00832</t>
  </si>
  <si>
    <t>EV-00833</t>
  </si>
  <si>
    <t>EV-00834</t>
  </si>
  <si>
    <t>EV-00835</t>
  </si>
  <si>
    <t>EV-00836</t>
  </si>
  <si>
    <t>EV-00837</t>
  </si>
  <si>
    <t>EV-00838</t>
  </si>
  <si>
    <t>EV-00839</t>
  </si>
  <si>
    <t>EV-00840</t>
  </si>
  <si>
    <t>EV-00841</t>
  </si>
  <si>
    <t>EV-00842</t>
  </si>
  <si>
    <t>EV-00843</t>
  </si>
  <si>
    <t>EV-00844</t>
  </si>
  <si>
    <t>EV-00845</t>
  </si>
  <si>
    <t>EV-00846</t>
  </si>
  <si>
    <t>EV-00847</t>
  </si>
  <si>
    <t>EV-00848</t>
  </si>
  <si>
    <t>EV-00849</t>
  </si>
  <si>
    <t>EV-00850</t>
  </si>
  <si>
    <t>EV-00851</t>
  </si>
  <si>
    <t>EV-00852</t>
  </si>
  <si>
    <t>EV-00853</t>
  </si>
  <si>
    <t>EV-00854</t>
  </si>
  <si>
    <t>EV-00855</t>
  </si>
  <si>
    <t>EV-00856</t>
  </si>
  <si>
    <t>EV-00857</t>
  </si>
  <si>
    <t>EV-00858</t>
  </si>
  <si>
    <t>EV-00859</t>
  </si>
  <si>
    <t>EV-00860</t>
  </si>
  <si>
    <t>EV-00861</t>
  </si>
  <si>
    <t>EV-00862</t>
  </si>
  <si>
    <t>EV-00863</t>
  </si>
  <si>
    <t>EV-00864</t>
  </si>
  <si>
    <t>EV-00865</t>
  </si>
  <si>
    <t>EV-00866</t>
  </si>
  <si>
    <t>EV-00867</t>
  </si>
  <si>
    <t>EV-00868</t>
  </si>
  <si>
    <t>EV-00869</t>
  </si>
  <si>
    <t>EV-00870</t>
  </si>
  <si>
    <t>EV-00871</t>
  </si>
  <si>
    <t>EV-00872</t>
  </si>
  <si>
    <t>EV-00873</t>
  </si>
  <si>
    <t>EV-00874</t>
  </si>
  <si>
    <t>EV-00875</t>
  </si>
  <si>
    <t>EV-00876</t>
  </si>
  <si>
    <t>EV-00877</t>
  </si>
  <si>
    <t>EV-00878</t>
  </si>
  <si>
    <t>EV-00879</t>
  </si>
  <si>
    <t>EV-00880</t>
  </si>
  <si>
    <t>EV-00881</t>
  </si>
  <si>
    <t>EV-00882</t>
  </si>
  <si>
    <t>EV-00883</t>
  </si>
  <si>
    <t>EV-00884</t>
  </si>
  <si>
    <t>EV-00885</t>
  </si>
  <si>
    <t>EV-00886</t>
  </si>
  <si>
    <t>EV-00887</t>
  </si>
  <si>
    <t>EV-00888</t>
  </si>
  <si>
    <t>EV-00889</t>
  </si>
  <si>
    <t>EV-00890</t>
  </si>
  <si>
    <t>EV-00891</t>
  </si>
  <si>
    <t>EV-00892</t>
  </si>
  <si>
    <t>EV-00893</t>
  </si>
  <si>
    <t>EV-00894</t>
  </si>
  <si>
    <t>EV-00895</t>
  </si>
  <si>
    <t>EV-00896</t>
  </si>
  <si>
    <t>EV-00897</t>
  </si>
  <si>
    <t>EV-00898</t>
  </si>
  <si>
    <t>EV-00899</t>
  </si>
  <si>
    <t>EV-00900</t>
  </si>
  <si>
    <t>EV-00901</t>
  </si>
  <si>
    <t>EV-00902</t>
  </si>
  <si>
    <t>EV-00903</t>
  </si>
  <si>
    <t>EV-00904</t>
  </si>
  <si>
    <t>EV-00905</t>
  </si>
  <si>
    <t>EV-00906</t>
  </si>
  <si>
    <t>EV-00907</t>
  </si>
  <si>
    <t>EV-00908</t>
  </si>
  <si>
    <t>EV-00909</t>
  </si>
  <si>
    <t>EV-00910</t>
  </si>
  <si>
    <t>EV-00911</t>
  </si>
  <si>
    <t>EV-00912</t>
  </si>
  <si>
    <t>EV-00913</t>
  </si>
  <si>
    <t>EV-00914</t>
  </si>
  <si>
    <t>EV-00915</t>
  </si>
  <si>
    <t>EV-00916</t>
  </si>
  <si>
    <t>EV-00917</t>
  </si>
  <si>
    <t>EV-00918</t>
  </si>
  <si>
    <t>EV-00919</t>
  </si>
  <si>
    <t>EV-00920</t>
  </si>
  <si>
    <t>EV-00921</t>
  </si>
  <si>
    <t>EV-00922</t>
  </si>
  <si>
    <t>EV-00923</t>
  </si>
  <si>
    <t>EV-00924</t>
  </si>
  <si>
    <t>EV-00925</t>
  </si>
  <si>
    <t>EV-00926</t>
  </si>
  <si>
    <t>EV-00927</t>
  </si>
  <si>
    <t>EV-00928</t>
  </si>
  <si>
    <t>EV-00929</t>
  </si>
  <si>
    <t>EV-00930</t>
  </si>
  <si>
    <t>EV-00931</t>
  </si>
  <si>
    <t>EV-00932</t>
  </si>
  <si>
    <t>EV-00933</t>
  </si>
  <si>
    <t>EV-00934</t>
  </si>
  <si>
    <t>EV-00935</t>
  </si>
  <si>
    <t>EV-00936</t>
  </si>
  <si>
    <t>EV-00937</t>
  </si>
  <si>
    <t>EV-00938</t>
  </si>
  <si>
    <t>EV-00939</t>
  </si>
  <si>
    <t>EV-00940</t>
  </si>
  <si>
    <t>EV-00941</t>
  </si>
  <si>
    <t>EV-00942</t>
  </si>
  <si>
    <t>EV-00943</t>
  </si>
  <si>
    <t>EV-00944</t>
  </si>
  <si>
    <t>EV-00945</t>
  </si>
  <si>
    <t>EV-00946</t>
  </si>
  <si>
    <t>EV-00947</t>
  </si>
  <si>
    <t>EV-00948</t>
  </si>
  <si>
    <t>EV-00949</t>
  </si>
  <si>
    <t>EV-00950</t>
  </si>
  <si>
    <t>EV-00951</t>
  </si>
  <si>
    <t>EV-00952</t>
  </si>
  <si>
    <t>EV-00953</t>
  </si>
  <si>
    <t>EV-00954</t>
  </si>
  <si>
    <t>EV-00955</t>
  </si>
  <si>
    <t>EV-00956</t>
  </si>
  <si>
    <t>EV-00957</t>
  </si>
  <si>
    <t>EV-00958</t>
  </si>
  <si>
    <t>EV-00959</t>
  </si>
  <si>
    <t>EV-00960</t>
  </si>
  <si>
    <t>EV-00961</t>
  </si>
  <si>
    <t>EV-00962</t>
  </si>
  <si>
    <t>EV-00963</t>
  </si>
  <si>
    <t>EV-00964</t>
  </si>
  <si>
    <t>EV-00965</t>
  </si>
  <si>
    <t>EV-00966</t>
  </si>
  <si>
    <t>EV-00967</t>
  </si>
  <si>
    <t>EV-00968</t>
  </si>
  <si>
    <t>EV-00969</t>
  </si>
  <si>
    <t>EV-00970</t>
  </si>
  <si>
    <t>EV-00971</t>
  </si>
  <si>
    <t>EV-00972</t>
  </si>
  <si>
    <t>EV-00973</t>
  </si>
  <si>
    <t>EV-00974</t>
  </si>
  <si>
    <t>EV-00975</t>
  </si>
  <si>
    <t>EV-00976</t>
  </si>
  <si>
    <t>EV-00977</t>
  </si>
  <si>
    <t>EV-00978</t>
  </si>
  <si>
    <t>EV-00979</t>
  </si>
  <si>
    <t>EV-00980</t>
  </si>
  <si>
    <t>EV-00981</t>
  </si>
  <si>
    <t>EV-00982</t>
  </si>
  <si>
    <t>EV-00983</t>
  </si>
  <si>
    <t>EV-00984</t>
  </si>
  <si>
    <t>EV-00985</t>
  </si>
  <si>
    <t>EV-00986</t>
  </si>
  <si>
    <t>EV-00987</t>
  </si>
  <si>
    <t>EV-00988</t>
  </si>
  <si>
    <t>EV-00989</t>
  </si>
  <si>
    <t>EV-00990</t>
  </si>
  <si>
    <t>EV-00991</t>
  </si>
  <si>
    <t>EV-00992</t>
  </si>
  <si>
    <t>EV-00993</t>
  </si>
  <si>
    <t>EV-00994</t>
  </si>
  <si>
    <t>EV-00995</t>
  </si>
  <si>
    <t>EV-00996</t>
  </si>
  <si>
    <t>EV-00997</t>
  </si>
  <si>
    <t>EV-00998</t>
  </si>
  <si>
    <t>EV-00999</t>
  </si>
  <si>
    <t>EV-01000</t>
  </si>
  <si>
    <t>EV-01001</t>
  </si>
  <si>
    <t>EV-01002</t>
  </si>
  <si>
    <t>EV-01003</t>
  </si>
  <si>
    <t>EV-01004</t>
  </si>
  <si>
    <t>EV-01005</t>
  </si>
  <si>
    <t>EV-01006</t>
  </si>
  <si>
    <t>EV-01007</t>
  </si>
  <si>
    <t>EV-01008</t>
  </si>
  <si>
    <t>EV-01009</t>
  </si>
  <si>
    <t>EV-01010</t>
  </si>
  <si>
    <t>EV-01011</t>
  </si>
  <si>
    <t>EV-01012</t>
  </si>
  <si>
    <t>EV-01013</t>
  </si>
  <si>
    <t>EV-01014</t>
  </si>
  <si>
    <t>EV-01015</t>
  </si>
  <si>
    <t>EV-01016</t>
  </si>
  <si>
    <t>EV-01017</t>
  </si>
  <si>
    <t>EV-01018</t>
  </si>
  <si>
    <t>EV-01019</t>
  </si>
  <si>
    <t>EV-01020</t>
  </si>
  <si>
    <t>EV-01021</t>
  </si>
  <si>
    <t>EV-01022</t>
  </si>
  <si>
    <t>EV-01023</t>
  </si>
  <si>
    <t>EV-01024</t>
  </si>
  <si>
    <t>EV-01025</t>
  </si>
  <si>
    <t>EV-01026</t>
  </si>
  <si>
    <t>EV-01027</t>
  </si>
  <si>
    <t>EV-01028</t>
  </si>
  <si>
    <t>EV-01029</t>
  </si>
  <si>
    <t>EV-01030</t>
  </si>
  <si>
    <t>EV-01031</t>
  </si>
  <si>
    <t>EV-01032</t>
  </si>
  <si>
    <t>EV-01033</t>
  </si>
  <si>
    <t>EV-01034</t>
  </si>
  <si>
    <t>EV-01035</t>
  </si>
  <si>
    <t>EV-01036</t>
  </si>
  <si>
    <t>EV-01037</t>
  </si>
  <si>
    <t>EV-01038</t>
  </si>
  <si>
    <t>EV-01039</t>
  </si>
  <si>
    <t>EV-01040</t>
  </si>
  <si>
    <t>EV-01041</t>
  </si>
  <si>
    <t>EV-01042</t>
  </si>
  <si>
    <t>EV-01043</t>
  </si>
  <si>
    <t>EV-01044</t>
  </si>
  <si>
    <t>EV-01045</t>
  </si>
  <si>
    <t>EV-01046</t>
  </si>
  <si>
    <t>EV-01047</t>
  </si>
  <si>
    <t>EV-01048</t>
  </si>
  <si>
    <t>EV-01049</t>
  </si>
  <si>
    <t>EV-01050</t>
  </si>
  <si>
    <t>EV-01051</t>
  </si>
  <si>
    <t>EV-01052</t>
  </si>
  <si>
    <t>EV-01053</t>
  </si>
  <si>
    <t>EV-01054</t>
  </si>
  <si>
    <t>EV-01055</t>
  </si>
  <si>
    <t>EV-01056</t>
  </si>
  <si>
    <t>EV-01057</t>
  </si>
  <si>
    <t>EV-01058</t>
  </si>
  <si>
    <t>EV-01059</t>
  </si>
  <si>
    <t>EV-01060</t>
  </si>
  <si>
    <t>EV-01061</t>
  </si>
  <si>
    <t>EV-01062</t>
  </si>
  <si>
    <t>EV-01063</t>
  </si>
  <si>
    <t>EV-01064</t>
  </si>
  <si>
    <t>EV-01065</t>
  </si>
  <si>
    <t>EV-01066</t>
  </si>
  <si>
    <t>EV-01067</t>
  </si>
  <si>
    <t>EV-01068</t>
  </si>
  <si>
    <t>EV-01069</t>
  </si>
  <si>
    <t>EV-01070</t>
  </si>
  <si>
    <t>EV-01071</t>
  </si>
  <si>
    <t>EV-01072</t>
  </si>
  <si>
    <t>EV-01073</t>
  </si>
  <si>
    <t>EV-01074</t>
  </si>
  <si>
    <t>EV-01075</t>
  </si>
  <si>
    <t>EV-01076</t>
  </si>
  <si>
    <t>EV-01077</t>
  </si>
  <si>
    <t>EV-01078</t>
  </si>
  <si>
    <t>EV-01079</t>
  </si>
  <si>
    <t>EV-01080</t>
  </si>
  <si>
    <t>EV-01081</t>
  </si>
  <si>
    <t>EV-01082</t>
  </si>
  <si>
    <t>EV-01083</t>
  </si>
  <si>
    <t>EV-01084</t>
  </si>
  <si>
    <t>EV-01085</t>
  </si>
  <si>
    <t>EV-01086</t>
  </si>
  <si>
    <t>EV-01087</t>
  </si>
  <si>
    <t>EV-01088</t>
  </si>
  <si>
    <t>EV-01089</t>
  </si>
  <si>
    <t>EV-01090</t>
  </si>
  <si>
    <t>EV-01091</t>
  </si>
  <si>
    <t>EV-01092</t>
  </si>
  <si>
    <t>EV-01093</t>
  </si>
  <si>
    <t>EV-01094</t>
  </si>
  <si>
    <t>EV-01095</t>
  </si>
  <si>
    <t>EV-01096</t>
  </si>
  <si>
    <t>EV-01097</t>
  </si>
  <si>
    <t>EV-01098</t>
  </si>
  <si>
    <t>EV-01099</t>
  </si>
  <si>
    <t>EV-01100</t>
  </si>
  <si>
    <t>EV-01101</t>
  </si>
  <si>
    <t>EV-01102</t>
  </si>
  <si>
    <t>EV-01103</t>
  </si>
  <si>
    <t>EV-01104</t>
  </si>
  <si>
    <t>EV-01105</t>
  </si>
  <si>
    <t>EV-01106</t>
  </si>
  <si>
    <t>EV-01107</t>
  </si>
  <si>
    <t>EV-01108</t>
  </si>
  <si>
    <t>EV-01109</t>
  </si>
  <si>
    <t>EV-01110</t>
  </si>
  <si>
    <t>EV-01111</t>
  </si>
  <si>
    <t>EV-01112</t>
  </si>
  <si>
    <t>EV-01113</t>
  </si>
  <si>
    <t>EV-01114</t>
  </si>
  <si>
    <t>EV-01115</t>
  </si>
  <si>
    <t>EV-01116</t>
  </si>
  <si>
    <t>EV-01117</t>
  </si>
  <si>
    <t>EV-01118</t>
  </si>
  <si>
    <t>EV-01119</t>
  </si>
  <si>
    <t>EV-01120</t>
  </si>
  <si>
    <t>EV-01121</t>
  </si>
  <si>
    <t>EV-01122</t>
  </si>
  <si>
    <t>EV-01123</t>
  </si>
  <si>
    <t>EV-01124</t>
  </si>
  <si>
    <t>EV-01125</t>
  </si>
  <si>
    <t>EV-01126</t>
  </si>
  <si>
    <t>EV-01127</t>
  </si>
  <si>
    <t>EV-01128</t>
  </si>
  <si>
    <t>EV-01129</t>
  </si>
  <si>
    <t>EV-01130</t>
  </si>
  <si>
    <t>EV-01131</t>
  </si>
  <si>
    <t>EV-01132</t>
  </si>
  <si>
    <t>EV-01133</t>
  </si>
  <si>
    <t>EV-01134</t>
  </si>
  <si>
    <t>EV-01135</t>
  </si>
  <si>
    <t>EV-01136</t>
  </si>
  <si>
    <t>EV-01137</t>
  </si>
  <si>
    <t>EV-01138</t>
  </si>
  <si>
    <t>EV-01139</t>
  </si>
  <si>
    <t>EV-01140</t>
  </si>
  <si>
    <t>EV-01141</t>
  </si>
  <si>
    <t>EV-01142</t>
  </si>
  <si>
    <t>EV-01143</t>
  </si>
  <si>
    <t>EV-01144</t>
  </si>
  <si>
    <t>EV-01145</t>
  </si>
  <si>
    <t>EV-01146</t>
  </si>
  <si>
    <t>EV-01147</t>
  </si>
  <si>
    <t>EV-01148</t>
  </si>
  <si>
    <t>EV-01149</t>
  </si>
  <si>
    <t>EV-01150</t>
  </si>
  <si>
    <t>EV-01151</t>
  </si>
  <si>
    <t>EV-01152</t>
  </si>
  <si>
    <t>EV-01153</t>
  </si>
  <si>
    <t>EV-01154</t>
  </si>
  <si>
    <t>EV-01155</t>
  </si>
  <si>
    <t>EV-01156</t>
  </si>
  <si>
    <t>EV-01157</t>
  </si>
  <si>
    <t>EV-01158</t>
  </si>
  <si>
    <t>EV-01159</t>
  </si>
  <si>
    <t>EV-01160</t>
  </si>
  <si>
    <t>EV-01161</t>
  </si>
  <si>
    <t>EV-01162</t>
  </si>
  <si>
    <t>EV-01163</t>
  </si>
  <si>
    <t>EV-01164</t>
  </si>
  <si>
    <t>EV-01165</t>
  </si>
  <si>
    <t>EV-01166</t>
  </si>
  <si>
    <t>EV-01167</t>
  </si>
  <si>
    <t>EV-01168</t>
  </si>
  <si>
    <t>EV-01169</t>
  </si>
  <si>
    <t>EV-01170</t>
  </si>
  <si>
    <t>EV-01171</t>
  </si>
  <si>
    <t>EV-01172</t>
  </si>
  <si>
    <t>EV-01173</t>
  </si>
  <si>
    <t>EV-01174</t>
  </si>
  <si>
    <t>EV-01175</t>
  </si>
  <si>
    <t>EV-01176</t>
  </si>
  <si>
    <t>EV-01177</t>
  </si>
  <si>
    <t>EV-01178</t>
  </si>
  <si>
    <t>EV-01179</t>
  </si>
  <si>
    <t>EV-01180</t>
  </si>
  <si>
    <t>EV-01181</t>
  </si>
  <si>
    <t>EV-01182</t>
  </si>
  <si>
    <t>EV-01183</t>
  </si>
  <si>
    <t>EV-01184</t>
  </si>
  <si>
    <t>EV-01185</t>
  </si>
  <si>
    <t>EV-01186</t>
  </si>
  <si>
    <t>EV-01187</t>
  </si>
  <si>
    <t>EV-01188</t>
  </si>
  <si>
    <t>EV-01189</t>
  </si>
  <si>
    <t>EV-01190</t>
  </si>
  <si>
    <t>EV-01191</t>
  </si>
  <si>
    <t>EV-01192</t>
  </si>
  <si>
    <t>EV-01193</t>
  </si>
  <si>
    <t>EV-01194</t>
  </si>
  <si>
    <t>EV-01195</t>
  </si>
  <si>
    <t>EV-01196</t>
  </si>
  <si>
    <t>EV-01197</t>
  </si>
  <si>
    <t>EV-01198</t>
  </si>
  <si>
    <t>EV-01199</t>
  </si>
  <si>
    <t>EV-01200</t>
  </si>
  <si>
    <t>EV-01201</t>
  </si>
  <si>
    <t>EV-01202</t>
  </si>
  <si>
    <t>EV-01203</t>
  </si>
  <si>
    <t>EV-01204</t>
  </si>
  <si>
    <t>EV-01205</t>
  </si>
  <si>
    <t>EV-01206</t>
  </si>
  <si>
    <t>EV-01207</t>
  </si>
  <si>
    <t>EV-01208</t>
  </si>
  <si>
    <t>EV-01209</t>
  </si>
  <si>
    <t>EV-01210</t>
  </si>
  <si>
    <t>EV-01211</t>
  </si>
  <si>
    <t>EV-01212</t>
  </si>
  <si>
    <t>EV-01213</t>
  </si>
  <si>
    <t>EV-01214</t>
  </si>
  <si>
    <t>EV-01215</t>
  </si>
  <si>
    <t>EV-01216</t>
  </si>
  <si>
    <t>EV-01217</t>
  </si>
  <si>
    <t>EV-01218</t>
  </si>
  <si>
    <t>EV-01219</t>
  </si>
  <si>
    <t>EV-01220</t>
  </si>
  <si>
    <t>EV-01221</t>
  </si>
  <si>
    <t>EV-01222</t>
  </si>
  <si>
    <t>EV-01223</t>
  </si>
  <si>
    <t>EV-01224</t>
  </si>
  <si>
    <t>EV-01225</t>
  </si>
  <si>
    <t>EV-01226</t>
  </si>
  <si>
    <t>EV-01227</t>
  </si>
  <si>
    <t>EV-01228</t>
  </si>
  <si>
    <t>EV-01229</t>
  </si>
  <si>
    <t>EV-01230</t>
  </si>
  <si>
    <t>EV-01231</t>
  </si>
  <si>
    <t>EV-01232</t>
  </si>
  <si>
    <t>EV-01233</t>
  </si>
  <si>
    <t>EV-01234</t>
  </si>
  <si>
    <t>EV-01235</t>
  </si>
  <si>
    <t>EV-01236</t>
  </si>
  <si>
    <t>EV-01237</t>
  </si>
  <si>
    <t>EV-01238</t>
  </si>
  <si>
    <t>EV-01239</t>
  </si>
  <si>
    <t>EV-01240</t>
  </si>
  <si>
    <t>EV-01241</t>
  </si>
  <si>
    <t>EV-01242</t>
  </si>
  <si>
    <t>EV-01243</t>
  </si>
  <si>
    <t>EV-01244</t>
  </si>
  <si>
    <t>EV-01245</t>
  </si>
  <si>
    <t>EV-01246</t>
  </si>
  <si>
    <t>EV-01247</t>
  </si>
  <si>
    <t>EV-01248</t>
  </si>
  <si>
    <t>EV-01249</t>
  </si>
  <si>
    <t>EV-01250</t>
  </si>
  <si>
    <t>EV-01251</t>
  </si>
  <si>
    <t>EV-01252</t>
  </si>
  <si>
    <t>EV-01253</t>
  </si>
  <si>
    <t>EV-01254</t>
  </si>
  <si>
    <t>EV-01255</t>
  </si>
  <si>
    <t>EV-01256</t>
  </si>
  <si>
    <t>EV-01257</t>
  </si>
  <si>
    <t>EV-01258</t>
  </si>
  <si>
    <t>EV-01259</t>
  </si>
  <si>
    <t>EV-01260</t>
  </si>
  <si>
    <t>EV-01261</t>
  </si>
  <si>
    <t>EV-01262</t>
  </si>
  <si>
    <t>EV-01263</t>
  </si>
  <si>
    <t>EV-01264</t>
  </si>
  <si>
    <t>EV-01265</t>
  </si>
  <si>
    <t>EV-01266</t>
  </si>
  <si>
    <t>EV-01267</t>
  </si>
  <si>
    <t>EV-01268</t>
  </si>
  <si>
    <t>EV-01269</t>
  </si>
  <si>
    <t>EV-01270</t>
  </si>
  <si>
    <t>EV-01271</t>
  </si>
  <si>
    <t>EV-01272</t>
  </si>
  <si>
    <t>EV-01273</t>
  </si>
  <si>
    <t>EV-01274</t>
  </si>
  <si>
    <t>EV-01275</t>
  </si>
  <si>
    <t>EV-01276</t>
  </si>
  <si>
    <t>EV-01277</t>
  </si>
  <si>
    <t>EV-01278</t>
  </si>
  <si>
    <t>EV-01279</t>
  </si>
  <si>
    <t>EV-01280</t>
  </si>
  <si>
    <t>EV-01281</t>
  </si>
  <si>
    <t>EV-01282</t>
  </si>
  <si>
    <t>EV-01283</t>
  </si>
  <si>
    <t>EV-01284</t>
  </si>
  <si>
    <t>EV-01285</t>
  </si>
  <si>
    <t>EV-01286</t>
  </si>
  <si>
    <t>EV-01287</t>
  </si>
  <si>
    <t>EV-01288</t>
  </si>
  <si>
    <t>EV-01289</t>
  </si>
  <si>
    <t>EV-01290</t>
  </si>
  <si>
    <t>EV-01291</t>
  </si>
  <si>
    <t>EV-01292</t>
  </si>
  <si>
    <t>EV-01293</t>
  </si>
  <si>
    <t>EV-01294</t>
  </si>
  <si>
    <t>EV-01295</t>
  </si>
  <si>
    <t>EV-01296</t>
  </si>
  <si>
    <t>EV-01297</t>
  </si>
  <si>
    <t>EV-01298</t>
  </si>
  <si>
    <t>EV-01299</t>
  </si>
  <si>
    <t>EV-01300</t>
  </si>
  <si>
    <t>EV-01301</t>
  </si>
  <si>
    <t>EV-01302</t>
  </si>
  <si>
    <t>EV-01303</t>
  </si>
  <si>
    <t>EV-01304</t>
  </si>
  <si>
    <t>EV-01305</t>
  </si>
  <si>
    <t>EV-01306</t>
  </si>
  <si>
    <t>EV-01307</t>
  </si>
  <si>
    <t>EV-01308</t>
  </si>
  <si>
    <t>EV-01309</t>
  </si>
  <si>
    <t>EV-01310</t>
  </si>
  <si>
    <t>EV-01311</t>
  </si>
  <si>
    <t>EV-01312</t>
  </si>
  <si>
    <t>EV-01313</t>
  </si>
  <si>
    <t>EV-01314</t>
  </si>
  <si>
    <t>EV-01315</t>
  </si>
  <si>
    <t>EV-01316</t>
  </si>
  <si>
    <t>EV-01317</t>
  </si>
  <si>
    <t>EV-01318</t>
  </si>
  <si>
    <t>EV-01319</t>
  </si>
  <si>
    <t>EV-01320</t>
  </si>
  <si>
    <t>EV-01321</t>
  </si>
  <si>
    <t>EV-01322</t>
  </si>
  <si>
    <t>EV-01323</t>
  </si>
  <si>
    <t>EV-01324</t>
  </si>
  <si>
    <t>EV-01325</t>
  </si>
  <si>
    <t>EV-01326</t>
  </si>
  <si>
    <t>EV-01327</t>
  </si>
  <si>
    <t>EV-01328</t>
  </si>
  <si>
    <t>EV-01329</t>
  </si>
  <si>
    <t>EV-01330</t>
  </si>
  <si>
    <t>EV-01331</t>
  </si>
  <si>
    <t>EV-01332</t>
  </si>
  <si>
    <t>EV-01333</t>
  </si>
  <si>
    <t>EV-01334</t>
  </si>
  <si>
    <t>EV-01335</t>
  </si>
  <si>
    <t>EV-01336</t>
  </si>
  <si>
    <t>EV-01337</t>
  </si>
  <si>
    <t>EV-01338</t>
  </si>
  <si>
    <t>EV-01339</t>
  </si>
  <si>
    <t>EV-01340</t>
  </si>
  <si>
    <t>EV-01341</t>
  </si>
  <si>
    <t>EV-01342</t>
  </si>
  <si>
    <t>EV-01343</t>
  </si>
  <si>
    <t>EV-01344</t>
  </si>
  <si>
    <t>EV-01345</t>
  </si>
  <si>
    <t>EV-01346</t>
  </si>
  <si>
    <t>EV-01347</t>
  </si>
  <si>
    <t>EV-01348</t>
  </si>
  <si>
    <t>EV-01349</t>
  </si>
  <si>
    <t>EV-01350</t>
  </si>
  <si>
    <t>EV-01351</t>
  </si>
  <si>
    <t>EV-01352</t>
  </si>
  <si>
    <t>EV-01353</t>
  </si>
  <si>
    <t>EV-01354</t>
  </si>
  <si>
    <t>EV-01355</t>
  </si>
  <si>
    <t>EV-01356</t>
  </si>
  <si>
    <t>EV-01357</t>
  </si>
  <si>
    <t>EV-01358</t>
  </si>
  <si>
    <t>EV-01359</t>
  </si>
  <si>
    <t>EV-01360</t>
  </si>
  <si>
    <t>EV-01361</t>
  </si>
  <si>
    <t>EV-01362</t>
  </si>
  <si>
    <t>EV-01363</t>
  </si>
  <si>
    <t>EV-01364</t>
  </si>
  <si>
    <t>EV-01365</t>
  </si>
  <si>
    <t>EV-01366</t>
  </si>
  <si>
    <t>EV-01367</t>
  </si>
  <si>
    <t>EV-01368</t>
  </si>
  <si>
    <t>EV-01369</t>
  </si>
  <si>
    <t>EV-01370</t>
  </si>
  <si>
    <t>EV-01371</t>
  </si>
  <si>
    <t>EV-01372</t>
  </si>
  <si>
    <t>EV-01373</t>
  </si>
  <si>
    <t>EV-01374</t>
  </si>
  <si>
    <t>EV-01375</t>
  </si>
  <si>
    <t>EV-01376</t>
  </si>
  <si>
    <t>EV-01377</t>
  </si>
  <si>
    <t>EV-01378</t>
  </si>
  <si>
    <t>EV-01379</t>
  </si>
  <si>
    <t>EV-01380</t>
  </si>
  <si>
    <t>EV-01381</t>
  </si>
  <si>
    <t>EV-01382</t>
  </si>
  <si>
    <t>EV-01383</t>
  </si>
  <si>
    <t>EV-01384</t>
  </si>
  <si>
    <t>EV-01385</t>
  </si>
  <si>
    <t>EV-01386</t>
  </si>
  <si>
    <t>EV-01387</t>
  </si>
  <si>
    <t>EV-01388</t>
  </si>
  <si>
    <t>EV-01389</t>
  </si>
  <si>
    <t>EV-01390</t>
  </si>
  <si>
    <t>EV-01391</t>
  </si>
  <si>
    <t>EV-01392</t>
  </si>
  <si>
    <t>EV-01393</t>
  </si>
  <si>
    <t>EV-01394</t>
  </si>
  <si>
    <t>EV-01395</t>
  </si>
  <si>
    <t>EV-01396</t>
  </si>
  <si>
    <t>EV-01397</t>
  </si>
  <si>
    <t>EV-01398</t>
  </si>
  <si>
    <t>EV-01399</t>
  </si>
  <si>
    <t>EV-01400</t>
  </si>
  <si>
    <t>EV-01401</t>
  </si>
  <si>
    <t>EV-01402</t>
  </si>
  <si>
    <t>EV-01403</t>
  </si>
  <si>
    <t>EV-01404</t>
  </si>
  <si>
    <t>EV-01405</t>
  </si>
  <si>
    <t>EV-01406</t>
  </si>
  <si>
    <t>EV-01407</t>
  </si>
  <si>
    <t>EV-01408</t>
  </si>
  <si>
    <t>EV-01409</t>
  </si>
  <si>
    <t>EV-01410</t>
  </si>
  <si>
    <t>EV-01411</t>
  </si>
  <si>
    <t>EV-01412</t>
  </si>
  <si>
    <t>EV-01413</t>
  </si>
  <si>
    <t>EV-01414</t>
  </si>
  <si>
    <t>EV-01415</t>
  </si>
  <si>
    <t>EV-01416</t>
  </si>
  <si>
    <t>EV-01417</t>
  </si>
  <si>
    <t>EV-01418</t>
  </si>
  <si>
    <t>EV-01419</t>
  </si>
  <si>
    <t>EV-01420</t>
  </si>
  <si>
    <t>EV-01421</t>
  </si>
  <si>
    <t>EV-01422</t>
  </si>
  <si>
    <t>EV-01423</t>
  </si>
  <si>
    <t>EV-01424</t>
  </si>
  <si>
    <t>EV-01425</t>
  </si>
  <si>
    <t>EV-01426</t>
  </si>
  <si>
    <t>EV-01427</t>
  </si>
  <si>
    <t>EV-01428</t>
  </si>
  <si>
    <t>EV-01429</t>
  </si>
  <si>
    <t>EV-01430</t>
  </si>
  <si>
    <t>EV-01431</t>
  </si>
  <si>
    <t>EV-01432</t>
  </si>
  <si>
    <t>EV-01433</t>
  </si>
  <si>
    <t>EV-01434</t>
  </si>
  <si>
    <t>EV-01435</t>
  </si>
  <si>
    <t>EV-01436</t>
  </si>
  <si>
    <t>EV-01437</t>
  </si>
  <si>
    <t>EV-01438</t>
  </si>
  <si>
    <t>EV-01439</t>
  </si>
  <si>
    <t>EV-01440</t>
  </si>
  <si>
    <t>EV-01441</t>
  </si>
  <si>
    <t>EV-01442</t>
  </si>
  <si>
    <t>EV-01443</t>
  </si>
  <si>
    <t>EV-01444</t>
  </si>
  <si>
    <t>EV-01445</t>
  </si>
  <si>
    <t>EV-01446</t>
  </si>
  <si>
    <t>EV-01447</t>
  </si>
  <si>
    <t>EV-01448</t>
  </si>
  <si>
    <t>EV-01449</t>
  </si>
  <si>
    <t>EV-01450</t>
  </si>
  <si>
    <t>EV-01451</t>
  </si>
  <si>
    <t>EV-01452</t>
  </si>
  <si>
    <t>EV-01453</t>
  </si>
  <si>
    <t>EV-01454</t>
  </si>
  <si>
    <t>EV-01455</t>
  </si>
  <si>
    <t>EV-01456</t>
  </si>
  <si>
    <t>EV-01457</t>
  </si>
  <si>
    <t>EV-01458</t>
  </si>
  <si>
    <t>EV-01459</t>
  </si>
  <si>
    <t>EV-01460</t>
  </si>
  <si>
    <t>EV-01461</t>
  </si>
  <si>
    <t>EV-01462</t>
  </si>
  <si>
    <t>EV-01463</t>
  </si>
  <si>
    <t>EV-01464</t>
  </si>
  <si>
    <t>EV-01465</t>
  </si>
  <si>
    <t>EV-01466</t>
  </si>
  <si>
    <t>EV-01467</t>
  </si>
  <si>
    <t>EV-01468</t>
  </si>
  <si>
    <t>EV-01469</t>
  </si>
  <si>
    <t>EV-01470</t>
  </si>
  <si>
    <t>EV-01471</t>
  </si>
  <si>
    <t>EV-01472</t>
  </si>
  <si>
    <t>EV-01473</t>
  </si>
  <si>
    <t>EV-01474</t>
  </si>
  <si>
    <t>EV-01475</t>
  </si>
  <si>
    <t>EV-01476</t>
  </si>
  <si>
    <t>EV-01477</t>
  </si>
  <si>
    <t>EV-01478</t>
  </si>
  <si>
    <t>EV-01479</t>
  </si>
  <si>
    <t>EV-01480</t>
  </si>
  <si>
    <t>EV-01481</t>
  </si>
  <si>
    <t>EV-01482</t>
  </si>
  <si>
    <t>EV-01483</t>
  </si>
  <si>
    <t>EV-01484</t>
  </si>
  <si>
    <t>EV-01485</t>
  </si>
  <si>
    <t>EV-01486</t>
  </si>
  <si>
    <t>EV-01487</t>
  </si>
  <si>
    <t>EV-01488</t>
  </si>
  <si>
    <t>EV-01489</t>
  </si>
  <si>
    <t>EV-01490</t>
  </si>
  <si>
    <t>EV-01491</t>
  </si>
  <si>
    <t>EV-01492</t>
  </si>
  <si>
    <t>EV-01493</t>
  </si>
  <si>
    <t>EV-01494</t>
  </si>
  <si>
    <t>EV-01495</t>
  </si>
  <si>
    <t>EV-01496</t>
  </si>
  <si>
    <t>EV-01497</t>
  </si>
  <si>
    <t>EV-01498</t>
  </si>
  <si>
    <t>EV-01499</t>
  </si>
  <si>
    <t>EV-01500</t>
  </si>
  <si>
    <t>EV-01501</t>
  </si>
  <si>
    <t>EV-01502</t>
  </si>
  <si>
    <t>EV-01503</t>
  </si>
  <si>
    <t>EV-01504</t>
  </si>
  <si>
    <t>EV-01505</t>
  </si>
  <si>
    <t>EV-01506</t>
  </si>
  <si>
    <t>EV-01507</t>
  </si>
  <si>
    <t>EV-01508</t>
  </si>
  <si>
    <t>EV-01509</t>
  </si>
  <si>
    <t>EV-01510</t>
  </si>
  <si>
    <t>EV-01511</t>
  </si>
  <si>
    <t>EV-01512</t>
  </si>
  <si>
    <t>EV-01513</t>
  </si>
  <si>
    <t>EV-01514</t>
  </si>
  <si>
    <t>EV-01515</t>
  </si>
  <si>
    <t>EV-01516</t>
  </si>
  <si>
    <t>EV-01517</t>
  </si>
  <si>
    <t>EV-01518</t>
  </si>
  <si>
    <t>EV-01519</t>
  </si>
  <si>
    <t>EV-01520</t>
  </si>
  <si>
    <t>EV-01521</t>
  </si>
  <si>
    <t>EV-01522</t>
  </si>
  <si>
    <t>EV-01523</t>
  </si>
  <si>
    <t>EV-01524</t>
  </si>
  <si>
    <t>EV-01525</t>
  </si>
  <si>
    <t>EV-01526</t>
  </si>
  <si>
    <t>EV-01527</t>
  </si>
  <si>
    <t>EV-01528</t>
  </si>
  <si>
    <t>EV-01529</t>
  </si>
  <si>
    <t>EV-01530</t>
  </si>
  <si>
    <t>EV-01531</t>
  </si>
  <si>
    <t>EV-01532</t>
  </si>
  <si>
    <t>EV-01533</t>
  </si>
  <si>
    <t>EV-01534</t>
  </si>
  <si>
    <t>EV-01535</t>
  </si>
  <si>
    <t>EV-01536</t>
  </si>
  <si>
    <t>EV-01537</t>
  </si>
  <si>
    <t>EV-01538</t>
  </si>
  <si>
    <t>EV-01539</t>
  </si>
  <si>
    <t>EV-01540</t>
  </si>
  <si>
    <t>EV-01541</t>
  </si>
  <si>
    <t>EV-01542</t>
  </si>
  <si>
    <t>EV-01543</t>
  </si>
  <si>
    <t>EV-01544</t>
  </si>
  <si>
    <t>EV-01545</t>
  </si>
  <si>
    <t>EV-01546</t>
  </si>
  <si>
    <t>EV-01547</t>
  </si>
  <si>
    <t>EV-01548</t>
  </si>
  <si>
    <t>EV-01549</t>
  </si>
  <si>
    <t>EV-01550</t>
  </si>
  <si>
    <t>EV-01551</t>
  </si>
  <si>
    <t>EV-01552</t>
  </si>
  <si>
    <t>EV-01553</t>
  </si>
  <si>
    <t>EV-01554</t>
  </si>
  <si>
    <t>EV-01555</t>
  </si>
  <si>
    <t>EV-01556</t>
  </si>
  <si>
    <t>EV-01557</t>
  </si>
  <si>
    <t>EV-01558</t>
  </si>
  <si>
    <t>EV-01559</t>
  </si>
  <si>
    <t>EV-01560</t>
  </si>
  <si>
    <t>EV-01561</t>
  </si>
  <si>
    <t>EV-01562</t>
  </si>
  <si>
    <t>EV-01563</t>
  </si>
  <si>
    <t>EV-01564</t>
  </si>
  <si>
    <t>EV-01565</t>
  </si>
  <si>
    <t>EV-01566</t>
  </si>
  <si>
    <t>EV-01567</t>
  </si>
  <si>
    <t>EV-01568</t>
  </si>
  <si>
    <t>EV-01569</t>
  </si>
  <si>
    <t>EV-01570</t>
  </si>
  <si>
    <t>EV-01571</t>
  </si>
  <si>
    <t>EV-01572</t>
  </si>
  <si>
    <t>EV-01573</t>
  </si>
  <si>
    <t>EV-01574</t>
  </si>
  <si>
    <t>EV-01575</t>
  </si>
  <si>
    <t>EV-01576</t>
  </si>
  <si>
    <t>EV-01577</t>
  </si>
  <si>
    <t>EV-01578</t>
  </si>
  <si>
    <t>EV-01579</t>
  </si>
  <si>
    <t>EV-01580</t>
  </si>
  <si>
    <t>EV-01581</t>
  </si>
  <si>
    <t>EV-01582</t>
  </si>
  <si>
    <t>EV-01583</t>
  </si>
  <si>
    <t>EV-01584</t>
  </si>
  <si>
    <t>EV-01585</t>
  </si>
  <si>
    <t>EV-01586</t>
  </si>
  <si>
    <t>EV-01587</t>
  </si>
  <si>
    <t>EV-01588</t>
  </si>
  <si>
    <t>EV-01589</t>
  </si>
  <si>
    <t>EV-01590</t>
  </si>
  <si>
    <t>EV-01591</t>
  </si>
  <si>
    <t>EV-01592</t>
  </si>
  <si>
    <t>EV-01593</t>
  </si>
  <si>
    <t>EV-01594</t>
  </si>
  <si>
    <t>EV-01595</t>
  </si>
  <si>
    <t>EV-01596</t>
  </si>
  <si>
    <t>EV-01597</t>
  </si>
  <si>
    <t>EV-01598</t>
  </si>
  <si>
    <t>EV-01599</t>
  </si>
  <si>
    <t>EV-01600</t>
  </si>
  <si>
    <t>EV-01601</t>
  </si>
  <si>
    <t>EV-01602</t>
  </si>
  <si>
    <t>EV-01603</t>
  </si>
  <si>
    <t>EV-01604</t>
  </si>
  <si>
    <t>EV-01605</t>
  </si>
  <si>
    <t>EV-01606</t>
  </si>
  <si>
    <t>EV-01607</t>
  </si>
  <si>
    <t>EV-01608</t>
  </si>
  <si>
    <t>EV-01609</t>
  </si>
  <si>
    <t>EV-01610</t>
  </si>
  <si>
    <t>EV-01611</t>
  </si>
  <si>
    <t>EV-01612</t>
  </si>
  <si>
    <t>EV-01613</t>
  </si>
  <si>
    <t>EV-01614</t>
  </si>
  <si>
    <t>EV-01615</t>
  </si>
  <si>
    <t>EV-01616</t>
  </si>
  <si>
    <t>EV-01617</t>
  </si>
  <si>
    <t>EV-01618</t>
  </si>
  <si>
    <t>EV-01619</t>
  </si>
  <si>
    <t>EV-01620</t>
  </si>
  <si>
    <t>EV-01621</t>
  </si>
  <si>
    <t>EV-01622</t>
  </si>
  <si>
    <t>EV-01623</t>
  </si>
  <si>
    <t>EV-01624</t>
  </si>
  <si>
    <t>EV-01625</t>
  </si>
  <si>
    <t>EV-01626</t>
  </si>
  <si>
    <t>EV-01627</t>
  </si>
  <si>
    <t>EV-01628</t>
  </si>
  <si>
    <t>EV-01629</t>
  </si>
  <si>
    <t>EV-01630</t>
  </si>
  <si>
    <t>EV-01631</t>
  </si>
  <si>
    <t>EV-01632</t>
  </si>
  <si>
    <t>EV-01633</t>
  </si>
  <si>
    <t>EV-01634</t>
  </si>
  <si>
    <t>EV-01635</t>
  </si>
  <si>
    <t>EV-01636</t>
  </si>
  <si>
    <t>EV-01637</t>
  </si>
  <si>
    <t>EV-01638</t>
  </si>
  <si>
    <t>EV-01639</t>
  </si>
  <si>
    <t>EV-01640</t>
  </si>
  <si>
    <t>EV-01641</t>
  </si>
  <si>
    <t>EV-01642</t>
  </si>
  <si>
    <t>EV-01643</t>
  </si>
  <si>
    <t>EV-01644</t>
  </si>
  <si>
    <t>EV-01645</t>
  </si>
  <si>
    <t>EV-01646</t>
  </si>
  <si>
    <t>EV-01647</t>
  </si>
  <si>
    <t>EV-01648</t>
  </si>
  <si>
    <t>EV-01649</t>
  </si>
  <si>
    <t>EV-01650</t>
  </si>
  <si>
    <t>EV-01651</t>
  </si>
  <si>
    <t>EV-01652</t>
  </si>
  <si>
    <t>EV-01653</t>
  </si>
  <si>
    <t>EV-01654</t>
  </si>
  <si>
    <t>EV-01655</t>
  </si>
  <si>
    <t>EV-01656</t>
  </si>
  <si>
    <t>EV-01657</t>
  </si>
  <si>
    <t>EV-01658</t>
  </si>
  <si>
    <t>EV-01659</t>
  </si>
  <si>
    <t>EV-01660</t>
  </si>
  <si>
    <t>EV-01661</t>
  </si>
  <si>
    <t>EV-01662</t>
  </si>
  <si>
    <t>EV-01663</t>
  </si>
  <si>
    <t>EV-01664</t>
  </si>
  <si>
    <t>EV-01665</t>
  </si>
  <si>
    <t>EV-01666</t>
  </si>
  <si>
    <t>EV-01667</t>
  </si>
  <si>
    <t>EV-01668</t>
  </si>
  <si>
    <t>EV-01669</t>
  </si>
  <si>
    <t>EV-01670</t>
  </si>
  <si>
    <t>EV-01671</t>
  </si>
  <si>
    <t>EV-01672</t>
  </si>
  <si>
    <t>EV-01673</t>
  </si>
  <si>
    <t>EV-01674</t>
  </si>
  <si>
    <t>EV-01675</t>
  </si>
  <si>
    <t>EV-01676</t>
  </si>
  <si>
    <t>EV-01677</t>
  </si>
  <si>
    <t>EV-01678</t>
  </si>
  <si>
    <t>EV-01679</t>
  </si>
  <si>
    <t>EV-01680</t>
  </si>
  <si>
    <t>EV-01681</t>
  </si>
  <si>
    <t>EV-01682</t>
  </si>
  <si>
    <t>EV-01683</t>
  </si>
  <si>
    <t>EV-01684</t>
  </si>
  <si>
    <t>EV-01685</t>
  </si>
  <si>
    <t>EV-01686</t>
  </si>
  <si>
    <t>EV-01687</t>
  </si>
  <si>
    <t>EV-01688</t>
  </si>
  <si>
    <t>EV-01689</t>
  </si>
  <si>
    <t>EV-01690</t>
  </si>
  <si>
    <t>EV-01691</t>
  </si>
  <si>
    <t>EV-01692</t>
  </si>
  <si>
    <t>EV-01693</t>
  </si>
  <si>
    <t>EV-01694</t>
  </si>
  <si>
    <t>EV-01695</t>
  </si>
  <si>
    <t>EV-01696</t>
  </si>
  <si>
    <t>EV-01697</t>
  </si>
  <si>
    <t>EV-01698</t>
  </si>
  <si>
    <t>EV-01699</t>
  </si>
  <si>
    <t>EV-01700</t>
  </si>
  <si>
    <t>EV-01701</t>
  </si>
  <si>
    <t>EV-01702</t>
  </si>
  <si>
    <t>EV-01703</t>
  </si>
  <si>
    <t>EV-01704</t>
  </si>
  <si>
    <t>EV-01705</t>
  </si>
  <si>
    <t>EV-01706</t>
  </si>
  <si>
    <t>EV-01707</t>
  </si>
  <si>
    <t>EV-01708</t>
  </si>
  <si>
    <t>EV-01709</t>
  </si>
  <si>
    <t>EV-01710</t>
  </si>
  <si>
    <t>EV-01711</t>
  </si>
  <si>
    <t>EV-01712</t>
  </si>
  <si>
    <t>EV-01713</t>
  </si>
  <si>
    <t>EV-01714</t>
  </si>
  <si>
    <t>EV-01715</t>
  </si>
  <si>
    <t>EV-01716</t>
  </si>
  <si>
    <t>EV-01717</t>
  </si>
  <si>
    <t>EV-01718</t>
  </si>
  <si>
    <t>EV-01719</t>
  </si>
  <si>
    <t>EV-01720</t>
  </si>
  <si>
    <t>EV-01721</t>
  </si>
  <si>
    <t>EV-01722</t>
  </si>
  <si>
    <t>EV-01723</t>
  </si>
  <si>
    <t>EV-01724</t>
  </si>
  <si>
    <t>EV-01725</t>
  </si>
  <si>
    <t>EV-01726</t>
  </si>
  <si>
    <t>EV-01727</t>
  </si>
  <si>
    <t>EV-01728</t>
  </si>
  <si>
    <t>EV-01729</t>
  </si>
  <si>
    <t>EV-01730</t>
  </si>
  <si>
    <t>EV-01731</t>
  </si>
  <si>
    <t>EV-01732</t>
  </si>
  <si>
    <t>EV-01733</t>
  </si>
  <si>
    <t>EV-01734</t>
  </si>
  <si>
    <t>EV-01735</t>
  </si>
  <si>
    <t>EV-01736</t>
  </si>
  <si>
    <t>EV-01737</t>
  </si>
  <si>
    <t>EV-01738</t>
  </si>
  <si>
    <t>EV-01739</t>
  </si>
  <si>
    <t>EV-01740</t>
  </si>
  <si>
    <t>EV-01741</t>
  </si>
  <si>
    <t>EV-01742</t>
  </si>
  <si>
    <t>EV-01743</t>
  </si>
  <si>
    <t>EV-01744</t>
  </si>
  <si>
    <t>EV-01745</t>
  </si>
  <si>
    <t>EV-01746</t>
  </si>
  <si>
    <t>EV-01747</t>
  </si>
  <si>
    <t>EV-01748</t>
  </si>
  <si>
    <t>EV-01749</t>
  </si>
  <si>
    <t>EV-01750</t>
  </si>
  <si>
    <t>EV-01751</t>
  </si>
  <si>
    <t>EV-01752</t>
  </si>
  <si>
    <t>EV-01753</t>
  </si>
  <si>
    <t>EV-01754</t>
  </si>
  <si>
    <t>EV-01755</t>
  </si>
  <si>
    <t>EV-01756</t>
  </si>
  <si>
    <t>EV-01757</t>
  </si>
  <si>
    <t>EV-01758</t>
  </si>
  <si>
    <t>EV-01759</t>
  </si>
  <si>
    <t>EV-01760</t>
  </si>
  <si>
    <t>EV-01761</t>
  </si>
  <si>
    <t>EV-01762</t>
  </si>
  <si>
    <t>EV-01763</t>
  </si>
  <si>
    <t>EV-01764</t>
  </si>
  <si>
    <t>EV-01765</t>
  </si>
  <si>
    <t>EV-01766</t>
  </si>
  <si>
    <t>EV-01767</t>
  </si>
  <si>
    <t>EV-01768</t>
  </si>
  <si>
    <t>EV-01769</t>
  </si>
  <si>
    <t>EV-01770</t>
  </si>
  <si>
    <t>EV-01771</t>
  </si>
  <si>
    <t>EV-01772</t>
  </si>
  <si>
    <t>EV-01773</t>
  </si>
  <si>
    <t>EV-01774</t>
  </si>
  <si>
    <t>EV-01775</t>
  </si>
  <si>
    <t>EV-01776</t>
  </si>
  <si>
    <t>EV-01777</t>
  </si>
  <si>
    <t>EV-01778</t>
  </si>
  <si>
    <t>EV-01779</t>
  </si>
  <si>
    <t>EV-01780</t>
  </si>
  <si>
    <t>EV-01781</t>
  </si>
  <si>
    <t>EV-01782</t>
  </si>
  <si>
    <t>EV-01783</t>
  </si>
  <si>
    <t>EV-01784</t>
  </si>
  <si>
    <t>EV-01785</t>
  </si>
  <si>
    <t>EV-01786</t>
  </si>
  <si>
    <t>EV-01787</t>
  </si>
  <si>
    <t>EV-01788</t>
  </si>
  <si>
    <t>EV-01789</t>
  </si>
  <si>
    <t>EV-01790</t>
  </si>
  <si>
    <t>EV-01791</t>
  </si>
  <si>
    <t>EV-01792</t>
  </si>
  <si>
    <t>EV-01793</t>
  </si>
  <si>
    <t>EV-01794</t>
  </si>
  <si>
    <t>EV-01795</t>
  </si>
  <si>
    <t>EV-01796</t>
  </si>
  <si>
    <t>EV-01797</t>
  </si>
  <si>
    <t>EV-01798</t>
  </si>
  <si>
    <t>EV-01799</t>
  </si>
  <si>
    <t>EV-01800</t>
  </si>
  <si>
    <t>EV-01801</t>
  </si>
  <si>
    <t>EV-01802</t>
  </si>
  <si>
    <t>EV-01803</t>
  </si>
  <si>
    <t>EV-01804</t>
  </si>
  <si>
    <t>EV-01805</t>
  </si>
  <si>
    <t>EV-01806</t>
  </si>
  <si>
    <t>EV-01807</t>
  </si>
  <si>
    <t>EV-01808</t>
  </si>
  <si>
    <t>EV-01809</t>
  </si>
  <si>
    <t>EV-01810</t>
  </si>
  <si>
    <t>EV-01811</t>
  </si>
  <si>
    <t>EV-01812</t>
  </si>
  <si>
    <t>EV-01813</t>
  </si>
  <si>
    <t>EV-01814</t>
  </si>
  <si>
    <t>EV-01815</t>
  </si>
  <si>
    <t>EV-01816</t>
  </si>
  <si>
    <t>EV-01817</t>
  </si>
  <si>
    <t>EV-01818</t>
  </si>
  <si>
    <t>EV-01819</t>
  </si>
  <si>
    <t>EV-01820</t>
  </si>
  <si>
    <t>EV-01821</t>
  </si>
  <si>
    <t>EV-01822</t>
  </si>
  <si>
    <t>EV-01823</t>
  </si>
  <si>
    <t>EV-01824</t>
  </si>
  <si>
    <t>EV-01825</t>
  </si>
  <si>
    <t>EV-01826</t>
  </si>
  <si>
    <t>EV-01827</t>
  </si>
  <si>
    <t>EV-01828</t>
  </si>
  <si>
    <t>EV-01829</t>
  </si>
  <si>
    <t>EV-01830</t>
  </si>
  <si>
    <t>EV-01831</t>
  </si>
  <si>
    <t>EV-01832</t>
  </si>
  <si>
    <t>EV-01833</t>
  </si>
  <si>
    <t>EV-01834</t>
  </si>
  <si>
    <t>EV-01835</t>
  </si>
  <si>
    <t>EV-01836</t>
  </si>
  <si>
    <t>EV-01837</t>
  </si>
  <si>
    <t>EV-01838</t>
  </si>
  <si>
    <t>EV-01839</t>
  </si>
  <si>
    <t>EV-01840</t>
  </si>
  <si>
    <t>EV-01841</t>
  </si>
  <si>
    <t>EV-01842</t>
  </si>
  <si>
    <t>EV-01843</t>
  </si>
  <si>
    <t>EV-01844</t>
  </si>
  <si>
    <t>EV-01845</t>
  </si>
  <si>
    <t>EV-01846</t>
  </si>
  <si>
    <t>EV-01847</t>
  </si>
  <si>
    <t>EV-01848</t>
  </si>
  <si>
    <t>EV-01849</t>
  </si>
  <si>
    <t>EV-01850</t>
  </si>
  <si>
    <t>EV-01851</t>
  </si>
  <si>
    <t>EV-01852</t>
  </si>
  <si>
    <t>EV-01853</t>
  </si>
  <si>
    <t>EV-01854</t>
  </si>
  <si>
    <t>EV-01855</t>
  </si>
  <si>
    <t>EV-01856</t>
  </si>
  <si>
    <t>EV-01857</t>
  </si>
  <si>
    <t>EV-01858</t>
  </si>
  <si>
    <t>EV-01859</t>
  </si>
  <si>
    <t>EV-01860</t>
  </si>
  <si>
    <t>EV-01861</t>
  </si>
  <si>
    <t>EV-01862</t>
  </si>
  <si>
    <t>EV-01863</t>
  </si>
  <si>
    <t>EV-01864</t>
  </si>
  <si>
    <t>EV-01865</t>
  </si>
  <si>
    <t>EV-01866</t>
  </si>
  <si>
    <t>EV-01867</t>
  </si>
  <si>
    <t>EV-01868</t>
  </si>
  <si>
    <t>EV-01869</t>
  </si>
  <si>
    <t>EV-01870</t>
  </si>
  <si>
    <t>EV-01871</t>
  </si>
  <si>
    <t>EV-01872</t>
  </si>
  <si>
    <t>EV-01873</t>
  </si>
  <si>
    <t>EV-01874</t>
  </si>
  <si>
    <t>EV-01875</t>
  </si>
  <si>
    <t>EV-01876</t>
  </si>
  <si>
    <t>EV-01877</t>
  </si>
  <si>
    <t>EV-01878</t>
  </si>
  <si>
    <t>EV-01879</t>
  </si>
  <si>
    <t>EV-01880</t>
  </si>
  <si>
    <t>EV-01881</t>
  </si>
  <si>
    <t>EV-01882</t>
  </si>
  <si>
    <t>EV-01883</t>
  </si>
  <si>
    <t>EV-01884</t>
  </si>
  <si>
    <t>EV-01885</t>
  </si>
  <si>
    <t>EV-01886</t>
  </si>
  <si>
    <t>EV-01887</t>
  </si>
  <si>
    <t>EV-01888</t>
  </si>
  <si>
    <t>EV-01889</t>
  </si>
  <si>
    <t>EV-01890</t>
  </si>
  <si>
    <t>EV-01891</t>
  </si>
  <si>
    <t>EV-01892</t>
  </si>
  <si>
    <t>EV-01893</t>
  </si>
  <si>
    <t>EV-01894</t>
  </si>
  <si>
    <t>EV-01895</t>
  </si>
  <si>
    <t>EV-01896</t>
  </si>
  <si>
    <t>EV-01897</t>
  </si>
  <si>
    <t>EV-01898</t>
  </si>
  <si>
    <t>EV-01899</t>
  </si>
  <si>
    <t>EV-01900</t>
  </si>
  <si>
    <t>EV-01901</t>
  </si>
  <si>
    <t>EV-01902</t>
  </si>
  <si>
    <t>EV-01903</t>
  </si>
  <si>
    <t>EV-01904</t>
  </si>
  <si>
    <t>EV-01905</t>
  </si>
  <si>
    <t>EV-01906</t>
  </si>
  <si>
    <t>EV-01907</t>
  </si>
  <si>
    <t>EV-01908</t>
  </si>
  <si>
    <t>EV-01909</t>
  </si>
  <si>
    <t>EV-01910</t>
  </si>
  <si>
    <t>EV-01911</t>
  </si>
  <si>
    <t>EV-01912</t>
  </si>
  <si>
    <t>EV-01913</t>
  </si>
  <si>
    <t>EV-01914</t>
  </si>
  <si>
    <t>EV-01915</t>
  </si>
  <si>
    <t>EV-01916</t>
  </si>
  <si>
    <t>EV-01917</t>
  </si>
  <si>
    <t>EV-01918</t>
  </si>
  <si>
    <t>EV-01919</t>
  </si>
  <si>
    <t>EV-01920</t>
  </si>
  <si>
    <t>EV-01921</t>
  </si>
  <si>
    <t>EV-01922</t>
  </si>
  <si>
    <t>EV-01923</t>
  </si>
  <si>
    <t>EV-01924</t>
  </si>
  <si>
    <t>EV-01925</t>
  </si>
  <si>
    <t>EV-01926</t>
  </si>
  <si>
    <t>EV-01927</t>
  </si>
  <si>
    <t>EV-01928</t>
  </si>
  <si>
    <t>EV-01929</t>
  </si>
  <si>
    <t>EV-01930</t>
  </si>
  <si>
    <t>EV-01931</t>
  </si>
  <si>
    <t>EV-01932</t>
  </si>
  <si>
    <t>EV-01933</t>
  </si>
  <si>
    <t>EV-01934</t>
  </si>
  <si>
    <t>EV-01935</t>
  </si>
  <si>
    <t>EV-01936</t>
  </si>
  <si>
    <t>EV-01937</t>
  </si>
  <si>
    <t>EV-01938</t>
  </si>
  <si>
    <t>EV-01939</t>
  </si>
  <si>
    <t>EV-01940</t>
  </si>
  <si>
    <t>EV-01941</t>
  </si>
  <si>
    <t>EV-01942</t>
  </si>
  <si>
    <t>EV-01943</t>
  </si>
  <si>
    <t>EV-01944</t>
  </si>
  <si>
    <t>EV-01945</t>
  </si>
  <si>
    <t>EV-01946</t>
  </si>
  <si>
    <t>EV-01947</t>
  </si>
  <si>
    <t>EV-01948</t>
  </si>
  <si>
    <t>EV-01949</t>
  </si>
  <si>
    <t>EV-01950</t>
  </si>
  <si>
    <t>EV-01951</t>
  </si>
  <si>
    <t>EV-01952</t>
  </si>
  <si>
    <t>EV-01953</t>
  </si>
  <si>
    <t>EV-01954</t>
  </si>
  <si>
    <t>EV-01955</t>
  </si>
  <si>
    <t>EV-01956</t>
  </si>
  <si>
    <t>EV-01957</t>
  </si>
  <si>
    <t>EV-01958</t>
  </si>
  <si>
    <t>EV-01959</t>
  </si>
  <si>
    <t>EV-01960</t>
  </si>
  <si>
    <t>EV-01961</t>
  </si>
  <si>
    <t>EV-01962</t>
  </si>
  <si>
    <t>EV-01963</t>
  </si>
  <si>
    <t>EV-01964</t>
  </si>
  <si>
    <t>EV-01965</t>
  </si>
  <si>
    <t>EV-01966</t>
  </si>
  <si>
    <t>EV-01967</t>
  </si>
  <si>
    <t>EV-01968</t>
  </si>
  <si>
    <t>EV-01969</t>
  </si>
  <si>
    <t>EV-01970</t>
  </si>
  <si>
    <t>EV-01971</t>
  </si>
  <si>
    <t>EV-01972</t>
  </si>
  <si>
    <t>EV-01973</t>
  </si>
  <si>
    <t>EV-01974</t>
  </si>
  <si>
    <t>EV-01975</t>
  </si>
  <si>
    <t>EV-01976</t>
  </si>
  <si>
    <t>EV-01977</t>
  </si>
  <si>
    <t>EV-01978</t>
  </si>
  <si>
    <t>EV-01979</t>
  </si>
  <si>
    <t>EV-01980</t>
  </si>
  <si>
    <t>EV-01981</t>
  </si>
  <si>
    <t>EV-01982</t>
  </si>
  <si>
    <t>EV-01983</t>
  </si>
  <si>
    <t>EV-01984</t>
  </si>
  <si>
    <t>EV-01985</t>
  </si>
  <si>
    <t>EV-01986</t>
  </si>
  <si>
    <t>EV-01987</t>
  </si>
  <si>
    <t>EV-01988</t>
  </si>
  <si>
    <t>EV-01989</t>
  </si>
  <si>
    <t>EV-01990</t>
  </si>
  <si>
    <t>EV-01991</t>
  </si>
  <si>
    <t>EV-01992</t>
  </si>
  <si>
    <t>EV-01993</t>
  </si>
  <si>
    <t>EV-01994</t>
  </si>
  <si>
    <t>EV-01995</t>
  </si>
  <si>
    <t>EV-01996</t>
  </si>
  <si>
    <t>EV-01997</t>
  </si>
  <si>
    <t>EV-01998</t>
  </si>
  <si>
    <t>EV-01999</t>
  </si>
  <si>
    <t>EV-02000</t>
  </si>
  <si>
    <t>EV-02001</t>
  </si>
  <si>
    <t>EV-02002</t>
  </si>
  <si>
    <t>EV-02003</t>
  </si>
  <si>
    <t>EV-02004</t>
  </si>
  <si>
    <t>EV-02005</t>
  </si>
  <si>
    <t>EV-02006</t>
  </si>
  <si>
    <t>EV-02007</t>
  </si>
  <si>
    <t>EV-02008</t>
  </si>
  <si>
    <t>EV-02009</t>
  </si>
  <si>
    <t>EV-02010</t>
  </si>
  <si>
    <t>EV-02011</t>
  </si>
  <si>
    <t>EV-02012</t>
  </si>
  <si>
    <t>EV-02013</t>
  </si>
  <si>
    <t>EV-02014</t>
  </si>
  <si>
    <t>EV-02015</t>
  </si>
  <si>
    <t>EV-02016</t>
  </si>
  <si>
    <t>EV-02017</t>
  </si>
  <si>
    <t>EV-02018</t>
  </si>
  <si>
    <t>EV-02019</t>
  </si>
  <si>
    <t>EV-02020</t>
  </si>
  <si>
    <t>EV-02021</t>
  </si>
  <si>
    <t>EV-02022</t>
  </si>
  <si>
    <t>EV-02023</t>
  </si>
  <si>
    <t>EV-02024</t>
  </si>
  <si>
    <t>EV-02025</t>
  </si>
  <si>
    <t>EV-02026</t>
  </si>
  <si>
    <t>EV-02027</t>
  </si>
  <si>
    <t>EV-02028</t>
  </si>
  <si>
    <t>EV-02029</t>
  </si>
  <si>
    <t>EV-02030</t>
  </si>
  <si>
    <t>EV-02031</t>
  </si>
  <si>
    <t>EV-02032</t>
  </si>
  <si>
    <t>EV-02033</t>
  </si>
  <si>
    <t>EV-02034</t>
  </si>
  <si>
    <t>EV-02035</t>
  </si>
  <si>
    <t>EV-02036</t>
  </si>
  <si>
    <t>EV-02037</t>
  </si>
  <si>
    <t>EV-02038</t>
  </si>
  <si>
    <t>EV-02039</t>
  </si>
  <si>
    <t>EV-02040</t>
  </si>
  <si>
    <t>EV-02041</t>
  </si>
  <si>
    <t>EV-02042</t>
  </si>
  <si>
    <t>EV-02043</t>
  </si>
  <si>
    <t>EV-02044</t>
  </si>
  <si>
    <t>EV-02045</t>
  </si>
  <si>
    <t>EV-02046</t>
  </si>
  <si>
    <t>EV-02047</t>
  </si>
  <si>
    <t>EV-02048</t>
  </si>
  <si>
    <t>EV-02049</t>
  </si>
  <si>
    <t>EV-02050</t>
  </si>
  <si>
    <t>EV-02051</t>
  </si>
  <si>
    <t>EV-02052</t>
  </si>
  <si>
    <t>EV-02053</t>
  </si>
  <si>
    <t>EV-02054</t>
  </si>
  <si>
    <t>EV-02055</t>
  </si>
  <si>
    <t>EV-02056</t>
  </si>
  <si>
    <t>EV-02057</t>
  </si>
  <si>
    <t>EV-02058</t>
  </si>
  <si>
    <t>EV-02059</t>
  </si>
  <si>
    <t>EV-02060</t>
  </si>
  <si>
    <t>EV-02061</t>
  </si>
  <si>
    <t>EV-02062</t>
  </si>
  <si>
    <t>EV-02063</t>
  </si>
  <si>
    <t>EV-02064</t>
  </si>
  <si>
    <t>EV-02065</t>
  </si>
  <si>
    <t>EV-02066</t>
  </si>
  <si>
    <t>EV-02067</t>
  </si>
  <si>
    <t>EV-02068</t>
  </si>
  <si>
    <t>EV-02069</t>
  </si>
  <si>
    <t>EV-02070</t>
  </si>
  <si>
    <t>EV-02071</t>
  </si>
  <si>
    <t>EV-02072</t>
  </si>
  <si>
    <t>EV-02073</t>
  </si>
  <si>
    <t>EV-02074</t>
  </si>
  <si>
    <t>EV-02075</t>
  </si>
  <si>
    <t>EV-02076</t>
  </si>
  <si>
    <t>EV-02077</t>
  </si>
  <si>
    <t>EV-02078</t>
  </si>
  <si>
    <t>EV-02079</t>
  </si>
  <si>
    <t>EV-02080</t>
  </si>
  <si>
    <t>EV-02081</t>
  </si>
  <si>
    <t>EV-02082</t>
  </si>
  <si>
    <t>EV-02083</t>
  </si>
  <si>
    <t>EV-02084</t>
  </si>
  <si>
    <t>EV-02085</t>
  </si>
  <si>
    <t>EV-02086</t>
  </si>
  <si>
    <t>EV-02087</t>
  </si>
  <si>
    <t>EV-02088</t>
  </si>
  <si>
    <t>EV-02089</t>
  </si>
  <si>
    <t>EV-02090</t>
  </si>
  <si>
    <t>EV-02091</t>
  </si>
  <si>
    <t>EV-02092</t>
  </si>
  <si>
    <t>EV-02093</t>
  </si>
  <si>
    <t>EV-02094</t>
  </si>
  <si>
    <t>EV-02095</t>
  </si>
  <si>
    <t>EV-02096</t>
  </si>
  <si>
    <t>EV-02097</t>
  </si>
  <si>
    <t>EV-02098</t>
  </si>
  <si>
    <t>EV-02099</t>
  </si>
  <si>
    <t>EV-02100</t>
  </si>
  <si>
    <t>EV-02101</t>
  </si>
  <si>
    <t>EV-02102</t>
  </si>
  <si>
    <t>EV-02103</t>
  </si>
  <si>
    <t>EV-02104</t>
  </si>
  <si>
    <t>EV-02105</t>
  </si>
  <si>
    <t>EV-02106</t>
  </si>
  <si>
    <t>EV-02107</t>
  </si>
  <si>
    <t>EV-02108</t>
  </si>
  <si>
    <t>EV-02109</t>
  </si>
  <si>
    <t>EV-02110</t>
  </si>
  <si>
    <t>EV-02111</t>
  </si>
  <si>
    <t>EV-02112</t>
  </si>
  <si>
    <t>EV-02113</t>
  </si>
  <si>
    <t>EV-02114</t>
  </si>
  <si>
    <t>EV-02115</t>
  </si>
  <si>
    <t>EV-02116</t>
  </si>
  <si>
    <t>EV-02117</t>
  </si>
  <si>
    <t>EV-02118</t>
  </si>
  <si>
    <t>EV-02119</t>
  </si>
  <si>
    <t>EV-02120</t>
  </si>
  <si>
    <t>EV-02121</t>
  </si>
  <si>
    <t>EV-02122</t>
  </si>
  <si>
    <t>EV-02123</t>
  </si>
  <si>
    <t>EV-02124</t>
  </si>
  <si>
    <t>EV-02125</t>
  </si>
  <si>
    <t>EV-02126</t>
  </si>
  <si>
    <t>EV-02127</t>
  </si>
  <si>
    <t>EV-02128</t>
  </si>
  <si>
    <t>EV-02129</t>
  </si>
  <si>
    <t>EV-02130</t>
  </si>
  <si>
    <t>EV-02131</t>
  </si>
  <si>
    <t>EV-02132</t>
  </si>
  <si>
    <t>EV-02133</t>
  </si>
  <si>
    <t>EV-02134</t>
  </si>
  <si>
    <t>EV-02135</t>
  </si>
  <si>
    <t>EV-02136</t>
  </si>
  <si>
    <t>EV-02137</t>
  </si>
  <si>
    <t>EV-02138</t>
  </si>
  <si>
    <t>EV-02139</t>
  </si>
  <si>
    <t>EV-02140</t>
  </si>
  <si>
    <t>EV-02141</t>
  </si>
  <si>
    <t>EV-02142</t>
  </si>
  <si>
    <t>EV-02143</t>
  </si>
  <si>
    <t>EV-02144</t>
  </si>
  <si>
    <t>EV-02145</t>
  </si>
  <si>
    <t>EV-02146</t>
  </si>
  <si>
    <t>EV-02147</t>
  </si>
  <si>
    <t>EV-02148</t>
  </si>
  <si>
    <t>EV-02149</t>
  </si>
  <si>
    <t>EV-02150</t>
  </si>
  <si>
    <t>EV-02151</t>
  </si>
  <si>
    <t>EV-02152</t>
  </si>
  <si>
    <t>EV-02153</t>
  </si>
  <si>
    <t>EV-02154</t>
  </si>
  <si>
    <t>EV-02155</t>
  </si>
  <si>
    <t>EV-02156</t>
  </si>
  <si>
    <t>EV-02157</t>
  </si>
  <si>
    <t>EV-02158</t>
  </si>
  <si>
    <t>EV-02159</t>
  </si>
  <si>
    <t>EV-02160</t>
  </si>
  <si>
    <t>EV-02161</t>
  </si>
  <si>
    <t>EV-02162</t>
  </si>
  <si>
    <t>EV-02163</t>
  </si>
  <si>
    <t>EV-02164</t>
  </si>
  <si>
    <t>EV-02165</t>
  </si>
  <si>
    <t>EV-02166</t>
  </si>
  <si>
    <t>EV-02167</t>
  </si>
  <si>
    <t>EV-02168</t>
  </si>
  <si>
    <t>EV-02169</t>
  </si>
  <si>
    <t>EV-02170</t>
  </si>
  <si>
    <t>EV-02171</t>
  </si>
  <si>
    <t>EV-02172</t>
  </si>
  <si>
    <t>EV-02173</t>
  </si>
  <si>
    <t>EV-02174</t>
  </si>
  <si>
    <t>EV-02175</t>
  </si>
  <si>
    <t>EV-02176</t>
  </si>
  <si>
    <t>EV-02177</t>
  </si>
  <si>
    <t>EV-02178</t>
  </si>
  <si>
    <t>EV-02179</t>
  </si>
  <si>
    <t>EV-02180</t>
  </si>
  <si>
    <t>EV-02181</t>
  </si>
  <si>
    <t>EV-02182</t>
  </si>
  <si>
    <t>EV-02183</t>
  </si>
  <si>
    <t>EV-02184</t>
  </si>
  <si>
    <t>EV-02185</t>
  </si>
  <si>
    <t>EV-02186</t>
  </si>
  <si>
    <t>EV-02187</t>
  </si>
  <si>
    <t>EV-02188</t>
  </si>
  <si>
    <t>EV-02189</t>
  </si>
  <si>
    <t>EV-02190</t>
  </si>
  <si>
    <t>EV-02191</t>
  </si>
  <si>
    <t>EV-02192</t>
  </si>
  <si>
    <t>EV-02193</t>
  </si>
  <si>
    <t>EV-02194</t>
  </si>
  <si>
    <t>EV-02195</t>
  </si>
  <si>
    <t>EV-02196</t>
  </si>
  <si>
    <t>EV-02197</t>
  </si>
  <si>
    <t>EV-02198</t>
  </si>
  <si>
    <t>EV-02199</t>
  </si>
  <si>
    <t>EV-02200</t>
  </si>
  <si>
    <t>EV-02201</t>
  </si>
  <si>
    <t>EV-02202</t>
  </si>
  <si>
    <t>EV-02203</t>
  </si>
  <si>
    <t>EV-02204</t>
  </si>
  <si>
    <t>EV-02205</t>
  </si>
  <si>
    <t>EV-02206</t>
  </si>
  <si>
    <t>EV-02207</t>
  </si>
  <si>
    <t>EV-02208</t>
  </si>
  <si>
    <t>EV-02209</t>
  </si>
  <si>
    <t>EV-02210</t>
  </si>
  <si>
    <t>EV-02211</t>
  </si>
  <si>
    <t>EV-02212</t>
  </si>
  <si>
    <t>EV-02213</t>
  </si>
  <si>
    <t>EV-02214</t>
  </si>
  <si>
    <t>EV-02215</t>
  </si>
  <si>
    <t>EV-02216</t>
  </si>
  <si>
    <t>EV-02217</t>
  </si>
  <si>
    <t>EV-02218</t>
  </si>
  <si>
    <t>EV-02219</t>
  </si>
  <si>
    <t>EV-02220</t>
  </si>
  <si>
    <t>EV-02221</t>
  </si>
  <si>
    <t>EV-02222</t>
  </si>
  <si>
    <t>EV-02223</t>
  </si>
  <si>
    <t>EV-02224</t>
  </si>
  <si>
    <t>EV-02225</t>
  </si>
  <si>
    <t>EV-02226</t>
  </si>
  <si>
    <t>EV-02227</t>
  </si>
  <si>
    <t>EV-02228</t>
  </si>
  <si>
    <t>EV-02229</t>
  </si>
  <si>
    <t>EV-02230</t>
  </si>
  <si>
    <t>EV-02231</t>
  </si>
  <si>
    <t>EV-02232</t>
  </si>
  <si>
    <t>EV-02233</t>
  </si>
  <si>
    <t>EV-02234</t>
  </si>
  <si>
    <t>EV-02235</t>
  </si>
  <si>
    <t>EV-02236</t>
  </si>
  <si>
    <t>EV-02237</t>
  </si>
  <si>
    <t>EV-02238</t>
  </si>
  <si>
    <t>EV-02239</t>
  </si>
  <si>
    <t>EV-02240</t>
  </si>
  <si>
    <t>EV-02241</t>
  </si>
  <si>
    <t>EV-02242</t>
  </si>
  <si>
    <t>EV-02243</t>
  </si>
  <si>
    <t>EV-02244</t>
  </si>
  <si>
    <t>EV-02245</t>
  </si>
  <si>
    <t>EV-02246</t>
  </si>
  <si>
    <t>EV-02247</t>
  </si>
  <si>
    <t>EV-02248</t>
  </si>
  <si>
    <t>EV-02249</t>
  </si>
  <si>
    <t>EV-02250</t>
  </si>
  <si>
    <t>EV-02251</t>
  </si>
  <si>
    <t>EV-02252</t>
  </si>
  <si>
    <t>EV-02253</t>
  </si>
  <si>
    <t>EV-02254</t>
  </si>
  <si>
    <t>EV-02255</t>
  </si>
  <si>
    <t>EV-02256</t>
  </si>
  <si>
    <t>EV-02257</t>
  </si>
  <si>
    <t>EV-02258</t>
  </si>
  <si>
    <t>EV-02259</t>
  </si>
  <si>
    <t>EV-02260</t>
  </si>
  <si>
    <t>EV-02261</t>
  </si>
  <si>
    <t>EV-02262</t>
  </si>
  <si>
    <t>EV-02263</t>
  </si>
  <si>
    <t>EV-02264</t>
  </si>
  <si>
    <t>EV-02265</t>
  </si>
  <si>
    <t>EV-02266</t>
  </si>
  <si>
    <t>EV-02267</t>
  </si>
  <si>
    <t>EV-02268</t>
  </si>
  <si>
    <t>EV-02269</t>
  </si>
  <si>
    <t>EV-02270</t>
  </si>
  <si>
    <t>EV-02271</t>
  </si>
  <si>
    <t>EV-02272</t>
  </si>
  <si>
    <t>EV-02273</t>
  </si>
  <si>
    <t>EV-02274</t>
  </si>
  <si>
    <t>EV-02275</t>
  </si>
  <si>
    <t>EV-02276</t>
  </si>
  <si>
    <t>EV-02277</t>
  </si>
  <si>
    <t>EV-02278</t>
  </si>
  <si>
    <t>EV-02279</t>
  </si>
  <si>
    <t>EV-02280</t>
  </si>
  <si>
    <t>EV-02281</t>
  </si>
  <si>
    <t>EV-02282</t>
  </si>
  <si>
    <t>EV-02283</t>
  </si>
  <si>
    <t>EV-02284</t>
  </si>
  <si>
    <t>EV-02285</t>
  </si>
  <si>
    <t>EV-02286</t>
  </si>
  <si>
    <t>EV-02287</t>
  </si>
  <si>
    <t>EV-02288</t>
  </si>
  <si>
    <t>EV-02289</t>
  </si>
  <si>
    <t>EV-02290</t>
  </si>
  <si>
    <t>EV-02291</t>
  </si>
  <si>
    <t>EV-02292</t>
  </si>
  <si>
    <t>EV-02293</t>
  </si>
  <si>
    <t>EV-02294</t>
  </si>
  <si>
    <t>EV-02295</t>
  </si>
  <si>
    <t>EV-02296</t>
  </si>
  <si>
    <t>EV-02297</t>
  </si>
  <si>
    <t>EV-02298</t>
  </si>
  <si>
    <t>EV-02299</t>
  </si>
  <si>
    <t>EV-02300</t>
  </si>
  <si>
    <t>EV-02301</t>
  </si>
  <si>
    <t>EV-02302</t>
  </si>
  <si>
    <t>EV-02303</t>
  </si>
  <si>
    <t>EV-02304</t>
  </si>
  <si>
    <t>EV-02305</t>
  </si>
  <si>
    <t>EV-02306</t>
  </si>
  <si>
    <t>EV-02307</t>
  </si>
  <si>
    <t>EV-02308</t>
  </si>
  <si>
    <t>EV-02309</t>
  </si>
  <si>
    <t>EV-02310</t>
  </si>
  <si>
    <t>EV-02311</t>
  </si>
  <si>
    <t>EV-02312</t>
  </si>
  <si>
    <t>EV-02313</t>
  </si>
  <si>
    <t>EV-02314</t>
  </si>
  <si>
    <t>EV-02315</t>
  </si>
  <si>
    <t>EV-02316</t>
  </si>
  <si>
    <t>EV-02317</t>
  </si>
  <si>
    <t>EV-02318</t>
  </si>
  <si>
    <t>EV-02319</t>
  </si>
  <si>
    <t>EV-02320</t>
  </si>
  <si>
    <t>EV-02321</t>
  </si>
  <si>
    <t>EV-02322</t>
  </si>
  <si>
    <t>EV-02323</t>
  </si>
  <si>
    <t>EV-02324</t>
  </si>
  <si>
    <t>EV-02325</t>
  </si>
  <si>
    <t>EV-02326</t>
  </si>
  <si>
    <t>EV-02327</t>
  </si>
  <si>
    <t>EV-02328</t>
  </si>
  <si>
    <t>EV-02329</t>
  </si>
  <si>
    <t>EV-02330</t>
  </si>
  <si>
    <t>EV-02331</t>
  </si>
  <si>
    <t>EV-02332</t>
  </si>
  <si>
    <t>EV-02333</t>
  </si>
  <si>
    <t>EV-02334</t>
  </si>
  <si>
    <t>EV-02335</t>
  </si>
  <si>
    <t>EV-02336</t>
  </si>
  <si>
    <t>EV-02337</t>
  </si>
  <si>
    <t>EV-02338</t>
  </si>
  <si>
    <t>EV-02339</t>
  </si>
  <si>
    <t>EV-02340</t>
  </si>
  <si>
    <t>EV-02341</t>
  </si>
  <si>
    <t>EV-02342</t>
  </si>
  <si>
    <t>EV-02343</t>
  </si>
  <si>
    <t>EV-02344</t>
  </si>
  <si>
    <t>EV-02345</t>
  </si>
  <si>
    <t>EV-02346</t>
  </si>
  <si>
    <t>EV-02347</t>
  </si>
  <si>
    <t>EV-02348</t>
  </si>
  <si>
    <t>EV-02349</t>
  </si>
  <si>
    <t>EV-02350</t>
  </si>
  <si>
    <t>EV-02351</t>
  </si>
  <si>
    <t>EV-02352</t>
  </si>
  <si>
    <t>EV-02353</t>
  </si>
  <si>
    <t>EV-02354</t>
  </si>
  <si>
    <t>EV-02355</t>
  </si>
  <si>
    <t>EV-02356</t>
  </si>
  <si>
    <t>EV-02357</t>
  </si>
  <si>
    <t>EV-02358</t>
  </si>
  <si>
    <t>EV-02359</t>
  </si>
  <si>
    <t>EV-02360</t>
  </si>
  <si>
    <t>EV-02361</t>
  </si>
  <si>
    <t>EV-02362</t>
  </si>
  <si>
    <t>EV-02363</t>
  </si>
  <si>
    <t>EV-02364</t>
  </si>
  <si>
    <t>EV-02365</t>
  </si>
  <si>
    <t>EV-02366</t>
  </si>
  <si>
    <t>EV-02367</t>
  </si>
  <si>
    <t>EV-02368</t>
  </si>
  <si>
    <t>EV-02369</t>
  </si>
  <si>
    <t>EV-02370</t>
  </si>
  <si>
    <t>EV-02371</t>
  </si>
  <si>
    <t>EV-02372</t>
  </si>
  <si>
    <t>EV-02373</t>
  </si>
  <si>
    <t>EV-02374</t>
  </si>
  <si>
    <t>EV-02375</t>
  </si>
  <si>
    <t>EV-02376</t>
  </si>
  <si>
    <t>EV-02377</t>
  </si>
  <si>
    <t>EV-02378</t>
  </si>
  <si>
    <t>EV-02379</t>
  </si>
  <si>
    <t>EV-02380</t>
  </si>
  <si>
    <t>EV-02381</t>
  </si>
  <si>
    <t>EV-02382</t>
  </si>
  <si>
    <t>EV-02383</t>
  </si>
  <si>
    <t>EV-02384</t>
  </si>
  <si>
    <t>EV-02385</t>
  </si>
  <si>
    <t>EV-02386</t>
  </si>
  <si>
    <t>EV-02387</t>
  </si>
  <si>
    <t>EV-02388</t>
  </si>
  <si>
    <t>EV-02389</t>
  </si>
  <si>
    <t>EV-02390</t>
  </si>
  <si>
    <t>EV-02391</t>
  </si>
  <si>
    <t>EV-02392</t>
  </si>
  <si>
    <t>EV-02393</t>
  </si>
  <si>
    <t>EV-02394</t>
  </si>
  <si>
    <t>EV-02395</t>
  </si>
  <si>
    <t>EV-02396</t>
  </si>
  <si>
    <t>EV-02397</t>
  </si>
  <si>
    <t>EV-02398</t>
  </si>
  <si>
    <t>EV-02399</t>
  </si>
  <si>
    <t>EV-02400</t>
  </si>
  <si>
    <t>EV-02401</t>
  </si>
  <si>
    <t>EV-02402</t>
  </si>
  <si>
    <t>EV-02403</t>
  </si>
  <si>
    <t>EV-02404</t>
  </si>
  <si>
    <t>EV-02405</t>
  </si>
  <si>
    <t>EV-02406</t>
  </si>
  <si>
    <t>EV-02407</t>
  </si>
  <si>
    <t>EV-02408</t>
  </si>
  <si>
    <t>EV-02409</t>
  </si>
  <si>
    <t>EV-02410</t>
  </si>
  <si>
    <t>EV-02411</t>
  </si>
  <si>
    <t>EV-02412</t>
  </si>
  <si>
    <t>EV-02413</t>
  </si>
  <si>
    <t>EV-02414</t>
  </si>
  <si>
    <t>EV-02415</t>
  </si>
  <si>
    <t>EV-02416</t>
  </si>
  <si>
    <t>EV-02417</t>
  </si>
  <si>
    <t>EV-02418</t>
  </si>
  <si>
    <t>EV-02419</t>
  </si>
  <si>
    <t>EV-02420</t>
  </si>
  <si>
    <t>EV-02421</t>
  </si>
  <si>
    <t>EV-02422</t>
  </si>
  <si>
    <t>EV-02423</t>
  </si>
  <si>
    <t>EV-02424</t>
  </si>
  <si>
    <t>EV-02425</t>
  </si>
  <si>
    <t>EV-02426</t>
  </si>
  <si>
    <t>EV-02427</t>
  </si>
  <si>
    <t>EV-02428</t>
  </si>
  <si>
    <t>EV-02429</t>
  </si>
  <si>
    <t>EV-02430</t>
  </si>
  <si>
    <t>EV-02431</t>
  </si>
  <si>
    <t>EV-02432</t>
  </si>
  <si>
    <t>EV-02433</t>
  </si>
  <si>
    <t>EV-02434</t>
  </si>
  <si>
    <t>EV-02435</t>
  </si>
  <si>
    <t>EV-02436</t>
  </si>
  <si>
    <t>EV-02437</t>
  </si>
  <si>
    <t>EV-02438</t>
  </si>
  <si>
    <t>EV-02439</t>
  </si>
  <si>
    <t>EV-02440</t>
  </si>
  <si>
    <t>EV-02441</t>
  </si>
  <si>
    <t>EV-02442</t>
  </si>
  <si>
    <t>EV-02443</t>
  </si>
  <si>
    <t>EV-02444</t>
  </si>
  <si>
    <t>EV-02445</t>
  </si>
  <si>
    <t>EV-02446</t>
  </si>
  <si>
    <t>EV-02447</t>
  </si>
  <si>
    <t>EV-02448</t>
  </si>
  <si>
    <t>EV-02449</t>
  </si>
  <si>
    <t>EV-02450</t>
  </si>
  <si>
    <t>EV-02451</t>
  </si>
  <si>
    <t>EV-02452</t>
  </si>
  <si>
    <t>EV-02453</t>
  </si>
  <si>
    <t>EV-02454</t>
  </si>
  <si>
    <t>EV-02455</t>
  </si>
  <si>
    <t>EV-02456</t>
  </si>
  <si>
    <t>EV-02457</t>
  </si>
  <si>
    <t>EV-02458</t>
  </si>
  <si>
    <t>EV-02459</t>
  </si>
  <si>
    <t>EV-02460</t>
  </si>
  <si>
    <t>EV-02461</t>
  </si>
  <si>
    <t>EV-02462</t>
  </si>
  <si>
    <t>EV-02463</t>
  </si>
  <si>
    <t>EV-02464</t>
  </si>
  <si>
    <t>EV-02465</t>
  </si>
  <si>
    <t>EV-02466</t>
  </si>
  <si>
    <t>EV-02467</t>
  </si>
  <si>
    <t>EV-02468</t>
  </si>
  <si>
    <t>EV-02469</t>
  </si>
  <si>
    <t>EV-02470</t>
  </si>
  <si>
    <t>EV-02471</t>
  </si>
  <si>
    <t>EV-02472</t>
  </si>
  <si>
    <t>EV-02473</t>
  </si>
  <si>
    <t>EV-02474</t>
  </si>
  <si>
    <t>EV-02475</t>
  </si>
  <si>
    <t>EV-02476</t>
  </si>
  <si>
    <t>EV-02477</t>
  </si>
  <si>
    <t>EV-02478</t>
  </si>
  <si>
    <t>EV-02479</t>
  </si>
  <si>
    <t>EV-02480</t>
  </si>
  <si>
    <t>EV-02481</t>
  </si>
  <si>
    <t>EV-02482</t>
  </si>
  <si>
    <t>EV-02483</t>
  </si>
  <si>
    <t>EV-02484</t>
  </si>
  <si>
    <t>EV-02485</t>
  </si>
  <si>
    <t>EV-02486</t>
  </si>
  <si>
    <t>EV-02487</t>
  </si>
  <si>
    <t>EV-02488</t>
  </si>
  <si>
    <t>EV-02489</t>
  </si>
  <si>
    <t>EV-02490</t>
  </si>
  <si>
    <t>EV-02491</t>
  </si>
  <si>
    <t>EV-02492</t>
  </si>
  <si>
    <t>EV-02493</t>
  </si>
  <si>
    <t>EV-02494</t>
  </si>
  <si>
    <t>EV-02495</t>
  </si>
  <si>
    <t>EV-02496</t>
  </si>
  <si>
    <t>EV-02497</t>
  </si>
  <si>
    <t>EV-02498</t>
  </si>
  <si>
    <t>EV-02499</t>
  </si>
  <si>
    <t>EV-02500</t>
  </si>
  <si>
    <t>EV-02501</t>
  </si>
  <si>
    <t>EV-02502</t>
  </si>
  <si>
    <t>EV-02503</t>
  </si>
  <si>
    <t>EV-02504</t>
  </si>
  <si>
    <t>EV-02505</t>
  </si>
  <si>
    <t>EV-02506</t>
  </si>
  <si>
    <t>EV-02507</t>
  </si>
  <si>
    <t>EV-02508</t>
  </si>
  <si>
    <t>EV-02509</t>
  </si>
  <si>
    <t>EV-02510</t>
  </si>
  <si>
    <t>EV-02511</t>
  </si>
  <si>
    <t>EV-02512</t>
  </si>
  <si>
    <t>EV-02513</t>
  </si>
  <si>
    <t>EV-02514</t>
  </si>
  <si>
    <t>EV-02515</t>
  </si>
  <si>
    <t>EV-02516</t>
  </si>
  <si>
    <t>EV-02517</t>
  </si>
  <si>
    <t>EV-02518</t>
  </si>
  <si>
    <t>EV-02519</t>
  </si>
  <si>
    <t>EV-02520</t>
  </si>
  <si>
    <t>EV-02521</t>
  </si>
  <si>
    <t>EV-02522</t>
  </si>
  <si>
    <t>EV-02523</t>
  </si>
  <si>
    <t>EV-02524</t>
  </si>
  <si>
    <t>EV-02525</t>
  </si>
  <si>
    <t>EV-02526</t>
  </si>
  <si>
    <t>EV-02527</t>
  </si>
  <si>
    <t>EV-02528</t>
  </si>
  <si>
    <t>EV-02529</t>
  </si>
  <si>
    <t>EV-02530</t>
  </si>
  <si>
    <t>EV-02531</t>
  </si>
  <si>
    <t>EV-02532</t>
  </si>
  <si>
    <t>EV-02533</t>
  </si>
  <si>
    <t>EV-02534</t>
  </si>
  <si>
    <t>EV-02535</t>
  </si>
  <si>
    <t>EV-02536</t>
  </si>
  <si>
    <t>EV-02537</t>
  </si>
  <si>
    <t>EV-02538</t>
  </si>
  <si>
    <t>EV-02539</t>
  </si>
  <si>
    <t>EV-02540</t>
  </si>
  <si>
    <t>EV-02541</t>
  </si>
  <si>
    <t>EV-02542</t>
  </si>
  <si>
    <t>EV-02543</t>
  </si>
  <si>
    <t>EV-02544</t>
  </si>
  <si>
    <t>EV-02545</t>
  </si>
  <si>
    <t>EV-02546</t>
  </si>
  <si>
    <t>EV-02547</t>
  </si>
  <si>
    <t>EV-02548</t>
  </si>
  <si>
    <t>EV-02549</t>
  </si>
  <si>
    <t>EV-02550</t>
  </si>
  <si>
    <t>EV-02551</t>
  </si>
  <si>
    <t>EV-02552</t>
  </si>
  <si>
    <t>EV-02553</t>
  </si>
  <si>
    <t>EV-02554</t>
  </si>
  <si>
    <t>EV-02555</t>
  </si>
  <si>
    <t>EV-02556</t>
  </si>
  <si>
    <t>EV-02557</t>
  </si>
  <si>
    <t>EV-02558</t>
  </si>
  <si>
    <t>EV-02559</t>
  </si>
  <si>
    <t>EV-02560</t>
  </si>
  <si>
    <t>EV-02561</t>
  </si>
  <si>
    <t>EV-02562</t>
  </si>
  <si>
    <t>EV-02563</t>
  </si>
  <si>
    <t>EV-02564</t>
  </si>
  <si>
    <t>EV-02565</t>
  </si>
  <si>
    <t>EV-02566</t>
  </si>
  <si>
    <t>EV-02567</t>
  </si>
  <si>
    <t>EV-02568</t>
  </si>
  <si>
    <t>EV-02569</t>
  </si>
  <si>
    <t>EV-02570</t>
  </si>
  <si>
    <t>EV-02571</t>
  </si>
  <si>
    <t>EV-02572</t>
  </si>
  <si>
    <t>EV-02573</t>
  </si>
  <si>
    <t>EV-02574</t>
  </si>
  <si>
    <t>EV-02575</t>
  </si>
  <si>
    <t>EV-02576</t>
  </si>
  <si>
    <t>EV-02577</t>
  </si>
  <si>
    <t>EV-02578</t>
  </si>
  <si>
    <t>EV-02579</t>
  </si>
  <si>
    <t>EV-02580</t>
  </si>
  <si>
    <t>EV-02581</t>
  </si>
  <si>
    <t>EV-02582</t>
  </si>
  <si>
    <t>EV-02583</t>
  </si>
  <si>
    <t>EV-02584</t>
  </si>
  <si>
    <t>EV-02585</t>
  </si>
  <si>
    <t>EV-02586</t>
  </si>
  <si>
    <t>EV-02587</t>
  </si>
  <si>
    <t>EV-02588</t>
  </si>
  <si>
    <t>EV-02589</t>
  </si>
  <si>
    <t>EV-02590</t>
  </si>
  <si>
    <t>EV-02591</t>
  </si>
  <si>
    <t>EV-02592</t>
  </si>
  <si>
    <t>EV-02593</t>
  </si>
  <si>
    <t>EV-02594</t>
  </si>
  <si>
    <t>EV-02595</t>
  </si>
  <si>
    <t>EV-02596</t>
  </si>
  <si>
    <t>EV-02597</t>
  </si>
  <si>
    <t>EV-02598</t>
  </si>
  <si>
    <t>EV-02599</t>
  </si>
  <si>
    <t>EV-02600</t>
  </si>
  <si>
    <t>EV-02601</t>
  </si>
  <si>
    <t>EV-02602</t>
  </si>
  <si>
    <t>EV-02603</t>
  </si>
  <si>
    <t>EV-02604</t>
  </si>
  <si>
    <t>EV-02605</t>
  </si>
  <si>
    <t>EV-02606</t>
  </si>
  <si>
    <t>EV-02607</t>
  </si>
  <si>
    <t>EV-02608</t>
  </si>
  <si>
    <t>EV-02609</t>
  </si>
  <si>
    <t>EV-02610</t>
  </si>
  <si>
    <t>EV-02611</t>
  </si>
  <si>
    <t>EV-02612</t>
  </si>
  <si>
    <t>EV-02613</t>
  </si>
  <si>
    <t>EV-02614</t>
  </si>
  <si>
    <t>EV-02615</t>
  </si>
  <si>
    <t>EV-02616</t>
  </si>
  <si>
    <t>EV-02617</t>
  </si>
  <si>
    <t>EV-02618</t>
  </si>
  <si>
    <t>EV-02619</t>
  </si>
  <si>
    <t>EV-02620</t>
  </si>
  <si>
    <t>EV-02621</t>
  </si>
  <si>
    <t>EV-02622</t>
  </si>
  <si>
    <t>EV-02623</t>
  </si>
  <si>
    <t>EV-02624</t>
  </si>
  <si>
    <t>EV-02625</t>
  </si>
  <si>
    <t>EV-02626</t>
  </si>
  <si>
    <t>EV-02627</t>
  </si>
  <si>
    <t>EV-02628</t>
  </si>
  <si>
    <t>EV-02629</t>
  </si>
  <si>
    <t>EV-02630</t>
  </si>
  <si>
    <t>EV-02631</t>
  </si>
  <si>
    <t>EV-02632</t>
  </si>
  <si>
    <t>EV-02633</t>
  </si>
  <si>
    <t>EV-02634</t>
  </si>
  <si>
    <t>EV-02635</t>
  </si>
  <si>
    <t>EV-02636</t>
  </si>
  <si>
    <t>EV-02637</t>
  </si>
  <si>
    <t>EV-02638</t>
  </si>
  <si>
    <t>EV-02639</t>
  </si>
  <si>
    <t>EV-02640</t>
  </si>
  <si>
    <t>EV-02641</t>
  </si>
  <si>
    <t>EV-02642</t>
  </si>
  <si>
    <t>EV-02643</t>
  </si>
  <si>
    <t>EV-02644</t>
  </si>
  <si>
    <t>EV-02645</t>
  </si>
  <si>
    <t>EV-02646</t>
  </si>
  <si>
    <t>EV-02647</t>
  </si>
  <si>
    <t>EV-02648</t>
  </si>
  <si>
    <t>EV-02649</t>
  </si>
  <si>
    <t>EV-02650</t>
  </si>
  <si>
    <t>EV-02651</t>
  </si>
  <si>
    <t>EV-02652</t>
  </si>
  <si>
    <t>EV-02653</t>
  </si>
  <si>
    <t>EV-02654</t>
  </si>
  <si>
    <t>EV-02655</t>
  </si>
  <si>
    <t>EV-02656</t>
  </si>
  <si>
    <t>EV-02657</t>
  </si>
  <si>
    <t>EV-02658</t>
  </si>
  <si>
    <t>EV-02659</t>
  </si>
  <si>
    <t>EV-02660</t>
  </si>
  <si>
    <t>EV-02661</t>
  </si>
  <si>
    <t>EV-02662</t>
  </si>
  <si>
    <t>EV-02663</t>
  </si>
  <si>
    <t>EV-02664</t>
  </si>
  <si>
    <t>EV-02665</t>
  </si>
  <si>
    <t>EV-02666</t>
  </si>
  <si>
    <t>EV-02667</t>
  </si>
  <si>
    <t>EV-02668</t>
  </si>
  <si>
    <t>EV-02669</t>
  </si>
  <si>
    <t>EV-02670</t>
  </si>
  <si>
    <t>EV-02671</t>
  </si>
  <si>
    <t>EV-02672</t>
  </si>
  <si>
    <t>EV-02673</t>
  </si>
  <si>
    <t>EV-02674</t>
  </si>
  <si>
    <t>EV-02675</t>
  </si>
  <si>
    <t>EV-02676</t>
  </si>
  <si>
    <t>EV-02677</t>
  </si>
  <si>
    <t>EV-02678</t>
  </si>
  <si>
    <t>EV-02679</t>
  </si>
  <si>
    <t>EV-02680</t>
  </si>
  <si>
    <t>EV-02681</t>
  </si>
  <si>
    <t>EV-02682</t>
  </si>
  <si>
    <t>EV-02683</t>
  </si>
  <si>
    <t>EV-02684</t>
  </si>
  <si>
    <t>EV-02685</t>
  </si>
  <si>
    <t>EV-02686</t>
  </si>
  <si>
    <t>EV-02687</t>
  </si>
  <si>
    <t>EV-02688</t>
  </si>
  <si>
    <t>EV-02689</t>
  </si>
  <si>
    <t>EV-02690</t>
  </si>
  <si>
    <t>EV-02691</t>
  </si>
  <si>
    <t>EV-02692</t>
  </si>
  <si>
    <t>EV-02693</t>
  </si>
  <si>
    <t>EV-02694</t>
  </si>
  <si>
    <t>EV-02695</t>
  </si>
  <si>
    <t>EV-02696</t>
  </si>
  <si>
    <t>EV-02697</t>
  </si>
  <si>
    <t>EV-02698</t>
  </si>
  <si>
    <t>EV-02699</t>
  </si>
  <si>
    <t>EV-02700</t>
  </si>
  <si>
    <t>EV-02701</t>
  </si>
  <si>
    <t>EV-02702</t>
  </si>
  <si>
    <t>EV-02703</t>
  </si>
  <si>
    <t>EV-02704</t>
  </si>
  <si>
    <t>EV-02705</t>
  </si>
  <si>
    <t>EV-02706</t>
  </si>
  <si>
    <t>EV-02707</t>
  </si>
  <si>
    <t>EV-02708</t>
  </si>
  <si>
    <t>EV-02709</t>
  </si>
  <si>
    <t>EV-02710</t>
  </si>
  <si>
    <t>EV-02711</t>
  </si>
  <si>
    <t>EV-02712</t>
  </si>
  <si>
    <t>EV-02713</t>
  </si>
  <si>
    <t>EV-02714</t>
  </si>
  <si>
    <t>EV-02715</t>
  </si>
  <si>
    <t>EV-02716</t>
  </si>
  <si>
    <t>EV-02717</t>
  </si>
  <si>
    <t>EV-02718</t>
  </si>
  <si>
    <t>EV-02719</t>
  </si>
  <si>
    <t>EV-02720</t>
  </si>
  <si>
    <t>EV-02721</t>
  </si>
  <si>
    <t>EV-02722</t>
  </si>
  <si>
    <t>EV-02723</t>
  </si>
  <si>
    <t>EV-02724</t>
  </si>
  <si>
    <t>EV-02725</t>
  </si>
  <si>
    <t>EV-02726</t>
  </si>
  <si>
    <t>EV-02727</t>
  </si>
  <si>
    <t>EV-02728</t>
  </si>
  <si>
    <t>EV-02729</t>
  </si>
  <si>
    <t>EV-02730</t>
  </si>
  <si>
    <t>EV-02731</t>
  </si>
  <si>
    <t>EV-02732</t>
  </si>
  <si>
    <t>EV-02733</t>
  </si>
  <si>
    <t>EV-02734</t>
  </si>
  <si>
    <t>EV-02735</t>
  </si>
  <si>
    <t>EV-02736</t>
  </si>
  <si>
    <t>EV-02737</t>
  </si>
  <si>
    <t>EV-02738</t>
  </si>
  <si>
    <t>EV-02739</t>
  </si>
  <si>
    <t>EV-02740</t>
  </si>
  <si>
    <t>EV-02741</t>
  </si>
  <si>
    <t>EV-02742</t>
  </si>
  <si>
    <t>EV-02743</t>
  </si>
  <si>
    <t>EV-02744</t>
  </si>
  <si>
    <t>EV-02745</t>
  </si>
  <si>
    <t>EV-02746</t>
  </si>
  <si>
    <t>EV-02747</t>
  </si>
  <si>
    <t>EV-02748</t>
  </si>
  <si>
    <t>EV-02749</t>
  </si>
  <si>
    <t>EV-02750</t>
  </si>
  <si>
    <t>EV-02751</t>
  </si>
  <si>
    <t>EV-02752</t>
  </si>
  <si>
    <t>EV-02753</t>
  </si>
  <si>
    <t>EV-02754</t>
  </si>
  <si>
    <t>EV-02755</t>
  </si>
  <si>
    <t>EV-02756</t>
  </si>
  <si>
    <t>EV-02757</t>
  </si>
  <si>
    <t>EV-02758</t>
  </si>
  <si>
    <t>EV-02759</t>
  </si>
  <si>
    <t>EV-02760</t>
  </si>
  <si>
    <t>EV-02761</t>
  </si>
  <si>
    <t>EV-02762</t>
  </si>
  <si>
    <t>EV-02763</t>
  </si>
  <si>
    <t>EV-02764</t>
  </si>
  <si>
    <t>EV-02765</t>
  </si>
  <si>
    <t>EV-02766</t>
  </si>
  <si>
    <t>EV-02767</t>
  </si>
  <si>
    <t>EV-02768</t>
  </si>
  <si>
    <t>EV-02769</t>
  </si>
  <si>
    <t>EV-02770</t>
  </si>
  <si>
    <t>EV-02771</t>
  </si>
  <si>
    <t>EV-02772</t>
  </si>
  <si>
    <t>EV-02773</t>
  </si>
  <si>
    <t>EV-02774</t>
  </si>
  <si>
    <t>EV-02775</t>
  </si>
  <si>
    <t>EV-02776</t>
  </si>
  <si>
    <t>EV-02777</t>
  </si>
  <si>
    <t>EV-02778</t>
  </si>
  <si>
    <t>EV-02779</t>
  </si>
  <si>
    <t>EV-02780</t>
  </si>
  <si>
    <t>EV-02781</t>
  </si>
  <si>
    <t>EV-02782</t>
  </si>
  <si>
    <t>EV-02783</t>
  </si>
  <si>
    <t>EV-02784</t>
  </si>
  <si>
    <t>EV-02785</t>
  </si>
  <si>
    <t>EV-02786</t>
  </si>
  <si>
    <t>EV-02787</t>
  </si>
  <si>
    <t>EV-02788</t>
  </si>
  <si>
    <t>EV-02789</t>
  </si>
  <si>
    <t>EV-02790</t>
  </si>
  <si>
    <t>EV-02791</t>
  </si>
  <si>
    <t>EV-02792</t>
  </si>
  <si>
    <t>EV-02793</t>
  </si>
  <si>
    <t>EV-02794</t>
  </si>
  <si>
    <t>EV-02795</t>
  </si>
  <si>
    <t>EV-02796</t>
  </si>
  <si>
    <t>EV-02797</t>
  </si>
  <si>
    <t>EV-02798</t>
  </si>
  <si>
    <t>EV-02799</t>
  </si>
  <si>
    <t>EV-02800</t>
  </si>
  <si>
    <t>EV-02801</t>
  </si>
  <si>
    <t>EV-02802</t>
  </si>
  <si>
    <t>EV-02803</t>
  </si>
  <si>
    <t>EV-02804</t>
  </si>
  <si>
    <t>EV-02805</t>
  </si>
  <si>
    <t>EV-02806</t>
  </si>
  <si>
    <t>EV-02807</t>
  </si>
  <si>
    <t>EV-02808</t>
  </si>
  <si>
    <t>EV-02809</t>
  </si>
  <si>
    <t>EV-02810</t>
  </si>
  <si>
    <t>EV-02811</t>
  </si>
  <si>
    <t>EV-02812</t>
  </si>
  <si>
    <t>EV-02813</t>
  </si>
  <si>
    <t>EV-02814</t>
  </si>
  <si>
    <t>EV-02815</t>
  </si>
  <si>
    <t>EV-02816</t>
  </si>
  <si>
    <t>EV-02817</t>
  </si>
  <si>
    <t>EV-02818</t>
  </si>
  <si>
    <t>EV-02819</t>
  </si>
  <si>
    <t>EV-02820</t>
  </si>
  <si>
    <t>EV-02821</t>
  </si>
  <si>
    <t>EV-02822</t>
  </si>
  <si>
    <t>EV-02823</t>
  </si>
  <si>
    <t>EV-02824</t>
  </si>
  <si>
    <t>EV-02825</t>
  </si>
  <si>
    <t>EV-02826</t>
  </si>
  <si>
    <t>EV-02827</t>
  </si>
  <si>
    <t>EV-02828</t>
  </si>
  <si>
    <t>EV-02829</t>
  </si>
  <si>
    <t>EV-02830</t>
  </si>
  <si>
    <t>EV-02831</t>
  </si>
  <si>
    <t>EV-02832</t>
  </si>
  <si>
    <t>EV-02833</t>
  </si>
  <si>
    <t>EV-02834</t>
  </si>
  <si>
    <t>EV-02835</t>
  </si>
  <si>
    <t>EV-02836</t>
  </si>
  <si>
    <t>EV-02837</t>
  </si>
  <si>
    <t>EV-02838</t>
  </si>
  <si>
    <t>EV-02839</t>
  </si>
  <si>
    <t>EV-02840</t>
  </si>
  <si>
    <t>EV-02841</t>
  </si>
  <si>
    <t>EV-02842</t>
  </si>
  <si>
    <t>EV-02843</t>
  </si>
  <si>
    <t>EV-02844</t>
  </si>
  <si>
    <t>EV-02845</t>
  </si>
  <si>
    <t>EV-02846</t>
  </si>
  <si>
    <t>EV-02847</t>
  </si>
  <si>
    <t>EV-02848</t>
  </si>
  <si>
    <t>EV-02849</t>
  </si>
  <si>
    <t>EV-02850</t>
  </si>
  <si>
    <t>EV-02851</t>
  </si>
  <si>
    <t>EV-02852</t>
  </si>
  <si>
    <t>EV-02853</t>
  </si>
  <si>
    <t>EV-02854</t>
  </si>
  <si>
    <t>EV-02855</t>
  </si>
  <si>
    <t>EV-02856</t>
  </si>
  <si>
    <t>EV-02857</t>
  </si>
  <si>
    <t>EV-02858</t>
  </si>
  <si>
    <t>EV-02859</t>
  </si>
  <si>
    <t>EV-02860</t>
  </si>
  <si>
    <t>EV-02861</t>
  </si>
  <si>
    <t>EV-02862</t>
  </si>
  <si>
    <t>EV-02863</t>
  </si>
  <si>
    <t>EV-02864</t>
  </si>
  <si>
    <t>EV-02865</t>
  </si>
  <si>
    <t>EV-02866</t>
  </si>
  <si>
    <t>EV-02867</t>
  </si>
  <si>
    <t>EV-02868</t>
  </si>
  <si>
    <t>EV-02869</t>
  </si>
  <si>
    <t>EV-02870</t>
  </si>
  <si>
    <t>EV-02871</t>
  </si>
  <si>
    <t>EV-02872</t>
  </si>
  <si>
    <t>EV-02873</t>
  </si>
  <si>
    <t>EV-02874</t>
  </si>
  <si>
    <t>EV-02875</t>
  </si>
  <si>
    <t>EV-02876</t>
  </si>
  <si>
    <t>EV-02877</t>
  </si>
  <si>
    <t>EV-02878</t>
  </si>
  <si>
    <t>EV-02879</t>
  </si>
  <si>
    <t>EV-02880</t>
  </si>
  <si>
    <t>EV-02881</t>
  </si>
  <si>
    <t>EV-02882</t>
  </si>
  <si>
    <t>EV-02883</t>
  </si>
  <si>
    <t>EV-02884</t>
  </si>
  <si>
    <t>EV-02885</t>
  </si>
  <si>
    <t>EV-02886</t>
  </si>
  <si>
    <t>EV-02887</t>
  </si>
  <si>
    <t>EV-02888</t>
  </si>
  <si>
    <t>EV-02889</t>
  </si>
  <si>
    <t>EV-02890</t>
  </si>
  <si>
    <t>EV-02891</t>
  </si>
  <si>
    <t>EV-02892</t>
  </si>
  <si>
    <t>EV-02893</t>
  </si>
  <si>
    <t>EV-02894</t>
  </si>
  <si>
    <t>EV-02895</t>
  </si>
  <si>
    <t>EV-02896</t>
  </si>
  <si>
    <t>EV-02897</t>
  </si>
  <si>
    <t>EV-02898</t>
  </si>
  <si>
    <t>EV-02899</t>
  </si>
  <si>
    <t>EV-02900</t>
  </si>
  <si>
    <t>EV-02901</t>
  </si>
  <si>
    <t>EV-02902</t>
  </si>
  <si>
    <t>EV-02903</t>
  </si>
  <si>
    <t>EV-02904</t>
  </si>
  <si>
    <t>EV-02905</t>
  </si>
  <si>
    <t>EV-02906</t>
  </si>
  <si>
    <t>EV-02907</t>
  </si>
  <si>
    <t>EV-02908</t>
  </si>
  <si>
    <t>EV-02909</t>
  </si>
  <si>
    <t>EV-02910</t>
  </si>
  <si>
    <t>EV-02911</t>
  </si>
  <si>
    <t>EV-02912</t>
  </si>
  <si>
    <t>EV-02913</t>
  </si>
  <si>
    <t>EV-02914</t>
  </si>
  <si>
    <t>EV-02915</t>
  </si>
  <si>
    <t>EV-02916</t>
  </si>
  <si>
    <t>EV-02917</t>
  </si>
  <si>
    <t>EV-02918</t>
  </si>
  <si>
    <t>EV-02919</t>
  </si>
  <si>
    <t>EV-02920</t>
  </si>
  <si>
    <t>EV-02921</t>
  </si>
  <si>
    <t>EV-02922</t>
  </si>
  <si>
    <t>EV-02923</t>
  </si>
  <si>
    <t>EV-02924</t>
  </si>
  <si>
    <t>EV-02925</t>
  </si>
  <si>
    <t>EV-02926</t>
  </si>
  <si>
    <t>EV-02927</t>
  </si>
  <si>
    <t>EV-02928</t>
  </si>
  <si>
    <t>EV-02929</t>
  </si>
  <si>
    <t>EV-02930</t>
  </si>
  <si>
    <t>EV-02931</t>
  </si>
  <si>
    <t>EV-02932</t>
  </si>
  <si>
    <t>EV-02933</t>
  </si>
  <si>
    <t>EV-02934</t>
  </si>
  <si>
    <t>EV-02935</t>
  </si>
  <si>
    <t>EV-02936</t>
  </si>
  <si>
    <t>EV-02937</t>
  </si>
  <si>
    <t>EV-02938</t>
  </si>
  <si>
    <t>EV-02939</t>
  </si>
  <si>
    <t>EV-02940</t>
  </si>
  <si>
    <t>EV-02941</t>
  </si>
  <si>
    <t>EV-02942</t>
  </si>
  <si>
    <t>EV-02943</t>
  </si>
  <si>
    <t>EV-02944</t>
  </si>
  <si>
    <t>EV-02945</t>
  </si>
  <si>
    <t>EV-02946</t>
  </si>
  <si>
    <t>EV-02947</t>
  </si>
  <si>
    <t>EV-02948</t>
  </si>
  <si>
    <t>EV-02949</t>
  </si>
  <si>
    <t>EV-02950</t>
  </si>
  <si>
    <t>EV-02951</t>
  </si>
  <si>
    <t>EV-02952</t>
  </si>
  <si>
    <t>EV-02953</t>
  </si>
  <si>
    <t>EV-02954</t>
  </si>
  <si>
    <t>EV-02955</t>
  </si>
  <si>
    <t>EV-02956</t>
  </si>
  <si>
    <t>EV-02957</t>
  </si>
  <si>
    <t>EV-02958</t>
  </si>
  <si>
    <t>EV-02959</t>
  </si>
  <si>
    <t>EV-02960</t>
  </si>
  <si>
    <t>EV-02961</t>
  </si>
  <si>
    <t>EV-02962</t>
  </si>
  <si>
    <t>EV-02963</t>
  </si>
  <si>
    <t>EV-02964</t>
  </si>
  <si>
    <t>EV-02965</t>
  </si>
  <si>
    <t>EV-02966</t>
  </si>
  <si>
    <t>EV-02967</t>
  </si>
  <si>
    <t>EV-02968</t>
  </si>
  <si>
    <t>EV-02969</t>
  </si>
  <si>
    <t>EV-02970</t>
  </si>
  <si>
    <t>EV-02971</t>
  </si>
  <si>
    <t>EV-02972</t>
  </si>
  <si>
    <t>EV-02973</t>
  </si>
  <si>
    <t>EV-02974</t>
  </si>
  <si>
    <t>EV-02975</t>
  </si>
  <si>
    <t>EV-02976</t>
  </si>
  <si>
    <t>EV-02977</t>
  </si>
  <si>
    <t>EV-02978</t>
  </si>
  <si>
    <t>EV-02979</t>
  </si>
  <si>
    <t>EV-02980</t>
  </si>
  <si>
    <t>EV-02981</t>
  </si>
  <si>
    <t>EV-02982</t>
  </si>
  <si>
    <t>EV-02983</t>
  </si>
  <si>
    <t>EV-02984</t>
  </si>
  <si>
    <t>EV-02985</t>
  </si>
  <si>
    <t>EV-02986</t>
  </si>
  <si>
    <t>EV-02987</t>
  </si>
  <si>
    <t>EV-02988</t>
  </si>
  <si>
    <t>EV-02989</t>
  </si>
  <si>
    <t>EV-02990</t>
  </si>
  <si>
    <t>EV-02991</t>
  </si>
  <si>
    <t>EV-02992</t>
  </si>
  <si>
    <t>EV-02993</t>
  </si>
  <si>
    <t>EV-02994</t>
  </si>
  <si>
    <t>EV-02995</t>
  </si>
  <si>
    <t>EV-02996</t>
  </si>
  <si>
    <t>EV-02997</t>
  </si>
  <si>
    <t>EV-02998</t>
  </si>
  <si>
    <t>EV-02999</t>
  </si>
  <si>
    <t>EV-03000</t>
  </si>
  <si>
    <t>EV-03001</t>
  </si>
  <si>
    <t>EV-03002</t>
  </si>
  <si>
    <t>EV-03003</t>
  </si>
  <si>
    <t>EV-03004</t>
  </si>
  <si>
    <t>EV-03005</t>
  </si>
  <si>
    <t>EV-03006</t>
  </si>
  <si>
    <t>EV-03007</t>
  </si>
  <si>
    <t>EV-03008</t>
  </si>
  <si>
    <t>EV-03009</t>
  </si>
  <si>
    <t>EV-03010</t>
  </si>
  <si>
    <t>EV-03011</t>
  </si>
  <si>
    <t>EV-03012</t>
  </si>
  <si>
    <t>EV-03013</t>
  </si>
  <si>
    <t>EV-03014</t>
  </si>
  <si>
    <t>EV-03015</t>
  </si>
  <si>
    <t>EV-03016</t>
  </si>
  <si>
    <t>EV-03017</t>
  </si>
  <si>
    <t>EV-03018</t>
  </si>
  <si>
    <t>EV-03019</t>
  </si>
  <si>
    <t>EV-03020</t>
  </si>
  <si>
    <t>EV-03021</t>
  </si>
  <si>
    <t>EV-03022</t>
  </si>
  <si>
    <t>EV-03023</t>
  </si>
  <si>
    <t>EV-03024</t>
  </si>
  <si>
    <t>EV-03025</t>
  </si>
  <si>
    <t>EV-03026</t>
  </si>
  <si>
    <t>EV-03027</t>
  </si>
  <si>
    <t>EV-03028</t>
  </si>
  <si>
    <t>EV-03029</t>
  </si>
  <si>
    <t>EV-03030</t>
  </si>
  <si>
    <t>EV-03031</t>
  </si>
  <si>
    <t>EV-03032</t>
  </si>
  <si>
    <t>EV-03033</t>
  </si>
  <si>
    <t>EV-03034</t>
  </si>
  <si>
    <t>EV-03035</t>
  </si>
  <si>
    <t>EV-03036</t>
  </si>
  <si>
    <t>EV-03037</t>
  </si>
  <si>
    <t>EV-03038</t>
  </si>
  <si>
    <t>EV-03039</t>
  </si>
  <si>
    <t>EV-03040</t>
  </si>
  <si>
    <t>EV-03041</t>
  </si>
  <si>
    <t>EV-03042</t>
  </si>
  <si>
    <t>EV-03043</t>
  </si>
  <si>
    <t>EV-03044</t>
  </si>
  <si>
    <t>EV-03045</t>
  </si>
  <si>
    <t>EV-03046</t>
  </si>
  <si>
    <t>EV-03047</t>
  </si>
  <si>
    <t>EV-03048</t>
  </si>
  <si>
    <t>EV-03049</t>
  </si>
  <si>
    <t>EV-03050</t>
  </si>
  <si>
    <t>EV-03051</t>
  </si>
  <si>
    <t>EV-03052</t>
  </si>
  <si>
    <t>EV-03053</t>
  </si>
  <si>
    <t>EV-03054</t>
  </si>
  <si>
    <t>EV-03055</t>
  </si>
  <si>
    <t>EV-03056</t>
  </si>
  <si>
    <t>EV-03057</t>
  </si>
  <si>
    <t>EV-03058</t>
  </si>
  <si>
    <t>EV-03059</t>
  </si>
  <si>
    <t>EV-03060</t>
  </si>
  <si>
    <t>EV-03061</t>
  </si>
  <si>
    <t>EV-03062</t>
  </si>
  <si>
    <t>EV-03063</t>
  </si>
  <si>
    <t>EV-03064</t>
  </si>
  <si>
    <t>EV-03065</t>
  </si>
  <si>
    <t>EV-03066</t>
  </si>
  <si>
    <t>EV-03067</t>
  </si>
  <si>
    <t>EV-03068</t>
  </si>
  <si>
    <t>EV-03069</t>
  </si>
  <si>
    <t>EV-03070</t>
  </si>
  <si>
    <t>EV-03071</t>
  </si>
  <si>
    <t>EV-03072</t>
  </si>
  <si>
    <t>EV-03073</t>
  </si>
  <si>
    <t>EV-03074</t>
  </si>
  <si>
    <t>EV-03075</t>
  </si>
  <si>
    <t>EV-03076</t>
  </si>
  <si>
    <t>EV-03077</t>
  </si>
  <si>
    <t>EV-03078</t>
  </si>
  <si>
    <t>EV-03079</t>
  </si>
  <si>
    <t>EV-03080</t>
  </si>
  <si>
    <t>EV-03081</t>
  </si>
  <si>
    <t>EV-03082</t>
  </si>
  <si>
    <t>EV-03083</t>
  </si>
  <si>
    <t>EV-03084</t>
  </si>
  <si>
    <t>EV-03085</t>
  </si>
  <si>
    <t>EV-03086</t>
  </si>
  <si>
    <t>EV-03087</t>
  </si>
  <si>
    <t>EV-03088</t>
  </si>
  <si>
    <t>EV-03089</t>
  </si>
  <si>
    <t>EV-03090</t>
  </si>
  <si>
    <t>EV-03091</t>
  </si>
  <si>
    <t>EV-03092</t>
  </si>
  <si>
    <t>EV-03093</t>
  </si>
  <si>
    <t>EV-03094</t>
  </si>
  <si>
    <t>EV-03095</t>
  </si>
  <si>
    <t>EV-03096</t>
  </si>
  <si>
    <t>EV-03097</t>
  </si>
  <si>
    <t>EV-03098</t>
  </si>
  <si>
    <t>EV-03099</t>
  </si>
  <si>
    <t>EV-03100</t>
  </si>
  <si>
    <t>EV-03101</t>
  </si>
  <si>
    <t>EV-03102</t>
  </si>
  <si>
    <t>EV-03103</t>
  </si>
  <si>
    <t>EV-03104</t>
  </si>
  <si>
    <t>EV-03105</t>
  </si>
  <si>
    <t>EV-03106</t>
  </si>
  <si>
    <t>EV-03107</t>
  </si>
  <si>
    <t>EV-03108</t>
  </si>
  <si>
    <t>EV-03109</t>
  </si>
  <si>
    <t>EV-03110</t>
  </si>
  <si>
    <t>EV-03111</t>
  </si>
  <si>
    <t>EV-03112</t>
  </si>
  <si>
    <t>EV-03113</t>
  </si>
  <si>
    <t>EV-03114</t>
  </si>
  <si>
    <t>EV-03115</t>
  </si>
  <si>
    <t>EV-03116</t>
  </si>
  <si>
    <t>EV-03117</t>
  </si>
  <si>
    <t>EV-03118</t>
  </si>
  <si>
    <t>EV-03119</t>
  </si>
  <si>
    <t>EV-03120</t>
  </si>
  <si>
    <t>EV-03121</t>
  </si>
  <si>
    <t>EV-03122</t>
  </si>
  <si>
    <t>EV-03123</t>
  </si>
  <si>
    <t>EV-03124</t>
  </si>
  <si>
    <t>EV-03125</t>
  </si>
  <si>
    <t>EV-03126</t>
  </si>
  <si>
    <t>EV-03127</t>
  </si>
  <si>
    <t>EV-03128</t>
  </si>
  <si>
    <t>EV-03129</t>
  </si>
  <si>
    <t>EV-03130</t>
  </si>
  <si>
    <t>EV-03131</t>
  </si>
  <si>
    <t>EV-03132</t>
  </si>
  <si>
    <t>EV-03133</t>
  </si>
  <si>
    <t>EV-03134</t>
  </si>
  <si>
    <t>EV-03135</t>
  </si>
  <si>
    <t>EV-03136</t>
  </si>
  <si>
    <t>EV-03137</t>
  </si>
  <si>
    <t>EV-03138</t>
  </si>
  <si>
    <t>EV-03139</t>
  </si>
  <si>
    <t>EV-03140</t>
  </si>
  <si>
    <t>EV-03141</t>
  </si>
  <si>
    <t>EV-03142</t>
  </si>
  <si>
    <t>EV-03143</t>
  </si>
  <si>
    <t>EV-03144</t>
  </si>
  <si>
    <t>EV-03145</t>
  </si>
  <si>
    <t>EV-03146</t>
  </si>
  <si>
    <t>EV-03147</t>
  </si>
  <si>
    <t>EV-03148</t>
  </si>
  <si>
    <t>EV-03149</t>
  </si>
  <si>
    <t>EV-03150</t>
  </si>
  <si>
    <t>EV-03151</t>
  </si>
  <si>
    <t>EV-03152</t>
  </si>
  <si>
    <t>EV-03153</t>
  </si>
  <si>
    <t>EV-03154</t>
  </si>
  <si>
    <t>EV-03155</t>
  </si>
  <si>
    <t>EV-03156</t>
  </si>
  <si>
    <t>EV-03157</t>
  </si>
  <si>
    <t>EV-03158</t>
  </si>
  <si>
    <t>EV-03159</t>
  </si>
  <si>
    <t>EV-03160</t>
  </si>
  <si>
    <t>EV-03161</t>
  </si>
  <si>
    <t>EV-03162</t>
  </si>
  <si>
    <t>EV-03163</t>
  </si>
  <si>
    <t>EV-03164</t>
  </si>
  <si>
    <t>EV-03165</t>
  </si>
  <si>
    <t>EV-03166</t>
  </si>
  <si>
    <t>EV-03167</t>
  </si>
  <si>
    <t>EV-03168</t>
  </si>
  <si>
    <t>EV-03169</t>
  </si>
  <si>
    <t>EV-03170</t>
  </si>
  <si>
    <t>EV-03171</t>
  </si>
  <si>
    <t>EV-03172</t>
  </si>
  <si>
    <t>EV-03173</t>
  </si>
  <si>
    <t>EV-03174</t>
  </si>
  <si>
    <t>EV-03175</t>
  </si>
  <si>
    <t>EV-03176</t>
  </si>
  <si>
    <t>EV-03177</t>
  </si>
  <si>
    <t>EV-03178</t>
  </si>
  <si>
    <t>EV-03179</t>
  </si>
  <si>
    <t>EV-03180</t>
  </si>
  <si>
    <t>EV-03181</t>
  </si>
  <si>
    <t>EV-03182</t>
  </si>
  <si>
    <t>EV-03183</t>
  </si>
  <si>
    <t>EV-03184</t>
  </si>
  <si>
    <t>EV-03185</t>
  </si>
  <si>
    <t>EV-03186</t>
  </si>
  <si>
    <t>EV-03187</t>
  </si>
  <si>
    <t>EV-03188</t>
  </si>
  <si>
    <t>EV-03189</t>
  </si>
  <si>
    <t>EV-03190</t>
  </si>
  <si>
    <t>EV-03191</t>
  </si>
  <si>
    <t>EV-03192</t>
  </si>
  <si>
    <t>EV-03193</t>
  </si>
  <si>
    <t>EV-03194</t>
  </si>
  <si>
    <t>EV-03195</t>
  </si>
  <si>
    <t>EV-03196</t>
  </si>
  <si>
    <t>EV-03197</t>
  </si>
  <si>
    <t>EV-03198</t>
  </si>
  <si>
    <t>EV-03199</t>
  </si>
  <si>
    <t>EV-03200</t>
  </si>
  <si>
    <t>EV-03201</t>
  </si>
  <si>
    <t>EV-03202</t>
  </si>
  <si>
    <t>EV-03203</t>
  </si>
  <si>
    <t>EV-03204</t>
  </si>
  <si>
    <t>EV-03205</t>
  </si>
  <si>
    <t>EV-03206</t>
  </si>
  <si>
    <t>EV-03207</t>
  </si>
  <si>
    <t>EV-03208</t>
  </si>
  <si>
    <t>EV-03209</t>
  </si>
  <si>
    <t>EV-03210</t>
  </si>
  <si>
    <t>EV-03211</t>
  </si>
  <si>
    <t>EV-03212</t>
  </si>
  <si>
    <t>EV-03213</t>
  </si>
  <si>
    <t>EV-03214</t>
  </si>
  <si>
    <t>EV-03215</t>
  </si>
  <si>
    <t>EV-03216</t>
  </si>
  <si>
    <t>EV-03217</t>
  </si>
  <si>
    <t>EV-03218</t>
  </si>
  <si>
    <t>EV-03219</t>
  </si>
  <si>
    <t>EV-03220</t>
  </si>
  <si>
    <t>EV-03221</t>
  </si>
  <si>
    <t>EV-03222</t>
  </si>
  <si>
    <t>EV-03223</t>
  </si>
  <si>
    <t>EV-03224</t>
  </si>
  <si>
    <t>EV-03225</t>
  </si>
  <si>
    <t>EV-03226</t>
  </si>
  <si>
    <t>EV-03227</t>
  </si>
  <si>
    <t>EV-03228</t>
  </si>
  <si>
    <t>EV-03229</t>
  </si>
  <si>
    <t>EV-03230</t>
  </si>
  <si>
    <t>EV-03231</t>
  </si>
  <si>
    <t>EV-03232</t>
  </si>
  <si>
    <t>EV-03233</t>
  </si>
  <si>
    <t>EV-03234</t>
  </si>
  <si>
    <t>EV-03235</t>
  </si>
  <si>
    <t>EV-03236</t>
  </si>
  <si>
    <t>EV-03237</t>
  </si>
  <si>
    <t>EV-03238</t>
  </si>
  <si>
    <t>EV-03239</t>
  </si>
  <si>
    <t>EV-03240</t>
  </si>
  <si>
    <t>EV-03241</t>
  </si>
  <si>
    <t>EV-03242</t>
  </si>
  <si>
    <t>EV-03243</t>
  </si>
  <si>
    <t>EV-03244</t>
  </si>
  <si>
    <t>EV-03245</t>
  </si>
  <si>
    <t>EV-03246</t>
  </si>
  <si>
    <t>EV-03247</t>
  </si>
  <si>
    <t>EV-03248</t>
  </si>
  <si>
    <t>EV-03249</t>
  </si>
  <si>
    <t>EV-03250</t>
  </si>
  <si>
    <t>EV-03251</t>
  </si>
  <si>
    <t>EV-03252</t>
  </si>
  <si>
    <t>EV-03253</t>
  </si>
  <si>
    <t>EV-03254</t>
  </si>
  <si>
    <t>EV-03255</t>
  </si>
  <si>
    <t>EV-03256</t>
  </si>
  <si>
    <t>EV-03257</t>
  </si>
  <si>
    <t>EV-03258</t>
  </si>
  <si>
    <t>EV-03259</t>
  </si>
  <si>
    <t>EV-03260</t>
  </si>
  <si>
    <t>EV-03261</t>
  </si>
  <si>
    <t>EV-03262</t>
  </si>
  <si>
    <t>EV-03263</t>
  </si>
  <si>
    <t>EV-03264</t>
  </si>
  <si>
    <t>EV-03265</t>
  </si>
  <si>
    <t>EV-03266</t>
  </si>
  <si>
    <t>EV-03267</t>
  </si>
  <si>
    <t>EV-03268</t>
  </si>
  <si>
    <t>EV-03269</t>
  </si>
  <si>
    <t>EV-03270</t>
  </si>
  <si>
    <t>EV-03271</t>
  </si>
  <si>
    <t>EV-03272</t>
  </si>
  <si>
    <t>EV-03273</t>
  </si>
  <si>
    <t>EV-03274</t>
  </si>
  <si>
    <t>EV-03275</t>
  </si>
  <si>
    <t>EV-03276</t>
  </si>
  <si>
    <t>EV-03277</t>
  </si>
  <si>
    <t>EV-03278</t>
  </si>
  <si>
    <t>EV-03279</t>
  </si>
  <si>
    <t>EV-03280</t>
  </si>
  <si>
    <t>EV-03281</t>
  </si>
  <si>
    <t>EV-03282</t>
  </si>
  <si>
    <t>EV-03283</t>
  </si>
  <si>
    <t>EV-03284</t>
  </si>
  <si>
    <t>EV-03285</t>
  </si>
  <si>
    <t>EV-03286</t>
  </si>
  <si>
    <t>EV-03287</t>
  </si>
  <si>
    <t>EV-03288</t>
  </si>
  <si>
    <t>EV-03289</t>
  </si>
  <si>
    <t>EV-03290</t>
  </si>
  <si>
    <t>EV-03291</t>
  </si>
  <si>
    <t>EV-03292</t>
  </si>
  <si>
    <t>EV-03293</t>
  </si>
  <si>
    <t>EV-03294</t>
  </si>
  <si>
    <t>EV-03295</t>
  </si>
  <si>
    <t>EV-03296</t>
  </si>
  <si>
    <t>EV-03297</t>
  </si>
  <si>
    <t>EV-03298</t>
  </si>
  <si>
    <t>EV-03299</t>
  </si>
  <si>
    <t>EV-03300</t>
  </si>
  <si>
    <t>EV-03301</t>
  </si>
  <si>
    <t>EV-03302</t>
  </si>
  <si>
    <t>EV-03303</t>
  </si>
  <si>
    <t>EV-03304</t>
  </si>
  <si>
    <t>EV-03305</t>
  </si>
  <si>
    <t>EV-03306</t>
  </si>
  <si>
    <t>EV-03307</t>
  </si>
  <si>
    <t>EV-03308</t>
  </si>
  <si>
    <t>EV-03309</t>
  </si>
  <si>
    <t>EV-03310</t>
  </si>
  <si>
    <t>EV-03311</t>
  </si>
  <si>
    <t>EV-03312</t>
  </si>
  <si>
    <t>EV-03313</t>
  </si>
  <si>
    <t>EV-03314</t>
  </si>
  <si>
    <t>EV-03315</t>
  </si>
  <si>
    <t>EV-03316</t>
  </si>
  <si>
    <t>EV-03317</t>
  </si>
  <si>
    <t>EV-03318</t>
  </si>
  <si>
    <t>EV-03319</t>
  </si>
  <si>
    <t>EV-03320</t>
  </si>
  <si>
    <t>EV-03321</t>
  </si>
  <si>
    <t>EV-03322</t>
  </si>
  <si>
    <t>EV-03323</t>
  </si>
  <si>
    <t>EV-03324</t>
  </si>
  <si>
    <t>EV-03325</t>
  </si>
  <si>
    <t>EV-03326</t>
  </si>
  <si>
    <t>EV-03327</t>
  </si>
  <si>
    <t>EV-03328</t>
  </si>
  <si>
    <t>EV-03329</t>
  </si>
  <si>
    <t>EV-03330</t>
  </si>
  <si>
    <t>EV-03331</t>
  </si>
  <si>
    <t>EV-03332</t>
  </si>
  <si>
    <t>EV-03333</t>
  </si>
  <si>
    <t>EV-03334</t>
  </si>
  <si>
    <t>EV-03335</t>
  </si>
  <si>
    <t>EV-03336</t>
  </si>
  <si>
    <t>EV-03337</t>
  </si>
  <si>
    <t>EV-03338</t>
  </si>
  <si>
    <t>EV-03339</t>
  </si>
  <si>
    <t>EV-03340</t>
  </si>
  <si>
    <t>EV-03341</t>
  </si>
  <si>
    <t>EV-03342</t>
  </si>
  <si>
    <t>EV-03343</t>
  </si>
  <si>
    <t>EV-03344</t>
  </si>
  <si>
    <t>EV-03345</t>
  </si>
  <si>
    <t>EV-03346</t>
  </si>
  <si>
    <t>EV-03347</t>
  </si>
  <si>
    <t>EV-03348</t>
  </si>
  <si>
    <t>EV-03349</t>
  </si>
  <si>
    <t>EV-03350</t>
  </si>
  <si>
    <t>EV-03351</t>
  </si>
  <si>
    <t>EV-03352</t>
  </si>
  <si>
    <t>EV-03353</t>
  </si>
  <si>
    <t>EV-03354</t>
  </si>
  <si>
    <t>EV-03355</t>
  </si>
  <si>
    <t>EV-03356</t>
  </si>
  <si>
    <t>EV-03357</t>
  </si>
  <si>
    <t>EV-03358</t>
  </si>
  <si>
    <t>EV-03359</t>
  </si>
  <si>
    <t>EV-03360</t>
  </si>
  <si>
    <t>EV-03361</t>
  </si>
  <si>
    <t>EV-03362</t>
  </si>
  <si>
    <t>EV-03363</t>
  </si>
  <si>
    <t>EV-03364</t>
  </si>
  <si>
    <t>EV-03365</t>
  </si>
  <si>
    <t>EV-03366</t>
  </si>
  <si>
    <t>EV-03367</t>
  </si>
  <si>
    <t>EV-03368</t>
  </si>
  <si>
    <t>EV-03369</t>
  </si>
  <si>
    <t>EV-03370</t>
  </si>
  <si>
    <t>EV-03371</t>
  </si>
  <si>
    <t>EV-03372</t>
  </si>
  <si>
    <t>EV-03373</t>
  </si>
  <si>
    <t>EV-03374</t>
  </si>
  <si>
    <t>EV-03375</t>
  </si>
  <si>
    <t>EV-03376</t>
  </si>
  <si>
    <t>EV-03377</t>
  </si>
  <si>
    <t>EV-03378</t>
  </si>
  <si>
    <t>EV-03379</t>
  </si>
  <si>
    <t>EV-03380</t>
  </si>
  <si>
    <t>EV-03381</t>
  </si>
  <si>
    <t>EV-03382</t>
  </si>
  <si>
    <t>EV-03383</t>
  </si>
  <si>
    <t>EV-03384</t>
  </si>
  <si>
    <t>EV-03385</t>
  </si>
  <si>
    <t>EV-03386</t>
  </si>
  <si>
    <t>EV-03387</t>
  </si>
  <si>
    <t>EV-03388</t>
  </si>
  <si>
    <t>EV-03389</t>
  </si>
  <si>
    <t>EV-03390</t>
  </si>
  <si>
    <t>EV-03391</t>
  </si>
  <si>
    <t>EV-03392</t>
  </si>
  <si>
    <t>EV-03393</t>
  </si>
  <si>
    <t>EV-03394</t>
  </si>
  <si>
    <t>EV-03395</t>
  </si>
  <si>
    <t>EV-03396</t>
  </si>
  <si>
    <t>EV-03397</t>
  </si>
  <si>
    <t>EV-03398</t>
  </si>
  <si>
    <t>EV-03399</t>
  </si>
  <si>
    <t>EV-03400</t>
  </si>
  <si>
    <t>EV-03401</t>
  </si>
  <si>
    <t>EV-03402</t>
  </si>
  <si>
    <t>EV-03403</t>
  </si>
  <si>
    <t>EV-03404</t>
  </si>
  <si>
    <t>EV-03405</t>
  </si>
  <si>
    <t>EV-03406</t>
  </si>
  <si>
    <t>EV-03407</t>
  </si>
  <si>
    <t>EV-03408</t>
  </si>
  <si>
    <t>EV-03409</t>
  </si>
  <si>
    <t>EV-03410</t>
  </si>
  <si>
    <t>EV-03411</t>
  </si>
  <si>
    <t>EV-03412</t>
  </si>
  <si>
    <t>EV-03413</t>
  </si>
  <si>
    <t>EV-03414</t>
  </si>
  <si>
    <t>EV-03415</t>
  </si>
  <si>
    <t>EV-03416</t>
  </si>
  <si>
    <t>EV-03417</t>
  </si>
  <si>
    <t>EV-03418</t>
  </si>
  <si>
    <t>EV-03419</t>
  </si>
  <si>
    <t>EV-03420</t>
  </si>
  <si>
    <t>EV-03421</t>
  </si>
  <si>
    <t>EV-03422</t>
  </si>
  <si>
    <t>EV-03423</t>
  </si>
  <si>
    <t>EV-03424</t>
  </si>
  <si>
    <t>EV-03425</t>
  </si>
  <si>
    <t>EV-03426</t>
  </si>
  <si>
    <t>EV-03427</t>
  </si>
  <si>
    <t>EV-03428</t>
  </si>
  <si>
    <t>EV-03429</t>
  </si>
  <si>
    <t>EV-03430</t>
  </si>
  <si>
    <t>EV-03431</t>
  </si>
  <si>
    <t>EV-03432</t>
  </si>
  <si>
    <t>EV-03433</t>
  </si>
  <si>
    <t>EV-03434</t>
  </si>
  <si>
    <t>EV-03435</t>
  </si>
  <si>
    <t>EV-03436</t>
  </si>
  <si>
    <t>EV-03437</t>
  </si>
  <si>
    <t>EV-03438</t>
  </si>
  <si>
    <t>EV-03439</t>
  </si>
  <si>
    <t>EV-03440</t>
  </si>
  <si>
    <t>EV-03441</t>
  </si>
  <si>
    <t>EV-03442</t>
  </si>
  <si>
    <t>EV-03443</t>
  </si>
  <si>
    <t>EV-03444</t>
  </si>
  <si>
    <t>EV-03445</t>
  </si>
  <si>
    <t>EV-03446</t>
  </si>
  <si>
    <t>EV-03447</t>
  </si>
  <si>
    <t>EV-03448</t>
  </si>
  <si>
    <t>EV-03449</t>
  </si>
  <si>
    <t>EV-03450</t>
  </si>
  <si>
    <t>EV-03451</t>
  </si>
  <si>
    <t>EV-03452</t>
  </si>
  <si>
    <t>EV-03453</t>
  </si>
  <si>
    <t>EV-03454</t>
  </si>
  <si>
    <t>EV-03455</t>
  </si>
  <si>
    <t>EV-03456</t>
  </si>
  <si>
    <t>EV-03457</t>
  </si>
  <si>
    <t>EV-03458</t>
  </si>
  <si>
    <t>EV-03459</t>
  </si>
  <si>
    <t>EV-03460</t>
  </si>
  <si>
    <t>EV-03461</t>
  </si>
  <si>
    <t>EV-03462</t>
  </si>
  <si>
    <t>EV-03463</t>
  </si>
  <si>
    <t>EV-03464</t>
  </si>
  <si>
    <t>EV-03465</t>
  </si>
  <si>
    <t>EV-03466</t>
  </si>
  <si>
    <t>EV-03467</t>
  </si>
  <si>
    <t>EV-03468</t>
  </si>
  <si>
    <t>EV-03469</t>
  </si>
  <si>
    <t>EV-03470</t>
  </si>
  <si>
    <t>EV-03471</t>
  </si>
  <si>
    <t>EV-03472</t>
  </si>
  <si>
    <t>EV-03473</t>
  </si>
  <si>
    <t>EV-03474</t>
  </si>
  <si>
    <t>EV-03475</t>
  </si>
  <si>
    <t>EV-03476</t>
  </si>
  <si>
    <t>EV-03477</t>
  </si>
  <si>
    <t>EV-03478</t>
  </si>
  <si>
    <t>EV-03479</t>
  </si>
  <si>
    <t>EV-03480</t>
  </si>
  <si>
    <t>EV-03481</t>
  </si>
  <si>
    <t>EV-03482</t>
  </si>
  <si>
    <t>EV-03483</t>
  </si>
  <si>
    <t>EV-03484</t>
  </si>
  <si>
    <t>EV-03485</t>
  </si>
  <si>
    <t>EV-03486</t>
  </si>
  <si>
    <t>EV-03487</t>
  </si>
  <si>
    <t>EV-03488</t>
  </si>
  <si>
    <t>EV-03489</t>
  </si>
  <si>
    <t>EV-03490</t>
  </si>
  <si>
    <t>EV-03491</t>
  </si>
  <si>
    <t>EV-03492</t>
  </si>
  <si>
    <t>EV-03493</t>
  </si>
  <si>
    <t>EV-03494</t>
  </si>
  <si>
    <t>EV-03495</t>
  </si>
  <si>
    <t>EV-03496</t>
  </si>
  <si>
    <t>EV-03497</t>
  </si>
  <si>
    <t>EV-03498</t>
  </si>
  <si>
    <t>EV-03499</t>
  </si>
  <si>
    <t>EV-03500</t>
  </si>
  <si>
    <t>EV-03501</t>
  </si>
  <si>
    <t>EV-03502</t>
  </si>
  <si>
    <t>EV-03503</t>
  </si>
  <si>
    <t>EV-03504</t>
  </si>
  <si>
    <t>EV-03505</t>
  </si>
  <si>
    <t>EV-03506</t>
  </si>
  <si>
    <t>EV-03507</t>
  </si>
  <si>
    <t>EV-03508</t>
  </si>
  <si>
    <t>EV-03509</t>
  </si>
  <si>
    <t>EV-03510</t>
  </si>
  <si>
    <t>EV-03511</t>
  </si>
  <si>
    <t>EV-03512</t>
  </si>
  <si>
    <t>EV-03513</t>
  </si>
  <si>
    <t>EV-03514</t>
  </si>
  <si>
    <t>EV-03515</t>
  </si>
  <si>
    <t>EV-03516</t>
  </si>
  <si>
    <t>EV-03517</t>
  </si>
  <si>
    <t>EV-03518</t>
  </si>
  <si>
    <t>EV-03519</t>
  </si>
  <si>
    <t>EV-03520</t>
  </si>
  <si>
    <t>EV-03521</t>
  </si>
  <si>
    <t>EV-03522</t>
  </si>
  <si>
    <t>EV-03523</t>
  </si>
  <si>
    <t>EV-03524</t>
  </si>
  <si>
    <t>EV-03525</t>
  </si>
  <si>
    <t>EV-03526</t>
  </si>
  <si>
    <t>EV-03527</t>
  </si>
  <si>
    <t>EV-03528</t>
  </si>
  <si>
    <t>EV-03529</t>
  </si>
  <si>
    <t>EV-03530</t>
  </si>
  <si>
    <t>EV-03531</t>
  </si>
  <si>
    <t>EV-03532</t>
  </si>
  <si>
    <t>EV-03533</t>
  </si>
  <si>
    <t>EV-03534</t>
  </si>
  <si>
    <t>EV-03535</t>
  </si>
  <si>
    <t>EV-03536</t>
  </si>
  <si>
    <t>EV-03537</t>
  </si>
  <si>
    <t>EV-03538</t>
  </si>
  <si>
    <t>EV-03539</t>
  </si>
  <si>
    <t>EV-03540</t>
  </si>
  <si>
    <t>EV-03541</t>
  </si>
  <si>
    <t>EV-03542</t>
  </si>
  <si>
    <t>EV-03543</t>
  </si>
  <si>
    <t>EV-03544</t>
  </si>
  <si>
    <t>EV-03545</t>
  </si>
  <si>
    <t>EV-03546</t>
  </si>
  <si>
    <t>EV-03547</t>
  </si>
  <si>
    <t>EV-03548</t>
  </si>
  <si>
    <t>EV-03549</t>
  </si>
  <si>
    <t>EV-03550</t>
  </si>
  <si>
    <t>EV-03551</t>
  </si>
  <si>
    <t>EV-03552</t>
  </si>
  <si>
    <t>EV-03553</t>
  </si>
  <si>
    <t>EV-03554</t>
  </si>
  <si>
    <t>EV-03555</t>
  </si>
  <si>
    <t>EV-03556</t>
  </si>
  <si>
    <t>EV-03557</t>
  </si>
  <si>
    <t>EV-03558</t>
  </si>
  <si>
    <t>EV-03559</t>
  </si>
  <si>
    <t>EV-03560</t>
  </si>
  <si>
    <t>EV-03561</t>
  </si>
  <si>
    <t>EV-03562</t>
  </si>
  <si>
    <t>EV-03563</t>
  </si>
  <si>
    <t>EV-03564</t>
  </si>
  <si>
    <t>EV-03565</t>
  </si>
  <si>
    <t>EV-03566</t>
  </si>
  <si>
    <t>EV-03567</t>
  </si>
  <si>
    <t>EV-03568</t>
  </si>
  <si>
    <t>EV-03569</t>
  </si>
  <si>
    <t>EV-03570</t>
  </si>
  <si>
    <t>EV-03571</t>
  </si>
  <si>
    <t>EV-03572</t>
  </si>
  <si>
    <t>EV-03573</t>
  </si>
  <si>
    <t>EV-03574</t>
  </si>
  <si>
    <t>EV-03575</t>
  </si>
  <si>
    <t>EV-03576</t>
  </si>
  <si>
    <t>EV-03577</t>
  </si>
  <si>
    <t>EV-03578</t>
  </si>
  <si>
    <t>EV-03579</t>
  </si>
  <si>
    <t>EV-03580</t>
  </si>
  <si>
    <t>EV-03581</t>
  </si>
  <si>
    <t>EV-03582</t>
  </si>
  <si>
    <t>EV-03583</t>
  </si>
  <si>
    <t>EV-03584</t>
  </si>
  <si>
    <t>EV-03585</t>
  </si>
  <si>
    <t>EV-03586</t>
  </si>
  <si>
    <t>EV-03587</t>
  </si>
  <si>
    <t>EV-03588</t>
  </si>
  <si>
    <t>EV-03589</t>
  </si>
  <si>
    <t>EV-03590</t>
  </si>
  <si>
    <t>EV-03591</t>
  </si>
  <si>
    <t>EV-03592</t>
  </si>
  <si>
    <t>EV-03593</t>
  </si>
  <si>
    <t>EV-03594</t>
  </si>
  <si>
    <t>EV-03595</t>
  </si>
  <si>
    <t>EV-03596</t>
  </si>
  <si>
    <t>EV-03597</t>
  </si>
  <si>
    <t>EV-03598</t>
  </si>
  <si>
    <t>EV-03599</t>
  </si>
  <si>
    <t>EV-03600</t>
  </si>
  <si>
    <t>EV-03601</t>
  </si>
  <si>
    <t>EV-03602</t>
  </si>
  <si>
    <t>EV-03603</t>
  </si>
  <si>
    <t>EV-03604</t>
  </si>
  <si>
    <t>EV-03605</t>
  </si>
  <si>
    <t>EV-03606</t>
  </si>
  <si>
    <t>EV-03607</t>
  </si>
  <si>
    <t>EV-03608</t>
  </si>
  <si>
    <t>EV-03609</t>
  </si>
  <si>
    <t>EV-03610</t>
  </si>
  <si>
    <t>EV-03611</t>
  </si>
  <si>
    <t>EV-03612</t>
  </si>
  <si>
    <t>EV-03613</t>
  </si>
  <si>
    <t>EV-03614</t>
  </si>
  <si>
    <t>EV-03615</t>
  </si>
  <si>
    <t>EV-03616</t>
  </si>
  <si>
    <t>EV-03617</t>
  </si>
  <si>
    <t>EV-03618</t>
  </si>
  <si>
    <t>EV-03619</t>
  </si>
  <si>
    <t>EV-03620</t>
  </si>
  <si>
    <t>EV-03621</t>
  </si>
  <si>
    <t>EV-03622</t>
  </si>
  <si>
    <t>EV-03623</t>
  </si>
  <si>
    <t>EV-03624</t>
  </si>
  <si>
    <t>EV-03625</t>
  </si>
  <si>
    <t>EV-03626</t>
  </si>
  <si>
    <t>EV-03627</t>
  </si>
  <si>
    <t>EV-03628</t>
  </si>
  <si>
    <t>EV-03629</t>
  </si>
  <si>
    <t>EV-03630</t>
  </si>
  <si>
    <t>EV-03631</t>
  </si>
  <si>
    <t>EV-03632</t>
  </si>
  <si>
    <t>EV-03633</t>
  </si>
  <si>
    <t>EV-03634</t>
  </si>
  <si>
    <t>EV-03635</t>
  </si>
  <si>
    <t>EV-03636</t>
  </si>
  <si>
    <t>EV-03637</t>
  </si>
  <si>
    <t>EV-03638</t>
  </si>
  <si>
    <t>EV-03639</t>
  </si>
  <si>
    <t>EV-03640</t>
  </si>
  <si>
    <t>EV-03641</t>
  </si>
  <si>
    <t>EV-03642</t>
  </si>
  <si>
    <t>EV-03643</t>
  </si>
  <si>
    <t>EV-03644</t>
  </si>
  <si>
    <t>EV-03645</t>
  </si>
  <si>
    <t>EV-03646</t>
  </si>
  <si>
    <t>EV-03647</t>
  </si>
  <si>
    <t>EV-03648</t>
  </si>
  <si>
    <t>EV-03649</t>
  </si>
  <si>
    <t>EV-03650</t>
  </si>
  <si>
    <t>EV-03651</t>
  </si>
  <si>
    <t>EV-03652</t>
  </si>
  <si>
    <t>EV-03653</t>
  </si>
  <si>
    <t>EV-03654</t>
  </si>
  <si>
    <t>EV-03655</t>
  </si>
  <si>
    <t>EV-03656</t>
  </si>
  <si>
    <t>EV-03657</t>
  </si>
  <si>
    <t>EV-03658</t>
  </si>
  <si>
    <t>EV-03659</t>
  </si>
  <si>
    <t>EV-03660</t>
  </si>
  <si>
    <t>EV-03661</t>
  </si>
  <si>
    <t>EV-03662</t>
  </si>
  <si>
    <t>EV-03663</t>
  </si>
  <si>
    <t>EV-03664</t>
  </si>
  <si>
    <t>EV-03665</t>
  </si>
  <si>
    <t>EV-03666</t>
  </si>
  <si>
    <t>EV-03667</t>
  </si>
  <si>
    <t>EV-03668</t>
  </si>
  <si>
    <t>EV-03669</t>
  </si>
  <si>
    <t>EV-03670</t>
  </si>
  <si>
    <t>EV-03671</t>
  </si>
  <si>
    <t>EV-03672</t>
  </si>
  <si>
    <t>EV-03673</t>
  </si>
  <si>
    <t>EV-03674</t>
  </si>
  <si>
    <t>EV-03675</t>
  </si>
  <si>
    <t>EV-03676</t>
  </si>
  <si>
    <t>EV-03677</t>
  </si>
  <si>
    <t>EV-03678</t>
  </si>
  <si>
    <t>EV-03679</t>
  </si>
  <si>
    <t>EV-03680</t>
  </si>
  <si>
    <t>EV-03681</t>
  </si>
  <si>
    <t>EV-03682</t>
  </si>
  <si>
    <t>EV-03683</t>
  </si>
  <si>
    <t>EV-03684</t>
  </si>
  <si>
    <t>EV-03685</t>
  </si>
  <si>
    <t>EV-03686</t>
  </si>
  <si>
    <t>EV-03687</t>
  </si>
  <si>
    <t>EV-03688</t>
  </si>
  <si>
    <t>EV-03689</t>
  </si>
  <si>
    <t>EV-03690</t>
  </si>
  <si>
    <t>EV-03691</t>
  </si>
  <si>
    <t>EV-03692</t>
  </si>
  <si>
    <t>EV-03693</t>
  </si>
  <si>
    <t>EV-03694</t>
  </si>
  <si>
    <t>EV-03695</t>
  </si>
  <si>
    <t>EV-03696</t>
  </si>
  <si>
    <t>EV-03697</t>
  </si>
  <si>
    <t>EV-03698</t>
  </si>
  <si>
    <t>EV-03699</t>
  </si>
  <si>
    <t>EV-03700</t>
  </si>
  <si>
    <t>EV-03701</t>
  </si>
  <si>
    <t>EV-03702</t>
  </si>
  <si>
    <t>EV-03703</t>
  </si>
  <si>
    <t>EV-03704</t>
  </si>
  <si>
    <t>EV-03705</t>
  </si>
  <si>
    <t>EV-03706</t>
  </si>
  <si>
    <t>EV-03707</t>
  </si>
  <si>
    <t>EV-03708</t>
  </si>
  <si>
    <t>EV-03709</t>
  </si>
  <si>
    <t>EV-03710</t>
  </si>
  <si>
    <t>EV-03711</t>
  </si>
  <si>
    <t>EV-03712</t>
  </si>
  <si>
    <t>EV-03713</t>
  </si>
  <si>
    <t>EV-03714</t>
  </si>
  <si>
    <t>EV-03715</t>
  </si>
  <si>
    <t>EV-03716</t>
  </si>
  <si>
    <t>EV-03717</t>
  </si>
  <si>
    <t>EV-03718</t>
  </si>
  <si>
    <t>EV-03719</t>
  </si>
  <si>
    <t>EV-03720</t>
  </si>
  <si>
    <t>EV-03721</t>
  </si>
  <si>
    <t>EV-03722</t>
  </si>
  <si>
    <t>EV-03723</t>
  </si>
  <si>
    <t>EV-03724</t>
  </si>
  <si>
    <t>EV-03725</t>
  </si>
  <si>
    <t>EV-03726</t>
  </si>
  <si>
    <t>EV-03727</t>
  </si>
  <si>
    <t>EV-03728</t>
  </si>
  <si>
    <t>EV-03729</t>
  </si>
  <si>
    <t>EV-03730</t>
  </si>
  <si>
    <t>EV-03731</t>
  </si>
  <si>
    <t>EV-03732</t>
  </si>
  <si>
    <t>EV-03733</t>
  </si>
  <si>
    <t>EV-03734</t>
  </si>
  <si>
    <t>EV-03735</t>
  </si>
  <si>
    <t>EV-03736</t>
  </si>
  <si>
    <t>EV-03737</t>
  </si>
  <si>
    <t>EV-03738</t>
  </si>
  <si>
    <t>EV-03739</t>
  </si>
  <si>
    <t>EV-03740</t>
  </si>
  <si>
    <t>EV-03741</t>
  </si>
  <si>
    <t>EV-03742</t>
  </si>
  <si>
    <t>EV-03743</t>
  </si>
  <si>
    <t>EV-03744</t>
  </si>
  <si>
    <t>EV-03745</t>
  </si>
  <si>
    <t>EV-03746</t>
  </si>
  <si>
    <t>EV-03747</t>
  </si>
  <si>
    <t>EV-03748</t>
  </si>
  <si>
    <t>EV-03749</t>
  </si>
  <si>
    <t>EV-03750</t>
  </si>
  <si>
    <t>EV-03751</t>
  </si>
  <si>
    <t>EV-03752</t>
  </si>
  <si>
    <t>EV-03753</t>
  </si>
  <si>
    <t>EV-03754</t>
  </si>
  <si>
    <t>EV-03755</t>
  </si>
  <si>
    <t>EV-03756</t>
  </si>
  <si>
    <t>EV-03757</t>
  </si>
  <si>
    <t>EV-03758</t>
  </si>
  <si>
    <t>EV-03759</t>
  </si>
  <si>
    <t>EV-03760</t>
  </si>
  <si>
    <t>EV-03761</t>
  </si>
  <si>
    <t>EV-03762</t>
  </si>
  <si>
    <t>EV-03763</t>
  </si>
  <si>
    <t>EV-03764</t>
  </si>
  <si>
    <t>EV-03765</t>
  </si>
  <si>
    <t>EV-03766</t>
  </si>
  <si>
    <t>EV-03767</t>
  </si>
  <si>
    <t>EV-03768</t>
  </si>
  <si>
    <t>EV-03769</t>
  </si>
  <si>
    <t>EV-03770</t>
  </si>
  <si>
    <t>EV-03771</t>
  </si>
  <si>
    <t>EV-03772</t>
  </si>
  <si>
    <t>EV-03773</t>
  </si>
  <si>
    <t>EV-03774</t>
  </si>
  <si>
    <t>EV-03775</t>
  </si>
  <si>
    <t>EV-03776</t>
  </si>
  <si>
    <t>EV-03777</t>
  </si>
  <si>
    <t>EV-03778</t>
  </si>
  <si>
    <t>EV-03779</t>
  </si>
  <si>
    <t>EV-03780</t>
  </si>
  <si>
    <t>EV-03781</t>
  </si>
  <si>
    <t>EV-03782</t>
  </si>
  <si>
    <t>EV-03783</t>
  </si>
  <si>
    <t>EV-03784</t>
  </si>
  <si>
    <t>EV-03785</t>
  </si>
  <si>
    <t>EV-03786</t>
  </si>
  <si>
    <t>EV-03787</t>
  </si>
  <si>
    <t>EV-03788</t>
  </si>
  <si>
    <t>EV-03789</t>
  </si>
  <si>
    <t>EV-03790</t>
  </si>
  <si>
    <t>EV-03791</t>
  </si>
  <si>
    <t>EV-03792</t>
  </si>
  <si>
    <t>EV-03793</t>
  </si>
  <si>
    <t>EV-03794</t>
  </si>
  <si>
    <t>EV-03795</t>
  </si>
  <si>
    <t>EV-03796</t>
  </si>
  <si>
    <t>EV-03797</t>
  </si>
  <si>
    <t>EV-03798</t>
  </si>
  <si>
    <t>EV-03799</t>
  </si>
  <si>
    <t>EV-03800</t>
  </si>
  <si>
    <t>EV-03801</t>
  </si>
  <si>
    <t>EV-03802</t>
  </si>
  <si>
    <t>EV-03803</t>
  </si>
  <si>
    <t>EV-03804</t>
  </si>
  <si>
    <t>EV-03805</t>
  </si>
  <si>
    <t>EV-03806</t>
  </si>
  <si>
    <t>EV-03807</t>
  </si>
  <si>
    <t>EV-03808</t>
  </si>
  <si>
    <t>EV-03809</t>
  </si>
  <si>
    <t>EV-03810</t>
  </si>
  <si>
    <t>EV-03811</t>
  </si>
  <si>
    <t>EV-03812</t>
  </si>
  <si>
    <t>EV-03813</t>
  </si>
  <si>
    <t>EV-03814</t>
  </si>
  <si>
    <t>EV-03815</t>
  </si>
  <si>
    <t>EV-03816</t>
  </si>
  <si>
    <t>EV-03817</t>
  </si>
  <si>
    <t>EV-03818</t>
  </si>
  <si>
    <t>EV-03819</t>
  </si>
  <si>
    <t>EV-03820</t>
  </si>
  <si>
    <t>EV-03821</t>
  </si>
  <si>
    <t>EV-03822</t>
  </si>
  <si>
    <t>EV-03823</t>
  </si>
  <si>
    <t>EV-03824</t>
  </si>
  <si>
    <t>EV-03825</t>
  </si>
  <si>
    <t>EV-03826</t>
  </si>
  <si>
    <t>EV-03827</t>
  </si>
  <si>
    <t>EV-03828</t>
  </si>
  <si>
    <t>EV-03829</t>
  </si>
  <si>
    <t>EV-03830</t>
  </si>
  <si>
    <t>EV-03831</t>
  </si>
  <si>
    <t>EV-03832</t>
  </si>
  <si>
    <t>EV-03833</t>
  </si>
  <si>
    <t>EV-03834</t>
  </si>
  <si>
    <t>EV-03835</t>
  </si>
  <si>
    <t>EV-03836</t>
  </si>
  <si>
    <t>EV-03837</t>
  </si>
  <si>
    <t>EV-03838</t>
  </si>
  <si>
    <t>EV-03839</t>
  </si>
  <si>
    <t>EV-03840</t>
  </si>
  <si>
    <t>EV-03841</t>
  </si>
  <si>
    <t>EV-03842</t>
  </si>
  <si>
    <t>EV-03843</t>
  </si>
  <si>
    <t>EV-03844</t>
  </si>
  <si>
    <t>EV-03845</t>
  </si>
  <si>
    <t>EV-03846</t>
  </si>
  <si>
    <t>EV-03847</t>
  </si>
  <si>
    <t>EV-03848</t>
  </si>
  <si>
    <t>EV-03849</t>
  </si>
  <si>
    <t>EV-03850</t>
  </si>
  <si>
    <t>EV-03851</t>
  </si>
  <si>
    <t>EV-03852</t>
  </si>
  <si>
    <t>EV-03853</t>
  </si>
  <si>
    <t>EV-03854</t>
  </si>
  <si>
    <t>EV-03855</t>
  </si>
  <si>
    <t>EV-03856</t>
  </si>
  <si>
    <t>EV-03857</t>
  </si>
  <si>
    <t>EV-03858</t>
  </si>
  <si>
    <t>EV-03859</t>
  </si>
  <si>
    <t>EV-03860</t>
  </si>
  <si>
    <t>EV-03861</t>
  </si>
  <si>
    <t>EV-03862</t>
  </si>
  <si>
    <t>EV-03863</t>
  </si>
  <si>
    <t>EV-03864</t>
  </si>
  <si>
    <t>EV-03865</t>
  </si>
  <si>
    <t>EV-03866</t>
  </si>
  <si>
    <t>EV-03867</t>
  </si>
  <si>
    <t>EV-03868</t>
  </si>
  <si>
    <t>EV-03869</t>
  </si>
  <si>
    <t>EV-03870</t>
  </si>
  <si>
    <t>EV-03871</t>
  </si>
  <si>
    <t>EV-03872</t>
  </si>
  <si>
    <t>EV-03873</t>
  </si>
  <si>
    <t>EV-03874</t>
  </si>
  <si>
    <t>EV-03875</t>
  </si>
  <si>
    <t>EV-03876</t>
  </si>
  <si>
    <t>EV-03877</t>
  </si>
  <si>
    <t>EV-03878</t>
  </si>
  <si>
    <t>EV-03879</t>
  </si>
  <si>
    <t>EV-03880</t>
  </si>
  <si>
    <t>EV-03881</t>
  </si>
  <si>
    <t>EV-03882</t>
  </si>
  <si>
    <t>EV-03883</t>
  </si>
  <si>
    <t>EV-03884</t>
  </si>
  <si>
    <t>EV-03885</t>
  </si>
  <si>
    <t>EV-03886</t>
  </si>
  <si>
    <t>EV-03887</t>
  </si>
  <si>
    <t>EV-03888</t>
  </si>
  <si>
    <t>EV-03889</t>
  </si>
  <si>
    <t>EV-03890</t>
  </si>
  <si>
    <t>EV-03891</t>
  </si>
  <si>
    <t>EV-03892</t>
  </si>
  <si>
    <t>EV-03893</t>
  </si>
  <si>
    <t>EV-03894</t>
  </si>
  <si>
    <t>EV-03895</t>
  </si>
  <si>
    <t>EV-03896</t>
  </si>
  <si>
    <t>EV-03897</t>
  </si>
  <si>
    <t>EV-03898</t>
  </si>
  <si>
    <t>EV-03899</t>
  </si>
  <si>
    <t>EV-03900</t>
  </si>
  <si>
    <t>EV-03901</t>
  </si>
  <si>
    <t>EV-03902</t>
  </si>
  <si>
    <t>EV-03903</t>
  </si>
  <si>
    <t>EV-03904</t>
  </si>
  <si>
    <t>EV-03905</t>
  </si>
  <si>
    <t>EV-03906</t>
  </si>
  <si>
    <t>EV-03907</t>
  </si>
  <si>
    <t>EV-03908</t>
  </si>
  <si>
    <t>EV-03909</t>
  </si>
  <si>
    <t>EV-03910</t>
  </si>
  <si>
    <t>EV-03911</t>
  </si>
  <si>
    <t>EV-03912</t>
  </si>
  <si>
    <t>EV-03913</t>
  </si>
  <si>
    <t>EV-03914</t>
  </si>
  <si>
    <t>EV-03915</t>
  </si>
  <si>
    <t>EV-03916</t>
  </si>
  <si>
    <t>EV-03917</t>
  </si>
  <si>
    <t>EV-03918</t>
  </si>
  <si>
    <t>EV-03919</t>
  </si>
  <si>
    <t>EV-03920</t>
  </si>
  <si>
    <t>EV-03921</t>
  </si>
  <si>
    <t>EV-03922</t>
  </si>
  <si>
    <t>EV-03923</t>
  </si>
  <si>
    <t>EV-03924</t>
  </si>
  <si>
    <t>EV-03925</t>
  </si>
  <si>
    <t>EV-03926</t>
  </si>
  <si>
    <t>EV-03927</t>
  </si>
  <si>
    <t>EV-03928</t>
  </si>
  <si>
    <t>EV-03929</t>
  </si>
  <si>
    <t>EV-03930</t>
  </si>
  <si>
    <t>EV-03931</t>
  </si>
  <si>
    <t>EV-03932</t>
  </si>
  <si>
    <t>EV-03933</t>
  </si>
  <si>
    <t>EV-03934</t>
  </si>
  <si>
    <t>EV-03935</t>
  </si>
  <si>
    <t>EV-03936</t>
  </si>
  <si>
    <t>EV-03937</t>
  </si>
  <si>
    <t>EV-03938</t>
  </si>
  <si>
    <t>EV-03939</t>
  </si>
  <si>
    <t>EV-03940</t>
  </si>
  <si>
    <t>EV-03941</t>
  </si>
  <si>
    <t>EV-03942</t>
  </si>
  <si>
    <t>EV-03943</t>
  </si>
  <si>
    <t>EV-03944</t>
  </si>
  <si>
    <t>EV-03945</t>
  </si>
  <si>
    <t>EV-03946</t>
  </si>
  <si>
    <t>EV-03947</t>
  </si>
  <si>
    <t>EV-03948</t>
  </si>
  <si>
    <t>EV-03949</t>
  </si>
  <si>
    <t>EV-03950</t>
  </si>
  <si>
    <t>EV-03951</t>
  </si>
  <si>
    <t>EV-03952</t>
  </si>
  <si>
    <t>EV-03953</t>
  </si>
  <si>
    <t>EV-03954</t>
  </si>
  <si>
    <t>EV-03955</t>
  </si>
  <si>
    <t>EV-03956</t>
  </si>
  <si>
    <t>EV-03957</t>
  </si>
  <si>
    <t>EV-03958</t>
  </si>
  <si>
    <t>EV-03959</t>
  </si>
  <si>
    <t>EV-03960</t>
  </si>
  <si>
    <t>EV-03961</t>
  </si>
  <si>
    <t>EV-03962</t>
  </si>
  <si>
    <t>EV-03963</t>
  </si>
  <si>
    <t>EV-03964</t>
  </si>
  <si>
    <t>EV-03965</t>
  </si>
  <si>
    <t>EV-03966</t>
  </si>
  <si>
    <t>EV-03967</t>
  </si>
  <si>
    <t>EV-03968</t>
  </si>
  <si>
    <t>EV-03969</t>
  </si>
  <si>
    <t>EV-03970</t>
  </si>
  <si>
    <t>EV-03971</t>
  </si>
  <si>
    <t>EV-03972</t>
  </si>
  <si>
    <t>EV-03973</t>
  </si>
  <si>
    <t>EV-03974</t>
  </si>
  <si>
    <t>EV-03975</t>
  </si>
  <si>
    <t>EV-03976</t>
  </si>
  <si>
    <t>EV-03977</t>
  </si>
  <si>
    <t>EV-03978</t>
  </si>
  <si>
    <t>EV-03979</t>
  </si>
  <si>
    <t>EV-03980</t>
  </si>
  <si>
    <t>EV-03981</t>
  </si>
  <si>
    <t>EV-03982</t>
  </si>
  <si>
    <t>EV-03983</t>
  </si>
  <si>
    <t>EV-03984</t>
  </si>
  <si>
    <t>EV-03985</t>
  </si>
  <si>
    <t>EV-03986</t>
  </si>
  <si>
    <t>EV-03987</t>
  </si>
  <si>
    <t>EV-03988</t>
  </si>
  <si>
    <t>EV-03989</t>
  </si>
  <si>
    <t>EV-03990</t>
  </si>
  <si>
    <t>EV-03991</t>
  </si>
  <si>
    <t>EV-03992</t>
  </si>
  <si>
    <t>EV-03993</t>
  </si>
  <si>
    <t>EV-03994</t>
  </si>
  <si>
    <t>EV-03995</t>
  </si>
  <si>
    <t>EV-03996</t>
  </si>
  <si>
    <t>EV-03997</t>
  </si>
  <si>
    <t>EV-03998</t>
  </si>
  <si>
    <t>EV-03999</t>
  </si>
  <si>
    <t>EV-04000</t>
  </si>
  <si>
    <t>EV-04001</t>
  </si>
  <si>
    <t>EV-04002</t>
  </si>
  <si>
    <t>EV-04003</t>
  </si>
  <si>
    <t>EV-04004</t>
  </si>
  <si>
    <t>EV-04005</t>
  </si>
  <si>
    <t>EV-04006</t>
  </si>
  <si>
    <t>EV-04007</t>
  </si>
  <si>
    <t>EV-04008</t>
  </si>
  <si>
    <t>EV-04009</t>
  </si>
  <si>
    <t>EV-04010</t>
  </si>
  <si>
    <t>EV-04011</t>
  </si>
  <si>
    <t>EV-04012</t>
  </si>
  <si>
    <t>EV-04013</t>
  </si>
  <si>
    <t>EV-04014</t>
  </si>
  <si>
    <t>EV-04015</t>
  </si>
  <si>
    <t>EV-04016</t>
  </si>
  <si>
    <t>EV-04017</t>
  </si>
  <si>
    <t>EV-04018</t>
  </si>
  <si>
    <t>EV-04019</t>
  </si>
  <si>
    <t>EV-04020</t>
  </si>
  <si>
    <t>EV-04021</t>
  </si>
  <si>
    <t>EV-04022</t>
  </si>
  <si>
    <t>EV-04023</t>
  </si>
  <si>
    <t>EV-04024</t>
  </si>
  <si>
    <t>EV-04025</t>
  </si>
  <si>
    <t>EV-04026</t>
  </si>
  <si>
    <t>EV-04027</t>
  </si>
  <si>
    <t>EV-04028</t>
  </si>
  <si>
    <t>EV-04029</t>
  </si>
  <si>
    <t>EV-04030</t>
  </si>
  <si>
    <t>EV-04031</t>
  </si>
  <si>
    <t>EV-04032</t>
  </si>
  <si>
    <t>EV-04033</t>
  </si>
  <si>
    <t>EV-04034</t>
  </si>
  <si>
    <t>EV-04035</t>
  </si>
  <si>
    <t>EV-04036</t>
  </si>
  <si>
    <t>EV-04037</t>
  </si>
  <si>
    <t>EV-04038</t>
  </si>
  <si>
    <t>EV-04039</t>
  </si>
  <si>
    <t>EV-04040</t>
  </si>
  <si>
    <t>EV-04041</t>
  </si>
  <si>
    <t>EV-04042</t>
  </si>
  <si>
    <t>EV-04043</t>
  </si>
  <si>
    <t>EV-04044</t>
  </si>
  <si>
    <t>EV-04045</t>
  </si>
  <si>
    <t>EV-04046</t>
  </si>
  <si>
    <t>EV-04047</t>
  </si>
  <si>
    <t>EV-04048</t>
  </si>
  <si>
    <t>EV-04049</t>
  </si>
  <si>
    <t>EV-04050</t>
  </si>
  <si>
    <t>EV-04051</t>
  </si>
  <si>
    <t>EV-04052</t>
  </si>
  <si>
    <t>EV-04053</t>
  </si>
  <si>
    <t>EV-04054</t>
  </si>
  <si>
    <t>EV-04055</t>
  </si>
  <si>
    <t>EV-04056</t>
  </si>
  <si>
    <t>EV-04057</t>
  </si>
  <si>
    <t>EV-04058</t>
  </si>
  <si>
    <t>EV-04059</t>
  </si>
  <si>
    <t>EV-04060</t>
  </si>
  <si>
    <t>EV-04061</t>
  </si>
  <si>
    <t>EV-04062</t>
  </si>
  <si>
    <t>EV-04063</t>
  </si>
  <si>
    <t>EV-04064</t>
  </si>
  <si>
    <t>EV-04065</t>
  </si>
  <si>
    <t>EV-04066</t>
  </si>
  <si>
    <t>EV-04067</t>
  </si>
  <si>
    <t>EV-04068</t>
  </si>
  <si>
    <t>EV-04069</t>
  </si>
  <si>
    <t>EV-04070</t>
  </si>
  <si>
    <t>EV-04071</t>
  </si>
  <si>
    <t>EV-04072</t>
  </si>
  <si>
    <t>EV-04073</t>
  </si>
  <si>
    <t>EV-04074</t>
  </si>
  <si>
    <t>EV-04075</t>
  </si>
  <si>
    <t>EV-04076</t>
  </si>
  <si>
    <t>EV-04077</t>
  </si>
  <si>
    <t>EV-04078</t>
  </si>
  <si>
    <t>EV-04079</t>
  </si>
  <si>
    <t>EV-04080</t>
  </si>
  <si>
    <t>EV-04081</t>
  </si>
  <si>
    <t>EV-04082</t>
  </si>
  <si>
    <t>EV-04083</t>
  </si>
  <si>
    <t>EV-04084</t>
  </si>
  <si>
    <t>EV-04085</t>
  </si>
  <si>
    <t>EV-04086</t>
  </si>
  <si>
    <t>EV-04087</t>
  </si>
  <si>
    <t>EV-04088</t>
  </si>
  <si>
    <t>EV-04089</t>
  </si>
  <si>
    <t>EV-04090</t>
  </si>
  <si>
    <t>EV-04091</t>
  </si>
  <si>
    <t>EV-04092</t>
  </si>
  <si>
    <t>EV-04093</t>
  </si>
  <si>
    <t>EV-04094</t>
  </si>
  <si>
    <t>EV-04095</t>
  </si>
  <si>
    <t>EV-04096</t>
  </si>
  <si>
    <t>EV-04097</t>
  </si>
  <si>
    <t>EV-04098</t>
  </si>
  <si>
    <t>EV-04099</t>
  </si>
  <si>
    <t>EV-04100</t>
  </si>
  <si>
    <t>EV-04101</t>
  </si>
  <si>
    <t>EV-04102</t>
  </si>
  <si>
    <t>EV-04103</t>
  </si>
  <si>
    <t>EV-04104</t>
  </si>
  <si>
    <t>EV-04105</t>
  </si>
  <si>
    <t>EV-04106</t>
  </si>
  <si>
    <t>EV-04107</t>
  </si>
  <si>
    <t>EV-04108</t>
  </si>
  <si>
    <t>EV-04109</t>
  </si>
  <si>
    <t>EV-04110</t>
  </si>
  <si>
    <t>EV-04111</t>
  </si>
  <si>
    <t>EV-04112</t>
  </si>
  <si>
    <t>EV-04113</t>
  </si>
  <si>
    <t>EV-04114</t>
  </si>
  <si>
    <t>EV-04115</t>
  </si>
  <si>
    <t>EV-04116</t>
  </si>
  <si>
    <t>EV-04117</t>
  </si>
  <si>
    <t>EV-04118</t>
  </si>
  <si>
    <t>EV-04119</t>
  </si>
  <si>
    <t>EV-04120</t>
  </si>
  <si>
    <t>EV-04121</t>
  </si>
  <si>
    <t>EV-04122</t>
  </si>
  <si>
    <t>EV-04123</t>
  </si>
  <si>
    <t>EV-04124</t>
  </si>
  <si>
    <t>EV-04125</t>
  </si>
  <si>
    <t>EV-04126</t>
  </si>
  <si>
    <t>EV-04127</t>
  </si>
  <si>
    <t>EV-04128</t>
  </si>
  <si>
    <t>EV-04129</t>
  </si>
  <si>
    <t>EV-04130</t>
  </si>
  <si>
    <t>EV-04131</t>
  </si>
  <si>
    <t>EV-04132</t>
  </si>
  <si>
    <t>EV-04133</t>
  </si>
  <si>
    <t>EV-04134</t>
  </si>
  <si>
    <t>EV-04135</t>
  </si>
  <si>
    <t>EV-04136</t>
  </si>
  <si>
    <t>EV-04137</t>
  </si>
  <si>
    <t>EV-04138</t>
  </si>
  <si>
    <t>EV-04139</t>
  </si>
  <si>
    <t>EV-04140</t>
  </si>
  <si>
    <t>EV-04141</t>
  </si>
  <si>
    <t>EV-04142</t>
  </si>
  <si>
    <t>EV-04143</t>
  </si>
  <si>
    <t>EV-04144</t>
  </si>
  <si>
    <t>EV-04145</t>
  </si>
  <si>
    <t>EV-04146</t>
  </si>
  <si>
    <t>EV-04147</t>
  </si>
  <si>
    <t>EV-04148</t>
  </si>
  <si>
    <t>EV-04149</t>
  </si>
  <si>
    <t>EV-04150</t>
  </si>
  <si>
    <t>EV-04151</t>
  </si>
  <si>
    <t>EV-04152</t>
  </si>
  <si>
    <t>EV-04153</t>
  </si>
  <si>
    <t>EV-04154</t>
  </si>
  <si>
    <t>EV-04155</t>
  </si>
  <si>
    <t>EV-04156</t>
  </si>
  <si>
    <t>EV-04157</t>
  </si>
  <si>
    <t>EV-04158</t>
  </si>
  <si>
    <t>EV-04159</t>
  </si>
  <si>
    <t>EV-04160</t>
  </si>
  <si>
    <t>EV-04161</t>
  </si>
  <si>
    <t>EV-04162</t>
  </si>
  <si>
    <t>EV-04163</t>
  </si>
  <si>
    <t>EV-04164</t>
  </si>
  <si>
    <t>EV-04165</t>
  </si>
  <si>
    <t>EV-04166</t>
  </si>
  <si>
    <t>EV-04167</t>
  </si>
  <si>
    <t>EV-04168</t>
  </si>
  <si>
    <t>EV-04169</t>
  </si>
  <si>
    <t>EV-04170</t>
  </si>
  <si>
    <t>EV-04171</t>
  </si>
  <si>
    <t>EV-04172</t>
  </si>
  <si>
    <t>EV-04173</t>
  </si>
  <si>
    <t>EV-04174</t>
  </si>
  <si>
    <t>EV-04175</t>
  </si>
  <si>
    <t>EV-04176</t>
  </si>
  <si>
    <t>EV-04177</t>
  </si>
  <si>
    <t>EV-04178</t>
  </si>
  <si>
    <t>EV-04179</t>
  </si>
  <si>
    <t>EV-04180</t>
  </si>
  <si>
    <t>EV-04181</t>
  </si>
  <si>
    <t>EV-04182</t>
  </si>
  <si>
    <t>EV-04183</t>
  </si>
  <si>
    <t>EV-04184</t>
  </si>
  <si>
    <t>EV-04185</t>
  </si>
  <si>
    <t>EV-04186</t>
  </si>
  <si>
    <t>EV-04187</t>
  </si>
  <si>
    <t>EV-04188</t>
  </si>
  <si>
    <t>EV-04189</t>
  </si>
  <si>
    <t>EV-04190</t>
  </si>
  <si>
    <t>EV-04191</t>
  </si>
  <si>
    <t>EV-04192</t>
  </si>
  <si>
    <t>EV-04193</t>
  </si>
  <si>
    <t>EV-04194</t>
  </si>
  <si>
    <t>EV-04195</t>
  </si>
  <si>
    <t>EV-04196</t>
  </si>
  <si>
    <t>EV-04197</t>
  </si>
  <si>
    <t>EV-04198</t>
  </si>
  <si>
    <t>EV-04199</t>
  </si>
  <si>
    <t>EV-04200</t>
  </si>
  <si>
    <t>EV-04201</t>
  </si>
  <si>
    <t>EV-04202</t>
  </si>
  <si>
    <t>EV-04203</t>
  </si>
  <si>
    <t>EV-04204</t>
  </si>
  <si>
    <t>EV-04205</t>
  </si>
  <si>
    <t>EV-04206</t>
  </si>
  <si>
    <t>EV-04207</t>
  </si>
  <si>
    <t>EV-04208</t>
  </si>
  <si>
    <t>EV-04209</t>
  </si>
  <si>
    <t>EV-04210</t>
  </si>
  <si>
    <t>EV-04211</t>
  </si>
  <si>
    <t>EV-04212</t>
  </si>
  <si>
    <t>EV-04213</t>
  </si>
  <si>
    <t>EV-04214</t>
  </si>
  <si>
    <t>EV-04215</t>
  </si>
  <si>
    <t>EV-04216</t>
  </si>
  <si>
    <t>EV-04217</t>
  </si>
  <si>
    <t>EV-04218</t>
  </si>
  <si>
    <t>EV-04219</t>
  </si>
  <si>
    <t>EV-04220</t>
  </si>
  <si>
    <t>EV-04221</t>
  </si>
  <si>
    <t>EV-04222</t>
  </si>
  <si>
    <t>EV-04223</t>
  </si>
  <si>
    <t>EV-04224</t>
  </si>
  <si>
    <t>EV-04225</t>
  </si>
  <si>
    <t>EV-04226</t>
  </si>
  <si>
    <t>EV-04227</t>
  </si>
  <si>
    <t>EV-04228</t>
  </si>
  <si>
    <t>EV-04229</t>
  </si>
  <si>
    <t>EV-04230</t>
  </si>
  <si>
    <t>EV-04231</t>
  </si>
  <si>
    <t>EV-04232</t>
  </si>
  <si>
    <t>EV-04233</t>
  </si>
  <si>
    <t>EV-04234</t>
  </si>
  <si>
    <t>EV-04235</t>
  </si>
  <si>
    <t>EV-04236</t>
  </si>
  <si>
    <t>EV-04237</t>
  </si>
  <si>
    <t>EV-04238</t>
  </si>
  <si>
    <t>EV-04239</t>
  </si>
  <si>
    <t>EV-04240</t>
  </si>
  <si>
    <t>EV-04241</t>
  </si>
  <si>
    <t>EV-04242</t>
  </si>
  <si>
    <t>EV-04243</t>
  </si>
  <si>
    <t>EV-04244</t>
  </si>
  <si>
    <t>EV-04245</t>
  </si>
  <si>
    <t>EV-04246</t>
  </si>
  <si>
    <t>EV-04247</t>
  </si>
  <si>
    <t>EV-04248</t>
  </si>
  <si>
    <t>EV-04249</t>
  </si>
  <si>
    <t>EV-04250</t>
  </si>
  <si>
    <t>EV-04251</t>
  </si>
  <si>
    <t>EV-04252</t>
  </si>
  <si>
    <t>EV-04253</t>
  </si>
  <si>
    <t>EV-04254</t>
  </si>
  <si>
    <t>EV-04255</t>
  </si>
  <si>
    <t>EV-04256</t>
  </si>
  <si>
    <t>EV-04257</t>
  </si>
  <si>
    <t>EV-04258</t>
  </si>
  <si>
    <t>EV-04259</t>
  </si>
  <si>
    <t>EV-04260</t>
  </si>
  <si>
    <t>EV-04261</t>
  </si>
  <si>
    <t>EV-04262</t>
  </si>
  <si>
    <t>EV-04263</t>
  </si>
  <si>
    <t>EV-04264</t>
  </si>
  <si>
    <t>EV-04265</t>
  </si>
  <si>
    <t>EV-04266</t>
  </si>
  <si>
    <t>EV-04267</t>
  </si>
  <si>
    <t>EV-04268</t>
  </si>
  <si>
    <t>EV-04269</t>
  </si>
  <si>
    <t>EV-04270</t>
  </si>
  <si>
    <t>EV-04271</t>
  </si>
  <si>
    <t>EV-04272</t>
  </si>
  <si>
    <t>EV-04273</t>
  </si>
  <si>
    <t>EV-04274</t>
  </si>
  <si>
    <t>EV-04275</t>
  </si>
  <si>
    <t>EV-04276</t>
  </si>
  <si>
    <t>EV-04277</t>
  </si>
  <si>
    <t>EV-04278</t>
  </si>
  <si>
    <t>EV-04279</t>
  </si>
  <si>
    <t>EV-04280</t>
  </si>
  <si>
    <t>EV-04281</t>
  </si>
  <si>
    <t>EV-04282</t>
  </si>
  <si>
    <t>EV-04283</t>
  </si>
  <si>
    <t>EV-04284</t>
  </si>
  <si>
    <t>EV-04285</t>
  </si>
  <si>
    <t>EV-04286</t>
  </si>
  <si>
    <t>EV-04287</t>
  </si>
  <si>
    <t>EV-04288</t>
  </si>
  <si>
    <t>EV-04289</t>
  </si>
  <si>
    <t>EV-04290</t>
  </si>
  <si>
    <t>EV-04291</t>
  </si>
  <si>
    <t>EV-04292</t>
  </si>
  <si>
    <t>EV-04293</t>
  </si>
  <si>
    <t>EV-04294</t>
  </si>
  <si>
    <t>EV-04295</t>
  </si>
  <si>
    <t>EV-04296</t>
  </si>
  <si>
    <t>Aumento_Precio_Acum_Pct = suma de aumentos mensuales del año. Volatilidad_Mensual = desviación estándar muestral (n-1) del rendimiento mensual.</t>
  </si>
  <si>
    <t>Trayectoria simulada (ficticia) de una tasa de referencia de mercado: estable en 2023, con recortes graduales desde mar-2024. Editable.</t>
  </si>
  <si>
    <t>Tasa Referencia Anual</t>
  </si>
  <si>
    <t>ID Proveedor</t>
  </si>
  <si>
    <t>Razon Social</t>
  </si>
  <si>
    <t>Año</t>
  </si>
  <si>
    <t>Monto Facturado MXN</t>
  </si>
  <si>
    <t>Aumento Precio Acum Pct</t>
  </si>
  <si>
    <t>Calidad Prom</t>
  </si>
  <si>
    <t>OTIF Prom</t>
  </si>
  <si>
    <t>Tasa Rechazo Prom</t>
  </si>
  <si>
    <t>Problemas Logisticos</t>
  </si>
  <si>
    <t>Horas Interrupcion</t>
  </si>
  <si>
    <t>Cumplimiento Proceso Prom</t>
  </si>
  <si>
    <t>Costo Incidencias MXN</t>
  </si>
  <si>
    <t>Penalizaciones MXN</t>
  </si>
  <si>
    <t>Rendimiento Prom Mensual</t>
  </si>
  <si>
    <t>Volatilidad Mensual</t>
  </si>
  <si>
    <t>IDP Prom</t>
  </si>
  <si>
    <t>Calificacion Auditoria</t>
  </si>
  <si>
    <t>Tasa Proveedor Anual Prom</t>
  </si>
  <si>
    <t>Rendimiento Exceso Prom</t>
  </si>
  <si>
    <t>Cumplimiento Contractual</t>
  </si>
  <si>
    <t>Facturacion Correcta</t>
  </si>
  <si>
    <t>Seguridad Higiene Ambiental</t>
  </si>
  <si>
    <t>Confidencialidad Etica</t>
  </si>
  <si>
    <t>Certificaciones Vigentes</t>
  </si>
  <si>
    <t>No Conformidades Auditoria</t>
  </si>
  <si>
    <t>Documentacion Fiscal</t>
  </si>
  <si>
    <t>Cumplimiento del Proceso</t>
  </si>
  <si>
    <t>Monto Contrato Anual MXN</t>
  </si>
  <si>
    <t>ID Evento</t>
  </si>
  <si>
    <t>Dias Retraso</t>
  </si>
  <si>
    <t>Costo Impacto MXN</t>
  </si>
  <si>
    <t>Estatus Resolucion</t>
  </si>
  <si>
    <t>Indice Precio</t>
  </si>
  <si>
    <t>Aumento Precio Pct</t>
  </si>
  <si>
    <t>Calidad Servicio 0 100</t>
  </si>
  <si>
    <t>Entregas Programadas</t>
  </si>
  <si>
    <t>Entregas Tardias</t>
  </si>
  <si>
    <t>OTIF Pct</t>
  </si>
  <si>
    <t>Tasa Rechazo Pct</t>
  </si>
  <si>
    <t>Cumplimiento Proceso 0 100</t>
  </si>
  <si>
    <t>Costo No Calidad MXN</t>
  </si>
  <si>
    <t>Penalizaciones Cobradas MXN</t>
  </si>
  <si>
    <t>Costo Referencia Mercado MXN</t>
  </si>
  <si>
    <t>Costo Total Real MXN</t>
  </si>
  <si>
    <t>Rendimiento Neto Pct</t>
  </si>
  <si>
    <t>Indice Desempeno IDP</t>
  </si>
  <si>
    <t>Spread Riesgo Proveedor</t>
  </si>
  <si>
    <t>Choque Tasa</t>
  </si>
  <si>
    <t>Tasa Proveedor Anual</t>
  </si>
  <si>
    <t>Tasa Proveedor Mensual</t>
  </si>
  <si>
    <t>Rendimiento Exceso Pct</t>
  </si>
  <si>
    <t>Mes Renovacion</t>
  </si>
  <si>
    <t>Vigencia Meses</t>
  </si>
  <si>
    <t>Variacion vs Anio Anterior Pct</t>
  </si>
  <si>
    <t>Codigo Giro</t>
  </si>
  <si>
    <t>Anio Alta</t>
  </si>
  <si>
    <t>Tipo Contrato</t>
  </si>
  <si>
    <t>Proveedor Unico</t>
  </si>
  <si>
    <t>Certificacion ISO</t>
  </si>
  <si>
    <t>Plazo Pago Dias</t>
  </si>
  <si>
    <t>Monto Contrato Base 2023 MXN</t>
  </si>
  <si>
    <t>Ajuste Especifico 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</si>
</sst>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\$#,##0;&quot;($&quot;#,##0\);\-"/>
    <numFmt numFmtId="166" formatCode="0.0%;\(0.0%\);\-"/>
    <numFmt numFmtId="167" formatCode="yyyy\-mm"/>
    <numFmt numFmtId="168" formatCode="0.0000"/>
    <numFmt numFmtId="169" formatCode="0.00%;\-0.00%;\-"/>
    <numFmt numFmtId="170" formatCode="0.0"/>
    <numFmt numFmtId="171" formatCode="0.000%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  <fill>
      <patternFill patternType="solid">
        <fgColor theme="8" tint="0.39997558519241921"/>
        <bgColor rgb="FF3333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3" fillId="0" borderId="0" xfId="0" applyFont="1"/>
    <xf numFmtId="164" fontId="6" fillId="3" borderId="0" xfId="0" applyNumberFormat="1" applyFont="1" applyFill="1"/>
    <xf numFmtId="165" fontId="6" fillId="3" borderId="0" xfId="0" applyNumberFormat="1" applyFont="1" applyFill="1"/>
    <xf numFmtId="164" fontId="3" fillId="0" borderId="0" xfId="0" applyNumberFormat="1" applyFont="1"/>
    <xf numFmtId="0" fontId="7" fillId="0" borderId="0" xfId="0" applyFont="1"/>
    <xf numFmtId="1" fontId="6" fillId="3" borderId="0" xfId="0" applyNumberFormat="1" applyFont="1" applyFill="1"/>
    <xf numFmtId="0" fontId="8" fillId="0" borderId="0" xfId="0" applyFont="1"/>
    <xf numFmtId="10" fontId="6" fillId="3" borderId="0" xfId="0" applyNumberFormat="1" applyFont="1" applyFill="1"/>
    <xf numFmtId="164" fontId="4" fillId="0" borderId="0" xfId="0" applyNumberFormat="1" applyFont="1"/>
    <xf numFmtId="0" fontId="6" fillId="0" borderId="0" xfId="0" applyFont="1"/>
    <xf numFmtId="10" fontId="6" fillId="0" borderId="0" xfId="0" applyNumberFormat="1" applyFont="1"/>
    <xf numFmtId="165" fontId="3" fillId="0" borderId="0" xfId="0" applyNumberFormat="1" applyFont="1"/>
    <xf numFmtId="10" fontId="3" fillId="4" borderId="0" xfId="0" applyNumberFormat="1" applyFont="1" applyFill="1"/>
    <xf numFmtId="166" fontId="3" fillId="4" borderId="0" xfId="0" applyNumberFormat="1" applyFont="1" applyFill="1"/>
    <xf numFmtId="167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166" fontId="3" fillId="0" borderId="0" xfId="0" applyNumberFormat="1" applyFont="1"/>
    <xf numFmtId="165" fontId="3" fillId="4" borderId="0" xfId="0" applyNumberFormat="1" applyFont="1" applyFill="1"/>
    <xf numFmtId="169" fontId="3" fillId="4" borderId="0" xfId="0" applyNumberFormat="1" applyFont="1" applyFill="1"/>
    <xf numFmtId="170" fontId="3" fillId="4" borderId="0" xfId="0" applyNumberFormat="1" applyFont="1" applyFill="1"/>
    <xf numFmtId="171" fontId="3" fillId="4" borderId="0" xfId="0" applyNumberFormat="1" applyFont="1" applyFill="1"/>
    <xf numFmtId="14" fontId="3" fillId="0" borderId="0" xfId="0" applyNumberFormat="1" applyFont="1"/>
    <xf numFmtId="170" fontId="3" fillId="0" borderId="0" xfId="0" applyNumberFormat="1" applyFont="1"/>
    <xf numFmtId="1" fontId="3" fillId="0" borderId="0" xfId="0" applyNumberFormat="1" applyFont="1"/>
    <xf numFmtId="10" fontId="3" fillId="0" borderId="0" xfId="0" applyNumberFormat="1" applyFont="1"/>
    <xf numFmtId="171" fontId="3" fillId="0" borderId="0" xfId="0" applyNumberFormat="1" applyFont="1"/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topLeftCell="A2" zoomScaleNormal="100" workbookViewId="0">
      <selection activeCell="D13" sqref="D13"/>
    </sheetView>
  </sheetViews>
  <sheetFormatPr baseColWidth="10" defaultColWidth="8.6640625" defaultRowHeight="14.4" x14ac:dyDescent="0.3"/>
  <cols>
    <col min="1" max="1" width="52" customWidth="1"/>
    <col min="2" max="2" width="18" customWidth="1"/>
    <col min="3" max="4" width="22" customWidth="1"/>
    <col min="5" max="5" width="24" customWidth="1"/>
  </cols>
  <sheetData>
    <row r="1" spans="1:3" ht="17.399999999999999" x14ac:dyDescent="0.3">
      <c r="A1" s="1" t="s">
        <v>0</v>
      </c>
    </row>
    <row r="3" spans="1:3" x14ac:dyDescent="0.3">
      <c r="A3" s="3" t="s">
        <v>1</v>
      </c>
      <c r="B3" s="3" t="s">
        <v>2</v>
      </c>
    </row>
    <row r="4" spans="1:3" x14ac:dyDescent="0.3">
      <c r="A4" s="4" t="s">
        <v>3</v>
      </c>
      <c r="B4" s="5">
        <v>0.35</v>
      </c>
    </row>
    <row r="5" spans="1:3" x14ac:dyDescent="0.3">
      <c r="A5" s="4" t="s">
        <v>4</v>
      </c>
      <c r="B5" s="5">
        <v>0.3</v>
      </c>
    </row>
    <row r="6" spans="1:3" x14ac:dyDescent="0.3">
      <c r="A6" s="4" t="s">
        <v>5</v>
      </c>
      <c r="B6" s="5">
        <v>0.2</v>
      </c>
    </row>
    <row r="7" spans="1:3" x14ac:dyDescent="0.3">
      <c r="A7" s="4" t="s">
        <v>6</v>
      </c>
      <c r="B7" s="5">
        <v>0.15</v>
      </c>
    </row>
    <row r="8" spans="1:3" x14ac:dyDescent="0.3">
      <c r="A8" s="4" t="s">
        <v>7</v>
      </c>
      <c r="B8" s="6">
        <v>1200000000</v>
      </c>
    </row>
    <row r="9" spans="1:3" x14ac:dyDescent="0.3">
      <c r="A9" s="4" t="s">
        <v>8</v>
      </c>
      <c r="B9" s="7">
        <f>AVERAGE('Tasa Referencia'!B2:B37)</f>
        <v>9.8783333333333348E-2</v>
      </c>
      <c r="C9" s="8" t="s">
        <v>9</v>
      </c>
    </row>
    <row r="10" spans="1:3" x14ac:dyDescent="0.3">
      <c r="A10" s="4" t="s">
        <v>10</v>
      </c>
      <c r="B10" s="5">
        <v>2E-3</v>
      </c>
    </row>
    <row r="11" spans="1:3" x14ac:dyDescent="0.3">
      <c r="A11" s="4" t="s">
        <v>11</v>
      </c>
      <c r="B11" s="5">
        <v>0.08</v>
      </c>
    </row>
    <row r="12" spans="1:3" x14ac:dyDescent="0.3">
      <c r="A12" s="4" t="s">
        <v>12</v>
      </c>
      <c r="B12" s="9">
        <v>2</v>
      </c>
    </row>
    <row r="13" spans="1:3" x14ac:dyDescent="0.3">
      <c r="A13" s="4" t="s">
        <v>13</v>
      </c>
      <c r="B13" s="9">
        <v>75</v>
      </c>
    </row>
    <row r="14" spans="1:3" x14ac:dyDescent="0.3">
      <c r="A14" s="4" t="s">
        <v>14</v>
      </c>
      <c r="B14" s="7">
        <f>SUM(B4:B7)</f>
        <v>0.99999999999999989</v>
      </c>
    </row>
    <row r="17" spans="1:5" x14ac:dyDescent="0.3">
      <c r="A17" s="10" t="s">
        <v>15</v>
      </c>
    </row>
    <row r="18" spans="1:5" x14ac:dyDescent="0.3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20</v>
      </c>
    </row>
    <row r="19" spans="1:5" x14ac:dyDescent="0.3">
      <c r="A19" s="4" t="s">
        <v>21</v>
      </c>
      <c r="B19" s="4" t="s">
        <v>22</v>
      </c>
      <c r="C19" s="5">
        <v>0.15</v>
      </c>
      <c r="D19" s="5">
        <v>0.35</v>
      </c>
      <c r="E19" s="11">
        <v>1.2E-2</v>
      </c>
    </row>
    <row r="20" spans="1:5" x14ac:dyDescent="0.3">
      <c r="A20" s="4" t="s">
        <v>23</v>
      </c>
      <c r="B20" s="4" t="s">
        <v>24</v>
      </c>
      <c r="C20" s="5">
        <v>0.03</v>
      </c>
      <c r="D20" s="5">
        <v>0.12</v>
      </c>
      <c r="E20" s="11">
        <v>0.01</v>
      </c>
    </row>
    <row r="21" spans="1:5" x14ac:dyDescent="0.3">
      <c r="A21" s="4" t="s">
        <v>25</v>
      </c>
      <c r="B21" s="4" t="s">
        <v>26</v>
      </c>
      <c r="C21" s="5">
        <v>0.05</v>
      </c>
      <c r="D21" s="5">
        <v>0.18</v>
      </c>
      <c r="E21" s="11">
        <v>2.1999999999999999E-2</v>
      </c>
    </row>
    <row r="22" spans="1:5" x14ac:dyDescent="0.3">
      <c r="A22" s="4" t="s">
        <v>27</v>
      </c>
      <c r="B22" s="4" t="s">
        <v>28</v>
      </c>
      <c r="C22" s="5">
        <v>0.02</v>
      </c>
      <c r="D22" s="5">
        <v>0.1</v>
      </c>
      <c r="E22" s="11">
        <v>1.4999999999999999E-2</v>
      </c>
    </row>
    <row r="23" spans="1:5" x14ac:dyDescent="0.3">
      <c r="A23" s="4" t="s">
        <v>29</v>
      </c>
      <c r="B23" s="4" t="s">
        <v>30</v>
      </c>
      <c r="C23" s="5">
        <v>0.03</v>
      </c>
      <c r="D23" s="5">
        <v>0.12</v>
      </c>
      <c r="E23" s="11">
        <v>1.7999999999999999E-2</v>
      </c>
    </row>
    <row r="24" spans="1:5" x14ac:dyDescent="0.3">
      <c r="A24" s="4" t="s">
        <v>31</v>
      </c>
      <c r="B24" s="4" t="s">
        <v>32</v>
      </c>
      <c r="C24" s="5">
        <v>0.03</v>
      </c>
      <c r="D24" s="5">
        <v>0.12</v>
      </c>
      <c r="E24" s="11">
        <v>1.4E-2</v>
      </c>
    </row>
    <row r="25" spans="1:5" x14ac:dyDescent="0.3">
      <c r="A25" s="4" t="s">
        <v>33</v>
      </c>
      <c r="B25" s="4" t="s">
        <v>34</v>
      </c>
      <c r="C25" s="5">
        <v>0.08</v>
      </c>
      <c r="D25" s="5">
        <v>0.25</v>
      </c>
      <c r="E25" s="11">
        <v>2.8000000000000001E-2</v>
      </c>
    </row>
    <row r="26" spans="1:5" x14ac:dyDescent="0.3">
      <c r="A26" s="4" t="s">
        <v>35</v>
      </c>
      <c r="B26" s="4" t="s">
        <v>36</v>
      </c>
      <c r="C26" s="5">
        <v>0.04</v>
      </c>
      <c r="D26" s="5">
        <v>0.15</v>
      </c>
      <c r="E26" s="11">
        <v>0.02</v>
      </c>
    </row>
    <row r="27" spans="1:5" x14ac:dyDescent="0.3">
      <c r="A27" s="4" t="s">
        <v>37</v>
      </c>
      <c r="B27" s="4" t="s">
        <v>38</v>
      </c>
      <c r="C27" s="5">
        <v>0.01</v>
      </c>
      <c r="D27" s="5">
        <v>0.06</v>
      </c>
      <c r="E27" s="11">
        <v>8.0000000000000002E-3</v>
      </c>
    </row>
    <row r="28" spans="1:5" x14ac:dyDescent="0.3">
      <c r="A28" s="4" t="s">
        <v>39</v>
      </c>
      <c r="B28" s="4" t="s">
        <v>40</v>
      </c>
      <c r="C28" s="5">
        <v>0.01</v>
      </c>
      <c r="D28" s="5">
        <v>0.06</v>
      </c>
      <c r="E28" s="11">
        <v>1.0999999999999999E-2</v>
      </c>
    </row>
    <row r="29" spans="1:5" x14ac:dyDescent="0.3">
      <c r="A29" s="2" t="s">
        <v>41</v>
      </c>
      <c r="C29" s="12">
        <f>SUM(C19:C28)</f>
        <v>0.44999999999999996</v>
      </c>
      <c r="D29" s="12">
        <f>SUM(D19:D28)</f>
        <v>1.5099999999999998</v>
      </c>
    </row>
    <row r="31" spans="1:5" x14ac:dyDescent="0.3">
      <c r="A31" s="10" t="s">
        <v>42</v>
      </c>
    </row>
    <row r="33" spans="1:2" x14ac:dyDescent="0.3">
      <c r="A33" s="3" t="s">
        <v>43</v>
      </c>
      <c r="B33" s="3" t="s">
        <v>44</v>
      </c>
    </row>
    <row r="34" spans="1:2" x14ac:dyDescent="0.3">
      <c r="A34" s="4" t="s">
        <v>45</v>
      </c>
      <c r="B34" s="11">
        <v>0.01</v>
      </c>
    </row>
    <row r="35" spans="1:2" x14ac:dyDescent="0.3">
      <c r="A35" s="4" t="s">
        <v>46</v>
      </c>
      <c r="B35" s="11">
        <v>5.0000000000000001E-3</v>
      </c>
    </row>
    <row r="36" spans="1:2" x14ac:dyDescent="0.3">
      <c r="A36" s="4" t="s">
        <v>47</v>
      </c>
      <c r="B36" s="11">
        <v>0</v>
      </c>
    </row>
    <row r="38" spans="1:2" x14ac:dyDescent="0.3">
      <c r="A38" s="3" t="s">
        <v>48</v>
      </c>
      <c r="B38" s="3" t="s">
        <v>44</v>
      </c>
    </row>
    <row r="39" spans="1:2" x14ac:dyDescent="0.3">
      <c r="A39" s="4" t="s">
        <v>49</v>
      </c>
      <c r="B39" s="11">
        <v>1.2500000000000001E-2</v>
      </c>
    </row>
    <row r="40" spans="1:2" x14ac:dyDescent="0.3">
      <c r="A40" s="4" t="s">
        <v>50</v>
      </c>
      <c r="B40" s="11">
        <v>0</v>
      </c>
    </row>
    <row r="42" spans="1:2" x14ac:dyDescent="0.3">
      <c r="A42" s="3" t="s">
        <v>51</v>
      </c>
      <c r="B42" s="3" t="s">
        <v>44</v>
      </c>
    </row>
    <row r="43" spans="1:2" x14ac:dyDescent="0.3">
      <c r="A43" s="4" t="s">
        <v>52</v>
      </c>
      <c r="B43" s="11">
        <v>0</v>
      </c>
    </row>
    <row r="44" spans="1:2" x14ac:dyDescent="0.3">
      <c r="A44" s="4" t="s">
        <v>53</v>
      </c>
      <c r="B44" s="11">
        <v>-2.5000000000000001E-3</v>
      </c>
    </row>
    <row r="45" spans="1:2" x14ac:dyDescent="0.3">
      <c r="A45" s="4" t="s">
        <v>54</v>
      </c>
      <c r="B45" s="11">
        <v>0</v>
      </c>
    </row>
    <row r="46" spans="1:2" x14ac:dyDescent="0.3">
      <c r="A46" s="4" t="s">
        <v>55</v>
      </c>
      <c r="B46" s="11">
        <v>0.01</v>
      </c>
    </row>
    <row r="48" spans="1:2" x14ac:dyDescent="0.3">
      <c r="A48" s="3" t="s">
        <v>56</v>
      </c>
      <c r="B48" s="3" t="s">
        <v>44</v>
      </c>
    </row>
    <row r="49" spans="1:3" x14ac:dyDescent="0.3">
      <c r="A49" s="4">
        <v>30</v>
      </c>
      <c r="B49" s="11">
        <v>0</v>
      </c>
    </row>
    <row r="50" spans="1:3" x14ac:dyDescent="0.3">
      <c r="A50" s="4">
        <v>45</v>
      </c>
      <c r="B50" s="11">
        <v>2.5000000000000001E-3</v>
      </c>
    </row>
    <row r="51" spans="1:3" x14ac:dyDescent="0.3">
      <c r="A51" s="4">
        <v>60</v>
      </c>
      <c r="B51" s="11">
        <v>5.0000000000000001E-3</v>
      </c>
    </row>
    <row r="52" spans="1:3" x14ac:dyDescent="0.3">
      <c r="A52" s="4">
        <v>90</v>
      </c>
      <c r="B52" s="11">
        <v>0.01</v>
      </c>
    </row>
    <row r="54" spans="1:3" x14ac:dyDescent="0.3">
      <c r="A54" s="4" t="s">
        <v>57</v>
      </c>
      <c r="B54" s="13">
        <v>0.6</v>
      </c>
      <c r="C54" s="8" t="s">
        <v>58</v>
      </c>
    </row>
    <row r="55" spans="1:3" x14ac:dyDescent="0.3">
      <c r="A55" s="4" t="s">
        <v>59</v>
      </c>
      <c r="B55" s="14">
        <v>1E-3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tabSelected="1" zoomScaleNormal="100" workbookViewId="0">
      <selection activeCell="G17" sqref="G17"/>
    </sheetView>
  </sheetViews>
  <sheetFormatPr baseColWidth="10" defaultColWidth="8.6640625" defaultRowHeight="14.4" x14ac:dyDescent="0.3"/>
  <cols>
    <col min="1" max="2" width="14" customWidth="1"/>
    <col min="3" max="3" width="12" customWidth="1"/>
    <col min="4" max="4" width="13" customWidth="1"/>
    <col min="5" max="6" width="12" customWidth="1"/>
    <col min="7" max="7" width="15" customWidth="1"/>
    <col min="8" max="8" width="12" customWidth="1"/>
    <col min="9" max="9" width="17" customWidth="1"/>
    <col min="10" max="10" width="19" customWidth="1"/>
    <col min="11" max="11" width="17" customWidth="1"/>
    <col min="12" max="12" width="30" customWidth="1"/>
    <col min="13" max="13" width="24" customWidth="1"/>
    <col min="14" max="14" width="25" customWidth="1"/>
  </cols>
  <sheetData>
    <row r="1" spans="1:14" ht="42" customHeight="1" x14ac:dyDescent="0.3">
      <c r="A1" s="32" t="s">
        <v>4607</v>
      </c>
      <c r="B1" s="32" t="s">
        <v>4608</v>
      </c>
      <c r="C1" s="32" t="s">
        <v>16</v>
      </c>
      <c r="D1" s="32" t="s">
        <v>4661</v>
      </c>
      <c r="E1" s="32" t="s">
        <v>60</v>
      </c>
      <c r="F1" s="32" t="s">
        <v>4662</v>
      </c>
      <c r="G1" s="32" t="s">
        <v>4663</v>
      </c>
      <c r="H1" s="32" t="s">
        <v>43</v>
      </c>
      <c r="I1" s="32" t="s">
        <v>4664</v>
      </c>
      <c r="J1" s="32" t="s">
        <v>4665</v>
      </c>
      <c r="K1" s="32" t="s">
        <v>4666</v>
      </c>
      <c r="L1" s="32" t="s">
        <v>4667</v>
      </c>
      <c r="M1" s="32" t="s">
        <v>4668</v>
      </c>
      <c r="N1" s="32" t="s">
        <v>4653</v>
      </c>
    </row>
    <row r="2" spans="1:14" x14ac:dyDescent="0.3">
      <c r="A2" s="4" t="s">
        <v>61</v>
      </c>
      <c r="B2" s="4" t="s">
        <v>62</v>
      </c>
      <c r="C2" s="4" t="s">
        <v>21</v>
      </c>
      <c r="D2" s="4" t="s">
        <v>22</v>
      </c>
      <c r="E2" s="4" t="s">
        <v>63</v>
      </c>
      <c r="F2" s="4">
        <v>2015</v>
      </c>
      <c r="G2" s="4" t="s">
        <v>64</v>
      </c>
      <c r="H2" s="4" t="s">
        <v>46</v>
      </c>
      <c r="I2" s="4" t="s">
        <v>50</v>
      </c>
      <c r="J2" s="4" t="s">
        <v>52</v>
      </c>
      <c r="K2" s="4">
        <v>45</v>
      </c>
      <c r="L2" s="15">
        <v>18134000</v>
      </c>
      <c r="M2" s="14">
        <v>1.6999999999999999E-3</v>
      </c>
      <c r="N2" s="16">
        <f>INDEX(Parametros!$E$19:$E$28,MATCH(D2,Parametros!$B$19:$B$28,0))+INDEX(Parametros!$B$34:$B$36,MATCH(H2,Parametros!$A$34:$A$36,0))+INDEX(Parametros!$B$39:$B$40,MATCH(I2,Parametros!$A$39:$A$40,0))+INDEX(Parametros!$B$43:$B$46,MATCH(J2,Parametros!$A$43:$A$46,0))+INDEX(Parametros!$B$49:$B$52,MATCH(K2,Parametros!$A$49:$A$52,0))+M2</f>
        <v>2.12E-2</v>
      </c>
    </row>
    <row r="3" spans="1:14" x14ac:dyDescent="0.3">
      <c r="A3" s="4" t="s">
        <v>65</v>
      </c>
      <c r="B3" s="4" t="s">
        <v>66</v>
      </c>
      <c r="C3" s="4" t="s">
        <v>21</v>
      </c>
      <c r="D3" s="4" t="s">
        <v>22</v>
      </c>
      <c r="E3" s="4" t="s">
        <v>67</v>
      </c>
      <c r="F3" s="4">
        <v>2010</v>
      </c>
      <c r="G3" s="4" t="s">
        <v>68</v>
      </c>
      <c r="H3" s="4" t="s">
        <v>47</v>
      </c>
      <c r="I3" s="4" t="s">
        <v>50</v>
      </c>
      <c r="J3" s="4" t="s">
        <v>52</v>
      </c>
      <c r="K3" s="4">
        <v>30</v>
      </c>
      <c r="L3" s="15">
        <v>55289000</v>
      </c>
      <c r="M3" s="14">
        <v>-2.3E-3</v>
      </c>
      <c r="N3" s="16">
        <f>INDEX(Parametros!$E$19:$E$28,MATCH(D3,Parametros!$B$19:$B$28,0))+INDEX(Parametros!$B$34:$B$36,MATCH(H3,Parametros!$A$34:$A$36,0))+INDEX(Parametros!$B$39:$B$40,MATCH(I3,Parametros!$A$39:$A$40,0))+INDEX(Parametros!$B$43:$B$46,MATCH(J3,Parametros!$A$43:$A$46,0))+INDEX(Parametros!$B$49:$B$52,MATCH(K3,Parametros!$A$49:$A$52,0))+M3</f>
        <v>9.7000000000000003E-3</v>
      </c>
    </row>
    <row r="4" spans="1:14" x14ac:dyDescent="0.3">
      <c r="A4" s="4" t="s">
        <v>69</v>
      </c>
      <c r="B4" s="4" t="s">
        <v>70</v>
      </c>
      <c r="C4" s="4" t="s">
        <v>21</v>
      </c>
      <c r="D4" s="4" t="s">
        <v>22</v>
      </c>
      <c r="E4" s="4" t="s">
        <v>63</v>
      </c>
      <c r="F4" s="4">
        <v>2019</v>
      </c>
      <c r="G4" s="4" t="s">
        <v>71</v>
      </c>
      <c r="H4" s="4" t="s">
        <v>47</v>
      </c>
      <c r="I4" s="4" t="s">
        <v>50</v>
      </c>
      <c r="J4" s="4" t="s">
        <v>52</v>
      </c>
      <c r="K4" s="4">
        <v>90</v>
      </c>
      <c r="L4" s="15">
        <v>44674000</v>
      </c>
      <c r="M4" s="14">
        <v>1.06E-2</v>
      </c>
      <c r="N4" s="16">
        <f>INDEX(Parametros!$E$19:$E$28,MATCH(D4,Parametros!$B$19:$B$28,0))+INDEX(Parametros!$B$34:$B$36,MATCH(H4,Parametros!$A$34:$A$36,0))+INDEX(Parametros!$B$39:$B$40,MATCH(I4,Parametros!$A$39:$A$40,0))+INDEX(Parametros!$B$43:$B$46,MATCH(J4,Parametros!$A$43:$A$46,0))+INDEX(Parametros!$B$49:$B$52,MATCH(K4,Parametros!$A$49:$A$52,0))+M4</f>
        <v>3.2599999999999997E-2</v>
      </c>
    </row>
    <row r="5" spans="1:14" x14ac:dyDescent="0.3">
      <c r="A5" s="4" t="s">
        <v>72</v>
      </c>
      <c r="B5" s="4" t="s">
        <v>73</v>
      </c>
      <c r="C5" s="4" t="s">
        <v>21</v>
      </c>
      <c r="D5" s="4" t="s">
        <v>22</v>
      </c>
      <c r="E5" s="4" t="s">
        <v>74</v>
      </c>
      <c r="F5" s="4">
        <v>2018</v>
      </c>
      <c r="G5" s="4" t="s">
        <v>64</v>
      </c>
      <c r="H5" s="4" t="s">
        <v>45</v>
      </c>
      <c r="I5" s="4" t="s">
        <v>50</v>
      </c>
      <c r="J5" s="4" t="s">
        <v>55</v>
      </c>
      <c r="K5" s="4">
        <v>60</v>
      </c>
      <c r="L5" s="15">
        <v>20186000</v>
      </c>
      <c r="M5" s="14">
        <v>-6.4000000000000003E-3</v>
      </c>
      <c r="N5" s="16">
        <f>INDEX(Parametros!$E$19:$E$28,MATCH(D5,Parametros!$B$19:$B$28,0))+INDEX(Parametros!$B$34:$B$36,MATCH(H5,Parametros!$A$34:$A$36,0))+INDEX(Parametros!$B$39:$B$40,MATCH(I5,Parametros!$A$39:$A$40,0))+INDEX(Parametros!$B$43:$B$46,MATCH(J5,Parametros!$A$43:$A$46,0))+INDEX(Parametros!$B$49:$B$52,MATCH(K5,Parametros!$A$49:$A$52,0))+M5</f>
        <v>3.0599999999999999E-2</v>
      </c>
    </row>
    <row r="6" spans="1:14" x14ac:dyDescent="0.3">
      <c r="A6" s="4" t="s">
        <v>75</v>
      </c>
      <c r="B6" s="4" t="s">
        <v>76</v>
      </c>
      <c r="C6" s="4" t="s">
        <v>21</v>
      </c>
      <c r="D6" s="4" t="s">
        <v>22</v>
      </c>
      <c r="E6" s="4" t="s">
        <v>77</v>
      </c>
      <c r="F6" s="4">
        <v>2015</v>
      </c>
      <c r="G6" s="4" t="s">
        <v>78</v>
      </c>
      <c r="H6" s="4" t="s">
        <v>45</v>
      </c>
      <c r="I6" s="4" t="s">
        <v>50</v>
      </c>
      <c r="J6" s="4" t="s">
        <v>52</v>
      </c>
      <c r="K6" s="4">
        <v>45</v>
      </c>
      <c r="L6" s="15">
        <v>22762000</v>
      </c>
      <c r="M6" s="14">
        <v>2.5999999999999999E-3</v>
      </c>
      <c r="N6" s="16">
        <f>INDEX(Parametros!$E$19:$E$28,MATCH(D6,Parametros!$B$19:$B$28,0))+INDEX(Parametros!$B$34:$B$36,MATCH(H6,Parametros!$A$34:$A$36,0))+INDEX(Parametros!$B$39:$B$40,MATCH(I6,Parametros!$A$39:$A$40,0))+INDEX(Parametros!$B$43:$B$46,MATCH(J6,Parametros!$A$43:$A$46,0))+INDEX(Parametros!$B$49:$B$52,MATCH(K6,Parametros!$A$49:$A$52,0))+M6</f>
        <v>2.7099999999999999E-2</v>
      </c>
    </row>
    <row r="7" spans="1:14" x14ac:dyDescent="0.3">
      <c r="A7" s="4" t="s">
        <v>79</v>
      </c>
      <c r="B7" s="4" t="s">
        <v>80</v>
      </c>
      <c r="C7" s="4" t="s">
        <v>21</v>
      </c>
      <c r="D7" s="4" t="s">
        <v>22</v>
      </c>
      <c r="E7" s="4" t="s">
        <v>63</v>
      </c>
      <c r="F7" s="4">
        <v>2020</v>
      </c>
      <c r="G7" s="4" t="s">
        <v>64</v>
      </c>
      <c r="H7" s="4" t="s">
        <v>46</v>
      </c>
      <c r="I7" s="4" t="s">
        <v>50</v>
      </c>
      <c r="J7" s="4" t="s">
        <v>53</v>
      </c>
      <c r="K7" s="4">
        <v>90</v>
      </c>
      <c r="L7" s="15">
        <v>56962000</v>
      </c>
      <c r="M7" s="14">
        <v>-5.9999999999999995E-4</v>
      </c>
      <c r="N7" s="16">
        <f>INDEX(Parametros!$E$19:$E$28,MATCH(D7,Parametros!$B$19:$B$28,0))+INDEX(Parametros!$B$34:$B$36,MATCH(H7,Parametros!$A$34:$A$36,0))+INDEX(Parametros!$B$39:$B$40,MATCH(I7,Parametros!$A$39:$A$40,0))+INDEX(Parametros!$B$43:$B$46,MATCH(J7,Parametros!$A$43:$A$46,0))+INDEX(Parametros!$B$49:$B$52,MATCH(K7,Parametros!$A$49:$A$52,0))+M7</f>
        <v>2.3900000000000001E-2</v>
      </c>
    </row>
    <row r="8" spans="1:14" x14ac:dyDescent="0.3">
      <c r="A8" s="4" t="s">
        <v>81</v>
      </c>
      <c r="B8" s="4" t="s">
        <v>82</v>
      </c>
      <c r="C8" s="4" t="s">
        <v>21</v>
      </c>
      <c r="D8" s="4" t="s">
        <v>22</v>
      </c>
      <c r="E8" s="4" t="s">
        <v>83</v>
      </c>
      <c r="F8" s="4">
        <v>2019</v>
      </c>
      <c r="G8" s="4" t="s">
        <v>78</v>
      </c>
      <c r="H8" s="4" t="s">
        <v>47</v>
      </c>
      <c r="I8" s="4" t="s">
        <v>50</v>
      </c>
      <c r="J8" s="4" t="s">
        <v>53</v>
      </c>
      <c r="K8" s="4">
        <v>30</v>
      </c>
      <c r="L8" s="15">
        <v>20485000</v>
      </c>
      <c r="M8" s="14">
        <v>-1.4E-3</v>
      </c>
      <c r="N8" s="16">
        <f>INDEX(Parametros!$E$19:$E$28,MATCH(D8,Parametros!$B$19:$B$28,0))+INDEX(Parametros!$B$34:$B$36,MATCH(H8,Parametros!$A$34:$A$36,0))+INDEX(Parametros!$B$39:$B$40,MATCH(I8,Parametros!$A$39:$A$40,0))+INDEX(Parametros!$B$43:$B$46,MATCH(J8,Parametros!$A$43:$A$46,0))+INDEX(Parametros!$B$49:$B$52,MATCH(K8,Parametros!$A$49:$A$52,0))+M8</f>
        <v>8.0999999999999996E-3</v>
      </c>
    </row>
    <row r="9" spans="1:14" x14ac:dyDescent="0.3">
      <c r="A9" s="4" t="s">
        <v>84</v>
      </c>
      <c r="B9" s="4" t="s">
        <v>85</v>
      </c>
      <c r="C9" s="4" t="s">
        <v>21</v>
      </c>
      <c r="D9" s="4" t="s">
        <v>22</v>
      </c>
      <c r="E9" s="4" t="s">
        <v>86</v>
      </c>
      <c r="F9" s="4">
        <v>2013</v>
      </c>
      <c r="G9" s="4" t="s">
        <v>64</v>
      </c>
      <c r="H9" s="4" t="s">
        <v>45</v>
      </c>
      <c r="I9" s="4" t="s">
        <v>50</v>
      </c>
      <c r="J9" s="4" t="s">
        <v>55</v>
      </c>
      <c r="K9" s="4">
        <v>30</v>
      </c>
      <c r="L9" s="15">
        <v>32616000</v>
      </c>
      <c r="M9" s="14">
        <v>4.3E-3</v>
      </c>
      <c r="N9" s="16">
        <f>INDEX(Parametros!$E$19:$E$28,MATCH(D9,Parametros!$B$19:$B$28,0))+INDEX(Parametros!$B$34:$B$36,MATCH(H9,Parametros!$A$34:$A$36,0))+INDEX(Parametros!$B$39:$B$40,MATCH(I9,Parametros!$A$39:$A$40,0))+INDEX(Parametros!$B$43:$B$46,MATCH(J9,Parametros!$A$43:$A$46,0))+INDEX(Parametros!$B$49:$B$52,MATCH(K9,Parametros!$A$49:$A$52,0))+M9</f>
        <v>3.6299999999999999E-2</v>
      </c>
    </row>
    <row r="10" spans="1:14" x14ac:dyDescent="0.3">
      <c r="A10" s="4" t="s">
        <v>87</v>
      </c>
      <c r="B10" s="4" t="s">
        <v>88</v>
      </c>
      <c r="C10" s="4" t="s">
        <v>21</v>
      </c>
      <c r="D10" s="4" t="s">
        <v>22</v>
      </c>
      <c r="E10" s="4" t="s">
        <v>89</v>
      </c>
      <c r="F10" s="4">
        <v>2017</v>
      </c>
      <c r="G10" s="4" t="s">
        <v>64</v>
      </c>
      <c r="H10" s="4" t="s">
        <v>46</v>
      </c>
      <c r="I10" s="4" t="s">
        <v>50</v>
      </c>
      <c r="J10" s="4" t="s">
        <v>54</v>
      </c>
      <c r="K10" s="4">
        <v>30</v>
      </c>
      <c r="L10" s="15">
        <v>27516000</v>
      </c>
      <c r="M10" s="14">
        <v>-7.3000000000000001E-3</v>
      </c>
      <c r="N10" s="16">
        <f>INDEX(Parametros!$E$19:$E$28,MATCH(D10,Parametros!$B$19:$B$28,0))+INDEX(Parametros!$B$34:$B$36,MATCH(H10,Parametros!$A$34:$A$36,0))+INDEX(Parametros!$B$39:$B$40,MATCH(I10,Parametros!$A$39:$A$40,0))+INDEX(Parametros!$B$43:$B$46,MATCH(J10,Parametros!$A$43:$A$46,0))+INDEX(Parametros!$B$49:$B$52,MATCH(K10,Parametros!$A$49:$A$52,0))+M10</f>
        <v>9.7000000000000003E-3</v>
      </c>
    </row>
    <row r="11" spans="1:14" x14ac:dyDescent="0.3">
      <c r="A11" s="4" t="s">
        <v>90</v>
      </c>
      <c r="B11" s="4" t="s">
        <v>91</v>
      </c>
      <c r="C11" s="4" t="s">
        <v>21</v>
      </c>
      <c r="D11" s="4" t="s">
        <v>22</v>
      </c>
      <c r="E11" s="4" t="s">
        <v>77</v>
      </c>
      <c r="F11" s="4">
        <v>2021</v>
      </c>
      <c r="G11" s="4" t="s">
        <v>64</v>
      </c>
      <c r="H11" s="4" t="s">
        <v>47</v>
      </c>
      <c r="I11" s="4" t="s">
        <v>50</v>
      </c>
      <c r="J11" s="4" t="s">
        <v>52</v>
      </c>
      <c r="K11" s="4">
        <v>45</v>
      </c>
      <c r="L11" s="15">
        <v>20587000</v>
      </c>
      <c r="M11" s="14">
        <v>-3.8999999999999998E-3</v>
      </c>
      <c r="N11" s="16">
        <f>INDEX(Parametros!$E$19:$E$28,MATCH(D11,Parametros!$B$19:$B$28,0))+INDEX(Parametros!$B$34:$B$36,MATCH(H11,Parametros!$A$34:$A$36,0))+INDEX(Parametros!$B$39:$B$40,MATCH(I11,Parametros!$A$39:$A$40,0))+INDEX(Parametros!$B$43:$B$46,MATCH(J11,Parametros!$A$43:$A$46,0))+INDEX(Parametros!$B$49:$B$52,MATCH(K11,Parametros!$A$49:$A$52,0))+M11</f>
        <v>1.0600000000000002E-2</v>
      </c>
    </row>
    <row r="12" spans="1:14" x14ac:dyDescent="0.3">
      <c r="A12" s="4" t="s">
        <v>92</v>
      </c>
      <c r="B12" s="4" t="s">
        <v>93</v>
      </c>
      <c r="C12" s="4" t="s">
        <v>23</v>
      </c>
      <c r="D12" s="4" t="s">
        <v>24</v>
      </c>
      <c r="E12" s="4" t="s">
        <v>89</v>
      </c>
      <c r="F12" s="4">
        <v>2019</v>
      </c>
      <c r="G12" s="4" t="s">
        <v>71</v>
      </c>
      <c r="H12" s="4" t="s">
        <v>45</v>
      </c>
      <c r="I12" s="4" t="s">
        <v>50</v>
      </c>
      <c r="J12" s="4" t="s">
        <v>53</v>
      </c>
      <c r="K12" s="4">
        <v>45</v>
      </c>
      <c r="L12" s="15">
        <v>15071000</v>
      </c>
      <c r="M12" s="14">
        <v>-5.0000000000000001E-4</v>
      </c>
      <c r="N12" s="16">
        <f>INDEX(Parametros!$E$19:$E$28,MATCH(D12,Parametros!$B$19:$B$28,0))+INDEX(Parametros!$B$34:$B$36,MATCH(H12,Parametros!$A$34:$A$36,0))+INDEX(Parametros!$B$39:$B$40,MATCH(I12,Parametros!$A$39:$A$40,0))+INDEX(Parametros!$B$43:$B$46,MATCH(J12,Parametros!$A$43:$A$46,0))+INDEX(Parametros!$B$49:$B$52,MATCH(K12,Parametros!$A$49:$A$52,0))+M12</f>
        <v>1.95E-2</v>
      </c>
    </row>
    <row r="13" spans="1:14" x14ac:dyDescent="0.3">
      <c r="A13" s="4" t="s">
        <v>94</v>
      </c>
      <c r="B13" s="4" t="s">
        <v>95</v>
      </c>
      <c r="C13" s="4" t="s">
        <v>23</v>
      </c>
      <c r="D13" s="4" t="s">
        <v>24</v>
      </c>
      <c r="E13" s="4" t="s">
        <v>77</v>
      </c>
      <c r="F13" s="4">
        <v>2012</v>
      </c>
      <c r="G13" s="4" t="s">
        <v>71</v>
      </c>
      <c r="H13" s="4" t="s">
        <v>46</v>
      </c>
      <c r="I13" s="4" t="s">
        <v>50</v>
      </c>
      <c r="J13" s="4" t="s">
        <v>52</v>
      </c>
      <c r="K13" s="4">
        <v>60</v>
      </c>
      <c r="L13" s="15">
        <v>12337000</v>
      </c>
      <c r="M13" s="14">
        <v>7.0000000000000001E-3</v>
      </c>
      <c r="N13" s="16">
        <f>INDEX(Parametros!$E$19:$E$28,MATCH(D13,Parametros!$B$19:$B$28,0))+INDEX(Parametros!$B$34:$B$36,MATCH(H13,Parametros!$A$34:$A$36,0))+INDEX(Parametros!$B$39:$B$40,MATCH(I13,Parametros!$A$39:$A$40,0))+INDEX(Parametros!$B$43:$B$46,MATCH(J13,Parametros!$A$43:$A$46,0))+INDEX(Parametros!$B$49:$B$52,MATCH(K13,Parametros!$A$49:$A$52,0))+M13</f>
        <v>2.7E-2</v>
      </c>
    </row>
    <row r="14" spans="1:14" x14ac:dyDescent="0.3">
      <c r="A14" s="4" t="s">
        <v>96</v>
      </c>
      <c r="B14" s="4" t="s">
        <v>97</v>
      </c>
      <c r="C14" s="4" t="s">
        <v>23</v>
      </c>
      <c r="D14" s="4" t="s">
        <v>24</v>
      </c>
      <c r="E14" s="4" t="s">
        <v>98</v>
      </c>
      <c r="F14" s="4">
        <v>2019</v>
      </c>
      <c r="G14" s="4" t="s">
        <v>68</v>
      </c>
      <c r="H14" s="4" t="s">
        <v>46</v>
      </c>
      <c r="I14" s="4" t="s">
        <v>50</v>
      </c>
      <c r="J14" s="4" t="s">
        <v>52</v>
      </c>
      <c r="K14" s="4">
        <v>60</v>
      </c>
      <c r="L14" s="15">
        <v>8897000</v>
      </c>
      <c r="M14" s="14">
        <v>4.0000000000000002E-4</v>
      </c>
      <c r="N14" s="16">
        <f>INDEX(Parametros!$E$19:$E$28,MATCH(D14,Parametros!$B$19:$B$28,0))+INDEX(Parametros!$B$34:$B$36,MATCH(H14,Parametros!$A$34:$A$36,0))+INDEX(Parametros!$B$39:$B$40,MATCH(I14,Parametros!$A$39:$A$40,0))+INDEX(Parametros!$B$43:$B$46,MATCH(J14,Parametros!$A$43:$A$46,0))+INDEX(Parametros!$B$49:$B$52,MATCH(K14,Parametros!$A$49:$A$52,0))+M14</f>
        <v>2.0400000000000001E-2</v>
      </c>
    </row>
    <row r="15" spans="1:14" x14ac:dyDescent="0.3">
      <c r="A15" s="4" t="s">
        <v>99</v>
      </c>
      <c r="B15" s="4" t="s">
        <v>100</v>
      </c>
      <c r="C15" s="4" t="s">
        <v>23</v>
      </c>
      <c r="D15" s="4" t="s">
        <v>24</v>
      </c>
      <c r="E15" s="4" t="s">
        <v>98</v>
      </c>
      <c r="F15" s="4">
        <v>2018</v>
      </c>
      <c r="G15" s="4" t="s">
        <v>71</v>
      </c>
      <c r="H15" s="4" t="s">
        <v>46</v>
      </c>
      <c r="I15" s="4" t="s">
        <v>49</v>
      </c>
      <c r="J15" s="4" t="s">
        <v>55</v>
      </c>
      <c r="K15" s="4">
        <v>30</v>
      </c>
      <c r="L15" s="15">
        <v>7025000</v>
      </c>
      <c r="M15" s="14">
        <v>3.5999999999999999E-3</v>
      </c>
      <c r="N15" s="16">
        <f>INDEX(Parametros!$E$19:$E$28,MATCH(D15,Parametros!$B$19:$B$28,0))+INDEX(Parametros!$B$34:$B$36,MATCH(H15,Parametros!$A$34:$A$36,0))+INDEX(Parametros!$B$39:$B$40,MATCH(I15,Parametros!$A$39:$A$40,0))+INDEX(Parametros!$B$43:$B$46,MATCH(J15,Parametros!$A$43:$A$46,0))+INDEX(Parametros!$B$49:$B$52,MATCH(K15,Parametros!$A$49:$A$52,0))+M15</f>
        <v>4.1099999999999998E-2</v>
      </c>
    </row>
    <row r="16" spans="1:14" x14ac:dyDescent="0.3">
      <c r="A16" s="4" t="s">
        <v>101</v>
      </c>
      <c r="B16" s="4" t="s">
        <v>102</v>
      </c>
      <c r="C16" s="4" t="s">
        <v>23</v>
      </c>
      <c r="D16" s="4" t="s">
        <v>24</v>
      </c>
      <c r="E16" s="4" t="s">
        <v>83</v>
      </c>
      <c r="F16" s="4">
        <v>2020</v>
      </c>
      <c r="G16" s="4" t="s">
        <v>64</v>
      </c>
      <c r="H16" s="4" t="s">
        <v>47</v>
      </c>
      <c r="I16" s="4" t="s">
        <v>49</v>
      </c>
      <c r="J16" s="4" t="s">
        <v>53</v>
      </c>
      <c r="K16" s="4">
        <v>30</v>
      </c>
      <c r="L16" s="15">
        <v>8576000</v>
      </c>
      <c r="M16" s="14">
        <v>-7.4999999999999997E-3</v>
      </c>
      <c r="N16" s="16">
        <f>INDEX(Parametros!$E$19:$E$28,MATCH(D16,Parametros!$B$19:$B$28,0))+INDEX(Parametros!$B$34:$B$36,MATCH(H16,Parametros!$A$34:$A$36,0))+INDEX(Parametros!$B$39:$B$40,MATCH(I16,Parametros!$A$39:$A$40,0))+INDEX(Parametros!$B$43:$B$46,MATCH(J16,Parametros!$A$43:$A$46,0))+INDEX(Parametros!$B$49:$B$52,MATCH(K16,Parametros!$A$49:$A$52,0))+M16</f>
        <v>1.2500000000000001E-2</v>
      </c>
    </row>
    <row r="17" spans="1:14" x14ac:dyDescent="0.3">
      <c r="A17" s="4" t="s">
        <v>103</v>
      </c>
      <c r="B17" s="4" t="s">
        <v>104</v>
      </c>
      <c r="C17" s="4" t="s">
        <v>23</v>
      </c>
      <c r="D17" s="4" t="s">
        <v>24</v>
      </c>
      <c r="E17" s="4" t="s">
        <v>83</v>
      </c>
      <c r="F17" s="4">
        <v>2018</v>
      </c>
      <c r="G17" s="4" t="s">
        <v>68</v>
      </c>
      <c r="H17" s="4" t="s">
        <v>45</v>
      </c>
      <c r="I17" s="4" t="s">
        <v>50</v>
      </c>
      <c r="J17" s="4" t="s">
        <v>55</v>
      </c>
      <c r="K17" s="4">
        <v>90</v>
      </c>
      <c r="L17" s="15">
        <v>9995000</v>
      </c>
      <c r="M17" s="14">
        <v>-5.0000000000000001E-3</v>
      </c>
      <c r="N17" s="16">
        <f>INDEX(Parametros!$E$19:$E$28,MATCH(D17,Parametros!$B$19:$B$28,0))+INDEX(Parametros!$B$34:$B$36,MATCH(H17,Parametros!$A$34:$A$36,0))+INDEX(Parametros!$B$39:$B$40,MATCH(I17,Parametros!$A$39:$A$40,0))+INDEX(Parametros!$B$43:$B$46,MATCH(J17,Parametros!$A$43:$A$46,0))+INDEX(Parametros!$B$49:$B$52,MATCH(K17,Parametros!$A$49:$A$52,0))+M17</f>
        <v>3.5000000000000003E-2</v>
      </c>
    </row>
    <row r="18" spans="1:14" x14ac:dyDescent="0.3">
      <c r="A18" s="4" t="s">
        <v>105</v>
      </c>
      <c r="B18" s="4" t="s">
        <v>106</v>
      </c>
      <c r="C18" s="4" t="s">
        <v>23</v>
      </c>
      <c r="D18" s="4" t="s">
        <v>24</v>
      </c>
      <c r="E18" s="4" t="s">
        <v>86</v>
      </c>
      <c r="F18" s="4">
        <v>2020</v>
      </c>
      <c r="G18" s="4" t="s">
        <v>71</v>
      </c>
      <c r="H18" s="4" t="s">
        <v>46</v>
      </c>
      <c r="I18" s="4" t="s">
        <v>50</v>
      </c>
      <c r="J18" s="4" t="s">
        <v>52</v>
      </c>
      <c r="K18" s="4">
        <v>60</v>
      </c>
      <c r="L18" s="15">
        <v>17056000</v>
      </c>
      <c r="M18" s="14">
        <v>3.8999999999999998E-3</v>
      </c>
      <c r="N18" s="16">
        <f>INDEX(Parametros!$E$19:$E$28,MATCH(D18,Parametros!$B$19:$B$28,0))+INDEX(Parametros!$B$34:$B$36,MATCH(H18,Parametros!$A$34:$A$36,0))+INDEX(Parametros!$B$39:$B$40,MATCH(I18,Parametros!$A$39:$A$40,0))+INDEX(Parametros!$B$43:$B$46,MATCH(J18,Parametros!$A$43:$A$46,0))+INDEX(Parametros!$B$49:$B$52,MATCH(K18,Parametros!$A$49:$A$52,0))+M18</f>
        <v>2.3900000000000001E-2</v>
      </c>
    </row>
    <row r="19" spans="1:14" x14ac:dyDescent="0.3">
      <c r="A19" s="4" t="s">
        <v>107</v>
      </c>
      <c r="B19" s="4" t="s">
        <v>108</v>
      </c>
      <c r="C19" s="4" t="s">
        <v>23</v>
      </c>
      <c r="D19" s="4" t="s">
        <v>24</v>
      </c>
      <c r="E19" s="4" t="s">
        <v>77</v>
      </c>
      <c r="F19" s="4">
        <v>2021</v>
      </c>
      <c r="G19" s="4" t="s">
        <v>78</v>
      </c>
      <c r="H19" s="4" t="s">
        <v>46</v>
      </c>
      <c r="I19" s="4" t="s">
        <v>50</v>
      </c>
      <c r="J19" s="4" t="s">
        <v>52</v>
      </c>
      <c r="K19" s="4">
        <v>30</v>
      </c>
      <c r="L19" s="15">
        <v>7305000</v>
      </c>
      <c r="M19" s="14">
        <v>-2.5000000000000001E-3</v>
      </c>
      <c r="N19" s="16">
        <f>INDEX(Parametros!$E$19:$E$28,MATCH(D19,Parametros!$B$19:$B$28,0))+INDEX(Parametros!$B$34:$B$36,MATCH(H19,Parametros!$A$34:$A$36,0))+INDEX(Parametros!$B$39:$B$40,MATCH(I19,Parametros!$A$39:$A$40,0))+INDEX(Parametros!$B$43:$B$46,MATCH(J19,Parametros!$A$43:$A$46,0))+INDEX(Parametros!$B$49:$B$52,MATCH(K19,Parametros!$A$49:$A$52,0))+M19</f>
        <v>1.2499999999999999E-2</v>
      </c>
    </row>
    <row r="20" spans="1:14" x14ac:dyDescent="0.3">
      <c r="A20" s="4" t="s">
        <v>109</v>
      </c>
      <c r="B20" s="4" t="s">
        <v>110</v>
      </c>
      <c r="C20" s="4" t="s">
        <v>23</v>
      </c>
      <c r="D20" s="4" t="s">
        <v>24</v>
      </c>
      <c r="E20" s="4" t="s">
        <v>111</v>
      </c>
      <c r="F20" s="4">
        <v>2020</v>
      </c>
      <c r="G20" s="4" t="s">
        <v>64</v>
      </c>
      <c r="H20" s="4" t="s">
        <v>47</v>
      </c>
      <c r="I20" s="4" t="s">
        <v>50</v>
      </c>
      <c r="J20" s="4" t="s">
        <v>53</v>
      </c>
      <c r="K20" s="4">
        <v>90</v>
      </c>
      <c r="L20" s="15">
        <v>15676000</v>
      </c>
      <c r="M20" s="14">
        <v>-2.9999999999999997E-4</v>
      </c>
      <c r="N20" s="16">
        <f>INDEX(Parametros!$E$19:$E$28,MATCH(D20,Parametros!$B$19:$B$28,0))+INDEX(Parametros!$B$34:$B$36,MATCH(H20,Parametros!$A$34:$A$36,0))+INDEX(Parametros!$B$39:$B$40,MATCH(I20,Parametros!$A$39:$A$40,0))+INDEX(Parametros!$B$43:$B$46,MATCH(J20,Parametros!$A$43:$A$46,0))+INDEX(Parametros!$B$49:$B$52,MATCH(K20,Parametros!$A$49:$A$52,0))+M20</f>
        <v>1.72E-2</v>
      </c>
    </row>
    <row r="21" spans="1:14" x14ac:dyDescent="0.3">
      <c r="A21" s="4" t="s">
        <v>112</v>
      </c>
      <c r="B21" s="4" t="s">
        <v>113</v>
      </c>
      <c r="C21" s="4" t="s">
        <v>23</v>
      </c>
      <c r="D21" s="4" t="s">
        <v>24</v>
      </c>
      <c r="E21" s="4" t="s">
        <v>63</v>
      </c>
      <c r="F21" s="4">
        <v>2018</v>
      </c>
      <c r="G21" s="4" t="s">
        <v>71</v>
      </c>
      <c r="H21" s="4" t="s">
        <v>45</v>
      </c>
      <c r="I21" s="4" t="s">
        <v>50</v>
      </c>
      <c r="J21" s="4" t="s">
        <v>52</v>
      </c>
      <c r="K21" s="4">
        <v>60</v>
      </c>
      <c r="L21" s="15">
        <v>16168000</v>
      </c>
      <c r="M21" s="14">
        <v>2.8999999999999998E-3</v>
      </c>
      <c r="N21" s="16">
        <f>INDEX(Parametros!$E$19:$E$28,MATCH(D21,Parametros!$B$19:$B$28,0))+INDEX(Parametros!$B$34:$B$36,MATCH(H21,Parametros!$A$34:$A$36,0))+INDEX(Parametros!$B$39:$B$40,MATCH(I21,Parametros!$A$39:$A$40,0))+INDEX(Parametros!$B$43:$B$46,MATCH(J21,Parametros!$A$43:$A$46,0))+INDEX(Parametros!$B$49:$B$52,MATCH(K21,Parametros!$A$49:$A$52,0))+M21</f>
        <v>2.7900000000000001E-2</v>
      </c>
    </row>
    <row r="22" spans="1:14" x14ac:dyDescent="0.3">
      <c r="A22" s="4" t="s">
        <v>114</v>
      </c>
      <c r="B22" s="4" t="s">
        <v>115</v>
      </c>
      <c r="C22" s="4" t="s">
        <v>25</v>
      </c>
      <c r="D22" s="4" t="s">
        <v>26</v>
      </c>
      <c r="E22" s="4" t="s">
        <v>67</v>
      </c>
      <c r="F22" s="4">
        <v>2015</v>
      </c>
      <c r="G22" s="4" t="s">
        <v>64</v>
      </c>
      <c r="H22" s="4" t="s">
        <v>46</v>
      </c>
      <c r="I22" s="4" t="s">
        <v>50</v>
      </c>
      <c r="J22" s="4" t="s">
        <v>52</v>
      </c>
      <c r="K22" s="4">
        <v>90</v>
      </c>
      <c r="L22" s="15">
        <v>9167000</v>
      </c>
      <c r="M22" s="14">
        <v>-8.8000000000000005E-3</v>
      </c>
      <c r="N22" s="16">
        <f>INDEX(Parametros!$E$19:$E$28,MATCH(D22,Parametros!$B$19:$B$28,0))+INDEX(Parametros!$B$34:$B$36,MATCH(H22,Parametros!$A$34:$A$36,0))+INDEX(Parametros!$B$39:$B$40,MATCH(I22,Parametros!$A$39:$A$40,0))+INDEX(Parametros!$B$43:$B$46,MATCH(J22,Parametros!$A$43:$A$46,0))+INDEX(Parametros!$B$49:$B$52,MATCH(K22,Parametros!$A$49:$A$52,0))+M22</f>
        <v>2.8199999999999996E-2</v>
      </c>
    </row>
    <row r="23" spans="1:14" x14ac:dyDescent="0.3">
      <c r="A23" s="4" t="s">
        <v>116</v>
      </c>
      <c r="B23" s="4" t="s">
        <v>117</v>
      </c>
      <c r="C23" s="4" t="s">
        <v>25</v>
      </c>
      <c r="D23" s="4" t="s">
        <v>26</v>
      </c>
      <c r="E23" s="4" t="s">
        <v>118</v>
      </c>
      <c r="F23" s="4">
        <v>2015</v>
      </c>
      <c r="G23" s="4" t="s">
        <v>71</v>
      </c>
      <c r="H23" s="4" t="s">
        <v>47</v>
      </c>
      <c r="I23" s="4" t="s">
        <v>49</v>
      </c>
      <c r="J23" s="4" t="s">
        <v>53</v>
      </c>
      <c r="K23" s="4">
        <v>45</v>
      </c>
      <c r="L23" s="15">
        <v>11936000</v>
      </c>
      <c r="M23" s="14">
        <v>-4.7999999999999996E-3</v>
      </c>
      <c r="N23" s="16">
        <f>INDEX(Parametros!$E$19:$E$28,MATCH(D23,Parametros!$B$19:$B$28,0))+INDEX(Parametros!$B$34:$B$36,MATCH(H23,Parametros!$A$34:$A$36,0))+INDEX(Parametros!$B$39:$B$40,MATCH(I23,Parametros!$A$39:$A$40,0))+INDEX(Parametros!$B$43:$B$46,MATCH(J23,Parametros!$A$43:$A$46,0))+INDEX(Parametros!$B$49:$B$52,MATCH(K23,Parametros!$A$49:$A$52,0))+M23</f>
        <v>2.9700000000000004E-2</v>
      </c>
    </row>
    <row r="24" spans="1:14" x14ac:dyDescent="0.3">
      <c r="A24" s="4" t="s">
        <v>119</v>
      </c>
      <c r="B24" s="4" t="s">
        <v>120</v>
      </c>
      <c r="C24" s="4" t="s">
        <v>25</v>
      </c>
      <c r="D24" s="4" t="s">
        <v>26</v>
      </c>
      <c r="E24" s="4" t="s">
        <v>74</v>
      </c>
      <c r="F24" s="4">
        <v>2014</v>
      </c>
      <c r="G24" s="4" t="s">
        <v>64</v>
      </c>
      <c r="H24" s="4" t="s">
        <v>47</v>
      </c>
      <c r="I24" s="4" t="s">
        <v>50</v>
      </c>
      <c r="J24" s="4" t="s">
        <v>52</v>
      </c>
      <c r="K24" s="4">
        <v>30</v>
      </c>
      <c r="L24" s="15">
        <v>11413000</v>
      </c>
      <c r="M24" s="14">
        <v>-4.0000000000000002E-4</v>
      </c>
      <c r="N24" s="16">
        <f>INDEX(Parametros!$E$19:$E$28,MATCH(D24,Parametros!$B$19:$B$28,0))+INDEX(Parametros!$B$34:$B$36,MATCH(H24,Parametros!$A$34:$A$36,0))+INDEX(Parametros!$B$39:$B$40,MATCH(I24,Parametros!$A$39:$A$40,0))+INDEX(Parametros!$B$43:$B$46,MATCH(J24,Parametros!$A$43:$A$46,0))+INDEX(Parametros!$B$49:$B$52,MATCH(K24,Parametros!$A$49:$A$52,0))+M24</f>
        <v>2.1599999999999998E-2</v>
      </c>
    </row>
    <row r="25" spans="1:14" x14ac:dyDescent="0.3">
      <c r="A25" s="4" t="s">
        <v>121</v>
      </c>
      <c r="B25" s="4" t="s">
        <v>122</v>
      </c>
      <c r="C25" s="4" t="s">
        <v>25</v>
      </c>
      <c r="D25" s="4" t="s">
        <v>26</v>
      </c>
      <c r="E25" s="4" t="s">
        <v>89</v>
      </c>
      <c r="F25" s="4">
        <v>2021</v>
      </c>
      <c r="G25" s="4" t="s">
        <v>64</v>
      </c>
      <c r="H25" s="4" t="s">
        <v>46</v>
      </c>
      <c r="I25" s="4" t="s">
        <v>50</v>
      </c>
      <c r="J25" s="4" t="s">
        <v>55</v>
      </c>
      <c r="K25" s="4">
        <v>90</v>
      </c>
      <c r="L25" s="15">
        <v>7019000</v>
      </c>
      <c r="M25" s="14">
        <v>-6.1999999999999998E-3</v>
      </c>
      <c r="N25" s="16">
        <f>INDEX(Parametros!$E$19:$E$28,MATCH(D25,Parametros!$B$19:$B$28,0))+INDEX(Parametros!$B$34:$B$36,MATCH(H25,Parametros!$A$34:$A$36,0))+INDEX(Parametros!$B$39:$B$40,MATCH(I25,Parametros!$A$39:$A$40,0))+INDEX(Parametros!$B$43:$B$46,MATCH(J25,Parametros!$A$43:$A$46,0))+INDEX(Parametros!$B$49:$B$52,MATCH(K25,Parametros!$A$49:$A$52,0))+M25</f>
        <v>4.0800000000000003E-2</v>
      </c>
    </row>
    <row r="26" spans="1:14" x14ac:dyDescent="0.3">
      <c r="A26" s="4" t="s">
        <v>123</v>
      </c>
      <c r="B26" s="4" t="s">
        <v>124</v>
      </c>
      <c r="C26" s="4" t="s">
        <v>25</v>
      </c>
      <c r="D26" s="4" t="s">
        <v>26</v>
      </c>
      <c r="E26" s="4" t="s">
        <v>74</v>
      </c>
      <c r="F26" s="4">
        <v>2022</v>
      </c>
      <c r="G26" s="4" t="s">
        <v>78</v>
      </c>
      <c r="H26" s="4" t="s">
        <v>46</v>
      </c>
      <c r="I26" s="4" t="s">
        <v>50</v>
      </c>
      <c r="J26" s="4" t="s">
        <v>53</v>
      </c>
      <c r="K26" s="4">
        <v>30</v>
      </c>
      <c r="L26" s="15">
        <v>16398000</v>
      </c>
      <c r="M26" s="14">
        <v>-2.8E-3</v>
      </c>
      <c r="N26" s="16">
        <f>INDEX(Parametros!$E$19:$E$28,MATCH(D26,Parametros!$B$19:$B$28,0))+INDEX(Parametros!$B$34:$B$36,MATCH(H26,Parametros!$A$34:$A$36,0))+INDEX(Parametros!$B$39:$B$40,MATCH(I26,Parametros!$A$39:$A$40,0))+INDEX(Parametros!$B$43:$B$46,MATCH(J26,Parametros!$A$43:$A$46,0))+INDEX(Parametros!$B$49:$B$52,MATCH(K26,Parametros!$A$49:$A$52,0))+M26</f>
        <v>2.1700000000000001E-2</v>
      </c>
    </row>
    <row r="27" spans="1:14" x14ac:dyDescent="0.3">
      <c r="A27" s="4" t="s">
        <v>125</v>
      </c>
      <c r="B27" s="4" t="s">
        <v>126</v>
      </c>
      <c r="C27" s="4" t="s">
        <v>25</v>
      </c>
      <c r="D27" s="4" t="s">
        <v>26</v>
      </c>
      <c r="E27" s="4" t="s">
        <v>67</v>
      </c>
      <c r="F27" s="4">
        <v>2013</v>
      </c>
      <c r="G27" s="4" t="s">
        <v>78</v>
      </c>
      <c r="H27" s="4" t="s">
        <v>46</v>
      </c>
      <c r="I27" s="4" t="s">
        <v>50</v>
      </c>
      <c r="J27" s="4" t="s">
        <v>52</v>
      </c>
      <c r="K27" s="4">
        <v>60</v>
      </c>
      <c r="L27" s="15">
        <v>13868000</v>
      </c>
      <c r="M27" s="14">
        <v>-2.0000000000000001E-4</v>
      </c>
      <c r="N27" s="16">
        <f>INDEX(Parametros!$E$19:$E$28,MATCH(D27,Parametros!$B$19:$B$28,0))+INDEX(Parametros!$B$34:$B$36,MATCH(H27,Parametros!$A$34:$A$36,0))+INDEX(Parametros!$B$39:$B$40,MATCH(I27,Parametros!$A$39:$A$40,0))+INDEX(Parametros!$B$43:$B$46,MATCH(J27,Parametros!$A$43:$A$46,0))+INDEX(Parametros!$B$49:$B$52,MATCH(K27,Parametros!$A$49:$A$52,0))+M27</f>
        <v>3.1800000000000002E-2</v>
      </c>
    </row>
    <row r="28" spans="1:14" x14ac:dyDescent="0.3">
      <c r="A28" s="4" t="s">
        <v>127</v>
      </c>
      <c r="B28" s="4" t="s">
        <v>128</v>
      </c>
      <c r="C28" s="4" t="s">
        <v>25</v>
      </c>
      <c r="D28" s="4" t="s">
        <v>26</v>
      </c>
      <c r="E28" s="4" t="s">
        <v>67</v>
      </c>
      <c r="F28" s="4">
        <v>2021</v>
      </c>
      <c r="G28" s="4" t="s">
        <v>64</v>
      </c>
      <c r="H28" s="4" t="s">
        <v>45</v>
      </c>
      <c r="I28" s="4" t="s">
        <v>49</v>
      </c>
      <c r="J28" s="4" t="s">
        <v>55</v>
      </c>
      <c r="K28" s="4">
        <v>45</v>
      </c>
      <c r="L28" s="15">
        <v>24757000</v>
      </c>
      <c r="M28" s="14">
        <v>-2.7000000000000001E-3</v>
      </c>
      <c r="N28" s="16">
        <f>INDEX(Parametros!$E$19:$E$28,MATCH(D28,Parametros!$B$19:$B$28,0))+INDEX(Parametros!$B$34:$B$36,MATCH(H28,Parametros!$A$34:$A$36,0))+INDEX(Parametros!$B$39:$B$40,MATCH(I28,Parametros!$A$39:$A$40,0))+INDEX(Parametros!$B$43:$B$46,MATCH(J28,Parametros!$A$43:$A$46,0))+INDEX(Parametros!$B$49:$B$52,MATCH(K28,Parametros!$A$49:$A$52,0))+M28</f>
        <v>5.4300000000000001E-2</v>
      </c>
    </row>
    <row r="29" spans="1:14" x14ac:dyDescent="0.3">
      <c r="A29" s="4" t="s">
        <v>129</v>
      </c>
      <c r="B29" s="4" t="s">
        <v>130</v>
      </c>
      <c r="C29" s="4" t="s">
        <v>25</v>
      </c>
      <c r="D29" s="4" t="s">
        <v>26</v>
      </c>
      <c r="E29" s="4" t="s">
        <v>131</v>
      </c>
      <c r="F29" s="4">
        <v>2016</v>
      </c>
      <c r="G29" s="4" t="s">
        <v>64</v>
      </c>
      <c r="H29" s="4" t="s">
        <v>47</v>
      </c>
      <c r="I29" s="4" t="s">
        <v>49</v>
      </c>
      <c r="J29" s="4" t="s">
        <v>53</v>
      </c>
      <c r="K29" s="4">
        <v>30</v>
      </c>
      <c r="L29" s="15">
        <v>19881000</v>
      </c>
      <c r="M29" s="14">
        <v>-1.1000000000000001E-3</v>
      </c>
      <c r="N29" s="16">
        <f>INDEX(Parametros!$E$19:$E$28,MATCH(D29,Parametros!$B$19:$B$28,0))+INDEX(Parametros!$B$34:$B$36,MATCH(H29,Parametros!$A$34:$A$36,0))+INDEX(Parametros!$B$39:$B$40,MATCH(I29,Parametros!$A$39:$A$40,0))+INDEX(Parametros!$B$43:$B$46,MATCH(J29,Parametros!$A$43:$A$46,0))+INDEX(Parametros!$B$49:$B$52,MATCH(K29,Parametros!$A$49:$A$52,0))+M29</f>
        <v>3.09E-2</v>
      </c>
    </row>
    <row r="30" spans="1:14" x14ac:dyDescent="0.3">
      <c r="A30" s="4" t="s">
        <v>132</v>
      </c>
      <c r="B30" s="4" t="s">
        <v>133</v>
      </c>
      <c r="C30" s="4" t="s">
        <v>25</v>
      </c>
      <c r="D30" s="4" t="s">
        <v>26</v>
      </c>
      <c r="E30" s="4" t="s">
        <v>63</v>
      </c>
      <c r="F30" s="4">
        <v>2019</v>
      </c>
      <c r="G30" s="4" t="s">
        <v>68</v>
      </c>
      <c r="H30" s="4" t="s">
        <v>46</v>
      </c>
      <c r="I30" s="4" t="s">
        <v>50</v>
      </c>
      <c r="J30" s="4" t="s">
        <v>55</v>
      </c>
      <c r="K30" s="4">
        <v>90</v>
      </c>
      <c r="L30" s="15">
        <v>9543000</v>
      </c>
      <c r="M30" s="14">
        <v>2.0000000000000001E-4</v>
      </c>
      <c r="N30" s="16">
        <f>INDEX(Parametros!$E$19:$E$28,MATCH(D30,Parametros!$B$19:$B$28,0))+INDEX(Parametros!$B$34:$B$36,MATCH(H30,Parametros!$A$34:$A$36,0))+INDEX(Parametros!$B$39:$B$40,MATCH(I30,Parametros!$A$39:$A$40,0))+INDEX(Parametros!$B$43:$B$46,MATCH(J30,Parametros!$A$43:$A$46,0))+INDEX(Parametros!$B$49:$B$52,MATCH(K30,Parametros!$A$49:$A$52,0))+M30</f>
        <v>4.7199999999999999E-2</v>
      </c>
    </row>
    <row r="31" spans="1:14" x14ac:dyDescent="0.3">
      <c r="A31" s="4" t="s">
        <v>134</v>
      </c>
      <c r="B31" s="4" t="s">
        <v>135</v>
      </c>
      <c r="C31" s="4" t="s">
        <v>25</v>
      </c>
      <c r="D31" s="4" t="s">
        <v>26</v>
      </c>
      <c r="E31" s="4" t="s">
        <v>131</v>
      </c>
      <c r="F31" s="4">
        <v>2016</v>
      </c>
      <c r="G31" s="4" t="s">
        <v>71</v>
      </c>
      <c r="H31" s="4" t="s">
        <v>45</v>
      </c>
      <c r="I31" s="4" t="s">
        <v>50</v>
      </c>
      <c r="J31" s="4" t="s">
        <v>55</v>
      </c>
      <c r="K31" s="4">
        <v>30</v>
      </c>
      <c r="L31" s="15">
        <v>21564000</v>
      </c>
      <c r="M31" s="14">
        <v>5.3E-3</v>
      </c>
      <c r="N31" s="16">
        <f>INDEX(Parametros!$E$19:$E$28,MATCH(D31,Parametros!$B$19:$B$28,0))+INDEX(Parametros!$B$34:$B$36,MATCH(H31,Parametros!$A$34:$A$36,0))+INDEX(Parametros!$B$39:$B$40,MATCH(I31,Parametros!$A$39:$A$40,0))+INDEX(Parametros!$B$43:$B$46,MATCH(J31,Parametros!$A$43:$A$46,0))+INDEX(Parametros!$B$49:$B$52,MATCH(K31,Parametros!$A$49:$A$52,0))+M31</f>
        <v>4.7300000000000002E-2</v>
      </c>
    </row>
    <row r="32" spans="1:14" x14ac:dyDescent="0.3">
      <c r="A32" s="4" t="s">
        <v>136</v>
      </c>
      <c r="B32" s="4" t="s">
        <v>137</v>
      </c>
      <c r="C32" s="4" t="s">
        <v>27</v>
      </c>
      <c r="D32" s="4" t="s">
        <v>28</v>
      </c>
      <c r="E32" s="4" t="s">
        <v>83</v>
      </c>
      <c r="F32" s="4">
        <v>2012</v>
      </c>
      <c r="G32" s="4" t="s">
        <v>71</v>
      </c>
      <c r="H32" s="4" t="s">
        <v>46</v>
      </c>
      <c r="I32" s="4" t="s">
        <v>50</v>
      </c>
      <c r="J32" s="4" t="s">
        <v>54</v>
      </c>
      <c r="K32" s="4">
        <v>90</v>
      </c>
      <c r="L32" s="15">
        <v>3506000</v>
      </c>
      <c r="M32" s="14">
        <v>6.3E-3</v>
      </c>
      <c r="N32" s="16">
        <f>INDEX(Parametros!$E$19:$E$28,MATCH(D32,Parametros!$B$19:$B$28,0))+INDEX(Parametros!$B$34:$B$36,MATCH(H32,Parametros!$A$34:$A$36,0))+INDEX(Parametros!$B$39:$B$40,MATCH(I32,Parametros!$A$39:$A$40,0))+INDEX(Parametros!$B$43:$B$46,MATCH(J32,Parametros!$A$43:$A$46,0))+INDEX(Parametros!$B$49:$B$52,MATCH(K32,Parametros!$A$49:$A$52,0))+M32</f>
        <v>3.6299999999999999E-2</v>
      </c>
    </row>
    <row r="33" spans="1:14" x14ac:dyDescent="0.3">
      <c r="A33" s="4" t="s">
        <v>138</v>
      </c>
      <c r="B33" s="4" t="s">
        <v>139</v>
      </c>
      <c r="C33" s="4" t="s">
        <v>27</v>
      </c>
      <c r="D33" s="4" t="s">
        <v>28</v>
      </c>
      <c r="E33" s="4" t="s">
        <v>131</v>
      </c>
      <c r="F33" s="4">
        <v>2020</v>
      </c>
      <c r="G33" s="4" t="s">
        <v>64</v>
      </c>
      <c r="H33" s="4" t="s">
        <v>47</v>
      </c>
      <c r="I33" s="4" t="s">
        <v>50</v>
      </c>
      <c r="J33" s="4" t="s">
        <v>55</v>
      </c>
      <c r="K33" s="4">
        <v>60</v>
      </c>
      <c r="L33" s="15">
        <v>7767000</v>
      </c>
      <c r="M33" s="14">
        <v>-1.6000000000000001E-3</v>
      </c>
      <c r="N33" s="16">
        <f>INDEX(Parametros!$E$19:$E$28,MATCH(D33,Parametros!$B$19:$B$28,0))+INDEX(Parametros!$B$34:$B$36,MATCH(H33,Parametros!$A$34:$A$36,0))+INDEX(Parametros!$B$39:$B$40,MATCH(I33,Parametros!$A$39:$A$40,0))+INDEX(Parametros!$B$43:$B$46,MATCH(J33,Parametros!$A$43:$A$46,0))+INDEX(Parametros!$B$49:$B$52,MATCH(K33,Parametros!$A$49:$A$52,0))+M33</f>
        <v>2.8400000000000002E-2</v>
      </c>
    </row>
    <row r="34" spans="1:14" x14ac:dyDescent="0.3">
      <c r="A34" s="4" t="s">
        <v>140</v>
      </c>
      <c r="B34" s="4" t="s">
        <v>141</v>
      </c>
      <c r="C34" s="4" t="s">
        <v>27</v>
      </c>
      <c r="D34" s="4" t="s">
        <v>28</v>
      </c>
      <c r="E34" s="4" t="s">
        <v>77</v>
      </c>
      <c r="F34" s="4">
        <v>2022</v>
      </c>
      <c r="G34" s="4" t="s">
        <v>71</v>
      </c>
      <c r="H34" s="4" t="s">
        <v>46</v>
      </c>
      <c r="I34" s="4" t="s">
        <v>50</v>
      </c>
      <c r="J34" s="4" t="s">
        <v>52</v>
      </c>
      <c r="K34" s="4">
        <v>90</v>
      </c>
      <c r="L34" s="15">
        <v>9174000</v>
      </c>
      <c r="M34" s="14">
        <v>-3.3E-3</v>
      </c>
      <c r="N34" s="16">
        <f>INDEX(Parametros!$E$19:$E$28,MATCH(D34,Parametros!$B$19:$B$28,0))+INDEX(Parametros!$B$34:$B$36,MATCH(H34,Parametros!$A$34:$A$36,0))+INDEX(Parametros!$B$39:$B$40,MATCH(I34,Parametros!$A$39:$A$40,0))+INDEX(Parametros!$B$43:$B$46,MATCH(J34,Parametros!$A$43:$A$46,0))+INDEX(Parametros!$B$49:$B$52,MATCH(K34,Parametros!$A$49:$A$52,0))+M34</f>
        <v>2.6699999999999998E-2</v>
      </c>
    </row>
    <row r="35" spans="1:14" x14ac:dyDescent="0.3">
      <c r="A35" s="4" t="s">
        <v>142</v>
      </c>
      <c r="B35" s="4" t="s">
        <v>143</v>
      </c>
      <c r="C35" s="4" t="s">
        <v>27</v>
      </c>
      <c r="D35" s="4" t="s">
        <v>28</v>
      </c>
      <c r="E35" s="4" t="s">
        <v>86</v>
      </c>
      <c r="F35" s="4">
        <v>2012</v>
      </c>
      <c r="G35" s="4" t="s">
        <v>78</v>
      </c>
      <c r="H35" s="4" t="s">
        <v>47</v>
      </c>
      <c r="I35" s="4" t="s">
        <v>50</v>
      </c>
      <c r="J35" s="4" t="s">
        <v>52</v>
      </c>
      <c r="K35" s="4">
        <v>60</v>
      </c>
      <c r="L35" s="15">
        <v>2149000</v>
      </c>
      <c r="M35" s="14">
        <v>3.5999999999999999E-3</v>
      </c>
      <c r="N35" s="16">
        <f>INDEX(Parametros!$E$19:$E$28,MATCH(D35,Parametros!$B$19:$B$28,0))+INDEX(Parametros!$B$34:$B$36,MATCH(H35,Parametros!$A$34:$A$36,0))+INDEX(Parametros!$B$39:$B$40,MATCH(I35,Parametros!$A$39:$A$40,0))+INDEX(Parametros!$B$43:$B$46,MATCH(J35,Parametros!$A$43:$A$46,0))+INDEX(Parametros!$B$49:$B$52,MATCH(K35,Parametros!$A$49:$A$52,0))+M35</f>
        <v>2.3599999999999999E-2</v>
      </c>
    </row>
    <row r="36" spans="1:14" x14ac:dyDescent="0.3">
      <c r="A36" s="4" t="s">
        <v>144</v>
      </c>
      <c r="B36" s="4" t="s">
        <v>145</v>
      </c>
      <c r="C36" s="4" t="s">
        <v>27</v>
      </c>
      <c r="D36" s="4" t="s">
        <v>28</v>
      </c>
      <c r="E36" s="4" t="s">
        <v>86</v>
      </c>
      <c r="F36" s="4">
        <v>2021</v>
      </c>
      <c r="G36" s="4" t="s">
        <v>78</v>
      </c>
      <c r="H36" s="4" t="s">
        <v>45</v>
      </c>
      <c r="I36" s="4" t="s">
        <v>50</v>
      </c>
      <c r="J36" s="4" t="s">
        <v>53</v>
      </c>
      <c r="K36" s="4">
        <v>90</v>
      </c>
      <c r="L36" s="15">
        <v>2453000</v>
      </c>
      <c r="M36" s="14">
        <v>2E-3</v>
      </c>
      <c r="N36" s="16">
        <f>INDEX(Parametros!$E$19:$E$28,MATCH(D36,Parametros!$B$19:$B$28,0))+INDEX(Parametros!$B$34:$B$36,MATCH(H36,Parametros!$A$34:$A$36,0))+INDEX(Parametros!$B$39:$B$40,MATCH(I36,Parametros!$A$39:$A$40,0))+INDEX(Parametros!$B$43:$B$46,MATCH(J36,Parametros!$A$43:$A$46,0))+INDEX(Parametros!$B$49:$B$52,MATCH(K36,Parametros!$A$49:$A$52,0))+M36</f>
        <v>3.4500000000000003E-2</v>
      </c>
    </row>
    <row r="37" spans="1:14" x14ac:dyDescent="0.3">
      <c r="A37" s="4" t="s">
        <v>146</v>
      </c>
      <c r="B37" s="4" t="s">
        <v>147</v>
      </c>
      <c r="C37" s="4" t="s">
        <v>27</v>
      </c>
      <c r="D37" s="4" t="s">
        <v>28</v>
      </c>
      <c r="E37" s="4" t="s">
        <v>111</v>
      </c>
      <c r="F37" s="4">
        <v>2017</v>
      </c>
      <c r="G37" s="4" t="s">
        <v>78</v>
      </c>
      <c r="H37" s="4" t="s">
        <v>46</v>
      </c>
      <c r="I37" s="4" t="s">
        <v>50</v>
      </c>
      <c r="J37" s="4" t="s">
        <v>52</v>
      </c>
      <c r="K37" s="4">
        <v>30</v>
      </c>
      <c r="L37" s="15">
        <v>5031000</v>
      </c>
      <c r="M37" s="14">
        <v>1E-3</v>
      </c>
      <c r="N37" s="16">
        <f>INDEX(Parametros!$E$19:$E$28,MATCH(D37,Parametros!$B$19:$B$28,0))+INDEX(Parametros!$B$34:$B$36,MATCH(H37,Parametros!$A$34:$A$36,0))+INDEX(Parametros!$B$39:$B$40,MATCH(I37,Parametros!$A$39:$A$40,0))+INDEX(Parametros!$B$43:$B$46,MATCH(J37,Parametros!$A$43:$A$46,0))+INDEX(Parametros!$B$49:$B$52,MATCH(K37,Parametros!$A$49:$A$52,0))+M37</f>
        <v>2.1000000000000001E-2</v>
      </c>
    </row>
    <row r="38" spans="1:14" x14ac:dyDescent="0.3">
      <c r="A38" s="4" t="s">
        <v>148</v>
      </c>
      <c r="B38" s="4" t="s">
        <v>149</v>
      </c>
      <c r="C38" s="4" t="s">
        <v>27</v>
      </c>
      <c r="D38" s="4" t="s">
        <v>28</v>
      </c>
      <c r="E38" s="4" t="s">
        <v>67</v>
      </c>
      <c r="F38" s="4">
        <v>2021</v>
      </c>
      <c r="G38" s="4" t="s">
        <v>78</v>
      </c>
      <c r="H38" s="4" t="s">
        <v>45</v>
      </c>
      <c r="I38" s="4" t="s">
        <v>50</v>
      </c>
      <c r="J38" s="4" t="s">
        <v>52</v>
      </c>
      <c r="K38" s="4">
        <v>90</v>
      </c>
      <c r="L38" s="15">
        <v>7251000</v>
      </c>
      <c r="M38" s="14">
        <v>-3.5999999999999999E-3</v>
      </c>
      <c r="N38" s="16">
        <f>INDEX(Parametros!$E$19:$E$28,MATCH(D38,Parametros!$B$19:$B$28,0))+INDEX(Parametros!$B$34:$B$36,MATCH(H38,Parametros!$A$34:$A$36,0))+INDEX(Parametros!$B$39:$B$40,MATCH(I38,Parametros!$A$39:$A$40,0))+INDEX(Parametros!$B$43:$B$46,MATCH(J38,Parametros!$A$43:$A$46,0))+INDEX(Parametros!$B$49:$B$52,MATCH(K38,Parametros!$A$49:$A$52,0))+M38</f>
        <v>3.1400000000000004E-2</v>
      </c>
    </row>
    <row r="39" spans="1:14" x14ac:dyDescent="0.3">
      <c r="A39" s="4" t="s">
        <v>150</v>
      </c>
      <c r="B39" s="4" t="s">
        <v>151</v>
      </c>
      <c r="C39" s="4" t="s">
        <v>27</v>
      </c>
      <c r="D39" s="4" t="s">
        <v>28</v>
      </c>
      <c r="E39" s="4" t="s">
        <v>83</v>
      </c>
      <c r="F39" s="4">
        <v>2020</v>
      </c>
      <c r="G39" s="4" t="s">
        <v>68</v>
      </c>
      <c r="H39" s="4" t="s">
        <v>46</v>
      </c>
      <c r="I39" s="4" t="s">
        <v>50</v>
      </c>
      <c r="J39" s="4" t="s">
        <v>55</v>
      </c>
      <c r="K39" s="4">
        <v>30</v>
      </c>
      <c r="L39" s="15">
        <v>11071000</v>
      </c>
      <c r="M39" s="14">
        <v>2.5999999999999999E-3</v>
      </c>
      <c r="N39" s="16">
        <f>INDEX(Parametros!$E$19:$E$28,MATCH(D39,Parametros!$B$19:$B$28,0))+INDEX(Parametros!$B$34:$B$36,MATCH(H39,Parametros!$A$34:$A$36,0))+INDEX(Parametros!$B$39:$B$40,MATCH(I39,Parametros!$A$39:$A$40,0))+INDEX(Parametros!$B$43:$B$46,MATCH(J39,Parametros!$A$43:$A$46,0))+INDEX(Parametros!$B$49:$B$52,MATCH(K39,Parametros!$A$49:$A$52,0))+M39</f>
        <v>3.2599999999999997E-2</v>
      </c>
    </row>
    <row r="40" spans="1:14" x14ac:dyDescent="0.3">
      <c r="A40" s="4" t="s">
        <v>152</v>
      </c>
      <c r="B40" s="4" t="s">
        <v>153</v>
      </c>
      <c r="C40" s="4" t="s">
        <v>27</v>
      </c>
      <c r="D40" s="4" t="s">
        <v>28</v>
      </c>
      <c r="E40" s="4" t="s">
        <v>67</v>
      </c>
      <c r="F40" s="4">
        <v>2014</v>
      </c>
      <c r="G40" s="4" t="s">
        <v>68</v>
      </c>
      <c r="H40" s="4" t="s">
        <v>45</v>
      </c>
      <c r="I40" s="4" t="s">
        <v>50</v>
      </c>
      <c r="J40" s="4" t="s">
        <v>55</v>
      </c>
      <c r="K40" s="4">
        <v>60</v>
      </c>
      <c r="L40" s="15">
        <v>4407000</v>
      </c>
      <c r="M40" s="14">
        <v>3.5000000000000001E-3</v>
      </c>
      <c r="N40" s="16">
        <f>INDEX(Parametros!$E$19:$E$28,MATCH(D40,Parametros!$B$19:$B$28,0))+INDEX(Parametros!$B$34:$B$36,MATCH(H40,Parametros!$A$34:$A$36,0))+INDEX(Parametros!$B$39:$B$40,MATCH(I40,Parametros!$A$39:$A$40,0))+INDEX(Parametros!$B$43:$B$46,MATCH(J40,Parametros!$A$43:$A$46,0))+INDEX(Parametros!$B$49:$B$52,MATCH(K40,Parametros!$A$49:$A$52,0))+M40</f>
        <v>4.3500000000000004E-2</v>
      </c>
    </row>
    <row r="41" spans="1:14" x14ac:dyDescent="0.3">
      <c r="A41" s="4" t="s">
        <v>154</v>
      </c>
      <c r="B41" s="4" t="s">
        <v>155</v>
      </c>
      <c r="C41" s="4" t="s">
        <v>27</v>
      </c>
      <c r="D41" s="4" t="s">
        <v>28</v>
      </c>
      <c r="E41" s="4" t="s">
        <v>67</v>
      </c>
      <c r="F41" s="4">
        <v>2016</v>
      </c>
      <c r="G41" s="4" t="s">
        <v>68</v>
      </c>
      <c r="H41" s="4" t="s">
        <v>47</v>
      </c>
      <c r="I41" s="4" t="s">
        <v>50</v>
      </c>
      <c r="J41" s="4" t="s">
        <v>55</v>
      </c>
      <c r="K41" s="4">
        <v>30</v>
      </c>
      <c r="L41" s="15">
        <v>3705000</v>
      </c>
      <c r="M41" s="14">
        <v>-7.1000000000000004E-3</v>
      </c>
      <c r="N41" s="16">
        <f>INDEX(Parametros!$E$19:$E$28,MATCH(D41,Parametros!$B$19:$B$28,0))+INDEX(Parametros!$B$34:$B$36,MATCH(H41,Parametros!$A$34:$A$36,0))+INDEX(Parametros!$B$39:$B$40,MATCH(I41,Parametros!$A$39:$A$40,0))+INDEX(Parametros!$B$43:$B$46,MATCH(J41,Parametros!$A$43:$A$46,0))+INDEX(Parametros!$B$49:$B$52,MATCH(K41,Parametros!$A$49:$A$52,0))+M41</f>
        <v>1.7899999999999999E-2</v>
      </c>
    </row>
    <row r="42" spans="1:14" x14ac:dyDescent="0.3">
      <c r="A42" s="4" t="s">
        <v>156</v>
      </c>
      <c r="B42" s="4" t="s">
        <v>157</v>
      </c>
      <c r="C42" s="4" t="s">
        <v>29</v>
      </c>
      <c r="D42" s="4" t="s">
        <v>30</v>
      </c>
      <c r="E42" s="4" t="s">
        <v>77</v>
      </c>
      <c r="F42" s="4">
        <v>2012</v>
      </c>
      <c r="G42" s="4" t="s">
        <v>78</v>
      </c>
      <c r="H42" s="4" t="s">
        <v>46</v>
      </c>
      <c r="I42" s="4" t="s">
        <v>50</v>
      </c>
      <c r="J42" s="4" t="s">
        <v>52</v>
      </c>
      <c r="K42" s="4">
        <v>60</v>
      </c>
      <c r="L42" s="15">
        <v>10187000</v>
      </c>
      <c r="M42" s="14">
        <v>4.1000000000000003E-3</v>
      </c>
      <c r="N42" s="16">
        <f>INDEX(Parametros!$E$19:$E$28,MATCH(D42,Parametros!$B$19:$B$28,0))+INDEX(Parametros!$B$34:$B$36,MATCH(H42,Parametros!$A$34:$A$36,0))+INDEX(Parametros!$B$39:$B$40,MATCH(I42,Parametros!$A$39:$A$40,0))+INDEX(Parametros!$B$43:$B$46,MATCH(J42,Parametros!$A$43:$A$46,0))+INDEX(Parametros!$B$49:$B$52,MATCH(K42,Parametros!$A$49:$A$52,0))+M42</f>
        <v>3.2100000000000004E-2</v>
      </c>
    </row>
    <row r="43" spans="1:14" x14ac:dyDescent="0.3">
      <c r="A43" s="4" t="s">
        <v>158</v>
      </c>
      <c r="B43" s="4" t="s">
        <v>159</v>
      </c>
      <c r="C43" s="4" t="s">
        <v>29</v>
      </c>
      <c r="D43" s="4" t="s">
        <v>30</v>
      </c>
      <c r="E43" s="4" t="s">
        <v>86</v>
      </c>
      <c r="F43" s="4">
        <v>2012</v>
      </c>
      <c r="G43" s="4" t="s">
        <v>68</v>
      </c>
      <c r="H43" s="4" t="s">
        <v>45</v>
      </c>
      <c r="I43" s="4" t="s">
        <v>50</v>
      </c>
      <c r="J43" s="4" t="s">
        <v>52</v>
      </c>
      <c r="K43" s="4">
        <v>90</v>
      </c>
      <c r="L43" s="15">
        <v>8449000</v>
      </c>
      <c r="M43" s="14">
        <v>-2.9999999999999997E-4</v>
      </c>
      <c r="N43" s="16">
        <f>INDEX(Parametros!$E$19:$E$28,MATCH(D43,Parametros!$B$19:$B$28,0))+INDEX(Parametros!$B$34:$B$36,MATCH(H43,Parametros!$A$34:$A$36,0))+INDEX(Parametros!$B$39:$B$40,MATCH(I43,Parametros!$A$39:$A$40,0))+INDEX(Parametros!$B$43:$B$46,MATCH(J43,Parametros!$A$43:$A$46,0))+INDEX(Parametros!$B$49:$B$52,MATCH(K43,Parametros!$A$49:$A$52,0))+M43</f>
        <v>3.7699999999999997E-2</v>
      </c>
    </row>
    <row r="44" spans="1:14" x14ac:dyDescent="0.3">
      <c r="A44" s="4" t="s">
        <v>160</v>
      </c>
      <c r="B44" s="4" t="s">
        <v>161</v>
      </c>
      <c r="C44" s="4" t="s">
        <v>29</v>
      </c>
      <c r="D44" s="4" t="s">
        <v>30</v>
      </c>
      <c r="E44" s="4" t="s">
        <v>98</v>
      </c>
      <c r="F44" s="4">
        <v>2019</v>
      </c>
      <c r="G44" s="4" t="s">
        <v>71</v>
      </c>
      <c r="H44" s="4" t="s">
        <v>45</v>
      </c>
      <c r="I44" s="4" t="s">
        <v>49</v>
      </c>
      <c r="J44" s="4" t="s">
        <v>54</v>
      </c>
      <c r="K44" s="4">
        <v>45</v>
      </c>
      <c r="L44" s="15">
        <v>7974000</v>
      </c>
      <c r="M44" s="14">
        <v>-3.0000000000000001E-3</v>
      </c>
      <c r="N44" s="16">
        <f>INDEX(Parametros!$E$19:$E$28,MATCH(D44,Parametros!$B$19:$B$28,0))+INDEX(Parametros!$B$34:$B$36,MATCH(H44,Parametros!$A$34:$A$36,0))+INDEX(Parametros!$B$39:$B$40,MATCH(I44,Parametros!$A$39:$A$40,0))+INDEX(Parametros!$B$43:$B$46,MATCH(J44,Parametros!$A$43:$A$46,0))+INDEX(Parametros!$B$49:$B$52,MATCH(K44,Parametros!$A$49:$A$52,0))+M44</f>
        <v>3.9999999999999994E-2</v>
      </c>
    </row>
    <row r="45" spans="1:14" x14ac:dyDescent="0.3">
      <c r="A45" s="4" t="s">
        <v>162</v>
      </c>
      <c r="B45" s="4" t="s">
        <v>163</v>
      </c>
      <c r="C45" s="4" t="s">
        <v>29</v>
      </c>
      <c r="D45" s="4" t="s">
        <v>30</v>
      </c>
      <c r="E45" s="4" t="s">
        <v>164</v>
      </c>
      <c r="F45" s="4">
        <v>2010</v>
      </c>
      <c r="G45" s="4" t="s">
        <v>71</v>
      </c>
      <c r="H45" s="4" t="s">
        <v>46</v>
      </c>
      <c r="I45" s="4" t="s">
        <v>50</v>
      </c>
      <c r="J45" s="4" t="s">
        <v>52</v>
      </c>
      <c r="K45" s="4">
        <v>90</v>
      </c>
      <c r="L45" s="15">
        <v>10461000</v>
      </c>
      <c r="M45" s="14">
        <v>-6.3E-3</v>
      </c>
      <c r="N45" s="16">
        <f>INDEX(Parametros!$E$19:$E$28,MATCH(D45,Parametros!$B$19:$B$28,0))+INDEX(Parametros!$B$34:$B$36,MATCH(H45,Parametros!$A$34:$A$36,0))+INDEX(Parametros!$B$39:$B$40,MATCH(I45,Parametros!$A$39:$A$40,0))+INDEX(Parametros!$B$43:$B$46,MATCH(J45,Parametros!$A$43:$A$46,0))+INDEX(Parametros!$B$49:$B$52,MATCH(K45,Parametros!$A$49:$A$52,0))+M45</f>
        <v>2.6700000000000002E-2</v>
      </c>
    </row>
    <row r="46" spans="1:14" x14ac:dyDescent="0.3">
      <c r="A46" s="4" t="s">
        <v>165</v>
      </c>
      <c r="B46" s="4" t="s">
        <v>166</v>
      </c>
      <c r="C46" s="4" t="s">
        <v>29</v>
      </c>
      <c r="D46" s="4" t="s">
        <v>30</v>
      </c>
      <c r="E46" s="4" t="s">
        <v>67</v>
      </c>
      <c r="F46" s="4">
        <v>2011</v>
      </c>
      <c r="G46" s="4" t="s">
        <v>68</v>
      </c>
      <c r="H46" s="4" t="s">
        <v>47</v>
      </c>
      <c r="I46" s="4" t="s">
        <v>50</v>
      </c>
      <c r="J46" s="4" t="s">
        <v>52</v>
      </c>
      <c r="K46" s="4">
        <v>30</v>
      </c>
      <c r="L46" s="15">
        <v>13623000</v>
      </c>
      <c r="M46" s="14">
        <v>-1.4E-3</v>
      </c>
      <c r="N46" s="16">
        <f>INDEX(Parametros!$E$19:$E$28,MATCH(D46,Parametros!$B$19:$B$28,0))+INDEX(Parametros!$B$34:$B$36,MATCH(H46,Parametros!$A$34:$A$36,0))+INDEX(Parametros!$B$39:$B$40,MATCH(I46,Parametros!$A$39:$A$40,0))+INDEX(Parametros!$B$43:$B$46,MATCH(J46,Parametros!$A$43:$A$46,0))+INDEX(Parametros!$B$49:$B$52,MATCH(K46,Parametros!$A$49:$A$52,0))+M46</f>
        <v>1.66E-2</v>
      </c>
    </row>
    <row r="47" spans="1:14" x14ac:dyDescent="0.3">
      <c r="A47" s="4" t="s">
        <v>167</v>
      </c>
      <c r="B47" s="4" t="s">
        <v>168</v>
      </c>
      <c r="C47" s="4" t="s">
        <v>29</v>
      </c>
      <c r="D47" s="4" t="s">
        <v>30</v>
      </c>
      <c r="E47" s="4" t="s">
        <v>77</v>
      </c>
      <c r="F47" s="4">
        <v>2015</v>
      </c>
      <c r="G47" s="4" t="s">
        <v>78</v>
      </c>
      <c r="H47" s="4" t="s">
        <v>45</v>
      </c>
      <c r="I47" s="4" t="s">
        <v>50</v>
      </c>
      <c r="J47" s="4" t="s">
        <v>53</v>
      </c>
      <c r="K47" s="4">
        <v>45</v>
      </c>
      <c r="L47" s="15">
        <v>4019000</v>
      </c>
      <c r="M47" s="14">
        <v>-2.0000000000000001E-4</v>
      </c>
      <c r="N47" s="16">
        <f>INDEX(Parametros!$E$19:$E$28,MATCH(D47,Parametros!$B$19:$B$28,0))+INDEX(Parametros!$B$34:$B$36,MATCH(H47,Parametros!$A$34:$A$36,0))+INDEX(Parametros!$B$39:$B$40,MATCH(I47,Parametros!$A$39:$A$40,0))+INDEX(Parametros!$B$43:$B$46,MATCH(J47,Parametros!$A$43:$A$46,0))+INDEX(Parametros!$B$49:$B$52,MATCH(K47,Parametros!$A$49:$A$52,0))+M47</f>
        <v>2.7799999999999998E-2</v>
      </c>
    </row>
    <row r="48" spans="1:14" x14ac:dyDescent="0.3">
      <c r="A48" s="4" t="s">
        <v>169</v>
      </c>
      <c r="B48" s="4" t="s">
        <v>170</v>
      </c>
      <c r="C48" s="4" t="s">
        <v>29</v>
      </c>
      <c r="D48" s="4" t="s">
        <v>30</v>
      </c>
      <c r="E48" s="4" t="s">
        <v>98</v>
      </c>
      <c r="F48" s="4">
        <v>2014</v>
      </c>
      <c r="G48" s="4" t="s">
        <v>68</v>
      </c>
      <c r="H48" s="4" t="s">
        <v>46</v>
      </c>
      <c r="I48" s="4" t="s">
        <v>50</v>
      </c>
      <c r="J48" s="4" t="s">
        <v>53</v>
      </c>
      <c r="K48" s="4">
        <v>60</v>
      </c>
      <c r="L48" s="15">
        <v>11138000</v>
      </c>
      <c r="M48" s="14">
        <v>-1.5E-3</v>
      </c>
      <c r="N48" s="16">
        <f>INDEX(Parametros!$E$19:$E$28,MATCH(D48,Parametros!$B$19:$B$28,0))+INDEX(Parametros!$B$34:$B$36,MATCH(H48,Parametros!$A$34:$A$36,0))+INDEX(Parametros!$B$39:$B$40,MATCH(I48,Parametros!$A$39:$A$40,0))+INDEX(Parametros!$B$43:$B$46,MATCH(J48,Parametros!$A$43:$A$46,0))+INDEX(Parametros!$B$49:$B$52,MATCH(K48,Parametros!$A$49:$A$52,0))+M48</f>
        <v>2.4E-2</v>
      </c>
    </row>
    <row r="49" spans="1:14" x14ac:dyDescent="0.3">
      <c r="A49" s="4" t="s">
        <v>171</v>
      </c>
      <c r="B49" s="4" t="s">
        <v>172</v>
      </c>
      <c r="C49" s="4" t="s">
        <v>29</v>
      </c>
      <c r="D49" s="4" t="s">
        <v>30</v>
      </c>
      <c r="E49" s="4" t="s">
        <v>83</v>
      </c>
      <c r="F49" s="4">
        <v>2012</v>
      </c>
      <c r="G49" s="4" t="s">
        <v>71</v>
      </c>
      <c r="H49" s="4" t="s">
        <v>45</v>
      </c>
      <c r="I49" s="4" t="s">
        <v>50</v>
      </c>
      <c r="J49" s="4" t="s">
        <v>55</v>
      </c>
      <c r="K49" s="4">
        <v>45</v>
      </c>
      <c r="L49" s="15">
        <v>9444000</v>
      </c>
      <c r="M49" s="14">
        <v>-4.7999999999999996E-3</v>
      </c>
      <c r="N49" s="16">
        <f>INDEX(Parametros!$E$19:$E$28,MATCH(D49,Parametros!$B$19:$B$28,0))+INDEX(Parametros!$B$34:$B$36,MATCH(H49,Parametros!$A$34:$A$36,0))+INDEX(Parametros!$B$39:$B$40,MATCH(I49,Parametros!$A$39:$A$40,0))+INDEX(Parametros!$B$43:$B$46,MATCH(J49,Parametros!$A$43:$A$46,0))+INDEX(Parametros!$B$49:$B$52,MATCH(K49,Parametros!$A$49:$A$52,0))+M49</f>
        <v>3.5700000000000003E-2</v>
      </c>
    </row>
    <row r="50" spans="1:14" x14ac:dyDescent="0.3">
      <c r="A50" s="4" t="s">
        <v>173</v>
      </c>
      <c r="B50" s="4" t="s">
        <v>174</v>
      </c>
      <c r="C50" s="4" t="s">
        <v>29</v>
      </c>
      <c r="D50" s="4" t="s">
        <v>30</v>
      </c>
      <c r="E50" s="4" t="s">
        <v>63</v>
      </c>
      <c r="F50" s="4">
        <v>2018</v>
      </c>
      <c r="G50" s="4" t="s">
        <v>64</v>
      </c>
      <c r="H50" s="4" t="s">
        <v>47</v>
      </c>
      <c r="I50" s="4" t="s">
        <v>50</v>
      </c>
      <c r="J50" s="4" t="s">
        <v>53</v>
      </c>
      <c r="K50" s="4">
        <v>60</v>
      </c>
      <c r="L50" s="15">
        <v>16011000</v>
      </c>
      <c r="M50" s="14">
        <v>-4.7999999999999996E-3</v>
      </c>
      <c r="N50" s="16">
        <f>INDEX(Parametros!$E$19:$E$28,MATCH(D50,Parametros!$B$19:$B$28,0))+INDEX(Parametros!$B$34:$B$36,MATCH(H50,Parametros!$A$34:$A$36,0))+INDEX(Parametros!$B$39:$B$40,MATCH(I50,Parametros!$A$39:$A$40,0))+INDEX(Parametros!$B$43:$B$46,MATCH(J50,Parametros!$A$43:$A$46,0))+INDEX(Parametros!$B$49:$B$52,MATCH(K50,Parametros!$A$49:$A$52,0))+M50</f>
        <v>1.5699999999999999E-2</v>
      </c>
    </row>
    <row r="51" spans="1:14" x14ac:dyDescent="0.3">
      <c r="A51" s="4" t="s">
        <v>175</v>
      </c>
      <c r="B51" s="4" t="s">
        <v>176</v>
      </c>
      <c r="C51" s="4" t="s">
        <v>29</v>
      </c>
      <c r="D51" s="4" t="s">
        <v>30</v>
      </c>
      <c r="E51" s="4" t="s">
        <v>67</v>
      </c>
      <c r="F51" s="4">
        <v>2014</v>
      </c>
      <c r="G51" s="4" t="s">
        <v>68</v>
      </c>
      <c r="H51" s="4" t="s">
        <v>46</v>
      </c>
      <c r="I51" s="4" t="s">
        <v>50</v>
      </c>
      <c r="J51" s="4" t="s">
        <v>52</v>
      </c>
      <c r="K51" s="4">
        <v>60</v>
      </c>
      <c r="L51" s="15">
        <v>11092000</v>
      </c>
      <c r="M51" s="14">
        <v>2.8E-3</v>
      </c>
      <c r="N51" s="16">
        <f>INDEX(Parametros!$E$19:$E$28,MATCH(D51,Parametros!$B$19:$B$28,0))+INDEX(Parametros!$B$34:$B$36,MATCH(H51,Parametros!$A$34:$A$36,0))+INDEX(Parametros!$B$39:$B$40,MATCH(I51,Parametros!$A$39:$A$40,0))+INDEX(Parametros!$B$43:$B$46,MATCH(J51,Parametros!$A$43:$A$46,0))+INDEX(Parametros!$B$49:$B$52,MATCH(K51,Parametros!$A$49:$A$52,0))+M51</f>
        <v>3.0800000000000001E-2</v>
      </c>
    </row>
    <row r="52" spans="1:14" x14ac:dyDescent="0.3">
      <c r="A52" s="4" t="s">
        <v>177</v>
      </c>
      <c r="B52" s="4" t="s">
        <v>178</v>
      </c>
      <c r="C52" s="4" t="s">
        <v>31</v>
      </c>
      <c r="D52" s="4" t="s">
        <v>32</v>
      </c>
      <c r="E52" s="4" t="s">
        <v>118</v>
      </c>
      <c r="F52" s="4">
        <v>2018</v>
      </c>
      <c r="G52" s="4" t="s">
        <v>78</v>
      </c>
      <c r="H52" s="4" t="s">
        <v>46</v>
      </c>
      <c r="I52" s="4" t="s">
        <v>49</v>
      </c>
      <c r="J52" s="4" t="s">
        <v>52</v>
      </c>
      <c r="K52" s="4">
        <v>60</v>
      </c>
      <c r="L52" s="15">
        <v>3061000</v>
      </c>
      <c r="M52" s="14">
        <v>2.0000000000000001E-4</v>
      </c>
      <c r="N52" s="16">
        <f>INDEX(Parametros!$E$19:$E$28,MATCH(D52,Parametros!$B$19:$B$28,0))+INDEX(Parametros!$B$34:$B$36,MATCH(H52,Parametros!$A$34:$A$36,0))+INDEX(Parametros!$B$39:$B$40,MATCH(I52,Parametros!$A$39:$A$40,0))+INDEX(Parametros!$B$43:$B$46,MATCH(J52,Parametros!$A$43:$A$46,0))+INDEX(Parametros!$B$49:$B$52,MATCH(K52,Parametros!$A$49:$A$52,0))+M52</f>
        <v>3.6699999999999997E-2</v>
      </c>
    </row>
    <row r="53" spans="1:14" x14ac:dyDescent="0.3">
      <c r="A53" s="4" t="s">
        <v>179</v>
      </c>
      <c r="B53" s="4" t="s">
        <v>180</v>
      </c>
      <c r="C53" s="4" t="s">
        <v>31</v>
      </c>
      <c r="D53" s="4" t="s">
        <v>32</v>
      </c>
      <c r="E53" s="4" t="s">
        <v>83</v>
      </c>
      <c r="F53" s="4">
        <v>2010</v>
      </c>
      <c r="G53" s="4" t="s">
        <v>64</v>
      </c>
      <c r="H53" s="4" t="s">
        <v>45</v>
      </c>
      <c r="I53" s="4" t="s">
        <v>50</v>
      </c>
      <c r="J53" s="4" t="s">
        <v>52</v>
      </c>
      <c r="K53" s="4">
        <v>60</v>
      </c>
      <c r="L53" s="15">
        <v>3283000</v>
      </c>
      <c r="M53" s="14">
        <v>1.1000000000000001E-3</v>
      </c>
      <c r="N53" s="16">
        <f>INDEX(Parametros!$E$19:$E$28,MATCH(D53,Parametros!$B$19:$B$28,0))+INDEX(Parametros!$B$34:$B$36,MATCH(H53,Parametros!$A$34:$A$36,0))+INDEX(Parametros!$B$39:$B$40,MATCH(I53,Parametros!$A$39:$A$40,0))+INDEX(Parametros!$B$43:$B$46,MATCH(J53,Parametros!$A$43:$A$46,0))+INDEX(Parametros!$B$49:$B$52,MATCH(K53,Parametros!$A$49:$A$52,0))+M53</f>
        <v>3.0100000000000002E-2</v>
      </c>
    </row>
    <row r="54" spans="1:14" x14ac:dyDescent="0.3">
      <c r="A54" s="4" t="s">
        <v>181</v>
      </c>
      <c r="B54" s="4" t="s">
        <v>182</v>
      </c>
      <c r="C54" s="4" t="s">
        <v>31</v>
      </c>
      <c r="D54" s="4" t="s">
        <v>32</v>
      </c>
      <c r="E54" s="4" t="s">
        <v>83</v>
      </c>
      <c r="F54" s="4">
        <v>2022</v>
      </c>
      <c r="G54" s="4" t="s">
        <v>64</v>
      </c>
      <c r="H54" s="4" t="s">
        <v>46</v>
      </c>
      <c r="I54" s="4" t="s">
        <v>50</v>
      </c>
      <c r="J54" s="4" t="s">
        <v>52</v>
      </c>
      <c r="K54" s="4">
        <v>45</v>
      </c>
      <c r="L54" s="15">
        <v>11258000</v>
      </c>
      <c r="M54" s="14">
        <v>2.5000000000000001E-3</v>
      </c>
      <c r="N54" s="16">
        <f>INDEX(Parametros!$E$19:$E$28,MATCH(D54,Parametros!$B$19:$B$28,0))+INDEX(Parametros!$B$34:$B$36,MATCH(H54,Parametros!$A$34:$A$36,0))+INDEX(Parametros!$B$39:$B$40,MATCH(I54,Parametros!$A$39:$A$40,0))+INDEX(Parametros!$B$43:$B$46,MATCH(J54,Parametros!$A$43:$A$46,0))+INDEX(Parametros!$B$49:$B$52,MATCH(K54,Parametros!$A$49:$A$52,0))+M54</f>
        <v>2.3999999999999997E-2</v>
      </c>
    </row>
    <row r="55" spans="1:14" x14ac:dyDescent="0.3">
      <c r="A55" s="4" t="s">
        <v>183</v>
      </c>
      <c r="B55" s="4" t="s">
        <v>184</v>
      </c>
      <c r="C55" s="4" t="s">
        <v>31</v>
      </c>
      <c r="D55" s="4" t="s">
        <v>32</v>
      </c>
      <c r="E55" s="4" t="s">
        <v>74</v>
      </c>
      <c r="F55" s="4">
        <v>2021</v>
      </c>
      <c r="G55" s="4" t="s">
        <v>78</v>
      </c>
      <c r="H55" s="4" t="s">
        <v>46</v>
      </c>
      <c r="I55" s="4" t="s">
        <v>50</v>
      </c>
      <c r="J55" s="4" t="s">
        <v>52</v>
      </c>
      <c r="K55" s="4">
        <v>45</v>
      </c>
      <c r="L55" s="15">
        <v>4167000</v>
      </c>
      <c r="M55" s="14">
        <v>2.8999999999999998E-3</v>
      </c>
      <c r="N55" s="16">
        <f>INDEX(Parametros!$E$19:$E$28,MATCH(D55,Parametros!$B$19:$B$28,0))+INDEX(Parametros!$B$34:$B$36,MATCH(H55,Parametros!$A$34:$A$36,0))+INDEX(Parametros!$B$39:$B$40,MATCH(I55,Parametros!$A$39:$A$40,0))+INDEX(Parametros!$B$43:$B$46,MATCH(J55,Parametros!$A$43:$A$46,0))+INDEX(Parametros!$B$49:$B$52,MATCH(K55,Parametros!$A$49:$A$52,0))+M55</f>
        <v>2.4399999999999998E-2</v>
      </c>
    </row>
    <row r="56" spans="1:14" x14ac:dyDescent="0.3">
      <c r="A56" s="4" t="s">
        <v>185</v>
      </c>
      <c r="B56" s="4" t="s">
        <v>186</v>
      </c>
      <c r="C56" s="4" t="s">
        <v>31</v>
      </c>
      <c r="D56" s="4" t="s">
        <v>32</v>
      </c>
      <c r="E56" s="4" t="s">
        <v>118</v>
      </c>
      <c r="F56" s="4">
        <v>2011</v>
      </c>
      <c r="G56" s="4" t="s">
        <v>71</v>
      </c>
      <c r="H56" s="4" t="s">
        <v>46</v>
      </c>
      <c r="I56" s="4" t="s">
        <v>50</v>
      </c>
      <c r="J56" s="4" t="s">
        <v>55</v>
      </c>
      <c r="K56" s="4">
        <v>30</v>
      </c>
      <c r="L56" s="15">
        <v>13230000</v>
      </c>
      <c r="M56" s="14">
        <v>6.8999999999999999E-3</v>
      </c>
      <c r="N56" s="16">
        <f>INDEX(Parametros!$E$19:$E$28,MATCH(D56,Parametros!$B$19:$B$28,0))+INDEX(Parametros!$B$34:$B$36,MATCH(H56,Parametros!$A$34:$A$36,0))+INDEX(Parametros!$B$39:$B$40,MATCH(I56,Parametros!$A$39:$A$40,0))+INDEX(Parametros!$B$43:$B$46,MATCH(J56,Parametros!$A$43:$A$46,0))+INDEX(Parametros!$B$49:$B$52,MATCH(K56,Parametros!$A$49:$A$52,0))+M56</f>
        <v>3.5900000000000001E-2</v>
      </c>
    </row>
    <row r="57" spans="1:14" x14ac:dyDescent="0.3">
      <c r="A57" s="4" t="s">
        <v>187</v>
      </c>
      <c r="B57" s="4" t="s">
        <v>188</v>
      </c>
      <c r="C57" s="4" t="s">
        <v>31</v>
      </c>
      <c r="D57" s="4" t="s">
        <v>32</v>
      </c>
      <c r="E57" s="4" t="s">
        <v>86</v>
      </c>
      <c r="F57" s="4">
        <v>2016</v>
      </c>
      <c r="G57" s="4" t="s">
        <v>68</v>
      </c>
      <c r="H57" s="4" t="s">
        <v>47</v>
      </c>
      <c r="I57" s="4" t="s">
        <v>50</v>
      </c>
      <c r="J57" s="4" t="s">
        <v>55</v>
      </c>
      <c r="K57" s="4">
        <v>60</v>
      </c>
      <c r="L57" s="15">
        <v>3145000</v>
      </c>
      <c r="M57" s="14">
        <v>-2.9999999999999997E-4</v>
      </c>
      <c r="N57" s="16">
        <f>INDEX(Parametros!$E$19:$E$28,MATCH(D57,Parametros!$B$19:$B$28,0))+INDEX(Parametros!$B$34:$B$36,MATCH(H57,Parametros!$A$34:$A$36,0))+INDEX(Parametros!$B$39:$B$40,MATCH(I57,Parametros!$A$39:$A$40,0))+INDEX(Parametros!$B$43:$B$46,MATCH(J57,Parametros!$A$43:$A$46,0))+INDEX(Parametros!$B$49:$B$52,MATCH(K57,Parametros!$A$49:$A$52,0))+M57</f>
        <v>2.87E-2</v>
      </c>
    </row>
    <row r="58" spans="1:14" x14ac:dyDescent="0.3">
      <c r="A58" s="4" t="s">
        <v>189</v>
      </c>
      <c r="B58" s="4" t="s">
        <v>190</v>
      </c>
      <c r="C58" s="4" t="s">
        <v>31</v>
      </c>
      <c r="D58" s="4" t="s">
        <v>32</v>
      </c>
      <c r="E58" s="4" t="s">
        <v>74</v>
      </c>
      <c r="F58" s="4">
        <v>2021</v>
      </c>
      <c r="G58" s="4" t="s">
        <v>64</v>
      </c>
      <c r="H58" s="4" t="s">
        <v>46</v>
      </c>
      <c r="I58" s="4" t="s">
        <v>50</v>
      </c>
      <c r="J58" s="4" t="s">
        <v>53</v>
      </c>
      <c r="K58" s="4">
        <v>45</v>
      </c>
      <c r="L58" s="15">
        <v>5054000</v>
      </c>
      <c r="M58" s="14">
        <v>-1E-3</v>
      </c>
      <c r="N58" s="16">
        <f>INDEX(Parametros!$E$19:$E$28,MATCH(D58,Parametros!$B$19:$B$28,0))+INDEX(Parametros!$B$34:$B$36,MATCH(H58,Parametros!$A$34:$A$36,0))+INDEX(Parametros!$B$39:$B$40,MATCH(I58,Parametros!$A$39:$A$40,0))+INDEX(Parametros!$B$43:$B$46,MATCH(J58,Parametros!$A$43:$A$46,0))+INDEX(Parametros!$B$49:$B$52,MATCH(K58,Parametros!$A$49:$A$52,0))+M58</f>
        <v>1.7999999999999999E-2</v>
      </c>
    </row>
    <row r="59" spans="1:14" x14ac:dyDescent="0.3">
      <c r="A59" s="4" t="s">
        <v>191</v>
      </c>
      <c r="B59" s="4" t="s">
        <v>192</v>
      </c>
      <c r="C59" s="4" t="s">
        <v>31</v>
      </c>
      <c r="D59" s="4" t="s">
        <v>32</v>
      </c>
      <c r="E59" s="4" t="s">
        <v>67</v>
      </c>
      <c r="F59" s="4">
        <v>2011</v>
      </c>
      <c r="G59" s="4" t="s">
        <v>64</v>
      </c>
      <c r="H59" s="4" t="s">
        <v>46</v>
      </c>
      <c r="I59" s="4" t="s">
        <v>49</v>
      </c>
      <c r="J59" s="4" t="s">
        <v>53</v>
      </c>
      <c r="K59" s="4">
        <v>60</v>
      </c>
      <c r="L59" s="15">
        <v>4001000</v>
      </c>
      <c r="M59" s="14">
        <v>-3.8E-3</v>
      </c>
      <c r="N59" s="16">
        <f>INDEX(Parametros!$E$19:$E$28,MATCH(D59,Parametros!$B$19:$B$28,0))+INDEX(Parametros!$B$34:$B$36,MATCH(H59,Parametros!$A$34:$A$36,0))+INDEX(Parametros!$B$39:$B$40,MATCH(I59,Parametros!$A$39:$A$40,0))+INDEX(Parametros!$B$43:$B$46,MATCH(J59,Parametros!$A$43:$A$46,0))+INDEX(Parametros!$B$49:$B$52,MATCH(K59,Parametros!$A$49:$A$52,0))+M59</f>
        <v>3.0200000000000001E-2</v>
      </c>
    </row>
    <row r="60" spans="1:14" x14ac:dyDescent="0.3">
      <c r="A60" s="4" t="s">
        <v>193</v>
      </c>
      <c r="B60" s="4" t="s">
        <v>194</v>
      </c>
      <c r="C60" s="4" t="s">
        <v>31</v>
      </c>
      <c r="D60" s="4" t="s">
        <v>32</v>
      </c>
      <c r="E60" s="4" t="s">
        <v>131</v>
      </c>
      <c r="F60" s="4">
        <v>2011</v>
      </c>
      <c r="G60" s="4" t="s">
        <v>71</v>
      </c>
      <c r="H60" s="4" t="s">
        <v>46</v>
      </c>
      <c r="I60" s="4" t="s">
        <v>50</v>
      </c>
      <c r="J60" s="4" t="s">
        <v>55</v>
      </c>
      <c r="K60" s="4">
        <v>60</v>
      </c>
      <c r="L60" s="15">
        <v>8753000</v>
      </c>
      <c r="M60" s="14">
        <v>1E-3</v>
      </c>
      <c r="N60" s="16">
        <f>INDEX(Parametros!$E$19:$E$28,MATCH(D60,Parametros!$B$19:$B$28,0))+INDEX(Parametros!$B$34:$B$36,MATCH(H60,Parametros!$A$34:$A$36,0))+INDEX(Parametros!$B$39:$B$40,MATCH(I60,Parametros!$A$39:$A$40,0))+INDEX(Parametros!$B$43:$B$46,MATCH(J60,Parametros!$A$43:$A$46,0))+INDEX(Parametros!$B$49:$B$52,MATCH(K60,Parametros!$A$49:$A$52,0))+M60</f>
        <v>3.4999999999999996E-2</v>
      </c>
    </row>
    <row r="61" spans="1:14" x14ac:dyDescent="0.3">
      <c r="A61" s="4" t="s">
        <v>195</v>
      </c>
      <c r="B61" s="4" t="s">
        <v>196</v>
      </c>
      <c r="C61" s="4" t="s">
        <v>31</v>
      </c>
      <c r="D61" s="4" t="s">
        <v>32</v>
      </c>
      <c r="E61" s="4" t="s">
        <v>131</v>
      </c>
      <c r="F61" s="4">
        <v>2019</v>
      </c>
      <c r="G61" s="4" t="s">
        <v>71</v>
      </c>
      <c r="H61" s="4" t="s">
        <v>46</v>
      </c>
      <c r="I61" s="4" t="s">
        <v>50</v>
      </c>
      <c r="J61" s="4" t="s">
        <v>52</v>
      </c>
      <c r="K61" s="4">
        <v>90</v>
      </c>
      <c r="L61" s="15">
        <v>10079000</v>
      </c>
      <c r="M61" s="14">
        <v>1.1000000000000001E-3</v>
      </c>
      <c r="N61" s="16">
        <f>INDEX(Parametros!$E$19:$E$28,MATCH(D61,Parametros!$B$19:$B$28,0))+INDEX(Parametros!$B$34:$B$36,MATCH(H61,Parametros!$A$34:$A$36,0))+INDEX(Parametros!$B$39:$B$40,MATCH(I61,Parametros!$A$39:$A$40,0))+INDEX(Parametros!$B$43:$B$46,MATCH(J61,Parametros!$A$43:$A$46,0))+INDEX(Parametros!$B$49:$B$52,MATCH(K61,Parametros!$A$49:$A$52,0))+M61</f>
        <v>3.0099999999999998E-2</v>
      </c>
    </row>
    <row r="62" spans="1:14" x14ac:dyDescent="0.3">
      <c r="A62" s="4" t="s">
        <v>197</v>
      </c>
      <c r="B62" s="4" t="s">
        <v>198</v>
      </c>
      <c r="C62" s="4" t="s">
        <v>33</v>
      </c>
      <c r="D62" s="4" t="s">
        <v>34</v>
      </c>
      <c r="E62" s="4" t="s">
        <v>131</v>
      </c>
      <c r="F62" s="4">
        <v>2011</v>
      </c>
      <c r="G62" s="4" t="s">
        <v>78</v>
      </c>
      <c r="H62" s="4" t="s">
        <v>46</v>
      </c>
      <c r="I62" s="4" t="s">
        <v>50</v>
      </c>
      <c r="J62" s="4" t="s">
        <v>52</v>
      </c>
      <c r="K62" s="4">
        <v>90</v>
      </c>
      <c r="L62" s="15">
        <v>18779000</v>
      </c>
      <c r="M62" s="14">
        <v>-3.0000000000000001E-3</v>
      </c>
      <c r="N62" s="16">
        <f>INDEX(Parametros!$E$19:$E$28,MATCH(D62,Parametros!$B$19:$B$28,0))+INDEX(Parametros!$B$34:$B$36,MATCH(H62,Parametros!$A$34:$A$36,0))+INDEX(Parametros!$B$39:$B$40,MATCH(I62,Parametros!$A$39:$A$40,0))+INDEX(Parametros!$B$43:$B$46,MATCH(J62,Parametros!$A$43:$A$46,0))+INDEX(Parametros!$B$49:$B$52,MATCH(K62,Parametros!$A$49:$A$52,0))+M62</f>
        <v>0.04</v>
      </c>
    </row>
    <row r="63" spans="1:14" x14ac:dyDescent="0.3">
      <c r="A63" s="4" t="s">
        <v>199</v>
      </c>
      <c r="B63" s="4" t="s">
        <v>200</v>
      </c>
      <c r="C63" s="4" t="s">
        <v>33</v>
      </c>
      <c r="D63" s="4" t="s">
        <v>34</v>
      </c>
      <c r="E63" s="4" t="s">
        <v>89</v>
      </c>
      <c r="F63" s="4">
        <v>2019</v>
      </c>
      <c r="G63" s="4" t="s">
        <v>64</v>
      </c>
      <c r="H63" s="4" t="s">
        <v>46</v>
      </c>
      <c r="I63" s="4" t="s">
        <v>50</v>
      </c>
      <c r="J63" s="4" t="s">
        <v>54</v>
      </c>
      <c r="K63" s="4">
        <v>45</v>
      </c>
      <c r="L63" s="15">
        <v>11107000</v>
      </c>
      <c r="M63" s="14">
        <v>-1E-4</v>
      </c>
      <c r="N63" s="16">
        <f>INDEX(Parametros!$E$19:$E$28,MATCH(D63,Parametros!$B$19:$B$28,0))+INDEX(Parametros!$B$34:$B$36,MATCH(H63,Parametros!$A$34:$A$36,0))+INDEX(Parametros!$B$39:$B$40,MATCH(I63,Parametros!$A$39:$A$40,0))+INDEX(Parametros!$B$43:$B$46,MATCH(J63,Parametros!$A$43:$A$46,0))+INDEX(Parametros!$B$49:$B$52,MATCH(K63,Parametros!$A$49:$A$52,0))+M63</f>
        <v>3.5400000000000001E-2</v>
      </c>
    </row>
    <row r="64" spans="1:14" x14ac:dyDescent="0.3">
      <c r="A64" s="4" t="s">
        <v>201</v>
      </c>
      <c r="B64" s="4" t="s">
        <v>202</v>
      </c>
      <c r="C64" s="4" t="s">
        <v>33</v>
      </c>
      <c r="D64" s="4" t="s">
        <v>34</v>
      </c>
      <c r="E64" s="4" t="s">
        <v>89</v>
      </c>
      <c r="F64" s="4">
        <v>2014</v>
      </c>
      <c r="G64" s="4" t="s">
        <v>78</v>
      </c>
      <c r="H64" s="4" t="s">
        <v>46</v>
      </c>
      <c r="I64" s="4" t="s">
        <v>50</v>
      </c>
      <c r="J64" s="4" t="s">
        <v>53</v>
      </c>
      <c r="K64" s="4">
        <v>90</v>
      </c>
      <c r="L64" s="15">
        <v>29662000</v>
      </c>
      <c r="M64" s="14">
        <v>-1E-4</v>
      </c>
      <c r="N64" s="16">
        <f>INDEX(Parametros!$E$19:$E$28,MATCH(D64,Parametros!$B$19:$B$28,0))+INDEX(Parametros!$B$34:$B$36,MATCH(H64,Parametros!$A$34:$A$36,0))+INDEX(Parametros!$B$39:$B$40,MATCH(I64,Parametros!$A$39:$A$40,0))+INDEX(Parametros!$B$43:$B$46,MATCH(J64,Parametros!$A$43:$A$46,0))+INDEX(Parametros!$B$49:$B$52,MATCH(K64,Parametros!$A$49:$A$52,0))+M64</f>
        <v>4.0399999999999998E-2</v>
      </c>
    </row>
    <row r="65" spans="1:14" x14ac:dyDescent="0.3">
      <c r="A65" s="4" t="s">
        <v>203</v>
      </c>
      <c r="B65" s="4" t="s">
        <v>204</v>
      </c>
      <c r="C65" s="4" t="s">
        <v>33</v>
      </c>
      <c r="D65" s="4" t="s">
        <v>34</v>
      </c>
      <c r="E65" s="4" t="s">
        <v>74</v>
      </c>
      <c r="F65" s="4">
        <v>2020</v>
      </c>
      <c r="G65" s="4" t="s">
        <v>64</v>
      </c>
      <c r="H65" s="4" t="s">
        <v>45</v>
      </c>
      <c r="I65" s="4" t="s">
        <v>50</v>
      </c>
      <c r="J65" s="4" t="s">
        <v>52</v>
      </c>
      <c r="K65" s="4">
        <v>90</v>
      </c>
      <c r="L65" s="15">
        <v>24140000</v>
      </c>
      <c r="M65" s="14">
        <v>1.47E-2</v>
      </c>
      <c r="N65" s="16">
        <f>INDEX(Parametros!$E$19:$E$28,MATCH(D65,Parametros!$B$19:$B$28,0))+INDEX(Parametros!$B$34:$B$36,MATCH(H65,Parametros!$A$34:$A$36,0))+INDEX(Parametros!$B$39:$B$40,MATCH(I65,Parametros!$A$39:$A$40,0))+INDEX(Parametros!$B$43:$B$46,MATCH(J65,Parametros!$A$43:$A$46,0))+INDEX(Parametros!$B$49:$B$52,MATCH(K65,Parametros!$A$49:$A$52,0))+M65</f>
        <v>6.2700000000000006E-2</v>
      </c>
    </row>
    <row r="66" spans="1:14" x14ac:dyDescent="0.3">
      <c r="A66" s="4" t="s">
        <v>205</v>
      </c>
      <c r="B66" s="4" t="s">
        <v>206</v>
      </c>
      <c r="C66" s="4" t="s">
        <v>33</v>
      </c>
      <c r="D66" s="4" t="s">
        <v>34</v>
      </c>
      <c r="E66" s="4" t="s">
        <v>89</v>
      </c>
      <c r="F66" s="4">
        <v>2016</v>
      </c>
      <c r="G66" s="4" t="s">
        <v>64</v>
      </c>
      <c r="H66" s="4" t="s">
        <v>46</v>
      </c>
      <c r="I66" s="4" t="s">
        <v>50</v>
      </c>
      <c r="J66" s="4" t="s">
        <v>53</v>
      </c>
      <c r="K66" s="4">
        <v>45</v>
      </c>
      <c r="L66" s="15">
        <v>36519000</v>
      </c>
      <c r="M66" s="14">
        <v>-2E-3</v>
      </c>
      <c r="N66" s="16">
        <f>INDEX(Parametros!$E$19:$E$28,MATCH(D66,Parametros!$B$19:$B$28,0))+INDEX(Parametros!$B$34:$B$36,MATCH(H66,Parametros!$A$34:$A$36,0))+INDEX(Parametros!$B$39:$B$40,MATCH(I66,Parametros!$A$39:$A$40,0))+INDEX(Parametros!$B$43:$B$46,MATCH(J66,Parametros!$A$43:$A$46,0))+INDEX(Parametros!$B$49:$B$52,MATCH(K66,Parametros!$A$49:$A$52,0))+M66</f>
        <v>3.1E-2</v>
      </c>
    </row>
    <row r="67" spans="1:14" x14ac:dyDescent="0.3">
      <c r="A67" s="4" t="s">
        <v>207</v>
      </c>
      <c r="B67" s="4" t="s">
        <v>208</v>
      </c>
      <c r="C67" s="4" t="s">
        <v>33</v>
      </c>
      <c r="D67" s="4" t="s">
        <v>34</v>
      </c>
      <c r="E67" s="4" t="s">
        <v>131</v>
      </c>
      <c r="F67" s="4">
        <v>2017</v>
      </c>
      <c r="G67" s="4" t="s">
        <v>68</v>
      </c>
      <c r="H67" s="4" t="s">
        <v>46</v>
      </c>
      <c r="I67" s="4" t="s">
        <v>50</v>
      </c>
      <c r="J67" s="4" t="s">
        <v>52</v>
      </c>
      <c r="K67" s="4">
        <v>60</v>
      </c>
      <c r="L67" s="15">
        <v>17055000</v>
      </c>
      <c r="M67" s="14">
        <v>5.0000000000000001E-3</v>
      </c>
      <c r="N67" s="16">
        <f>INDEX(Parametros!$E$19:$E$28,MATCH(D67,Parametros!$B$19:$B$28,0))+INDEX(Parametros!$B$34:$B$36,MATCH(H67,Parametros!$A$34:$A$36,0))+INDEX(Parametros!$B$39:$B$40,MATCH(I67,Parametros!$A$39:$A$40,0))+INDEX(Parametros!$B$43:$B$46,MATCH(J67,Parametros!$A$43:$A$46,0))+INDEX(Parametros!$B$49:$B$52,MATCH(K67,Parametros!$A$49:$A$52,0))+M67</f>
        <v>4.2999999999999997E-2</v>
      </c>
    </row>
    <row r="68" spans="1:14" x14ac:dyDescent="0.3">
      <c r="A68" s="4" t="s">
        <v>209</v>
      </c>
      <c r="B68" s="4" t="s">
        <v>210</v>
      </c>
      <c r="C68" s="4" t="s">
        <v>33</v>
      </c>
      <c r="D68" s="4" t="s">
        <v>34</v>
      </c>
      <c r="E68" s="4" t="s">
        <v>118</v>
      </c>
      <c r="F68" s="4">
        <v>2011</v>
      </c>
      <c r="G68" s="4" t="s">
        <v>71</v>
      </c>
      <c r="H68" s="4" t="s">
        <v>47</v>
      </c>
      <c r="I68" s="4" t="s">
        <v>50</v>
      </c>
      <c r="J68" s="4" t="s">
        <v>52</v>
      </c>
      <c r="K68" s="4">
        <v>45</v>
      </c>
      <c r="L68" s="15">
        <v>10698000</v>
      </c>
      <c r="M68" s="14">
        <v>1.6000000000000001E-3</v>
      </c>
      <c r="N68" s="16">
        <f>INDEX(Parametros!$E$19:$E$28,MATCH(D68,Parametros!$B$19:$B$28,0))+INDEX(Parametros!$B$34:$B$36,MATCH(H68,Parametros!$A$34:$A$36,0))+INDEX(Parametros!$B$39:$B$40,MATCH(I68,Parametros!$A$39:$A$40,0))+INDEX(Parametros!$B$43:$B$46,MATCH(J68,Parametros!$A$43:$A$46,0))+INDEX(Parametros!$B$49:$B$52,MATCH(K68,Parametros!$A$49:$A$52,0))+M68</f>
        <v>3.2099999999999997E-2</v>
      </c>
    </row>
    <row r="69" spans="1:14" x14ac:dyDescent="0.3">
      <c r="A69" s="4" t="s">
        <v>211</v>
      </c>
      <c r="B69" s="4" t="s">
        <v>212</v>
      </c>
      <c r="C69" s="4" t="s">
        <v>33</v>
      </c>
      <c r="D69" s="4" t="s">
        <v>34</v>
      </c>
      <c r="E69" s="4" t="s">
        <v>63</v>
      </c>
      <c r="F69" s="4">
        <v>2016</v>
      </c>
      <c r="G69" s="4" t="s">
        <v>78</v>
      </c>
      <c r="H69" s="4" t="s">
        <v>45</v>
      </c>
      <c r="I69" s="4" t="s">
        <v>50</v>
      </c>
      <c r="J69" s="4" t="s">
        <v>52</v>
      </c>
      <c r="K69" s="4">
        <v>30</v>
      </c>
      <c r="L69" s="15">
        <v>15339000</v>
      </c>
      <c r="M69" s="14">
        <v>-4.0000000000000002E-4</v>
      </c>
      <c r="N69" s="16">
        <f>INDEX(Parametros!$E$19:$E$28,MATCH(D69,Parametros!$B$19:$B$28,0))+INDEX(Parametros!$B$34:$B$36,MATCH(H69,Parametros!$A$34:$A$36,0))+INDEX(Parametros!$B$39:$B$40,MATCH(I69,Parametros!$A$39:$A$40,0))+INDEX(Parametros!$B$43:$B$46,MATCH(J69,Parametros!$A$43:$A$46,0))+INDEX(Parametros!$B$49:$B$52,MATCH(K69,Parametros!$A$49:$A$52,0))+M69</f>
        <v>3.7600000000000001E-2</v>
      </c>
    </row>
    <row r="70" spans="1:14" x14ac:dyDescent="0.3">
      <c r="A70" s="4" t="s">
        <v>213</v>
      </c>
      <c r="B70" s="4" t="s">
        <v>214</v>
      </c>
      <c r="C70" s="4" t="s">
        <v>33</v>
      </c>
      <c r="D70" s="4" t="s">
        <v>34</v>
      </c>
      <c r="E70" s="4" t="s">
        <v>89</v>
      </c>
      <c r="F70" s="4">
        <v>2018</v>
      </c>
      <c r="G70" s="4" t="s">
        <v>68</v>
      </c>
      <c r="H70" s="4" t="s">
        <v>47</v>
      </c>
      <c r="I70" s="4" t="s">
        <v>50</v>
      </c>
      <c r="J70" s="4" t="s">
        <v>54</v>
      </c>
      <c r="K70" s="4">
        <v>90</v>
      </c>
      <c r="L70" s="15">
        <v>43912000</v>
      </c>
      <c r="M70" s="14">
        <v>1.6000000000000001E-3</v>
      </c>
      <c r="N70" s="16">
        <f>INDEX(Parametros!$E$19:$E$28,MATCH(D70,Parametros!$B$19:$B$28,0))+INDEX(Parametros!$B$34:$B$36,MATCH(H70,Parametros!$A$34:$A$36,0))+INDEX(Parametros!$B$39:$B$40,MATCH(I70,Parametros!$A$39:$A$40,0))+INDEX(Parametros!$B$43:$B$46,MATCH(J70,Parametros!$A$43:$A$46,0))+INDEX(Parametros!$B$49:$B$52,MATCH(K70,Parametros!$A$49:$A$52,0))+M70</f>
        <v>3.9599999999999996E-2</v>
      </c>
    </row>
    <row r="71" spans="1:14" x14ac:dyDescent="0.3">
      <c r="A71" s="4" t="s">
        <v>215</v>
      </c>
      <c r="B71" s="4" t="s">
        <v>216</v>
      </c>
      <c r="C71" s="4" t="s">
        <v>33</v>
      </c>
      <c r="D71" s="4" t="s">
        <v>34</v>
      </c>
      <c r="E71" s="4" t="s">
        <v>118</v>
      </c>
      <c r="F71" s="4">
        <v>2022</v>
      </c>
      <c r="G71" s="4" t="s">
        <v>71</v>
      </c>
      <c r="H71" s="4" t="s">
        <v>45</v>
      </c>
      <c r="I71" s="4" t="s">
        <v>50</v>
      </c>
      <c r="J71" s="4" t="s">
        <v>55</v>
      </c>
      <c r="K71" s="4">
        <v>45</v>
      </c>
      <c r="L71" s="15">
        <v>37403000</v>
      </c>
      <c r="M71" s="14">
        <v>1.4E-3</v>
      </c>
      <c r="N71" s="16">
        <f>INDEX(Parametros!$E$19:$E$28,MATCH(D71,Parametros!$B$19:$B$28,0))+INDEX(Parametros!$B$34:$B$36,MATCH(H71,Parametros!$A$34:$A$36,0))+INDEX(Parametros!$B$39:$B$40,MATCH(I71,Parametros!$A$39:$A$40,0))+INDEX(Parametros!$B$43:$B$46,MATCH(J71,Parametros!$A$43:$A$46,0))+INDEX(Parametros!$B$49:$B$52,MATCH(K71,Parametros!$A$49:$A$52,0))+M71</f>
        <v>5.1900000000000002E-2</v>
      </c>
    </row>
    <row r="72" spans="1:14" x14ac:dyDescent="0.3">
      <c r="A72" s="4" t="s">
        <v>217</v>
      </c>
      <c r="B72" s="4" t="s">
        <v>218</v>
      </c>
      <c r="C72" s="4" t="s">
        <v>35</v>
      </c>
      <c r="D72" s="4" t="s">
        <v>36</v>
      </c>
      <c r="E72" s="4" t="s">
        <v>86</v>
      </c>
      <c r="F72" s="4">
        <v>2022</v>
      </c>
      <c r="G72" s="4" t="s">
        <v>71</v>
      </c>
      <c r="H72" s="4" t="s">
        <v>45</v>
      </c>
      <c r="I72" s="4" t="s">
        <v>50</v>
      </c>
      <c r="J72" s="4" t="s">
        <v>53</v>
      </c>
      <c r="K72" s="4">
        <v>30</v>
      </c>
      <c r="L72" s="15">
        <v>21967000</v>
      </c>
      <c r="M72" s="14">
        <v>-1E-4</v>
      </c>
      <c r="N72" s="16">
        <f>INDEX(Parametros!$E$19:$E$28,MATCH(D72,Parametros!$B$19:$B$28,0))+INDEX(Parametros!$B$34:$B$36,MATCH(H72,Parametros!$A$34:$A$36,0))+INDEX(Parametros!$B$39:$B$40,MATCH(I72,Parametros!$A$39:$A$40,0))+INDEX(Parametros!$B$43:$B$46,MATCH(J72,Parametros!$A$43:$A$46,0))+INDEX(Parametros!$B$49:$B$52,MATCH(K72,Parametros!$A$49:$A$52,0))+M72</f>
        <v>2.7400000000000001E-2</v>
      </c>
    </row>
    <row r="73" spans="1:14" x14ac:dyDescent="0.3">
      <c r="A73" s="4" t="s">
        <v>219</v>
      </c>
      <c r="B73" s="4" t="s">
        <v>220</v>
      </c>
      <c r="C73" s="4" t="s">
        <v>35</v>
      </c>
      <c r="D73" s="4" t="s">
        <v>36</v>
      </c>
      <c r="E73" s="4" t="s">
        <v>131</v>
      </c>
      <c r="F73" s="4">
        <v>2016</v>
      </c>
      <c r="G73" s="4" t="s">
        <v>64</v>
      </c>
      <c r="H73" s="4" t="s">
        <v>45</v>
      </c>
      <c r="I73" s="4" t="s">
        <v>50</v>
      </c>
      <c r="J73" s="4" t="s">
        <v>52</v>
      </c>
      <c r="K73" s="4">
        <v>45</v>
      </c>
      <c r="L73" s="15">
        <v>10296000</v>
      </c>
      <c r="M73" s="14">
        <v>-1E-3</v>
      </c>
      <c r="N73" s="16">
        <f>INDEX(Parametros!$E$19:$E$28,MATCH(D73,Parametros!$B$19:$B$28,0))+INDEX(Parametros!$B$34:$B$36,MATCH(H73,Parametros!$A$34:$A$36,0))+INDEX(Parametros!$B$39:$B$40,MATCH(I73,Parametros!$A$39:$A$40,0))+INDEX(Parametros!$B$43:$B$46,MATCH(J73,Parametros!$A$43:$A$46,0))+INDEX(Parametros!$B$49:$B$52,MATCH(K73,Parametros!$A$49:$A$52,0))+M73</f>
        <v>3.15E-2</v>
      </c>
    </row>
    <row r="74" spans="1:14" x14ac:dyDescent="0.3">
      <c r="A74" s="4" t="s">
        <v>221</v>
      </c>
      <c r="B74" s="4" t="s">
        <v>222</v>
      </c>
      <c r="C74" s="4" t="s">
        <v>35</v>
      </c>
      <c r="D74" s="4" t="s">
        <v>36</v>
      </c>
      <c r="E74" s="4" t="s">
        <v>83</v>
      </c>
      <c r="F74" s="4">
        <v>2011</v>
      </c>
      <c r="G74" s="4" t="s">
        <v>64</v>
      </c>
      <c r="H74" s="4" t="s">
        <v>46</v>
      </c>
      <c r="I74" s="4" t="s">
        <v>50</v>
      </c>
      <c r="J74" s="4" t="s">
        <v>52</v>
      </c>
      <c r="K74" s="4">
        <v>90</v>
      </c>
      <c r="L74" s="15">
        <v>8964000</v>
      </c>
      <c r="M74" s="14">
        <v>-1.5E-3</v>
      </c>
      <c r="N74" s="16">
        <f>INDEX(Parametros!$E$19:$E$28,MATCH(D74,Parametros!$B$19:$B$28,0))+INDEX(Parametros!$B$34:$B$36,MATCH(H74,Parametros!$A$34:$A$36,0))+INDEX(Parametros!$B$39:$B$40,MATCH(I74,Parametros!$A$39:$A$40,0))+INDEX(Parametros!$B$43:$B$46,MATCH(J74,Parametros!$A$43:$A$46,0))+INDEX(Parametros!$B$49:$B$52,MATCH(K74,Parametros!$A$49:$A$52,0))+M74</f>
        <v>3.3500000000000002E-2</v>
      </c>
    </row>
    <row r="75" spans="1:14" x14ac:dyDescent="0.3">
      <c r="A75" s="4" t="s">
        <v>223</v>
      </c>
      <c r="B75" s="4" t="s">
        <v>224</v>
      </c>
      <c r="C75" s="4" t="s">
        <v>35</v>
      </c>
      <c r="D75" s="4" t="s">
        <v>36</v>
      </c>
      <c r="E75" s="4" t="s">
        <v>67</v>
      </c>
      <c r="F75" s="4">
        <v>2021</v>
      </c>
      <c r="G75" s="4" t="s">
        <v>71</v>
      </c>
      <c r="H75" s="4" t="s">
        <v>47</v>
      </c>
      <c r="I75" s="4" t="s">
        <v>50</v>
      </c>
      <c r="J75" s="4" t="s">
        <v>52</v>
      </c>
      <c r="K75" s="4">
        <v>30</v>
      </c>
      <c r="L75" s="15">
        <v>8306000</v>
      </c>
      <c r="M75" s="14">
        <v>-1.5E-3</v>
      </c>
      <c r="N75" s="16">
        <f>INDEX(Parametros!$E$19:$E$28,MATCH(D75,Parametros!$B$19:$B$28,0))+INDEX(Parametros!$B$34:$B$36,MATCH(H75,Parametros!$A$34:$A$36,0))+INDEX(Parametros!$B$39:$B$40,MATCH(I75,Parametros!$A$39:$A$40,0))+INDEX(Parametros!$B$43:$B$46,MATCH(J75,Parametros!$A$43:$A$46,0))+INDEX(Parametros!$B$49:$B$52,MATCH(K75,Parametros!$A$49:$A$52,0))+M75</f>
        <v>1.8499999999999999E-2</v>
      </c>
    </row>
    <row r="76" spans="1:14" x14ac:dyDescent="0.3">
      <c r="A76" s="4" t="s">
        <v>225</v>
      </c>
      <c r="B76" s="4" t="s">
        <v>226</v>
      </c>
      <c r="C76" s="4" t="s">
        <v>35</v>
      </c>
      <c r="D76" s="4" t="s">
        <v>36</v>
      </c>
      <c r="E76" s="4" t="s">
        <v>118</v>
      </c>
      <c r="F76" s="4">
        <v>2018</v>
      </c>
      <c r="G76" s="4" t="s">
        <v>78</v>
      </c>
      <c r="H76" s="4" t="s">
        <v>45</v>
      </c>
      <c r="I76" s="4" t="s">
        <v>49</v>
      </c>
      <c r="J76" s="4" t="s">
        <v>52</v>
      </c>
      <c r="K76" s="4">
        <v>90</v>
      </c>
      <c r="L76" s="15">
        <v>21713000</v>
      </c>
      <c r="M76" s="14">
        <v>1.1000000000000001E-3</v>
      </c>
      <c r="N76" s="16">
        <f>INDEX(Parametros!$E$19:$E$28,MATCH(D76,Parametros!$B$19:$B$28,0))+INDEX(Parametros!$B$34:$B$36,MATCH(H76,Parametros!$A$34:$A$36,0))+INDEX(Parametros!$B$39:$B$40,MATCH(I76,Parametros!$A$39:$A$40,0))+INDEX(Parametros!$B$43:$B$46,MATCH(J76,Parametros!$A$43:$A$46,0))+INDEX(Parametros!$B$49:$B$52,MATCH(K76,Parametros!$A$49:$A$52,0))+M76</f>
        <v>5.3599999999999995E-2</v>
      </c>
    </row>
    <row r="77" spans="1:14" x14ac:dyDescent="0.3">
      <c r="A77" s="4" t="s">
        <v>227</v>
      </c>
      <c r="B77" s="4" t="s">
        <v>228</v>
      </c>
      <c r="C77" s="4" t="s">
        <v>35</v>
      </c>
      <c r="D77" s="4" t="s">
        <v>36</v>
      </c>
      <c r="E77" s="4" t="s">
        <v>98</v>
      </c>
      <c r="F77" s="4">
        <v>2018</v>
      </c>
      <c r="G77" s="4" t="s">
        <v>64</v>
      </c>
      <c r="H77" s="4" t="s">
        <v>46</v>
      </c>
      <c r="I77" s="4" t="s">
        <v>49</v>
      </c>
      <c r="J77" s="4" t="s">
        <v>52</v>
      </c>
      <c r="K77" s="4">
        <v>60</v>
      </c>
      <c r="L77" s="15">
        <v>15784000</v>
      </c>
      <c r="M77" s="14">
        <v>-5.0000000000000001E-4</v>
      </c>
      <c r="N77" s="16">
        <f>INDEX(Parametros!$E$19:$E$28,MATCH(D77,Parametros!$B$19:$B$28,0))+INDEX(Parametros!$B$34:$B$36,MATCH(H77,Parametros!$A$34:$A$36,0))+INDEX(Parametros!$B$39:$B$40,MATCH(I77,Parametros!$A$39:$A$40,0))+INDEX(Parametros!$B$43:$B$46,MATCH(J77,Parametros!$A$43:$A$46,0))+INDEX(Parametros!$B$49:$B$52,MATCH(K77,Parametros!$A$49:$A$52,0))+M77</f>
        <v>4.2000000000000003E-2</v>
      </c>
    </row>
    <row r="78" spans="1:14" x14ac:dyDescent="0.3">
      <c r="A78" s="4" t="s">
        <v>229</v>
      </c>
      <c r="B78" s="4" t="s">
        <v>230</v>
      </c>
      <c r="C78" s="4" t="s">
        <v>35</v>
      </c>
      <c r="D78" s="4" t="s">
        <v>36</v>
      </c>
      <c r="E78" s="4" t="s">
        <v>131</v>
      </c>
      <c r="F78" s="4">
        <v>2019</v>
      </c>
      <c r="G78" s="4" t="s">
        <v>64</v>
      </c>
      <c r="H78" s="4" t="s">
        <v>46</v>
      </c>
      <c r="I78" s="4" t="s">
        <v>49</v>
      </c>
      <c r="J78" s="4" t="s">
        <v>52</v>
      </c>
      <c r="K78" s="4">
        <v>30</v>
      </c>
      <c r="L78" s="15">
        <v>10622000</v>
      </c>
      <c r="M78" s="14">
        <v>3.8999999999999998E-3</v>
      </c>
      <c r="N78" s="16">
        <f>INDEX(Parametros!$E$19:$E$28,MATCH(D78,Parametros!$B$19:$B$28,0))+INDEX(Parametros!$B$34:$B$36,MATCH(H78,Parametros!$A$34:$A$36,0))+INDEX(Parametros!$B$39:$B$40,MATCH(I78,Parametros!$A$39:$A$40,0))+INDEX(Parametros!$B$43:$B$46,MATCH(J78,Parametros!$A$43:$A$46,0))+INDEX(Parametros!$B$49:$B$52,MATCH(K78,Parametros!$A$49:$A$52,0))+M78</f>
        <v>4.1400000000000006E-2</v>
      </c>
    </row>
    <row r="79" spans="1:14" x14ac:dyDescent="0.3">
      <c r="A79" s="4" t="s">
        <v>231</v>
      </c>
      <c r="B79" s="4" t="s">
        <v>232</v>
      </c>
      <c r="C79" s="4" t="s">
        <v>35</v>
      </c>
      <c r="D79" s="4" t="s">
        <v>36</v>
      </c>
      <c r="E79" s="4" t="s">
        <v>67</v>
      </c>
      <c r="F79" s="4">
        <v>2012</v>
      </c>
      <c r="G79" s="4" t="s">
        <v>71</v>
      </c>
      <c r="H79" s="4" t="s">
        <v>45</v>
      </c>
      <c r="I79" s="4" t="s">
        <v>50</v>
      </c>
      <c r="J79" s="4" t="s">
        <v>52</v>
      </c>
      <c r="K79" s="4">
        <v>30</v>
      </c>
      <c r="L79" s="15">
        <v>10661000</v>
      </c>
      <c r="M79" s="14">
        <v>5.4999999999999997E-3</v>
      </c>
      <c r="N79" s="16">
        <f>INDEX(Parametros!$E$19:$E$28,MATCH(D79,Parametros!$B$19:$B$28,0))+INDEX(Parametros!$B$34:$B$36,MATCH(H79,Parametros!$A$34:$A$36,0))+INDEX(Parametros!$B$39:$B$40,MATCH(I79,Parametros!$A$39:$A$40,0))+INDEX(Parametros!$B$43:$B$46,MATCH(J79,Parametros!$A$43:$A$46,0))+INDEX(Parametros!$B$49:$B$52,MATCH(K79,Parametros!$A$49:$A$52,0))+M79</f>
        <v>3.5499999999999997E-2</v>
      </c>
    </row>
    <row r="80" spans="1:14" x14ac:dyDescent="0.3">
      <c r="A80" s="4" t="s">
        <v>233</v>
      </c>
      <c r="B80" s="4" t="s">
        <v>234</v>
      </c>
      <c r="C80" s="4" t="s">
        <v>35</v>
      </c>
      <c r="D80" s="4" t="s">
        <v>36</v>
      </c>
      <c r="E80" s="4" t="s">
        <v>86</v>
      </c>
      <c r="F80" s="4">
        <v>2021</v>
      </c>
      <c r="G80" s="4" t="s">
        <v>68</v>
      </c>
      <c r="H80" s="4" t="s">
        <v>45</v>
      </c>
      <c r="I80" s="4" t="s">
        <v>50</v>
      </c>
      <c r="J80" s="4" t="s">
        <v>55</v>
      </c>
      <c r="K80" s="4">
        <v>60</v>
      </c>
      <c r="L80" s="15">
        <v>5720000</v>
      </c>
      <c r="M80" s="14">
        <v>-2.0000000000000001E-4</v>
      </c>
      <c r="N80" s="16">
        <f>INDEX(Parametros!$E$19:$E$28,MATCH(D80,Parametros!$B$19:$B$28,0))+INDEX(Parametros!$B$34:$B$36,MATCH(H80,Parametros!$A$34:$A$36,0))+INDEX(Parametros!$B$39:$B$40,MATCH(I80,Parametros!$A$39:$A$40,0))+INDEX(Parametros!$B$43:$B$46,MATCH(J80,Parametros!$A$43:$A$46,0))+INDEX(Parametros!$B$49:$B$52,MATCH(K80,Parametros!$A$49:$A$52,0))+M80</f>
        <v>4.48E-2</v>
      </c>
    </row>
    <row r="81" spans="1:14" x14ac:dyDescent="0.3">
      <c r="A81" s="4" t="s">
        <v>235</v>
      </c>
      <c r="B81" s="4" t="s">
        <v>236</v>
      </c>
      <c r="C81" s="4" t="s">
        <v>35</v>
      </c>
      <c r="D81" s="4" t="s">
        <v>36</v>
      </c>
      <c r="E81" s="4" t="s">
        <v>63</v>
      </c>
      <c r="F81" s="4">
        <v>2011</v>
      </c>
      <c r="G81" s="4" t="s">
        <v>64</v>
      </c>
      <c r="H81" s="4" t="s">
        <v>47</v>
      </c>
      <c r="I81" s="4" t="s">
        <v>50</v>
      </c>
      <c r="J81" s="4" t="s">
        <v>53</v>
      </c>
      <c r="K81" s="4">
        <v>30</v>
      </c>
      <c r="L81" s="15">
        <v>12286000</v>
      </c>
      <c r="M81" s="14">
        <v>-1.1999999999999999E-3</v>
      </c>
      <c r="N81" s="16">
        <f>INDEX(Parametros!$E$19:$E$28,MATCH(D81,Parametros!$B$19:$B$28,0))+INDEX(Parametros!$B$34:$B$36,MATCH(H81,Parametros!$A$34:$A$36,0))+INDEX(Parametros!$B$39:$B$40,MATCH(I81,Parametros!$A$39:$A$40,0))+INDEX(Parametros!$B$43:$B$46,MATCH(J81,Parametros!$A$43:$A$46,0))+INDEX(Parametros!$B$49:$B$52,MATCH(K81,Parametros!$A$49:$A$52,0))+M81</f>
        <v>1.6300000000000002E-2</v>
      </c>
    </row>
    <row r="82" spans="1:14" x14ac:dyDescent="0.3">
      <c r="A82" s="4" t="s">
        <v>237</v>
      </c>
      <c r="B82" s="4" t="s">
        <v>238</v>
      </c>
      <c r="C82" s="4" t="s">
        <v>37</v>
      </c>
      <c r="D82" s="4" t="s">
        <v>38</v>
      </c>
      <c r="E82" s="4" t="s">
        <v>118</v>
      </c>
      <c r="F82" s="4">
        <v>2010</v>
      </c>
      <c r="G82" s="4" t="s">
        <v>68</v>
      </c>
      <c r="H82" s="4" t="s">
        <v>46</v>
      </c>
      <c r="I82" s="4" t="s">
        <v>50</v>
      </c>
      <c r="J82" s="4" t="s">
        <v>52</v>
      </c>
      <c r="K82" s="4">
        <v>45</v>
      </c>
      <c r="L82" s="15">
        <v>3807000</v>
      </c>
      <c r="M82" s="14">
        <v>5.3E-3</v>
      </c>
      <c r="N82" s="16">
        <f>INDEX(Parametros!$E$19:$E$28,MATCH(D82,Parametros!$B$19:$B$28,0))+INDEX(Parametros!$B$34:$B$36,MATCH(H82,Parametros!$A$34:$A$36,0))+INDEX(Parametros!$B$39:$B$40,MATCH(I82,Parametros!$A$39:$A$40,0))+INDEX(Parametros!$B$43:$B$46,MATCH(J82,Parametros!$A$43:$A$46,0))+INDEX(Parametros!$B$49:$B$52,MATCH(K82,Parametros!$A$49:$A$52,0))+M82</f>
        <v>2.0800000000000003E-2</v>
      </c>
    </row>
    <row r="83" spans="1:14" x14ac:dyDescent="0.3">
      <c r="A83" s="4" t="s">
        <v>239</v>
      </c>
      <c r="B83" s="4" t="s">
        <v>240</v>
      </c>
      <c r="C83" s="4" t="s">
        <v>37</v>
      </c>
      <c r="D83" s="4" t="s">
        <v>38</v>
      </c>
      <c r="E83" s="4" t="s">
        <v>98</v>
      </c>
      <c r="F83" s="4">
        <v>2011</v>
      </c>
      <c r="G83" s="4" t="s">
        <v>68</v>
      </c>
      <c r="H83" s="4" t="s">
        <v>45</v>
      </c>
      <c r="I83" s="4" t="s">
        <v>50</v>
      </c>
      <c r="J83" s="4" t="s">
        <v>52</v>
      </c>
      <c r="K83" s="4">
        <v>90</v>
      </c>
      <c r="L83" s="15">
        <v>1958000</v>
      </c>
      <c r="M83" s="14">
        <v>-2.9999999999999997E-4</v>
      </c>
      <c r="N83" s="16">
        <f>INDEX(Parametros!$E$19:$E$28,MATCH(D83,Parametros!$B$19:$B$28,0))+INDEX(Parametros!$B$34:$B$36,MATCH(H83,Parametros!$A$34:$A$36,0))+INDEX(Parametros!$B$39:$B$40,MATCH(I83,Parametros!$A$39:$A$40,0))+INDEX(Parametros!$B$43:$B$46,MATCH(J83,Parametros!$A$43:$A$46,0))+INDEX(Parametros!$B$49:$B$52,MATCH(K83,Parametros!$A$49:$A$52,0))+M83</f>
        <v>2.7700000000000002E-2</v>
      </c>
    </row>
    <row r="84" spans="1:14" x14ac:dyDescent="0.3">
      <c r="A84" s="4" t="s">
        <v>241</v>
      </c>
      <c r="B84" s="4" t="s">
        <v>242</v>
      </c>
      <c r="C84" s="4" t="s">
        <v>37</v>
      </c>
      <c r="D84" s="4" t="s">
        <v>38</v>
      </c>
      <c r="E84" s="4" t="s">
        <v>83</v>
      </c>
      <c r="F84" s="4">
        <v>2015</v>
      </c>
      <c r="G84" s="4" t="s">
        <v>64</v>
      </c>
      <c r="H84" s="4" t="s">
        <v>47</v>
      </c>
      <c r="I84" s="4" t="s">
        <v>50</v>
      </c>
      <c r="J84" s="4" t="s">
        <v>52</v>
      </c>
      <c r="K84" s="4">
        <v>60</v>
      </c>
      <c r="L84" s="15">
        <v>1738000</v>
      </c>
      <c r="M84" s="14">
        <v>8.0000000000000004E-4</v>
      </c>
      <c r="N84" s="16">
        <f>INDEX(Parametros!$E$19:$E$28,MATCH(D84,Parametros!$B$19:$B$28,0))+INDEX(Parametros!$B$34:$B$36,MATCH(H84,Parametros!$A$34:$A$36,0))+INDEX(Parametros!$B$39:$B$40,MATCH(I84,Parametros!$A$39:$A$40,0))+INDEX(Parametros!$B$43:$B$46,MATCH(J84,Parametros!$A$43:$A$46,0))+INDEX(Parametros!$B$49:$B$52,MATCH(K84,Parametros!$A$49:$A$52,0))+M84</f>
        <v>1.3800000000000002E-2</v>
      </c>
    </row>
    <row r="85" spans="1:14" x14ac:dyDescent="0.3">
      <c r="A85" s="4" t="s">
        <v>243</v>
      </c>
      <c r="B85" s="4" t="s">
        <v>244</v>
      </c>
      <c r="C85" s="4" t="s">
        <v>37</v>
      </c>
      <c r="D85" s="4" t="s">
        <v>38</v>
      </c>
      <c r="E85" s="4" t="s">
        <v>111</v>
      </c>
      <c r="F85" s="4">
        <v>2020</v>
      </c>
      <c r="G85" s="4" t="s">
        <v>64</v>
      </c>
      <c r="H85" s="4" t="s">
        <v>46</v>
      </c>
      <c r="I85" s="4" t="s">
        <v>49</v>
      </c>
      <c r="J85" s="4" t="s">
        <v>52</v>
      </c>
      <c r="K85" s="4">
        <v>60</v>
      </c>
      <c r="L85" s="15">
        <v>5713000</v>
      </c>
      <c r="M85" s="14">
        <v>-1.5E-3</v>
      </c>
      <c r="N85" s="16">
        <f>INDEX(Parametros!$E$19:$E$28,MATCH(D85,Parametros!$B$19:$B$28,0))+INDEX(Parametros!$B$34:$B$36,MATCH(H85,Parametros!$A$34:$A$36,0))+INDEX(Parametros!$B$39:$B$40,MATCH(I85,Parametros!$A$39:$A$40,0))+INDEX(Parametros!$B$43:$B$46,MATCH(J85,Parametros!$A$43:$A$46,0))+INDEX(Parametros!$B$49:$B$52,MATCH(K85,Parametros!$A$49:$A$52,0))+M85</f>
        <v>2.9000000000000001E-2</v>
      </c>
    </row>
    <row r="86" spans="1:14" x14ac:dyDescent="0.3">
      <c r="A86" s="4" t="s">
        <v>245</v>
      </c>
      <c r="B86" s="4" t="s">
        <v>246</v>
      </c>
      <c r="C86" s="4" t="s">
        <v>37</v>
      </c>
      <c r="D86" s="4" t="s">
        <v>38</v>
      </c>
      <c r="E86" s="4" t="s">
        <v>164</v>
      </c>
      <c r="F86" s="4">
        <v>2020</v>
      </c>
      <c r="G86" s="4" t="s">
        <v>64</v>
      </c>
      <c r="H86" s="4" t="s">
        <v>46</v>
      </c>
      <c r="I86" s="4" t="s">
        <v>49</v>
      </c>
      <c r="J86" s="4" t="s">
        <v>52</v>
      </c>
      <c r="K86" s="4">
        <v>90</v>
      </c>
      <c r="L86" s="15">
        <v>6331000</v>
      </c>
      <c r="M86" s="14">
        <v>5.0000000000000001E-4</v>
      </c>
      <c r="N86" s="16">
        <f>INDEX(Parametros!$E$19:$E$28,MATCH(D86,Parametros!$B$19:$B$28,0))+INDEX(Parametros!$B$34:$B$36,MATCH(H86,Parametros!$A$34:$A$36,0))+INDEX(Parametros!$B$39:$B$40,MATCH(I86,Parametros!$A$39:$A$40,0))+INDEX(Parametros!$B$43:$B$46,MATCH(J86,Parametros!$A$43:$A$46,0))+INDEX(Parametros!$B$49:$B$52,MATCH(K86,Parametros!$A$49:$A$52,0))+M86</f>
        <v>3.6000000000000004E-2</v>
      </c>
    </row>
    <row r="87" spans="1:14" x14ac:dyDescent="0.3">
      <c r="A87" s="4" t="s">
        <v>247</v>
      </c>
      <c r="B87" s="4" t="s">
        <v>248</v>
      </c>
      <c r="C87" s="4" t="s">
        <v>37</v>
      </c>
      <c r="D87" s="4" t="s">
        <v>38</v>
      </c>
      <c r="E87" s="4" t="s">
        <v>89</v>
      </c>
      <c r="F87" s="4">
        <v>2014</v>
      </c>
      <c r="G87" s="4" t="s">
        <v>64</v>
      </c>
      <c r="H87" s="4" t="s">
        <v>45</v>
      </c>
      <c r="I87" s="4" t="s">
        <v>50</v>
      </c>
      <c r="J87" s="4" t="s">
        <v>55</v>
      </c>
      <c r="K87" s="4">
        <v>90</v>
      </c>
      <c r="L87" s="15">
        <v>4693000</v>
      </c>
      <c r="M87" s="14">
        <v>5.1999999999999998E-3</v>
      </c>
      <c r="N87" s="16">
        <f>INDEX(Parametros!$E$19:$E$28,MATCH(D87,Parametros!$B$19:$B$28,0))+INDEX(Parametros!$B$34:$B$36,MATCH(H87,Parametros!$A$34:$A$36,0))+INDEX(Parametros!$B$39:$B$40,MATCH(I87,Parametros!$A$39:$A$40,0))+INDEX(Parametros!$B$43:$B$46,MATCH(J87,Parametros!$A$43:$A$46,0))+INDEX(Parametros!$B$49:$B$52,MATCH(K87,Parametros!$A$49:$A$52,0))+M87</f>
        <v>4.3200000000000002E-2</v>
      </c>
    </row>
    <row r="88" spans="1:14" x14ac:dyDescent="0.3">
      <c r="A88" s="4" t="s">
        <v>249</v>
      </c>
      <c r="B88" s="4" t="s">
        <v>250</v>
      </c>
      <c r="C88" s="4" t="s">
        <v>37</v>
      </c>
      <c r="D88" s="4" t="s">
        <v>38</v>
      </c>
      <c r="E88" s="4" t="s">
        <v>118</v>
      </c>
      <c r="F88" s="4">
        <v>2019</v>
      </c>
      <c r="G88" s="4" t="s">
        <v>64</v>
      </c>
      <c r="H88" s="4" t="s">
        <v>46</v>
      </c>
      <c r="I88" s="4" t="s">
        <v>50</v>
      </c>
      <c r="J88" s="4" t="s">
        <v>52</v>
      </c>
      <c r="K88" s="4">
        <v>45</v>
      </c>
      <c r="L88" s="15">
        <v>4288000</v>
      </c>
      <c r="M88" s="14">
        <v>3.5999999999999999E-3</v>
      </c>
      <c r="N88" s="16">
        <f>INDEX(Parametros!$E$19:$E$28,MATCH(D88,Parametros!$B$19:$B$28,0))+INDEX(Parametros!$B$34:$B$36,MATCH(H88,Parametros!$A$34:$A$36,0))+INDEX(Parametros!$B$39:$B$40,MATCH(I88,Parametros!$A$39:$A$40,0))+INDEX(Parametros!$B$43:$B$46,MATCH(J88,Parametros!$A$43:$A$46,0))+INDEX(Parametros!$B$49:$B$52,MATCH(K88,Parametros!$A$49:$A$52,0))+M88</f>
        <v>1.9100000000000002E-2</v>
      </c>
    </row>
    <row r="89" spans="1:14" x14ac:dyDescent="0.3">
      <c r="A89" s="4" t="s">
        <v>251</v>
      </c>
      <c r="B89" s="4" t="s">
        <v>252</v>
      </c>
      <c r="C89" s="4" t="s">
        <v>37</v>
      </c>
      <c r="D89" s="4" t="s">
        <v>38</v>
      </c>
      <c r="E89" s="4" t="s">
        <v>131</v>
      </c>
      <c r="F89" s="4">
        <v>2017</v>
      </c>
      <c r="G89" s="4" t="s">
        <v>78</v>
      </c>
      <c r="H89" s="4" t="s">
        <v>47</v>
      </c>
      <c r="I89" s="4" t="s">
        <v>50</v>
      </c>
      <c r="J89" s="4" t="s">
        <v>52</v>
      </c>
      <c r="K89" s="4">
        <v>45</v>
      </c>
      <c r="L89" s="15">
        <v>2656000</v>
      </c>
      <c r="M89" s="14">
        <v>-4.4000000000000003E-3</v>
      </c>
      <c r="N89" s="16">
        <f>INDEX(Parametros!$E$19:$E$28,MATCH(D89,Parametros!$B$19:$B$28,0))+INDEX(Parametros!$B$34:$B$36,MATCH(H89,Parametros!$A$34:$A$36,0))+INDEX(Parametros!$B$39:$B$40,MATCH(I89,Parametros!$A$39:$A$40,0))+INDEX(Parametros!$B$43:$B$46,MATCH(J89,Parametros!$A$43:$A$46,0))+INDEX(Parametros!$B$49:$B$52,MATCH(K89,Parametros!$A$49:$A$52,0))+M89</f>
        <v>6.1000000000000004E-3</v>
      </c>
    </row>
    <row r="90" spans="1:14" x14ac:dyDescent="0.3">
      <c r="A90" s="4" t="s">
        <v>253</v>
      </c>
      <c r="B90" s="4" t="s">
        <v>254</v>
      </c>
      <c r="C90" s="4" t="s">
        <v>37</v>
      </c>
      <c r="D90" s="4" t="s">
        <v>38</v>
      </c>
      <c r="E90" s="4" t="s">
        <v>118</v>
      </c>
      <c r="F90" s="4">
        <v>2020</v>
      </c>
      <c r="G90" s="4" t="s">
        <v>64</v>
      </c>
      <c r="H90" s="4" t="s">
        <v>45</v>
      </c>
      <c r="I90" s="4" t="s">
        <v>50</v>
      </c>
      <c r="J90" s="4" t="s">
        <v>52</v>
      </c>
      <c r="K90" s="4">
        <v>30</v>
      </c>
      <c r="L90" s="15">
        <v>2023000</v>
      </c>
      <c r="M90" s="14">
        <v>-3.3999999999999998E-3</v>
      </c>
      <c r="N90" s="16">
        <f>INDEX(Parametros!$E$19:$E$28,MATCH(D90,Parametros!$B$19:$B$28,0))+INDEX(Parametros!$B$34:$B$36,MATCH(H90,Parametros!$A$34:$A$36,0))+INDEX(Parametros!$B$39:$B$40,MATCH(I90,Parametros!$A$39:$A$40,0))+INDEX(Parametros!$B$43:$B$46,MATCH(J90,Parametros!$A$43:$A$46,0))+INDEX(Parametros!$B$49:$B$52,MATCH(K90,Parametros!$A$49:$A$52,0))+M90</f>
        <v>1.4600000000000002E-2</v>
      </c>
    </row>
    <row r="91" spans="1:14" x14ac:dyDescent="0.3">
      <c r="A91" s="4" t="s">
        <v>255</v>
      </c>
      <c r="B91" s="4" t="s">
        <v>256</v>
      </c>
      <c r="C91" s="4" t="s">
        <v>37</v>
      </c>
      <c r="D91" s="4" t="s">
        <v>38</v>
      </c>
      <c r="E91" s="4" t="s">
        <v>118</v>
      </c>
      <c r="F91" s="4">
        <v>2021</v>
      </c>
      <c r="G91" s="4" t="s">
        <v>64</v>
      </c>
      <c r="H91" s="4" t="s">
        <v>46</v>
      </c>
      <c r="I91" s="4" t="s">
        <v>50</v>
      </c>
      <c r="J91" s="4" t="s">
        <v>52</v>
      </c>
      <c r="K91" s="4">
        <v>45</v>
      </c>
      <c r="L91" s="15">
        <v>1577000</v>
      </c>
      <c r="M91" s="14">
        <v>-1.6000000000000001E-3</v>
      </c>
      <c r="N91" s="16">
        <f>INDEX(Parametros!$E$19:$E$28,MATCH(D91,Parametros!$B$19:$B$28,0))+INDEX(Parametros!$B$34:$B$36,MATCH(H91,Parametros!$A$34:$A$36,0))+INDEX(Parametros!$B$39:$B$40,MATCH(I91,Parametros!$A$39:$A$40,0))+INDEX(Parametros!$B$43:$B$46,MATCH(J91,Parametros!$A$43:$A$46,0))+INDEX(Parametros!$B$49:$B$52,MATCH(K91,Parametros!$A$49:$A$52,0))+M91</f>
        <v>1.3900000000000001E-2</v>
      </c>
    </row>
    <row r="92" spans="1:14" x14ac:dyDescent="0.3">
      <c r="A92" s="4" t="s">
        <v>257</v>
      </c>
      <c r="B92" s="4" t="s">
        <v>258</v>
      </c>
      <c r="C92" s="4" t="s">
        <v>39</v>
      </c>
      <c r="D92" s="4" t="s">
        <v>40</v>
      </c>
      <c r="E92" s="4" t="s">
        <v>67</v>
      </c>
      <c r="F92" s="4">
        <v>2022</v>
      </c>
      <c r="G92" s="4" t="s">
        <v>64</v>
      </c>
      <c r="H92" s="4" t="s">
        <v>46</v>
      </c>
      <c r="I92" s="4" t="s">
        <v>50</v>
      </c>
      <c r="J92" s="4" t="s">
        <v>52</v>
      </c>
      <c r="K92" s="4">
        <v>90</v>
      </c>
      <c r="L92" s="15">
        <v>3196000</v>
      </c>
      <c r="M92" s="14">
        <v>-1.1999999999999999E-3</v>
      </c>
      <c r="N92" s="16">
        <f>INDEX(Parametros!$E$19:$E$28,MATCH(D92,Parametros!$B$19:$B$28,0))+INDEX(Parametros!$B$34:$B$36,MATCH(H92,Parametros!$A$34:$A$36,0))+INDEX(Parametros!$B$39:$B$40,MATCH(I92,Parametros!$A$39:$A$40,0))+INDEX(Parametros!$B$43:$B$46,MATCH(J92,Parametros!$A$43:$A$46,0))+INDEX(Parametros!$B$49:$B$52,MATCH(K92,Parametros!$A$49:$A$52,0))+M92</f>
        <v>2.4800000000000003E-2</v>
      </c>
    </row>
    <row r="93" spans="1:14" x14ac:dyDescent="0.3">
      <c r="A93" s="4" t="s">
        <v>259</v>
      </c>
      <c r="B93" s="4" t="s">
        <v>260</v>
      </c>
      <c r="C93" s="4" t="s">
        <v>39</v>
      </c>
      <c r="D93" s="4" t="s">
        <v>40</v>
      </c>
      <c r="E93" s="4" t="s">
        <v>131</v>
      </c>
      <c r="F93" s="4">
        <v>2011</v>
      </c>
      <c r="G93" s="4" t="s">
        <v>64</v>
      </c>
      <c r="H93" s="4" t="s">
        <v>46</v>
      </c>
      <c r="I93" s="4" t="s">
        <v>50</v>
      </c>
      <c r="J93" s="4" t="s">
        <v>52</v>
      </c>
      <c r="K93" s="4">
        <v>45</v>
      </c>
      <c r="L93" s="15">
        <v>8094000</v>
      </c>
      <c r="M93" s="14">
        <v>2.8E-3</v>
      </c>
      <c r="N93" s="16">
        <f>INDEX(Parametros!$E$19:$E$28,MATCH(D93,Parametros!$B$19:$B$28,0))+INDEX(Parametros!$B$34:$B$36,MATCH(H93,Parametros!$A$34:$A$36,0))+INDEX(Parametros!$B$39:$B$40,MATCH(I93,Parametros!$A$39:$A$40,0))+INDEX(Parametros!$B$43:$B$46,MATCH(J93,Parametros!$A$43:$A$46,0))+INDEX(Parametros!$B$49:$B$52,MATCH(K93,Parametros!$A$49:$A$52,0))+M93</f>
        <v>2.1299999999999999E-2</v>
      </c>
    </row>
    <row r="94" spans="1:14" x14ac:dyDescent="0.3">
      <c r="A94" s="4" t="s">
        <v>261</v>
      </c>
      <c r="B94" s="4" t="s">
        <v>262</v>
      </c>
      <c r="C94" s="4" t="s">
        <v>39</v>
      </c>
      <c r="D94" s="4" t="s">
        <v>40</v>
      </c>
      <c r="E94" s="4" t="s">
        <v>63</v>
      </c>
      <c r="F94" s="4">
        <v>2022</v>
      </c>
      <c r="G94" s="4" t="s">
        <v>78</v>
      </c>
      <c r="H94" s="4" t="s">
        <v>46</v>
      </c>
      <c r="I94" s="4" t="s">
        <v>50</v>
      </c>
      <c r="J94" s="4" t="s">
        <v>55</v>
      </c>
      <c r="K94" s="4">
        <v>60</v>
      </c>
      <c r="L94" s="15">
        <v>1800000</v>
      </c>
      <c r="M94" s="14">
        <v>-8.5000000000000006E-3</v>
      </c>
      <c r="N94" s="16">
        <f>INDEX(Parametros!$E$19:$E$28,MATCH(D94,Parametros!$B$19:$B$28,0))+INDEX(Parametros!$B$34:$B$36,MATCH(H94,Parametros!$A$34:$A$36,0))+INDEX(Parametros!$B$39:$B$40,MATCH(I94,Parametros!$A$39:$A$40,0))+INDEX(Parametros!$B$43:$B$46,MATCH(J94,Parametros!$A$43:$A$46,0))+INDEX(Parametros!$B$49:$B$52,MATCH(K94,Parametros!$A$49:$A$52,0))+M94</f>
        <v>2.2500000000000003E-2</v>
      </c>
    </row>
    <row r="95" spans="1:14" x14ac:dyDescent="0.3">
      <c r="A95" s="4" t="s">
        <v>263</v>
      </c>
      <c r="B95" s="4" t="s">
        <v>264</v>
      </c>
      <c r="C95" s="4" t="s">
        <v>39</v>
      </c>
      <c r="D95" s="4" t="s">
        <v>40</v>
      </c>
      <c r="E95" s="4" t="s">
        <v>83</v>
      </c>
      <c r="F95" s="4">
        <v>2014</v>
      </c>
      <c r="G95" s="4" t="s">
        <v>68</v>
      </c>
      <c r="H95" s="4" t="s">
        <v>46</v>
      </c>
      <c r="I95" s="4" t="s">
        <v>49</v>
      </c>
      <c r="J95" s="4" t="s">
        <v>53</v>
      </c>
      <c r="K95" s="4">
        <v>30</v>
      </c>
      <c r="L95" s="15">
        <v>7705000</v>
      </c>
      <c r="M95" s="14">
        <v>5.1999999999999998E-3</v>
      </c>
      <c r="N95" s="16">
        <f>INDEX(Parametros!$E$19:$E$28,MATCH(D95,Parametros!$B$19:$B$28,0))+INDEX(Parametros!$B$34:$B$36,MATCH(H95,Parametros!$A$34:$A$36,0))+INDEX(Parametros!$B$39:$B$40,MATCH(I95,Parametros!$A$39:$A$40,0))+INDEX(Parametros!$B$43:$B$46,MATCH(J95,Parametros!$A$43:$A$46,0))+INDEX(Parametros!$B$49:$B$52,MATCH(K95,Parametros!$A$49:$A$52,0))+M95</f>
        <v>3.1200000000000002E-2</v>
      </c>
    </row>
    <row r="96" spans="1:14" x14ac:dyDescent="0.3">
      <c r="A96" s="4" t="s">
        <v>265</v>
      </c>
      <c r="B96" s="4" t="s">
        <v>266</v>
      </c>
      <c r="C96" s="4" t="s">
        <v>39</v>
      </c>
      <c r="D96" s="4" t="s">
        <v>40</v>
      </c>
      <c r="E96" s="4" t="s">
        <v>111</v>
      </c>
      <c r="F96" s="4">
        <v>2020</v>
      </c>
      <c r="G96" s="4" t="s">
        <v>71</v>
      </c>
      <c r="H96" s="4" t="s">
        <v>45</v>
      </c>
      <c r="I96" s="4" t="s">
        <v>50</v>
      </c>
      <c r="J96" s="4" t="s">
        <v>52</v>
      </c>
      <c r="K96" s="4">
        <v>90</v>
      </c>
      <c r="L96" s="15">
        <v>3967000</v>
      </c>
      <c r="M96" s="14">
        <v>-4.5999999999999999E-3</v>
      </c>
      <c r="N96" s="16">
        <f>INDEX(Parametros!$E$19:$E$28,MATCH(D96,Parametros!$B$19:$B$28,0))+INDEX(Parametros!$B$34:$B$36,MATCH(H96,Parametros!$A$34:$A$36,0))+INDEX(Parametros!$B$39:$B$40,MATCH(I96,Parametros!$A$39:$A$40,0))+INDEX(Parametros!$B$43:$B$46,MATCH(J96,Parametros!$A$43:$A$46,0))+INDEX(Parametros!$B$49:$B$52,MATCH(K96,Parametros!$A$49:$A$52,0))+M96</f>
        <v>2.64E-2</v>
      </c>
    </row>
    <row r="97" spans="1:14" x14ac:dyDescent="0.3">
      <c r="A97" s="4" t="s">
        <v>267</v>
      </c>
      <c r="B97" s="4" t="s">
        <v>268</v>
      </c>
      <c r="C97" s="4" t="s">
        <v>39</v>
      </c>
      <c r="D97" s="4" t="s">
        <v>40</v>
      </c>
      <c r="E97" s="4" t="s">
        <v>67</v>
      </c>
      <c r="F97" s="4">
        <v>2022</v>
      </c>
      <c r="G97" s="4" t="s">
        <v>64</v>
      </c>
      <c r="H97" s="4" t="s">
        <v>47</v>
      </c>
      <c r="I97" s="4" t="s">
        <v>50</v>
      </c>
      <c r="J97" s="4" t="s">
        <v>54</v>
      </c>
      <c r="K97" s="4">
        <v>60</v>
      </c>
      <c r="L97" s="15">
        <v>1910000</v>
      </c>
      <c r="M97" s="14">
        <v>4.1999999999999997E-3</v>
      </c>
      <c r="N97" s="16">
        <f>INDEX(Parametros!$E$19:$E$28,MATCH(D97,Parametros!$B$19:$B$28,0))+INDEX(Parametros!$B$34:$B$36,MATCH(H97,Parametros!$A$34:$A$36,0))+INDEX(Parametros!$B$39:$B$40,MATCH(I97,Parametros!$A$39:$A$40,0))+INDEX(Parametros!$B$43:$B$46,MATCH(J97,Parametros!$A$43:$A$46,0))+INDEX(Parametros!$B$49:$B$52,MATCH(K97,Parametros!$A$49:$A$52,0))+M97</f>
        <v>2.0199999999999999E-2</v>
      </c>
    </row>
    <row r="98" spans="1:14" x14ac:dyDescent="0.3">
      <c r="A98" s="4" t="s">
        <v>269</v>
      </c>
      <c r="B98" s="4" t="s">
        <v>270</v>
      </c>
      <c r="C98" s="4" t="s">
        <v>39</v>
      </c>
      <c r="D98" s="4" t="s">
        <v>40</v>
      </c>
      <c r="E98" s="4" t="s">
        <v>89</v>
      </c>
      <c r="F98" s="4">
        <v>2017</v>
      </c>
      <c r="G98" s="4" t="s">
        <v>64</v>
      </c>
      <c r="H98" s="4" t="s">
        <v>45</v>
      </c>
      <c r="I98" s="4" t="s">
        <v>50</v>
      </c>
      <c r="J98" s="4" t="s">
        <v>53</v>
      </c>
      <c r="K98" s="4">
        <v>60</v>
      </c>
      <c r="L98" s="15">
        <v>2157000</v>
      </c>
      <c r="M98" s="14">
        <v>-5.0000000000000001E-3</v>
      </c>
      <c r="N98" s="16">
        <f>INDEX(Parametros!$E$19:$E$28,MATCH(D98,Parametros!$B$19:$B$28,0))+INDEX(Parametros!$B$34:$B$36,MATCH(H98,Parametros!$A$34:$A$36,0))+INDEX(Parametros!$B$39:$B$40,MATCH(I98,Parametros!$A$39:$A$40,0))+INDEX(Parametros!$B$43:$B$46,MATCH(J98,Parametros!$A$43:$A$46,0))+INDEX(Parametros!$B$49:$B$52,MATCH(K98,Parametros!$A$49:$A$52,0))+M98</f>
        <v>1.8499999999999999E-2</v>
      </c>
    </row>
    <row r="99" spans="1:14" x14ac:dyDescent="0.3">
      <c r="A99" s="4" t="s">
        <v>271</v>
      </c>
      <c r="B99" s="4" t="s">
        <v>272</v>
      </c>
      <c r="C99" s="4" t="s">
        <v>39</v>
      </c>
      <c r="D99" s="4" t="s">
        <v>40</v>
      </c>
      <c r="E99" s="4" t="s">
        <v>77</v>
      </c>
      <c r="F99" s="4">
        <v>2015</v>
      </c>
      <c r="G99" s="4" t="s">
        <v>64</v>
      </c>
      <c r="H99" s="4" t="s">
        <v>46</v>
      </c>
      <c r="I99" s="4" t="s">
        <v>50</v>
      </c>
      <c r="J99" s="4" t="s">
        <v>52</v>
      </c>
      <c r="K99" s="4">
        <v>90</v>
      </c>
      <c r="L99" s="15">
        <v>2612000</v>
      </c>
      <c r="M99" s="14">
        <v>-8.0000000000000004E-4</v>
      </c>
      <c r="N99" s="16">
        <f>INDEX(Parametros!$E$19:$E$28,MATCH(D99,Parametros!$B$19:$B$28,0))+INDEX(Parametros!$B$34:$B$36,MATCH(H99,Parametros!$A$34:$A$36,0))+INDEX(Parametros!$B$39:$B$40,MATCH(I99,Parametros!$A$39:$A$40,0))+INDEX(Parametros!$B$43:$B$46,MATCH(J99,Parametros!$A$43:$A$46,0))+INDEX(Parametros!$B$49:$B$52,MATCH(K99,Parametros!$A$49:$A$52,0))+M99</f>
        <v>2.5200000000000004E-2</v>
      </c>
    </row>
    <row r="100" spans="1:14" x14ac:dyDescent="0.3">
      <c r="A100" s="4" t="s">
        <v>273</v>
      </c>
      <c r="B100" s="4" t="s">
        <v>274</v>
      </c>
      <c r="C100" s="4" t="s">
        <v>39</v>
      </c>
      <c r="D100" s="4" t="s">
        <v>40</v>
      </c>
      <c r="E100" s="4" t="s">
        <v>74</v>
      </c>
      <c r="F100" s="4">
        <v>2013</v>
      </c>
      <c r="G100" s="4" t="s">
        <v>64</v>
      </c>
      <c r="H100" s="4" t="s">
        <v>45</v>
      </c>
      <c r="I100" s="4" t="s">
        <v>50</v>
      </c>
      <c r="J100" s="4" t="s">
        <v>52</v>
      </c>
      <c r="K100" s="4">
        <v>90</v>
      </c>
      <c r="L100" s="15">
        <v>5103000</v>
      </c>
      <c r="M100" s="14">
        <v>3.5000000000000001E-3</v>
      </c>
      <c r="N100" s="16">
        <f>INDEX(Parametros!$E$19:$E$28,MATCH(D100,Parametros!$B$19:$B$28,0))+INDEX(Parametros!$B$34:$B$36,MATCH(H100,Parametros!$A$34:$A$36,0))+INDEX(Parametros!$B$39:$B$40,MATCH(I100,Parametros!$A$39:$A$40,0))+INDEX(Parametros!$B$43:$B$46,MATCH(J100,Parametros!$A$43:$A$46,0))+INDEX(Parametros!$B$49:$B$52,MATCH(K100,Parametros!$A$49:$A$52,0))+M100</f>
        <v>3.4500000000000003E-2</v>
      </c>
    </row>
    <row r="101" spans="1:14" x14ac:dyDescent="0.3">
      <c r="A101" s="4" t="s">
        <v>275</v>
      </c>
      <c r="B101" s="4" t="s">
        <v>276</v>
      </c>
      <c r="C101" s="4" t="s">
        <v>39</v>
      </c>
      <c r="D101" s="4" t="s">
        <v>40</v>
      </c>
      <c r="E101" s="4" t="s">
        <v>89</v>
      </c>
      <c r="F101" s="4">
        <v>2015</v>
      </c>
      <c r="G101" s="4" t="s">
        <v>71</v>
      </c>
      <c r="H101" s="4" t="s">
        <v>45</v>
      </c>
      <c r="I101" s="4" t="s">
        <v>50</v>
      </c>
      <c r="J101" s="4" t="s">
        <v>52</v>
      </c>
      <c r="K101" s="4">
        <v>30</v>
      </c>
      <c r="L101" s="15">
        <v>1754000</v>
      </c>
      <c r="M101" s="14">
        <v>1E-4</v>
      </c>
      <c r="N101" s="16">
        <f>INDEX(Parametros!$E$19:$E$28,MATCH(D101,Parametros!$B$19:$B$28,0))+INDEX(Parametros!$B$34:$B$36,MATCH(H101,Parametros!$A$34:$A$36,0))+INDEX(Parametros!$B$39:$B$40,MATCH(I101,Parametros!$A$39:$A$40,0))+INDEX(Parametros!$B$43:$B$46,MATCH(J101,Parametros!$A$43:$A$46,0))+INDEX(Parametros!$B$49:$B$52,MATCH(K101,Parametros!$A$49:$A$52,0))+M101</f>
        <v>2.1099999999999997E-2</v>
      </c>
    </row>
  </sheetData>
  <autoFilter ref="A1:N101" xr:uid="{00000000-0009-0000-0000-000002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1"/>
  <sheetViews>
    <sheetView zoomScaleNormal="100" workbookViewId="0"/>
  </sheetViews>
  <sheetFormatPr baseColWidth="10" defaultColWidth="8.6640625" defaultRowHeight="14.4" x14ac:dyDescent="0.3"/>
  <cols>
    <col min="1" max="1" width="14" customWidth="1"/>
    <col min="2" max="2" width="12" customWidth="1"/>
    <col min="3" max="3" width="26" customWidth="1"/>
    <col min="4" max="5" width="16" customWidth="1"/>
    <col min="6" max="6" width="12" customWidth="1"/>
    <col min="7" max="7" width="32" customWidth="1"/>
  </cols>
  <sheetData>
    <row r="1" spans="1:7" ht="42" customHeight="1" x14ac:dyDescent="0.3">
      <c r="A1" s="32" t="s">
        <v>4607</v>
      </c>
      <c r="B1" s="32" t="s">
        <v>277</v>
      </c>
      <c r="C1" s="32" t="s">
        <v>4634</v>
      </c>
      <c r="D1" s="32" t="s">
        <v>4658</v>
      </c>
      <c r="E1" s="32" t="s">
        <v>4659</v>
      </c>
      <c r="F1" s="32" t="s">
        <v>278</v>
      </c>
      <c r="G1" s="32" t="s">
        <v>4660</v>
      </c>
    </row>
    <row r="2" spans="1:7" x14ac:dyDescent="0.3">
      <c r="A2" s="4" t="s">
        <v>61</v>
      </c>
      <c r="B2" s="4" t="s">
        <v>279</v>
      </c>
      <c r="C2" s="15">
        <v>20306000</v>
      </c>
      <c r="D2" s="4">
        <v>7</v>
      </c>
      <c r="E2" s="4">
        <v>12</v>
      </c>
      <c r="F2" s="4" t="s">
        <v>280</v>
      </c>
      <c r="G2" s="17" t="str">
        <f t="shared" ref="G2:G65" si="0">IF(B2="2023","",IFERROR(C2/SUMIFS(C:C,A:A,A2,B:B,TEXT(VALUE(B2)-1,"0"))-1,""))</f>
        <v/>
      </c>
    </row>
    <row r="3" spans="1:7" x14ac:dyDescent="0.3">
      <c r="A3" s="4" t="s">
        <v>61</v>
      </c>
      <c r="B3" s="4" t="s">
        <v>281</v>
      </c>
      <c r="C3" s="15">
        <v>18531000</v>
      </c>
      <c r="D3" s="4">
        <v>7</v>
      </c>
      <c r="E3" s="4">
        <v>12</v>
      </c>
      <c r="F3" s="4" t="s">
        <v>280</v>
      </c>
      <c r="G3" s="17">
        <f t="shared" si="0"/>
        <v>-8.7412587412587395E-2</v>
      </c>
    </row>
    <row r="4" spans="1:7" x14ac:dyDescent="0.3">
      <c r="A4" s="4" t="s">
        <v>61</v>
      </c>
      <c r="B4" s="4" t="s">
        <v>282</v>
      </c>
      <c r="C4" s="15">
        <v>19701000</v>
      </c>
      <c r="D4" s="4">
        <v>7</v>
      </c>
      <c r="E4" s="4">
        <v>12</v>
      </c>
      <c r="F4" s="4" t="s">
        <v>283</v>
      </c>
      <c r="G4" s="17">
        <f t="shared" si="0"/>
        <v>6.3137445361826083E-2</v>
      </c>
    </row>
    <row r="5" spans="1:7" x14ac:dyDescent="0.3">
      <c r="A5" s="4" t="s">
        <v>65</v>
      </c>
      <c r="B5" s="4" t="s">
        <v>279</v>
      </c>
      <c r="C5" s="15">
        <v>61167000</v>
      </c>
      <c r="D5" s="4">
        <v>2</v>
      </c>
      <c r="E5" s="4">
        <v>12</v>
      </c>
      <c r="F5" s="4" t="s">
        <v>280</v>
      </c>
      <c r="G5" s="17" t="str">
        <f t="shared" si="0"/>
        <v/>
      </c>
    </row>
    <row r="6" spans="1:7" x14ac:dyDescent="0.3">
      <c r="A6" s="4" t="s">
        <v>65</v>
      </c>
      <c r="B6" s="4" t="s">
        <v>281</v>
      </c>
      <c r="C6" s="15">
        <v>57430000</v>
      </c>
      <c r="D6" s="4">
        <v>2</v>
      </c>
      <c r="E6" s="4">
        <v>12</v>
      </c>
      <c r="F6" s="4" t="s">
        <v>280</v>
      </c>
      <c r="G6" s="17">
        <f t="shared" si="0"/>
        <v>-6.1095034904441903E-2</v>
      </c>
    </row>
    <row r="7" spans="1:7" x14ac:dyDescent="0.3">
      <c r="A7" s="4" t="s">
        <v>65</v>
      </c>
      <c r="B7" s="4" t="s">
        <v>282</v>
      </c>
      <c r="C7" s="15">
        <v>59000000</v>
      </c>
      <c r="D7" s="4">
        <v>2</v>
      </c>
      <c r="E7" s="4">
        <v>12</v>
      </c>
      <c r="F7" s="4" t="s">
        <v>283</v>
      </c>
      <c r="G7" s="17">
        <f t="shared" si="0"/>
        <v>2.7337628417203552E-2</v>
      </c>
    </row>
    <row r="8" spans="1:7" x14ac:dyDescent="0.3">
      <c r="A8" s="4" t="s">
        <v>69</v>
      </c>
      <c r="B8" s="4" t="s">
        <v>279</v>
      </c>
      <c r="C8" s="15">
        <v>49976000</v>
      </c>
      <c r="D8" s="4">
        <v>3</v>
      </c>
      <c r="E8" s="4">
        <v>36</v>
      </c>
      <c r="F8" s="4" t="s">
        <v>280</v>
      </c>
      <c r="G8" s="17" t="str">
        <f t="shared" si="0"/>
        <v/>
      </c>
    </row>
    <row r="9" spans="1:7" x14ac:dyDescent="0.3">
      <c r="A9" s="4" t="s">
        <v>69</v>
      </c>
      <c r="B9" s="4" t="s">
        <v>281</v>
      </c>
      <c r="C9" s="15">
        <v>47244000</v>
      </c>
      <c r="D9" s="4">
        <v>3</v>
      </c>
      <c r="E9" s="4">
        <v>36</v>
      </c>
      <c r="F9" s="4" t="s">
        <v>280</v>
      </c>
      <c r="G9" s="17">
        <f t="shared" si="0"/>
        <v>-5.4666239795101657E-2</v>
      </c>
    </row>
    <row r="10" spans="1:7" x14ac:dyDescent="0.3">
      <c r="A10" s="4" t="s">
        <v>69</v>
      </c>
      <c r="B10" s="4" t="s">
        <v>282</v>
      </c>
      <c r="C10" s="15">
        <v>52773000</v>
      </c>
      <c r="D10" s="4">
        <v>3</v>
      </c>
      <c r="E10" s="4">
        <v>36</v>
      </c>
      <c r="F10" s="4" t="s">
        <v>283</v>
      </c>
      <c r="G10" s="17">
        <f t="shared" si="0"/>
        <v>0.11703073406146802</v>
      </c>
    </row>
    <row r="11" spans="1:7" x14ac:dyDescent="0.3">
      <c r="A11" s="4" t="s">
        <v>72</v>
      </c>
      <c r="B11" s="4" t="s">
        <v>279</v>
      </c>
      <c r="C11" s="15">
        <v>20298000</v>
      </c>
      <c r="D11" s="4">
        <v>3</v>
      </c>
      <c r="E11" s="4">
        <v>12</v>
      </c>
      <c r="F11" s="4" t="s">
        <v>280</v>
      </c>
      <c r="G11" s="17" t="str">
        <f t="shared" si="0"/>
        <v/>
      </c>
    </row>
    <row r="12" spans="1:7" x14ac:dyDescent="0.3">
      <c r="A12" s="4" t="s">
        <v>72</v>
      </c>
      <c r="B12" s="4" t="s">
        <v>281</v>
      </c>
      <c r="C12" s="15">
        <v>22147000</v>
      </c>
      <c r="D12" s="4">
        <v>3</v>
      </c>
      <c r="E12" s="4">
        <v>12</v>
      </c>
      <c r="F12" s="4" t="s">
        <v>280</v>
      </c>
      <c r="G12" s="17">
        <f t="shared" si="0"/>
        <v>9.1092718494433012E-2</v>
      </c>
    </row>
    <row r="13" spans="1:7" x14ac:dyDescent="0.3">
      <c r="A13" s="4" t="s">
        <v>72</v>
      </c>
      <c r="B13" s="4" t="s">
        <v>282</v>
      </c>
      <c r="C13" s="15">
        <v>21801000</v>
      </c>
      <c r="D13" s="4">
        <v>3</v>
      </c>
      <c r="E13" s="4">
        <v>12</v>
      </c>
      <c r="F13" s="4" t="s">
        <v>283</v>
      </c>
      <c r="G13" s="17">
        <f t="shared" si="0"/>
        <v>-1.5622883460513881E-2</v>
      </c>
    </row>
    <row r="14" spans="1:7" x14ac:dyDescent="0.3">
      <c r="A14" s="4" t="s">
        <v>75</v>
      </c>
      <c r="B14" s="4" t="s">
        <v>279</v>
      </c>
      <c r="C14" s="15">
        <v>24290000</v>
      </c>
      <c r="D14" s="4">
        <v>9</v>
      </c>
      <c r="E14" s="4">
        <v>12</v>
      </c>
      <c r="F14" s="4" t="s">
        <v>280</v>
      </c>
      <c r="G14" s="17" t="str">
        <f t="shared" si="0"/>
        <v/>
      </c>
    </row>
    <row r="15" spans="1:7" x14ac:dyDescent="0.3">
      <c r="A15" s="4" t="s">
        <v>75</v>
      </c>
      <c r="B15" s="4" t="s">
        <v>281</v>
      </c>
      <c r="C15" s="15">
        <v>24884000</v>
      </c>
      <c r="D15" s="4">
        <v>9</v>
      </c>
      <c r="E15" s="4">
        <v>12</v>
      </c>
      <c r="F15" s="4" t="s">
        <v>280</v>
      </c>
      <c r="G15" s="17">
        <f t="shared" si="0"/>
        <v>2.4454508027994981E-2</v>
      </c>
    </row>
    <row r="16" spans="1:7" x14ac:dyDescent="0.3">
      <c r="A16" s="4" t="s">
        <v>75</v>
      </c>
      <c r="B16" s="4" t="s">
        <v>282</v>
      </c>
      <c r="C16" s="15">
        <v>26436000</v>
      </c>
      <c r="D16" s="4">
        <v>9</v>
      </c>
      <c r="E16" s="4">
        <v>12</v>
      </c>
      <c r="F16" s="4" t="s">
        <v>283</v>
      </c>
      <c r="G16" s="17">
        <f t="shared" si="0"/>
        <v>6.2369393988104704E-2</v>
      </c>
    </row>
    <row r="17" spans="1:7" x14ac:dyDescent="0.3">
      <c r="A17" s="4" t="s">
        <v>79</v>
      </c>
      <c r="B17" s="4" t="s">
        <v>279</v>
      </c>
      <c r="C17" s="15">
        <v>63834000</v>
      </c>
      <c r="D17" s="4">
        <v>1</v>
      </c>
      <c r="E17" s="4">
        <v>12</v>
      </c>
      <c r="F17" s="4" t="s">
        <v>280</v>
      </c>
      <c r="G17" s="17" t="str">
        <f t="shared" si="0"/>
        <v/>
      </c>
    </row>
    <row r="18" spans="1:7" x14ac:dyDescent="0.3">
      <c r="A18" s="4" t="s">
        <v>79</v>
      </c>
      <c r="B18" s="4" t="s">
        <v>281</v>
      </c>
      <c r="C18" s="15">
        <v>65335000</v>
      </c>
      <c r="D18" s="4">
        <v>1</v>
      </c>
      <c r="E18" s="4">
        <v>12</v>
      </c>
      <c r="F18" s="4" t="s">
        <v>280</v>
      </c>
      <c r="G18" s="17">
        <f t="shared" si="0"/>
        <v>2.3514114735094127E-2</v>
      </c>
    </row>
    <row r="19" spans="1:7" x14ac:dyDescent="0.3">
      <c r="A19" s="4" t="s">
        <v>79</v>
      </c>
      <c r="B19" s="4" t="s">
        <v>282</v>
      </c>
      <c r="C19" s="15">
        <v>69811000</v>
      </c>
      <c r="D19" s="4">
        <v>1</v>
      </c>
      <c r="E19" s="4">
        <v>12</v>
      </c>
      <c r="F19" s="4" t="s">
        <v>283</v>
      </c>
      <c r="G19" s="17">
        <f t="shared" si="0"/>
        <v>6.8508456416928043E-2</v>
      </c>
    </row>
    <row r="20" spans="1:7" x14ac:dyDescent="0.3">
      <c r="A20" s="4" t="s">
        <v>81</v>
      </c>
      <c r="B20" s="4" t="s">
        <v>279</v>
      </c>
      <c r="C20" s="15">
        <v>22664000</v>
      </c>
      <c r="D20" s="4">
        <v>5</v>
      </c>
      <c r="E20" s="4">
        <v>12</v>
      </c>
      <c r="F20" s="4" t="s">
        <v>280</v>
      </c>
      <c r="G20" s="17" t="str">
        <f t="shared" si="0"/>
        <v/>
      </c>
    </row>
    <row r="21" spans="1:7" x14ac:dyDescent="0.3">
      <c r="A21" s="4" t="s">
        <v>81</v>
      </c>
      <c r="B21" s="4" t="s">
        <v>281</v>
      </c>
      <c r="C21" s="15">
        <v>22233000</v>
      </c>
      <c r="D21" s="4">
        <v>5</v>
      </c>
      <c r="E21" s="4">
        <v>12</v>
      </c>
      <c r="F21" s="4" t="s">
        <v>280</v>
      </c>
      <c r="G21" s="17">
        <f t="shared" si="0"/>
        <v>-1.9016943169784639E-2</v>
      </c>
    </row>
    <row r="22" spans="1:7" x14ac:dyDescent="0.3">
      <c r="A22" s="4" t="s">
        <v>81</v>
      </c>
      <c r="B22" s="4" t="s">
        <v>282</v>
      </c>
      <c r="C22" s="15">
        <v>21539000</v>
      </c>
      <c r="D22" s="4">
        <v>5</v>
      </c>
      <c r="E22" s="4">
        <v>12</v>
      </c>
      <c r="F22" s="4" t="s">
        <v>283</v>
      </c>
      <c r="G22" s="17">
        <f t="shared" si="0"/>
        <v>-3.1214860792515675E-2</v>
      </c>
    </row>
    <row r="23" spans="1:7" x14ac:dyDescent="0.3">
      <c r="A23" s="4" t="s">
        <v>84</v>
      </c>
      <c r="B23" s="4" t="s">
        <v>279</v>
      </c>
      <c r="C23" s="15">
        <v>31246000</v>
      </c>
      <c r="D23" s="4">
        <v>5</v>
      </c>
      <c r="E23" s="4">
        <v>12</v>
      </c>
      <c r="F23" s="4" t="s">
        <v>280</v>
      </c>
      <c r="G23" s="17" t="str">
        <f t="shared" si="0"/>
        <v/>
      </c>
    </row>
    <row r="24" spans="1:7" x14ac:dyDescent="0.3">
      <c r="A24" s="4" t="s">
        <v>84</v>
      </c>
      <c r="B24" s="4" t="s">
        <v>281</v>
      </c>
      <c r="C24" s="15">
        <v>37615000</v>
      </c>
      <c r="D24" s="4">
        <v>5</v>
      </c>
      <c r="E24" s="4">
        <v>12</v>
      </c>
      <c r="F24" s="4" t="s">
        <v>280</v>
      </c>
      <c r="G24" s="17">
        <f t="shared" si="0"/>
        <v>0.2038340907636178</v>
      </c>
    </row>
    <row r="25" spans="1:7" x14ac:dyDescent="0.3">
      <c r="A25" s="4" t="s">
        <v>84</v>
      </c>
      <c r="B25" s="4" t="s">
        <v>282</v>
      </c>
      <c r="C25" s="15">
        <v>39542000</v>
      </c>
      <c r="D25" s="4">
        <v>5</v>
      </c>
      <c r="E25" s="4">
        <v>12</v>
      </c>
      <c r="F25" s="4" t="s">
        <v>283</v>
      </c>
      <c r="G25" s="17">
        <f t="shared" si="0"/>
        <v>5.122956267446499E-2</v>
      </c>
    </row>
    <row r="26" spans="1:7" x14ac:dyDescent="0.3">
      <c r="A26" s="4" t="s">
        <v>87</v>
      </c>
      <c r="B26" s="4" t="s">
        <v>279</v>
      </c>
      <c r="C26" s="15">
        <v>27488000</v>
      </c>
      <c r="D26" s="4">
        <v>8</v>
      </c>
      <c r="E26" s="4">
        <v>12</v>
      </c>
      <c r="F26" s="4" t="s">
        <v>280</v>
      </c>
      <c r="G26" s="17" t="str">
        <f t="shared" si="0"/>
        <v/>
      </c>
    </row>
    <row r="27" spans="1:7" x14ac:dyDescent="0.3">
      <c r="A27" s="4" t="s">
        <v>87</v>
      </c>
      <c r="B27" s="4" t="s">
        <v>281</v>
      </c>
      <c r="C27" s="15">
        <v>29677000</v>
      </c>
      <c r="D27" s="4">
        <v>8</v>
      </c>
      <c r="E27" s="4">
        <v>12</v>
      </c>
      <c r="F27" s="4" t="s">
        <v>280</v>
      </c>
      <c r="G27" s="17">
        <f t="shared" si="0"/>
        <v>7.9634749708964003E-2</v>
      </c>
    </row>
    <row r="28" spans="1:7" x14ac:dyDescent="0.3">
      <c r="A28" s="4" t="s">
        <v>87</v>
      </c>
      <c r="B28" s="4" t="s">
        <v>282</v>
      </c>
      <c r="C28" s="15">
        <v>30360000</v>
      </c>
      <c r="D28" s="4">
        <v>8</v>
      </c>
      <c r="E28" s="4">
        <v>12</v>
      </c>
      <c r="F28" s="4" t="s">
        <v>283</v>
      </c>
      <c r="G28" s="17">
        <f t="shared" si="0"/>
        <v>2.3014455639047027E-2</v>
      </c>
    </row>
    <row r="29" spans="1:7" x14ac:dyDescent="0.3">
      <c r="A29" s="4" t="s">
        <v>90</v>
      </c>
      <c r="B29" s="4" t="s">
        <v>279</v>
      </c>
      <c r="C29" s="15">
        <v>20713000</v>
      </c>
      <c r="D29" s="4">
        <v>7</v>
      </c>
      <c r="E29" s="4">
        <v>12</v>
      </c>
      <c r="F29" s="4" t="s">
        <v>280</v>
      </c>
      <c r="G29" s="17" t="str">
        <f t="shared" si="0"/>
        <v/>
      </c>
    </row>
    <row r="30" spans="1:7" x14ac:dyDescent="0.3">
      <c r="A30" s="4" t="s">
        <v>90</v>
      </c>
      <c r="B30" s="4" t="s">
        <v>281</v>
      </c>
      <c r="C30" s="15">
        <v>24704000</v>
      </c>
      <c r="D30" s="4">
        <v>7</v>
      </c>
      <c r="E30" s="4">
        <v>12</v>
      </c>
      <c r="F30" s="4" t="s">
        <v>280</v>
      </c>
      <c r="G30" s="17">
        <f t="shared" si="0"/>
        <v>0.19268092502293244</v>
      </c>
    </row>
    <row r="31" spans="1:7" x14ac:dyDescent="0.3">
      <c r="A31" s="4" t="s">
        <v>90</v>
      </c>
      <c r="B31" s="4" t="s">
        <v>282</v>
      </c>
      <c r="C31" s="15">
        <v>26652000</v>
      </c>
      <c r="D31" s="4">
        <v>7</v>
      </c>
      <c r="E31" s="4">
        <v>12</v>
      </c>
      <c r="F31" s="4" t="s">
        <v>283</v>
      </c>
      <c r="G31" s="17">
        <f t="shared" si="0"/>
        <v>7.8853626943005128E-2</v>
      </c>
    </row>
    <row r="32" spans="1:7" x14ac:dyDescent="0.3">
      <c r="A32" s="4" t="s">
        <v>92</v>
      </c>
      <c r="B32" s="4" t="s">
        <v>279</v>
      </c>
      <c r="C32" s="15">
        <v>16777000</v>
      </c>
      <c r="D32" s="4">
        <v>11</v>
      </c>
      <c r="E32" s="4">
        <v>36</v>
      </c>
      <c r="F32" s="4" t="s">
        <v>280</v>
      </c>
      <c r="G32" s="17" t="str">
        <f t="shared" si="0"/>
        <v/>
      </c>
    </row>
    <row r="33" spans="1:7" x14ac:dyDescent="0.3">
      <c r="A33" s="4" t="s">
        <v>92</v>
      </c>
      <c r="B33" s="4" t="s">
        <v>281</v>
      </c>
      <c r="C33" s="15">
        <v>16167000</v>
      </c>
      <c r="D33" s="4">
        <v>11</v>
      </c>
      <c r="E33" s="4">
        <v>36</v>
      </c>
      <c r="F33" s="4" t="s">
        <v>280</v>
      </c>
      <c r="G33" s="17">
        <f t="shared" si="0"/>
        <v>-3.6359301424569335E-2</v>
      </c>
    </row>
    <row r="34" spans="1:7" x14ac:dyDescent="0.3">
      <c r="A34" s="4" t="s">
        <v>92</v>
      </c>
      <c r="B34" s="4" t="s">
        <v>282</v>
      </c>
      <c r="C34" s="15">
        <v>19795000</v>
      </c>
      <c r="D34" s="4">
        <v>11</v>
      </c>
      <c r="E34" s="4">
        <v>36</v>
      </c>
      <c r="F34" s="4" t="s">
        <v>283</v>
      </c>
      <c r="G34" s="17">
        <f t="shared" si="0"/>
        <v>0.22440774417022324</v>
      </c>
    </row>
    <row r="35" spans="1:7" x14ac:dyDescent="0.3">
      <c r="A35" s="4" t="s">
        <v>94</v>
      </c>
      <c r="B35" s="4" t="s">
        <v>279</v>
      </c>
      <c r="C35" s="15">
        <v>12009000</v>
      </c>
      <c r="D35" s="4">
        <v>3</v>
      </c>
      <c r="E35" s="4">
        <v>36</v>
      </c>
      <c r="F35" s="4" t="s">
        <v>280</v>
      </c>
      <c r="G35" s="17" t="str">
        <f t="shared" si="0"/>
        <v/>
      </c>
    </row>
    <row r="36" spans="1:7" x14ac:dyDescent="0.3">
      <c r="A36" s="4" t="s">
        <v>94</v>
      </c>
      <c r="B36" s="4" t="s">
        <v>281</v>
      </c>
      <c r="C36" s="15">
        <v>13785000</v>
      </c>
      <c r="D36" s="4">
        <v>3</v>
      </c>
      <c r="E36" s="4">
        <v>36</v>
      </c>
      <c r="F36" s="4" t="s">
        <v>280</v>
      </c>
      <c r="G36" s="17">
        <f t="shared" si="0"/>
        <v>0.14788908318760918</v>
      </c>
    </row>
    <row r="37" spans="1:7" x14ac:dyDescent="0.3">
      <c r="A37" s="4" t="s">
        <v>94</v>
      </c>
      <c r="B37" s="4" t="s">
        <v>282</v>
      </c>
      <c r="C37" s="15">
        <v>13553000</v>
      </c>
      <c r="D37" s="4">
        <v>3</v>
      </c>
      <c r="E37" s="4">
        <v>36</v>
      </c>
      <c r="F37" s="4" t="s">
        <v>283</v>
      </c>
      <c r="G37" s="17">
        <f t="shared" si="0"/>
        <v>-1.6829887558940881E-2</v>
      </c>
    </row>
    <row r="38" spans="1:7" x14ac:dyDescent="0.3">
      <c r="A38" s="4" t="s">
        <v>96</v>
      </c>
      <c r="B38" s="4" t="s">
        <v>279</v>
      </c>
      <c r="C38" s="15">
        <v>8875000</v>
      </c>
      <c r="D38" s="4">
        <v>3</v>
      </c>
      <c r="E38" s="4">
        <v>12</v>
      </c>
      <c r="F38" s="4" t="s">
        <v>280</v>
      </c>
      <c r="G38" s="17" t="str">
        <f t="shared" si="0"/>
        <v/>
      </c>
    </row>
    <row r="39" spans="1:7" x14ac:dyDescent="0.3">
      <c r="A39" s="4" t="s">
        <v>96</v>
      </c>
      <c r="B39" s="4" t="s">
        <v>281</v>
      </c>
      <c r="C39" s="15">
        <v>10099000</v>
      </c>
      <c r="D39" s="4">
        <v>3</v>
      </c>
      <c r="E39" s="4">
        <v>12</v>
      </c>
      <c r="F39" s="4" t="s">
        <v>280</v>
      </c>
      <c r="G39" s="17">
        <f t="shared" si="0"/>
        <v>0.13791549295774641</v>
      </c>
    </row>
    <row r="40" spans="1:7" x14ac:dyDescent="0.3">
      <c r="A40" s="4" t="s">
        <v>96</v>
      </c>
      <c r="B40" s="4" t="s">
        <v>282</v>
      </c>
      <c r="C40" s="15">
        <v>10440000</v>
      </c>
      <c r="D40" s="4">
        <v>3</v>
      </c>
      <c r="E40" s="4">
        <v>12</v>
      </c>
      <c r="F40" s="4" t="s">
        <v>283</v>
      </c>
      <c r="G40" s="17">
        <f t="shared" si="0"/>
        <v>3.37657193781562E-2</v>
      </c>
    </row>
    <row r="41" spans="1:7" x14ac:dyDescent="0.3">
      <c r="A41" s="4" t="s">
        <v>99</v>
      </c>
      <c r="B41" s="4" t="s">
        <v>279</v>
      </c>
      <c r="C41" s="15">
        <v>7842000</v>
      </c>
      <c r="D41" s="4">
        <v>4</v>
      </c>
      <c r="E41" s="4">
        <v>36</v>
      </c>
      <c r="F41" s="4" t="s">
        <v>280</v>
      </c>
      <c r="G41" s="17" t="str">
        <f t="shared" si="0"/>
        <v/>
      </c>
    </row>
    <row r="42" spans="1:7" x14ac:dyDescent="0.3">
      <c r="A42" s="4" t="s">
        <v>99</v>
      </c>
      <c r="B42" s="4" t="s">
        <v>281</v>
      </c>
      <c r="C42" s="15">
        <v>8299000</v>
      </c>
      <c r="D42" s="4">
        <v>4</v>
      </c>
      <c r="E42" s="4">
        <v>36</v>
      </c>
      <c r="F42" s="4" t="s">
        <v>280</v>
      </c>
      <c r="G42" s="17">
        <f t="shared" si="0"/>
        <v>5.8275950012751876E-2</v>
      </c>
    </row>
    <row r="43" spans="1:7" x14ac:dyDescent="0.3">
      <c r="A43" s="4" t="s">
        <v>99</v>
      </c>
      <c r="B43" s="4" t="s">
        <v>282</v>
      </c>
      <c r="C43" s="15">
        <v>8772000</v>
      </c>
      <c r="D43" s="4">
        <v>4</v>
      </c>
      <c r="E43" s="4">
        <v>36</v>
      </c>
      <c r="F43" s="4" t="s">
        <v>283</v>
      </c>
      <c r="G43" s="17">
        <f t="shared" si="0"/>
        <v>5.6994818652849721E-2</v>
      </c>
    </row>
    <row r="44" spans="1:7" x14ac:dyDescent="0.3">
      <c r="A44" s="4" t="s">
        <v>101</v>
      </c>
      <c r="B44" s="4" t="s">
        <v>279</v>
      </c>
      <c r="C44" s="15">
        <v>8246000</v>
      </c>
      <c r="D44" s="4">
        <v>10</v>
      </c>
      <c r="E44" s="4">
        <v>12</v>
      </c>
      <c r="F44" s="4" t="s">
        <v>280</v>
      </c>
      <c r="G44" s="17" t="str">
        <f t="shared" si="0"/>
        <v/>
      </c>
    </row>
    <row r="45" spans="1:7" x14ac:dyDescent="0.3">
      <c r="A45" s="4" t="s">
        <v>101</v>
      </c>
      <c r="B45" s="4" t="s">
        <v>281</v>
      </c>
      <c r="C45" s="15">
        <v>10145000</v>
      </c>
      <c r="D45" s="4">
        <v>10</v>
      </c>
      <c r="E45" s="4">
        <v>12</v>
      </c>
      <c r="F45" s="4" t="s">
        <v>280</v>
      </c>
      <c r="G45" s="17">
        <f t="shared" si="0"/>
        <v>0.23029347562454516</v>
      </c>
    </row>
    <row r="46" spans="1:7" x14ac:dyDescent="0.3">
      <c r="A46" s="4" t="s">
        <v>101</v>
      </c>
      <c r="B46" s="4" t="s">
        <v>282</v>
      </c>
      <c r="C46" s="15">
        <v>11018000</v>
      </c>
      <c r="D46" s="4">
        <v>10</v>
      </c>
      <c r="E46" s="4">
        <v>12</v>
      </c>
      <c r="F46" s="4" t="s">
        <v>283</v>
      </c>
      <c r="G46" s="17">
        <f t="shared" si="0"/>
        <v>8.6052242483982244E-2</v>
      </c>
    </row>
    <row r="47" spans="1:7" x14ac:dyDescent="0.3">
      <c r="A47" s="4" t="s">
        <v>103</v>
      </c>
      <c r="B47" s="4" t="s">
        <v>279</v>
      </c>
      <c r="C47" s="15">
        <v>11093000</v>
      </c>
      <c r="D47" s="4">
        <v>11</v>
      </c>
      <c r="E47" s="4">
        <v>12</v>
      </c>
      <c r="F47" s="4" t="s">
        <v>280</v>
      </c>
      <c r="G47" s="17" t="str">
        <f t="shared" si="0"/>
        <v/>
      </c>
    </row>
    <row r="48" spans="1:7" x14ac:dyDescent="0.3">
      <c r="A48" s="4" t="s">
        <v>103</v>
      </c>
      <c r="B48" s="4" t="s">
        <v>281</v>
      </c>
      <c r="C48" s="15">
        <v>11750000</v>
      </c>
      <c r="D48" s="4">
        <v>11</v>
      </c>
      <c r="E48" s="4">
        <v>12</v>
      </c>
      <c r="F48" s="4" t="s">
        <v>280</v>
      </c>
      <c r="G48" s="17">
        <f t="shared" si="0"/>
        <v>5.9226539258992128E-2</v>
      </c>
    </row>
    <row r="49" spans="1:7" x14ac:dyDescent="0.3">
      <c r="A49" s="4" t="s">
        <v>103</v>
      </c>
      <c r="B49" s="4" t="s">
        <v>282</v>
      </c>
      <c r="C49" s="15">
        <v>11780000</v>
      </c>
      <c r="D49" s="4">
        <v>11</v>
      </c>
      <c r="E49" s="4">
        <v>12</v>
      </c>
      <c r="F49" s="4" t="s">
        <v>283</v>
      </c>
      <c r="G49" s="17">
        <f t="shared" si="0"/>
        <v>2.553191489361728E-3</v>
      </c>
    </row>
    <row r="50" spans="1:7" x14ac:dyDescent="0.3">
      <c r="A50" s="4" t="s">
        <v>105</v>
      </c>
      <c r="B50" s="4" t="s">
        <v>279</v>
      </c>
      <c r="C50" s="15">
        <v>16833000</v>
      </c>
      <c r="D50" s="4">
        <v>10</v>
      </c>
      <c r="E50" s="4">
        <v>36</v>
      </c>
      <c r="F50" s="4" t="s">
        <v>280</v>
      </c>
      <c r="G50" s="17" t="str">
        <f t="shared" si="0"/>
        <v/>
      </c>
    </row>
    <row r="51" spans="1:7" x14ac:dyDescent="0.3">
      <c r="A51" s="4" t="s">
        <v>105</v>
      </c>
      <c r="B51" s="4" t="s">
        <v>281</v>
      </c>
      <c r="C51" s="15">
        <v>18703000</v>
      </c>
      <c r="D51" s="4">
        <v>10</v>
      </c>
      <c r="E51" s="4">
        <v>36</v>
      </c>
      <c r="F51" s="4" t="s">
        <v>280</v>
      </c>
      <c r="G51" s="17">
        <f t="shared" si="0"/>
        <v>0.11109130873878681</v>
      </c>
    </row>
    <row r="52" spans="1:7" x14ac:dyDescent="0.3">
      <c r="A52" s="4" t="s">
        <v>105</v>
      </c>
      <c r="B52" s="4" t="s">
        <v>282</v>
      </c>
      <c r="C52" s="15">
        <v>19879000</v>
      </c>
      <c r="D52" s="4">
        <v>10</v>
      </c>
      <c r="E52" s="4">
        <v>36</v>
      </c>
      <c r="F52" s="4" t="s">
        <v>283</v>
      </c>
      <c r="G52" s="17">
        <f t="shared" si="0"/>
        <v>6.2877613217130923E-2</v>
      </c>
    </row>
    <row r="53" spans="1:7" x14ac:dyDescent="0.3">
      <c r="A53" s="4" t="s">
        <v>107</v>
      </c>
      <c r="B53" s="4" t="s">
        <v>279</v>
      </c>
      <c r="C53" s="15">
        <v>7398000</v>
      </c>
      <c r="D53" s="4">
        <v>10</v>
      </c>
      <c r="E53" s="4">
        <v>12</v>
      </c>
      <c r="F53" s="4" t="s">
        <v>280</v>
      </c>
      <c r="G53" s="17" t="str">
        <f t="shared" si="0"/>
        <v/>
      </c>
    </row>
    <row r="54" spans="1:7" x14ac:dyDescent="0.3">
      <c r="A54" s="4" t="s">
        <v>107</v>
      </c>
      <c r="B54" s="4" t="s">
        <v>281</v>
      </c>
      <c r="C54" s="15">
        <v>7568000</v>
      </c>
      <c r="D54" s="4">
        <v>10</v>
      </c>
      <c r="E54" s="4">
        <v>12</v>
      </c>
      <c r="F54" s="4" t="s">
        <v>280</v>
      </c>
      <c r="G54" s="17">
        <f t="shared" si="0"/>
        <v>2.2979183563125227E-2</v>
      </c>
    </row>
    <row r="55" spans="1:7" x14ac:dyDescent="0.3">
      <c r="A55" s="4" t="s">
        <v>107</v>
      </c>
      <c r="B55" s="4" t="s">
        <v>282</v>
      </c>
      <c r="C55" s="15">
        <v>8954000</v>
      </c>
      <c r="D55" s="4">
        <v>10</v>
      </c>
      <c r="E55" s="4">
        <v>12</v>
      </c>
      <c r="F55" s="4" t="s">
        <v>283</v>
      </c>
      <c r="G55" s="17">
        <f t="shared" si="0"/>
        <v>0.18313953488372103</v>
      </c>
    </row>
    <row r="56" spans="1:7" x14ac:dyDescent="0.3">
      <c r="A56" s="4" t="s">
        <v>109</v>
      </c>
      <c r="B56" s="4" t="s">
        <v>279</v>
      </c>
      <c r="C56" s="15">
        <v>15254000</v>
      </c>
      <c r="D56" s="4">
        <v>6</v>
      </c>
      <c r="E56" s="4">
        <v>12</v>
      </c>
      <c r="F56" s="4" t="s">
        <v>280</v>
      </c>
      <c r="G56" s="17" t="str">
        <f t="shared" si="0"/>
        <v/>
      </c>
    </row>
    <row r="57" spans="1:7" x14ac:dyDescent="0.3">
      <c r="A57" s="4" t="s">
        <v>109</v>
      </c>
      <c r="B57" s="4" t="s">
        <v>281</v>
      </c>
      <c r="C57" s="15">
        <v>18486000</v>
      </c>
      <c r="D57" s="4">
        <v>6</v>
      </c>
      <c r="E57" s="4">
        <v>12</v>
      </c>
      <c r="F57" s="4" t="s">
        <v>280</v>
      </c>
      <c r="G57" s="17">
        <f t="shared" si="0"/>
        <v>0.21187885144880036</v>
      </c>
    </row>
    <row r="58" spans="1:7" x14ac:dyDescent="0.3">
      <c r="A58" s="4" t="s">
        <v>109</v>
      </c>
      <c r="B58" s="4" t="s">
        <v>282</v>
      </c>
      <c r="C58" s="15">
        <v>19798000</v>
      </c>
      <c r="D58" s="4">
        <v>6</v>
      </c>
      <c r="E58" s="4">
        <v>12</v>
      </c>
      <c r="F58" s="4" t="s">
        <v>283</v>
      </c>
      <c r="G58" s="17">
        <f t="shared" si="0"/>
        <v>7.0972627934653199E-2</v>
      </c>
    </row>
    <row r="59" spans="1:7" x14ac:dyDescent="0.3">
      <c r="A59" s="4" t="s">
        <v>112</v>
      </c>
      <c r="B59" s="4" t="s">
        <v>279</v>
      </c>
      <c r="C59" s="15">
        <v>16076000</v>
      </c>
      <c r="D59" s="4">
        <v>4</v>
      </c>
      <c r="E59" s="4">
        <v>36</v>
      </c>
      <c r="F59" s="4" t="s">
        <v>280</v>
      </c>
      <c r="G59" s="17" t="str">
        <f t="shared" si="0"/>
        <v/>
      </c>
    </row>
    <row r="60" spans="1:7" x14ac:dyDescent="0.3">
      <c r="A60" s="4" t="s">
        <v>112</v>
      </c>
      <c r="B60" s="4" t="s">
        <v>281</v>
      </c>
      <c r="C60" s="15">
        <v>18053000</v>
      </c>
      <c r="D60" s="4">
        <v>4</v>
      </c>
      <c r="E60" s="4">
        <v>36</v>
      </c>
      <c r="F60" s="4" t="s">
        <v>280</v>
      </c>
      <c r="G60" s="17">
        <f t="shared" si="0"/>
        <v>0.12297835282408554</v>
      </c>
    </row>
    <row r="61" spans="1:7" x14ac:dyDescent="0.3">
      <c r="A61" s="4" t="s">
        <v>112</v>
      </c>
      <c r="B61" s="4" t="s">
        <v>282</v>
      </c>
      <c r="C61" s="15">
        <v>21352000</v>
      </c>
      <c r="D61" s="4">
        <v>4</v>
      </c>
      <c r="E61" s="4">
        <v>36</v>
      </c>
      <c r="F61" s="4" t="s">
        <v>283</v>
      </c>
      <c r="G61" s="17">
        <f t="shared" si="0"/>
        <v>0.18273971085138196</v>
      </c>
    </row>
    <row r="62" spans="1:7" x14ac:dyDescent="0.3">
      <c r="A62" s="4" t="s">
        <v>114</v>
      </c>
      <c r="B62" s="4" t="s">
        <v>279</v>
      </c>
      <c r="C62" s="15">
        <v>9512000</v>
      </c>
      <c r="D62" s="4">
        <v>2</v>
      </c>
      <c r="E62" s="4">
        <v>12</v>
      </c>
      <c r="F62" s="4" t="s">
        <v>280</v>
      </c>
      <c r="G62" s="17" t="str">
        <f t="shared" si="0"/>
        <v/>
      </c>
    </row>
    <row r="63" spans="1:7" x14ac:dyDescent="0.3">
      <c r="A63" s="4" t="s">
        <v>114</v>
      </c>
      <c r="B63" s="4" t="s">
        <v>281</v>
      </c>
      <c r="C63" s="15">
        <v>10919000</v>
      </c>
      <c r="D63" s="4">
        <v>2</v>
      </c>
      <c r="E63" s="4">
        <v>12</v>
      </c>
      <c r="F63" s="4" t="s">
        <v>280</v>
      </c>
      <c r="G63" s="17">
        <f t="shared" si="0"/>
        <v>0.14791841883936074</v>
      </c>
    </row>
    <row r="64" spans="1:7" x14ac:dyDescent="0.3">
      <c r="A64" s="4" t="s">
        <v>114</v>
      </c>
      <c r="B64" s="4" t="s">
        <v>282</v>
      </c>
      <c r="C64" s="15">
        <v>10673000</v>
      </c>
      <c r="D64" s="4">
        <v>2</v>
      </c>
      <c r="E64" s="4">
        <v>12</v>
      </c>
      <c r="F64" s="4" t="s">
        <v>283</v>
      </c>
      <c r="G64" s="17">
        <f t="shared" si="0"/>
        <v>-2.2529535671764855E-2</v>
      </c>
    </row>
    <row r="65" spans="1:7" x14ac:dyDescent="0.3">
      <c r="A65" s="4" t="s">
        <v>116</v>
      </c>
      <c r="B65" s="4" t="s">
        <v>279</v>
      </c>
      <c r="C65" s="15">
        <v>12558000</v>
      </c>
      <c r="D65" s="4">
        <v>10</v>
      </c>
      <c r="E65" s="4">
        <v>36</v>
      </c>
      <c r="F65" s="4" t="s">
        <v>280</v>
      </c>
      <c r="G65" s="17" t="str">
        <f t="shared" si="0"/>
        <v/>
      </c>
    </row>
    <row r="66" spans="1:7" x14ac:dyDescent="0.3">
      <c r="A66" s="4" t="s">
        <v>116</v>
      </c>
      <c r="B66" s="4" t="s">
        <v>281</v>
      </c>
      <c r="C66" s="15">
        <v>14056000</v>
      </c>
      <c r="D66" s="4">
        <v>10</v>
      </c>
      <c r="E66" s="4">
        <v>36</v>
      </c>
      <c r="F66" s="4" t="s">
        <v>280</v>
      </c>
      <c r="G66" s="17">
        <f t="shared" ref="G66:G129" si="1">IF(B66="2023","",IFERROR(C66/SUMIFS(C:C,A:A,A66,B:B,TEXT(VALUE(B66)-1,"0"))-1,""))</f>
        <v>0.11928651059085849</v>
      </c>
    </row>
    <row r="67" spans="1:7" x14ac:dyDescent="0.3">
      <c r="A67" s="4" t="s">
        <v>116</v>
      </c>
      <c r="B67" s="4" t="s">
        <v>282</v>
      </c>
      <c r="C67" s="15">
        <v>14066000</v>
      </c>
      <c r="D67" s="4">
        <v>10</v>
      </c>
      <c r="E67" s="4">
        <v>36</v>
      </c>
      <c r="F67" s="4" t="s">
        <v>283</v>
      </c>
      <c r="G67" s="17">
        <f t="shared" si="1"/>
        <v>7.11439954467874E-4</v>
      </c>
    </row>
    <row r="68" spans="1:7" x14ac:dyDescent="0.3">
      <c r="A68" s="4" t="s">
        <v>119</v>
      </c>
      <c r="B68" s="4" t="s">
        <v>279</v>
      </c>
      <c r="C68" s="15">
        <v>11582000</v>
      </c>
      <c r="D68" s="4">
        <v>4</v>
      </c>
      <c r="E68" s="4">
        <v>12</v>
      </c>
      <c r="F68" s="4" t="s">
        <v>280</v>
      </c>
      <c r="G68" s="17" t="str">
        <f t="shared" si="1"/>
        <v/>
      </c>
    </row>
    <row r="69" spans="1:7" x14ac:dyDescent="0.3">
      <c r="A69" s="4" t="s">
        <v>119</v>
      </c>
      <c r="B69" s="4" t="s">
        <v>281</v>
      </c>
      <c r="C69" s="15">
        <v>13119000</v>
      </c>
      <c r="D69" s="4">
        <v>4</v>
      </c>
      <c r="E69" s="4">
        <v>12</v>
      </c>
      <c r="F69" s="4" t="s">
        <v>280</v>
      </c>
      <c r="G69" s="17">
        <f t="shared" si="1"/>
        <v>0.13270592298394068</v>
      </c>
    </row>
    <row r="70" spans="1:7" x14ac:dyDescent="0.3">
      <c r="A70" s="4" t="s">
        <v>119</v>
      </c>
      <c r="B70" s="4" t="s">
        <v>282</v>
      </c>
      <c r="C70" s="15">
        <v>13660000</v>
      </c>
      <c r="D70" s="4">
        <v>4</v>
      </c>
      <c r="E70" s="4">
        <v>12</v>
      </c>
      <c r="F70" s="4" t="s">
        <v>283</v>
      </c>
      <c r="G70" s="17">
        <f t="shared" si="1"/>
        <v>4.1237899230124331E-2</v>
      </c>
    </row>
    <row r="71" spans="1:7" x14ac:dyDescent="0.3">
      <c r="A71" s="4" t="s">
        <v>121</v>
      </c>
      <c r="B71" s="4" t="s">
        <v>279</v>
      </c>
      <c r="C71" s="15">
        <v>6822000</v>
      </c>
      <c r="D71" s="4">
        <v>9</v>
      </c>
      <c r="E71" s="4">
        <v>12</v>
      </c>
      <c r="F71" s="4" t="s">
        <v>280</v>
      </c>
      <c r="G71" s="17" t="str">
        <f t="shared" si="1"/>
        <v/>
      </c>
    </row>
    <row r="72" spans="1:7" x14ac:dyDescent="0.3">
      <c r="A72" s="4" t="s">
        <v>121</v>
      </c>
      <c r="B72" s="4" t="s">
        <v>281</v>
      </c>
      <c r="C72" s="15">
        <v>7708000</v>
      </c>
      <c r="D72" s="4">
        <v>9</v>
      </c>
      <c r="E72" s="4">
        <v>12</v>
      </c>
      <c r="F72" s="4" t="s">
        <v>280</v>
      </c>
      <c r="G72" s="17">
        <f t="shared" si="1"/>
        <v>0.12987393726180008</v>
      </c>
    </row>
    <row r="73" spans="1:7" x14ac:dyDescent="0.3">
      <c r="A73" s="4" t="s">
        <v>121</v>
      </c>
      <c r="B73" s="4" t="s">
        <v>282</v>
      </c>
      <c r="C73" s="15">
        <v>8758000</v>
      </c>
      <c r="D73" s="4">
        <v>9</v>
      </c>
      <c r="E73" s="4">
        <v>12</v>
      </c>
      <c r="F73" s="4" t="s">
        <v>283</v>
      </c>
      <c r="G73" s="17">
        <f t="shared" si="1"/>
        <v>0.13622210690192005</v>
      </c>
    </row>
    <row r="74" spans="1:7" x14ac:dyDescent="0.3">
      <c r="A74" s="4" t="s">
        <v>123</v>
      </c>
      <c r="B74" s="4" t="s">
        <v>279</v>
      </c>
      <c r="C74" s="15">
        <v>15984000</v>
      </c>
      <c r="D74" s="4">
        <v>8</v>
      </c>
      <c r="E74" s="4">
        <v>12</v>
      </c>
      <c r="F74" s="4" t="s">
        <v>280</v>
      </c>
      <c r="G74" s="17" t="str">
        <f t="shared" si="1"/>
        <v/>
      </c>
    </row>
    <row r="75" spans="1:7" x14ac:dyDescent="0.3">
      <c r="A75" s="4" t="s">
        <v>123</v>
      </c>
      <c r="B75" s="4" t="s">
        <v>281</v>
      </c>
      <c r="C75" s="15">
        <v>16829000</v>
      </c>
      <c r="D75" s="4">
        <v>8</v>
      </c>
      <c r="E75" s="4">
        <v>12</v>
      </c>
      <c r="F75" s="4" t="s">
        <v>280</v>
      </c>
      <c r="G75" s="17">
        <f t="shared" si="1"/>
        <v>5.2865365365365458E-2</v>
      </c>
    </row>
    <row r="76" spans="1:7" x14ac:dyDescent="0.3">
      <c r="A76" s="4" t="s">
        <v>123</v>
      </c>
      <c r="B76" s="4" t="s">
        <v>282</v>
      </c>
      <c r="C76" s="15">
        <v>20169000</v>
      </c>
      <c r="D76" s="4">
        <v>8</v>
      </c>
      <c r="E76" s="4">
        <v>12</v>
      </c>
      <c r="F76" s="4" t="s">
        <v>283</v>
      </c>
      <c r="G76" s="17">
        <f t="shared" si="1"/>
        <v>0.19846693208152599</v>
      </c>
    </row>
    <row r="77" spans="1:7" x14ac:dyDescent="0.3">
      <c r="A77" s="4" t="s">
        <v>125</v>
      </c>
      <c r="B77" s="4" t="s">
        <v>279</v>
      </c>
      <c r="C77" s="15">
        <v>14947000</v>
      </c>
      <c r="D77" s="4">
        <v>8</v>
      </c>
      <c r="E77" s="4">
        <v>12</v>
      </c>
      <c r="F77" s="4" t="s">
        <v>280</v>
      </c>
      <c r="G77" s="17" t="str">
        <f t="shared" si="1"/>
        <v/>
      </c>
    </row>
    <row r="78" spans="1:7" x14ac:dyDescent="0.3">
      <c r="A78" s="4" t="s">
        <v>125</v>
      </c>
      <c r="B78" s="4" t="s">
        <v>281</v>
      </c>
      <c r="C78" s="15">
        <v>15301000</v>
      </c>
      <c r="D78" s="4">
        <v>8</v>
      </c>
      <c r="E78" s="4">
        <v>12</v>
      </c>
      <c r="F78" s="4" t="s">
        <v>280</v>
      </c>
      <c r="G78" s="17">
        <f t="shared" si="1"/>
        <v>2.3683682344283197E-2</v>
      </c>
    </row>
    <row r="79" spans="1:7" x14ac:dyDescent="0.3">
      <c r="A79" s="4" t="s">
        <v>125</v>
      </c>
      <c r="B79" s="4" t="s">
        <v>282</v>
      </c>
      <c r="C79" s="15">
        <v>18072000</v>
      </c>
      <c r="D79" s="4">
        <v>8</v>
      </c>
      <c r="E79" s="4">
        <v>12</v>
      </c>
      <c r="F79" s="4" t="s">
        <v>283</v>
      </c>
      <c r="G79" s="17">
        <f t="shared" si="1"/>
        <v>0.18109927455721841</v>
      </c>
    </row>
    <row r="80" spans="1:7" x14ac:dyDescent="0.3">
      <c r="A80" s="4" t="s">
        <v>127</v>
      </c>
      <c r="B80" s="4" t="s">
        <v>279</v>
      </c>
      <c r="C80" s="15">
        <v>26226000</v>
      </c>
      <c r="D80" s="4">
        <v>11</v>
      </c>
      <c r="E80" s="4">
        <v>12</v>
      </c>
      <c r="F80" s="4" t="s">
        <v>280</v>
      </c>
      <c r="G80" s="17" t="str">
        <f t="shared" si="1"/>
        <v/>
      </c>
    </row>
    <row r="81" spans="1:7" x14ac:dyDescent="0.3">
      <c r="A81" s="4" t="s">
        <v>127</v>
      </c>
      <c r="B81" s="4" t="s">
        <v>281</v>
      </c>
      <c r="C81" s="15">
        <v>29487000</v>
      </c>
      <c r="D81" s="4">
        <v>11</v>
      </c>
      <c r="E81" s="4">
        <v>12</v>
      </c>
      <c r="F81" s="4" t="s">
        <v>280</v>
      </c>
      <c r="G81" s="17">
        <f t="shared" si="1"/>
        <v>0.12434225577671021</v>
      </c>
    </row>
    <row r="82" spans="1:7" x14ac:dyDescent="0.3">
      <c r="A82" s="4" t="s">
        <v>127</v>
      </c>
      <c r="B82" s="4" t="s">
        <v>282</v>
      </c>
      <c r="C82" s="15">
        <v>28631000</v>
      </c>
      <c r="D82" s="4">
        <v>11</v>
      </c>
      <c r="E82" s="4">
        <v>12</v>
      </c>
      <c r="F82" s="4" t="s">
        <v>283</v>
      </c>
      <c r="G82" s="17">
        <f t="shared" si="1"/>
        <v>-2.9029741920168162E-2</v>
      </c>
    </row>
    <row r="83" spans="1:7" x14ac:dyDescent="0.3">
      <c r="A83" s="4" t="s">
        <v>129</v>
      </c>
      <c r="B83" s="4" t="s">
        <v>279</v>
      </c>
      <c r="C83" s="15">
        <v>21875000</v>
      </c>
      <c r="D83" s="4">
        <v>12</v>
      </c>
      <c r="E83" s="4">
        <v>12</v>
      </c>
      <c r="F83" s="4" t="s">
        <v>280</v>
      </c>
      <c r="G83" s="17" t="str">
        <f t="shared" si="1"/>
        <v/>
      </c>
    </row>
    <row r="84" spans="1:7" x14ac:dyDescent="0.3">
      <c r="A84" s="4" t="s">
        <v>129</v>
      </c>
      <c r="B84" s="4" t="s">
        <v>281</v>
      </c>
      <c r="C84" s="15">
        <v>22145000</v>
      </c>
      <c r="D84" s="4">
        <v>12</v>
      </c>
      <c r="E84" s="4">
        <v>12</v>
      </c>
      <c r="F84" s="4" t="s">
        <v>280</v>
      </c>
      <c r="G84" s="17">
        <f t="shared" si="1"/>
        <v>1.2342857142857211E-2</v>
      </c>
    </row>
    <row r="85" spans="1:7" x14ac:dyDescent="0.3">
      <c r="A85" s="4" t="s">
        <v>129</v>
      </c>
      <c r="B85" s="4" t="s">
        <v>282</v>
      </c>
      <c r="C85" s="15">
        <v>25080000</v>
      </c>
      <c r="D85" s="4">
        <v>12</v>
      </c>
      <c r="E85" s="4">
        <v>12</v>
      </c>
      <c r="F85" s="4" t="s">
        <v>283</v>
      </c>
      <c r="G85" s="17">
        <f t="shared" si="1"/>
        <v>0.13253556107473474</v>
      </c>
    </row>
    <row r="86" spans="1:7" x14ac:dyDescent="0.3">
      <c r="A86" s="4" t="s">
        <v>132</v>
      </c>
      <c r="B86" s="4" t="s">
        <v>279</v>
      </c>
      <c r="C86" s="15">
        <v>10061000</v>
      </c>
      <c r="D86" s="4">
        <v>7</v>
      </c>
      <c r="E86" s="4">
        <v>12</v>
      </c>
      <c r="F86" s="4" t="s">
        <v>280</v>
      </c>
      <c r="G86" s="17" t="str">
        <f t="shared" si="1"/>
        <v/>
      </c>
    </row>
    <row r="87" spans="1:7" x14ac:dyDescent="0.3">
      <c r="A87" s="4" t="s">
        <v>132</v>
      </c>
      <c r="B87" s="4" t="s">
        <v>281</v>
      </c>
      <c r="C87" s="15">
        <v>10913000</v>
      </c>
      <c r="D87" s="4">
        <v>7</v>
      </c>
      <c r="E87" s="4">
        <v>12</v>
      </c>
      <c r="F87" s="4" t="s">
        <v>280</v>
      </c>
      <c r="G87" s="17">
        <f t="shared" si="1"/>
        <v>8.468343107047005E-2</v>
      </c>
    </row>
    <row r="88" spans="1:7" x14ac:dyDescent="0.3">
      <c r="A88" s="4" t="s">
        <v>132</v>
      </c>
      <c r="B88" s="4" t="s">
        <v>282</v>
      </c>
      <c r="C88" s="15">
        <v>11219000</v>
      </c>
      <c r="D88" s="4">
        <v>7</v>
      </c>
      <c r="E88" s="4">
        <v>12</v>
      </c>
      <c r="F88" s="4" t="s">
        <v>283</v>
      </c>
      <c r="G88" s="17">
        <f t="shared" si="1"/>
        <v>2.8039952350407793E-2</v>
      </c>
    </row>
    <row r="89" spans="1:7" x14ac:dyDescent="0.3">
      <c r="A89" s="4" t="s">
        <v>134</v>
      </c>
      <c r="B89" s="4" t="s">
        <v>279</v>
      </c>
      <c r="C89" s="15">
        <v>23166000</v>
      </c>
      <c r="D89" s="4">
        <v>5</v>
      </c>
      <c r="E89" s="4">
        <v>36</v>
      </c>
      <c r="F89" s="4" t="s">
        <v>280</v>
      </c>
      <c r="G89" s="17" t="str">
        <f t="shared" si="1"/>
        <v/>
      </c>
    </row>
    <row r="90" spans="1:7" x14ac:dyDescent="0.3">
      <c r="A90" s="4" t="s">
        <v>134</v>
      </c>
      <c r="B90" s="4" t="s">
        <v>281</v>
      </c>
      <c r="C90" s="15">
        <v>21445000</v>
      </c>
      <c r="D90" s="4">
        <v>5</v>
      </c>
      <c r="E90" s="4">
        <v>36</v>
      </c>
      <c r="F90" s="4" t="s">
        <v>280</v>
      </c>
      <c r="G90" s="17">
        <f t="shared" si="1"/>
        <v>-7.4289907623240947E-2</v>
      </c>
    </row>
    <row r="91" spans="1:7" x14ac:dyDescent="0.3">
      <c r="A91" s="4" t="s">
        <v>134</v>
      </c>
      <c r="B91" s="4" t="s">
        <v>282</v>
      </c>
      <c r="C91" s="15">
        <v>24842000</v>
      </c>
      <c r="D91" s="4">
        <v>5</v>
      </c>
      <c r="E91" s="4">
        <v>36</v>
      </c>
      <c r="F91" s="4" t="s">
        <v>283</v>
      </c>
      <c r="G91" s="17">
        <f t="shared" si="1"/>
        <v>0.15840522266262536</v>
      </c>
    </row>
    <row r="92" spans="1:7" x14ac:dyDescent="0.3">
      <c r="A92" s="4" t="s">
        <v>136</v>
      </c>
      <c r="B92" s="4" t="s">
        <v>279</v>
      </c>
      <c r="C92" s="15">
        <v>3847000</v>
      </c>
      <c r="D92" s="4">
        <v>12</v>
      </c>
      <c r="E92" s="4">
        <v>36</v>
      </c>
      <c r="F92" s="4" t="s">
        <v>280</v>
      </c>
      <c r="G92" s="17" t="str">
        <f t="shared" si="1"/>
        <v/>
      </c>
    </row>
    <row r="93" spans="1:7" x14ac:dyDescent="0.3">
      <c r="A93" s="4" t="s">
        <v>136</v>
      </c>
      <c r="B93" s="4" t="s">
        <v>281</v>
      </c>
      <c r="C93" s="15">
        <v>4108000</v>
      </c>
      <c r="D93" s="4">
        <v>12</v>
      </c>
      <c r="E93" s="4">
        <v>36</v>
      </c>
      <c r="F93" s="4" t="s">
        <v>280</v>
      </c>
      <c r="G93" s="17">
        <f t="shared" si="1"/>
        <v>6.7845074083701551E-2</v>
      </c>
    </row>
    <row r="94" spans="1:7" x14ac:dyDescent="0.3">
      <c r="A94" s="4" t="s">
        <v>136</v>
      </c>
      <c r="B94" s="4" t="s">
        <v>282</v>
      </c>
      <c r="C94" s="15">
        <v>4254000</v>
      </c>
      <c r="D94" s="4">
        <v>12</v>
      </c>
      <c r="E94" s="4">
        <v>36</v>
      </c>
      <c r="F94" s="4" t="s">
        <v>283</v>
      </c>
      <c r="G94" s="17">
        <f t="shared" si="1"/>
        <v>3.5540408958130376E-2</v>
      </c>
    </row>
    <row r="95" spans="1:7" x14ac:dyDescent="0.3">
      <c r="A95" s="4" t="s">
        <v>138</v>
      </c>
      <c r="B95" s="4" t="s">
        <v>279</v>
      </c>
      <c r="C95" s="15">
        <v>8044000</v>
      </c>
      <c r="D95" s="4">
        <v>3</v>
      </c>
      <c r="E95" s="4">
        <v>12</v>
      </c>
      <c r="F95" s="4" t="s">
        <v>280</v>
      </c>
      <c r="G95" s="17" t="str">
        <f t="shared" si="1"/>
        <v/>
      </c>
    </row>
    <row r="96" spans="1:7" x14ac:dyDescent="0.3">
      <c r="A96" s="4" t="s">
        <v>138</v>
      </c>
      <c r="B96" s="4" t="s">
        <v>281</v>
      </c>
      <c r="C96" s="15">
        <v>8994000</v>
      </c>
      <c r="D96" s="4">
        <v>3</v>
      </c>
      <c r="E96" s="4">
        <v>12</v>
      </c>
      <c r="F96" s="4" t="s">
        <v>280</v>
      </c>
      <c r="G96" s="17">
        <f t="shared" si="1"/>
        <v>0.1181004475385381</v>
      </c>
    </row>
    <row r="97" spans="1:7" x14ac:dyDescent="0.3">
      <c r="A97" s="4" t="s">
        <v>138</v>
      </c>
      <c r="B97" s="4" t="s">
        <v>282</v>
      </c>
      <c r="C97" s="15">
        <v>9115000</v>
      </c>
      <c r="D97" s="4">
        <v>3</v>
      </c>
      <c r="E97" s="4">
        <v>12</v>
      </c>
      <c r="F97" s="4" t="s">
        <v>283</v>
      </c>
      <c r="G97" s="17">
        <f t="shared" si="1"/>
        <v>1.345341338670214E-2</v>
      </c>
    </row>
    <row r="98" spans="1:7" x14ac:dyDescent="0.3">
      <c r="A98" s="4" t="s">
        <v>140</v>
      </c>
      <c r="B98" s="4" t="s">
        <v>279</v>
      </c>
      <c r="C98" s="15">
        <v>10092000</v>
      </c>
      <c r="D98" s="4">
        <v>1</v>
      </c>
      <c r="E98" s="4">
        <v>36</v>
      </c>
      <c r="F98" s="4" t="s">
        <v>280</v>
      </c>
      <c r="G98" s="17" t="str">
        <f t="shared" si="1"/>
        <v/>
      </c>
    </row>
    <row r="99" spans="1:7" x14ac:dyDescent="0.3">
      <c r="A99" s="4" t="s">
        <v>140</v>
      </c>
      <c r="B99" s="4" t="s">
        <v>281</v>
      </c>
      <c r="C99" s="15">
        <v>9754000</v>
      </c>
      <c r="D99" s="4">
        <v>1</v>
      </c>
      <c r="E99" s="4">
        <v>36</v>
      </c>
      <c r="F99" s="4" t="s">
        <v>280</v>
      </c>
      <c r="G99" s="17">
        <f t="shared" si="1"/>
        <v>-3.3491874752278994E-2</v>
      </c>
    </row>
    <row r="100" spans="1:7" x14ac:dyDescent="0.3">
      <c r="A100" s="4" t="s">
        <v>140</v>
      </c>
      <c r="B100" s="4" t="s">
        <v>282</v>
      </c>
      <c r="C100" s="15">
        <v>11116000</v>
      </c>
      <c r="D100" s="4">
        <v>1</v>
      </c>
      <c r="E100" s="4">
        <v>36</v>
      </c>
      <c r="F100" s="4" t="s">
        <v>283</v>
      </c>
      <c r="G100" s="17">
        <f t="shared" si="1"/>
        <v>0.13963502152962892</v>
      </c>
    </row>
    <row r="101" spans="1:7" x14ac:dyDescent="0.3">
      <c r="A101" s="4" t="s">
        <v>142</v>
      </c>
      <c r="B101" s="4" t="s">
        <v>279</v>
      </c>
      <c r="C101" s="15">
        <v>2103000</v>
      </c>
      <c r="D101" s="4">
        <v>11</v>
      </c>
      <c r="E101" s="4">
        <v>12</v>
      </c>
      <c r="F101" s="4" t="s">
        <v>280</v>
      </c>
      <c r="G101" s="17" t="str">
        <f t="shared" si="1"/>
        <v/>
      </c>
    </row>
    <row r="102" spans="1:7" x14ac:dyDescent="0.3">
      <c r="A102" s="4" t="s">
        <v>142</v>
      </c>
      <c r="B102" s="4" t="s">
        <v>281</v>
      </c>
      <c r="C102" s="15">
        <v>2716000</v>
      </c>
      <c r="D102" s="4">
        <v>11</v>
      </c>
      <c r="E102" s="4">
        <v>12</v>
      </c>
      <c r="F102" s="4" t="s">
        <v>280</v>
      </c>
      <c r="G102" s="17">
        <f t="shared" si="1"/>
        <v>0.29148834997622441</v>
      </c>
    </row>
    <row r="103" spans="1:7" x14ac:dyDescent="0.3">
      <c r="A103" s="4" t="s">
        <v>142</v>
      </c>
      <c r="B103" s="4" t="s">
        <v>282</v>
      </c>
      <c r="C103" s="15">
        <v>2598000</v>
      </c>
      <c r="D103" s="4">
        <v>11</v>
      </c>
      <c r="E103" s="4">
        <v>12</v>
      </c>
      <c r="F103" s="4" t="s">
        <v>283</v>
      </c>
      <c r="G103" s="17">
        <f t="shared" si="1"/>
        <v>-4.3446244477172269E-2</v>
      </c>
    </row>
    <row r="104" spans="1:7" x14ac:dyDescent="0.3">
      <c r="A104" s="4" t="s">
        <v>144</v>
      </c>
      <c r="B104" s="4" t="s">
        <v>279</v>
      </c>
      <c r="C104" s="15">
        <v>2611000</v>
      </c>
      <c r="D104" s="4">
        <v>8</v>
      </c>
      <c r="E104" s="4">
        <v>12</v>
      </c>
      <c r="F104" s="4" t="s">
        <v>280</v>
      </c>
      <c r="G104" s="17" t="str">
        <f t="shared" si="1"/>
        <v/>
      </c>
    </row>
    <row r="105" spans="1:7" x14ac:dyDescent="0.3">
      <c r="A105" s="4" t="s">
        <v>144</v>
      </c>
      <c r="B105" s="4" t="s">
        <v>281</v>
      </c>
      <c r="C105" s="15">
        <v>2779000</v>
      </c>
      <c r="D105" s="4">
        <v>8</v>
      </c>
      <c r="E105" s="4">
        <v>12</v>
      </c>
      <c r="F105" s="4" t="s">
        <v>280</v>
      </c>
      <c r="G105" s="17">
        <f t="shared" si="1"/>
        <v>6.4343163538874037E-2</v>
      </c>
    </row>
    <row r="106" spans="1:7" x14ac:dyDescent="0.3">
      <c r="A106" s="4" t="s">
        <v>144</v>
      </c>
      <c r="B106" s="4" t="s">
        <v>282</v>
      </c>
      <c r="C106" s="15">
        <v>2982000</v>
      </c>
      <c r="D106" s="4">
        <v>8</v>
      </c>
      <c r="E106" s="4">
        <v>12</v>
      </c>
      <c r="F106" s="4" t="s">
        <v>283</v>
      </c>
      <c r="G106" s="17">
        <f t="shared" si="1"/>
        <v>7.3047858942065558E-2</v>
      </c>
    </row>
    <row r="107" spans="1:7" x14ac:dyDescent="0.3">
      <c r="A107" s="4" t="s">
        <v>146</v>
      </c>
      <c r="B107" s="4" t="s">
        <v>279</v>
      </c>
      <c r="C107" s="15">
        <v>4790000</v>
      </c>
      <c r="D107" s="4">
        <v>7</v>
      </c>
      <c r="E107" s="4">
        <v>12</v>
      </c>
      <c r="F107" s="4" t="s">
        <v>280</v>
      </c>
      <c r="G107" s="17" t="str">
        <f t="shared" si="1"/>
        <v/>
      </c>
    </row>
    <row r="108" spans="1:7" x14ac:dyDescent="0.3">
      <c r="A108" s="4" t="s">
        <v>146</v>
      </c>
      <c r="B108" s="4" t="s">
        <v>281</v>
      </c>
      <c r="C108" s="15">
        <v>5895000</v>
      </c>
      <c r="D108" s="4">
        <v>7</v>
      </c>
      <c r="E108" s="4">
        <v>12</v>
      </c>
      <c r="F108" s="4" t="s">
        <v>280</v>
      </c>
      <c r="G108" s="17">
        <f t="shared" si="1"/>
        <v>0.23068893528183709</v>
      </c>
    </row>
    <row r="109" spans="1:7" x14ac:dyDescent="0.3">
      <c r="A109" s="4" t="s">
        <v>146</v>
      </c>
      <c r="B109" s="4" t="s">
        <v>282</v>
      </c>
      <c r="C109" s="15">
        <v>6613000</v>
      </c>
      <c r="D109" s="4">
        <v>7</v>
      </c>
      <c r="E109" s="4">
        <v>12</v>
      </c>
      <c r="F109" s="4" t="s">
        <v>283</v>
      </c>
      <c r="G109" s="17">
        <f t="shared" si="1"/>
        <v>0.12179813401187456</v>
      </c>
    </row>
    <row r="110" spans="1:7" x14ac:dyDescent="0.3">
      <c r="A110" s="4" t="s">
        <v>148</v>
      </c>
      <c r="B110" s="4" t="s">
        <v>279</v>
      </c>
      <c r="C110" s="15">
        <v>7653000</v>
      </c>
      <c r="D110" s="4">
        <v>5</v>
      </c>
      <c r="E110" s="4">
        <v>12</v>
      </c>
      <c r="F110" s="4" t="s">
        <v>280</v>
      </c>
      <c r="G110" s="17" t="str">
        <f t="shared" si="1"/>
        <v/>
      </c>
    </row>
    <row r="111" spans="1:7" x14ac:dyDescent="0.3">
      <c r="A111" s="4" t="s">
        <v>148</v>
      </c>
      <c r="B111" s="4" t="s">
        <v>281</v>
      </c>
      <c r="C111" s="15">
        <v>7303000</v>
      </c>
      <c r="D111" s="4">
        <v>5</v>
      </c>
      <c r="E111" s="4">
        <v>12</v>
      </c>
      <c r="F111" s="4" t="s">
        <v>280</v>
      </c>
      <c r="G111" s="17">
        <f t="shared" si="1"/>
        <v>-4.5733699202926914E-2</v>
      </c>
    </row>
    <row r="112" spans="1:7" x14ac:dyDescent="0.3">
      <c r="A112" s="4" t="s">
        <v>148</v>
      </c>
      <c r="B112" s="4" t="s">
        <v>282</v>
      </c>
      <c r="C112" s="15">
        <v>7446000</v>
      </c>
      <c r="D112" s="4">
        <v>5</v>
      </c>
      <c r="E112" s="4">
        <v>12</v>
      </c>
      <c r="F112" s="4" t="s">
        <v>283</v>
      </c>
      <c r="G112" s="17">
        <f t="shared" si="1"/>
        <v>1.9580994112008865E-2</v>
      </c>
    </row>
    <row r="113" spans="1:7" x14ac:dyDescent="0.3">
      <c r="A113" s="4" t="s">
        <v>150</v>
      </c>
      <c r="B113" s="4" t="s">
        <v>279</v>
      </c>
      <c r="C113" s="15">
        <v>10914000</v>
      </c>
      <c r="D113" s="4">
        <v>8</v>
      </c>
      <c r="E113" s="4">
        <v>12</v>
      </c>
      <c r="F113" s="4" t="s">
        <v>280</v>
      </c>
      <c r="G113" s="17" t="str">
        <f t="shared" si="1"/>
        <v/>
      </c>
    </row>
    <row r="114" spans="1:7" x14ac:dyDescent="0.3">
      <c r="A114" s="4" t="s">
        <v>150</v>
      </c>
      <c r="B114" s="4" t="s">
        <v>281</v>
      </c>
      <c r="C114" s="15">
        <v>12437000</v>
      </c>
      <c r="D114" s="4">
        <v>8</v>
      </c>
      <c r="E114" s="4">
        <v>12</v>
      </c>
      <c r="F114" s="4" t="s">
        <v>280</v>
      </c>
      <c r="G114" s="17">
        <f t="shared" si="1"/>
        <v>0.13954553784130486</v>
      </c>
    </row>
    <row r="115" spans="1:7" x14ac:dyDescent="0.3">
      <c r="A115" s="4" t="s">
        <v>150</v>
      </c>
      <c r="B115" s="4" t="s">
        <v>282</v>
      </c>
      <c r="C115" s="15">
        <v>13890000</v>
      </c>
      <c r="D115" s="4">
        <v>8</v>
      </c>
      <c r="E115" s="4">
        <v>12</v>
      </c>
      <c r="F115" s="4" t="s">
        <v>283</v>
      </c>
      <c r="G115" s="17">
        <f t="shared" si="1"/>
        <v>0.11682881723888405</v>
      </c>
    </row>
    <row r="116" spans="1:7" x14ac:dyDescent="0.3">
      <c r="A116" s="4" t="s">
        <v>152</v>
      </c>
      <c r="B116" s="4" t="s">
        <v>279</v>
      </c>
      <c r="C116" s="15">
        <v>4278000</v>
      </c>
      <c r="D116" s="4">
        <v>5</v>
      </c>
      <c r="E116" s="4">
        <v>12</v>
      </c>
      <c r="F116" s="4" t="s">
        <v>280</v>
      </c>
      <c r="G116" s="17" t="str">
        <f t="shared" si="1"/>
        <v/>
      </c>
    </row>
    <row r="117" spans="1:7" x14ac:dyDescent="0.3">
      <c r="A117" s="4" t="s">
        <v>152</v>
      </c>
      <c r="B117" s="4" t="s">
        <v>281</v>
      </c>
      <c r="C117" s="15">
        <v>4422000</v>
      </c>
      <c r="D117" s="4">
        <v>5</v>
      </c>
      <c r="E117" s="4">
        <v>12</v>
      </c>
      <c r="F117" s="4" t="s">
        <v>280</v>
      </c>
      <c r="G117" s="17">
        <f t="shared" si="1"/>
        <v>3.3660589060308554E-2</v>
      </c>
    </row>
    <row r="118" spans="1:7" x14ac:dyDescent="0.3">
      <c r="A118" s="4" t="s">
        <v>152</v>
      </c>
      <c r="B118" s="4" t="s">
        <v>282</v>
      </c>
      <c r="C118" s="15">
        <v>4613000</v>
      </c>
      <c r="D118" s="4">
        <v>5</v>
      </c>
      <c r="E118" s="4">
        <v>12</v>
      </c>
      <c r="F118" s="4" t="s">
        <v>283</v>
      </c>
      <c r="G118" s="17">
        <f t="shared" si="1"/>
        <v>4.3193125282677602E-2</v>
      </c>
    </row>
    <row r="119" spans="1:7" x14ac:dyDescent="0.3">
      <c r="A119" s="4" t="s">
        <v>154</v>
      </c>
      <c r="B119" s="4" t="s">
        <v>279</v>
      </c>
      <c r="C119" s="15">
        <v>4131000</v>
      </c>
      <c r="D119" s="4">
        <v>1</v>
      </c>
      <c r="E119" s="4">
        <v>12</v>
      </c>
      <c r="F119" s="4" t="s">
        <v>280</v>
      </c>
      <c r="G119" s="17" t="str">
        <f t="shared" si="1"/>
        <v/>
      </c>
    </row>
    <row r="120" spans="1:7" x14ac:dyDescent="0.3">
      <c r="A120" s="4" t="s">
        <v>154</v>
      </c>
      <c r="B120" s="4" t="s">
        <v>281</v>
      </c>
      <c r="C120" s="15">
        <v>4742000</v>
      </c>
      <c r="D120" s="4">
        <v>1</v>
      </c>
      <c r="E120" s="4">
        <v>12</v>
      </c>
      <c r="F120" s="4" t="s">
        <v>280</v>
      </c>
      <c r="G120" s="17">
        <f t="shared" si="1"/>
        <v>0.1479060760106512</v>
      </c>
    </row>
    <row r="121" spans="1:7" x14ac:dyDescent="0.3">
      <c r="A121" s="4" t="s">
        <v>154</v>
      </c>
      <c r="B121" s="4" t="s">
        <v>282</v>
      </c>
      <c r="C121" s="15">
        <v>4649000</v>
      </c>
      <c r="D121" s="4">
        <v>1</v>
      </c>
      <c r="E121" s="4">
        <v>12</v>
      </c>
      <c r="F121" s="4" t="s">
        <v>283</v>
      </c>
      <c r="G121" s="17">
        <f t="shared" si="1"/>
        <v>-1.9611978068325597E-2</v>
      </c>
    </row>
    <row r="122" spans="1:7" x14ac:dyDescent="0.3">
      <c r="A122" s="4" t="s">
        <v>156</v>
      </c>
      <c r="B122" s="4" t="s">
        <v>279</v>
      </c>
      <c r="C122" s="15">
        <v>10897000</v>
      </c>
      <c r="D122" s="4">
        <v>5</v>
      </c>
      <c r="E122" s="4">
        <v>12</v>
      </c>
      <c r="F122" s="4" t="s">
        <v>280</v>
      </c>
      <c r="G122" s="17" t="str">
        <f t="shared" si="1"/>
        <v/>
      </c>
    </row>
    <row r="123" spans="1:7" x14ac:dyDescent="0.3">
      <c r="A123" s="4" t="s">
        <v>156</v>
      </c>
      <c r="B123" s="4" t="s">
        <v>281</v>
      </c>
      <c r="C123" s="15">
        <v>10291000</v>
      </c>
      <c r="D123" s="4">
        <v>5</v>
      </c>
      <c r="E123" s="4">
        <v>12</v>
      </c>
      <c r="F123" s="4" t="s">
        <v>280</v>
      </c>
      <c r="G123" s="17">
        <f t="shared" si="1"/>
        <v>-5.5611636230155082E-2</v>
      </c>
    </row>
    <row r="124" spans="1:7" x14ac:dyDescent="0.3">
      <c r="A124" s="4" t="s">
        <v>156</v>
      </c>
      <c r="B124" s="4" t="s">
        <v>282</v>
      </c>
      <c r="C124" s="15">
        <v>12687000</v>
      </c>
      <c r="D124" s="4">
        <v>5</v>
      </c>
      <c r="E124" s="4">
        <v>12</v>
      </c>
      <c r="F124" s="4" t="s">
        <v>283</v>
      </c>
      <c r="G124" s="17">
        <f t="shared" si="1"/>
        <v>0.23282479836750558</v>
      </c>
    </row>
    <row r="125" spans="1:7" x14ac:dyDescent="0.3">
      <c r="A125" s="4" t="s">
        <v>158</v>
      </c>
      <c r="B125" s="4" t="s">
        <v>279</v>
      </c>
      <c r="C125" s="15">
        <v>8514000</v>
      </c>
      <c r="D125" s="4">
        <v>4</v>
      </c>
      <c r="E125" s="4">
        <v>12</v>
      </c>
      <c r="F125" s="4" t="s">
        <v>280</v>
      </c>
      <c r="G125" s="17" t="str">
        <f t="shared" si="1"/>
        <v/>
      </c>
    </row>
    <row r="126" spans="1:7" x14ac:dyDescent="0.3">
      <c r="A126" s="4" t="s">
        <v>158</v>
      </c>
      <c r="B126" s="4" t="s">
        <v>281</v>
      </c>
      <c r="C126" s="15">
        <v>10158000</v>
      </c>
      <c r="D126" s="4">
        <v>4</v>
      </c>
      <c r="E126" s="4">
        <v>12</v>
      </c>
      <c r="F126" s="4" t="s">
        <v>280</v>
      </c>
      <c r="G126" s="17">
        <f t="shared" si="1"/>
        <v>0.19309372797744895</v>
      </c>
    </row>
    <row r="127" spans="1:7" x14ac:dyDescent="0.3">
      <c r="A127" s="4" t="s">
        <v>158</v>
      </c>
      <c r="B127" s="4" t="s">
        <v>282</v>
      </c>
      <c r="C127" s="15">
        <v>9418000</v>
      </c>
      <c r="D127" s="4">
        <v>4</v>
      </c>
      <c r="E127" s="4">
        <v>12</v>
      </c>
      <c r="F127" s="4" t="s">
        <v>283</v>
      </c>
      <c r="G127" s="17">
        <f t="shared" si="1"/>
        <v>-7.2848986020870199E-2</v>
      </c>
    </row>
    <row r="128" spans="1:7" x14ac:dyDescent="0.3">
      <c r="A128" s="4" t="s">
        <v>160</v>
      </c>
      <c r="B128" s="4" t="s">
        <v>279</v>
      </c>
      <c r="C128" s="15">
        <v>8588000</v>
      </c>
      <c r="D128" s="4">
        <v>9</v>
      </c>
      <c r="E128" s="4">
        <v>36</v>
      </c>
      <c r="F128" s="4" t="s">
        <v>280</v>
      </c>
      <c r="G128" s="17" t="str">
        <f t="shared" si="1"/>
        <v/>
      </c>
    </row>
    <row r="129" spans="1:7" x14ac:dyDescent="0.3">
      <c r="A129" s="4" t="s">
        <v>160</v>
      </c>
      <c r="B129" s="4" t="s">
        <v>281</v>
      </c>
      <c r="C129" s="15">
        <v>8171000</v>
      </c>
      <c r="D129" s="4">
        <v>9</v>
      </c>
      <c r="E129" s="4">
        <v>36</v>
      </c>
      <c r="F129" s="4" t="s">
        <v>280</v>
      </c>
      <c r="G129" s="17">
        <f t="shared" si="1"/>
        <v>-4.8556124825337665E-2</v>
      </c>
    </row>
    <row r="130" spans="1:7" x14ac:dyDescent="0.3">
      <c r="A130" s="4" t="s">
        <v>160</v>
      </c>
      <c r="B130" s="4" t="s">
        <v>282</v>
      </c>
      <c r="C130" s="15">
        <v>9748000</v>
      </c>
      <c r="D130" s="4">
        <v>9</v>
      </c>
      <c r="E130" s="4">
        <v>36</v>
      </c>
      <c r="F130" s="4" t="s">
        <v>283</v>
      </c>
      <c r="G130" s="17">
        <f t="shared" ref="G130:G193" si="2">IF(B130="2023","",IFERROR(C130/SUMIFS(C:C,A:A,A130,B:B,TEXT(VALUE(B130)-1,"0"))-1,""))</f>
        <v>0.19299963284787669</v>
      </c>
    </row>
    <row r="131" spans="1:7" x14ac:dyDescent="0.3">
      <c r="A131" s="4" t="s">
        <v>162</v>
      </c>
      <c r="B131" s="4" t="s">
        <v>279</v>
      </c>
      <c r="C131" s="15">
        <v>11143000</v>
      </c>
      <c r="D131" s="4">
        <v>4</v>
      </c>
      <c r="E131" s="4">
        <v>36</v>
      </c>
      <c r="F131" s="4" t="s">
        <v>280</v>
      </c>
      <c r="G131" s="17" t="str">
        <f t="shared" si="2"/>
        <v/>
      </c>
    </row>
    <row r="132" spans="1:7" x14ac:dyDescent="0.3">
      <c r="A132" s="4" t="s">
        <v>162</v>
      </c>
      <c r="B132" s="4" t="s">
        <v>281</v>
      </c>
      <c r="C132" s="15">
        <v>11982000</v>
      </c>
      <c r="D132" s="4">
        <v>4</v>
      </c>
      <c r="E132" s="4">
        <v>36</v>
      </c>
      <c r="F132" s="4" t="s">
        <v>280</v>
      </c>
      <c r="G132" s="17">
        <f t="shared" si="2"/>
        <v>7.5293906488378415E-2</v>
      </c>
    </row>
    <row r="133" spans="1:7" x14ac:dyDescent="0.3">
      <c r="A133" s="4" t="s">
        <v>162</v>
      </c>
      <c r="B133" s="4" t="s">
        <v>282</v>
      </c>
      <c r="C133" s="15">
        <v>12018000</v>
      </c>
      <c r="D133" s="4">
        <v>4</v>
      </c>
      <c r="E133" s="4">
        <v>36</v>
      </c>
      <c r="F133" s="4" t="s">
        <v>283</v>
      </c>
      <c r="G133" s="17">
        <f t="shared" si="2"/>
        <v>3.0045067601403019E-3</v>
      </c>
    </row>
    <row r="134" spans="1:7" x14ac:dyDescent="0.3">
      <c r="A134" s="4" t="s">
        <v>165</v>
      </c>
      <c r="B134" s="4" t="s">
        <v>279</v>
      </c>
      <c r="C134" s="15">
        <v>13633000</v>
      </c>
      <c r="D134" s="4">
        <v>12</v>
      </c>
      <c r="E134" s="4">
        <v>12</v>
      </c>
      <c r="F134" s="4" t="s">
        <v>280</v>
      </c>
      <c r="G134" s="17" t="str">
        <f t="shared" si="2"/>
        <v/>
      </c>
    </row>
    <row r="135" spans="1:7" x14ac:dyDescent="0.3">
      <c r="A135" s="4" t="s">
        <v>165</v>
      </c>
      <c r="B135" s="4" t="s">
        <v>281</v>
      </c>
      <c r="C135" s="15">
        <v>14319000</v>
      </c>
      <c r="D135" s="4">
        <v>12</v>
      </c>
      <c r="E135" s="4">
        <v>12</v>
      </c>
      <c r="F135" s="4" t="s">
        <v>280</v>
      </c>
      <c r="G135" s="17">
        <f t="shared" si="2"/>
        <v>5.0319078706080766E-2</v>
      </c>
    </row>
    <row r="136" spans="1:7" x14ac:dyDescent="0.3">
      <c r="A136" s="4" t="s">
        <v>165</v>
      </c>
      <c r="B136" s="4" t="s">
        <v>282</v>
      </c>
      <c r="C136" s="15">
        <v>16164000</v>
      </c>
      <c r="D136" s="4">
        <v>12</v>
      </c>
      <c r="E136" s="4">
        <v>12</v>
      </c>
      <c r="F136" s="4" t="s">
        <v>283</v>
      </c>
      <c r="G136" s="17">
        <f t="shared" si="2"/>
        <v>0.12884978001257075</v>
      </c>
    </row>
    <row r="137" spans="1:7" x14ac:dyDescent="0.3">
      <c r="A137" s="4" t="s">
        <v>167</v>
      </c>
      <c r="B137" s="4" t="s">
        <v>279</v>
      </c>
      <c r="C137" s="15">
        <v>4386000</v>
      </c>
      <c r="D137" s="4">
        <v>9</v>
      </c>
      <c r="E137" s="4">
        <v>12</v>
      </c>
      <c r="F137" s="4" t="s">
        <v>280</v>
      </c>
      <c r="G137" s="17" t="str">
        <f t="shared" si="2"/>
        <v/>
      </c>
    </row>
    <row r="138" spans="1:7" x14ac:dyDescent="0.3">
      <c r="A138" s="4" t="s">
        <v>167</v>
      </c>
      <c r="B138" s="4" t="s">
        <v>281</v>
      </c>
      <c r="C138" s="15">
        <v>4489000</v>
      </c>
      <c r="D138" s="4">
        <v>9</v>
      </c>
      <c r="E138" s="4">
        <v>12</v>
      </c>
      <c r="F138" s="4" t="s">
        <v>280</v>
      </c>
      <c r="G138" s="17">
        <f t="shared" si="2"/>
        <v>2.3483812129502901E-2</v>
      </c>
    </row>
    <row r="139" spans="1:7" x14ac:dyDescent="0.3">
      <c r="A139" s="4" t="s">
        <v>167</v>
      </c>
      <c r="B139" s="4" t="s">
        <v>282</v>
      </c>
      <c r="C139" s="15">
        <v>4422000</v>
      </c>
      <c r="D139" s="4">
        <v>9</v>
      </c>
      <c r="E139" s="4">
        <v>12</v>
      </c>
      <c r="F139" s="4" t="s">
        <v>283</v>
      </c>
      <c r="G139" s="17">
        <f t="shared" si="2"/>
        <v>-1.4925373134328401E-2</v>
      </c>
    </row>
    <row r="140" spans="1:7" x14ac:dyDescent="0.3">
      <c r="A140" s="4" t="s">
        <v>169</v>
      </c>
      <c r="B140" s="4" t="s">
        <v>279</v>
      </c>
      <c r="C140" s="15">
        <v>12970000</v>
      </c>
      <c r="D140" s="4">
        <v>1</v>
      </c>
      <c r="E140" s="4">
        <v>12</v>
      </c>
      <c r="F140" s="4" t="s">
        <v>280</v>
      </c>
      <c r="G140" s="17" t="str">
        <f t="shared" si="2"/>
        <v/>
      </c>
    </row>
    <row r="141" spans="1:7" x14ac:dyDescent="0.3">
      <c r="A141" s="4" t="s">
        <v>169</v>
      </c>
      <c r="B141" s="4" t="s">
        <v>281</v>
      </c>
      <c r="C141" s="15">
        <v>12399000</v>
      </c>
      <c r="D141" s="4">
        <v>1</v>
      </c>
      <c r="E141" s="4">
        <v>12</v>
      </c>
      <c r="F141" s="4" t="s">
        <v>280</v>
      </c>
      <c r="G141" s="17">
        <f t="shared" si="2"/>
        <v>-4.4024672320740144E-2</v>
      </c>
    </row>
    <row r="142" spans="1:7" x14ac:dyDescent="0.3">
      <c r="A142" s="4" t="s">
        <v>169</v>
      </c>
      <c r="B142" s="4" t="s">
        <v>282</v>
      </c>
      <c r="C142" s="15">
        <v>14207000</v>
      </c>
      <c r="D142" s="4">
        <v>1</v>
      </c>
      <c r="E142" s="4">
        <v>12</v>
      </c>
      <c r="F142" s="4" t="s">
        <v>283</v>
      </c>
      <c r="G142" s="17">
        <f t="shared" si="2"/>
        <v>0.14581821114606019</v>
      </c>
    </row>
    <row r="143" spans="1:7" x14ac:dyDescent="0.3">
      <c r="A143" s="4" t="s">
        <v>171</v>
      </c>
      <c r="B143" s="4" t="s">
        <v>279</v>
      </c>
      <c r="C143" s="15">
        <v>10071000</v>
      </c>
      <c r="D143" s="4">
        <v>4</v>
      </c>
      <c r="E143" s="4">
        <v>36</v>
      </c>
      <c r="F143" s="4" t="s">
        <v>280</v>
      </c>
      <c r="G143" s="17" t="str">
        <f t="shared" si="2"/>
        <v/>
      </c>
    </row>
    <row r="144" spans="1:7" x14ac:dyDescent="0.3">
      <c r="A144" s="4" t="s">
        <v>171</v>
      </c>
      <c r="B144" s="4" t="s">
        <v>281</v>
      </c>
      <c r="C144" s="15">
        <v>9703000</v>
      </c>
      <c r="D144" s="4">
        <v>4</v>
      </c>
      <c r="E144" s="4">
        <v>36</v>
      </c>
      <c r="F144" s="4" t="s">
        <v>280</v>
      </c>
      <c r="G144" s="17">
        <f t="shared" si="2"/>
        <v>-3.6540562009730881E-2</v>
      </c>
    </row>
    <row r="145" spans="1:7" x14ac:dyDescent="0.3">
      <c r="A145" s="4" t="s">
        <v>171</v>
      </c>
      <c r="B145" s="4" t="s">
        <v>282</v>
      </c>
      <c r="C145" s="15">
        <v>11045000</v>
      </c>
      <c r="D145" s="4">
        <v>4</v>
      </c>
      <c r="E145" s="4">
        <v>36</v>
      </c>
      <c r="F145" s="4" t="s">
        <v>283</v>
      </c>
      <c r="G145" s="17">
        <f t="shared" si="2"/>
        <v>0.13830773987426559</v>
      </c>
    </row>
    <row r="146" spans="1:7" x14ac:dyDescent="0.3">
      <c r="A146" s="4" t="s">
        <v>173</v>
      </c>
      <c r="B146" s="4" t="s">
        <v>279</v>
      </c>
      <c r="C146" s="15">
        <v>15845000</v>
      </c>
      <c r="D146" s="4">
        <v>10</v>
      </c>
      <c r="E146" s="4">
        <v>12</v>
      </c>
      <c r="F146" s="4" t="s">
        <v>280</v>
      </c>
      <c r="G146" s="17" t="str">
        <f t="shared" si="2"/>
        <v/>
      </c>
    </row>
    <row r="147" spans="1:7" x14ac:dyDescent="0.3">
      <c r="A147" s="4" t="s">
        <v>173</v>
      </c>
      <c r="B147" s="4" t="s">
        <v>281</v>
      </c>
      <c r="C147" s="15">
        <v>17129000</v>
      </c>
      <c r="D147" s="4">
        <v>10</v>
      </c>
      <c r="E147" s="4">
        <v>12</v>
      </c>
      <c r="F147" s="4" t="s">
        <v>280</v>
      </c>
      <c r="G147" s="17">
        <f t="shared" si="2"/>
        <v>8.1035026822341427E-2</v>
      </c>
    </row>
    <row r="148" spans="1:7" x14ac:dyDescent="0.3">
      <c r="A148" s="4" t="s">
        <v>173</v>
      </c>
      <c r="B148" s="4" t="s">
        <v>282</v>
      </c>
      <c r="C148" s="15">
        <v>20201000</v>
      </c>
      <c r="D148" s="4">
        <v>10</v>
      </c>
      <c r="E148" s="4">
        <v>12</v>
      </c>
      <c r="F148" s="4" t="s">
        <v>283</v>
      </c>
      <c r="G148" s="17">
        <f t="shared" si="2"/>
        <v>0.17934497051783516</v>
      </c>
    </row>
    <row r="149" spans="1:7" x14ac:dyDescent="0.3">
      <c r="A149" s="4" t="s">
        <v>175</v>
      </c>
      <c r="B149" s="4" t="s">
        <v>279</v>
      </c>
      <c r="C149" s="15">
        <v>10787000</v>
      </c>
      <c r="D149" s="4">
        <v>8</v>
      </c>
      <c r="E149" s="4">
        <v>12</v>
      </c>
      <c r="F149" s="4" t="s">
        <v>280</v>
      </c>
      <c r="G149" s="17" t="str">
        <f t="shared" si="2"/>
        <v/>
      </c>
    </row>
    <row r="150" spans="1:7" x14ac:dyDescent="0.3">
      <c r="A150" s="4" t="s">
        <v>175</v>
      </c>
      <c r="B150" s="4" t="s">
        <v>281</v>
      </c>
      <c r="C150" s="15">
        <v>11621000</v>
      </c>
      <c r="D150" s="4">
        <v>8</v>
      </c>
      <c r="E150" s="4">
        <v>12</v>
      </c>
      <c r="F150" s="4" t="s">
        <v>280</v>
      </c>
      <c r="G150" s="17">
        <f t="shared" si="2"/>
        <v>7.7315286919440007E-2</v>
      </c>
    </row>
    <row r="151" spans="1:7" x14ac:dyDescent="0.3">
      <c r="A151" s="4" t="s">
        <v>175</v>
      </c>
      <c r="B151" s="4" t="s">
        <v>282</v>
      </c>
      <c r="C151" s="15">
        <v>11762000</v>
      </c>
      <c r="D151" s="4">
        <v>8</v>
      </c>
      <c r="E151" s="4">
        <v>12</v>
      </c>
      <c r="F151" s="4" t="s">
        <v>283</v>
      </c>
      <c r="G151" s="17">
        <f t="shared" si="2"/>
        <v>1.2133207125032186E-2</v>
      </c>
    </row>
    <row r="152" spans="1:7" x14ac:dyDescent="0.3">
      <c r="A152" s="4" t="s">
        <v>177</v>
      </c>
      <c r="B152" s="4" t="s">
        <v>279</v>
      </c>
      <c r="C152" s="15">
        <v>3218000</v>
      </c>
      <c r="D152" s="4">
        <v>8</v>
      </c>
      <c r="E152" s="4">
        <v>12</v>
      </c>
      <c r="F152" s="4" t="s">
        <v>280</v>
      </c>
      <c r="G152" s="17" t="str">
        <f t="shared" si="2"/>
        <v/>
      </c>
    </row>
    <row r="153" spans="1:7" x14ac:dyDescent="0.3">
      <c r="A153" s="4" t="s">
        <v>177</v>
      </c>
      <c r="B153" s="4" t="s">
        <v>281</v>
      </c>
      <c r="C153" s="15">
        <v>3587000</v>
      </c>
      <c r="D153" s="4">
        <v>8</v>
      </c>
      <c r="E153" s="4">
        <v>12</v>
      </c>
      <c r="F153" s="4" t="s">
        <v>280</v>
      </c>
      <c r="G153" s="17">
        <f t="shared" si="2"/>
        <v>0.11466749533871967</v>
      </c>
    </row>
    <row r="154" spans="1:7" x14ac:dyDescent="0.3">
      <c r="A154" s="4" t="s">
        <v>177</v>
      </c>
      <c r="B154" s="4" t="s">
        <v>282</v>
      </c>
      <c r="C154" s="15">
        <v>3834000</v>
      </c>
      <c r="D154" s="4">
        <v>8</v>
      </c>
      <c r="E154" s="4">
        <v>12</v>
      </c>
      <c r="F154" s="4" t="s">
        <v>283</v>
      </c>
      <c r="G154" s="17">
        <f t="shared" si="2"/>
        <v>6.885977139671029E-2</v>
      </c>
    </row>
    <row r="155" spans="1:7" x14ac:dyDescent="0.3">
      <c r="A155" s="4" t="s">
        <v>179</v>
      </c>
      <c r="B155" s="4" t="s">
        <v>279</v>
      </c>
      <c r="C155" s="15">
        <v>3371000</v>
      </c>
      <c r="D155" s="4">
        <v>7</v>
      </c>
      <c r="E155" s="4">
        <v>12</v>
      </c>
      <c r="F155" s="4" t="s">
        <v>280</v>
      </c>
      <c r="G155" s="17" t="str">
        <f t="shared" si="2"/>
        <v/>
      </c>
    </row>
    <row r="156" spans="1:7" x14ac:dyDescent="0.3">
      <c r="A156" s="4" t="s">
        <v>179</v>
      </c>
      <c r="B156" s="4" t="s">
        <v>281</v>
      </c>
      <c r="C156" s="15">
        <v>3687000</v>
      </c>
      <c r="D156" s="4">
        <v>7</v>
      </c>
      <c r="E156" s="4">
        <v>12</v>
      </c>
      <c r="F156" s="4" t="s">
        <v>280</v>
      </c>
      <c r="G156" s="17">
        <f t="shared" si="2"/>
        <v>9.3740729753782226E-2</v>
      </c>
    </row>
    <row r="157" spans="1:7" x14ac:dyDescent="0.3">
      <c r="A157" s="4" t="s">
        <v>179</v>
      </c>
      <c r="B157" s="4" t="s">
        <v>282</v>
      </c>
      <c r="C157" s="15">
        <v>3400000</v>
      </c>
      <c r="D157" s="4">
        <v>7</v>
      </c>
      <c r="E157" s="4">
        <v>12</v>
      </c>
      <c r="F157" s="4" t="s">
        <v>283</v>
      </c>
      <c r="G157" s="17">
        <f t="shared" si="2"/>
        <v>-7.7841063195009497E-2</v>
      </c>
    </row>
    <row r="158" spans="1:7" x14ac:dyDescent="0.3">
      <c r="A158" s="4" t="s">
        <v>181</v>
      </c>
      <c r="B158" s="4" t="s">
        <v>279</v>
      </c>
      <c r="C158" s="15">
        <v>12191000</v>
      </c>
      <c r="D158" s="4">
        <v>4</v>
      </c>
      <c r="E158" s="4">
        <v>12</v>
      </c>
      <c r="F158" s="4" t="s">
        <v>280</v>
      </c>
      <c r="G158" s="17" t="str">
        <f t="shared" si="2"/>
        <v/>
      </c>
    </row>
    <row r="159" spans="1:7" x14ac:dyDescent="0.3">
      <c r="A159" s="4" t="s">
        <v>181</v>
      </c>
      <c r="B159" s="4" t="s">
        <v>281</v>
      </c>
      <c r="C159" s="15">
        <v>14080000</v>
      </c>
      <c r="D159" s="4">
        <v>4</v>
      </c>
      <c r="E159" s="4">
        <v>12</v>
      </c>
      <c r="F159" s="4" t="s">
        <v>280</v>
      </c>
      <c r="G159" s="17">
        <f t="shared" si="2"/>
        <v>0.15495037322615035</v>
      </c>
    </row>
    <row r="160" spans="1:7" x14ac:dyDescent="0.3">
      <c r="A160" s="4" t="s">
        <v>181</v>
      </c>
      <c r="B160" s="4" t="s">
        <v>282</v>
      </c>
      <c r="C160" s="15">
        <v>14690000</v>
      </c>
      <c r="D160" s="4">
        <v>4</v>
      </c>
      <c r="E160" s="4">
        <v>12</v>
      </c>
      <c r="F160" s="4" t="s">
        <v>283</v>
      </c>
      <c r="G160" s="17">
        <f t="shared" si="2"/>
        <v>4.3323863636363535E-2</v>
      </c>
    </row>
    <row r="161" spans="1:7" x14ac:dyDescent="0.3">
      <c r="A161" s="4" t="s">
        <v>183</v>
      </c>
      <c r="B161" s="4" t="s">
        <v>279</v>
      </c>
      <c r="C161" s="15">
        <v>4165000</v>
      </c>
      <c r="D161" s="4">
        <v>8</v>
      </c>
      <c r="E161" s="4">
        <v>12</v>
      </c>
      <c r="F161" s="4" t="s">
        <v>280</v>
      </c>
      <c r="G161" s="17" t="str">
        <f t="shared" si="2"/>
        <v/>
      </c>
    </row>
    <row r="162" spans="1:7" x14ac:dyDescent="0.3">
      <c r="A162" s="4" t="s">
        <v>183</v>
      </c>
      <c r="B162" s="4" t="s">
        <v>281</v>
      </c>
      <c r="C162" s="15">
        <v>4768000</v>
      </c>
      <c r="D162" s="4">
        <v>8</v>
      </c>
      <c r="E162" s="4">
        <v>12</v>
      </c>
      <c r="F162" s="4" t="s">
        <v>280</v>
      </c>
      <c r="G162" s="17">
        <f t="shared" si="2"/>
        <v>0.14477791116446581</v>
      </c>
    </row>
    <row r="163" spans="1:7" x14ac:dyDescent="0.3">
      <c r="A163" s="4" t="s">
        <v>183</v>
      </c>
      <c r="B163" s="4" t="s">
        <v>282</v>
      </c>
      <c r="C163" s="15">
        <v>4972000</v>
      </c>
      <c r="D163" s="4">
        <v>8</v>
      </c>
      <c r="E163" s="4">
        <v>12</v>
      </c>
      <c r="F163" s="4" t="s">
        <v>283</v>
      </c>
      <c r="G163" s="17">
        <f t="shared" si="2"/>
        <v>4.278523489932895E-2</v>
      </c>
    </row>
    <row r="164" spans="1:7" x14ac:dyDescent="0.3">
      <c r="A164" s="4" t="s">
        <v>185</v>
      </c>
      <c r="B164" s="4" t="s">
        <v>279</v>
      </c>
      <c r="C164" s="15">
        <v>15242000</v>
      </c>
      <c r="D164" s="4">
        <v>1</v>
      </c>
      <c r="E164" s="4">
        <v>36</v>
      </c>
      <c r="F164" s="4" t="s">
        <v>280</v>
      </c>
      <c r="G164" s="17" t="str">
        <f t="shared" si="2"/>
        <v/>
      </c>
    </row>
    <row r="165" spans="1:7" x14ac:dyDescent="0.3">
      <c r="A165" s="4" t="s">
        <v>185</v>
      </c>
      <c r="B165" s="4" t="s">
        <v>281</v>
      </c>
      <c r="C165" s="15">
        <v>17056000</v>
      </c>
      <c r="D165" s="4">
        <v>1</v>
      </c>
      <c r="E165" s="4">
        <v>36</v>
      </c>
      <c r="F165" s="4" t="s">
        <v>280</v>
      </c>
      <c r="G165" s="17">
        <f t="shared" si="2"/>
        <v>0.11901325285395625</v>
      </c>
    </row>
    <row r="166" spans="1:7" x14ac:dyDescent="0.3">
      <c r="A166" s="4" t="s">
        <v>185</v>
      </c>
      <c r="B166" s="4" t="s">
        <v>282</v>
      </c>
      <c r="C166" s="15">
        <v>17163000</v>
      </c>
      <c r="D166" s="4">
        <v>1</v>
      </c>
      <c r="E166" s="4">
        <v>36</v>
      </c>
      <c r="F166" s="4" t="s">
        <v>283</v>
      </c>
      <c r="G166" s="17">
        <f t="shared" si="2"/>
        <v>6.273452157598447E-3</v>
      </c>
    </row>
    <row r="167" spans="1:7" x14ac:dyDescent="0.3">
      <c r="A167" s="4" t="s">
        <v>187</v>
      </c>
      <c r="B167" s="4" t="s">
        <v>279</v>
      </c>
      <c r="C167" s="15">
        <v>3108000</v>
      </c>
      <c r="D167" s="4">
        <v>12</v>
      </c>
      <c r="E167" s="4">
        <v>12</v>
      </c>
      <c r="F167" s="4" t="s">
        <v>280</v>
      </c>
      <c r="G167" s="17" t="str">
        <f t="shared" si="2"/>
        <v/>
      </c>
    </row>
    <row r="168" spans="1:7" x14ac:dyDescent="0.3">
      <c r="A168" s="4" t="s">
        <v>187</v>
      </c>
      <c r="B168" s="4" t="s">
        <v>281</v>
      </c>
      <c r="C168" s="15">
        <v>3424000</v>
      </c>
      <c r="D168" s="4">
        <v>12</v>
      </c>
      <c r="E168" s="4">
        <v>12</v>
      </c>
      <c r="F168" s="4" t="s">
        <v>280</v>
      </c>
      <c r="G168" s="17">
        <f t="shared" si="2"/>
        <v>0.10167310167310162</v>
      </c>
    </row>
    <row r="169" spans="1:7" x14ac:dyDescent="0.3">
      <c r="A169" s="4" t="s">
        <v>187</v>
      </c>
      <c r="B169" s="4" t="s">
        <v>282</v>
      </c>
      <c r="C169" s="15">
        <v>3985000</v>
      </c>
      <c r="D169" s="4">
        <v>12</v>
      </c>
      <c r="E169" s="4">
        <v>12</v>
      </c>
      <c r="F169" s="4" t="s">
        <v>283</v>
      </c>
      <c r="G169" s="17">
        <f t="shared" si="2"/>
        <v>0.16384345794392519</v>
      </c>
    </row>
    <row r="170" spans="1:7" x14ac:dyDescent="0.3">
      <c r="A170" s="4" t="s">
        <v>189</v>
      </c>
      <c r="B170" s="4" t="s">
        <v>279</v>
      </c>
      <c r="C170" s="15">
        <v>5099000</v>
      </c>
      <c r="D170" s="4">
        <v>5</v>
      </c>
      <c r="E170" s="4">
        <v>12</v>
      </c>
      <c r="F170" s="4" t="s">
        <v>280</v>
      </c>
      <c r="G170" s="17" t="str">
        <f t="shared" si="2"/>
        <v/>
      </c>
    </row>
    <row r="171" spans="1:7" x14ac:dyDescent="0.3">
      <c r="A171" s="4" t="s">
        <v>189</v>
      </c>
      <c r="B171" s="4" t="s">
        <v>281</v>
      </c>
      <c r="C171" s="15">
        <v>5853000</v>
      </c>
      <c r="D171" s="4">
        <v>5</v>
      </c>
      <c r="E171" s="4">
        <v>12</v>
      </c>
      <c r="F171" s="4" t="s">
        <v>280</v>
      </c>
      <c r="G171" s="17">
        <f t="shared" si="2"/>
        <v>0.14787213179054715</v>
      </c>
    </row>
    <row r="172" spans="1:7" x14ac:dyDescent="0.3">
      <c r="A172" s="4" t="s">
        <v>189</v>
      </c>
      <c r="B172" s="4" t="s">
        <v>282</v>
      </c>
      <c r="C172" s="15">
        <v>5972000</v>
      </c>
      <c r="D172" s="4">
        <v>5</v>
      </c>
      <c r="E172" s="4">
        <v>12</v>
      </c>
      <c r="F172" s="4" t="s">
        <v>283</v>
      </c>
      <c r="G172" s="17">
        <f t="shared" si="2"/>
        <v>2.0331453955236611E-2</v>
      </c>
    </row>
    <row r="173" spans="1:7" x14ac:dyDescent="0.3">
      <c r="A173" s="4" t="s">
        <v>191</v>
      </c>
      <c r="B173" s="4" t="s">
        <v>279</v>
      </c>
      <c r="C173" s="15">
        <v>3896000</v>
      </c>
      <c r="D173" s="4">
        <v>4</v>
      </c>
      <c r="E173" s="4">
        <v>12</v>
      </c>
      <c r="F173" s="4" t="s">
        <v>280</v>
      </c>
      <c r="G173" s="17" t="str">
        <f t="shared" si="2"/>
        <v/>
      </c>
    </row>
    <row r="174" spans="1:7" x14ac:dyDescent="0.3">
      <c r="A174" s="4" t="s">
        <v>191</v>
      </c>
      <c r="B174" s="4" t="s">
        <v>281</v>
      </c>
      <c r="C174" s="15">
        <v>4306000</v>
      </c>
      <c r="D174" s="4">
        <v>4</v>
      </c>
      <c r="E174" s="4">
        <v>12</v>
      </c>
      <c r="F174" s="4" t="s">
        <v>280</v>
      </c>
      <c r="G174" s="17">
        <f t="shared" si="2"/>
        <v>0.10523613963039025</v>
      </c>
    </row>
    <row r="175" spans="1:7" x14ac:dyDescent="0.3">
      <c r="A175" s="4" t="s">
        <v>191</v>
      </c>
      <c r="B175" s="4" t="s">
        <v>282</v>
      </c>
      <c r="C175" s="15">
        <v>4507000</v>
      </c>
      <c r="D175" s="4">
        <v>4</v>
      </c>
      <c r="E175" s="4">
        <v>12</v>
      </c>
      <c r="F175" s="4" t="s">
        <v>283</v>
      </c>
      <c r="G175" s="17">
        <f t="shared" si="2"/>
        <v>4.6679052484904782E-2</v>
      </c>
    </row>
    <row r="176" spans="1:7" x14ac:dyDescent="0.3">
      <c r="A176" s="4" t="s">
        <v>193</v>
      </c>
      <c r="B176" s="4" t="s">
        <v>279</v>
      </c>
      <c r="C176" s="15">
        <v>8629000</v>
      </c>
      <c r="D176" s="4">
        <v>5</v>
      </c>
      <c r="E176" s="4">
        <v>36</v>
      </c>
      <c r="F176" s="4" t="s">
        <v>280</v>
      </c>
      <c r="G176" s="17" t="str">
        <f t="shared" si="2"/>
        <v/>
      </c>
    </row>
    <row r="177" spans="1:7" x14ac:dyDescent="0.3">
      <c r="A177" s="4" t="s">
        <v>193</v>
      </c>
      <c r="B177" s="4" t="s">
        <v>281</v>
      </c>
      <c r="C177" s="15">
        <v>10109000</v>
      </c>
      <c r="D177" s="4">
        <v>5</v>
      </c>
      <c r="E177" s="4">
        <v>36</v>
      </c>
      <c r="F177" s="4" t="s">
        <v>280</v>
      </c>
      <c r="G177" s="17">
        <f t="shared" si="2"/>
        <v>0.17151465986788739</v>
      </c>
    </row>
    <row r="178" spans="1:7" x14ac:dyDescent="0.3">
      <c r="A178" s="4" t="s">
        <v>193</v>
      </c>
      <c r="B178" s="4" t="s">
        <v>282</v>
      </c>
      <c r="C178" s="15">
        <v>11285000</v>
      </c>
      <c r="D178" s="4">
        <v>5</v>
      </c>
      <c r="E178" s="4">
        <v>36</v>
      </c>
      <c r="F178" s="4" t="s">
        <v>283</v>
      </c>
      <c r="G178" s="17">
        <f t="shared" si="2"/>
        <v>0.11633198140271039</v>
      </c>
    </row>
    <row r="179" spans="1:7" x14ac:dyDescent="0.3">
      <c r="A179" s="4" t="s">
        <v>195</v>
      </c>
      <c r="B179" s="4" t="s">
        <v>279</v>
      </c>
      <c r="C179" s="15">
        <v>10630000</v>
      </c>
      <c r="D179" s="4">
        <v>12</v>
      </c>
      <c r="E179" s="4">
        <v>36</v>
      </c>
      <c r="F179" s="4" t="s">
        <v>280</v>
      </c>
      <c r="G179" s="17" t="str">
        <f t="shared" si="2"/>
        <v/>
      </c>
    </row>
    <row r="180" spans="1:7" x14ac:dyDescent="0.3">
      <c r="A180" s="4" t="s">
        <v>195</v>
      </c>
      <c r="B180" s="4" t="s">
        <v>281</v>
      </c>
      <c r="C180" s="15">
        <v>11545000</v>
      </c>
      <c r="D180" s="4">
        <v>12</v>
      </c>
      <c r="E180" s="4">
        <v>36</v>
      </c>
      <c r="F180" s="4" t="s">
        <v>280</v>
      </c>
      <c r="G180" s="17">
        <f t="shared" si="2"/>
        <v>8.60771401693321E-2</v>
      </c>
    </row>
    <row r="181" spans="1:7" x14ac:dyDescent="0.3">
      <c r="A181" s="4" t="s">
        <v>195</v>
      </c>
      <c r="B181" s="4" t="s">
        <v>282</v>
      </c>
      <c r="C181" s="15">
        <v>10943000</v>
      </c>
      <c r="D181" s="4">
        <v>12</v>
      </c>
      <c r="E181" s="4">
        <v>36</v>
      </c>
      <c r="F181" s="4" t="s">
        <v>283</v>
      </c>
      <c r="G181" s="17">
        <f t="shared" si="2"/>
        <v>-5.2143785188393244E-2</v>
      </c>
    </row>
    <row r="182" spans="1:7" x14ac:dyDescent="0.3">
      <c r="A182" s="4" t="s">
        <v>197</v>
      </c>
      <c r="B182" s="4" t="s">
        <v>279</v>
      </c>
      <c r="C182" s="15">
        <v>18621000</v>
      </c>
      <c r="D182" s="4">
        <v>2</v>
      </c>
      <c r="E182" s="4">
        <v>12</v>
      </c>
      <c r="F182" s="4" t="s">
        <v>280</v>
      </c>
      <c r="G182" s="17" t="str">
        <f t="shared" si="2"/>
        <v/>
      </c>
    </row>
    <row r="183" spans="1:7" x14ac:dyDescent="0.3">
      <c r="A183" s="4" t="s">
        <v>197</v>
      </c>
      <c r="B183" s="4" t="s">
        <v>281</v>
      </c>
      <c r="C183" s="15">
        <v>20825000</v>
      </c>
      <c r="D183" s="4">
        <v>2</v>
      </c>
      <c r="E183" s="4">
        <v>12</v>
      </c>
      <c r="F183" s="4" t="s">
        <v>280</v>
      </c>
      <c r="G183" s="17">
        <f t="shared" si="2"/>
        <v>0.11836099027979152</v>
      </c>
    </row>
    <row r="184" spans="1:7" x14ac:dyDescent="0.3">
      <c r="A184" s="4" t="s">
        <v>197</v>
      </c>
      <c r="B184" s="4" t="s">
        <v>282</v>
      </c>
      <c r="C184" s="15">
        <v>22513000</v>
      </c>
      <c r="D184" s="4">
        <v>2</v>
      </c>
      <c r="E184" s="4">
        <v>12</v>
      </c>
      <c r="F184" s="4" t="s">
        <v>283</v>
      </c>
      <c r="G184" s="17">
        <f t="shared" si="2"/>
        <v>8.1056422569027564E-2</v>
      </c>
    </row>
    <row r="185" spans="1:7" x14ac:dyDescent="0.3">
      <c r="A185" s="4" t="s">
        <v>199</v>
      </c>
      <c r="B185" s="4" t="s">
        <v>279</v>
      </c>
      <c r="C185" s="15">
        <v>11960000</v>
      </c>
      <c r="D185" s="4">
        <v>7</v>
      </c>
      <c r="E185" s="4">
        <v>12</v>
      </c>
      <c r="F185" s="4" t="s">
        <v>280</v>
      </c>
      <c r="G185" s="17" t="str">
        <f t="shared" si="2"/>
        <v/>
      </c>
    </row>
    <row r="186" spans="1:7" x14ac:dyDescent="0.3">
      <c r="A186" s="4" t="s">
        <v>199</v>
      </c>
      <c r="B186" s="4" t="s">
        <v>281</v>
      </c>
      <c r="C186" s="15">
        <v>12375000</v>
      </c>
      <c r="D186" s="4">
        <v>7</v>
      </c>
      <c r="E186" s="4">
        <v>12</v>
      </c>
      <c r="F186" s="4" t="s">
        <v>280</v>
      </c>
      <c r="G186" s="17">
        <f t="shared" si="2"/>
        <v>3.4698996655518455E-2</v>
      </c>
    </row>
    <row r="187" spans="1:7" x14ac:dyDescent="0.3">
      <c r="A187" s="4" t="s">
        <v>199</v>
      </c>
      <c r="B187" s="4" t="s">
        <v>282</v>
      </c>
      <c r="C187" s="15">
        <v>12889000</v>
      </c>
      <c r="D187" s="4">
        <v>7</v>
      </c>
      <c r="E187" s="4">
        <v>12</v>
      </c>
      <c r="F187" s="4" t="s">
        <v>283</v>
      </c>
      <c r="G187" s="17">
        <f t="shared" si="2"/>
        <v>4.1535353535353536E-2</v>
      </c>
    </row>
    <row r="188" spans="1:7" x14ac:dyDescent="0.3">
      <c r="A188" s="4" t="s">
        <v>201</v>
      </c>
      <c r="B188" s="4" t="s">
        <v>279</v>
      </c>
      <c r="C188" s="15">
        <v>30892000</v>
      </c>
      <c r="D188" s="4">
        <v>7</v>
      </c>
      <c r="E188" s="4">
        <v>12</v>
      </c>
      <c r="F188" s="4" t="s">
        <v>280</v>
      </c>
      <c r="G188" s="17" t="str">
        <f t="shared" si="2"/>
        <v/>
      </c>
    </row>
    <row r="189" spans="1:7" x14ac:dyDescent="0.3">
      <c r="A189" s="4" t="s">
        <v>201</v>
      </c>
      <c r="B189" s="4" t="s">
        <v>281</v>
      </c>
      <c r="C189" s="15">
        <v>31497000</v>
      </c>
      <c r="D189" s="4">
        <v>7</v>
      </c>
      <c r="E189" s="4">
        <v>12</v>
      </c>
      <c r="F189" s="4" t="s">
        <v>280</v>
      </c>
      <c r="G189" s="17">
        <f t="shared" si="2"/>
        <v>1.9584358409944214E-2</v>
      </c>
    </row>
    <row r="190" spans="1:7" x14ac:dyDescent="0.3">
      <c r="A190" s="4" t="s">
        <v>201</v>
      </c>
      <c r="B190" s="4" t="s">
        <v>282</v>
      </c>
      <c r="C190" s="15">
        <v>33499000</v>
      </c>
      <c r="D190" s="4">
        <v>7</v>
      </c>
      <c r="E190" s="4">
        <v>12</v>
      </c>
      <c r="F190" s="4" t="s">
        <v>283</v>
      </c>
      <c r="G190" s="17">
        <f t="shared" si="2"/>
        <v>6.3561609042130929E-2</v>
      </c>
    </row>
    <row r="191" spans="1:7" x14ac:dyDescent="0.3">
      <c r="A191" s="4" t="s">
        <v>203</v>
      </c>
      <c r="B191" s="4" t="s">
        <v>279</v>
      </c>
      <c r="C191" s="15">
        <v>23811000</v>
      </c>
      <c r="D191" s="4">
        <v>6</v>
      </c>
      <c r="E191" s="4">
        <v>12</v>
      </c>
      <c r="F191" s="4" t="s">
        <v>280</v>
      </c>
      <c r="G191" s="17" t="str">
        <f t="shared" si="2"/>
        <v/>
      </c>
    </row>
    <row r="192" spans="1:7" x14ac:dyDescent="0.3">
      <c r="A192" s="4" t="s">
        <v>203</v>
      </c>
      <c r="B192" s="4" t="s">
        <v>281</v>
      </c>
      <c r="C192" s="15">
        <v>27358000</v>
      </c>
      <c r="D192" s="4">
        <v>6</v>
      </c>
      <c r="E192" s="4">
        <v>12</v>
      </c>
      <c r="F192" s="4" t="s">
        <v>280</v>
      </c>
      <c r="G192" s="17">
        <f t="shared" si="2"/>
        <v>0.14896476418462057</v>
      </c>
    </row>
    <row r="193" spans="1:7" x14ac:dyDescent="0.3">
      <c r="A193" s="4" t="s">
        <v>203</v>
      </c>
      <c r="B193" s="4" t="s">
        <v>282</v>
      </c>
      <c r="C193" s="15">
        <v>27594000</v>
      </c>
      <c r="D193" s="4">
        <v>6</v>
      </c>
      <c r="E193" s="4">
        <v>12</v>
      </c>
      <c r="F193" s="4" t="s">
        <v>283</v>
      </c>
      <c r="G193" s="17">
        <f t="shared" si="2"/>
        <v>8.6263615761386081E-3</v>
      </c>
    </row>
    <row r="194" spans="1:7" x14ac:dyDescent="0.3">
      <c r="A194" s="4" t="s">
        <v>205</v>
      </c>
      <c r="B194" s="4" t="s">
        <v>279</v>
      </c>
      <c r="C194" s="15">
        <v>35829000</v>
      </c>
      <c r="D194" s="4">
        <v>3</v>
      </c>
      <c r="E194" s="4">
        <v>12</v>
      </c>
      <c r="F194" s="4" t="s">
        <v>280</v>
      </c>
      <c r="G194" s="17" t="str">
        <f t="shared" ref="G194:G257" si="3">IF(B194="2023","",IFERROR(C194/SUMIFS(C:C,A:A,A194,B:B,TEXT(VALUE(B194)-1,"0"))-1,""))</f>
        <v/>
      </c>
    </row>
    <row r="195" spans="1:7" x14ac:dyDescent="0.3">
      <c r="A195" s="4" t="s">
        <v>205</v>
      </c>
      <c r="B195" s="4" t="s">
        <v>281</v>
      </c>
      <c r="C195" s="15">
        <v>42007000</v>
      </c>
      <c r="D195" s="4">
        <v>3</v>
      </c>
      <c r="E195" s="4">
        <v>12</v>
      </c>
      <c r="F195" s="4" t="s">
        <v>280</v>
      </c>
      <c r="G195" s="17">
        <f t="shared" si="3"/>
        <v>0.17243015434424636</v>
      </c>
    </row>
    <row r="196" spans="1:7" x14ac:dyDescent="0.3">
      <c r="A196" s="4" t="s">
        <v>205</v>
      </c>
      <c r="B196" s="4" t="s">
        <v>282</v>
      </c>
      <c r="C196" s="15">
        <v>45763000</v>
      </c>
      <c r="D196" s="4">
        <v>3</v>
      </c>
      <c r="E196" s="4">
        <v>12</v>
      </c>
      <c r="F196" s="4" t="s">
        <v>283</v>
      </c>
      <c r="G196" s="17">
        <f t="shared" si="3"/>
        <v>8.9413669150379738E-2</v>
      </c>
    </row>
    <row r="197" spans="1:7" x14ac:dyDescent="0.3">
      <c r="A197" s="4" t="s">
        <v>207</v>
      </c>
      <c r="B197" s="4" t="s">
        <v>279</v>
      </c>
      <c r="C197" s="15">
        <v>18257000</v>
      </c>
      <c r="D197" s="4">
        <v>2</v>
      </c>
      <c r="E197" s="4">
        <v>12</v>
      </c>
      <c r="F197" s="4" t="s">
        <v>280</v>
      </c>
      <c r="G197" s="17" t="str">
        <f t="shared" si="3"/>
        <v/>
      </c>
    </row>
    <row r="198" spans="1:7" x14ac:dyDescent="0.3">
      <c r="A198" s="4" t="s">
        <v>207</v>
      </c>
      <c r="B198" s="4" t="s">
        <v>281</v>
      </c>
      <c r="C198" s="15">
        <v>19147000</v>
      </c>
      <c r="D198" s="4">
        <v>2</v>
      </c>
      <c r="E198" s="4">
        <v>12</v>
      </c>
      <c r="F198" s="4" t="s">
        <v>280</v>
      </c>
      <c r="G198" s="17">
        <f t="shared" si="3"/>
        <v>4.8748425261543549E-2</v>
      </c>
    </row>
    <row r="199" spans="1:7" x14ac:dyDescent="0.3">
      <c r="A199" s="4" t="s">
        <v>207</v>
      </c>
      <c r="B199" s="4" t="s">
        <v>282</v>
      </c>
      <c r="C199" s="15">
        <v>19270000</v>
      </c>
      <c r="D199" s="4">
        <v>2</v>
      </c>
      <c r="E199" s="4">
        <v>12</v>
      </c>
      <c r="F199" s="4" t="s">
        <v>283</v>
      </c>
      <c r="G199" s="17">
        <f t="shared" si="3"/>
        <v>6.4239828693790635E-3</v>
      </c>
    </row>
    <row r="200" spans="1:7" x14ac:dyDescent="0.3">
      <c r="A200" s="4" t="s">
        <v>209</v>
      </c>
      <c r="B200" s="4" t="s">
        <v>279</v>
      </c>
      <c r="C200" s="15">
        <v>11947000</v>
      </c>
      <c r="D200" s="4">
        <v>4</v>
      </c>
      <c r="E200" s="4">
        <v>36</v>
      </c>
      <c r="F200" s="4" t="s">
        <v>280</v>
      </c>
      <c r="G200" s="17" t="str">
        <f t="shared" si="3"/>
        <v/>
      </c>
    </row>
    <row r="201" spans="1:7" x14ac:dyDescent="0.3">
      <c r="A201" s="4" t="s">
        <v>209</v>
      </c>
      <c r="B201" s="4" t="s">
        <v>281</v>
      </c>
      <c r="C201" s="15">
        <v>11320000</v>
      </c>
      <c r="D201" s="4">
        <v>4</v>
      </c>
      <c r="E201" s="4">
        <v>36</v>
      </c>
      <c r="F201" s="4" t="s">
        <v>280</v>
      </c>
      <c r="G201" s="17">
        <f t="shared" si="3"/>
        <v>-5.2481794592784792E-2</v>
      </c>
    </row>
    <row r="202" spans="1:7" x14ac:dyDescent="0.3">
      <c r="A202" s="4" t="s">
        <v>209</v>
      </c>
      <c r="B202" s="4" t="s">
        <v>282</v>
      </c>
      <c r="C202" s="15">
        <v>13597000</v>
      </c>
      <c r="D202" s="4">
        <v>4</v>
      </c>
      <c r="E202" s="4">
        <v>36</v>
      </c>
      <c r="F202" s="4" t="s">
        <v>283</v>
      </c>
      <c r="G202" s="17">
        <f t="shared" si="3"/>
        <v>0.20114840989399285</v>
      </c>
    </row>
    <row r="203" spans="1:7" x14ac:dyDescent="0.3">
      <c r="A203" s="4" t="s">
        <v>211</v>
      </c>
      <c r="B203" s="4" t="s">
        <v>279</v>
      </c>
      <c r="C203" s="15">
        <v>15325000</v>
      </c>
      <c r="D203" s="4">
        <v>5</v>
      </c>
      <c r="E203" s="4">
        <v>12</v>
      </c>
      <c r="F203" s="4" t="s">
        <v>280</v>
      </c>
      <c r="G203" s="17" t="str">
        <f t="shared" si="3"/>
        <v/>
      </c>
    </row>
    <row r="204" spans="1:7" x14ac:dyDescent="0.3">
      <c r="A204" s="4" t="s">
        <v>211</v>
      </c>
      <c r="B204" s="4" t="s">
        <v>281</v>
      </c>
      <c r="C204" s="15">
        <v>18097000</v>
      </c>
      <c r="D204" s="4">
        <v>5</v>
      </c>
      <c r="E204" s="4">
        <v>12</v>
      </c>
      <c r="F204" s="4" t="s">
        <v>280</v>
      </c>
      <c r="G204" s="17">
        <f t="shared" si="3"/>
        <v>0.18088091353996738</v>
      </c>
    </row>
    <row r="205" spans="1:7" x14ac:dyDescent="0.3">
      <c r="A205" s="4" t="s">
        <v>211</v>
      </c>
      <c r="B205" s="4" t="s">
        <v>282</v>
      </c>
      <c r="C205" s="15">
        <v>18395000</v>
      </c>
      <c r="D205" s="4">
        <v>5</v>
      </c>
      <c r="E205" s="4">
        <v>12</v>
      </c>
      <c r="F205" s="4" t="s">
        <v>283</v>
      </c>
      <c r="G205" s="17">
        <f t="shared" si="3"/>
        <v>1.6466817704591907E-2</v>
      </c>
    </row>
    <row r="206" spans="1:7" x14ac:dyDescent="0.3">
      <c r="A206" s="4" t="s">
        <v>213</v>
      </c>
      <c r="B206" s="4" t="s">
        <v>279</v>
      </c>
      <c r="C206" s="15">
        <v>44874000</v>
      </c>
      <c r="D206" s="4">
        <v>11</v>
      </c>
      <c r="E206" s="4">
        <v>12</v>
      </c>
      <c r="F206" s="4" t="s">
        <v>280</v>
      </c>
      <c r="G206" s="17" t="str">
        <f t="shared" si="3"/>
        <v/>
      </c>
    </row>
    <row r="207" spans="1:7" x14ac:dyDescent="0.3">
      <c r="A207" s="4" t="s">
        <v>213</v>
      </c>
      <c r="B207" s="4" t="s">
        <v>281</v>
      </c>
      <c r="C207" s="15">
        <v>50267000</v>
      </c>
      <c r="D207" s="4">
        <v>11</v>
      </c>
      <c r="E207" s="4">
        <v>12</v>
      </c>
      <c r="F207" s="4" t="s">
        <v>280</v>
      </c>
      <c r="G207" s="17">
        <f t="shared" si="3"/>
        <v>0.12018095110754556</v>
      </c>
    </row>
    <row r="208" spans="1:7" x14ac:dyDescent="0.3">
      <c r="A208" s="4" t="s">
        <v>213</v>
      </c>
      <c r="B208" s="4" t="s">
        <v>282</v>
      </c>
      <c r="C208" s="15">
        <v>50119000</v>
      </c>
      <c r="D208" s="4">
        <v>11</v>
      </c>
      <c r="E208" s="4">
        <v>12</v>
      </c>
      <c r="F208" s="4" t="s">
        <v>283</v>
      </c>
      <c r="G208" s="17">
        <f t="shared" si="3"/>
        <v>-2.9442775578411018E-3</v>
      </c>
    </row>
    <row r="209" spans="1:7" x14ac:dyDescent="0.3">
      <c r="A209" s="4" t="s">
        <v>215</v>
      </c>
      <c r="B209" s="4" t="s">
        <v>279</v>
      </c>
      <c r="C209" s="15">
        <v>40014000</v>
      </c>
      <c r="D209" s="4">
        <v>3</v>
      </c>
      <c r="E209" s="4">
        <v>36</v>
      </c>
      <c r="F209" s="4" t="s">
        <v>280</v>
      </c>
      <c r="G209" s="17" t="str">
        <f t="shared" si="3"/>
        <v/>
      </c>
    </row>
    <row r="210" spans="1:7" x14ac:dyDescent="0.3">
      <c r="A210" s="4" t="s">
        <v>215</v>
      </c>
      <c r="B210" s="4" t="s">
        <v>281</v>
      </c>
      <c r="C210" s="15">
        <v>42451000</v>
      </c>
      <c r="D210" s="4">
        <v>3</v>
      </c>
      <c r="E210" s="4">
        <v>36</v>
      </c>
      <c r="F210" s="4" t="s">
        <v>280</v>
      </c>
      <c r="G210" s="17">
        <f t="shared" si="3"/>
        <v>6.0903683710701317E-2</v>
      </c>
    </row>
    <row r="211" spans="1:7" x14ac:dyDescent="0.3">
      <c r="A211" s="4" t="s">
        <v>215</v>
      </c>
      <c r="B211" s="4" t="s">
        <v>282</v>
      </c>
      <c r="C211" s="15">
        <v>50526000</v>
      </c>
      <c r="D211" s="4">
        <v>3</v>
      </c>
      <c r="E211" s="4">
        <v>36</v>
      </c>
      <c r="F211" s="4" t="s">
        <v>283</v>
      </c>
      <c r="G211" s="17">
        <f t="shared" si="3"/>
        <v>0.19021931167699235</v>
      </c>
    </row>
    <row r="212" spans="1:7" x14ac:dyDescent="0.3">
      <c r="A212" s="4" t="s">
        <v>217</v>
      </c>
      <c r="B212" s="4" t="s">
        <v>279</v>
      </c>
      <c r="C212" s="15">
        <v>22256000</v>
      </c>
      <c r="D212" s="4">
        <v>4</v>
      </c>
      <c r="E212" s="4">
        <v>36</v>
      </c>
      <c r="F212" s="4" t="s">
        <v>280</v>
      </c>
      <c r="G212" s="17" t="str">
        <f t="shared" si="3"/>
        <v/>
      </c>
    </row>
    <row r="213" spans="1:7" x14ac:dyDescent="0.3">
      <c r="A213" s="4" t="s">
        <v>217</v>
      </c>
      <c r="B213" s="4" t="s">
        <v>281</v>
      </c>
      <c r="C213" s="15">
        <v>25985000</v>
      </c>
      <c r="D213" s="4">
        <v>4</v>
      </c>
      <c r="E213" s="4">
        <v>36</v>
      </c>
      <c r="F213" s="4" t="s">
        <v>280</v>
      </c>
      <c r="G213" s="17">
        <f t="shared" si="3"/>
        <v>0.16755032350826737</v>
      </c>
    </row>
    <row r="214" spans="1:7" x14ac:dyDescent="0.3">
      <c r="A214" s="4" t="s">
        <v>217</v>
      </c>
      <c r="B214" s="4" t="s">
        <v>282</v>
      </c>
      <c r="C214" s="15">
        <v>26468000</v>
      </c>
      <c r="D214" s="4">
        <v>4</v>
      </c>
      <c r="E214" s="4">
        <v>36</v>
      </c>
      <c r="F214" s="4" t="s">
        <v>283</v>
      </c>
      <c r="G214" s="17">
        <f t="shared" si="3"/>
        <v>1.8587646719261164E-2</v>
      </c>
    </row>
    <row r="215" spans="1:7" x14ac:dyDescent="0.3">
      <c r="A215" s="4" t="s">
        <v>219</v>
      </c>
      <c r="B215" s="4" t="s">
        <v>279</v>
      </c>
      <c r="C215" s="15">
        <v>10068000</v>
      </c>
      <c r="D215" s="4">
        <v>5</v>
      </c>
      <c r="E215" s="4">
        <v>12</v>
      </c>
      <c r="F215" s="4" t="s">
        <v>280</v>
      </c>
      <c r="G215" s="17" t="str">
        <f t="shared" si="3"/>
        <v/>
      </c>
    </row>
    <row r="216" spans="1:7" x14ac:dyDescent="0.3">
      <c r="A216" s="4" t="s">
        <v>219</v>
      </c>
      <c r="B216" s="4" t="s">
        <v>281</v>
      </c>
      <c r="C216" s="15">
        <v>11151000</v>
      </c>
      <c r="D216" s="4">
        <v>5</v>
      </c>
      <c r="E216" s="4">
        <v>12</v>
      </c>
      <c r="F216" s="4" t="s">
        <v>280</v>
      </c>
      <c r="G216" s="17">
        <f t="shared" si="3"/>
        <v>0.10756853396901067</v>
      </c>
    </row>
    <row r="217" spans="1:7" x14ac:dyDescent="0.3">
      <c r="A217" s="4" t="s">
        <v>219</v>
      </c>
      <c r="B217" s="4" t="s">
        <v>282</v>
      </c>
      <c r="C217" s="15">
        <v>12659000</v>
      </c>
      <c r="D217" s="4">
        <v>5</v>
      </c>
      <c r="E217" s="4">
        <v>12</v>
      </c>
      <c r="F217" s="4" t="s">
        <v>283</v>
      </c>
      <c r="G217" s="17">
        <f t="shared" si="3"/>
        <v>0.13523450811586413</v>
      </c>
    </row>
    <row r="218" spans="1:7" x14ac:dyDescent="0.3">
      <c r="A218" s="4" t="s">
        <v>221</v>
      </c>
      <c r="B218" s="4" t="s">
        <v>279</v>
      </c>
      <c r="C218" s="15">
        <v>9122000</v>
      </c>
      <c r="D218" s="4">
        <v>10</v>
      </c>
      <c r="E218" s="4">
        <v>12</v>
      </c>
      <c r="F218" s="4" t="s">
        <v>280</v>
      </c>
      <c r="G218" s="17" t="str">
        <f t="shared" si="3"/>
        <v/>
      </c>
    </row>
    <row r="219" spans="1:7" x14ac:dyDescent="0.3">
      <c r="A219" s="4" t="s">
        <v>221</v>
      </c>
      <c r="B219" s="4" t="s">
        <v>281</v>
      </c>
      <c r="C219" s="15">
        <v>9256000</v>
      </c>
      <c r="D219" s="4">
        <v>10</v>
      </c>
      <c r="E219" s="4">
        <v>12</v>
      </c>
      <c r="F219" s="4" t="s">
        <v>280</v>
      </c>
      <c r="G219" s="17">
        <f t="shared" si="3"/>
        <v>1.4689761017320668E-2</v>
      </c>
    </row>
    <row r="220" spans="1:7" x14ac:dyDescent="0.3">
      <c r="A220" s="4" t="s">
        <v>221</v>
      </c>
      <c r="B220" s="4" t="s">
        <v>282</v>
      </c>
      <c r="C220" s="15">
        <v>9705000</v>
      </c>
      <c r="D220" s="4">
        <v>10</v>
      </c>
      <c r="E220" s="4">
        <v>12</v>
      </c>
      <c r="F220" s="4" t="s">
        <v>283</v>
      </c>
      <c r="G220" s="17">
        <f t="shared" si="3"/>
        <v>4.8509075194468343E-2</v>
      </c>
    </row>
    <row r="221" spans="1:7" x14ac:dyDescent="0.3">
      <c r="A221" s="4" t="s">
        <v>223</v>
      </c>
      <c r="B221" s="4" t="s">
        <v>279</v>
      </c>
      <c r="C221" s="15">
        <v>8940000</v>
      </c>
      <c r="D221" s="4">
        <v>11</v>
      </c>
      <c r="E221" s="4">
        <v>36</v>
      </c>
      <c r="F221" s="4" t="s">
        <v>280</v>
      </c>
      <c r="G221" s="17" t="str">
        <f t="shared" si="3"/>
        <v/>
      </c>
    </row>
    <row r="222" spans="1:7" x14ac:dyDescent="0.3">
      <c r="A222" s="4" t="s">
        <v>223</v>
      </c>
      <c r="B222" s="4" t="s">
        <v>281</v>
      </c>
      <c r="C222" s="15">
        <v>8530000</v>
      </c>
      <c r="D222" s="4">
        <v>11</v>
      </c>
      <c r="E222" s="4">
        <v>36</v>
      </c>
      <c r="F222" s="4" t="s">
        <v>280</v>
      </c>
      <c r="G222" s="17">
        <f t="shared" si="3"/>
        <v>-4.5861297539149914E-2</v>
      </c>
    </row>
    <row r="223" spans="1:7" x14ac:dyDescent="0.3">
      <c r="A223" s="4" t="s">
        <v>223</v>
      </c>
      <c r="B223" s="4" t="s">
        <v>282</v>
      </c>
      <c r="C223" s="15">
        <v>8754000</v>
      </c>
      <c r="D223" s="4">
        <v>11</v>
      </c>
      <c r="E223" s="4">
        <v>36</v>
      </c>
      <c r="F223" s="4" t="s">
        <v>283</v>
      </c>
      <c r="G223" s="17">
        <f t="shared" si="3"/>
        <v>2.6260257913247376E-2</v>
      </c>
    </row>
    <row r="224" spans="1:7" x14ac:dyDescent="0.3">
      <c r="A224" s="4" t="s">
        <v>225</v>
      </c>
      <c r="B224" s="4" t="s">
        <v>279</v>
      </c>
      <c r="C224" s="15">
        <v>22124000</v>
      </c>
      <c r="D224" s="4">
        <v>9</v>
      </c>
      <c r="E224" s="4">
        <v>12</v>
      </c>
      <c r="F224" s="4" t="s">
        <v>280</v>
      </c>
      <c r="G224" s="17" t="str">
        <f t="shared" si="3"/>
        <v/>
      </c>
    </row>
    <row r="225" spans="1:7" x14ac:dyDescent="0.3">
      <c r="A225" s="4" t="s">
        <v>225</v>
      </c>
      <c r="B225" s="4" t="s">
        <v>281</v>
      </c>
      <c r="C225" s="15">
        <v>21657000</v>
      </c>
      <c r="D225" s="4">
        <v>9</v>
      </c>
      <c r="E225" s="4">
        <v>12</v>
      </c>
      <c r="F225" s="4" t="s">
        <v>280</v>
      </c>
      <c r="G225" s="17">
        <f t="shared" si="3"/>
        <v>-2.1108298680166282E-2</v>
      </c>
    </row>
    <row r="226" spans="1:7" x14ac:dyDescent="0.3">
      <c r="A226" s="4" t="s">
        <v>225</v>
      </c>
      <c r="B226" s="4" t="s">
        <v>282</v>
      </c>
      <c r="C226" s="15">
        <v>25283000</v>
      </c>
      <c r="D226" s="4">
        <v>9</v>
      </c>
      <c r="E226" s="4">
        <v>12</v>
      </c>
      <c r="F226" s="4" t="s">
        <v>283</v>
      </c>
      <c r="G226" s="17">
        <f t="shared" si="3"/>
        <v>0.16742854504317317</v>
      </c>
    </row>
    <row r="227" spans="1:7" x14ac:dyDescent="0.3">
      <c r="A227" s="4" t="s">
        <v>227</v>
      </c>
      <c r="B227" s="4" t="s">
        <v>279</v>
      </c>
      <c r="C227" s="15">
        <v>16852000</v>
      </c>
      <c r="D227" s="4">
        <v>11</v>
      </c>
      <c r="E227" s="4">
        <v>12</v>
      </c>
      <c r="F227" s="4" t="s">
        <v>280</v>
      </c>
      <c r="G227" s="17" t="str">
        <f t="shared" si="3"/>
        <v/>
      </c>
    </row>
    <row r="228" spans="1:7" x14ac:dyDescent="0.3">
      <c r="A228" s="4" t="s">
        <v>227</v>
      </c>
      <c r="B228" s="4" t="s">
        <v>281</v>
      </c>
      <c r="C228" s="15">
        <v>17228000</v>
      </c>
      <c r="D228" s="4">
        <v>11</v>
      </c>
      <c r="E228" s="4">
        <v>12</v>
      </c>
      <c r="F228" s="4" t="s">
        <v>280</v>
      </c>
      <c r="G228" s="17">
        <f t="shared" si="3"/>
        <v>2.2311891763588942E-2</v>
      </c>
    </row>
    <row r="229" spans="1:7" x14ac:dyDescent="0.3">
      <c r="A229" s="4" t="s">
        <v>227</v>
      </c>
      <c r="B229" s="4" t="s">
        <v>282</v>
      </c>
      <c r="C229" s="15">
        <v>17292000</v>
      </c>
      <c r="D229" s="4">
        <v>11</v>
      </c>
      <c r="E229" s="4">
        <v>12</v>
      </c>
      <c r="F229" s="4" t="s">
        <v>283</v>
      </c>
      <c r="G229" s="17">
        <f t="shared" si="3"/>
        <v>3.7148827490132152E-3</v>
      </c>
    </row>
    <row r="230" spans="1:7" x14ac:dyDescent="0.3">
      <c r="A230" s="4" t="s">
        <v>229</v>
      </c>
      <c r="B230" s="4" t="s">
        <v>279</v>
      </c>
      <c r="C230" s="15">
        <v>11008000</v>
      </c>
      <c r="D230" s="4">
        <v>4</v>
      </c>
      <c r="E230" s="4">
        <v>12</v>
      </c>
      <c r="F230" s="4" t="s">
        <v>280</v>
      </c>
      <c r="G230" s="17" t="str">
        <f t="shared" si="3"/>
        <v/>
      </c>
    </row>
    <row r="231" spans="1:7" x14ac:dyDescent="0.3">
      <c r="A231" s="4" t="s">
        <v>229</v>
      </c>
      <c r="B231" s="4" t="s">
        <v>281</v>
      </c>
      <c r="C231" s="15">
        <v>11333000</v>
      </c>
      <c r="D231" s="4">
        <v>4</v>
      </c>
      <c r="E231" s="4">
        <v>12</v>
      </c>
      <c r="F231" s="4" t="s">
        <v>280</v>
      </c>
      <c r="G231" s="17">
        <f t="shared" si="3"/>
        <v>2.9523982558139483E-2</v>
      </c>
    </row>
    <row r="232" spans="1:7" x14ac:dyDescent="0.3">
      <c r="A232" s="4" t="s">
        <v>229</v>
      </c>
      <c r="B232" s="4" t="s">
        <v>282</v>
      </c>
      <c r="C232" s="15">
        <v>13682000</v>
      </c>
      <c r="D232" s="4">
        <v>4</v>
      </c>
      <c r="E232" s="4">
        <v>12</v>
      </c>
      <c r="F232" s="4" t="s">
        <v>283</v>
      </c>
      <c r="G232" s="17">
        <f t="shared" si="3"/>
        <v>0.20727080208241411</v>
      </c>
    </row>
    <row r="233" spans="1:7" x14ac:dyDescent="0.3">
      <c r="A233" s="4" t="s">
        <v>231</v>
      </c>
      <c r="B233" s="4" t="s">
        <v>279</v>
      </c>
      <c r="C233" s="15">
        <v>11925000</v>
      </c>
      <c r="D233" s="4">
        <v>1</v>
      </c>
      <c r="E233" s="4">
        <v>36</v>
      </c>
      <c r="F233" s="4" t="s">
        <v>280</v>
      </c>
      <c r="G233" s="17" t="str">
        <f t="shared" si="3"/>
        <v/>
      </c>
    </row>
    <row r="234" spans="1:7" x14ac:dyDescent="0.3">
      <c r="A234" s="4" t="s">
        <v>231</v>
      </c>
      <c r="B234" s="4" t="s">
        <v>281</v>
      </c>
      <c r="C234" s="15">
        <v>13845000</v>
      </c>
      <c r="D234" s="4">
        <v>1</v>
      </c>
      <c r="E234" s="4">
        <v>36</v>
      </c>
      <c r="F234" s="4" t="s">
        <v>280</v>
      </c>
      <c r="G234" s="17">
        <f t="shared" si="3"/>
        <v>0.16100628930817606</v>
      </c>
    </row>
    <row r="235" spans="1:7" x14ac:dyDescent="0.3">
      <c r="A235" s="4" t="s">
        <v>231</v>
      </c>
      <c r="B235" s="4" t="s">
        <v>282</v>
      </c>
      <c r="C235" s="15">
        <v>14176000</v>
      </c>
      <c r="D235" s="4">
        <v>1</v>
      </c>
      <c r="E235" s="4">
        <v>36</v>
      </c>
      <c r="F235" s="4" t="s">
        <v>283</v>
      </c>
      <c r="G235" s="17">
        <f t="shared" si="3"/>
        <v>2.3907547851209854E-2</v>
      </c>
    </row>
    <row r="236" spans="1:7" x14ac:dyDescent="0.3">
      <c r="A236" s="4" t="s">
        <v>233</v>
      </c>
      <c r="B236" s="4" t="s">
        <v>279</v>
      </c>
      <c r="C236" s="15">
        <v>5586000</v>
      </c>
      <c r="D236" s="4">
        <v>2</v>
      </c>
      <c r="E236" s="4">
        <v>12</v>
      </c>
      <c r="F236" s="4" t="s">
        <v>280</v>
      </c>
      <c r="G236" s="17" t="str">
        <f t="shared" si="3"/>
        <v/>
      </c>
    </row>
    <row r="237" spans="1:7" x14ac:dyDescent="0.3">
      <c r="A237" s="4" t="s">
        <v>233</v>
      </c>
      <c r="B237" s="4" t="s">
        <v>281</v>
      </c>
      <c r="C237" s="15">
        <v>5998000</v>
      </c>
      <c r="D237" s="4">
        <v>2</v>
      </c>
      <c r="E237" s="4">
        <v>12</v>
      </c>
      <c r="F237" s="4" t="s">
        <v>280</v>
      </c>
      <c r="G237" s="17">
        <f t="shared" si="3"/>
        <v>7.3755818116720384E-2</v>
      </c>
    </row>
    <row r="238" spans="1:7" x14ac:dyDescent="0.3">
      <c r="A238" s="4" t="s">
        <v>233</v>
      </c>
      <c r="B238" s="4" t="s">
        <v>282</v>
      </c>
      <c r="C238" s="15">
        <v>6218000</v>
      </c>
      <c r="D238" s="4">
        <v>2</v>
      </c>
      <c r="E238" s="4">
        <v>12</v>
      </c>
      <c r="F238" s="4" t="s">
        <v>283</v>
      </c>
      <c r="G238" s="17">
        <f t="shared" si="3"/>
        <v>3.6678892964321363E-2</v>
      </c>
    </row>
    <row r="239" spans="1:7" x14ac:dyDescent="0.3">
      <c r="A239" s="4" t="s">
        <v>235</v>
      </c>
      <c r="B239" s="4" t="s">
        <v>279</v>
      </c>
      <c r="C239" s="15">
        <v>12367000</v>
      </c>
      <c r="D239" s="4">
        <v>12</v>
      </c>
      <c r="E239" s="4">
        <v>12</v>
      </c>
      <c r="F239" s="4" t="s">
        <v>280</v>
      </c>
      <c r="G239" s="17" t="str">
        <f t="shared" si="3"/>
        <v/>
      </c>
    </row>
    <row r="240" spans="1:7" x14ac:dyDescent="0.3">
      <c r="A240" s="4" t="s">
        <v>235</v>
      </c>
      <c r="B240" s="4" t="s">
        <v>281</v>
      </c>
      <c r="C240" s="15">
        <v>14547000</v>
      </c>
      <c r="D240" s="4">
        <v>12</v>
      </c>
      <c r="E240" s="4">
        <v>12</v>
      </c>
      <c r="F240" s="4" t="s">
        <v>280</v>
      </c>
      <c r="G240" s="17">
        <f t="shared" si="3"/>
        <v>0.17627557208700573</v>
      </c>
    </row>
    <row r="241" spans="1:7" x14ac:dyDescent="0.3">
      <c r="A241" s="4" t="s">
        <v>235</v>
      </c>
      <c r="B241" s="4" t="s">
        <v>282</v>
      </c>
      <c r="C241" s="15">
        <v>15259000</v>
      </c>
      <c r="D241" s="4">
        <v>12</v>
      </c>
      <c r="E241" s="4">
        <v>12</v>
      </c>
      <c r="F241" s="4" t="s">
        <v>283</v>
      </c>
      <c r="G241" s="17">
        <f t="shared" si="3"/>
        <v>4.8944799615040946E-2</v>
      </c>
    </row>
    <row r="242" spans="1:7" x14ac:dyDescent="0.3">
      <c r="A242" s="4" t="s">
        <v>237</v>
      </c>
      <c r="B242" s="4" t="s">
        <v>279</v>
      </c>
      <c r="C242" s="15">
        <v>3877000</v>
      </c>
      <c r="D242" s="4">
        <v>1</v>
      </c>
      <c r="E242" s="4">
        <v>12</v>
      </c>
      <c r="F242" s="4" t="s">
        <v>280</v>
      </c>
      <c r="G242" s="17" t="str">
        <f t="shared" si="3"/>
        <v/>
      </c>
    </row>
    <row r="243" spans="1:7" x14ac:dyDescent="0.3">
      <c r="A243" s="4" t="s">
        <v>237</v>
      </c>
      <c r="B243" s="4" t="s">
        <v>281</v>
      </c>
      <c r="C243" s="15">
        <v>3940000</v>
      </c>
      <c r="D243" s="4">
        <v>1</v>
      </c>
      <c r="E243" s="4">
        <v>12</v>
      </c>
      <c r="F243" s="4" t="s">
        <v>280</v>
      </c>
      <c r="G243" s="17">
        <f t="shared" si="3"/>
        <v>1.6249677585762123E-2</v>
      </c>
    </row>
    <row r="244" spans="1:7" x14ac:dyDescent="0.3">
      <c r="A244" s="4" t="s">
        <v>237</v>
      </c>
      <c r="B244" s="4" t="s">
        <v>282</v>
      </c>
      <c r="C244" s="15">
        <v>4872000</v>
      </c>
      <c r="D244" s="4">
        <v>1</v>
      </c>
      <c r="E244" s="4">
        <v>12</v>
      </c>
      <c r="F244" s="4" t="s">
        <v>283</v>
      </c>
      <c r="G244" s="17">
        <f t="shared" si="3"/>
        <v>0.23654822335025383</v>
      </c>
    </row>
    <row r="245" spans="1:7" x14ac:dyDescent="0.3">
      <c r="A245" s="4" t="s">
        <v>239</v>
      </c>
      <c r="B245" s="4" t="s">
        <v>279</v>
      </c>
      <c r="C245" s="15">
        <v>1905000</v>
      </c>
      <c r="D245" s="4">
        <v>3</v>
      </c>
      <c r="E245" s="4">
        <v>12</v>
      </c>
      <c r="F245" s="4" t="s">
        <v>280</v>
      </c>
      <c r="G245" s="17" t="str">
        <f t="shared" si="3"/>
        <v/>
      </c>
    </row>
    <row r="246" spans="1:7" x14ac:dyDescent="0.3">
      <c r="A246" s="4" t="s">
        <v>239</v>
      </c>
      <c r="B246" s="4" t="s">
        <v>281</v>
      </c>
      <c r="C246" s="15">
        <v>2111000</v>
      </c>
      <c r="D246" s="4">
        <v>3</v>
      </c>
      <c r="E246" s="4">
        <v>12</v>
      </c>
      <c r="F246" s="4" t="s">
        <v>280</v>
      </c>
      <c r="G246" s="17">
        <f t="shared" si="3"/>
        <v>0.10813648293963252</v>
      </c>
    </row>
    <row r="247" spans="1:7" x14ac:dyDescent="0.3">
      <c r="A247" s="4" t="s">
        <v>239</v>
      </c>
      <c r="B247" s="4" t="s">
        <v>282</v>
      </c>
      <c r="C247" s="15">
        <v>2511000</v>
      </c>
      <c r="D247" s="4">
        <v>3</v>
      </c>
      <c r="E247" s="4">
        <v>12</v>
      </c>
      <c r="F247" s="4" t="s">
        <v>283</v>
      </c>
      <c r="G247" s="17">
        <f t="shared" si="3"/>
        <v>0.18948365703458081</v>
      </c>
    </row>
    <row r="248" spans="1:7" x14ac:dyDescent="0.3">
      <c r="A248" s="4" t="s">
        <v>241</v>
      </c>
      <c r="B248" s="4" t="s">
        <v>279</v>
      </c>
      <c r="C248" s="15">
        <v>1818000</v>
      </c>
      <c r="D248" s="4">
        <v>3</v>
      </c>
      <c r="E248" s="4">
        <v>12</v>
      </c>
      <c r="F248" s="4" t="s">
        <v>280</v>
      </c>
      <c r="G248" s="17" t="str">
        <f t="shared" si="3"/>
        <v/>
      </c>
    </row>
    <row r="249" spans="1:7" x14ac:dyDescent="0.3">
      <c r="A249" s="4" t="s">
        <v>241</v>
      </c>
      <c r="B249" s="4" t="s">
        <v>281</v>
      </c>
      <c r="C249" s="15">
        <v>1881000</v>
      </c>
      <c r="D249" s="4">
        <v>3</v>
      </c>
      <c r="E249" s="4">
        <v>12</v>
      </c>
      <c r="F249" s="4" t="s">
        <v>280</v>
      </c>
      <c r="G249" s="17">
        <f t="shared" si="3"/>
        <v>3.4653465346534684E-2</v>
      </c>
    </row>
    <row r="250" spans="1:7" x14ac:dyDescent="0.3">
      <c r="A250" s="4" t="s">
        <v>241</v>
      </c>
      <c r="B250" s="4" t="s">
        <v>282</v>
      </c>
      <c r="C250" s="15">
        <v>2076000</v>
      </c>
      <c r="D250" s="4">
        <v>3</v>
      </c>
      <c r="E250" s="4">
        <v>12</v>
      </c>
      <c r="F250" s="4" t="s">
        <v>283</v>
      </c>
      <c r="G250" s="17">
        <f t="shared" si="3"/>
        <v>0.10366826156299846</v>
      </c>
    </row>
    <row r="251" spans="1:7" x14ac:dyDescent="0.3">
      <c r="A251" s="4" t="s">
        <v>243</v>
      </c>
      <c r="B251" s="4" t="s">
        <v>279</v>
      </c>
      <c r="C251" s="15">
        <v>5816000</v>
      </c>
      <c r="D251" s="4">
        <v>5</v>
      </c>
      <c r="E251" s="4">
        <v>12</v>
      </c>
      <c r="F251" s="4" t="s">
        <v>280</v>
      </c>
      <c r="G251" s="17" t="str">
        <f t="shared" si="3"/>
        <v/>
      </c>
    </row>
    <row r="252" spans="1:7" x14ac:dyDescent="0.3">
      <c r="A252" s="4" t="s">
        <v>243</v>
      </c>
      <c r="B252" s="4" t="s">
        <v>281</v>
      </c>
      <c r="C252" s="15">
        <v>6218000</v>
      </c>
      <c r="D252" s="4">
        <v>5</v>
      </c>
      <c r="E252" s="4">
        <v>12</v>
      </c>
      <c r="F252" s="4" t="s">
        <v>280</v>
      </c>
      <c r="G252" s="17">
        <f t="shared" si="3"/>
        <v>6.9119669876203549E-2</v>
      </c>
    </row>
    <row r="253" spans="1:7" x14ac:dyDescent="0.3">
      <c r="A253" s="4" t="s">
        <v>243</v>
      </c>
      <c r="B253" s="4" t="s">
        <v>282</v>
      </c>
      <c r="C253" s="15">
        <v>6291000</v>
      </c>
      <c r="D253" s="4">
        <v>5</v>
      </c>
      <c r="E253" s="4">
        <v>12</v>
      </c>
      <c r="F253" s="4" t="s">
        <v>283</v>
      </c>
      <c r="G253" s="17">
        <f t="shared" si="3"/>
        <v>1.1740109359922757E-2</v>
      </c>
    </row>
    <row r="254" spans="1:7" x14ac:dyDescent="0.3">
      <c r="A254" s="4" t="s">
        <v>245</v>
      </c>
      <c r="B254" s="4" t="s">
        <v>279</v>
      </c>
      <c r="C254" s="15">
        <v>6871000</v>
      </c>
      <c r="D254" s="4">
        <v>12</v>
      </c>
      <c r="E254" s="4">
        <v>12</v>
      </c>
      <c r="F254" s="4" t="s">
        <v>280</v>
      </c>
      <c r="G254" s="17" t="str">
        <f t="shared" si="3"/>
        <v/>
      </c>
    </row>
    <row r="255" spans="1:7" x14ac:dyDescent="0.3">
      <c r="A255" s="4" t="s">
        <v>245</v>
      </c>
      <c r="B255" s="4" t="s">
        <v>281</v>
      </c>
      <c r="C255" s="15">
        <v>7599000</v>
      </c>
      <c r="D255" s="4">
        <v>12</v>
      </c>
      <c r="E255" s="4">
        <v>12</v>
      </c>
      <c r="F255" s="4" t="s">
        <v>280</v>
      </c>
      <c r="G255" s="17">
        <f t="shared" si="3"/>
        <v>0.10595255421336058</v>
      </c>
    </row>
    <row r="256" spans="1:7" x14ac:dyDescent="0.3">
      <c r="A256" s="4" t="s">
        <v>245</v>
      </c>
      <c r="B256" s="4" t="s">
        <v>282</v>
      </c>
      <c r="C256" s="15">
        <v>7440000</v>
      </c>
      <c r="D256" s="4">
        <v>12</v>
      </c>
      <c r="E256" s="4">
        <v>12</v>
      </c>
      <c r="F256" s="4" t="s">
        <v>283</v>
      </c>
      <c r="G256" s="17">
        <f t="shared" si="3"/>
        <v>-2.0923805763916281E-2</v>
      </c>
    </row>
    <row r="257" spans="1:7" x14ac:dyDescent="0.3">
      <c r="A257" s="4" t="s">
        <v>247</v>
      </c>
      <c r="B257" s="4" t="s">
        <v>279</v>
      </c>
      <c r="C257" s="15">
        <v>5115000</v>
      </c>
      <c r="D257" s="4">
        <v>10</v>
      </c>
      <c r="E257" s="4">
        <v>12</v>
      </c>
      <c r="F257" s="4" t="s">
        <v>280</v>
      </c>
      <c r="G257" s="17" t="str">
        <f t="shared" si="3"/>
        <v/>
      </c>
    </row>
    <row r="258" spans="1:7" x14ac:dyDescent="0.3">
      <c r="A258" s="4" t="s">
        <v>247</v>
      </c>
      <c r="B258" s="4" t="s">
        <v>281</v>
      </c>
      <c r="C258" s="15">
        <v>5372000</v>
      </c>
      <c r="D258" s="4">
        <v>10</v>
      </c>
      <c r="E258" s="4">
        <v>12</v>
      </c>
      <c r="F258" s="4" t="s">
        <v>280</v>
      </c>
      <c r="G258" s="17">
        <f t="shared" ref="G258:G301" si="4">IF(B258="2023","",IFERROR(C258/SUMIFS(C:C,A:A,A258,B:B,TEXT(VALUE(B258)-1,"0"))-1,""))</f>
        <v>5.0244379276637385E-2</v>
      </c>
    </row>
    <row r="259" spans="1:7" x14ac:dyDescent="0.3">
      <c r="A259" s="4" t="s">
        <v>247</v>
      </c>
      <c r="B259" s="4" t="s">
        <v>282</v>
      </c>
      <c r="C259" s="15">
        <v>5648000</v>
      </c>
      <c r="D259" s="4">
        <v>10</v>
      </c>
      <c r="E259" s="4">
        <v>12</v>
      </c>
      <c r="F259" s="4" t="s">
        <v>283</v>
      </c>
      <c r="G259" s="17">
        <f t="shared" si="4"/>
        <v>5.1377513030528732E-2</v>
      </c>
    </row>
    <row r="260" spans="1:7" x14ac:dyDescent="0.3">
      <c r="A260" s="4" t="s">
        <v>249</v>
      </c>
      <c r="B260" s="4" t="s">
        <v>279</v>
      </c>
      <c r="C260" s="15">
        <v>4627000</v>
      </c>
      <c r="D260" s="4">
        <v>6</v>
      </c>
      <c r="E260" s="4">
        <v>12</v>
      </c>
      <c r="F260" s="4" t="s">
        <v>280</v>
      </c>
      <c r="G260" s="17" t="str">
        <f t="shared" si="4"/>
        <v/>
      </c>
    </row>
    <row r="261" spans="1:7" x14ac:dyDescent="0.3">
      <c r="A261" s="4" t="s">
        <v>249</v>
      </c>
      <c r="B261" s="4" t="s">
        <v>281</v>
      </c>
      <c r="C261" s="15">
        <v>4463000</v>
      </c>
      <c r="D261" s="4">
        <v>6</v>
      </c>
      <c r="E261" s="4">
        <v>12</v>
      </c>
      <c r="F261" s="4" t="s">
        <v>280</v>
      </c>
      <c r="G261" s="17">
        <f t="shared" si="4"/>
        <v>-3.5444132267127726E-2</v>
      </c>
    </row>
    <row r="262" spans="1:7" x14ac:dyDescent="0.3">
      <c r="A262" s="4" t="s">
        <v>249</v>
      </c>
      <c r="B262" s="4" t="s">
        <v>282</v>
      </c>
      <c r="C262" s="15">
        <v>5021000</v>
      </c>
      <c r="D262" s="4">
        <v>6</v>
      </c>
      <c r="E262" s="4">
        <v>12</v>
      </c>
      <c r="F262" s="4" t="s">
        <v>283</v>
      </c>
      <c r="G262" s="17">
        <f t="shared" si="4"/>
        <v>0.12502800806632308</v>
      </c>
    </row>
    <row r="263" spans="1:7" x14ac:dyDescent="0.3">
      <c r="A263" s="4" t="s">
        <v>251</v>
      </c>
      <c r="B263" s="4" t="s">
        <v>279</v>
      </c>
      <c r="C263" s="15">
        <v>2660000</v>
      </c>
      <c r="D263" s="4">
        <v>4</v>
      </c>
      <c r="E263" s="4">
        <v>12</v>
      </c>
      <c r="F263" s="4" t="s">
        <v>280</v>
      </c>
      <c r="G263" s="17" t="str">
        <f t="shared" si="4"/>
        <v/>
      </c>
    </row>
    <row r="264" spans="1:7" x14ac:dyDescent="0.3">
      <c r="A264" s="4" t="s">
        <v>251</v>
      </c>
      <c r="B264" s="4" t="s">
        <v>281</v>
      </c>
      <c r="C264" s="15">
        <v>3016000</v>
      </c>
      <c r="D264" s="4">
        <v>4</v>
      </c>
      <c r="E264" s="4">
        <v>12</v>
      </c>
      <c r="F264" s="4" t="s">
        <v>280</v>
      </c>
      <c r="G264" s="17">
        <f t="shared" si="4"/>
        <v>0.13383458646616542</v>
      </c>
    </row>
    <row r="265" spans="1:7" x14ac:dyDescent="0.3">
      <c r="A265" s="4" t="s">
        <v>251</v>
      </c>
      <c r="B265" s="4" t="s">
        <v>282</v>
      </c>
      <c r="C265" s="15">
        <v>3091000</v>
      </c>
      <c r="D265" s="4">
        <v>4</v>
      </c>
      <c r="E265" s="4">
        <v>12</v>
      </c>
      <c r="F265" s="4" t="s">
        <v>283</v>
      </c>
      <c r="G265" s="17">
        <f t="shared" si="4"/>
        <v>2.4867374005305143E-2</v>
      </c>
    </row>
    <row r="266" spans="1:7" x14ac:dyDescent="0.3">
      <c r="A266" s="4" t="s">
        <v>253</v>
      </c>
      <c r="B266" s="4" t="s">
        <v>279</v>
      </c>
      <c r="C266" s="15">
        <v>2087000</v>
      </c>
      <c r="D266" s="4">
        <v>9</v>
      </c>
      <c r="E266" s="4">
        <v>12</v>
      </c>
      <c r="F266" s="4" t="s">
        <v>280</v>
      </c>
      <c r="G266" s="17" t="str">
        <f t="shared" si="4"/>
        <v/>
      </c>
    </row>
    <row r="267" spans="1:7" x14ac:dyDescent="0.3">
      <c r="A267" s="4" t="s">
        <v>253</v>
      </c>
      <c r="B267" s="4" t="s">
        <v>281</v>
      </c>
      <c r="C267" s="15">
        <v>2024000</v>
      </c>
      <c r="D267" s="4">
        <v>9</v>
      </c>
      <c r="E267" s="4">
        <v>12</v>
      </c>
      <c r="F267" s="4" t="s">
        <v>280</v>
      </c>
      <c r="G267" s="17">
        <f t="shared" si="4"/>
        <v>-3.018687110685192E-2</v>
      </c>
    </row>
    <row r="268" spans="1:7" x14ac:dyDescent="0.3">
      <c r="A268" s="4" t="s">
        <v>253</v>
      </c>
      <c r="B268" s="4" t="s">
        <v>282</v>
      </c>
      <c r="C268" s="15">
        <v>2347000</v>
      </c>
      <c r="D268" s="4">
        <v>9</v>
      </c>
      <c r="E268" s="4">
        <v>12</v>
      </c>
      <c r="F268" s="4" t="s">
        <v>283</v>
      </c>
      <c r="G268" s="17">
        <f t="shared" si="4"/>
        <v>0.15958498023715406</v>
      </c>
    </row>
    <row r="269" spans="1:7" x14ac:dyDescent="0.3">
      <c r="A269" s="4" t="s">
        <v>255</v>
      </c>
      <c r="B269" s="4" t="s">
        <v>279</v>
      </c>
      <c r="C269" s="15">
        <v>1662000</v>
      </c>
      <c r="D269" s="4">
        <v>8</v>
      </c>
      <c r="E269" s="4">
        <v>12</v>
      </c>
      <c r="F269" s="4" t="s">
        <v>280</v>
      </c>
      <c r="G269" s="17" t="str">
        <f t="shared" si="4"/>
        <v/>
      </c>
    </row>
    <row r="270" spans="1:7" x14ac:dyDescent="0.3">
      <c r="A270" s="4" t="s">
        <v>255</v>
      </c>
      <c r="B270" s="4" t="s">
        <v>281</v>
      </c>
      <c r="C270" s="15">
        <v>1736000</v>
      </c>
      <c r="D270" s="4">
        <v>8</v>
      </c>
      <c r="E270" s="4">
        <v>12</v>
      </c>
      <c r="F270" s="4" t="s">
        <v>280</v>
      </c>
      <c r="G270" s="17">
        <f t="shared" si="4"/>
        <v>4.4524669073405576E-2</v>
      </c>
    </row>
    <row r="271" spans="1:7" x14ac:dyDescent="0.3">
      <c r="A271" s="4" t="s">
        <v>255</v>
      </c>
      <c r="B271" s="4" t="s">
        <v>282</v>
      </c>
      <c r="C271" s="15">
        <v>1778000</v>
      </c>
      <c r="D271" s="4">
        <v>8</v>
      </c>
      <c r="E271" s="4">
        <v>12</v>
      </c>
      <c r="F271" s="4" t="s">
        <v>283</v>
      </c>
      <c r="G271" s="17">
        <f t="shared" si="4"/>
        <v>2.4193548387096753E-2</v>
      </c>
    </row>
    <row r="272" spans="1:7" x14ac:dyDescent="0.3">
      <c r="A272" s="4" t="s">
        <v>257</v>
      </c>
      <c r="B272" s="4" t="s">
        <v>279</v>
      </c>
      <c r="C272" s="15">
        <v>3144000</v>
      </c>
      <c r="D272" s="4">
        <v>10</v>
      </c>
      <c r="E272" s="4">
        <v>12</v>
      </c>
      <c r="F272" s="4" t="s">
        <v>280</v>
      </c>
      <c r="G272" s="17" t="str">
        <f t="shared" si="4"/>
        <v/>
      </c>
    </row>
    <row r="273" spans="1:7" x14ac:dyDescent="0.3">
      <c r="A273" s="4" t="s">
        <v>257</v>
      </c>
      <c r="B273" s="4" t="s">
        <v>281</v>
      </c>
      <c r="C273" s="15">
        <v>3680000</v>
      </c>
      <c r="D273" s="4">
        <v>10</v>
      </c>
      <c r="E273" s="4">
        <v>12</v>
      </c>
      <c r="F273" s="4" t="s">
        <v>280</v>
      </c>
      <c r="G273" s="17">
        <f t="shared" si="4"/>
        <v>0.17048346055979646</v>
      </c>
    </row>
    <row r="274" spans="1:7" x14ac:dyDescent="0.3">
      <c r="A274" s="4" t="s">
        <v>257</v>
      </c>
      <c r="B274" s="4" t="s">
        <v>282</v>
      </c>
      <c r="C274" s="15">
        <v>4439000</v>
      </c>
      <c r="D274" s="4">
        <v>10</v>
      </c>
      <c r="E274" s="4">
        <v>12</v>
      </c>
      <c r="F274" s="4" t="s">
        <v>283</v>
      </c>
      <c r="G274" s="17">
        <f t="shared" si="4"/>
        <v>0.20625000000000004</v>
      </c>
    </row>
    <row r="275" spans="1:7" x14ac:dyDescent="0.3">
      <c r="A275" s="4" t="s">
        <v>259</v>
      </c>
      <c r="B275" s="4" t="s">
        <v>279</v>
      </c>
      <c r="C275" s="15">
        <v>8656000</v>
      </c>
      <c r="D275" s="4">
        <v>3</v>
      </c>
      <c r="E275" s="4">
        <v>12</v>
      </c>
      <c r="F275" s="4" t="s">
        <v>280</v>
      </c>
      <c r="G275" s="17" t="str">
        <f t="shared" si="4"/>
        <v/>
      </c>
    </row>
    <row r="276" spans="1:7" x14ac:dyDescent="0.3">
      <c r="A276" s="4" t="s">
        <v>259</v>
      </c>
      <c r="B276" s="4" t="s">
        <v>281</v>
      </c>
      <c r="C276" s="15">
        <v>10179000</v>
      </c>
      <c r="D276" s="4">
        <v>3</v>
      </c>
      <c r="E276" s="4">
        <v>12</v>
      </c>
      <c r="F276" s="4" t="s">
        <v>280</v>
      </c>
      <c r="G276" s="17">
        <f t="shared" si="4"/>
        <v>0.17594731977818845</v>
      </c>
    </row>
    <row r="277" spans="1:7" x14ac:dyDescent="0.3">
      <c r="A277" s="4" t="s">
        <v>259</v>
      </c>
      <c r="B277" s="4" t="s">
        <v>282</v>
      </c>
      <c r="C277" s="15">
        <v>11699000</v>
      </c>
      <c r="D277" s="4">
        <v>3</v>
      </c>
      <c r="E277" s="4">
        <v>12</v>
      </c>
      <c r="F277" s="4" t="s">
        <v>283</v>
      </c>
      <c r="G277" s="17">
        <f t="shared" si="4"/>
        <v>0.1493270458787701</v>
      </c>
    </row>
    <row r="278" spans="1:7" x14ac:dyDescent="0.3">
      <c r="A278" s="4" t="s">
        <v>261</v>
      </c>
      <c r="B278" s="4" t="s">
        <v>279</v>
      </c>
      <c r="C278" s="15">
        <v>2012000</v>
      </c>
      <c r="D278" s="4">
        <v>9</v>
      </c>
      <c r="E278" s="4">
        <v>12</v>
      </c>
      <c r="F278" s="4" t="s">
        <v>280</v>
      </c>
      <c r="G278" s="17" t="str">
        <f t="shared" si="4"/>
        <v/>
      </c>
    </row>
    <row r="279" spans="1:7" x14ac:dyDescent="0.3">
      <c r="A279" s="4" t="s">
        <v>261</v>
      </c>
      <c r="B279" s="4" t="s">
        <v>281</v>
      </c>
      <c r="C279" s="15">
        <v>1857000</v>
      </c>
      <c r="D279" s="4">
        <v>9</v>
      </c>
      <c r="E279" s="4">
        <v>12</v>
      </c>
      <c r="F279" s="4" t="s">
        <v>280</v>
      </c>
      <c r="G279" s="17">
        <f t="shared" si="4"/>
        <v>-7.7037773359840966E-2</v>
      </c>
    </row>
    <row r="280" spans="1:7" x14ac:dyDescent="0.3">
      <c r="A280" s="4" t="s">
        <v>261</v>
      </c>
      <c r="B280" s="4" t="s">
        <v>282</v>
      </c>
      <c r="C280" s="15">
        <v>2288000</v>
      </c>
      <c r="D280" s="4">
        <v>9</v>
      </c>
      <c r="E280" s="4">
        <v>12</v>
      </c>
      <c r="F280" s="4" t="s">
        <v>283</v>
      </c>
      <c r="G280" s="17">
        <f t="shared" si="4"/>
        <v>0.23209477652127086</v>
      </c>
    </row>
    <row r="281" spans="1:7" x14ac:dyDescent="0.3">
      <c r="A281" s="4" t="s">
        <v>263</v>
      </c>
      <c r="B281" s="4" t="s">
        <v>279</v>
      </c>
      <c r="C281" s="15">
        <v>8354000</v>
      </c>
      <c r="D281" s="4">
        <v>12</v>
      </c>
      <c r="E281" s="4">
        <v>12</v>
      </c>
      <c r="F281" s="4" t="s">
        <v>280</v>
      </c>
      <c r="G281" s="17" t="str">
        <f t="shared" si="4"/>
        <v/>
      </c>
    </row>
    <row r="282" spans="1:7" x14ac:dyDescent="0.3">
      <c r="A282" s="4" t="s">
        <v>263</v>
      </c>
      <c r="B282" s="4" t="s">
        <v>281</v>
      </c>
      <c r="C282" s="15">
        <v>8952000</v>
      </c>
      <c r="D282" s="4">
        <v>12</v>
      </c>
      <c r="E282" s="4">
        <v>12</v>
      </c>
      <c r="F282" s="4" t="s">
        <v>280</v>
      </c>
      <c r="G282" s="17">
        <f t="shared" si="4"/>
        <v>7.1582475460857165E-2</v>
      </c>
    </row>
    <row r="283" spans="1:7" x14ac:dyDescent="0.3">
      <c r="A283" s="4" t="s">
        <v>263</v>
      </c>
      <c r="B283" s="4" t="s">
        <v>282</v>
      </c>
      <c r="C283" s="15">
        <v>9818000</v>
      </c>
      <c r="D283" s="4">
        <v>12</v>
      </c>
      <c r="E283" s="4">
        <v>12</v>
      </c>
      <c r="F283" s="4" t="s">
        <v>283</v>
      </c>
      <c r="G283" s="17">
        <f t="shared" si="4"/>
        <v>9.6738159070598684E-2</v>
      </c>
    </row>
    <row r="284" spans="1:7" x14ac:dyDescent="0.3">
      <c r="A284" s="4" t="s">
        <v>265</v>
      </c>
      <c r="B284" s="4" t="s">
        <v>279</v>
      </c>
      <c r="C284" s="15">
        <v>4373000</v>
      </c>
      <c r="D284" s="4">
        <v>2</v>
      </c>
      <c r="E284" s="4">
        <v>36</v>
      </c>
      <c r="F284" s="4" t="s">
        <v>280</v>
      </c>
      <c r="G284" s="17" t="str">
        <f t="shared" si="4"/>
        <v/>
      </c>
    </row>
    <row r="285" spans="1:7" x14ac:dyDescent="0.3">
      <c r="A285" s="4" t="s">
        <v>265</v>
      </c>
      <c r="B285" s="4" t="s">
        <v>281</v>
      </c>
      <c r="C285" s="15">
        <v>4635000</v>
      </c>
      <c r="D285" s="4">
        <v>2</v>
      </c>
      <c r="E285" s="4">
        <v>36</v>
      </c>
      <c r="F285" s="4" t="s">
        <v>280</v>
      </c>
      <c r="G285" s="17">
        <f t="shared" si="4"/>
        <v>5.9913103132860801E-2</v>
      </c>
    </row>
    <row r="286" spans="1:7" x14ac:dyDescent="0.3">
      <c r="A286" s="4" t="s">
        <v>265</v>
      </c>
      <c r="B286" s="4" t="s">
        <v>282</v>
      </c>
      <c r="C286" s="15">
        <v>4867000</v>
      </c>
      <c r="D286" s="4">
        <v>2</v>
      </c>
      <c r="E286" s="4">
        <v>36</v>
      </c>
      <c r="F286" s="4" t="s">
        <v>283</v>
      </c>
      <c r="G286" s="17">
        <f t="shared" si="4"/>
        <v>5.0053937432578133E-2</v>
      </c>
    </row>
    <row r="287" spans="1:7" x14ac:dyDescent="0.3">
      <c r="A287" s="4" t="s">
        <v>267</v>
      </c>
      <c r="B287" s="4" t="s">
        <v>279</v>
      </c>
      <c r="C287" s="15">
        <v>2088000</v>
      </c>
      <c r="D287" s="4">
        <v>3</v>
      </c>
      <c r="E287" s="4">
        <v>12</v>
      </c>
      <c r="F287" s="4" t="s">
        <v>280</v>
      </c>
      <c r="G287" s="17" t="str">
        <f t="shared" si="4"/>
        <v/>
      </c>
    </row>
    <row r="288" spans="1:7" x14ac:dyDescent="0.3">
      <c r="A288" s="4" t="s">
        <v>267</v>
      </c>
      <c r="B288" s="4" t="s">
        <v>281</v>
      </c>
      <c r="C288" s="15">
        <v>2076000</v>
      </c>
      <c r="D288" s="4">
        <v>3</v>
      </c>
      <c r="E288" s="4">
        <v>12</v>
      </c>
      <c r="F288" s="4" t="s">
        <v>280</v>
      </c>
      <c r="G288" s="17">
        <f t="shared" si="4"/>
        <v>-5.7471264367816577E-3</v>
      </c>
    </row>
    <row r="289" spans="1:7" x14ac:dyDescent="0.3">
      <c r="A289" s="4" t="s">
        <v>267</v>
      </c>
      <c r="B289" s="4" t="s">
        <v>282</v>
      </c>
      <c r="C289" s="15">
        <v>2337000</v>
      </c>
      <c r="D289" s="4">
        <v>3</v>
      </c>
      <c r="E289" s="4">
        <v>12</v>
      </c>
      <c r="F289" s="4" t="s">
        <v>283</v>
      </c>
      <c r="G289" s="17">
        <f t="shared" si="4"/>
        <v>0.12572254335260125</v>
      </c>
    </row>
    <row r="290" spans="1:7" x14ac:dyDescent="0.3">
      <c r="A290" s="4" t="s">
        <v>269</v>
      </c>
      <c r="B290" s="4" t="s">
        <v>279</v>
      </c>
      <c r="C290" s="15">
        <v>2238000</v>
      </c>
      <c r="D290" s="4">
        <v>3</v>
      </c>
      <c r="E290" s="4">
        <v>12</v>
      </c>
      <c r="F290" s="4" t="s">
        <v>280</v>
      </c>
      <c r="G290" s="17" t="str">
        <f t="shared" si="4"/>
        <v/>
      </c>
    </row>
    <row r="291" spans="1:7" x14ac:dyDescent="0.3">
      <c r="A291" s="4" t="s">
        <v>269</v>
      </c>
      <c r="B291" s="4" t="s">
        <v>281</v>
      </c>
      <c r="C291" s="15">
        <v>2330000</v>
      </c>
      <c r="D291" s="4">
        <v>3</v>
      </c>
      <c r="E291" s="4">
        <v>12</v>
      </c>
      <c r="F291" s="4" t="s">
        <v>280</v>
      </c>
      <c r="G291" s="17">
        <f t="shared" si="4"/>
        <v>4.1108132260947228E-2</v>
      </c>
    </row>
    <row r="292" spans="1:7" x14ac:dyDescent="0.3">
      <c r="A292" s="4" t="s">
        <v>269</v>
      </c>
      <c r="B292" s="4" t="s">
        <v>282</v>
      </c>
      <c r="C292" s="15">
        <v>2605000</v>
      </c>
      <c r="D292" s="4">
        <v>3</v>
      </c>
      <c r="E292" s="4">
        <v>12</v>
      </c>
      <c r="F292" s="4" t="s">
        <v>283</v>
      </c>
      <c r="G292" s="17">
        <f t="shared" si="4"/>
        <v>0.11802575107296143</v>
      </c>
    </row>
    <row r="293" spans="1:7" x14ac:dyDescent="0.3">
      <c r="A293" s="4" t="s">
        <v>271</v>
      </c>
      <c r="B293" s="4" t="s">
        <v>279</v>
      </c>
      <c r="C293" s="15">
        <v>2749000</v>
      </c>
      <c r="D293" s="4">
        <v>10</v>
      </c>
      <c r="E293" s="4">
        <v>12</v>
      </c>
      <c r="F293" s="4" t="s">
        <v>280</v>
      </c>
      <c r="G293" s="17" t="str">
        <f t="shared" si="4"/>
        <v/>
      </c>
    </row>
    <row r="294" spans="1:7" x14ac:dyDescent="0.3">
      <c r="A294" s="4" t="s">
        <v>271</v>
      </c>
      <c r="B294" s="4" t="s">
        <v>281</v>
      </c>
      <c r="C294" s="15">
        <v>2925000</v>
      </c>
      <c r="D294" s="4">
        <v>10</v>
      </c>
      <c r="E294" s="4">
        <v>12</v>
      </c>
      <c r="F294" s="4" t="s">
        <v>280</v>
      </c>
      <c r="G294" s="17">
        <f t="shared" si="4"/>
        <v>6.4023281193161141E-2</v>
      </c>
    </row>
    <row r="295" spans="1:7" x14ac:dyDescent="0.3">
      <c r="A295" s="4" t="s">
        <v>271</v>
      </c>
      <c r="B295" s="4" t="s">
        <v>282</v>
      </c>
      <c r="C295" s="15">
        <v>3044000</v>
      </c>
      <c r="D295" s="4">
        <v>10</v>
      </c>
      <c r="E295" s="4">
        <v>12</v>
      </c>
      <c r="F295" s="4" t="s">
        <v>283</v>
      </c>
      <c r="G295" s="17">
        <f t="shared" si="4"/>
        <v>4.0683760683760672E-2</v>
      </c>
    </row>
    <row r="296" spans="1:7" x14ac:dyDescent="0.3">
      <c r="A296" s="4" t="s">
        <v>273</v>
      </c>
      <c r="B296" s="4" t="s">
        <v>279</v>
      </c>
      <c r="C296" s="15">
        <v>5330000</v>
      </c>
      <c r="D296" s="4">
        <v>3</v>
      </c>
      <c r="E296" s="4">
        <v>12</v>
      </c>
      <c r="F296" s="4" t="s">
        <v>280</v>
      </c>
      <c r="G296" s="17" t="str">
        <f t="shared" si="4"/>
        <v/>
      </c>
    </row>
    <row r="297" spans="1:7" x14ac:dyDescent="0.3">
      <c r="A297" s="4" t="s">
        <v>273</v>
      </c>
      <c r="B297" s="4" t="s">
        <v>281</v>
      </c>
      <c r="C297" s="15">
        <v>5254000</v>
      </c>
      <c r="D297" s="4">
        <v>3</v>
      </c>
      <c r="E297" s="4">
        <v>12</v>
      </c>
      <c r="F297" s="4" t="s">
        <v>280</v>
      </c>
      <c r="G297" s="17">
        <f t="shared" si="4"/>
        <v>-1.4258911819887476E-2</v>
      </c>
    </row>
    <row r="298" spans="1:7" x14ac:dyDescent="0.3">
      <c r="A298" s="4" t="s">
        <v>273</v>
      </c>
      <c r="B298" s="4" t="s">
        <v>282</v>
      </c>
      <c r="C298" s="15">
        <v>6285000</v>
      </c>
      <c r="D298" s="4">
        <v>3</v>
      </c>
      <c r="E298" s="4">
        <v>12</v>
      </c>
      <c r="F298" s="4" t="s">
        <v>283</v>
      </c>
      <c r="G298" s="17">
        <f t="shared" si="4"/>
        <v>0.19623144271031601</v>
      </c>
    </row>
    <row r="299" spans="1:7" x14ac:dyDescent="0.3">
      <c r="A299" s="4" t="s">
        <v>275</v>
      </c>
      <c r="B299" s="4" t="s">
        <v>279</v>
      </c>
      <c r="C299" s="15">
        <v>1779000</v>
      </c>
      <c r="D299" s="4">
        <v>8</v>
      </c>
      <c r="E299" s="4">
        <v>36</v>
      </c>
      <c r="F299" s="4" t="s">
        <v>280</v>
      </c>
      <c r="G299" s="17" t="str">
        <f t="shared" si="4"/>
        <v/>
      </c>
    </row>
    <row r="300" spans="1:7" x14ac:dyDescent="0.3">
      <c r="A300" s="4" t="s">
        <v>275</v>
      </c>
      <c r="B300" s="4" t="s">
        <v>281</v>
      </c>
      <c r="C300" s="15">
        <v>1935000</v>
      </c>
      <c r="D300" s="4">
        <v>8</v>
      </c>
      <c r="E300" s="4">
        <v>36</v>
      </c>
      <c r="F300" s="4" t="s">
        <v>280</v>
      </c>
      <c r="G300" s="17">
        <f t="shared" si="4"/>
        <v>8.7689713322091078E-2</v>
      </c>
    </row>
    <row r="301" spans="1:7" x14ac:dyDescent="0.3">
      <c r="A301" s="4" t="s">
        <v>275</v>
      </c>
      <c r="B301" s="4" t="s">
        <v>282</v>
      </c>
      <c r="C301" s="15">
        <v>2116000</v>
      </c>
      <c r="D301" s="4">
        <v>8</v>
      </c>
      <c r="E301" s="4">
        <v>36</v>
      </c>
      <c r="F301" s="4" t="s">
        <v>283</v>
      </c>
      <c r="G301" s="17">
        <f t="shared" si="4"/>
        <v>9.3540051679586567E-2</v>
      </c>
    </row>
  </sheetData>
  <autoFilter ref="A1:G301" xr:uid="{00000000-0009-0000-0000-000003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3601"/>
  <sheetViews>
    <sheetView zoomScaleNormal="100" workbookViewId="0"/>
  </sheetViews>
  <sheetFormatPr baseColWidth="10" defaultColWidth="8.6640625" defaultRowHeight="14.4" x14ac:dyDescent="0.3"/>
  <cols>
    <col min="1" max="1" width="14" customWidth="1"/>
    <col min="2" max="4" width="12" customWidth="1"/>
    <col min="5" max="5" width="21" customWidth="1"/>
    <col min="6" max="6" width="15" customWidth="1"/>
    <col min="7" max="7" width="20" customWidth="1"/>
    <col min="8" max="8" width="24" customWidth="1"/>
    <col min="9" max="9" width="22" customWidth="1"/>
    <col min="10" max="10" width="18" customWidth="1"/>
    <col min="11" max="11" width="12" customWidth="1"/>
    <col min="12" max="12" width="18" customWidth="1"/>
    <col min="13" max="13" width="22" customWidth="1"/>
    <col min="14" max="14" width="16" customWidth="1"/>
    <col min="15" max="15" width="20" customWidth="1"/>
    <col min="16" max="16" width="28" customWidth="1"/>
    <col min="17" max="17" width="23" customWidth="1"/>
    <col min="18" max="18" width="22" customWidth="1"/>
    <col min="19" max="19" width="29" customWidth="1"/>
    <col min="20" max="20" width="30" customWidth="1"/>
    <col min="21" max="23" width="22" customWidth="1"/>
    <col min="24" max="24" width="23" customWidth="1"/>
    <col min="25" max="25" width="25" customWidth="1"/>
    <col min="26" max="26" width="14" customWidth="1"/>
    <col min="27" max="27" width="22" customWidth="1"/>
    <col min="28" max="29" width="24" customWidth="1"/>
  </cols>
  <sheetData>
    <row r="1" spans="1:101" s="34" customFormat="1" ht="25.8" customHeight="1" x14ac:dyDescent="0.3">
      <c r="A1" s="32" t="s">
        <v>4607</v>
      </c>
      <c r="B1" s="32" t="s">
        <v>284</v>
      </c>
      <c r="C1" s="32" t="s">
        <v>277</v>
      </c>
      <c r="D1" s="32" t="s">
        <v>285</v>
      </c>
      <c r="E1" s="32" t="s">
        <v>4610</v>
      </c>
      <c r="F1" s="32" t="s">
        <v>4639</v>
      </c>
      <c r="G1" s="32" t="s">
        <v>4640</v>
      </c>
      <c r="H1" s="32" t="s">
        <v>4641</v>
      </c>
      <c r="I1" s="32" t="s">
        <v>4642</v>
      </c>
      <c r="J1" s="32" t="s">
        <v>4643</v>
      </c>
      <c r="K1" s="32" t="s">
        <v>4644</v>
      </c>
      <c r="L1" s="32" t="s">
        <v>4645</v>
      </c>
      <c r="M1" s="32" t="s">
        <v>4615</v>
      </c>
      <c r="N1" s="32" t="s">
        <v>286</v>
      </c>
      <c r="O1" s="32" t="s">
        <v>4616</v>
      </c>
      <c r="P1" s="32" t="s">
        <v>4646</v>
      </c>
      <c r="Q1" s="32" t="s">
        <v>4618</v>
      </c>
      <c r="R1" s="32" t="s">
        <v>4647</v>
      </c>
      <c r="S1" s="32" t="s">
        <v>4648</v>
      </c>
      <c r="T1" s="32" t="s">
        <v>4649</v>
      </c>
      <c r="U1" s="32" t="s">
        <v>4650</v>
      </c>
      <c r="V1" s="32" t="s">
        <v>4651</v>
      </c>
      <c r="W1" s="32" t="s">
        <v>4652</v>
      </c>
      <c r="X1" s="32" t="s">
        <v>4606</v>
      </c>
      <c r="Y1" s="32" t="s">
        <v>4653</v>
      </c>
      <c r="Z1" s="32" t="s">
        <v>4654</v>
      </c>
      <c r="AA1" s="32" t="s">
        <v>4655</v>
      </c>
      <c r="AB1" s="32" t="s">
        <v>4656</v>
      </c>
      <c r="AC1" s="32" t="s">
        <v>4657</v>
      </c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</row>
    <row r="2" spans="1:101" x14ac:dyDescent="0.3">
      <c r="A2" s="4" t="s">
        <v>61</v>
      </c>
      <c r="B2" s="18">
        <v>44927</v>
      </c>
      <c r="C2" s="4" t="s">
        <v>279</v>
      </c>
      <c r="D2" s="4">
        <v>1</v>
      </c>
      <c r="E2" s="15">
        <v>1588975.42</v>
      </c>
      <c r="F2" s="19">
        <v>1</v>
      </c>
      <c r="G2" s="20">
        <v>0</v>
      </c>
      <c r="H2" s="4">
        <v>78.7</v>
      </c>
      <c r="I2" s="4">
        <v>7</v>
      </c>
      <c r="J2" s="4">
        <v>1</v>
      </c>
      <c r="K2" s="21">
        <v>0.8216</v>
      </c>
      <c r="L2" s="21">
        <v>9.1600000000000001E-2</v>
      </c>
      <c r="M2" s="4">
        <v>1</v>
      </c>
      <c r="N2" s="4">
        <v>0</v>
      </c>
      <c r="O2" s="4">
        <v>0</v>
      </c>
      <c r="P2" s="4">
        <v>83.4</v>
      </c>
      <c r="Q2" s="15">
        <v>5895.71</v>
      </c>
      <c r="R2" s="15">
        <v>71748.850000000006</v>
      </c>
      <c r="S2" s="15">
        <v>46847.9</v>
      </c>
      <c r="T2" s="15">
        <v>1626825.81</v>
      </c>
      <c r="U2" s="22">
        <f t="shared" ref="U2:U65" si="0">E2+Q2+R2-S2</f>
        <v>1619772.08</v>
      </c>
      <c r="V2" s="23">
        <f t="shared" ref="V2:V65" si="1">IF(T2=0,0,(T2-U2)/T2)</f>
        <v>4.3358852291629068E-3</v>
      </c>
      <c r="W2" s="24">
        <f>Parametros!$B$4*H2+Parametros!$B$5*K2*100+Parametros!$B$6*P2+Parametros!$B$7*(1-L2)*100</f>
        <v>82.499000000000009</v>
      </c>
      <c r="X2" s="16">
        <f>INDEX('Tasa Referencia'!$B$2:$B$37,MATCH(B2,'Tasa Referencia'!$A$2:$A$37,0))</f>
        <v>0.1125</v>
      </c>
      <c r="Y2" s="16">
        <f>INDEX('Catalogo Proveedores'!$N$2:$N$101,MATCH(A2,'Catalogo Proveedores'!$A$2:$A$101,0))</f>
        <v>2.12E-2</v>
      </c>
      <c r="Z2" s="14">
        <v>2.1000000000000001E-4</v>
      </c>
      <c r="AA2" s="16">
        <f t="shared" ref="AA2:AA65" si="2">X2+Y2+Z2</f>
        <v>0.13391</v>
      </c>
      <c r="AB2" s="25">
        <f t="shared" ref="AB2:AB65" si="3">(1+AA2)^(1/12)-1</f>
        <v>1.0527683257268494E-2</v>
      </c>
      <c r="AC2" s="23">
        <f t="shared" ref="AC2:AC65" si="4">V2-AB2</f>
        <v>-6.1917980281055874E-3</v>
      </c>
    </row>
    <row r="3" spans="1:101" x14ac:dyDescent="0.3">
      <c r="A3" s="4" t="s">
        <v>61</v>
      </c>
      <c r="B3" s="18">
        <v>44958</v>
      </c>
      <c r="C3" s="4" t="s">
        <v>279</v>
      </c>
      <c r="D3" s="4">
        <v>2</v>
      </c>
      <c r="E3" s="15">
        <v>1492511.24</v>
      </c>
      <c r="F3" s="19">
        <v>1</v>
      </c>
      <c r="G3" s="20">
        <v>0</v>
      </c>
      <c r="H3" s="4">
        <v>76.900000000000006</v>
      </c>
      <c r="I3" s="4">
        <v>7</v>
      </c>
      <c r="J3" s="4">
        <v>1</v>
      </c>
      <c r="K3" s="21">
        <v>0.79169999999999996</v>
      </c>
      <c r="L3" s="21">
        <v>0.08</v>
      </c>
      <c r="M3" s="4">
        <v>0</v>
      </c>
      <c r="N3" s="4">
        <v>1</v>
      </c>
      <c r="O3" s="4">
        <v>24.5</v>
      </c>
      <c r="P3" s="4">
        <v>80.099999999999994</v>
      </c>
      <c r="Q3" s="15">
        <v>148774.03</v>
      </c>
      <c r="R3" s="15">
        <v>38773.18</v>
      </c>
      <c r="S3" s="15">
        <v>38786.25</v>
      </c>
      <c r="T3" s="15">
        <v>1503667.72</v>
      </c>
      <c r="U3" s="22">
        <f t="shared" si="0"/>
        <v>1641272.2</v>
      </c>
      <c r="V3" s="23">
        <f t="shared" si="1"/>
        <v>-9.1512558372936259E-2</v>
      </c>
      <c r="W3" s="24">
        <f>Parametros!$B$4*H3+Parametros!$B$5*K3*100+Parametros!$B$6*P3+Parametros!$B$7*(1-L3)*100</f>
        <v>80.48599999999999</v>
      </c>
      <c r="X3" s="16">
        <f>INDEX('Tasa Referencia'!$B$2:$B$37,MATCH(B3,'Tasa Referencia'!$A$2:$A$37,0))</f>
        <v>0.11409999999999999</v>
      </c>
      <c r="Y3" s="16">
        <f>INDEX('Catalogo Proveedores'!$N$2:$N$101,MATCH(A3,'Catalogo Proveedores'!$A$2:$A$101,0))</f>
        <v>2.12E-2</v>
      </c>
      <c r="Z3" s="14">
        <v>-4.0000000000000003E-5</v>
      </c>
      <c r="AA3" s="16">
        <f t="shared" si="2"/>
        <v>0.13525999999999999</v>
      </c>
      <c r="AB3" s="25">
        <f t="shared" si="3"/>
        <v>1.0627887309115236E-2</v>
      </c>
      <c r="AC3" s="23">
        <f t="shared" si="4"/>
        <v>-0.10214044568205149</v>
      </c>
    </row>
    <row r="4" spans="1:101" x14ac:dyDescent="0.3">
      <c r="A4" s="4" t="s">
        <v>61</v>
      </c>
      <c r="B4" s="18">
        <v>44986</v>
      </c>
      <c r="C4" s="4" t="s">
        <v>279</v>
      </c>
      <c r="D4" s="4">
        <v>3</v>
      </c>
      <c r="E4" s="15">
        <v>1599057.15</v>
      </c>
      <c r="F4" s="19">
        <v>1</v>
      </c>
      <c r="G4" s="20">
        <v>0</v>
      </c>
      <c r="H4" s="4">
        <v>73.900000000000006</v>
      </c>
      <c r="I4" s="4">
        <v>7</v>
      </c>
      <c r="J4" s="4">
        <v>2</v>
      </c>
      <c r="K4" s="21">
        <v>0.73499999999999999</v>
      </c>
      <c r="L4" s="21">
        <v>0.13800000000000001</v>
      </c>
      <c r="M4" s="4">
        <v>5</v>
      </c>
      <c r="N4" s="4">
        <v>0</v>
      </c>
      <c r="O4" s="4">
        <v>0</v>
      </c>
      <c r="P4" s="4">
        <v>86.5</v>
      </c>
      <c r="Q4" s="15">
        <v>48096.09</v>
      </c>
      <c r="R4" s="15">
        <v>80035.66</v>
      </c>
      <c r="S4" s="15">
        <v>72587.73</v>
      </c>
      <c r="T4" s="15">
        <v>1577977.17</v>
      </c>
      <c r="U4" s="22">
        <f t="shared" si="0"/>
        <v>1654601.17</v>
      </c>
      <c r="V4" s="23">
        <f t="shared" si="1"/>
        <v>-4.8558370461088483E-2</v>
      </c>
      <c r="W4" s="24">
        <f>Parametros!$B$4*H4+Parametros!$B$5*K4*100+Parametros!$B$6*P4+Parametros!$B$7*(1-L4)*100</f>
        <v>78.14500000000001</v>
      </c>
      <c r="X4" s="16">
        <f>INDEX('Tasa Referencia'!$B$2:$B$37,MATCH(B4,'Tasa Referencia'!$A$2:$A$37,0))</f>
        <v>0.114</v>
      </c>
      <c r="Y4" s="16">
        <f>INDEX('Catalogo Proveedores'!$N$2:$N$101,MATCH(A4,'Catalogo Proveedores'!$A$2:$A$101,0))</f>
        <v>2.12E-2</v>
      </c>
      <c r="Z4" s="14">
        <v>-5.0000000000000001E-4</v>
      </c>
      <c r="AA4" s="16">
        <f t="shared" si="2"/>
        <v>0.13470000000000001</v>
      </c>
      <c r="AB4" s="25">
        <f t="shared" si="3"/>
        <v>1.0586334448162038E-2</v>
      </c>
      <c r="AC4" s="23">
        <f t="shared" si="4"/>
        <v>-5.9144704909250521E-2</v>
      </c>
    </row>
    <row r="5" spans="1:101" x14ac:dyDescent="0.3">
      <c r="A5" s="4" t="s">
        <v>61</v>
      </c>
      <c r="B5" s="18">
        <v>45017</v>
      </c>
      <c r="C5" s="4" t="s">
        <v>279</v>
      </c>
      <c r="D5" s="4">
        <v>4</v>
      </c>
      <c r="E5" s="15">
        <v>1834953.64</v>
      </c>
      <c r="F5" s="19">
        <v>1</v>
      </c>
      <c r="G5" s="20">
        <v>0</v>
      </c>
      <c r="H5" s="4">
        <v>74.5</v>
      </c>
      <c r="I5" s="4">
        <v>11</v>
      </c>
      <c r="J5" s="4">
        <v>1</v>
      </c>
      <c r="K5" s="21">
        <v>0.91379999999999995</v>
      </c>
      <c r="L5" s="21">
        <v>5.11E-2</v>
      </c>
      <c r="M5" s="4">
        <v>2</v>
      </c>
      <c r="N5" s="4">
        <v>0</v>
      </c>
      <c r="O5" s="4">
        <v>0</v>
      </c>
      <c r="P5" s="4">
        <v>79.400000000000006</v>
      </c>
      <c r="Q5" s="15">
        <v>26593.27</v>
      </c>
      <c r="R5" s="15">
        <v>46626.42</v>
      </c>
      <c r="S5" s="15">
        <v>31827.119999999999</v>
      </c>
      <c r="T5" s="15">
        <v>1954335.4</v>
      </c>
      <c r="U5" s="22">
        <f t="shared" si="0"/>
        <v>1876346.2099999997</v>
      </c>
      <c r="V5" s="23">
        <f t="shared" si="1"/>
        <v>3.9905734706540227E-2</v>
      </c>
      <c r="W5" s="24">
        <f>Parametros!$B$4*H5+Parametros!$B$5*K5*100+Parametros!$B$6*P5+Parametros!$B$7*(1-L5)*100</f>
        <v>83.602499999999992</v>
      </c>
      <c r="X5" s="16">
        <f>INDEX('Tasa Referencia'!$B$2:$B$37,MATCH(B5,'Tasa Referencia'!$A$2:$A$37,0))</f>
        <v>0.1119</v>
      </c>
      <c r="Y5" s="16">
        <f>INDEX('Catalogo Proveedores'!$N$2:$N$101,MATCH(A5,'Catalogo Proveedores'!$A$2:$A$101,0))</f>
        <v>2.12E-2</v>
      </c>
      <c r="Z5" s="14">
        <v>1.42E-3</v>
      </c>
      <c r="AA5" s="16">
        <f t="shared" si="2"/>
        <v>0.13452</v>
      </c>
      <c r="AB5" s="25">
        <f t="shared" si="3"/>
        <v>1.0572974179130279E-2</v>
      </c>
      <c r="AC5" s="23">
        <f t="shared" si="4"/>
        <v>2.9332760527409948E-2</v>
      </c>
    </row>
    <row r="6" spans="1:101" x14ac:dyDescent="0.3">
      <c r="A6" s="4" t="s">
        <v>61</v>
      </c>
      <c r="B6" s="18">
        <v>45047</v>
      </c>
      <c r="C6" s="4" t="s">
        <v>279</v>
      </c>
      <c r="D6" s="4">
        <v>5</v>
      </c>
      <c r="E6" s="15">
        <v>1769464.3</v>
      </c>
      <c r="F6" s="19">
        <v>1</v>
      </c>
      <c r="G6" s="20">
        <v>0</v>
      </c>
      <c r="H6" s="4">
        <v>71.900000000000006</v>
      </c>
      <c r="I6" s="4">
        <v>11</v>
      </c>
      <c r="J6" s="4">
        <v>2</v>
      </c>
      <c r="K6" s="21">
        <v>0.8579</v>
      </c>
      <c r="L6" s="21">
        <v>0.1062</v>
      </c>
      <c r="M6" s="4">
        <v>0</v>
      </c>
      <c r="N6" s="4">
        <v>0</v>
      </c>
      <c r="O6" s="4">
        <v>0</v>
      </c>
      <c r="P6" s="4">
        <v>79.099999999999994</v>
      </c>
      <c r="Q6" s="15">
        <v>0</v>
      </c>
      <c r="R6" s="15">
        <v>113244.34</v>
      </c>
      <c r="S6" s="15">
        <v>63469.46</v>
      </c>
      <c r="T6" s="15">
        <v>1813582.55</v>
      </c>
      <c r="U6" s="22">
        <f t="shared" si="0"/>
        <v>1819239.1800000002</v>
      </c>
      <c r="V6" s="23">
        <f t="shared" si="1"/>
        <v>-3.1190364066968558E-3</v>
      </c>
      <c r="W6" s="24">
        <f>Parametros!$B$4*H6+Parametros!$B$5*K6*100+Parametros!$B$6*P6+Parametros!$B$7*(1-L6)*100</f>
        <v>80.129000000000005</v>
      </c>
      <c r="X6" s="16">
        <f>INDEX('Tasa Referencia'!$B$2:$B$37,MATCH(B6,'Tasa Referencia'!$A$2:$A$37,0))</f>
        <v>0.11210000000000001</v>
      </c>
      <c r="Y6" s="16">
        <f>INDEX('Catalogo Proveedores'!$N$2:$N$101,MATCH(A6,'Catalogo Proveedores'!$A$2:$A$101,0))</f>
        <v>2.12E-2</v>
      </c>
      <c r="Z6" s="14">
        <v>-3.5400000000000002E-3</v>
      </c>
      <c r="AA6" s="16">
        <f t="shared" si="2"/>
        <v>0.12976000000000001</v>
      </c>
      <c r="AB6" s="25">
        <f t="shared" si="3"/>
        <v>1.0218962319249902E-2</v>
      </c>
      <c r="AC6" s="23">
        <f t="shared" si="4"/>
        <v>-1.3337998725946758E-2</v>
      </c>
    </row>
    <row r="7" spans="1:101" x14ac:dyDescent="0.3">
      <c r="A7" s="4" t="s">
        <v>61</v>
      </c>
      <c r="B7" s="18">
        <v>45078</v>
      </c>
      <c r="C7" s="4" t="s">
        <v>279</v>
      </c>
      <c r="D7" s="4">
        <v>6</v>
      </c>
      <c r="E7" s="15">
        <v>1850306.28</v>
      </c>
      <c r="F7" s="19">
        <v>1</v>
      </c>
      <c r="G7" s="20">
        <v>0</v>
      </c>
      <c r="H7" s="4">
        <v>71.3</v>
      </c>
      <c r="I7" s="4">
        <v>11</v>
      </c>
      <c r="J7" s="4">
        <v>1</v>
      </c>
      <c r="K7" s="21">
        <v>0.8851</v>
      </c>
      <c r="L7" s="21">
        <v>8.09E-2</v>
      </c>
      <c r="M7" s="4">
        <v>3</v>
      </c>
      <c r="N7" s="4">
        <v>0</v>
      </c>
      <c r="O7" s="4">
        <v>0</v>
      </c>
      <c r="P7" s="4">
        <v>84.4</v>
      </c>
      <c r="Q7" s="15">
        <v>44079.15</v>
      </c>
      <c r="R7" s="15">
        <v>97206.15</v>
      </c>
      <c r="S7" s="15">
        <v>48614.77</v>
      </c>
      <c r="T7" s="15">
        <v>1937968.67</v>
      </c>
      <c r="U7" s="22">
        <f t="shared" si="0"/>
        <v>1942976.8099999998</v>
      </c>
      <c r="V7" s="23">
        <f t="shared" si="1"/>
        <v>-2.58422134347502E-3</v>
      </c>
      <c r="W7" s="24">
        <f>Parametros!$B$4*H7+Parametros!$B$5*K7*100+Parametros!$B$6*P7+Parametros!$B$7*(1-L7)*100</f>
        <v>82.174500000000009</v>
      </c>
      <c r="X7" s="16">
        <f>INDEX('Tasa Referencia'!$B$2:$B$37,MATCH(B7,'Tasa Referencia'!$A$2:$A$37,0))</f>
        <v>0.1119</v>
      </c>
      <c r="Y7" s="16">
        <f>INDEX('Catalogo Proveedores'!$N$2:$N$101,MATCH(A7,'Catalogo Proveedores'!$A$2:$A$101,0))</f>
        <v>2.12E-2</v>
      </c>
      <c r="Z7" s="14">
        <v>2.0899999999999998E-3</v>
      </c>
      <c r="AA7" s="16">
        <f t="shared" si="2"/>
        <v>0.13519</v>
      </c>
      <c r="AB7" s="25">
        <f t="shared" si="3"/>
        <v>1.0622694229154739E-2</v>
      </c>
      <c r="AC7" s="23">
        <f t="shared" si="4"/>
        <v>-1.3206915572629759E-2</v>
      </c>
    </row>
    <row r="8" spans="1:101" x14ac:dyDescent="0.3">
      <c r="A8" s="4" t="s">
        <v>61</v>
      </c>
      <c r="B8" s="18">
        <v>45108</v>
      </c>
      <c r="C8" s="4" t="s">
        <v>279</v>
      </c>
      <c r="D8" s="4">
        <v>7</v>
      </c>
      <c r="E8" s="15">
        <v>1668144.72</v>
      </c>
      <c r="F8" s="19">
        <v>1.0125999999999999</v>
      </c>
      <c r="G8" s="20">
        <v>1.26E-2</v>
      </c>
      <c r="H8" s="4">
        <v>69.599999999999994</v>
      </c>
      <c r="I8" s="4">
        <v>9</v>
      </c>
      <c r="J8" s="4">
        <v>1</v>
      </c>
      <c r="K8" s="21">
        <v>0.91149999999999998</v>
      </c>
      <c r="L8" s="21">
        <v>6.9699999999999998E-2</v>
      </c>
      <c r="M8" s="4">
        <v>1</v>
      </c>
      <c r="N8" s="4">
        <v>0</v>
      </c>
      <c r="O8" s="4">
        <v>0</v>
      </c>
      <c r="P8" s="4">
        <v>84</v>
      </c>
      <c r="Q8" s="15">
        <v>22830.65</v>
      </c>
      <c r="R8" s="15">
        <v>65080.29</v>
      </c>
      <c r="S8" s="15">
        <v>38235.61</v>
      </c>
      <c r="T8" s="15">
        <v>1742768.83</v>
      </c>
      <c r="U8" s="22">
        <f t="shared" si="0"/>
        <v>1717820.0499999998</v>
      </c>
      <c r="V8" s="23">
        <f t="shared" si="1"/>
        <v>1.4315599160675979E-2</v>
      </c>
      <c r="W8" s="24">
        <f>Parametros!$B$4*H8+Parametros!$B$5*K8*100+Parametros!$B$6*P8+Parametros!$B$7*(1-L8)*100</f>
        <v>82.459499999999991</v>
      </c>
      <c r="X8" s="16">
        <f>INDEX('Tasa Referencia'!$B$2:$B$37,MATCH(B8,'Tasa Referencia'!$A$2:$A$37,0))</f>
        <v>0.1132</v>
      </c>
      <c r="Y8" s="16">
        <f>INDEX('Catalogo Proveedores'!$N$2:$N$101,MATCH(A8,'Catalogo Proveedores'!$A$2:$A$101,0))</f>
        <v>2.12E-2</v>
      </c>
      <c r="Z8" s="14">
        <v>1.1E-4</v>
      </c>
      <c r="AA8" s="16">
        <f t="shared" si="2"/>
        <v>0.13450999999999999</v>
      </c>
      <c r="AB8" s="25">
        <f t="shared" si="3"/>
        <v>1.0572231884990568E-2</v>
      </c>
      <c r="AC8" s="23">
        <f t="shared" si="4"/>
        <v>3.7433672756854112E-3</v>
      </c>
    </row>
    <row r="9" spans="1:101" x14ac:dyDescent="0.3">
      <c r="A9" s="4" t="s">
        <v>61</v>
      </c>
      <c r="B9" s="18">
        <v>45139</v>
      </c>
      <c r="C9" s="4" t="s">
        <v>279</v>
      </c>
      <c r="D9" s="4">
        <v>8</v>
      </c>
      <c r="E9" s="15">
        <v>1654819.28</v>
      </c>
      <c r="F9" s="19">
        <v>1.0125999999999999</v>
      </c>
      <c r="G9" s="20">
        <v>0</v>
      </c>
      <c r="H9" s="4">
        <v>70.099999999999994</v>
      </c>
      <c r="I9" s="4">
        <v>11</v>
      </c>
      <c r="J9" s="4">
        <v>1</v>
      </c>
      <c r="K9" s="21">
        <v>0.93300000000000005</v>
      </c>
      <c r="L9" s="21">
        <v>7.7700000000000005E-2</v>
      </c>
      <c r="M9" s="4">
        <v>0</v>
      </c>
      <c r="N9" s="4">
        <v>0</v>
      </c>
      <c r="O9" s="4">
        <v>0</v>
      </c>
      <c r="P9" s="4">
        <v>79.2</v>
      </c>
      <c r="Q9" s="15">
        <v>0</v>
      </c>
      <c r="R9" s="15">
        <v>75204.66</v>
      </c>
      <c r="S9" s="15">
        <v>41901.21</v>
      </c>
      <c r="T9" s="15">
        <v>1773243.49</v>
      </c>
      <c r="U9" s="22">
        <f t="shared" si="0"/>
        <v>1688122.73</v>
      </c>
      <c r="V9" s="23">
        <f t="shared" si="1"/>
        <v>4.8002860565979015E-2</v>
      </c>
      <c r="W9" s="24">
        <f>Parametros!$B$4*H9+Parametros!$B$5*K9*100+Parametros!$B$6*P9+Parametros!$B$7*(1-L9)*100</f>
        <v>82.1995</v>
      </c>
      <c r="X9" s="16">
        <f>INDEX('Tasa Referencia'!$B$2:$B$37,MATCH(B9,'Tasa Referencia'!$A$2:$A$37,0))</f>
        <v>0.1124</v>
      </c>
      <c r="Y9" s="16">
        <f>INDEX('Catalogo Proveedores'!$N$2:$N$101,MATCH(A9,'Catalogo Proveedores'!$A$2:$A$101,0))</f>
        <v>2.12E-2</v>
      </c>
      <c r="Z9" s="14">
        <v>-1.4300000000000001E-3</v>
      </c>
      <c r="AA9" s="16">
        <f t="shared" si="2"/>
        <v>0.13217000000000001</v>
      </c>
      <c r="AB9" s="25">
        <f t="shared" si="3"/>
        <v>1.0398369934304208E-2</v>
      </c>
      <c r="AC9" s="23">
        <f t="shared" si="4"/>
        <v>3.7604490631674807E-2</v>
      </c>
    </row>
    <row r="10" spans="1:101" x14ac:dyDescent="0.3">
      <c r="A10" s="4" t="s">
        <v>61</v>
      </c>
      <c r="B10" s="18">
        <v>45170</v>
      </c>
      <c r="C10" s="4" t="s">
        <v>279</v>
      </c>
      <c r="D10" s="4">
        <v>9</v>
      </c>
      <c r="E10" s="15">
        <v>1702140.41</v>
      </c>
      <c r="F10" s="19">
        <v>1.0125999999999999</v>
      </c>
      <c r="G10" s="20">
        <v>0</v>
      </c>
      <c r="H10" s="4">
        <v>69.8</v>
      </c>
      <c r="I10" s="4">
        <v>5</v>
      </c>
      <c r="J10" s="4">
        <v>0</v>
      </c>
      <c r="K10" s="21">
        <v>0.93700000000000006</v>
      </c>
      <c r="L10" s="21">
        <v>0.14779999999999999</v>
      </c>
      <c r="M10" s="4">
        <v>0</v>
      </c>
      <c r="N10" s="4">
        <v>0</v>
      </c>
      <c r="O10" s="4">
        <v>0</v>
      </c>
      <c r="P10" s="4">
        <v>83</v>
      </c>
      <c r="Q10" s="15">
        <v>0</v>
      </c>
      <c r="R10" s="15">
        <v>106948.92</v>
      </c>
      <c r="S10" s="15">
        <v>75462.77</v>
      </c>
      <c r="T10" s="15">
        <v>1790541.15</v>
      </c>
      <c r="U10" s="22">
        <f t="shared" si="0"/>
        <v>1733626.5599999998</v>
      </c>
      <c r="V10" s="23">
        <f t="shared" si="1"/>
        <v>3.1786250765585639E-2</v>
      </c>
      <c r="W10" s="24">
        <f>Parametros!$B$4*H10+Parametros!$B$5*K10*100+Parametros!$B$6*P10+Parametros!$B$7*(1-L10)*100</f>
        <v>81.923000000000002</v>
      </c>
      <c r="X10" s="16">
        <f>INDEX('Tasa Referencia'!$B$2:$B$37,MATCH(B10,'Tasa Referencia'!$A$2:$A$37,0))</f>
        <v>0.1134</v>
      </c>
      <c r="Y10" s="16">
        <f>INDEX('Catalogo Proveedores'!$N$2:$N$101,MATCH(A10,'Catalogo Proveedores'!$A$2:$A$101,0))</f>
        <v>2.12E-2</v>
      </c>
      <c r="Z10" s="14">
        <v>-3.47E-3</v>
      </c>
      <c r="AA10" s="16">
        <f t="shared" si="2"/>
        <v>0.13113</v>
      </c>
      <c r="AB10" s="25">
        <f t="shared" si="3"/>
        <v>1.0320992201071633E-2</v>
      </c>
      <c r="AC10" s="23">
        <f t="shared" si="4"/>
        <v>2.1465258564514006E-2</v>
      </c>
    </row>
    <row r="11" spans="1:101" x14ac:dyDescent="0.3">
      <c r="A11" s="4" t="s">
        <v>61</v>
      </c>
      <c r="B11" s="18">
        <v>45200</v>
      </c>
      <c r="C11" s="4" t="s">
        <v>279</v>
      </c>
      <c r="D11" s="4">
        <v>10</v>
      </c>
      <c r="E11" s="15">
        <v>1659190.9</v>
      </c>
      <c r="F11" s="19">
        <v>1.0125999999999999</v>
      </c>
      <c r="G11" s="20">
        <v>0</v>
      </c>
      <c r="H11" s="4">
        <v>68</v>
      </c>
      <c r="I11" s="4">
        <v>10</v>
      </c>
      <c r="J11" s="4">
        <v>1</v>
      </c>
      <c r="K11" s="21">
        <v>0.93300000000000005</v>
      </c>
      <c r="L11" s="21">
        <v>0.1285</v>
      </c>
      <c r="M11" s="4">
        <v>1</v>
      </c>
      <c r="N11" s="4">
        <v>0</v>
      </c>
      <c r="O11" s="4">
        <v>0</v>
      </c>
      <c r="P11" s="4">
        <v>79.7</v>
      </c>
      <c r="Q11" s="15">
        <v>12274.66</v>
      </c>
      <c r="R11" s="15">
        <v>103427.44</v>
      </c>
      <c r="S11" s="15">
        <v>67261.509999999995</v>
      </c>
      <c r="T11" s="15">
        <v>1790197.18</v>
      </c>
      <c r="U11" s="22">
        <f t="shared" si="0"/>
        <v>1707631.4899999998</v>
      </c>
      <c r="V11" s="23">
        <f t="shared" si="1"/>
        <v>4.6121003274064022E-2</v>
      </c>
      <c r="W11" s="24">
        <f>Parametros!$B$4*H11+Parametros!$B$5*K11*100+Parametros!$B$6*P11+Parametros!$B$7*(1-L11)*100</f>
        <v>80.802499999999981</v>
      </c>
      <c r="X11" s="16">
        <f>INDEX('Tasa Referencia'!$B$2:$B$37,MATCH(B11,'Tasa Referencia'!$A$2:$A$37,0))</f>
        <v>0.1103</v>
      </c>
      <c r="Y11" s="16">
        <f>INDEX('Catalogo Proveedores'!$N$2:$N$101,MATCH(A11,'Catalogo Proveedores'!$A$2:$A$101,0))</f>
        <v>2.12E-2</v>
      </c>
      <c r="Z11" s="14">
        <v>2.5000000000000001E-4</v>
      </c>
      <c r="AA11" s="16">
        <f t="shared" si="2"/>
        <v>0.13175000000000001</v>
      </c>
      <c r="AB11" s="25">
        <f t="shared" si="3"/>
        <v>1.0367129080709026E-2</v>
      </c>
      <c r="AC11" s="23">
        <f t="shared" si="4"/>
        <v>3.5753874193354997E-2</v>
      </c>
    </row>
    <row r="12" spans="1:101" x14ac:dyDescent="0.3">
      <c r="A12" s="4" t="s">
        <v>61</v>
      </c>
      <c r="B12" s="18">
        <v>45231</v>
      </c>
      <c r="C12" s="4" t="s">
        <v>279</v>
      </c>
      <c r="D12" s="4">
        <v>11</v>
      </c>
      <c r="E12" s="15">
        <v>1573092.27</v>
      </c>
      <c r="F12" s="19">
        <v>1.0125999999999999</v>
      </c>
      <c r="G12" s="20">
        <v>0</v>
      </c>
      <c r="H12" s="4">
        <v>69.7</v>
      </c>
      <c r="I12" s="4">
        <v>13</v>
      </c>
      <c r="J12" s="4">
        <v>2</v>
      </c>
      <c r="K12" s="21">
        <v>0.88239999999999996</v>
      </c>
      <c r="L12" s="21">
        <v>8.2100000000000006E-2</v>
      </c>
      <c r="M12" s="4">
        <v>0</v>
      </c>
      <c r="N12" s="4">
        <v>0</v>
      </c>
      <c r="O12" s="4">
        <v>0</v>
      </c>
      <c r="P12" s="4">
        <v>84.9</v>
      </c>
      <c r="Q12" s="15">
        <v>0</v>
      </c>
      <c r="R12" s="15">
        <v>46603.28</v>
      </c>
      <c r="S12" s="15">
        <v>45014.98</v>
      </c>
      <c r="T12" s="15">
        <v>1740512.16</v>
      </c>
      <c r="U12" s="22">
        <f t="shared" si="0"/>
        <v>1574680.57</v>
      </c>
      <c r="V12" s="23">
        <f t="shared" si="1"/>
        <v>9.52774670646368E-2</v>
      </c>
      <c r="W12" s="24">
        <f>Parametros!$B$4*H12+Parametros!$B$5*K12*100+Parametros!$B$6*P12+Parametros!$B$7*(1-L12)*100</f>
        <v>81.615499999999997</v>
      </c>
      <c r="X12" s="16">
        <f>INDEX('Tasa Referencia'!$B$2:$B$37,MATCH(B12,'Tasa Referencia'!$A$2:$A$37,0))</f>
        <v>0.1144</v>
      </c>
      <c r="Y12" s="16">
        <f>INDEX('Catalogo Proveedores'!$N$2:$N$101,MATCH(A12,'Catalogo Proveedores'!$A$2:$A$101,0))</f>
        <v>2.12E-2</v>
      </c>
      <c r="Z12" s="14">
        <v>1.83E-3</v>
      </c>
      <c r="AA12" s="16">
        <f t="shared" si="2"/>
        <v>0.13743</v>
      </c>
      <c r="AB12" s="25">
        <f t="shared" si="3"/>
        <v>1.0788727377405216E-2</v>
      </c>
      <c r="AC12" s="23">
        <f t="shared" si="4"/>
        <v>8.4488739687231584E-2</v>
      </c>
    </row>
    <row r="13" spans="1:101" x14ac:dyDescent="0.3">
      <c r="A13" s="4" t="s">
        <v>61</v>
      </c>
      <c r="B13" s="18">
        <v>45261</v>
      </c>
      <c r="C13" s="4" t="s">
        <v>279</v>
      </c>
      <c r="D13" s="4">
        <v>12</v>
      </c>
      <c r="E13" s="15">
        <v>1483367.67</v>
      </c>
      <c r="F13" s="19">
        <v>1.0125999999999999</v>
      </c>
      <c r="G13" s="20">
        <v>0</v>
      </c>
      <c r="H13" s="4">
        <v>73.599999999999994</v>
      </c>
      <c r="I13" s="4">
        <v>7</v>
      </c>
      <c r="J13" s="4">
        <v>1</v>
      </c>
      <c r="K13" s="21">
        <v>0.91269999999999996</v>
      </c>
      <c r="L13" s="21">
        <v>0.1111</v>
      </c>
      <c r="M13" s="4">
        <v>1</v>
      </c>
      <c r="N13" s="4">
        <v>0</v>
      </c>
      <c r="O13" s="4">
        <v>0</v>
      </c>
      <c r="P13" s="4">
        <v>85.6</v>
      </c>
      <c r="Q13" s="15">
        <v>4794.9799999999996</v>
      </c>
      <c r="R13" s="15">
        <v>82864.88</v>
      </c>
      <c r="S13" s="15">
        <v>52406.96</v>
      </c>
      <c r="T13" s="15">
        <v>1559088</v>
      </c>
      <c r="U13" s="22">
        <f t="shared" si="0"/>
        <v>1518620.5699999998</v>
      </c>
      <c r="V13" s="23">
        <f t="shared" si="1"/>
        <v>2.5955834436542497E-2</v>
      </c>
      <c r="W13" s="24">
        <f>Parametros!$B$4*H13+Parametros!$B$5*K13*100+Parametros!$B$6*P13+Parametros!$B$7*(1-L13)*100</f>
        <v>83.594499999999996</v>
      </c>
      <c r="X13" s="16">
        <f>INDEX('Tasa Referencia'!$B$2:$B$37,MATCH(B13,'Tasa Referencia'!$A$2:$A$37,0))</f>
        <v>0.1124</v>
      </c>
      <c r="Y13" s="16">
        <f>INDEX('Catalogo Proveedores'!$N$2:$N$101,MATCH(A13,'Catalogo Proveedores'!$A$2:$A$101,0))</f>
        <v>2.12E-2</v>
      </c>
      <c r="Z13" s="14">
        <v>4.2100000000000002E-3</v>
      </c>
      <c r="AA13" s="16">
        <f t="shared" si="2"/>
        <v>0.13780999999999999</v>
      </c>
      <c r="AB13" s="25">
        <f t="shared" si="3"/>
        <v>1.0816863974416391E-2</v>
      </c>
      <c r="AC13" s="23">
        <f t="shared" si="4"/>
        <v>1.5138970462126106E-2</v>
      </c>
    </row>
    <row r="14" spans="1:101" x14ac:dyDescent="0.3">
      <c r="A14" s="4" t="s">
        <v>61</v>
      </c>
      <c r="B14" s="18">
        <v>45292</v>
      </c>
      <c r="C14" s="4" t="s">
        <v>281</v>
      </c>
      <c r="D14" s="4">
        <v>1</v>
      </c>
      <c r="E14" s="15">
        <v>1524256.91</v>
      </c>
      <c r="F14" s="19">
        <v>1.0125999999999999</v>
      </c>
      <c r="G14" s="20">
        <v>0</v>
      </c>
      <c r="H14" s="4">
        <v>72.8</v>
      </c>
      <c r="I14" s="4">
        <v>6</v>
      </c>
      <c r="J14" s="4">
        <v>0</v>
      </c>
      <c r="K14" s="21">
        <v>0.92069999999999996</v>
      </c>
      <c r="L14" s="21">
        <v>8.0600000000000005E-2</v>
      </c>
      <c r="M14" s="4">
        <v>0</v>
      </c>
      <c r="N14" s="4">
        <v>0</v>
      </c>
      <c r="O14" s="4">
        <v>0</v>
      </c>
      <c r="P14" s="4">
        <v>79.3</v>
      </c>
      <c r="Q14" s="15">
        <v>0</v>
      </c>
      <c r="R14" s="15">
        <v>56817.5</v>
      </c>
      <c r="S14" s="15">
        <v>36837.89</v>
      </c>
      <c r="T14" s="15">
        <v>1735244.26</v>
      </c>
      <c r="U14" s="22">
        <f t="shared" si="0"/>
        <v>1544236.52</v>
      </c>
      <c r="V14" s="23">
        <f t="shared" si="1"/>
        <v>0.11007541958386884</v>
      </c>
      <c r="W14" s="24">
        <f>Parametros!$B$4*H14+Parametros!$B$5*K14*100+Parametros!$B$6*P14+Parametros!$B$7*(1-L14)*100</f>
        <v>82.751999999999981</v>
      </c>
      <c r="X14" s="16">
        <f>INDEX('Tasa Referencia'!$B$2:$B$37,MATCH(B14,'Tasa Referencia'!$A$2:$A$37,0))</f>
        <v>0.1133</v>
      </c>
      <c r="Y14" s="16">
        <f>INDEX('Catalogo Proveedores'!$N$2:$N$101,MATCH(A14,'Catalogo Proveedores'!$A$2:$A$101,0))</f>
        <v>2.12E-2</v>
      </c>
      <c r="Z14" s="14">
        <v>4.7600000000000003E-3</v>
      </c>
      <c r="AA14" s="16">
        <f t="shared" si="2"/>
        <v>0.13925999999999999</v>
      </c>
      <c r="AB14" s="25">
        <f t="shared" si="3"/>
        <v>1.0924148220588403E-2</v>
      </c>
      <c r="AC14" s="23">
        <f t="shared" si="4"/>
        <v>9.9151271363280433E-2</v>
      </c>
    </row>
    <row r="15" spans="1:101" x14ac:dyDescent="0.3">
      <c r="A15" s="4" t="s">
        <v>61</v>
      </c>
      <c r="B15" s="18">
        <v>45323</v>
      </c>
      <c r="C15" s="4" t="s">
        <v>281</v>
      </c>
      <c r="D15" s="4">
        <v>2</v>
      </c>
      <c r="E15" s="15">
        <v>1474697.94</v>
      </c>
      <c r="F15" s="19">
        <v>1.0125999999999999</v>
      </c>
      <c r="G15" s="20">
        <v>0</v>
      </c>
      <c r="H15" s="4">
        <v>75.5</v>
      </c>
      <c r="I15" s="4">
        <v>7</v>
      </c>
      <c r="J15" s="4">
        <v>0</v>
      </c>
      <c r="K15" s="21">
        <v>0.96579999999999999</v>
      </c>
      <c r="L15" s="21">
        <v>8.2100000000000006E-2</v>
      </c>
      <c r="M15" s="4">
        <v>1</v>
      </c>
      <c r="N15" s="4">
        <v>0</v>
      </c>
      <c r="O15" s="4">
        <v>0</v>
      </c>
      <c r="P15" s="4">
        <v>84.7</v>
      </c>
      <c r="Q15" s="15">
        <v>23192.86</v>
      </c>
      <c r="R15" s="15">
        <v>37035.71</v>
      </c>
      <c r="S15" s="15">
        <v>36311.74</v>
      </c>
      <c r="T15" s="15">
        <v>1606438.07</v>
      </c>
      <c r="U15" s="22">
        <f t="shared" si="0"/>
        <v>1498614.77</v>
      </c>
      <c r="V15" s="23">
        <f t="shared" si="1"/>
        <v>6.7119487525591354E-2</v>
      </c>
      <c r="W15" s="24">
        <f>Parametros!$B$4*H15+Parametros!$B$5*K15*100+Parametros!$B$6*P15+Parametros!$B$7*(1-L15)*100</f>
        <v>86.107500000000002</v>
      </c>
      <c r="X15" s="16">
        <f>INDEX('Tasa Referencia'!$B$2:$B$37,MATCH(B15,'Tasa Referencia'!$A$2:$A$37,0))</f>
        <v>0.1123</v>
      </c>
      <c r="Y15" s="16">
        <f>INDEX('Catalogo Proveedores'!$N$2:$N$101,MATCH(A15,'Catalogo Proveedores'!$A$2:$A$101,0))</f>
        <v>2.12E-2</v>
      </c>
      <c r="Z15" s="14">
        <v>3.5100000000000001E-3</v>
      </c>
      <c r="AA15" s="16">
        <f t="shared" si="2"/>
        <v>0.13701000000000002</v>
      </c>
      <c r="AB15" s="25">
        <f t="shared" si="3"/>
        <v>1.0757619006587671E-2</v>
      </c>
      <c r="AC15" s="23">
        <f t="shared" si="4"/>
        <v>5.6361868519003683E-2</v>
      </c>
    </row>
    <row r="16" spans="1:101" x14ac:dyDescent="0.3">
      <c r="A16" s="4" t="s">
        <v>61</v>
      </c>
      <c r="B16" s="18">
        <v>45352</v>
      </c>
      <c r="C16" s="4" t="s">
        <v>281</v>
      </c>
      <c r="D16" s="4">
        <v>3</v>
      </c>
      <c r="E16" s="15">
        <v>1593421.26</v>
      </c>
      <c r="F16" s="19">
        <v>1.0125999999999999</v>
      </c>
      <c r="G16" s="20">
        <v>0</v>
      </c>
      <c r="H16" s="4">
        <v>78.400000000000006</v>
      </c>
      <c r="I16" s="4">
        <v>10</v>
      </c>
      <c r="J16" s="4">
        <v>1</v>
      </c>
      <c r="K16" s="21">
        <v>0.91010000000000002</v>
      </c>
      <c r="L16" s="21">
        <v>7.0900000000000005E-2</v>
      </c>
      <c r="M16" s="4">
        <v>0</v>
      </c>
      <c r="N16" s="4">
        <v>0</v>
      </c>
      <c r="O16" s="4">
        <v>0</v>
      </c>
      <c r="P16" s="4">
        <v>84.4</v>
      </c>
      <c r="Q16" s="15">
        <v>0</v>
      </c>
      <c r="R16" s="15">
        <v>63285.87</v>
      </c>
      <c r="S16" s="15">
        <v>37095.86</v>
      </c>
      <c r="T16" s="15">
        <v>1680618.97</v>
      </c>
      <c r="U16" s="22">
        <f t="shared" si="0"/>
        <v>1619611.27</v>
      </c>
      <c r="V16" s="23">
        <f t="shared" si="1"/>
        <v>3.6300732699690967E-2</v>
      </c>
      <c r="W16" s="24">
        <f>Parametros!$B$4*H16+Parametros!$B$5*K16*100+Parametros!$B$6*P16+Parametros!$B$7*(1-L16)*100</f>
        <v>85.5595</v>
      </c>
      <c r="X16" s="16">
        <f>INDEX('Tasa Referencia'!$B$2:$B$37,MATCH(B16,'Tasa Referencia'!$A$2:$A$37,0))</f>
        <v>0.1101</v>
      </c>
      <c r="Y16" s="16">
        <f>INDEX('Catalogo Proveedores'!$N$2:$N$101,MATCH(A16,'Catalogo Proveedores'!$A$2:$A$101,0))</f>
        <v>2.12E-2</v>
      </c>
      <c r="Z16" s="14">
        <v>2.9299999999999999E-3</v>
      </c>
      <c r="AA16" s="16">
        <f t="shared" si="2"/>
        <v>0.13422999999999999</v>
      </c>
      <c r="AB16" s="25">
        <f t="shared" si="3"/>
        <v>1.0551445213664801E-2</v>
      </c>
      <c r="AC16" s="23">
        <f t="shared" si="4"/>
        <v>2.5749287486026166E-2</v>
      </c>
    </row>
    <row r="17" spans="1:29" x14ac:dyDescent="0.3">
      <c r="A17" s="4" t="s">
        <v>61</v>
      </c>
      <c r="B17" s="18">
        <v>45383</v>
      </c>
      <c r="C17" s="4" t="s">
        <v>281</v>
      </c>
      <c r="D17" s="4">
        <v>4</v>
      </c>
      <c r="E17" s="15">
        <v>1716065.27</v>
      </c>
      <c r="F17" s="19">
        <v>1.0125999999999999</v>
      </c>
      <c r="G17" s="20">
        <v>0</v>
      </c>
      <c r="H17" s="4">
        <v>83</v>
      </c>
      <c r="I17" s="4">
        <v>7</v>
      </c>
      <c r="J17" s="4">
        <v>1</v>
      </c>
      <c r="K17" s="21">
        <v>0.89149999999999996</v>
      </c>
      <c r="L17" s="21">
        <v>6.8699999999999997E-2</v>
      </c>
      <c r="M17" s="4">
        <v>0</v>
      </c>
      <c r="N17" s="4">
        <v>1</v>
      </c>
      <c r="O17" s="4">
        <v>18.8</v>
      </c>
      <c r="P17" s="4">
        <v>80.7</v>
      </c>
      <c r="Q17" s="15">
        <v>123767.42</v>
      </c>
      <c r="R17" s="15">
        <v>41724.33</v>
      </c>
      <c r="S17" s="15">
        <v>38794.050000000003</v>
      </c>
      <c r="T17" s="15">
        <v>1847177.3</v>
      </c>
      <c r="U17" s="22">
        <f t="shared" si="0"/>
        <v>1842762.97</v>
      </c>
      <c r="V17" s="23">
        <f t="shared" si="1"/>
        <v>2.3897705975490682E-3</v>
      </c>
      <c r="W17" s="24">
        <f>Parametros!$B$4*H17+Parametros!$B$5*K17*100+Parametros!$B$6*P17+Parametros!$B$7*(1-L17)*100</f>
        <v>85.904499999999999</v>
      </c>
      <c r="X17" s="16">
        <f>INDEX('Tasa Referencia'!$B$2:$B$37,MATCH(B17,'Tasa Referencia'!$A$2:$A$37,0))</f>
        <v>0.10920000000000001</v>
      </c>
      <c r="Y17" s="16">
        <f>INDEX('Catalogo Proveedores'!$N$2:$N$101,MATCH(A17,'Catalogo Proveedores'!$A$2:$A$101,0))</f>
        <v>2.12E-2</v>
      </c>
      <c r="Z17" s="14">
        <v>5.1000000000000004E-3</v>
      </c>
      <c r="AA17" s="16">
        <f t="shared" si="2"/>
        <v>0.13550000000000001</v>
      </c>
      <c r="AB17" s="25">
        <f t="shared" si="3"/>
        <v>1.0645689926606305E-2</v>
      </c>
      <c r="AC17" s="23">
        <f t="shared" si="4"/>
        <v>-8.2559193290572368E-3</v>
      </c>
    </row>
    <row r="18" spans="1:29" x14ac:dyDescent="0.3">
      <c r="A18" s="4" t="s">
        <v>61</v>
      </c>
      <c r="B18" s="18">
        <v>45413</v>
      </c>
      <c r="C18" s="4" t="s">
        <v>281</v>
      </c>
      <c r="D18" s="4">
        <v>5</v>
      </c>
      <c r="E18" s="15">
        <v>1617618.51</v>
      </c>
      <c r="F18" s="19">
        <v>1.0125999999999999</v>
      </c>
      <c r="G18" s="20">
        <v>0</v>
      </c>
      <c r="H18" s="4">
        <v>82.9</v>
      </c>
      <c r="I18" s="4">
        <v>7</v>
      </c>
      <c r="J18" s="4">
        <v>1</v>
      </c>
      <c r="K18" s="21">
        <v>0.89570000000000005</v>
      </c>
      <c r="L18" s="21">
        <v>8.4599999999999995E-2</v>
      </c>
      <c r="M18" s="4">
        <v>1</v>
      </c>
      <c r="N18" s="4">
        <v>0</v>
      </c>
      <c r="O18" s="4">
        <v>0</v>
      </c>
      <c r="P18" s="4">
        <v>79.2</v>
      </c>
      <c r="Q18" s="15">
        <v>14510.72</v>
      </c>
      <c r="R18" s="15">
        <v>56630.7</v>
      </c>
      <c r="S18" s="15">
        <v>44292.51</v>
      </c>
      <c r="T18" s="15">
        <v>1706260.76</v>
      </c>
      <c r="U18" s="22">
        <f t="shared" si="0"/>
        <v>1644467.42</v>
      </c>
      <c r="V18" s="23">
        <f t="shared" si="1"/>
        <v>3.6215648538972488E-2</v>
      </c>
      <c r="W18" s="24">
        <f>Parametros!$B$4*H18+Parametros!$B$5*K18*100+Parametros!$B$6*P18+Parametros!$B$7*(1-L18)*100</f>
        <v>85.456999999999994</v>
      </c>
      <c r="X18" s="16">
        <f>INDEX('Tasa Referencia'!$B$2:$B$37,MATCH(B18,'Tasa Referencia'!$A$2:$A$37,0))</f>
        <v>0.1077</v>
      </c>
      <c r="Y18" s="16">
        <f>INDEX('Catalogo Proveedores'!$N$2:$N$101,MATCH(A18,'Catalogo Proveedores'!$A$2:$A$101,0))</f>
        <v>2.12E-2</v>
      </c>
      <c r="Z18" s="14">
        <v>2.5999999999999998E-4</v>
      </c>
      <c r="AA18" s="16">
        <f t="shared" si="2"/>
        <v>0.12916000000000002</v>
      </c>
      <c r="AB18" s="25">
        <f t="shared" si="3"/>
        <v>1.0174241982728871E-2</v>
      </c>
      <c r="AC18" s="23">
        <f t="shared" si="4"/>
        <v>2.6041406556243617E-2</v>
      </c>
    </row>
    <row r="19" spans="1:29" x14ac:dyDescent="0.3">
      <c r="A19" s="4" t="s">
        <v>61</v>
      </c>
      <c r="B19" s="18">
        <v>45444</v>
      </c>
      <c r="C19" s="4" t="s">
        <v>281</v>
      </c>
      <c r="D19" s="4">
        <v>6</v>
      </c>
      <c r="E19" s="15">
        <v>1627498.29</v>
      </c>
      <c r="F19" s="19">
        <v>1.0125999999999999</v>
      </c>
      <c r="G19" s="20">
        <v>0</v>
      </c>
      <c r="H19" s="4">
        <v>77.900000000000006</v>
      </c>
      <c r="I19" s="4">
        <v>10</v>
      </c>
      <c r="J19" s="4">
        <v>1</v>
      </c>
      <c r="K19" s="21">
        <v>0.85760000000000003</v>
      </c>
      <c r="L19" s="21">
        <v>0.11840000000000001</v>
      </c>
      <c r="M19" s="4">
        <v>1</v>
      </c>
      <c r="N19" s="4">
        <v>0</v>
      </c>
      <c r="O19" s="4">
        <v>0</v>
      </c>
      <c r="P19" s="4">
        <v>79.400000000000006</v>
      </c>
      <c r="Q19" s="15">
        <v>2778.51</v>
      </c>
      <c r="R19" s="15">
        <v>85947.11</v>
      </c>
      <c r="S19" s="15">
        <v>61065.31</v>
      </c>
      <c r="T19" s="15">
        <v>1749537.04</v>
      </c>
      <c r="U19" s="22">
        <f t="shared" si="0"/>
        <v>1655158.6</v>
      </c>
      <c r="V19" s="23">
        <f t="shared" si="1"/>
        <v>5.3944808164793093E-2</v>
      </c>
      <c r="W19" s="24">
        <f>Parametros!$B$4*H19+Parametros!$B$5*K19*100+Parametros!$B$6*P19+Parametros!$B$7*(1-L19)*100</f>
        <v>82.097000000000008</v>
      </c>
      <c r="X19" s="16">
        <f>INDEX('Tasa Referencia'!$B$2:$B$37,MATCH(B19,'Tasa Referencia'!$A$2:$A$37,0))</f>
        <v>0.1045</v>
      </c>
      <c r="Y19" s="16">
        <f>INDEX('Catalogo Proveedores'!$N$2:$N$101,MATCH(A19,'Catalogo Proveedores'!$A$2:$A$101,0))</f>
        <v>2.12E-2</v>
      </c>
      <c r="Z19" s="14">
        <v>4.0000000000000003E-5</v>
      </c>
      <c r="AA19" s="16">
        <f t="shared" si="2"/>
        <v>0.12574000000000002</v>
      </c>
      <c r="AB19" s="25">
        <f t="shared" si="3"/>
        <v>9.9189193567241762E-3</v>
      </c>
      <c r="AC19" s="23">
        <f t="shared" si="4"/>
        <v>4.4025888808068916E-2</v>
      </c>
    </row>
    <row r="20" spans="1:29" x14ac:dyDescent="0.3">
      <c r="A20" s="4" t="s">
        <v>61</v>
      </c>
      <c r="B20" s="18">
        <v>45474</v>
      </c>
      <c r="C20" s="4" t="s">
        <v>281</v>
      </c>
      <c r="D20" s="4">
        <v>7</v>
      </c>
      <c r="E20" s="15">
        <v>1679793.46</v>
      </c>
      <c r="F20" s="19">
        <v>1.0642</v>
      </c>
      <c r="G20" s="20">
        <v>5.0999999999999997E-2</v>
      </c>
      <c r="H20" s="4">
        <v>77.400000000000006</v>
      </c>
      <c r="I20" s="4">
        <v>9</v>
      </c>
      <c r="J20" s="4">
        <v>1</v>
      </c>
      <c r="K20" s="21">
        <v>0.91810000000000003</v>
      </c>
      <c r="L20" s="21">
        <v>5.2200000000000003E-2</v>
      </c>
      <c r="M20" s="4">
        <v>1</v>
      </c>
      <c r="N20" s="4">
        <v>0</v>
      </c>
      <c r="O20" s="4">
        <v>0</v>
      </c>
      <c r="P20" s="4">
        <v>83.8</v>
      </c>
      <c r="Q20" s="15">
        <v>95754.6</v>
      </c>
      <c r="R20" s="15">
        <v>34372.949999999997</v>
      </c>
      <c r="S20" s="15">
        <v>29650.720000000001</v>
      </c>
      <c r="T20" s="15">
        <v>1759097.76</v>
      </c>
      <c r="U20" s="22">
        <f t="shared" si="0"/>
        <v>1780270.29</v>
      </c>
      <c r="V20" s="23">
        <f t="shared" si="1"/>
        <v>-1.2036016690738113E-2</v>
      </c>
      <c r="W20" s="24">
        <f>Parametros!$B$4*H20+Parametros!$B$5*K20*100+Parametros!$B$6*P20+Parametros!$B$7*(1-L20)*100</f>
        <v>85.61</v>
      </c>
      <c r="X20" s="16">
        <f>INDEX('Tasa Referencia'!$B$2:$B$37,MATCH(B20,'Tasa Referencia'!$A$2:$A$37,0))</f>
        <v>0.1027</v>
      </c>
      <c r="Y20" s="16">
        <f>INDEX('Catalogo Proveedores'!$N$2:$N$101,MATCH(A20,'Catalogo Proveedores'!$A$2:$A$101,0))</f>
        <v>2.12E-2</v>
      </c>
      <c r="Z20" s="14">
        <v>9.7999999999999997E-4</v>
      </c>
      <c r="AA20" s="16">
        <f t="shared" si="2"/>
        <v>0.12487999999999999</v>
      </c>
      <c r="AB20" s="25">
        <f t="shared" si="3"/>
        <v>9.854603549166896E-3</v>
      </c>
      <c r="AC20" s="23">
        <f t="shared" si="4"/>
        <v>-2.1890620239905009E-2</v>
      </c>
    </row>
    <row r="21" spans="1:29" x14ac:dyDescent="0.3">
      <c r="A21" s="4" t="s">
        <v>61</v>
      </c>
      <c r="B21" s="18">
        <v>45505</v>
      </c>
      <c r="C21" s="4" t="s">
        <v>281</v>
      </c>
      <c r="D21" s="4">
        <v>8</v>
      </c>
      <c r="E21" s="15">
        <v>1439973.17</v>
      </c>
      <c r="F21" s="19">
        <v>1.0642</v>
      </c>
      <c r="G21" s="20">
        <v>0</v>
      </c>
      <c r="H21" s="4">
        <v>77.900000000000006</v>
      </c>
      <c r="I21" s="4">
        <v>6</v>
      </c>
      <c r="J21" s="4">
        <v>1</v>
      </c>
      <c r="K21" s="21">
        <v>0.81979999999999997</v>
      </c>
      <c r="L21" s="21">
        <v>0.12529999999999999</v>
      </c>
      <c r="M21" s="4">
        <v>5</v>
      </c>
      <c r="N21" s="4">
        <v>0</v>
      </c>
      <c r="O21" s="4">
        <v>0</v>
      </c>
      <c r="P21" s="4">
        <v>85.6</v>
      </c>
      <c r="Q21" s="15">
        <v>43497.26</v>
      </c>
      <c r="R21" s="15">
        <v>97348.62</v>
      </c>
      <c r="S21" s="15">
        <v>57014.76</v>
      </c>
      <c r="T21" s="15">
        <v>1474309</v>
      </c>
      <c r="U21" s="22">
        <f t="shared" si="0"/>
        <v>1523804.2899999998</v>
      </c>
      <c r="V21" s="23">
        <f t="shared" si="1"/>
        <v>-3.3571856374748986E-2</v>
      </c>
      <c r="W21" s="24">
        <f>Parametros!$B$4*H21+Parametros!$B$5*K21*100+Parametros!$B$6*P21+Parametros!$B$7*(1-L21)*100</f>
        <v>82.099499999999992</v>
      </c>
      <c r="X21" s="16">
        <f>INDEX('Tasa Referencia'!$B$2:$B$37,MATCH(B21,'Tasa Referencia'!$A$2:$A$37,0))</f>
        <v>0.1017</v>
      </c>
      <c r="Y21" s="16">
        <f>INDEX('Catalogo Proveedores'!$N$2:$N$101,MATCH(A21,'Catalogo Proveedores'!$A$2:$A$101,0))</f>
        <v>2.12E-2</v>
      </c>
      <c r="Z21" s="14">
        <v>-5.4000000000000001E-4</v>
      </c>
      <c r="AA21" s="16">
        <f t="shared" si="2"/>
        <v>0.12236</v>
      </c>
      <c r="AB21" s="25">
        <f t="shared" si="3"/>
        <v>9.6658833952047996E-3</v>
      </c>
      <c r="AC21" s="23">
        <f t="shared" si="4"/>
        <v>-4.3237739769953785E-2</v>
      </c>
    </row>
    <row r="22" spans="1:29" x14ac:dyDescent="0.3">
      <c r="A22" s="4" t="s">
        <v>61</v>
      </c>
      <c r="B22" s="18">
        <v>45536</v>
      </c>
      <c r="C22" s="4" t="s">
        <v>281</v>
      </c>
      <c r="D22" s="4">
        <v>9</v>
      </c>
      <c r="E22" s="15">
        <v>1720717.4</v>
      </c>
      <c r="F22" s="19">
        <v>1.0642</v>
      </c>
      <c r="G22" s="20">
        <v>0</v>
      </c>
      <c r="H22" s="4">
        <v>75.8</v>
      </c>
      <c r="I22" s="4">
        <v>10</v>
      </c>
      <c r="J22" s="4">
        <v>1</v>
      </c>
      <c r="K22" s="21">
        <v>0.9002</v>
      </c>
      <c r="L22" s="21">
        <v>0.11550000000000001</v>
      </c>
      <c r="M22" s="4">
        <v>1</v>
      </c>
      <c r="N22" s="4">
        <v>0</v>
      </c>
      <c r="O22" s="4">
        <v>0</v>
      </c>
      <c r="P22" s="4">
        <v>89.1</v>
      </c>
      <c r="Q22" s="15">
        <v>29785.65</v>
      </c>
      <c r="R22" s="15">
        <v>110667.91</v>
      </c>
      <c r="S22" s="15">
        <v>63069.01</v>
      </c>
      <c r="T22" s="15">
        <v>1880621.34</v>
      </c>
      <c r="U22" s="22">
        <f t="shared" si="0"/>
        <v>1798101.9499999997</v>
      </c>
      <c r="V22" s="23">
        <f t="shared" si="1"/>
        <v>4.3878790612894118E-2</v>
      </c>
      <c r="W22" s="24">
        <f>Parametros!$B$4*H22+Parametros!$B$5*K22*100+Parametros!$B$6*P22+Parametros!$B$7*(1-L22)*100</f>
        <v>84.623499999999993</v>
      </c>
      <c r="X22" s="16">
        <f>INDEX('Tasa Referencia'!$B$2:$B$37,MATCH(B22,'Tasa Referencia'!$A$2:$A$37,0))</f>
        <v>9.7900000000000001E-2</v>
      </c>
      <c r="Y22" s="16">
        <f>INDEX('Catalogo Proveedores'!$N$2:$N$101,MATCH(A22,'Catalogo Proveedores'!$A$2:$A$101,0))</f>
        <v>2.12E-2</v>
      </c>
      <c r="Z22" s="14">
        <v>1.48E-3</v>
      </c>
      <c r="AA22" s="16">
        <f t="shared" si="2"/>
        <v>0.12057999999999999</v>
      </c>
      <c r="AB22" s="25">
        <f t="shared" si="3"/>
        <v>9.5323468464811878E-3</v>
      </c>
      <c r="AC22" s="23">
        <f t="shared" si="4"/>
        <v>3.434644376641293E-2</v>
      </c>
    </row>
    <row r="23" spans="1:29" x14ac:dyDescent="0.3">
      <c r="A23" s="4" t="s">
        <v>61</v>
      </c>
      <c r="B23" s="18">
        <v>45566</v>
      </c>
      <c r="C23" s="4" t="s">
        <v>281</v>
      </c>
      <c r="D23" s="4">
        <v>10</v>
      </c>
      <c r="E23" s="15">
        <v>1577198.55</v>
      </c>
      <c r="F23" s="19">
        <v>1.0642</v>
      </c>
      <c r="G23" s="20">
        <v>0</v>
      </c>
      <c r="H23" s="4">
        <v>72</v>
      </c>
      <c r="I23" s="4">
        <v>5</v>
      </c>
      <c r="J23" s="4">
        <v>1</v>
      </c>
      <c r="K23" s="21">
        <v>0.88690000000000002</v>
      </c>
      <c r="L23" s="21">
        <v>0.15820000000000001</v>
      </c>
      <c r="M23" s="4">
        <v>0</v>
      </c>
      <c r="N23" s="4">
        <v>1</v>
      </c>
      <c r="O23" s="4">
        <v>5.4</v>
      </c>
      <c r="P23" s="4">
        <v>81.900000000000006</v>
      </c>
      <c r="Q23" s="15">
        <v>23859.16</v>
      </c>
      <c r="R23" s="15">
        <v>150260.51999999999</v>
      </c>
      <c r="S23" s="15">
        <v>78003.97</v>
      </c>
      <c r="T23" s="15">
        <v>1747291.55</v>
      </c>
      <c r="U23" s="22">
        <f t="shared" si="0"/>
        <v>1673314.26</v>
      </c>
      <c r="V23" s="23">
        <f t="shared" si="1"/>
        <v>4.2338263468394866E-2</v>
      </c>
      <c r="W23" s="24">
        <f>Parametros!$B$4*H23+Parametros!$B$5*K23*100+Parametros!$B$6*P23+Parametros!$B$7*(1-L23)*100</f>
        <v>80.813999999999993</v>
      </c>
      <c r="X23" s="16">
        <f>INDEX('Tasa Referencia'!$B$2:$B$37,MATCH(B23,'Tasa Referencia'!$A$2:$A$37,0))</f>
        <v>9.5200000000000007E-2</v>
      </c>
      <c r="Y23" s="16">
        <f>INDEX('Catalogo Proveedores'!$N$2:$N$101,MATCH(A23,'Catalogo Proveedores'!$A$2:$A$101,0))</f>
        <v>2.12E-2</v>
      </c>
      <c r="Z23" s="14">
        <v>1.01E-3</v>
      </c>
      <c r="AA23" s="16">
        <f t="shared" si="2"/>
        <v>0.11741</v>
      </c>
      <c r="AB23" s="25">
        <f t="shared" si="3"/>
        <v>9.2940495377809018E-3</v>
      </c>
      <c r="AC23" s="23">
        <f t="shared" si="4"/>
        <v>3.3044213930613964E-2</v>
      </c>
    </row>
    <row r="24" spans="1:29" x14ac:dyDescent="0.3">
      <c r="A24" s="4" t="s">
        <v>61</v>
      </c>
      <c r="B24" s="18">
        <v>45597</v>
      </c>
      <c r="C24" s="4" t="s">
        <v>281</v>
      </c>
      <c r="D24" s="4">
        <v>11</v>
      </c>
      <c r="E24" s="15">
        <v>1250475.5</v>
      </c>
      <c r="F24" s="19">
        <v>1.0642</v>
      </c>
      <c r="G24" s="20">
        <v>0</v>
      </c>
      <c r="H24" s="4">
        <v>69.3</v>
      </c>
      <c r="I24" s="4">
        <v>6</v>
      </c>
      <c r="J24" s="4">
        <v>0</v>
      </c>
      <c r="K24" s="21">
        <v>0.92220000000000002</v>
      </c>
      <c r="L24" s="21">
        <v>0.1472</v>
      </c>
      <c r="M24" s="4">
        <v>0</v>
      </c>
      <c r="N24" s="4">
        <v>0</v>
      </c>
      <c r="O24" s="4">
        <v>0</v>
      </c>
      <c r="P24" s="4">
        <v>78.900000000000006</v>
      </c>
      <c r="Q24" s="15">
        <v>0</v>
      </c>
      <c r="R24" s="15">
        <v>59410.15</v>
      </c>
      <c r="S24" s="15">
        <v>55207.71</v>
      </c>
      <c r="T24" s="15">
        <v>1399666.46</v>
      </c>
      <c r="U24" s="22">
        <f t="shared" si="0"/>
        <v>1254677.94</v>
      </c>
      <c r="V24" s="23">
        <f t="shared" si="1"/>
        <v>0.10358790765051269</v>
      </c>
      <c r="W24" s="24">
        <f>Parametros!$B$4*H24+Parametros!$B$5*K24*100+Parametros!$B$6*P24+Parametros!$B$7*(1-L24)*100</f>
        <v>80.492999999999995</v>
      </c>
      <c r="X24" s="16">
        <f>INDEX('Tasa Referencia'!$B$2:$B$37,MATCH(B24,'Tasa Referencia'!$A$2:$A$37,0))</f>
        <v>9.5600000000000004E-2</v>
      </c>
      <c r="Y24" s="16">
        <f>INDEX('Catalogo Proveedores'!$N$2:$N$101,MATCH(A24,'Catalogo Proveedores'!$A$2:$A$101,0))</f>
        <v>2.12E-2</v>
      </c>
      <c r="Z24" s="14">
        <v>1.6900000000000001E-3</v>
      </c>
      <c r="AA24" s="16">
        <f t="shared" si="2"/>
        <v>0.11849</v>
      </c>
      <c r="AB24" s="25">
        <f t="shared" si="3"/>
        <v>9.375305522389743E-3</v>
      </c>
      <c r="AC24" s="23">
        <f t="shared" si="4"/>
        <v>9.4212602128122949E-2</v>
      </c>
    </row>
    <row r="25" spans="1:29" x14ac:dyDescent="0.3">
      <c r="A25" s="4" t="s">
        <v>61</v>
      </c>
      <c r="B25" s="18">
        <v>45627</v>
      </c>
      <c r="C25" s="4" t="s">
        <v>281</v>
      </c>
      <c r="D25" s="4">
        <v>12</v>
      </c>
      <c r="E25" s="15">
        <v>1353593.33</v>
      </c>
      <c r="F25" s="19">
        <v>1.0642</v>
      </c>
      <c r="G25" s="20">
        <v>0</v>
      </c>
      <c r="H25" s="4">
        <v>69.599999999999994</v>
      </c>
      <c r="I25" s="4">
        <v>12</v>
      </c>
      <c r="J25" s="4">
        <v>1</v>
      </c>
      <c r="K25" s="21">
        <v>0.92269999999999996</v>
      </c>
      <c r="L25" s="21">
        <v>9.5000000000000001E-2</v>
      </c>
      <c r="M25" s="4">
        <v>0</v>
      </c>
      <c r="N25" s="4">
        <v>0</v>
      </c>
      <c r="O25" s="4">
        <v>0</v>
      </c>
      <c r="P25" s="4">
        <v>81.099999999999994</v>
      </c>
      <c r="Q25" s="15">
        <v>0</v>
      </c>
      <c r="R25" s="15">
        <v>40922.35</v>
      </c>
      <c r="S25" s="15">
        <v>41299.07</v>
      </c>
      <c r="T25" s="15">
        <v>1391136.61</v>
      </c>
      <c r="U25" s="22">
        <f t="shared" si="0"/>
        <v>1353216.61</v>
      </c>
      <c r="V25" s="23">
        <f t="shared" si="1"/>
        <v>2.7258286301587591E-2</v>
      </c>
      <c r="W25" s="24">
        <f>Parametros!$B$4*H25+Parametros!$B$5*K25*100+Parametros!$B$6*P25+Parametros!$B$7*(1-L25)*100</f>
        <v>81.835999999999999</v>
      </c>
      <c r="X25" s="16">
        <f>INDEX('Tasa Referencia'!$B$2:$B$37,MATCH(B25,'Tasa Referencia'!$A$2:$A$37,0))</f>
        <v>9.2399999999999996E-2</v>
      </c>
      <c r="Y25" s="16">
        <f>INDEX('Catalogo Proveedores'!$N$2:$N$101,MATCH(A25,'Catalogo Proveedores'!$A$2:$A$101,0))</f>
        <v>2.12E-2</v>
      </c>
      <c r="Z25" s="14">
        <v>1.3600000000000001E-3</v>
      </c>
      <c r="AA25" s="16">
        <f t="shared" si="2"/>
        <v>0.11495999999999999</v>
      </c>
      <c r="AB25" s="25">
        <f t="shared" si="3"/>
        <v>9.1094516086203114E-3</v>
      </c>
      <c r="AC25" s="23">
        <f t="shared" si="4"/>
        <v>1.814883469296728E-2</v>
      </c>
    </row>
    <row r="26" spans="1:29" x14ac:dyDescent="0.3">
      <c r="A26" s="4" t="s">
        <v>61</v>
      </c>
      <c r="B26" s="18">
        <v>45658</v>
      </c>
      <c r="C26" s="4" t="s">
        <v>282</v>
      </c>
      <c r="D26" s="4">
        <v>1</v>
      </c>
      <c r="E26" s="15">
        <v>1517771.62</v>
      </c>
      <c r="F26" s="19">
        <v>1.0642</v>
      </c>
      <c r="G26" s="20">
        <v>0</v>
      </c>
      <c r="H26" s="4">
        <v>69.3</v>
      </c>
      <c r="I26" s="4">
        <v>6</v>
      </c>
      <c r="J26" s="4">
        <v>1</v>
      </c>
      <c r="K26" s="21">
        <v>0.84919999999999995</v>
      </c>
      <c r="L26" s="21">
        <v>0.15670000000000001</v>
      </c>
      <c r="M26" s="4">
        <v>3</v>
      </c>
      <c r="N26" s="4">
        <v>0</v>
      </c>
      <c r="O26" s="4">
        <v>0</v>
      </c>
      <c r="P26" s="4">
        <v>76.900000000000006</v>
      </c>
      <c r="Q26" s="15">
        <v>66110.710000000006</v>
      </c>
      <c r="R26" s="15">
        <v>88530.94</v>
      </c>
      <c r="S26" s="15">
        <v>74393.05</v>
      </c>
      <c r="T26" s="15">
        <v>1587917.12</v>
      </c>
      <c r="U26" s="22">
        <f t="shared" si="0"/>
        <v>1598020.22</v>
      </c>
      <c r="V26" s="23">
        <f t="shared" si="1"/>
        <v>-6.3624857196576227E-3</v>
      </c>
      <c r="W26" s="24">
        <f>Parametros!$B$4*H26+Parametros!$B$5*K26*100+Parametros!$B$6*P26+Parametros!$B$7*(1-L26)*100</f>
        <v>77.760499999999993</v>
      </c>
      <c r="X26" s="16">
        <f>INDEX('Tasa Referencia'!$B$2:$B$37,MATCH(B26,'Tasa Referencia'!$A$2:$A$37,0))</f>
        <v>8.8900000000000007E-2</v>
      </c>
      <c r="Y26" s="16">
        <f>INDEX('Catalogo Proveedores'!$N$2:$N$101,MATCH(A26,'Catalogo Proveedores'!$A$2:$A$101,0))</f>
        <v>2.12E-2</v>
      </c>
      <c r="Z26" s="14">
        <v>1.97E-3</v>
      </c>
      <c r="AA26" s="16">
        <f t="shared" si="2"/>
        <v>0.11207</v>
      </c>
      <c r="AB26" s="25">
        <f t="shared" si="3"/>
        <v>8.8912228016428951E-3</v>
      </c>
      <c r="AC26" s="23">
        <f t="shared" si="4"/>
        <v>-1.5253708521300518E-2</v>
      </c>
    </row>
    <row r="27" spans="1:29" x14ac:dyDescent="0.3">
      <c r="A27" s="4" t="s">
        <v>61</v>
      </c>
      <c r="B27" s="18">
        <v>45689</v>
      </c>
      <c r="C27" s="4" t="s">
        <v>282</v>
      </c>
      <c r="D27" s="4">
        <v>2</v>
      </c>
      <c r="E27" s="15">
        <v>1524152</v>
      </c>
      <c r="F27" s="19">
        <v>1.0642</v>
      </c>
      <c r="G27" s="20">
        <v>0</v>
      </c>
      <c r="H27" s="4">
        <v>69.900000000000006</v>
      </c>
      <c r="I27" s="4">
        <v>12</v>
      </c>
      <c r="J27" s="4">
        <v>2</v>
      </c>
      <c r="K27" s="21">
        <v>0.86599999999999999</v>
      </c>
      <c r="L27" s="21">
        <v>0.1333</v>
      </c>
      <c r="M27" s="4">
        <v>2</v>
      </c>
      <c r="N27" s="4">
        <v>1</v>
      </c>
      <c r="O27" s="4">
        <v>53.8</v>
      </c>
      <c r="P27" s="4">
        <v>80.8</v>
      </c>
      <c r="Q27" s="15">
        <v>377435.14</v>
      </c>
      <c r="R27" s="15">
        <v>139772.91</v>
      </c>
      <c r="S27" s="15">
        <v>67052.789999999994</v>
      </c>
      <c r="T27" s="15">
        <v>1555785.31</v>
      </c>
      <c r="U27" s="22">
        <f t="shared" si="0"/>
        <v>1974307.26</v>
      </c>
      <c r="V27" s="23">
        <f t="shared" si="1"/>
        <v>-0.26901009240150231</v>
      </c>
      <c r="W27" s="24">
        <f>Parametros!$B$4*H27+Parametros!$B$5*K27*100+Parametros!$B$6*P27+Parametros!$B$7*(1-L27)*100</f>
        <v>79.605499999999992</v>
      </c>
      <c r="X27" s="16">
        <f>INDEX('Tasa Referencia'!$B$2:$B$37,MATCH(B27,'Tasa Referencia'!$A$2:$A$37,0))</f>
        <v>8.8300000000000003E-2</v>
      </c>
      <c r="Y27" s="16">
        <f>INDEX('Catalogo Proveedores'!$N$2:$N$101,MATCH(A27,'Catalogo Proveedores'!$A$2:$A$101,0))</f>
        <v>2.12E-2</v>
      </c>
      <c r="Z27" s="14">
        <v>-1.6100000000000001E-3</v>
      </c>
      <c r="AA27" s="16">
        <f t="shared" si="2"/>
        <v>0.10789</v>
      </c>
      <c r="AB27" s="25">
        <f t="shared" si="3"/>
        <v>8.5746623945111011E-3</v>
      </c>
      <c r="AC27" s="23">
        <f t="shared" si="4"/>
        <v>-0.27758475479601341</v>
      </c>
    </row>
    <row r="28" spans="1:29" x14ac:dyDescent="0.3">
      <c r="A28" s="4" t="s">
        <v>61</v>
      </c>
      <c r="B28" s="18">
        <v>45717</v>
      </c>
      <c r="C28" s="4" t="s">
        <v>282</v>
      </c>
      <c r="D28" s="4">
        <v>3</v>
      </c>
      <c r="E28" s="15">
        <v>1520670.87</v>
      </c>
      <c r="F28" s="19">
        <v>1.0642</v>
      </c>
      <c r="G28" s="20">
        <v>0</v>
      </c>
      <c r="H28" s="4">
        <v>73.8</v>
      </c>
      <c r="I28" s="4">
        <v>11</v>
      </c>
      <c r="J28" s="4">
        <v>2</v>
      </c>
      <c r="K28" s="21">
        <v>0.84750000000000003</v>
      </c>
      <c r="L28" s="21">
        <v>0.13730000000000001</v>
      </c>
      <c r="M28" s="4">
        <v>0</v>
      </c>
      <c r="N28" s="4">
        <v>0</v>
      </c>
      <c r="O28" s="4">
        <v>0</v>
      </c>
      <c r="P28" s="4">
        <v>75.5</v>
      </c>
      <c r="Q28" s="15">
        <v>0</v>
      </c>
      <c r="R28" s="15">
        <v>122273.92</v>
      </c>
      <c r="S28" s="15">
        <v>68723.87</v>
      </c>
      <c r="T28" s="15">
        <v>1561310.13</v>
      </c>
      <c r="U28" s="22">
        <f t="shared" si="0"/>
        <v>1574220.92</v>
      </c>
      <c r="V28" s="23">
        <f t="shared" si="1"/>
        <v>-8.2692027368067092E-3</v>
      </c>
      <c r="W28" s="24">
        <f>Parametros!$B$4*H28+Parametros!$B$5*K28*100+Parametros!$B$6*P28+Parametros!$B$7*(1-L28)*100</f>
        <v>79.29549999999999</v>
      </c>
      <c r="X28" s="16">
        <f>INDEX('Tasa Referencia'!$B$2:$B$37,MATCH(B28,'Tasa Referencia'!$A$2:$A$37,0))</f>
        <v>8.6800000000000002E-2</v>
      </c>
      <c r="Y28" s="16">
        <f>INDEX('Catalogo Proveedores'!$N$2:$N$101,MATCH(A28,'Catalogo Proveedores'!$A$2:$A$101,0))</f>
        <v>2.12E-2</v>
      </c>
      <c r="Z28" s="14">
        <v>-3.7200000000000002E-3</v>
      </c>
      <c r="AA28" s="16">
        <f t="shared" si="2"/>
        <v>0.10428</v>
      </c>
      <c r="AB28" s="25">
        <f t="shared" si="3"/>
        <v>8.3003870093087961E-3</v>
      </c>
      <c r="AC28" s="23">
        <f t="shared" si="4"/>
        <v>-1.6569589746115505E-2</v>
      </c>
    </row>
    <row r="29" spans="1:29" x14ac:dyDescent="0.3">
      <c r="A29" s="4" t="s">
        <v>61</v>
      </c>
      <c r="B29" s="18">
        <v>45748</v>
      </c>
      <c r="C29" s="4" t="s">
        <v>282</v>
      </c>
      <c r="D29" s="4">
        <v>4</v>
      </c>
      <c r="E29" s="15">
        <v>1721038.36</v>
      </c>
      <c r="F29" s="19">
        <v>1.1188</v>
      </c>
      <c r="G29" s="20">
        <v>5.1299999999999998E-2</v>
      </c>
      <c r="H29" s="4">
        <v>75.7</v>
      </c>
      <c r="I29" s="4">
        <v>10</v>
      </c>
      <c r="J29" s="4">
        <v>2</v>
      </c>
      <c r="K29" s="21">
        <v>0.83040000000000003</v>
      </c>
      <c r="L29" s="21">
        <v>0.1186</v>
      </c>
      <c r="M29" s="4">
        <v>2</v>
      </c>
      <c r="N29" s="4">
        <v>0</v>
      </c>
      <c r="O29" s="4">
        <v>0</v>
      </c>
      <c r="P29" s="4">
        <v>81.400000000000006</v>
      </c>
      <c r="Q29" s="15">
        <v>35021.19</v>
      </c>
      <c r="R29" s="15">
        <v>130973.56</v>
      </c>
      <c r="S29" s="15">
        <v>68111.23</v>
      </c>
      <c r="T29" s="15">
        <v>1767015.05</v>
      </c>
      <c r="U29" s="22">
        <f t="shared" si="0"/>
        <v>1818921.8800000001</v>
      </c>
      <c r="V29" s="23">
        <f t="shared" si="1"/>
        <v>-2.937543174858645E-2</v>
      </c>
      <c r="W29" s="24">
        <f>Parametros!$B$4*H29+Parametros!$B$5*K29*100+Parametros!$B$6*P29+Parametros!$B$7*(1-L29)*100</f>
        <v>80.908000000000001</v>
      </c>
      <c r="X29" s="16">
        <f>INDEX('Tasa Referencia'!$B$2:$B$37,MATCH(B29,'Tasa Referencia'!$A$2:$A$37,0))</f>
        <v>8.4000000000000005E-2</v>
      </c>
      <c r="Y29" s="16">
        <f>INDEX('Catalogo Proveedores'!$N$2:$N$101,MATCH(A29,'Catalogo Proveedores'!$A$2:$A$101,0))</f>
        <v>2.12E-2</v>
      </c>
      <c r="Z29" s="14">
        <v>1.1299999999999999E-3</v>
      </c>
      <c r="AA29" s="16">
        <f t="shared" si="2"/>
        <v>0.10633000000000001</v>
      </c>
      <c r="AB29" s="25">
        <f t="shared" si="3"/>
        <v>8.4562396269691753E-3</v>
      </c>
      <c r="AC29" s="23">
        <f t="shared" si="4"/>
        <v>-3.7831671375555626E-2</v>
      </c>
    </row>
    <row r="30" spans="1:29" x14ac:dyDescent="0.3">
      <c r="A30" s="4" t="s">
        <v>61</v>
      </c>
      <c r="B30" s="18">
        <v>45778</v>
      </c>
      <c r="C30" s="4" t="s">
        <v>282</v>
      </c>
      <c r="D30" s="4">
        <v>5</v>
      </c>
      <c r="E30" s="15">
        <v>1674513.4</v>
      </c>
      <c r="F30" s="19">
        <v>1.1188</v>
      </c>
      <c r="G30" s="20">
        <v>0</v>
      </c>
      <c r="H30" s="4">
        <v>77.2</v>
      </c>
      <c r="I30" s="4">
        <v>7</v>
      </c>
      <c r="J30" s="4">
        <v>1</v>
      </c>
      <c r="K30" s="21">
        <v>0.81169999999999998</v>
      </c>
      <c r="L30" s="21">
        <v>8.7300000000000003E-2</v>
      </c>
      <c r="M30" s="4">
        <v>1</v>
      </c>
      <c r="N30" s="4">
        <v>1</v>
      </c>
      <c r="O30" s="4">
        <v>34.4</v>
      </c>
      <c r="P30" s="4">
        <v>78.7</v>
      </c>
      <c r="Q30" s="15">
        <v>257892.49</v>
      </c>
      <c r="R30" s="15">
        <v>75774.62</v>
      </c>
      <c r="S30" s="15">
        <v>47218.36</v>
      </c>
      <c r="T30" s="15">
        <v>1686261.59</v>
      </c>
      <c r="U30" s="22">
        <f t="shared" si="0"/>
        <v>1960962.1499999997</v>
      </c>
      <c r="V30" s="23">
        <f t="shared" si="1"/>
        <v>-0.16290506860207826</v>
      </c>
      <c r="W30" s="24">
        <f>Parametros!$B$4*H30+Parametros!$B$5*K30*100+Parametros!$B$6*P30+Parametros!$B$7*(1-L30)*100</f>
        <v>80.80149999999999</v>
      </c>
      <c r="X30" s="16">
        <f>INDEX('Tasa Referencia'!$B$2:$B$37,MATCH(B30,'Tasa Referencia'!$A$2:$A$37,0))</f>
        <v>8.1699999999999995E-2</v>
      </c>
      <c r="Y30" s="16">
        <f>INDEX('Catalogo Proveedores'!$N$2:$N$101,MATCH(A30,'Catalogo Proveedores'!$A$2:$A$101,0))</f>
        <v>2.12E-2</v>
      </c>
      <c r="Z30" s="14">
        <v>2.1199999999999999E-3</v>
      </c>
      <c r="AA30" s="16">
        <f t="shared" si="2"/>
        <v>0.10501999999999999</v>
      </c>
      <c r="AB30" s="25">
        <f t="shared" si="3"/>
        <v>8.3566765686891031E-3</v>
      </c>
      <c r="AC30" s="23">
        <f t="shared" si="4"/>
        <v>-0.17126174517076737</v>
      </c>
    </row>
    <row r="31" spans="1:29" x14ac:dyDescent="0.3">
      <c r="A31" s="4" t="s">
        <v>61</v>
      </c>
      <c r="B31" s="18">
        <v>45809</v>
      </c>
      <c r="C31" s="4" t="s">
        <v>282</v>
      </c>
      <c r="D31" s="4">
        <v>6</v>
      </c>
      <c r="E31" s="15">
        <v>1815520.74</v>
      </c>
      <c r="F31" s="19">
        <v>1.1188</v>
      </c>
      <c r="G31" s="20">
        <v>0</v>
      </c>
      <c r="H31" s="4">
        <v>75</v>
      </c>
      <c r="I31" s="4">
        <v>7</v>
      </c>
      <c r="J31" s="4">
        <v>1</v>
      </c>
      <c r="K31" s="21">
        <v>0.8579</v>
      </c>
      <c r="L31" s="21">
        <v>0.14879999999999999</v>
      </c>
      <c r="M31" s="4">
        <v>2</v>
      </c>
      <c r="N31" s="4">
        <v>1</v>
      </c>
      <c r="O31" s="4">
        <v>5.2</v>
      </c>
      <c r="P31" s="4">
        <v>79.599999999999994</v>
      </c>
      <c r="Q31" s="15">
        <v>46907.43</v>
      </c>
      <c r="R31" s="15">
        <v>163157.84</v>
      </c>
      <c r="S31" s="15">
        <v>84662.27</v>
      </c>
      <c r="T31" s="15">
        <v>1866706.33</v>
      </c>
      <c r="U31" s="22">
        <f t="shared" si="0"/>
        <v>1940923.74</v>
      </c>
      <c r="V31" s="23">
        <f t="shared" si="1"/>
        <v>-3.9758481988969266E-2</v>
      </c>
      <c r="W31" s="24">
        <f>Parametros!$B$4*H31+Parametros!$B$5*K31*100+Parametros!$B$6*P31+Parametros!$B$7*(1-L31)*100</f>
        <v>80.674999999999997</v>
      </c>
      <c r="X31" s="16">
        <f>INDEX('Tasa Referencia'!$B$2:$B$37,MATCH(B31,'Tasa Referencia'!$A$2:$A$37,0))</f>
        <v>8.1600000000000006E-2</v>
      </c>
      <c r="Y31" s="16">
        <f>INDEX('Catalogo Proveedores'!$N$2:$N$101,MATCH(A31,'Catalogo Proveedores'!$A$2:$A$101,0))</f>
        <v>2.12E-2</v>
      </c>
      <c r="Z31" s="14">
        <v>1.47E-3</v>
      </c>
      <c r="AA31" s="16">
        <f t="shared" si="2"/>
        <v>0.10427</v>
      </c>
      <c r="AB31" s="25">
        <f t="shared" si="3"/>
        <v>8.2996261028267515E-3</v>
      </c>
      <c r="AC31" s="23">
        <f t="shared" si="4"/>
        <v>-4.8058108091796017E-2</v>
      </c>
    </row>
    <row r="32" spans="1:29" x14ac:dyDescent="0.3">
      <c r="A32" s="4" t="s">
        <v>61</v>
      </c>
      <c r="B32" s="18">
        <v>45839</v>
      </c>
      <c r="C32" s="4" t="s">
        <v>282</v>
      </c>
      <c r="D32" s="4">
        <v>7</v>
      </c>
      <c r="E32" s="15">
        <v>1797570.45</v>
      </c>
      <c r="F32" s="19">
        <v>1.1268</v>
      </c>
      <c r="G32" s="20">
        <v>7.1000000000000004E-3</v>
      </c>
      <c r="H32" s="4">
        <v>75.5</v>
      </c>
      <c r="I32" s="4">
        <v>10</v>
      </c>
      <c r="J32" s="4">
        <v>2</v>
      </c>
      <c r="K32" s="21">
        <v>0.82809999999999995</v>
      </c>
      <c r="L32" s="21">
        <v>5.7700000000000001E-2</v>
      </c>
      <c r="M32" s="4">
        <v>1</v>
      </c>
      <c r="N32" s="4">
        <v>0</v>
      </c>
      <c r="O32" s="4">
        <v>0</v>
      </c>
      <c r="P32" s="4">
        <v>83.8</v>
      </c>
      <c r="Q32" s="15">
        <v>6176.44</v>
      </c>
      <c r="R32" s="15">
        <v>45039.74</v>
      </c>
      <c r="S32" s="15">
        <v>38320.379999999997</v>
      </c>
      <c r="T32" s="15">
        <v>1792440.49</v>
      </c>
      <c r="U32" s="22">
        <f t="shared" si="0"/>
        <v>1810466.25</v>
      </c>
      <c r="V32" s="23">
        <f t="shared" si="1"/>
        <v>-1.0056545866133615E-2</v>
      </c>
      <c r="W32" s="24">
        <f>Parametros!$B$4*H32+Parametros!$B$5*K32*100+Parametros!$B$6*P32+Parametros!$B$7*(1-L32)*100</f>
        <v>82.162500000000009</v>
      </c>
      <c r="X32" s="16">
        <f>INDEX('Tasa Referencia'!$B$2:$B$37,MATCH(B32,'Tasa Referencia'!$A$2:$A$37,0))</f>
        <v>8.0699999999999994E-2</v>
      </c>
      <c r="Y32" s="16">
        <f>INDEX('Catalogo Proveedores'!$N$2:$N$101,MATCH(A32,'Catalogo Proveedores'!$A$2:$A$101,0))</f>
        <v>2.12E-2</v>
      </c>
      <c r="Z32" s="14">
        <v>2.6900000000000001E-3</v>
      </c>
      <c r="AA32" s="16">
        <f t="shared" si="2"/>
        <v>0.10458999999999999</v>
      </c>
      <c r="AB32" s="25">
        <f t="shared" si="3"/>
        <v>8.3239719779188981E-3</v>
      </c>
      <c r="AC32" s="23">
        <f t="shared" si="4"/>
        <v>-1.8380517844052514E-2</v>
      </c>
    </row>
    <row r="33" spans="1:29" x14ac:dyDescent="0.3">
      <c r="A33" s="4" t="s">
        <v>61</v>
      </c>
      <c r="B33" s="18">
        <v>45870</v>
      </c>
      <c r="C33" s="4" t="s">
        <v>282</v>
      </c>
      <c r="D33" s="4">
        <v>8</v>
      </c>
      <c r="E33" s="15">
        <v>1835137.03</v>
      </c>
      <c r="F33" s="19">
        <v>1.1268</v>
      </c>
      <c r="G33" s="20">
        <v>0</v>
      </c>
      <c r="H33" s="4">
        <v>76.3</v>
      </c>
      <c r="I33" s="4">
        <v>10</v>
      </c>
      <c r="J33" s="4">
        <v>1</v>
      </c>
      <c r="K33" s="21">
        <v>0.91339999999999999</v>
      </c>
      <c r="L33" s="21">
        <v>9.8500000000000004E-2</v>
      </c>
      <c r="M33" s="4">
        <v>0</v>
      </c>
      <c r="N33" s="4">
        <v>0</v>
      </c>
      <c r="O33" s="4">
        <v>0</v>
      </c>
      <c r="P33" s="4">
        <v>82.5</v>
      </c>
      <c r="Q33" s="15">
        <v>0</v>
      </c>
      <c r="R33" s="15">
        <v>106885.99</v>
      </c>
      <c r="S33" s="15">
        <v>57888.57</v>
      </c>
      <c r="T33" s="15">
        <v>2048277.21</v>
      </c>
      <c r="U33" s="22">
        <f t="shared" si="0"/>
        <v>1884134.45</v>
      </c>
      <c r="V33" s="23">
        <f t="shared" si="1"/>
        <v>8.0136984973825889E-2</v>
      </c>
      <c r="W33" s="24">
        <f>Parametros!$B$4*H33+Parametros!$B$5*K33*100+Parametros!$B$6*P33+Parametros!$B$7*(1-L33)*100</f>
        <v>84.129499999999993</v>
      </c>
      <c r="X33" s="16">
        <f>INDEX('Tasa Referencia'!$B$2:$B$37,MATCH(B33,'Tasa Referencia'!$A$2:$A$37,0))</f>
        <v>7.7399999999999997E-2</v>
      </c>
      <c r="Y33" s="16">
        <f>INDEX('Catalogo Proveedores'!$N$2:$N$101,MATCH(A33,'Catalogo Proveedores'!$A$2:$A$101,0))</f>
        <v>2.12E-2</v>
      </c>
      <c r="Z33" s="14">
        <v>3.49E-3</v>
      </c>
      <c r="AA33" s="16">
        <f t="shared" si="2"/>
        <v>0.10208999999999999</v>
      </c>
      <c r="AB33" s="25">
        <f t="shared" si="3"/>
        <v>8.1335975215117706E-3</v>
      </c>
      <c r="AC33" s="23">
        <f t="shared" si="4"/>
        <v>7.2003387452314119E-2</v>
      </c>
    </row>
    <row r="34" spans="1:29" x14ac:dyDescent="0.3">
      <c r="A34" s="4" t="s">
        <v>61</v>
      </c>
      <c r="B34" s="18">
        <v>45901</v>
      </c>
      <c r="C34" s="4" t="s">
        <v>282</v>
      </c>
      <c r="D34" s="4">
        <v>9</v>
      </c>
      <c r="E34" s="15">
        <v>1560678.18</v>
      </c>
      <c r="F34" s="19">
        <v>1.1906000000000001</v>
      </c>
      <c r="G34" s="20">
        <v>5.6599999999999998E-2</v>
      </c>
      <c r="H34" s="4">
        <v>76.3</v>
      </c>
      <c r="I34" s="4">
        <v>9</v>
      </c>
      <c r="J34" s="4">
        <v>1</v>
      </c>
      <c r="K34" s="21">
        <v>0.88700000000000001</v>
      </c>
      <c r="L34" s="21">
        <v>0.11559999999999999</v>
      </c>
      <c r="M34" s="4">
        <v>2</v>
      </c>
      <c r="N34" s="4">
        <v>0</v>
      </c>
      <c r="O34" s="4">
        <v>0</v>
      </c>
      <c r="P34" s="4">
        <v>78.599999999999994</v>
      </c>
      <c r="Q34" s="15">
        <v>16554.099999999999</v>
      </c>
      <c r="R34" s="15">
        <v>94547.8</v>
      </c>
      <c r="S34" s="15">
        <v>57228.66</v>
      </c>
      <c r="T34" s="15">
        <v>1660033.7</v>
      </c>
      <c r="U34" s="22">
        <f t="shared" si="0"/>
        <v>1614551.4200000002</v>
      </c>
      <c r="V34" s="23">
        <f t="shared" si="1"/>
        <v>2.7398407634736451E-2</v>
      </c>
      <c r="W34" s="24">
        <f>Parametros!$B$4*H34+Parametros!$B$5*K34*100+Parametros!$B$6*P34+Parametros!$B$7*(1-L34)*100</f>
        <v>82.301000000000002</v>
      </c>
      <c r="X34" s="16">
        <f>INDEX('Tasa Referencia'!$B$2:$B$37,MATCH(B34,'Tasa Referencia'!$A$2:$A$37,0))</f>
        <v>7.4899999999999994E-2</v>
      </c>
      <c r="Y34" s="16">
        <f>INDEX('Catalogo Proveedores'!$N$2:$N$101,MATCH(A34,'Catalogo Proveedores'!$A$2:$A$101,0))</f>
        <v>2.12E-2</v>
      </c>
      <c r="Z34" s="14">
        <v>1.98E-3</v>
      </c>
      <c r="AA34" s="16">
        <f t="shared" si="2"/>
        <v>9.8079999999999987E-2</v>
      </c>
      <c r="AB34" s="25">
        <f t="shared" si="3"/>
        <v>7.8274085859768583E-3</v>
      </c>
      <c r="AC34" s="23">
        <f t="shared" si="4"/>
        <v>1.9570999048759592E-2</v>
      </c>
    </row>
    <row r="35" spans="1:29" x14ac:dyDescent="0.3">
      <c r="A35" s="4" t="s">
        <v>61</v>
      </c>
      <c r="B35" s="18">
        <v>45931</v>
      </c>
      <c r="C35" s="4" t="s">
        <v>282</v>
      </c>
      <c r="D35" s="4">
        <v>10</v>
      </c>
      <c r="E35" s="15">
        <v>1660379.95</v>
      </c>
      <c r="F35" s="19">
        <v>1.1906000000000001</v>
      </c>
      <c r="G35" s="20">
        <v>0</v>
      </c>
      <c r="H35" s="4">
        <v>75.5</v>
      </c>
      <c r="I35" s="4">
        <v>7</v>
      </c>
      <c r="J35" s="4">
        <v>1</v>
      </c>
      <c r="K35" s="21">
        <v>0.90229999999999999</v>
      </c>
      <c r="L35" s="21">
        <v>6.7299999999999999E-2</v>
      </c>
      <c r="M35" s="4">
        <v>2</v>
      </c>
      <c r="N35" s="4">
        <v>0</v>
      </c>
      <c r="O35" s="4">
        <v>0</v>
      </c>
      <c r="P35" s="4">
        <v>79.7</v>
      </c>
      <c r="Q35" s="15">
        <v>10348.89</v>
      </c>
      <c r="R35" s="15">
        <v>58498.52</v>
      </c>
      <c r="S35" s="15">
        <v>36837.120000000003</v>
      </c>
      <c r="T35" s="15">
        <v>1746220.15</v>
      </c>
      <c r="U35" s="22">
        <f t="shared" si="0"/>
        <v>1692390.2399999998</v>
      </c>
      <c r="V35" s="23">
        <f t="shared" si="1"/>
        <v>3.0826531236625664E-2</v>
      </c>
      <c r="W35" s="24">
        <f>Parametros!$B$4*H35+Parametros!$B$5*K35*100+Parametros!$B$6*P35+Parametros!$B$7*(1-L35)*100</f>
        <v>83.424499999999995</v>
      </c>
      <c r="X35" s="16">
        <f>INDEX('Tasa Referencia'!$B$2:$B$37,MATCH(B35,'Tasa Referencia'!$A$2:$A$37,0))</f>
        <v>7.4300000000000005E-2</v>
      </c>
      <c r="Y35" s="16">
        <f>INDEX('Catalogo Proveedores'!$N$2:$N$101,MATCH(A35,'Catalogo Proveedores'!$A$2:$A$101,0))</f>
        <v>2.12E-2</v>
      </c>
      <c r="Z35" s="14">
        <v>-4.2000000000000002E-4</v>
      </c>
      <c r="AA35" s="16">
        <f t="shared" si="2"/>
        <v>9.5079999999999998E-2</v>
      </c>
      <c r="AB35" s="25">
        <f t="shared" si="3"/>
        <v>7.597668584622852E-3</v>
      </c>
      <c r="AC35" s="23">
        <f t="shared" si="4"/>
        <v>2.3228862652002812E-2</v>
      </c>
    </row>
    <row r="36" spans="1:29" x14ac:dyDescent="0.3">
      <c r="A36" s="4" t="s">
        <v>61</v>
      </c>
      <c r="B36" s="18">
        <v>45962</v>
      </c>
      <c r="C36" s="4" t="s">
        <v>282</v>
      </c>
      <c r="D36" s="4">
        <v>11</v>
      </c>
      <c r="E36" s="15">
        <v>1440980.07</v>
      </c>
      <c r="F36" s="19">
        <v>1.1906000000000001</v>
      </c>
      <c r="G36" s="20">
        <v>0</v>
      </c>
      <c r="H36" s="4">
        <v>72</v>
      </c>
      <c r="I36" s="4">
        <v>5</v>
      </c>
      <c r="J36" s="4">
        <v>1</v>
      </c>
      <c r="K36" s="21">
        <v>0.73850000000000005</v>
      </c>
      <c r="L36" s="21">
        <v>0.1008</v>
      </c>
      <c r="M36" s="4">
        <v>3</v>
      </c>
      <c r="N36" s="4">
        <v>0</v>
      </c>
      <c r="O36" s="4">
        <v>0</v>
      </c>
      <c r="P36" s="4">
        <v>80.099999999999994</v>
      </c>
      <c r="Q36" s="15">
        <v>64963.14</v>
      </c>
      <c r="R36" s="15">
        <v>66874.12</v>
      </c>
      <c r="S36" s="15">
        <v>46472.99</v>
      </c>
      <c r="T36" s="15">
        <v>1423645.29</v>
      </c>
      <c r="U36" s="22">
        <f t="shared" si="0"/>
        <v>1526344.34</v>
      </c>
      <c r="V36" s="23">
        <f t="shared" si="1"/>
        <v>-7.2138088554347723E-2</v>
      </c>
      <c r="W36" s="24">
        <f>Parametros!$B$4*H36+Parametros!$B$5*K36*100+Parametros!$B$6*P36+Parametros!$B$7*(1-L36)*100</f>
        <v>76.863</v>
      </c>
      <c r="X36" s="16">
        <f>INDEX('Tasa Referencia'!$B$2:$B$37,MATCH(B36,'Tasa Referencia'!$A$2:$A$37,0))</f>
        <v>7.2800000000000004E-2</v>
      </c>
      <c r="Y36" s="16">
        <f>INDEX('Catalogo Proveedores'!$N$2:$N$101,MATCH(A36,'Catalogo Proveedores'!$A$2:$A$101,0))</f>
        <v>2.12E-2</v>
      </c>
      <c r="Z36" s="14">
        <v>4.6499999999999996E-3</v>
      </c>
      <c r="AA36" s="16">
        <f t="shared" si="2"/>
        <v>9.8650000000000002E-2</v>
      </c>
      <c r="AB36" s="25">
        <f t="shared" si="3"/>
        <v>7.8709941318850785E-3</v>
      </c>
      <c r="AC36" s="23">
        <f t="shared" si="4"/>
        <v>-8.0009082686232802E-2</v>
      </c>
    </row>
    <row r="37" spans="1:29" x14ac:dyDescent="0.3">
      <c r="A37" s="4" t="s">
        <v>61</v>
      </c>
      <c r="B37" s="18">
        <v>45992</v>
      </c>
      <c r="C37" s="4" t="s">
        <v>282</v>
      </c>
      <c r="D37" s="4">
        <v>12</v>
      </c>
      <c r="E37" s="15">
        <v>1659681.88</v>
      </c>
      <c r="F37" s="19">
        <v>1.1906000000000001</v>
      </c>
      <c r="G37" s="20">
        <v>0</v>
      </c>
      <c r="H37" s="4">
        <v>72.400000000000006</v>
      </c>
      <c r="I37" s="4">
        <v>7</v>
      </c>
      <c r="J37" s="4">
        <v>0</v>
      </c>
      <c r="K37" s="21">
        <v>0.95789999999999997</v>
      </c>
      <c r="L37" s="21">
        <v>7.17E-2</v>
      </c>
      <c r="M37" s="4">
        <v>0</v>
      </c>
      <c r="N37" s="4">
        <v>0</v>
      </c>
      <c r="O37" s="4">
        <v>0</v>
      </c>
      <c r="P37" s="4">
        <v>78.2</v>
      </c>
      <c r="Q37" s="15">
        <v>0</v>
      </c>
      <c r="R37" s="15">
        <v>69885.919999999998</v>
      </c>
      <c r="S37" s="15">
        <v>35695.919999999998</v>
      </c>
      <c r="T37" s="15">
        <v>1768590.83</v>
      </c>
      <c r="U37" s="22">
        <f t="shared" si="0"/>
        <v>1693871.88</v>
      </c>
      <c r="V37" s="23">
        <f t="shared" si="1"/>
        <v>4.2247731206431834E-2</v>
      </c>
      <c r="W37" s="24">
        <f>Parametros!$B$4*H37+Parametros!$B$5*K37*100+Parametros!$B$6*P37+Parametros!$B$7*(1-L37)*100</f>
        <v>83.641499999999994</v>
      </c>
      <c r="X37" s="16">
        <f>INDEX('Tasa Referencia'!$B$2:$B$37,MATCH(B37,'Tasa Referencia'!$A$2:$A$37,0))</f>
        <v>6.9599999999999995E-2</v>
      </c>
      <c r="Y37" s="16">
        <f>INDEX('Catalogo Proveedores'!$N$2:$N$101,MATCH(A37,'Catalogo Proveedores'!$A$2:$A$101,0))</f>
        <v>2.12E-2</v>
      </c>
      <c r="Z37" s="14">
        <v>4.5199999999999997E-3</v>
      </c>
      <c r="AA37" s="16">
        <f t="shared" si="2"/>
        <v>9.5319999999999988E-2</v>
      </c>
      <c r="AB37" s="25">
        <f t="shared" si="3"/>
        <v>7.616069002314596E-3</v>
      </c>
      <c r="AC37" s="23">
        <f t="shared" si="4"/>
        <v>3.4631662204117238E-2</v>
      </c>
    </row>
    <row r="38" spans="1:29" x14ac:dyDescent="0.3">
      <c r="A38" s="4" t="s">
        <v>65</v>
      </c>
      <c r="B38" s="18">
        <v>44927</v>
      </c>
      <c r="C38" s="4" t="s">
        <v>279</v>
      </c>
      <c r="D38" s="4">
        <v>1</v>
      </c>
      <c r="E38" s="15">
        <v>4354656.6900000004</v>
      </c>
      <c r="F38" s="19">
        <v>1</v>
      </c>
      <c r="G38" s="20">
        <v>0</v>
      </c>
      <c r="H38" s="4">
        <v>71.8</v>
      </c>
      <c r="I38" s="4">
        <v>24</v>
      </c>
      <c r="J38" s="4">
        <v>6</v>
      </c>
      <c r="K38" s="21">
        <v>0.76459999999999995</v>
      </c>
      <c r="L38" s="21">
        <v>0.16839999999999999</v>
      </c>
      <c r="M38" s="4">
        <v>2</v>
      </c>
      <c r="N38" s="4">
        <v>0</v>
      </c>
      <c r="O38" s="4">
        <v>0</v>
      </c>
      <c r="P38" s="4">
        <v>81.5</v>
      </c>
      <c r="Q38" s="15">
        <v>65649.06</v>
      </c>
      <c r="R38" s="15">
        <v>509354.92</v>
      </c>
      <c r="S38" s="15">
        <v>272219.46999999997</v>
      </c>
      <c r="T38" s="15">
        <v>4411273.17</v>
      </c>
      <c r="U38" s="22">
        <f t="shared" si="0"/>
        <v>4657441.2</v>
      </c>
      <c r="V38" s="23">
        <f t="shared" si="1"/>
        <v>-5.5804304225394473E-2</v>
      </c>
      <c r="W38" s="24">
        <f>Parametros!$B$4*H38+Parametros!$B$5*K38*100+Parametros!$B$6*P38+Parametros!$B$7*(1-L38)*100</f>
        <v>76.841999999999999</v>
      </c>
      <c r="X38" s="16">
        <f>INDEX('Tasa Referencia'!$B$2:$B$37,MATCH(B38,'Tasa Referencia'!$A$2:$A$37,0))</f>
        <v>0.1125</v>
      </c>
      <c r="Y38" s="16">
        <f>INDEX('Catalogo Proveedores'!$N$2:$N$101,MATCH(A38,'Catalogo Proveedores'!$A$2:$A$101,0))</f>
        <v>9.7000000000000003E-3</v>
      </c>
      <c r="Z38" s="14">
        <v>-3.9300000000000003E-3</v>
      </c>
      <c r="AA38" s="16">
        <f t="shared" si="2"/>
        <v>0.11827</v>
      </c>
      <c r="AB38" s="25">
        <f t="shared" si="3"/>
        <v>9.3587592122630348E-3</v>
      </c>
      <c r="AC38" s="23">
        <f t="shared" si="4"/>
        <v>-6.5163063437657515E-2</v>
      </c>
    </row>
    <row r="39" spans="1:29" x14ac:dyDescent="0.3">
      <c r="A39" s="4" t="s">
        <v>65</v>
      </c>
      <c r="B39" s="18">
        <v>44958</v>
      </c>
      <c r="C39" s="4" t="s">
        <v>279</v>
      </c>
      <c r="D39" s="4">
        <v>2</v>
      </c>
      <c r="E39" s="15">
        <v>4317582.38</v>
      </c>
      <c r="F39" s="19">
        <v>1.0286</v>
      </c>
      <c r="G39" s="20">
        <v>2.86E-2</v>
      </c>
      <c r="H39" s="4">
        <v>74.099999999999994</v>
      </c>
      <c r="I39" s="4">
        <v>17</v>
      </c>
      <c r="J39" s="4">
        <v>3</v>
      </c>
      <c r="K39" s="21">
        <v>0.7964</v>
      </c>
      <c r="L39" s="21">
        <v>7.0900000000000005E-2</v>
      </c>
      <c r="M39" s="4">
        <v>2</v>
      </c>
      <c r="N39" s="4">
        <v>1</v>
      </c>
      <c r="O39" s="4">
        <v>48.2</v>
      </c>
      <c r="P39" s="4">
        <v>84.9</v>
      </c>
      <c r="Q39" s="15">
        <v>784596.39</v>
      </c>
      <c r="R39" s="15">
        <v>110802.46</v>
      </c>
      <c r="S39" s="15">
        <v>117724.58</v>
      </c>
      <c r="T39" s="15">
        <v>4466621.51</v>
      </c>
      <c r="U39" s="22">
        <f t="shared" si="0"/>
        <v>5095256.6499999994</v>
      </c>
      <c r="V39" s="23">
        <f t="shared" si="1"/>
        <v>-0.1407406332935516</v>
      </c>
      <c r="W39" s="24">
        <f>Parametros!$B$4*H39+Parametros!$B$5*K39*100+Parametros!$B$6*P39+Parametros!$B$7*(1-L39)*100</f>
        <v>80.743499999999997</v>
      </c>
      <c r="X39" s="16">
        <f>INDEX('Tasa Referencia'!$B$2:$B$37,MATCH(B39,'Tasa Referencia'!$A$2:$A$37,0))</f>
        <v>0.11409999999999999</v>
      </c>
      <c r="Y39" s="16">
        <f>INDEX('Catalogo Proveedores'!$N$2:$N$101,MATCH(A39,'Catalogo Proveedores'!$A$2:$A$101,0))</f>
        <v>9.7000000000000003E-3</v>
      </c>
      <c r="Z39" s="14">
        <v>7.3999999999999999E-4</v>
      </c>
      <c r="AA39" s="16">
        <f t="shared" si="2"/>
        <v>0.12454</v>
      </c>
      <c r="AB39" s="25">
        <f t="shared" si="3"/>
        <v>9.8291639363579097E-3</v>
      </c>
      <c r="AC39" s="23">
        <f t="shared" si="4"/>
        <v>-0.15056979722990951</v>
      </c>
    </row>
    <row r="40" spans="1:29" x14ac:dyDescent="0.3">
      <c r="A40" s="4" t="s">
        <v>65</v>
      </c>
      <c r="B40" s="18">
        <v>44986</v>
      </c>
      <c r="C40" s="4" t="s">
        <v>279</v>
      </c>
      <c r="D40" s="4">
        <v>3</v>
      </c>
      <c r="E40" s="15">
        <v>4869271.53</v>
      </c>
      <c r="F40" s="19">
        <v>1.0286</v>
      </c>
      <c r="G40" s="20">
        <v>0</v>
      </c>
      <c r="H40" s="4">
        <v>72.8</v>
      </c>
      <c r="I40" s="4">
        <v>16</v>
      </c>
      <c r="J40" s="4">
        <v>4</v>
      </c>
      <c r="K40" s="21">
        <v>0.76629999999999998</v>
      </c>
      <c r="L40" s="21">
        <v>0.11409999999999999</v>
      </c>
      <c r="M40" s="4">
        <v>3</v>
      </c>
      <c r="N40" s="4">
        <v>0</v>
      </c>
      <c r="O40" s="4">
        <v>0</v>
      </c>
      <c r="P40" s="4">
        <v>84</v>
      </c>
      <c r="Q40" s="15">
        <v>48906.57</v>
      </c>
      <c r="R40" s="15">
        <v>217493.59</v>
      </c>
      <c r="S40" s="15">
        <v>205670.54</v>
      </c>
      <c r="T40" s="15">
        <v>4874823.22</v>
      </c>
      <c r="U40" s="22">
        <f t="shared" si="0"/>
        <v>4930001.1500000004</v>
      </c>
      <c r="V40" s="23">
        <f t="shared" si="1"/>
        <v>-1.1318960198109632E-2</v>
      </c>
      <c r="W40" s="24">
        <f>Parametros!$B$4*H40+Parametros!$B$5*K40*100+Parametros!$B$6*P40+Parametros!$B$7*(1-L40)*100</f>
        <v>78.55749999999999</v>
      </c>
      <c r="X40" s="16">
        <f>INDEX('Tasa Referencia'!$B$2:$B$37,MATCH(B40,'Tasa Referencia'!$A$2:$A$37,0))</f>
        <v>0.114</v>
      </c>
      <c r="Y40" s="16">
        <f>INDEX('Catalogo Proveedores'!$N$2:$N$101,MATCH(A40,'Catalogo Proveedores'!$A$2:$A$101,0))</f>
        <v>9.7000000000000003E-3</v>
      </c>
      <c r="Z40" s="14">
        <v>1.7700000000000001E-3</v>
      </c>
      <c r="AA40" s="16">
        <f t="shared" si="2"/>
        <v>0.12547</v>
      </c>
      <c r="AB40" s="25">
        <f t="shared" si="3"/>
        <v>9.8987320364063436E-3</v>
      </c>
      <c r="AC40" s="23">
        <f t="shared" si="4"/>
        <v>-2.1217692234515976E-2</v>
      </c>
    </row>
    <row r="41" spans="1:29" x14ac:dyDescent="0.3">
      <c r="A41" s="4" t="s">
        <v>65</v>
      </c>
      <c r="B41" s="18">
        <v>45017</v>
      </c>
      <c r="C41" s="4" t="s">
        <v>279</v>
      </c>
      <c r="D41" s="4">
        <v>4</v>
      </c>
      <c r="E41" s="15">
        <v>5021888.21</v>
      </c>
      <c r="F41" s="19">
        <v>1.0286</v>
      </c>
      <c r="G41" s="20">
        <v>0</v>
      </c>
      <c r="H41" s="4">
        <v>73.7</v>
      </c>
      <c r="I41" s="4">
        <v>17</v>
      </c>
      <c r="J41" s="4">
        <v>3</v>
      </c>
      <c r="K41" s="21">
        <v>0.81259999999999999</v>
      </c>
      <c r="L41" s="21">
        <v>9.9299999999999999E-2</v>
      </c>
      <c r="M41" s="4">
        <v>2</v>
      </c>
      <c r="N41" s="4">
        <v>0</v>
      </c>
      <c r="O41" s="4">
        <v>0</v>
      </c>
      <c r="P41" s="4">
        <v>90.6</v>
      </c>
      <c r="Q41" s="15">
        <v>39594</v>
      </c>
      <c r="R41" s="15">
        <v>326206.21000000002</v>
      </c>
      <c r="S41" s="15">
        <v>179705.91</v>
      </c>
      <c r="T41" s="15">
        <v>5378869.4900000002</v>
      </c>
      <c r="U41" s="22">
        <f t="shared" si="0"/>
        <v>5207982.51</v>
      </c>
      <c r="V41" s="23">
        <f t="shared" si="1"/>
        <v>3.1770055086426802E-2</v>
      </c>
      <c r="W41" s="24">
        <f>Parametros!$B$4*H41+Parametros!$B$5*K41*100+Parametros!$B$6*P41+Parametros!$B$7*(1-L41)*100</f>
        <v>81.803500000000014</v>
      </c>
      <c r="X41" s="16">
        <f>INDEX('Tasa Referencia'!$B$2:$B$37,MATCH(B41,'Tasa Referencia'!$A$2:$A$37,0))</f>
        <v>0.1119</v>
      </c>
      <c r="Y41" s="16">
        <f>INDEX('Catalogo Proveedores'!$N$2:$N$101,MATCH(A41,'Catalogo Proveedores'!$A$2:$A$101,0))</f>
        <v>9.7000000000000003E-3</v>
      </c>
      <c r="Z41" s="14">
        <v>3.0899999999999999E-3</v>
      </c>
      <c r="AA41" s="16">
        <f t="shared" si="2"/>
        <v>0.12469</v>
      </c>
      <c r="AB41" s="25">
        <f t="shared" si="3"/>
        <v>9.8403881639550494E-3</v>
      </c>
      <c r="AC41" s="23">
        <f t="shared" si="4"/>
        <v>2.1929666922471752E-2</v>
      </c>
    </row>
    <row r="42" spans="1:29" x14ac:dyDescent="0.3">
      <c r="A42" s="4" t="s">
        <v>65</v>
      </c>
      <c r="B42" s="18">
        <v>45047</v>
      </c>
      <c r="C42" s="4" t="s">
        <v>279</v>
      </c>
      <c r="D42" s="4">
        <v>5</v>
      </c>
      <c r="E42" s="15">
        <v>5684922.4299999997</v>
      </c>
      <c r="F42" s="19">
        <v>1.0286</v>
      </c>
      <c r="G42" s="20">
        <v>0</v>
      </c>
      <c r="H42" s="4">
        <v>70.400000000000006</v>
      </c>
      <c r="I42" s="4">
        <v>21</v>
      </c>
      <c r="J42" s="4">
        <v>4</v>
      </c>
      <c r="K42" s="21">
        <v>0.81459999999999999</v>
      </c>
      <c r="L42" s="21">
        <v>0.1482</v>
      </c>
      <c r="M42" s="4">
        <v>1</v>
      </c>
      <c r="N42" s="4">
        <v>0</v>
      </c>
      <c r="O42" s="4">
        <v>0</v>
      </c>
      <c r="P42" s="4">
        <v>80.400000000000006</v>
      </c>
      <c r="Q42" s="15">
        <v>90831.88</v>
      </c>
      <c r="R42" s="15">
        <v>370545.59</v>
      </c>
      <c r="S42" s="15">
        <v>298269.17</v>
      </c>
      <c r="T42" s="15">
        <v>5808057.1399999997</v>
      </c>
      <c r="U42" s="22">
        <f t="shared" si="0"/>
        <v>5848030.7299999995</v>
      </c>
      <c r="V42" s="23">
        <f t="shared" si="1"/>
        <v>-6.8824374548077973E-3</v>
      </c>
      <c r="W42" s="24">
        <f>Parametros!$B$4*H42+Parametros!$B$5*K42*100+Parametros!$B$6*P42+Parametros!$B$7*(1-L42)*100</f>
        <v>77.935000000000002</v>
      </c>
      <c r="X42" s="16">
        <f>INDEX('Tasa Referencia'!$B$2:$B$37,MATCH(B42,'Tasa Referencia'!$A$2:$A$37,0))</f>
        <v>0.11210000000000001</v>
      </c>
      <c r="Y42" s="16">
        <f>INDEX('Catalogo Proveedores'!$N$2:$N$101,MATCH(A42,'Catalogo Proveedores'!$A$2:$A$101,0))</f>
        <v>9.7000000000000003E-3</v>
      </c>
      <c r="Z42" s="14">
        <v>8.4999999999999995E-4</v>
      </c>
      <c r="AA42" s="16">
        <f t="shared" si="2"/>
        <v>0.12265000000000001</v>
      </c>
      <c r="AB42" s="25">
        <f t="shared" si="3"/>
        <v>9.6876209568599325E-3</v>
      </c>
      <c r="AC42" s="23">
        <f t="shared" si="4"/>
        <v>-1.657005841166773E-2</v>
      </c>
    </row>
    <row r="43" spans="1:29" x14ac:dyDescent="0.3">
      <c r="A43" s="4" t="s">
        <v>65</v>
      </c>
      <c r="B43" s="18">
        <v>45078</v>
      </c>
      <c r="C43" s="4" t="s">
        <v>279</v>
      </c>
      <c r="D43" s="4">
        <v>6</v>
      </c>
      <c r="E43" s="15">
        <v>5417873.54</v>
      </c>
      <c r="F43" s="19">
        <v>1.0286</v>
      </c>
      <c r="G43" s="20">
        <v>0</v>
      </c>
      <c r="H43" s="4">
        <v>72.3</v>
      </c>
      <c r="I43" s="4">
        <v>28</v>
      </c>
      <c r="J43" s="4">
        <v>3</v>
      </c>
      <c r="K43" s="21">
        <v>0.87680000000000002</v>
      </c>
      <c r="L43" s="21">
        <v>6.6900000000000001E-2</v>
      </c>
      <c r="M43" s="4">
        <v>0</v>
      </c>
      <c r="N43" s="4">
        <v>0</v>
      </c>
      <c r="O43" s="4">
        <v>0</v>
      </c>
      <c r="P43" s="4">
        <v>80.900000000000006</v>
      </c>
      <c r="Q43" s="15">
        <v>0</v>
      </c>
      <c r="R43" s="15">
        <v>151076.82</v>
      </c>
      <c r="S43" s="15">
        <v>141291.09</v>
      </c>
      <c r="T43" s="15">
        <v>5693330.0599999996</v>
      </c>
      <c r="U43" s="22">
        <f t="shared" si="0"/>
        <v>5427659.2700000005</v>
      </c>
      <c r="V43" s="23">
        <f t="shared" si="1"/>
        <v>4.6663514533706679E-2</v>
      </c>
      <c r="W43" s="24">
        <f>Parametros!$B$4*H43+Parametros!$B$5*K43*100+Parametros!$B$6*P43+Parametros!$B$7*(1-L43)*100</f>
        <v>81.785499999999999</v>
      </c>
      <c r="X43" s="16">
        <f>INDEX('Tasa Referencia'!$B$2:$B$37,MATCH(B43,'Tasa Referencia'!$A$2:$A$37,0))</f>
        <v>0.1119</v>
      </c>
      <c r="Y43" s="16">
        <f>INDEX('Catalogo Proveedores'!$N$2:$N$101,MATCH(A43,'Catalogo Proveedores'!$A$2:$A$101,0))</f>
        <v>9.7000000000000003E-3</v>
      </c>
      <c r="Z43" s="14">
        <v>4.1900000000000001E-3</v>
      </c>
      <c r="AA43" s="16">
        <f t="shared" si="2"/>
        <v>0.12579000000000001</v>
      </c>
      <c r="AB43" s="25">
        <f t="shared" si="3"/>
        <v>9.922657262313006E-3</v>
      </c>
      <c r="AC43" s="23">
        <f t="shared" si="4"/>
        <v>3.6740857271393673E-2</v>
      </c>
    </row>
    <row r="44" spans="1:29" x14ac:dyDescent="0.3">
      <c r="A44" s="4" t="s">
        <v>65</v>
      </c>
      <c r="B44" s="18">
        <v>45108</v>
      </c>
      <c r="C44" s="4" t="s">
        <v>279</v>
      </c>
      <c r="D44" s="4">
        <v>7</v>
      </c>
      <c r="E44" s="15">
        <v>5545756.25</v>
      </c>
      <c r="F44" s="19">
        <v>1.0286</v>
      </c>
      <c r="G44" s="20">
        <v>0</v>
      </c>
      <c r="H44" s="4">
        <v>73.400000000000006</v>
      </c>
      <c r="I44" s="4">
        <v>19</v>
      </c>
      <c r="J44" s="4">
        <v>6</v>
      </c>
      <c r="K44" s="21">
        <v>0.70240000000000002</v>
      </c>
      <c r="L44" s="21">
        <v>0.10290000000000001</v>
      </c>
      <c r="M44" s="4">
        <v>3</v>
      </c>
      <c r="N44" s="4">
        <v>0</v>
      </c>
      <c r="O44" s="4">
        <v>0</v>
      </c>
      <c r="P44" s="4">
        <v>84.1</v>
      </c>
      <c r="Q44" s="15">
        <v>349261.85</v>
      </c>
      <c r="R44" s="15">
        <v>242096.24</v>
      </c>
      <c r="S44" s="15">
        <v>237818.83</v>
      </c>
      <c r="T44" s="15">
        <v>5564250.8899999997</v>
      </c>
      <c r="U44" s="22">
        <f t="shared" si="0"/>
        <v>5899295.5099999998</v>
      </c>
      <c r="V44" s="23">
        <f t="shared" si="1"/>
        <v>-6.0213787376507052E-2</v>
      </c>
      <c r="W44" s="24">
        <f>Parametros!$B$4*H44+Parametros!$B$5*K44*100+Parametros!$B$6*P44+Parametros!$B$7*(1-L44)*100</f>
        <v>77.038499999999999</v>
      </c>
      <c r="X44" s="16">
        <f>INDEX('Tasa Referencia'!$B$2:$B$37,MATCH(B44,'Tasa Referencia'!$A$2:$A$37,0))</f>
        <v>0.1132</v>
      </c>
      <c r="Y44" s="16">
        <f>INDEX('Catalogo Proveedores'!$N$2:$N$101,MATCH(A44,'Catalogo Proveedores'!$A$2:$A$101,0))</f>
        <v>9.7000000000000003E-3</v>
      </c>
      <c r="Z44" s="14">
        <v>6.4000000000000005E-4</v>
      </c>
      <c r="AA44" s="16">
        <f t="shared" si="2"/>
        <v>0.12354</v>
      </c>
      <c r="AB44" s="25">
        <f t="shared" si="3"/>
        <v>9.7543006605522731E-3</v>
      </c>
      <c r="AC44" s="23">
        <f t="shared" si="4"/>
        <v>-6.9968088037059326E-2</v>
      </c>
    </row>
    <row r="45" spans="1:29" x14ac:dyDescent="0.3">
      <c r="A45" s="4" t="s">
        <v>65</v>
      </c>
      <c r="B45" s="18">
        <v>45139</v>
      </c>
      <c r="C45" s="4" t="s">
        <v>279</v>
      </c>
      <c r="D45" s="4">
        <v>8</v>
      </c>
      <c r="E45" s="15">
        <v>5482052.4400000004</v>
      </c>
      <c r="F45" s="19">
        <v>1.0286</v>
      </c>
      <c r="G45" s="20">
        <v>0</v>
      </c>
      <c r="H45" s="4">
        <v>72.2</v>
      </c>
      <c r="I45" s="4">
        <v>18</v>
      </c>
      <c r="J45" s="4">
        <v>3</v>
      </c>
      <c r="K45" s="21">
        <v>0.84450000000000003</v>
      </c>
      <c r="L45" s="21">
        <v>9.6500000000000002E-2</v>
      </c>
      <c r="M45" s="4">
        <v>0</v>
      </c>
      <c r="N45" s="4">
        <v>0</v>
      </c>
      <c r="O45" s="4">
        <v>0</v>
      </c>
      <c r="P45" s="4">
        <v>84.7</v>
      </c>
      <c r="Q45" s="15">
        <v>0</v>
      </c>
      <c r="R45" s="15">
        <v>227256</v>
      </c>
      <c r="S45" s="15">
        <v>191520.52</v>
      </c>
      <c r="T45" s="15">
        <v>6009475.7699999996</v>
      </c>
      <c r="U45" s="22">
        <f t="shared" si="0"/>
        <v>5517787.9200000009</v>
      </c>
      <c r="V45" s="23">
        <f t="shared" si="1"/>
        <v>8.1818759042937075E-2</v>
      </c>
      <c r="W45" s="24">
        <f>Parametros!$B$4*H45+Parametros!$B$5*K45*100+Parametros!$B$6*P45+Parametros!$B$7*(1-L45)*100</f>
        <v>81.097499999999997</v>
      </c>
      <c r="X45" s="16">
        <f>INDEX('Tasa Referencia'!$B$2:$B$37,MATCH(B45,'Tasa Referencia'!$A$2:$A$37,0))</f>
        <v>0.1124</v>
      </c>
      <c r="Y45" s="16">
        <f>INDEX('Catalogo Proveedores'!$N$2:$N$101,MATCH(A45,'Catalogo Proveedores'!$A$2:$A$101,0))</f>
        <v>9.7000000000000003E-3</v>
      </c>
      <c r="Z45" s="14">
        <v>3.4099999999999998E-3</v>
      </c>
      <c r="AA45" s="16">
        <f t="shared" si="2"/>
        <v>0.12551000000000001</v>
      </c>
      <c r="AB45" s="25">
        <f t="shared" si="3"/>
        <v>9.9017230306328585E-3</v>
      </c>
      <c r="AC45" s="23">
        <f t="shared" si="4"/>
        <v>7.1917036012304217E-2</v>
      </c>
    </row>
    <row r="46" spans="1:29" x14ac:dyDescent="0.3">
      <c r="A46" s="4" t="s">
        <v>65</v>
      </c>
      <c r="B46" s="18">
        <v>45170</v>
      </c>
      <c r="C46" s="4" t="s">
        <v>279</v>
      </c>
      <c r="D46" s="4">
        <v>9</v>
      </c>
      <c r="E46" s="15">
        <v>5177269.0199999996</v>
      </c>
      <c r="F46" s="19">
        <v>1.0286</v>
      </c>
      <c r="G46" s="20">
        <v>0</v>
      </c>
      <c r="H46" s="4">
        <v>71.099999999999994</v>
      </c>
      <c r="I46" s="4">
        <v>21</v>
      </c>
      <c r="J46" s="4">
        <v>6</v>
      </c>
      <c r="K46" s="21">
        <v>0.69169999999999998</v>
      </c>
      <c r="L46" s="21">
        <v>0.1022</v>
      </c>
      <c r="M46" s="4">
        <v>1</v>
      </c>
      <c r="N46" s="4">
        <v>0</v>
      </c>
      <c r="O46" s="4">
        <v>0</v>
      </c>
      <c r="P46" s="4">
        <v>82.8</v>
      </c>
      <c r="Q46" s="15">
        <v>13752.96</v>
      </c>
      <c r="R46" s="15">
        <v>204751.97</v>
      </c>
      <c r="S46" s="15">
        <v>220899.73</v>
      </c>
      <c r="T46" s="15">
        <v>5034001.8</v>
      </c>
      <c r="U46" s="22">
        <f t="shared" si="0"/>
        <v>5174874.2199999988</v>
      </c>
      <c r="V46" s="23">
        <f t="shared" si="1"/>
        <v>-2.7984181491551911E-2</v>
      </c>
      <c r="W46" s="24">
        <f>Parametros!$B$4*H46+Parametros!$B$5*K46*100+Parametros!$B$6*P46+Parametros!$B$7*(1-L46)*100</f>
        <v>75.662999999999997</v>
      </c>
      <c r="X46" s="16">
        <f>INDEX('Tasa Referencia'!$B$2:$B$37,MATCH(B46,'Tasa Referencia'!$A$2:$A$37,0))</f>
        <v>0.1134</v>
      </c>
      <c r="Y46" s="16">
        <f>INDEX('Catalogo Proveedores'!$N$2:$N$101,MATCH(A46,'Catalogo Proveedores'!$A$2:$A$101,0))</f>
        <v>9.7000000000000003E-3</v>
      </c>
      <c r="Z46" s="14">
        <v>2.7799999999999999E-3</v>
      </c>
      <c r="AA46" s="16">
        <f t="shared" si="2"/>
        <v>0.12587999999999999</v>
      </c>
      <c r="AB46" s="25">
        <f t="shared" si="3"/>
        <v>9.9293851089006235E-3</v>
      </c>
      <c r="AC46" s="23">
        <f t="shared" si="4"/>
        <v>-3.7913566600452531E-2</v>
      </c>
    </row>
    <row r="47" spans="1:29" x14ac:dyDescent="0.3">
      <c r="A47" s="4" t="s">
        <v>65</v>
      </c>
      <c r="B47" s="18">
        <v>45200</v>
      </c>
      <c r="C47" s="4" t="s">
        <v>279</v>
      </c>
      <c r="D47" s="4">
        <v>10</v>
      </c>
      <c r="E47" s="15">
        <v>5587315.1299999999</v>
      </c>
      <c r="F47" s="19">
        <v>1.0286</v>
      </c>
      <c r="G47" s="20">
        <v>0</v>
      </c>
      <c r="H47" s="4">
        <v>73.5</v>
      </c>
      <c r="I47" s="4">
        <v>18</v>
      </c>
      <c r="J47" s="4">
        <v>4</v>
      </c>
      <c r="K47" s="21">
        <v>0.80049999999999999</v>
      </c>
      <c r="L47" s="21">
        <v>0.11550000000000001</v>
      </c>
      <c r="M47" s="4">
        <v>1</v>
      </c>
      <c r="N47" s="4">
        <v>1</v>
      </c>
      <c r="O47" s="4">
        <v>64.3</v>
      </c>
      <c r="P47" s="4">
        <v>79.900000000000006</v>
      </c>
      <c r="Q47" s="15">
        <v>1352608.26</v>
      </c>
      <c r="R47" s="15">
        <v>370954.98</v>
      </c>
      <c r="S47" s="15">
        <v>238236.08</v>
      </c>
      <c r="T47" s="15">
        <v>6032091.6200000001</v>
      </c>
      <c r="U47" s="22">
        <f t="shared" si="0"/>
        <v>7072642.2899999991</v>
      </c>
      <c r="V47" s="23">
        <f t="shared" si="1"/>
        <v>-0.1725024644105122</v>
      </c>
      <c r="W47" s="24">
        <f>Parametros!$B$4*H47+Parametros!$B$5*K47*100+Parametros!$B$6*P47+Parametros!$B$7*(1-L47)*100</f>
        <v>78.987499999999997</v>
      </c>
      <c r="X47" s="16">
        <f>INDEX('Tasa Referencia'!$B$2:$B$37,MATCH(B47,'Tasa Referencia'!$A$2:$A$37,0))</f>
        <v>0.1103</v>
      </c>
      <c r="Y47" s="16">
        <f>INDEX('Catalogo Proveedores'!$N$2:$N$101,MATCH(A47,'Catalogo Proveedores'!$A$2:$A$101,0))</f>
        <v>9.7000000000000003E-3</v>
      </c>
      <c r="Z47" s="14">
        <v>6.9100000000000003E-3</v>
      </c>
      <c r="AA47" s="16">
        <f t="shared" si="2"/>
        <v>0.12691</v>
      </c>
      <c r="AB47" s="25">
        <f t="shared" si="3"/>
        <v>1.0006346489659368E-2</v>
      </c>
      <c r="AC47" s="23">
        <f t="shared" si="4"/>
        <v>-0.18250881090017157</v>
      </c>
    </row>
    <row r="48" spans="1:29" x14ac:dyDescent="0.3">
      <c r="A48" s="4" t="s">
        <v>65</v>
      </c>
      <c r="B48" s="18">
        <v>45231</v>
      </c>
      <c r="C48" s="4" t="s">
        <v>279</v>
      </c>
      <c r="D48" s="4">
        <v>11</v>
      </c>
      <c r="E48" s="15">
        <v>5005217.38</v>
      </c>
      <c r="F48" s="19">
        <v>1.0286</v>
      </c>
      <c r="G48" s="20">
        <v>0</v>
      </c>
      <c r="H48" s="4">
        <v>75.400000000000006</v>
      </c>
      <c r="I48" s="4">
        <v>14</v>
      </c>
      <c r="J48" s="4">
        <v>2</v>
      </c>
      <c r="K48" s="21">
        <v>0.86119999999999997</v>
      </c>
      <c r="L48" s="21">
        <v>0.11990000000000001</v>
      </c>
      <c r="M48" s="4">
        <v>0</v>
      </c>
      <c r="N48" s="4">
        <v>0</v>
      </c>
      <c r="O48" s="4">
        <v>0</v>
      </c>
      <c r="P48" s="4">
        <v>81.5</v>
      </c>
      <c r="Q48" s="15">
        <v>0</v>
      </c>
      <c r="R48" s="15">
        <v>359848.18</v>
      </c>
      <c r="S48" s="15">
        <v>199998.41</v>
      </c>
      <c r="T48" s="15">
        <v>5706663.9000000004</v>
      </c>
      <c r="U48" s="22">
        <f t="shared" si="0"/>
        <v>5165067.1499999994</v>
      </c>
      <c r="V48" s="23">
        <f t="shared" si="1"/>
        <v>9.4906018558408689E-2</v>
      </c>
      <c r="W48" s="24">
        <f>Parametros!$B$4*H48+Parametros!$B$5*K48*100+Parametros!$B$6*P48+Parametros!$B$7*(1-L48)*100</f>
        <v>81.727499999999992</v>
      </c>
      <c r="X48" s="16">
        <f>INDEX('Tasa Referencia'!$B$2:$B$37,MATCH(B48,'Tasa Referencia'!$A$2:$A$37,0))</f>
        <v>0.1144</v>
      </c>
      <c r="Y48" s="16">
        <f>INDEX('Catalogo Proveedores'!$N$2:$N$101,MATCH(A48,'Catalogo Proveedores'!$A$2:$A$101,0))</f>
        <v>9.7000000000000003E-3</v>
      </c>
      <c r="Z48" s="14">
        <v>2.5799999999999998E-3</v>
      </c>
      <c r="AA48" s="16">
        <f t="shared" si="2"/>
        <v>0.12668000000000001</v>
      </c>
      <c r="AB48" s="25">
        <f t="shared" si="3"/>
        <v>9.9891665319917777E-3</v>
      </c>
      <c r="AC48" s="23">
        <f t="shared" si="4"/>
        <v>8.4916852026416911E-2</v>
      </c>
    </row>
    <row r="49" spans="1:29" x14ac:dyDescent="0.3">
      <c r="A49" s="4" t="s">
        <v>65</v>
      </c>
      <c r="B49" s="18">
        <v>45261</v>
      </c>
      <c r="C49" s="4" t="s">
        <v>279</v>
      </c>
      <c r="D49" s="4">
        <v>12</v>
      </c>
      <c r="E49" s="15">
        <v>4978079.42</v>
      </c>
      <c r="F49" s="19">
        <v>1.0286</v>
      </c>
      <c r="G49" s="20">
        <v>0</v>
      </c>
      <c r="H49" s="4">
        <v>74</v>
      </c>
      <c r="I49" s="4">
        <v>26</v>
      </c>
      <c r="J49" s="4">
        <v>6</v>
      </c>
      <c r="K49" s="21">
        <v>0.75970000000000004</v>
      </c>
      <c r="L49" s="21">
        <v>9.35E-2</v>
      </c>
      <c r="M49" s="4">
        <v>1</v>
      </c>
      <c r="N49" s="4">
        <v>1</v>
      </c>
      <c r="O49" s="4">
        <v>6.1</v>
      </c>
      <c r="P49" s="4">
        <v>90.4</v>
      </c>
      <c r="Q49" s="15">
        <v>168388.55</v>
      </c>
      <c r="R49" s="15">
        <v>176741.41</v>
      </c>
      <c r="S49" s="15">
        <v>199386.37</v>
      </c>
      <c r="T49" s="15">
        <v>5046151.97</v>
      </c>
      <c r="U49" s="22">
        <f t="shared" si="0"/>
        <v>5123823.01</v>
      </c>
      <c r="V49" s="23">
        <f t="shared" si="1"/>
        <v>-1.5392132552044413E-2</v>
      </c>
      <c r="W49" s="24">
        <f>Parametros!$B$4*H49+Parametros!$B$5*K49*100+Parametros!$B$6*P49+Parametros!$B$7*(1-L49)*100</f>
        <v>80.368499999999997</v>
      </c>
      <c r="X49" s="16">
        <f>INDEX('Tasa Referencia'!$B$2:$B$37,MATCH(B49,'Tasa Referencia'!$A$2:$A$37,0))</f>
        <v>0.1124</v>
      </c>
      <c r="Y49" s="16">
        <f>INDEX('Catalogo Proveedores'!$N$2:$N$101,MATCH(A49,'Catalogo Proveedores'!$A$2:$A$101,0))</f>
        <v>9.7000000000000003E-3</v>
      </c>
      <c r="Z49" s="14">
        <v>4.2900000000000004E-3</v>
      </c>
      <c r="AA49" s="16">
        <f t="shared" si="2"/>
        <v>0.12639</v>
      </c>
      <c r="AB49" s="25">
        <f t="shared" si="3"/>
        <v>9.967500263427187E-3</v>
      </c>
      <c r="AC49" s="23">
        <f t="shared" si="4"/>
        <v>-2.53596328154716E-2</v>
      </c>
    </row>
    <row r="50" spans="1:29" x14ac:dyDescent="0.3">
      <c r="A50" s="4" t="s">
        <v>65</v>
      </c>
      <c r="B50" s="18">
        <v>45292</v>
      </c>
      <c r="C50" s="4" t="s">
        <v>281</v>
      </c>
      <c r="D50" s="4">
        <v>1</v>
      </c>
      <c r="E50" s="15">
        <v>4191530.19</v>
      </c>
      <c r="F50" s="19">
        <v>1.0286</v>
      </c>
      <c r="G50" s="20">
        <v>0</v>
      </c>
      <c r="H50" s="4">
        <v>76.5</v>
      </c>
      <c r="I50" s="4">
        <v>22</v>
      </c>
      <c r="J50" s="4">
        <v>3</v>
      </c>
      <c r="K50" s="21">
        <v>0.84199999999999997</v>
      </c>
      <c r="L50" s="21">
        <v>8.6800000000000002E-2</v>
      </c>
      <c r="M50" s="4">
        <v>0</v>
      </c>
      <c r="N50" s="4">
        <v>0</v>
      </c>
      <c r="O50" s="4">
        <v>0</v>
      </c>
      <c r="P50" s="4">
        <v>86</v>
      </c>
      <c r="Q50" s="15">
        <v>0</v>
      </c>
      <c r="R50" s="15">
        <v>159801.9</v>
      </c>
      <c r="S50" s="15">
        <v>134305.92000000001</v>
      </c>
      <c r="T50" s="15">
        <v>4489115.4000000004</v>
      </c>
      <c r="U50" s="22">
        <f t="shared" si="0"/>
        <v>4217026.17</v>
      </c>
      <c r="V50" s="23">
        <f t="shared" si="1"/>
        <v>6.0610878927282737E-2</v>
      </c>
      <c r="W50" s="24">
        <f>Parametros!$B$4*H50+Parametros!$B$5*K50*100+Parametros!$B$6*P50+Parametros!$B$7*(1-L50)*100</f>
        <v>82.932999999999993</v>
      </c>
      <c r="X50" s="16">
        <f>INDEX('Tasa Referencia'!$B$2:$B$37,MATCH(B50,'Tasa Referencia'!$A$2:$A$37,0))</f>
        <v>0.1133</v>
      </c>
      <c r="Y50" s="16">
        <f>INDEX('Catalogo Proveedores'!$N$2:$N$101,MATCH(A50,'Catalogo Proveedores'!$A$2:$A$101,0))</f>
        <v>9.7000000000000003E-3</v>
      </c>
      <c r="Z50" s="14">
        <v>4.0800000000000003E-3</v>
      </c>
      <c r="AA50" s="16">
        <f t="shared" si="2"/>
        <v>0.12708</v>
      </c>
      <c r="AB50" s="25">
        <f t="shared" si="3"/>
        <v>1.0019042653528709E-2</v>
      </c>
      <c r="AC50" s="23">
        <f t="shared" si="4"/>
        <v>5.0591836273754028E-2</v>
      </c>
    </row>
    <row r="51" spans="1:29" x14ac:dyDescent="0.3">
      <c r="A51" s="4" t="s">
        <v>65</v>
      </c>
      <c r="B51" s="18">
        <v>45323</v>
      </c>
      <c r="C51" s="4" t="s">
        <v>281</v>
      </c>
      <c r="D51" s="4">
        <v>2</v>
      </c>
      <c r="E51" s="15">
        <v>4895174.97</v>
      </c>
      <c r="F51" s="19">
        <v>1.103</v>
      </c>
      <c r="G51" s="20">
        <v>7.22E-2</v>
      </c>
      <c r="H51" s="4">
        <v>76.099999999999994</v>
      </c>
      <c r="I51" s="4">
        <v>26</v>
      </c>
      <c r="J51" s="4">
        <v>6</v>
      </c>
      <c r="K51" s="21">
        <v>0.78639999999999999</v>
      </c>
      <c r="L51" s="21">
        <v>6.2E-2</v>
      </c>
      <c r="M51" s="4">
        <v>3</v>
      </c>
      <c r="N51" s="4">
        <v>0</v>
      </c>
      <c r="O51" s="4">
        <v>0</v>
      </c>
      <c r="P51" s="4">
        <v>83.3</v>
      </c>
      <c r="Q51" s="15">
        <v>331340.11</v>
      </c>
      <c r="R51" s="15">
        <v>160804.68</v>
      </c>
      <c r="S51" s="15">
        <v>149831.04000000001</v>
      </c>
      <c r="T51" s="15">
        <v>5516839.21</v>
      </c>
      <c r="U51" s="22">
        <f t="shared" si="0"/>
        <v>5237488.72</v>
      </c>
      <c r="V51" s="23">
        <f t="shared" si="1"/>
        <v>5.0635967329560841E-2</v>
      </c>
      <c r="W51" s="24">
        <f>Parametros!$B$4*H51+Parametros!$B$5*K51*100+Parametros!$B$6*P51+Parametros!$B$7*(1-L51)*100</f>
        <v>80.956999999999994</v>
      </c>
      <c r="X51" s="16">
        <f>INDEX('Tasa Referencia'!$B$2:$B$37,MATCH(B51,'Tasa Referencia'!$A$2:$A$37,0))</f>
        <v>0.1123</v>
      </c>
      <c r="Y51" s="16">
        <f>INDEX('Catalogo Proveedores'!$N$2:$N$101,MATCH(A51,'Catalogo Proveedores'!$A$2:$A$101,0))</f>
        <v>9.7000000000000003E-3</v>
      </c>
      <c r="Z51" s="14">
        <v>1.64E-3</v>
      </c>
      <c r="AA51" s="16">
        <f t="shared" si="2"/>
        <v>0.12364</v>
      </c>
      <c r="AB51" s="25">
        <f t="shared" si="3"/>
        <v>9.7617897360888772E-3</v>
      </c>
      <c r="AC51" s="23">
        <f t="shared" si="4"/>
        <v>4.0874177593471964E-2</v>
      </c>
    </row>
    <row r="52" spans="1:29" x14ac:dyDescent="0.3">
      <c r="A52" s="4" t="s">
        <v>65</v>
      </c>
      <c r="B52" s="18">
        <v>45352</v>
      </c>
      <c r="C52" s="4" t="s">
        <v>281</v>
      </c>
      <c r="D52" s="4">
        <v>3</v>
      </c>
      <c r="E52" s="15">
        <v>5177032.09</v>
      </c>
      <c r="F52" s="19">
        <v>1.103</v>
      </c>
      <c r="G52" s="20">
        <v>0</v>
      </c>
      <c r="H52" s="4">
        <v>76.5</v>
      </c>
      <c r="I52" s="4">
        <v>18</v>
      </c>
      <c r="J52" s="4">
        <v>3</v>
      </c>
      <c r="K52" s="21">
        <v>0.84870000000000001</v>
      </c>
      <c r="L52" s="21">
        <v>6.4000000000000001E-2</v>
      </c>
      <c r="M52" s="4">
        <v>1</v>
      </c>
      <c r="N52" s="4">
        <v>0</v>
      </c>
      <c r="O52" s="4">
        <v>0</v>
      </c>
      <c r="P52" s="4">
        <v>84.6</v>
      </c>
      <c r="Q52" s="15">
        <v>12709.46</v>
      </c>
      <c r="R52" s="15">
        <v>170338.94</v>
      </c>
      <c r="S52" s="15">
        <v>130418.66</v>
      </c>
      <c r="T52" s="15">
        <v>5552082.6200000001</v>
      </c>
      <c r="U52" s="22">
        <f t="shared" si="0"/>
        <v>5229661.83</v>
      </c>
      <c r="V52" s="23">
        <f t="shared" si="1"/>
        <v>5.8072044684378279E-2</v>
      </c>
      <c r="W52" s="24">
        <f>Parametros!$B$4*H52+Parametros!$B$5*K52*100+Parametros!$B$6*P52+Parametros!$B$7*(1-L52)*100</f>
        <v>83.195999999999998</v>
      </c>
      <c r="X52" s="16">
        <f>INDEX('Tasa Referencia'!$B$2:$B$37,MATCH(B52,'Tasa Referencia'!$A$2:$A$37,0))</f>
        <v>0.1101</v>
      </c>
      <c r="Y52" s="16">
        <f>INDEX('Catalogo Proveedores'!$N$2:$N$101,MATCH(A52,'Catalogo Proveedores'!$A$2:$A$101,0))</f>
        <v>9.7000000000000003E-3</v>
      </c>
      <c r="Z52" s="14">
        <v>1.01E-3</v>
      </c>
      <c r="AA52" s="16">
        <f t="shared" si="2"/>
        <v>0.12081</v>
      </c>
      <c r="AB52" s="25">
        <f t="shared" si="3"/>
        <v>9.5496125035163804E-3</v>
      </c>
      <c r="AC52" s="23">
        <f t="shared" si="4"/>
        <v>4.8522432180861899E-2</v>
      </c>
    </row>
    <row r="53" spans="1:29" x14ac:dyDescent="0.3">
      <c r="A53" s="4" t="s">
        <v>65</v>
      </c>
      <c r="B53" s="18">
        <v>45383</v>
      </c>
      <c r="C53" s="4" t="s">
        <v>281</v>
      </c>
      <c r="D53" s="4">
        <v>4</v>
      </c>
      <c r="E53" s="15">
        <v>4895425.1900000004</v>
      </c>
      <c r="F53" s="19">
        <v>1.103</v>
      </c>
      <c r="G53" s="20">
        <v>0</v>
      </c>
      <c r="H53" s="4">
        <v>79.2</v>
      </c>
      <c r="I53" s="4">
        <v>14</v>
      </c>
      <c r="J53" s="4">
        <v>3</v>
      </c>
      <c r="K53" s="21">
        <v>0.80600000000000005</v>
      </c>
      <c r="L53" s="21">
        <v>6.3100000000000003E-2</v>
      </c>
      <c r="M53" s="4">
        <v>1</v>
      </c>
      <c r="N53" s="4">
        <v>1</v>
      </c>
      <c r="O53" s="4">
        <v>3</v>
      </c>
      <c r="P53" s="4">
        <v>74.599999999999994</v>
      </c>
      <c r="Q53" s="15">
        <v>68607.87</v>
      </c>
      <c r="R53" s="15">
        <v>176061.67</v>
      </c>
      <c r="S53" s="15">
        <v>122038.17</v>
      </c>
      <c r="T53" s="15">
        <v>5111903.37</v>
      </c>
      <c r="U53" s="22">
        <f t="shared" si="0"/>
        <v>5018056.5600000005</v>
      </c>
      <c r="V53" s="23">
        <f t="shared" si="1"/>
        <v>1.8358486694164483E-2</v>
      </c>
      <c r="W53" s="24">
        <f>Parametros!$B$4*H53+Parametros!$B$5*K53*100+Parametros!$B$6*P53+Parametros!$B$7*(1-L53)*100</f>
        <v>80.873499999999993</v>
      </c>
      <c r="X53" s="16">
        <f>INDEX('Tasa Referencia'!$B$2:$B$37,MATCH(B53,'Tasa Referencia'!$A$2:$A$37,0))</f>
        <v>0.10920000000000001</v>
      </c>
      <c r="Y53" s="16">
        <f>INDEX('Catalogo Proveedores'!$N$2:$N$101,MATCH(A53,'Catalogo Proveedores'!$A$2:$A$101,0))</f>
        <v>9.7000000000000003E-3</v>
      </c>
      <c r="Z53" s="14">
        <v>5.6999999999999998E-4</v>
      </c>
      <c r="AA53" s="16">
        <f t="shared" si="2"/>
        <v>0.11947000000000001</v>
      </c>
      <c r="AB53" s="25">
        <f t="shared" si="3"/>
        <v>9.4489755880249326E-3</v>
      </c>
      <c r="AC53" s="23">
        <f t="shared" si="4"/>
        <v>8.9095111061395504E-3</v>
      </c>
    </row>
    <row r="54" spans="1:29" x14ac:dyDescent="0.3">
      <c r="A54" s="4" t="s">
        <v>65</v>
      </c>
      <c r="B54" s="18">
        <v>45413</v>
      </c>
      <c r="C54" s="4" t="s">
        <v>281</v>
      </c>
      <c r="D54" s="4">
        <v>5</v>
      </c>
      <c r="E54" s="15">
        <v>5359034.3</v>
      </c>
      <c r="F54" s="19">
        <v>1.103</v>
      </c>
      <c r="G54" s="20">
        <v>0</v>
      </c>
      <c r="H54" s="4">
        <v>76.3</v>
      </c>
      <c r="I54" s="4">
        <v>26</v>
      </c>
      <c r="J54" s="4">
        <v>7</v>
      </c>
      <c r="K54" s="21">
        <v>0.73409999999999997</v>
      </c>
      <c r="L54" s="21">
        <v>0.13619999999999999</v>
      </c>
      <c r="M54" s="4">
        <v>3</v>
      </c>
      <c r="N54" s="4">
        <v>0</v>
      </c>
      <c r="O54" s="4">
        <v>0</v>
      </c>
      <c r="P54" s="4">
        <v>84.5</v>
      </c>
      <c r="Q54" s="15">
        <v>532564.88</v>
      </c>
      <c r="R54" s="15">
        <v>223252.23</v>
      </c>
      <c r="S54" s="15">
        <v>294060.49</v>
      </c>
      <c r="T54" s="15">
        <v>5495735.8399999999</v>
      </c>
      <c r="U54" s="22">
        <f t="shared" si="0"/>
        <v>5820790.9199999999</v>
      </c>
      <c r="V54" s="23">
        <f t="shared" si="1"/>
        <v>-5.914678024262536E-2</v>
      </c>
      <c r="W54" s="24">
        <f>Parametros!$B$4*H54+Parametros!$B$5*K54*100+Parametros!$B$6*P54+Parametros!$B$7*(1-L54)*100</f>
        <v>78.584999999999994</v>
      </c>
      <c r="X54" s="16">
        <f>INDEX('Tasa Referencia'!$B$2:$B$37,MATCH(B54,'Tasa Referencia'!$A$2:$A$37,0))</f>
        <v>0.1077</v>
      </c>
      <c r="Y54" s="16">
        <f>INDEX('Catalogo Proveedores'!$N$2:$N$101,MATCH(A54,'Catalogo Proveedores'!$A$2:$A$101,0))</f>
        <v>9.7000000000000003E-3</v>
      </c>
      <c r="Z54" s="14">
        <v>9.3999999999999997E-4</v>
      </c>
      <c r="AA54" s="16">
        <f t="shared" si="2"/>
        <v>0.11834</v>
      </c>
      <c r="AB54" s="25">
        <f t="shared" si="3"/>
        <v>9.3640242709489563E-3</v>
      </c>
      <c r="AC54" s="23">
        <f t="shared" si="4"/>
        <v>-6.8510804513574317E-2</v>
      </c>
    </row>
    <row r="55" spans="1:29" x14ac:dyDescent="0.3">
      <c r="A55" s="4" t="s">
        <v>65</v>
      </c>
      <c r="B55" s="18">
        <v>45444</v>
      </c>
      <c r="C55" s="4" t="s">
        <v>281</v>
      </c>
      <c r="D55" s="4">
        <v>6</v>
      </c>
      <c r="E55" s="15">
        <v>5155787.92</v>
      </c>
      <c r="F55" s="19">
        <v>1.103</v>
      </c>
      <c r="G55" s="20">
        <v>0</v>
      </c>
      <c r="H55" s="4">
        <v>74.400000000000006</v>
      </c>
      <c r="I55" s="4">
        <v>26</v>
      </c>
      <c r="J55" s="4">
        <v>4</v>
      </c>
      <c r="K55" s="21">
        <v>0.82940000000000003</v>
      </c>
      <c r="L55" s="21">
        <v>7.3400000000000007E-2</v>
      </c>
      <c r="M55" s="4">
        <v>1</v>
      </c>
      <c r="N55" s="4">
        <v>1</v>
      </c>
      <c r="O55" s="4">
        <v>4.0999999999999996</v>
      </c>
      <c r="P55" s="4">
        <v>79</v>
      </c>
      <c r="Q55" s="15">
        <v>132449.16</v>
      </c>
      <c r="R55" s="15">
        <v>131611.18</v>
      </c>
      <c r="S55" s="15">
        <v>154846.6</v>
      </c>
      <c r="T55" s="15">
        <v>5383694.5300000003</v>
      </c>
      <c r="U55" s="22">
        <f t="shared" si="0"/>
        <v>5265001.66</v>
      </c>
      <c r="V55" s="23">
        <f t="shared" si="1"/>
        <v>2.2046731912183752E-2</v>
      </c>
      <c r="W55" s="24">
        <f>Parametros!$B$4*H55+Parametros!$B$5*K55*100+Parametros!$B$6*P55+Parametros!$B$7*(1-L55)*100</f>
        <v>80.620999999999995</v>
      </c>
      <c r="X55" s="16">
        <f>INDEX('Tasa Referencia'!$B$2:$B$37,MATCH(B55,'Tasa Referencia'!$A$2:$A$37,0))</f>
        <v>0.1045</v>
      </c>
      <c r="Y55" s="16">
        <f>INDEX('Catalogo Proveedores'!$N$2:$N$101,MATCH(A55,'Catalogo Proveedores'!$A$2:$A$101,0))</f>
        <v>9.7000000000000003E-3</v>
      </c>
      <c r="Z55" s="14">
        <v>3.2799999999999999E-3</v>
      </c>
      <c r="AA55" s="16">
        <f t="shared" si="2"/>
        <v>0.11748</v>
      </c>
      <c r="AB55" s="25">
        <f t="shared" si="3"/>
        <v>9.2993183107330513E-3</v>
      </c>
      <c r="AC55" s="23">
        <f t="shared" si="4"/>
        <v>1.2747413601450701E-2</v>
      </c>
    </row>
    <row r="56" spans="1:29" x14ac:dyDescent="0.3">
      <c r="A56" s="4" t="s">
        <v>65</v>
      </c>
      <c r="B56" s="18">
        <v>45474</v>
      </c>
      <c r="C56" s="4" t="s">
        <v>281</v>
      </c>
      <c r="D56" s="4">
        <v>7</v>
      </c>
      <c r="E56" s="15">
        <v>5113466.59</v>
      </c>
      <c r="F56" s="19">
        <v>1.103</v>
      </c>
      <c r="G56" s="20">
        <v>0</v>
      </c>
      <c r="H56" s="4">
        <v>71.5</v>
      </c>
      <c r="I56" s="4">
        <v>20</v>
      </c>
      <c r="J56" s="4">
        <v>6</v>
      </c>
      <c r="K56" s="21">
        <v>0.69810000000000005</v>
      </c>
      <c r="L56" s="21">
        <v>6.7500000000000004E-2</v>
      </c>
      <c r="M56" s="4">
        <v>0</v>
      </c>
      <c r="N56" s="4">
        <v>0</v>
      </c>
      <c r="O56" s="4">
        <v>0</v>
      </c>
      <c r="P56" s="4">
        <v>83.1</v>
      </c>
      <c r="Q56" s="15">
        <v>0</v>
      </c>
      <c r="R56" s="15">
        <v>227954.76</v>
      </c>
      <c r="S56" s="15">
        <v>164946.1</v>
      </c>
      <c r="T56" s="15">
        <v>5189507.1100000003</v>
      </c>
      <c r="U56" s="22">
        <f t="shared" si="0"/>
        <v>5176475.25</v>
      </c>
      <c r="V56" s="23">
        <f t="shared" si="1"/>
        <v>2.5111941700375344E-3</v>
      </c>
      <c r="W56" s="24">
        <f>Parametros!$B$4*H56+Parametros!$B$5*K56*100+Parametros!$B$6*P56+Parametros!$B$7*(1-L56)*100</f>
        <v>76.575500000000005</v>
      </c>
      <c r="X56" s="16">
        <f>INDEX('Tasa Referencia'!$B$2:$B$37,MATCH(B56,'Tasa Referencia'!$A$2:$A$37,0))</f>
        <v>0.1027</v>
      </c>
      <c r="Y56" s="16">
        <f>INDEX('Catalogo Proveedores'!$N$2:$N$101,MATCH(A56,'Catalogo Proveedores'!$A$2:$A$101,0))</f>
        <v>9.7000000000000003E-3</v>
      </c>
      <c r="Z56" s="14">
        <v>6.4000000000000005E-4</v>
      </c>
      <c r="AA56" s="16">
        <f t="shared" si="2"/>
        <v>0.11304</v>
      </c>
      <c r="AB56" s="25">
        <f t="shared" si="3"/>
        <v>8.9645270502898278E-3</v>
      </c>
      <c r="AC56" s="23">
        <f t="shared" si="4"/>
        <v>-6.4533328802522938E-3</v>
      </c>
    </row>
    <row r="57" spans="1:29" x14ac:dyDescent="0.3">
      <c r="A57" s="4" t="s">
        <v>65</v>
      </c>
      <c r="B57" s="18">
        <v>45505</v>
      </c>
      <c r="C57" s="4" t="s">
        <v>281</v>
      </c>
      <c r="D57" s="4">
        <v>8</v>
      </c>
      <c r="E57" s="15">
        <v>4957065.3899999997</v>
      </c>
      <c r="F57" s="19">
        <v>1.103</v>
      </c>
      <c r="G57" s="20">
        <v>0</v>
      </c>
      <c r="H57" s="4">
        <v>69.900000000000006</v>
      </c>
      <c r="I57" s="4">
        <v>22</v>
      </c>
      <c r="J57" s="4">
        <v>4</v>
      </c>
      <c r="K57" s="21">
        <v>0.79569999999999996</v>
      </c>
      <c r="L57" s="21">
        <v>0.125</v>
      </c>
      <c r="M57" s="4">
        <v>2</v>
      </c>
      <c r="N57" s="4">
        <v>0</v>
      </c>
      <c r="O57" s="4">
        <v>0</v>
      </c>
      <c r="P57" s="4">
        <v>83.9</v>
      </c>
      <c r="Q57" s="15">
        <v>71026.11</v>
      </c>
      <c r="R57" s="15">
        <v>270276.5</v>
      </c>
      <c r="S57" s="15">
        <v>225506.67</v>
      </c>
      <c r="T57" s="15">
        <v>5039966.32</v>
      </c>
      <c r="U57" s="22">
        <f t="shared" si="0"/>
        <v>5072861.33</v>
      </c>
      <c r="V57" s="23">
        <f t="shared" si="1"/>
        <v>-6.5268313142219118E-3</v>
      </c>
      <c r="W57" s="24">
        <f>Parametros!$B$4*H57+Parametros!$B$5*K57*100+Parametros!$B$6*P57+Parametros!$B$7*(1-L57)*100</f>
        <v>78.241</v>
      </c>
      <c r="X57" s="16">
        <f>INDEX('Tasa Referencia'!$B$2:$B$37,MATCH(B57,'Tasa Referencia'!$A$2:$A$37,0))</f>
        <v>0.1017</v>
      </c>
      <c r="Y57" s="16">
        <f>INDEX('Catalogo Proveedores'!$N$2:$N$101,MATCH(A57,'Catalogo Proveedores'!$A$2:$A$101,0))</f>
        <v>9.7000000000000003E-3</v>
      </c>
      <c r="Z57" s="14">
        <v>1.25E-3</v>
      </c>
      <c r="AA57" s="16">
        <f t="shared" si="2"/>
        <v>0.11265</v>
      </c>
      <c r="AB57" s="25">
        <f t="shared" si="3"/>
        <v>8.9350612498926285E-3</v>
      </c>
      <c r="AC57" s="23">
        <f t="shared" si="4"/>
        <v>-1.5461892564114541E-2</v>
      </c>
    </row>
    <row r="58" spans="1:29" x14ac:dyDescent="0.3">
      <c r="A58" s="4" t="s">
        <v>65</v>
      </c>
      <c r="B58" s="18">
        <v>45536</v>
      </c>
      <c r="C58" s="4" t="s">
        <v>281</v>
      </c>
      <c r="D58" s="4">
        <v>9</v>
      </c>
      <c r="E58" s="15">
        <v>4953340.87</v>
      </c>
      <c r="F58" s="19">
        <v>1.103</v>
      </c>
      <c r="G58" s="20">
        <v>0</v>
      </c>
      <c r="H58" s="4">
        <v>69.3</v>
      </c>
      <c r="I58" s="4">
        <v>26</v>
      </c>
      <c r="J58" s="4">
        <v>5</v>
      </c>
      <c r="K58" s="21">
        <v>0.82530000000000003</v>
      </c>
      <c r="L58" s="21">
        <v>0.15590000000000001</v>
      </c>
      <c r="M58" s="4">
        <v>1</v>
      </c>
      <c r="N58" s="4">
        <v>1</v>
      </c>
      <c r="O58" s="4">
        <v>6.2</v>
      </c>
      <c r="P58" s="4">
        <v>79.400000000000006</v>
      </c>
      <c r="Q58" s="15">
        <v>131845.63</v>
      </c>
      <c r="R58" s="15">
        <v>235746.28</v>
      </c>
      <c r="S58" s="15">
        <v>281128.8</v>
      </c>
      <c r="T58" s="15">
        <v>5344028.42</v>
      </c>
      <c r="U58" s="22">
        <f t="shared" si="0"/>
        <v>5039803.9800000004</v>
      </c>
      <c r="V58" s="23">
        <f t="shared" si="1"/>
        <v>5.6927923298731163E-2</v>
      </c>
      <c r="W58" s="24">
        <f>Parametros!$B$4*H58+Parametros!$B$5*K58*100+Parametros!$B$6*P58+Parametros!$B$7*(1-L58)*100</f>
        <v>77.555500000000009</v>
      </c>
      <c r="X58" s="16">
        <f>INDEX('Tasa Referencia'!$B$2:$B$37,MATCH(B58,'Tasa Referencia'!$A$2:$A$37,0))</f>
        <v>9.7900000000000001E-2</v>
      </c>
      <c r="Y58" s="16">
        <f>INDEX('Catalogo Proveedores'!$N$2:$N$101,MATCH(A58,'Catalogo Proveedores'!$A$2:$A$101,0))</f>
        <v>9.7000000000000003E-3</v>
      </c>
      <c r="Z58" s="14">
        <v>2.9999999999999997E-4</v>
      </c>
      <c r="AA58" s="16">
        <f t="shared" si="2"/>
        <v>0.1079</v>
      </c>
      <c r="AB58" s="25">
        <f t="shared" si="3"/>
        <v>8.5754210216386628E-3</v>
      </c>
      <c r="AC58" s="23">
        <f t="shared" si="4"/>
        <v>4.83525022770925E-2</v>
      </c>
    </row>
    <row r="59" spans="1:29" x14ac:dyDescent="0.3">
      <c r="A59" s="4" t="s">
        <v>65</v>
      </c>
      <c r="B59" s="18">
        <v>45566</v>
      </c>
      <c r="C59" s="4" t="s">
        <v>281</v>
      </c>
      <c r="D59" s="4">
        <v>10</v>
      </c>
      <c r="E59" s="15">
        <v>4560084.45</v>
      </c>
      <c r="F59" s="19">
        <v>1.103</v>
      </c>
      <c r="G59" s="20">
        <v>0</v>
      </c>
      <c r="H59" s="4">
        <v>65.599999999999994</v>
      </c>
      <c r="I59" s="4">
        <v>18</v>
      </c>
      <c r="J59" s="4">
        <v>4</v>
      </c>
      <c r="K59" s="21">
        <v>0.76160000000000005</v>
      </c>
      <c r="L59" s="21">
        <v>0.1744</v>
      </c>
      <c r="M59" s="4">
        <v>1</v>
      </c>
      <c r="N59" s="4">
        <v>0</v>
      </c>
      <c r="O59" s="4">
        <v>0</v>
      </c>
      <c r="P59" s="4">
        <v>83.3</v>
      </c>
      <c r="Q59" s="15">
        <v>19273.099999999999</v>
      </c>
      <c r="R59" s="15">
        <v>280147.8</v>
      </c>
      <c r="S59" s="15">
        <v>275026.03999999998</v>
      </c>
      <c r="T59" s="15">
        <v>4936043.22</v>
      </c>
      <c r="U59" s="22">
        <f t="shared" si="0"/>
        <v>4584479.3099999996</v>
      </c>
      <c r="V59" s="23">
        <f t="shared" si="1"/>
        <v>7.1223831382902711E-2</v>
      </c>
      <c r="W59" s="24">
        <f>Parametros!$B$4*H59+Parametros!$B$5*K59*100+Parametros!$B$6*P59+Parametros!$B$7*(1-L59)*100</f>
        <v>74.852000000000004</v>
      </c>
      <c r="X59" s="16">
        <f>INDEX('Tasa Referencia'!$B$2:$B$37,MATCH(B59,'Tasa Referencia'!$A$2:$A$37,0))</f>
        <v>9.5200000000000007E-2</v>
      </c>
      <c r="Y59" s="16">
        <f>INDEX('Catalogo Proveedores'!$N$2:$N$101,MATCH(A59,'Catalogo Proveedores'!$A$2:$A$101,0))</f>
        <v>9.7000000000000003E-3</v>
      </c>
      <c r="Z59" s="14">
        <v>-1.73E-3</v>
      </c>
      <c r="AA59" s="16">
        <f t="shared" si="2"/>
        <v>0.10317000000000001</v>
      </c>
      <c r="AB59" s="25">
        <f t="shared" si="3"/>
        <v>8.2158878038762762E-3</v>
      </c>
      <c r="AC59" s="23">
        <f t="shared" si="4"/>
        <v>6.3007943579026435E-2</v>
      </c>
    </row>
    <row r="60" spans="1:29" x14ac:dyDescent="0.3">
      <c r="A60" s="4" t="s">
        <v>65</v>
      </c>
      <c r="B60" s="18">
        <v>45597</v>
      </c>
      <c r="C60" s="4" t="s">
        <v>281</v>
      </c>
      <c r="D60" s="4">
        <v>11</v>
      </c>
      <c r="E60" s="15">
        <v>4307804.4400000004</v>
      </c>
      <c r="F60" s="19">
        <v>1.103</v>
      </c>
      <c r="G60" s="20">
        <v>0</v>
      </c>
      <c r="H60" s="4">
        <v>69.400000000000006</v>
      </c>
      <c r="I60" s="4">
        <v>17</v>
      </c>
      <c r="J60" s="4">
        <v>3</v>
      </c>
      <c r="K60" s="21">
        <v>0.83</v>
      </c>
      <c r="L60" s="21">
        <v>7.4300000000000005E-2</v>
      </c>
      <c r="M60" s="4">
        <v>0</v>
      </c>
      <c r="N60" s="4">
        <v>0</v>
      </c>
      <c r="O60" s="4">
        <v>0</v>
      </c>
      <c r="P60" s="4">
        <v>83.5</v>
      </c>
      <c r="Q60" s="15">
        <v>0</v>
      </c>
      <c r="R60" s="15">
        <v>119973.16</v>
      </c>
      <c r="S60" s="15">
        <v>121810.79</v>
      </c>
      <c r="T60" s="15">
        <v>4623664.9400000004</v>
      </c>
      <c r="U60" s="22">
        <f t="shared" si="0"/>
        <v>4305966.8100000005</v>
      </c>
      <c r="V60" s="23">
        <f t="shared" si="1"/>
        <v>6.8711321889167828E-2</v>
      </c>
      <c r="W60" s="24">
        <f>Parametros!$B$4*H60+Parametros!$B$5*K60*100+Parametros!$B$6*P60+Parametros!$B$7*(1-L60)*100</f>
        <v>79.775499999999994</v>
      </c>
      <c r="X60" s="16">
        <f>INDEX('Tasa Referencia'!$B$2:$B$37,MATCH(B60,'Tasa Referencia'!$A$2:$A$37,0))</f>
        <v>9.5600000000000004E-2</v>
      </c>
      <c r="Y60" s="16">
        <f>INDEX('Catalogo Proveedores'!$N$2:$N$101,MATCH(A60,'Catalogo Proveedores'!$A$2:$A$101,0))</f>
        <v>9.7000000000000003E-3</v>
      </c>
      <c r="Z60" s="14">
        <v>-5.8399999999999997E-3</v>
      </c>
      <c r="AA60" s="16">
        <f t="shared" si="2"/>
        <v>9.9460000000000007E-2</v>
      </c>
      <c r="AB60" s="25">
        <f t="shared" si="3"/>
        <v>7.9328958423041662E-3</v>
      </c>
      <c r="AC60" s="23">
        <f t="shared" si="4"/>
        <v>6.0778426046863662E-2</v>
      </c>
    </row>
    <row r="61" spans="1:29" x14ac:dyDescent="0.3">
      <c r="A61" s="4" t="s">
        <v>65</v>
      </c>
      <c r="B61" s="18">
        <v>45627</v>
      </c>
      <c r="C61" s="4" t="s">
        <v>281</v>
      </c>
      <c r="D61" s="4">
        <v>12</v>
      </c>
      <c r="E61" s="15">
        <v>4706388.8099999996</v>
      </c>
      <c r="F61" s="19">
        <v>1.103</v>
      </c>
      <c r="G61" s="20">
        <v>0</v>
      </c>
      <c r="H61" s="4">
        <v>68.5</v>
      </c>
      <c r="I61" s="4">
        <v>19</v>
      </c>
      <c r="J61" s="4">
        <v>3</v>
      </c>
      <c r="K61" s="21">
        <v>0.86219999999999997</v>
      </c>
      <c r="L61" s="21">
        <v>0.14149999999999999</v>
      </c>
      <c r="M61" s="4">
        <v>0</v>
      </c>
      <c r="N61" s="4">
        <v>0</v>
      </c>
      <c r="O61" s="4">
        <v>0</v>
      </c>
      <c r="P61" s="4">
        <v>81.3</v>
      </c>
      <c r="Q61" s="15">
        <v>0</v>
      </c>
      <c r="R61" s="15">
        <v>357648</v>
      </c>
      <c r="S61" s="15">
        <v>228009.4</v>
      </c>
      <c r="T61" s="15">
        <v>4873018.75</v>
      </c>
      <c r="U61" s="22">
        <f t="shared" si="0"/>
        <v>4836027.4099999992</v>
      </c>
      <c r="V61" s="23">
        <f t="shared" si="1"/>
        <v>7.5910522609831501E-3</v>
      </c>
      <c r="W61" s="24">
        <f>Parametros!$B$4*H61+Parametros!$B$5*K61*100+Parametros!$B$6*P61+Parametros!$B$7*(1-L61)*100</f>
        <v>78.978499999999997</v>
      </c>
      <c r="X61" s="16">
        <f>INDEX('Tasa Referencia'!$B$2:$B$37,MATCH(B61,'Tasa Referencia'!$A$2:$A$37,0))</f>
        <v>9.2399999999999996E-2</v>
      </c>
      <c r="Y61" s="16">
        <f>INDEX('Catalogo Proveedores'!$N$2:$N$101,MATCH(A61,'Catalogo Proveedores'!$A$2:$A$101,0))</f>
        <v>9.7000000000000003E-3</v>
      </c>
      <c r="Z61" s="14">
        <v>-6.4400000000000004E-3</v>
      </c>
      <c r="AA61" s="16">
        <f t="shared" si="2"/>
        <v>9.5659999999999995E-2</v>
      </c>
      <c r="AB61" s="25">
        <f t="shared" si="3"/>
        <v>7.6421299352116279E-3</v>
      </c>
      <c r="AC61" s="23">
        <f t="shared" si="4"/>
        <v>-5.1077674228477803E-5</v>
      </c>
    </row>
    <row r="62" spans="1:29" x14ac:dyDescent="0.3">
      <c r="A62" s="4" t="s">
        <v>65</v>
      </c>
      <c r="B62" s="18">
        <v>45658</v>
      </c>
      <c r="C62" s="4" t="s">
        <v>282</v>
      </c>
      <c r="D62" s="4">
        <v>1</v>
      </c>
      <c r="E62" s="15">
        <v>4599796.1500000004</v>
      </c>
      <c r="F62" s="19">
        <v>1.103</v>
      </c>
      <c r="G62" s="20">
        <v>0</v>
      </c>
      <c r="H62" s="4">
        <v>68</v>
      </c>
      <c r="I62" s="4">
        <v>25</v>
      </c>
      <c r="J62" s="4">
        <v>5</v>
      </c>
      <c r="K62" s="21">
        <v>0.80149999999999999</v>
      </c>
      <c r="L62" s="21">
        <v>0.18920000000000001</v>
      </c>
      <c r="M62" s="4">
        <v>1</v>
      </c>
      <c r="N62" s="4">
        <v>0</v>
      </c>
      <c r="O62" s="4">
        <v>0</v>
      </c>
      <c r="P62" s="4">
        <v>83.6</v>
      </c>
      <c r="Q62" s="15">
        <v>79929.41</v>
      </c>
      <c r="R62" s="15">
        <v>337955.53</v>
      </c>
      <c r="S62" s="15">
        <v>307075.31</v>
      </c>
      <c r="T62" s="15">
        <v>4793694.21</v>
      </c>
      <c r="U62" s="22">
        <f t="shared" si="0"/>
        <v>4710605.7800000012</v>
      </c>
      <c r="V62" s="23">
        <f t="shared" si="1"/>
        <v>1.7332859869674241E-2</v>
      </c>
      <c r="W62" s="24">
        <f>Parametros!$B$4*H62+Parametros!$B$5*K62*100+Parametros!$B$6*P62+Parametros!$B$7*(1-L62)*100</f>
        <v>76.727000000000004</v>
      </c>
      <c r="X62" s="16">
        <f>INDEX('Tasa Referencia'!$B$2:$B$37,MATCH(B62,'Tasa Referencia'!$A$2:$A$37,0))</f>
        <v>8.8900000000000007E-2</v>
      </c>
      <c r="Y62" s="16">
        <f>INDEX('Catalogo Proveedores'!$N$2:$N$101,MATCH(A62,'Catalogo Proveedores'!$A$2:$A$101,0))</f>
        <v>9.7000000000000003E-3</v>
      </c>
      <c r="Z62" s="14">
        <v>-5.5500000000000002E-3</v>
      </c>
      <c r="AA62" s="16">
        <f t="shared" si="2"/>
        <v>9.3050000000000008E-2</v>
      </c>
      <c r="AB62" s="25">
        <f t="shared" si="3"/>
        <v>7.4418836809035938E-3</v>
      </c>
      <c r="AC62" s="23">
        <f t="shared" si="4"/>
        <v>9.8909761887706477E-3</v>
      </c>
    </row>
    <row r="63" spans="1:29" x14ac:dyDescent="0.3">
      <c r="A63" s="4" t="s">
        <v>65</v>
      </c>
      <c r="B63" s="18">
        <v>45689</v>
      </c>
      <c r="C63" s="4" t="s">
        <v>282</v>
      </c>
      <c r="D63" s="4">
        <v>2</v>
      </c>
      <c r="E63" s="15">
        <v>4427391.92</v>
      </c>
      <c r="F63" s="19">
        <v>1.1371</v>
      </c>
      <c r="G63" s="20">
        <v>3.09E-2</v>
      </c>
      <c r="H63" s="4">
        <v>71.900000000000006</v>
      </c>
      <c r="I63" s="4">
        <v>17</v>
      </c>
      <c r="J63" s="4">
        <v>3</v>
      </c>
      <c r="K63" s="21">
        <v>0.80689999999999995</v>
      </c>
      <c r="L63" s="21">
        <v>7.17E-2</v>
      </c>
      <c r="M63" s="4">
        <v>0</v>
      </c>
      <c r="N63" s="4">
        <v>0</v>
      </c>
      <c r="O63" s="4">
        <v>0</v>
      </c>
      <c r="P63" s="4">
        <v>75.7</v>
      </c>
      <c r="Q63" s="15">
        <v>0</v>
      </c>
      <c r="R63" s="15">
        <v>183919.79</v>
      </c>
      <c r="S63" s="15">
        <v>121790.06</v>
      </c>
      <c r="T63" s="15">
        <v>4738316.37</v>
      </c>
      <c r="U63" s="22">
        <f t="shared" si="0"/>
        <v>4489521.6500000004</v>
      </c>
      <c r="V63" s="23">
        <f t="shared" si="1"/>
        <v>5.2506987835428079E-2</v>
      </c>
      <c r="W63" s="24">
        <f>Parametros!$B$4*H63+Parametros!$B$5*K63*100+Parametros!$B$6*P63+Parametros!$B$7*(1-L63)*100</f>
        <v>78.436499999999995</v>
      </c>
      <c r="X63" s="16">
        <f>INDEX('Tasa Referencia'!$B$2:$B$37,MATCH(B63,'Tasa Referencia'!$A$2:$A$37,0))</f>
        <v>8.8300000000000003E-2</v>
      </c>
      <c r="Y63" s="16">
        <f>INDEX('Catalogo Proveedores'!$N$2:$N$101,MATCH(A63,'Catalogo Proveedores'!$A$2:$A$101,0))</f>
        <v>9.7000000000000003E-3</v>
      </c>
      <c r="Z63" s="14">
        <v>-3.0599999999999998E-3</v>
      </c>
      <c r="AA63" s="16">
        <f t="shared" si="2"/>
        <v>9.494000000000001E-2</v>
      </c>
      <c r="AB63" s="25">
        <f t="shared" si="3"/>
        <v>7.5869333004456863E-3</v>
      </c>
      <c r="AC63" s="23">
        <f t="shared" si="4"/>
        <v>4.4920054534982393E-2</v>
      </c>
    </row>
    <row r="64" spans="1:29" x14ac:dyDescent="0.3">
      <c r="A64" s="4" t="s">
        <v>65</v>
      </c>
      <c r="B64" s="18">
        <v>45717</v>
      </c>
      <c r="C64" s="4" t="s">
        <v>282</v>
      </c>
      <c r="D64" s="4">
        <v>3</v>
      </c>
      <c r="E64" s="15">
        <v>4972090.91</v>
      </c>
      <c r="F64" s="19">
        <v>1.1371</v>
      </c>
      <c r="G64" s="20">
        <v>0</v>
      </c>
      <c r="H64" s="4">
        <v>72.599999999999994</v>
      </c>
      <c r="I64" s="4">
        <v>16</v>
      </c>
      <c r="J64" s="4">
        <v>3</v>
      </c>
      <c r="K64" s="21">
        <v>0.79249999999999998</v>
      </c>
      <c r="L64" s="21">
        <v>0.13969999999999999</v>
      </c>
      <c r="M64" s="4">
        <v>2</v>
      </c>
      <c r="N64" s="4">
        <v>0</v>
      </c>
      <c r="O64" s="4">
        <v>0</v>
      </c>
      <c r="P64" s="4">
        <v>80.900000000000006</v>
      </c>
      <c r="Q64" s="15">
        <v>86067.36</v>
      </c>
      <c r="R64" s="15">
        <v>254837.65</v>
      </c>
      <c r="S64" s="15">
        <v>238265.96</v>
      </c>
      <c r="T64" s="15">
        <v>5078630.7699999996</v>
      </c>
      <c r="U64" s="22">
        <f t="shared" si="0"/>
        <v>5074729.9600000009</v>
      </c>
      <c r="V64" s="23">
        <f t="shared" si="1"/>
        <v>7.6808300832601362E-4</v>
      </c>
      <c r="W64" s="24">
        <f>Parametros!$B$4*H64+Parametros!$B$5*K64*100+Parametros!$B$6*P64+Parametros!$B$7*(1-L64)*100</f>
        <v>78.269499999999994</v>
      </c>
      <c r="X64" s="16">
        <f>INDEX('Tasa Referencia'!$B$2:$B$37,MATCH(B64,'Tasa Referencia'!$A$2:$A$37,0))</f>
        <v>8.6800000000000002E-2</v>
      </c>
      <c r="Y64" s="16">
        <f>INDEX('Catalogo Proveedores'!$N$2:$N$101,MATCH(A64,'Catalogo Proveedores'!$A$2:$A$101,0))</f>
        <v>9.7000000000000003E-3</v>
      </c>
      <c r="Z64" s="14">
        <v>1.97E-3</v>
      </c>
      <c r="AA64" s="16">
        <f t="shared" si="2"/>
        <v>9.8470000000000002E-2</v>
      </c>
      <c r="AB64" s="25">
        <f t="shared" si="3"/>
        <v>7.8572325151018418E-3</v>
      </c>
      <c r="AC64" s="23">
        <f t="shared" si="4"/>
        <v>-7.0891495067758282E-3</v>
      </c>
    </row>
    <row r="65" spans="1:29" x14ac:dyDescent="0.3">
      <c r="A65" s="4" t="s">
        <v>65</v>
      </c>
      <c r="B65" s="18">
        <v>45748</v>
      </c>
      <c r="C65" s="4" t="s">
        <v>282</v>
      </c>
      <c r="D65" s="4">
        <v>4</v>
      </c>
      <c r="E65" s="15">
        <v>5055016</v>
      </c>
      <c r="F65" s="19">
        <v>1.1371</v>
      </c>
      <c r="G65" s="20">
        <v>0</v>
      </c>
      <c r="H65" s="4">
        <v>71.5</v>
      </c>
      <c r="I65" s="4">
        <v>22</v>
      </c>
      <c r="J65" s="4">
        <v>4</v>
      </c>
      <c r="K65" s="21">
        <v>0.81089999999999995</v>
      </c>
      <c r="L65" s="21">
        <v>0.1012</v>
      </c>
      <c r="M65" s="4">
        <v>0</v>
      </c>
      <c r="N65" s="4">
        <v>0</v>
      </c>
      <c r="O65" s="4">
        <v>0</v>
      </c>
      <c r="P65" s="4">
        <v>81</v>
      </c>
      <c r="Q65" s="15">
        <v>0</v>
      </c>
      <c r="R65" s="15">
        <v>166772.5</v>
      </c>
      <c r="S65" s="15">
        <v>193912.02</v>
      </c>
      <c r="T65" s="15">
        <v>5327234.87</v>
      </c>
      <c r="U65" s="22">
        <f t="shared" si="0"/>
        <v>5027876.4800000004</v>
      </c>
      <c r="V65" s="23">
        <f t="shared" si="1"/>
        <v>5.619395376874E-2</v>
      </c>
      <c r="W65" s="24">
        <f>Parametros!$B$4*H65+Parametros!$B$5*K65*100+Parametros!$B$6*P65+Parametros!$B$7*(1-L65)*100</f>
        <v>79.033999999999992</v>
      </c>
      <c r="X65" s="16">
        <f>INDEX('Tasa Referencia'!$B$2:$B$37,MATCH(B65,'Tasa Referencia'!$A$2:$A$37,0))</f>
        <v>8.4000000000000005E-2</v>
      </c>
      <c r="Y65" s="16">
        <f>INDEX('Catalogo Proveedores'!$N$2:$N$101,MATCH(A65,'Catalogo Proveedores'!$A$2:$A$101,0))</f>
        <v>9.7000000000000003E-3</v>
      </c>
      <c r="Z65" s="14">
        <v>1.8500000000000001E-3</v>
      </c>
      <c r="AA65" s="16">
        <f t="shared" si="2"/>
        <v>9.555000000000001E-2</v>
      </c>
      <c r="AB65" s="25">
        <f t="shared" si="3"/>
        <v>7.6336992682362048E-3</v>
      </c>
      <c r="AC65" s="23">
        <f t="shared" si="4"/>
        <v>4.8560254500503795E-2</v>
      </c>
    </row>
    <row r="66" spans="1:29" x14ac:dyDescent="0.3">
      <c r="A66" s="4" t="s">
        <v>65</v>
      </c>
      <c r="B66" s="18">
        <v>45778</v>
      </c>
      <c r="C66" s="4" t="s">
        <v>282</v>
      </c>
      <c r="D66" s="4">
        <v>5</v>
      </c>
      <c r="E66" s="15">
        <v>4900342.3499999996</v>
      </c>
      <c r="F66" s="19">
        <v>1.1371</v>
      </c>
      <c r="G66" s="20">
        <v>0</v>
      </c>
      <c r="H66" s="4">
        <v>69.2</v>
      </c>
      <c r="I66" s="4">
        <v>15</v>
      </c>
      <c r="J66" s="4">
        <v>4</v>
      </c>
      <c r="K66" s="21">
        <v>0.73970000000000002</v>
      </c>
      <c r="L66" s="21">
        <v>0.11890000000000001</v>
      </c>
      <c r="M66" s="4">
        <v>2</v>
      </c>
      <c r="N66" s="4">
        <v>2</v>
      </c>
      <c r="O66" s="4">
        <v>35.1</v>
      </c>
      <c r="P66" s="4">
        <v>82.1</v>
      </c>
      <c r="Q66" s="15">
        <v>633885.88</v>
      </c>
      <c r="R66" s="15">
        <v>300074.18</v>
      </c>
      <c r="S66" s="15">
        <v>214071.35</v>
      </c>
      <c r="T66" s="15">
        <v>4958783.76</v>
      </c>
      <c r="U66" s="22">
        <f t="shared" ref="U66:U129" si="5">E66+Q66+R66-S66</f>
        <v>5620231.0599999996</v>
      </c>
      <c r="V66" s="23">
        <f t="shared" ref="V66:V129" si="6">IF(T66=0,0,(T66-U66)/T66)</f>
        <v>-0.13338901876213288</v>
      </c>
      <c r="W66" s="24">
        <f>Parametros!$B$4*H66+Parametros!$B$5*K66*100+Parametros!$B$6*P66+Parametros!$B$7*(1-L66)*100</f>
        <v>76.047499999999999</v>
      </c>
      <c r="X66" s="16">
        <f>INDEX('Tasa Referencia'!$B$2:$B$37,MATCH(B66,'Tasa Referencia'!$A$2:$A$37,0))</f>
        <v>8.1699999999999995E-2</v>
      </c>
      <c r="Y66" s="16">
        <f>INDEX('Catalogo Proveedores'!$N$2:$N$101,MATCH(A66,'Catalogo Proveedores'!$A$2:$A$101,0))</f>
        <v>9.7000000000000003E-3</v>
      </c>
      <c r="Z66" s="14">
        <v>3.3400000000000001E-3</v>
      </c>
      <c r="AA66" s="16">
        <f t="shared" ref="AA66:AA129" si="7">X66+Y66+Z66</f>
        <v>9.4739999999999991E-2</v>
      </c>
      <c r="AB66" s="25">
        <f t="shared" ref="AB66:AB129" si="8">(1+AA66)^(1/12)-1</f>
        <v>7.5715949973309549E-3</v>
      </c>
      <c r="AC66" s="23">
        <f t="shared" ref="AC66:AC129" si="9">V66-AB66</f>
        <v>-0.14096061375946384</v>
      </c>
    </row>
    <row r="67" spans="1:29" x14ac:dyDescent="0.3">
      <c r="A67" s="4" t="s">
        <v>65</v>
      </c>
      <c r="B67" s="18">
        <v>45809</v>
      </c>
      <c r="C67" s="4" t="s">
        <v>282</v>
      </c>
      <c r="D67" s="4">
        <v>6</v>
      </c>
      <c r="E67" s="15">
        <v>5087842</v>
      </c>
      <c r="F67" s="19">
        <v>1.1371</v>
      </c>
      <c r="G67" s="20">
        <v>0</v>
      </c>
      <c r="H67" s="4">
        <v>71.2</v>
      </c>
      <c r="I67" s="4">
        <v>22</v>
      </c>
      <c r="J67" s="4">
        <v>4</v>
      </c>
      <c r="K67" s="21">
        <v>0.80320000000000003</v>
      </c>
      <c r="L67" s="21">
        <v>0.14380000000000001</v>
      </c>
      <c r="M67" s="4">
        <v>0</v>
      </c>
      <c r="N67" s="4">
        <v>0</v>
      </c>
      <c r="O67" s="4">
        <v>0</v>
      </c>
      <c r="P67" s="4">
        <v>82.1</v>
      </c>
      <c r="Q67" s="15">
        <v>0</v>
      </c>
      <c r="R67" s="15">
        <v>382109.79</v>
      </c>
      <c r="S67" s="15">
        <v>260211.58</v>
      </c>
      <c r="T67" s="15">
        <v>5667820.3099999996</v>
      </c>
      <c r="U67" s="22">
        <f t="shared" si="5"/>
        <v>5209740.21</v>
      </c>
      <c r="V67" s="23">
        <f t="shared" si="6"/>
        <v>8.0821210790996245E-2</v>
      </c>
      <c r="W67" s="24">
        <f>Parametros!$B$4*H67+Parametros!$B$5*K67*100+Parametros!$B$6*P67+Parametros!$B$7*(1-L67)*100</f>
        <v>78.278999999999996</v>
      </c>
      <c r="X67" s="16">
        <f>INDEX('Tasa Referencia'!$B$2:$B$37,MATCH(B67,'Tasa Referencia'!$A$2:$A$37,0))</f>
        <v>8.1600000000000006E-2</v>
      </c>
      <c r="Y67" s="16">
        <f>INDEX('Catalogo Proveedores'!$N$2:$N$101,MATCH(A67,'Catalogo Proveedores'!$A$2:$A$101,0))</f>
        <v>9.7000000000000003E-3</v>
      </c>
      <c r="Z67" s="14">
        <v>1.67E-3</v>
      </c>
      <c r="AA67" s="16">
        <f t="shared" si="7"/>
        <v>9.2970000000000011E-2</v>
      </c>
      <c r="AB67" s="25">
        <f t="shared" si="8"/>
        <v>7.4357389441261912E-3</v>
      </c>
      <c r="AC67" s="23">
        <f t="shared" si="9"/>
        <v>7.3385471846870054E-2</v>
      </c>
    </row>
    <row r="68" spans="1:29" x14ac:dyDescent="0.3">
      <c r="A68" s="4" t="s">
        <v>65</v>
      </c>
      <c r="B68" s="18">
        <v>45839</v>
      </c>
      <c r="C68" s="4" t="s">
        <v>282</v>
      </c>
      <c r="D68" s="4">
        <v>7</v>
      </c>
      <c r="E68" s="15">
        <v>4906680.8899999997</v>
      </c>
      <c r="F68" s="19">
        <v>1.1371</v>
      </c>
      <c r="G68" s="20">
        <v>0</v>
      </c>
      <c r="H68" s="4">
        <v>74.099999999999994</v>
      </c>
      <c r="I68" s="4">
        <v>27</v>
      </c>
      <c r="J68" s="4">
        <v>8</v>
      </c>
      <c r="K68" s="21">
        <v>0.72009999999999996</v>
      </c>
      <c r="L68" s="21">
        <v>7.9200000000000007E-2</v>
      </c>
      <c r="M68" s="4">
        <v>1</v>
      </c>
      <c r="N68" s="4">
        <v>0</v>
      </c>
      <c r="O68" s="4">
        <v>0</v>
      </c>
      <c r="P68" s="4">
        <v>78</v>
      </c>
      <c r="Q68" s="15">
        <v>13770.24</v>
      </c>
      <c r="R68" s="15">
        <v>267891.09999999998</v>
      </c>
      <c r="S68" s="15">
        <v>195145.87</v>
      </c>
      <c r="T68" s="15">
        <v>4902393.8099999996</v>
      </c>
      <c r="U68" s="22">
        <f t="shared" si="5"/>
        <v>4993196.3599999994</v>
      </c>
      <c r="V68" s="23">
        <f t="shared" si="6"/>
        <v>-1.8522084010219451E-2</v>
      </c>
      <c r="W68" s="24">
        <f>Parametros!$B$4*H68+Parametros!$B$5*K68*100+Parametros!$B$6*P68+Parametros!$B$7*(1-L68)*100</f>
        <v>76.95</v>
      </c>
      <c r="X68" s="16">
        <f>INDEX('Tasa Referencia'!$B$2:$B$37,MATCH(B68,'Tasa Referencia'!$A$2:$A$37,0))</f>
        <v>8.0699999999999994E-2</v>
      </c>
      <c r="Y68" s="16">
        <f>INDEX('Catalogo Proveedores'!$N$2:$N$101,MATCH(A68,'Catalogo Proveedores'!$A$2:$A$101,0))</f>
        <v>9.7000000000000003E-3</v>
      </c>
      <c r="Z68" s="14">
        <v>-2.5000000000000001E-3</v>
      </c>
      <c r="AA68" s="16">
        <f t="shared" si="7"/>
        <v>8.7899999999999992E-2</v>
      </c>
      <c r="AB68" s="25">
        <f t="shared" si="8"/>
        <v>7.0454727500885994E-3</v>
      </c>
      <c r="AC68" s="23">
        <f t="shared" si="9"/>
        <v>-2.5567556760308051E-2</v>
      </c>
    </row>
    <row r="69" spans="1:29" x14ac:dyDescent="0.3">
      <c r="A69" s="4" t="s">
        <v>65</v>
      </c>
      <c r="B69" s="18">
        <v>45870</v>
      </c>
      <c r="C69" s="4" t="s">
        <v>282</v>
      </c>
      <c r="D69" s="4">
        <v>8</v>
      </c>
      <c r="E69" s="15">
        <v>5378470.3099999996</v>
      </c>
      <c r="F69" s="19">
        <v>1.1371</v>
      </c>
      <c r="G69" s="20">
        <v>0</v>
      </c>
      <c r="H69" s="4">
        <v>73.2</v>
      </c>
      <c r="I69" s="4">
        <v>20</v>
      </c>
      <c r="J69" s="4">
        <v>3</v>
      </c>
      <c r="K69" s="21">
        <v>0.86299999999999999</v>
      </c>
      <c r="L69" s="21">
        <v>8.6300000000000002E-2</v>
      </c>
      <c r="M69" s="4">
        <v>1</v>
      </c>
      <c r="N69" s="4">
        <v>0</v>
      </c>
      <c r="O69" s="4">
        <v>0</v>
      </c>
      <c r="P69" s="4">
        <v>86.2</v>
      </c>
      <c r="Q69" s="15">
        <v>12822.17</v>
      </c>
      <c r="R69" s="15">
        <v>288358.55</v>
      </c>
      <c r="S69" s="15">
        <v>171521.27</v>
      </c>
      <c r="T69" s="15">
        <v>5601391.79</v>
      </c>
      <c r="U69" s="22">
        <f t="shared" si="5"/>
        <v>5508129.7599999998</v>
      </c>
      <c r="V69" s="23">
        <f t="shared" si="6"/>
        <v>1.6649795889389172E-2</v>
      </c>
      <c r="W69" s="24">
        <f>Parametros!$B$4*H69+Parametros!$B$5*K69*100+Parametros!$B$6*P69+Parametros!$B$7*(1-L69)*100</f>
        <v>82.455500000000001</v>
      </c>
      <c r="X69" s="16">
        <f>INDEX('Tasa Referencia'!$B$2:$B$37,MATCH(B69,'Tasa Referencia'!$A$2:$A$37,0))</f>
        <v>7.7399999999999997E-2</v>
      </c>
      <c r="Y69" s="16">
        <f>INDEX('Catalogo Proveedores'!$N$2:$N$101,MATCH(A69,'Catalogo Proveedores'!$A$2:$A$101,0))</f>
        <v>9.7000000000000003E-3</v>
      </c>
      <c r="Z69" s="14">
        <v>-1.3799999999999999E-3</v>
      </c>
      <c r="AA69" s="16">
        <f t="shared" si="7"/>
        <v>8.5719999999999991E-2</v>
      </c>
      <c r="AB69" s="25">
        <f t="shared" si="8"/>
        <v>6.8771532038014449E-3</v>
      </c>
      <c r="AC69" s="23">
        <f t="shared" si="9"/>
        <v>9.772642685587727E-3</v>
      </c>
    </row>
    <row r="70" spans="1:29" x14ac:dyDescent="0.3">
      <c r="A70" s="4" t="s">
        <v>65</v>
      </c>
      <c r="B70" s="18">
        <v>45901</v>
      </c>
      <c r="C70" s="4" t="s">
        <v>282</v>
      </c>
      <c r="D70" s="4">
        <v>9</v>
      </c>
      <c r="E70" s="15">
        <v>4539959.34</v>
      </c>
      <c r="F70" s="19">
        <v>1.1371</v>
      </c>
      <c r="G70" s="20">
        <v>0</v>
      </c>
      <c r="H70" s="4">
        <v>70.900000000000006</v>
      </c>
      <c r="I70" s="4">
        <v>16</v>
      </c>
      <c r="J70" s="4">
        <v>4</v>
      </c>
      <c r="K70" s="21">
        <v>0.76680000000000004</v>
      </c>
      <c r="L70" s="21">
        <v>0.1331</v>
      </c>
      <c r="M70" s="4">
        <v>0</v>
      </c>
      <c r="N70" s="4">
        <v>0</v>
      </c>
      <c r="O70" s="4">
        <v>0</v>
      </c>
      <c r="P70" s="4">
        <v>83.7</v>
      </c>
      <c r="Q70" s="15">
        <v>0</v>
      </c>
      <c r="R70" s="15">
        <v>308004.07</v>
      </c>
      <c r="S70" s="15">
        <v>217579.81</v>
      </c>
      <c r="T70" s="15">
        <v>4720331.34</v>
      </c>
      <c r="U70" s="22">
        <f t="shared" si="5"/>
        <v>4630383.6000000006</v>
      </c>
      <c r="V70" s="23">
        <f t="shared" si="6"/>
        <v>1.9055386904258991E-2</v>
      </c>
      <c r="W70" s="24">
        <f>Parametros!$B$4*H70+Parametros!$B$5*K70*100+Parametros!$B$6*P70+Parametros!$B$7*(1-L70)*100</f>
        <v>77.5625</v>
      </c>
      <c r="X70" s="16">
        <f>INDEX('Tasa Referencia'!$B$2:$B$37,MATCH(B70,'Tasa Referencia'!$A$2:$A$37,0))</f>
        <v>7.4899999999999994E-2</v>
      </c>
      <c r="Y70" s="16">
        <f>INDEX('Catalogo Proveedores'!$N$2:$N$101,MATCH(A70,'Catalogo Proveedores'!$A$2:$A$101,0))</f>
        <v>9.7000000000000003E-3</v>
      </c>
      <c r="Z70" s="14">
        <v>-3.0000000000000001E-3</v>
      </c>
      <c r="AA70" s="16">
        <f t="shared" si="7"/>
        <v>8.1599999999999992E-2</v>
      </c>
      <c r="AB70" s="25">
        <f t="shared" si="8"/>
        <v>6.5581969365593462E-3</v>
      </c>
      <c r="AC70" s="23">
        <f t="shared" si="9"/>
        <v>1.2497189967699645E-2</v>
      </c>
    </row>
    <row r="71" spans="1:29" x14ac:dyDescent="0.3">
      <c r="A71" s="4" t="s">
        <v>65</v>
      </c>
      <c r="B71" s="18">
        <v>45931</v>
      </c>
      <c r="C71" s="4" t="s">
        <v>282</v>
      </c>
      <c r="D71" s="4">
        <v>10</v>
      </c>
      <c r="E71" s="15">
        <v>5106082.1100000003</v>
      </c>
      <c r="F71" s="19">
        <v>1.1371</v>
      </c>
      <c r="G71" s="20">
        <v>0</v>
      </c>
      <c r="H71" s="4">
        <v>74.2</v>
      </c>
      <c r="I71" s="4">
        <v>27</v>
      </c>
      <c r="J71" s="4">
        <v>4</v>
      </c>
      <c r="K71" s="21">
        <v>0.84909999999999997</v>
      </c>
      <c r="L71" s="21">
        <v>9.8500000000000004E-2</v>
      </c>
      <c r="M71" s="4">
        <v>0</v>
      </c>
      <c r="N71" s="4">
        <v>0</v>
      </c>
      <c r="O71" s="4">
        <v>0</v>
      </c>
      <c r="P71" s="4">
        <v>79.099999999999994</v>
      </c>
      <c r="Q71" s="15">
        <v>0</v>
      </c>
      <c r="R71" s="15">
        <v>322142.82</v>
      </c>
      <c r="S71" s="15">
        <v>191745.62</v>
      </c>
      <c r="T71" s="15">
        <v>5431394.79</v>
      </c>
      <c r="U71" s="22">
        <f t="shared" si="5"/>
        <v>5236479.3100000005</v>
      </c>
      <c r="V71" s="23">
        <f t="shared" si="6"/>
        <v>3.5886818678485255E-2</v>
      </c>
      <c r="W71" s="24">
        <f>Parametros!$B$4*H71+Parametros!$B$5*K71*100+Parametros!$B$6*P71+Parametros!$B$7*(1-L71)*100</f>
        <v>80.785499999999999</v>
      </c>
      <c r="X71" s="16">
        <f>INDEX('Tasa Referencia'!$B$2:$B$37,MATCH(B71,'Tasa Referencia'!$A$2:$A$37,0))</f>
        <v>7.4300000000000005E-2</v>
      </c>
      <c r="Y71" s="16">
        <f>INDEX('Catalogo Proveedores'!$N$2:$N$101,MATCH(A71,'Catalogo Proveedores'!$A$2:$A$101,0))</f>
        <v>9.7000000000000003E-3</v>
      </c>
      <c r="Z71" s="14">
        <v>-3.2299999999999998E-3</v>
      </c>
      <c r="AA71" s="16">
        <f t="shared" si="7"/>
        <v>8.0770000000000008E-2</v>
      </c>
      <c r="AB71" s="25">
        <f t="shared" si="8"/>
        <v>6.4938064281403474E-3</v>
      </c>
      <c r="AC71" s="23">
        <f t="shared" si="9"/>
        <v>2.9393012250344908E-2</v>
      </c>
    </row>
    <row r="72" spans="1:29" x14ac:dyDescent="0.3">
      <c r="A72" s="4" t="s">
        <v>65</v>
      </c>
      <c r="B72" s="18">
        <v>45962</v>
      </c>
      <c r="C72" s="4" t="s">
        <v>282</v>
      </c>
      <c r="D72" s="4">
        <v>11</v>
      </c>
      <c r="E72" s="15">
        <v>4034980.29</v>
      </c>
      <c r="F72" s="19">
        <v>1.1371</v>
      </c>
      <c r="G72" s="20">
        <v>0</v>
      </c>
      <c r="H72" s="4">
        <v>75.2</v>
      </c>
      <c r="I72" s="4">
        <v>17</v>
      </c>
      <c r="J72" s="4">
        <v>6</v>
      </c>
      <c r="K72" s="21">
        <v>0.64990000000000003</v>
      </c>
      <c r="L72" s="21">
        <v>0.13619999999999999</v>
      </c>
      <c r="M72" s="4">
        <v>2</v>
      </c>
      <c r="N72" s="4">
        <v>3</v>
      </c>
      <c r="O72" s="4">
        <v>173</v>
      </c>
      <c r="P72" s="4">
        <v>83.8</v>
      </c>
      <c r="Q72" s="15">
        <v>2321384.0699999998</v>
      </c>
      <c r="R72" s="15">
        <v>347311.01</v>
      </c>
      <c r="S72" s="15">
        <v>213267.77</v>
      </c>
      <c r="T72" s="15">
        <v>3926559.97</v>
      </c>
      <c r="U72" s="22">
        <f t="shared" si="5"/>
        <v>6490407.5999999996</v>
      </c>
      <c r="V72" s="23">
        <f t="shared" si="6"/>
        <v>-0.6529500757886042</v>
      </c>
      <c r="W72" s="24">
        <f>Parametros!$B$4*H72+Parametros!$B$5*K72*100+Parametros!$B$6*P72+Parametros!$B$7*(1-L72)*100</f>
        <v>75.533999999999992</v>
      </c>
      <c r="X72" s="16">
        <f>INDEX('Tasa Referencia'!$B$2:$B$37,MATCH(B72,'Tasa Referencia'!$A$2:$A$37,0))</f>
        <v>7.2800000000000004E-2</v>
      </c>
      <c r="Y72" s="16">
        <f>INDEX('Catalogo Proveedores'!$N$2:$N$101,MATCH(A72,'Catalogo Proveedores'!$A$2:$A$101,0))</f>
        <v>9.7000000000000003E-3</v>
      </c>
      <c r="Z72" s="14">
        <v>6.1500000000000001E-3</v>
      </c>
      <c r="AA72" s="16">
        <f t="shared" si="7"/>
        <v>8.8650000000000007E-2</v>
      </c>
      <c r="AB72" s="25">
        <f t="shared" si="8"/>
        <v>7.1033093740258124E-3</v>
      </c>
      <c r="AC72" s="23">
        <f t="shared" si="9"/>
        <v>-0.66005338516263001</v>
      </c>
    </row>
    <row r="73" spans="1:29" x14ac:dyDescent="0.3">
      <c r="A73" s="4" t="s">
        <v>65</v>
      </c>
      <c r="B73" s="18">
        <v>45992</v>
      </c>
      <c r="C73" s="4" t="s">
        <v>282</v>
      </c>
      <c r="D73" s="4">
        <v>12</v>
      </c>
      <c r="E73" s="15">
        <v>4614438.54</v>
      </c>
      <c r="F73" s="19">
        <v>1.1371</v>
      </c>
      <c r="G73" s="20">
        <v>0</v>
      </c>
      <c r="H73" s="4">
        <v>74.599999999999994</v>
      </c>
      <c r="I73" s="4">
        <v>21</v>
      </c>
      <c r="J73" s="4">
        <v>4</v>
      </c>
      <c r="K73" s="21">
        <v>0.79610000000000003</v>
      </c>
      <c r="L73" s="21">
        <v>7.7399999999999997E-2</v>
      </c>
      <c r="M73" s="4">
        <v>0</v>
      </c>
      <c r="N73" s="4">
        <v>1</v>
      </c>
      <c r="O73" s="4">
        <v>5.2</v>
      </c>
      <c r="P73" s="4">
        <v>86.2</v>
      </c>
      <c r="Q73" s="15">
        <v>68107.7</v>
      </c>
      <c r="R73" s="15">
        <v>156642.54999999999</v>
      </c>
      <c r="S73" s="15">
        <v>144006.31</v>
      </c>
      <c r="T73" s="15">
        <v>4721202.8099999996</v>
      </c>
      <c r="U73" s="22">
        <f t="shared" si="5"/>
        <v>4695182.4800000004</v>
      </c>
      <c r="V73" s="23">
        <f t="shared" si="6"/>
        <v>5.5113773009042048E-3</v>
      </c>
      <c r="W73" s="24">
        <f>Parametros!$B$4*H73+Parametros!$B$5*K73*100+Parametros!$B$6*P73+Parametros!$B$7*(1-L73)*100</f>
        <v>81.072000000000003</v>
      </c>
      <c r="X73" s="16">
        <f>INDEX('Tasa Referencia'!$B$2:$B$37,MATCH(B73,'Tasa Referencia'!$A$2:$A$37,0))</f>
        <v>6.9599999999999995E-2</v>
      </c>
      <c r="Y73" s="16">
        <f>INDEX('Catalogo Proveedores'!$N$2:$N$101,MATCH(A73,'Catalogo Proveedores'!$A$2:$A$101,0))</f>
        <v>9.7000000000000003E-3</v>
      </c>
      <c r="Z73" s="14">
        <v>7.5100000000000002E-3</v>
      </c>
      <c r="AA73" s="16">
        <f t="shared" si="7"/>
        <v>8.6809999999999998E-2</v>
      </c>
      <c r="AB73" s="25">
        <f t="shared" si="8"/>
        <v>6.9613516634010608E-3</v>
      </c>
      <c r="AC73" s="23">
        <f t="shared" si="9"/>
        <v>-1.449974362496856E-3</v>
      </c>
    </row>
    <row r="74" spans="1:29" x14ac:dyDescent="0.3">
      <c r="A74" s="4" t="s">
        <v>69</v>
      </c>
      <c r="B74" s="18">
        <v>44927</v>
      </c>
      <c r="C74" s="4" t="s">
        <v>279</v>
      </c>
      <c r="D74" s="4">
        <v>1</v>
      </c>
      <c r="E74" s="15">
        <v>3993312.11</v>
      </c>
      <c r="F74" s="19">
        <v>1</v>
      </c>
      <c r="G74" s="20">
        <v>0</v>
      </c>
      <c r="H74" s="4">
        <v>74</v>
      </c>
      <c r="I74" s="4">
        <v>19</v>
      </c>
      <c r="J74" s="4">
        <v>4</v>
      </c>
      <c r="K74" s="21">
        <v>0.78969999999999996</v>
      </c>
      <c r="L74" s="21">
        <v>0.13020000000000001</v>
      </c>
      <c r="M74" s="4">
        <v>1</v>
      </c>
      <c r="N74" s="4">
        <v>0</v>
      </c>
      <c r="O74" s="4">
        <v>0</v>
      </c>
      <c r="P74" s="4">
        <v>77.900000000000006</v>
      </c>
      <c r="Q74" s="15">
        <v>213756.23</v>
      </c>
      <c r="R74" s="15">
        <v>200541.48</v>
      </c>
      <c r="S74" s="15">
        <v>187872.65</v>
      </c>
      <c r="T74" s="15">
        <v>4126870.82</v>
      </c>
      <c r="U74" s="22">
        <f t="shared" si="5"/>
        <v>4219737.17</v>
      </c>
      <c r="V74" s="23">
        <f t="shared" si="6"/>
        <v>-2.2502848780713736E-2</v>
      </c>
      <c r="W74" s="24">
        <f>Parametros!$B$4*H74+Parametros!$B$5*K74*100+Parametros!$B$6*P74+Parametros!$B$7*(1-L74)*100</f>
        <v>78.217999999999989</v>
      </c>
      <c r="X74" s="16">
        <f>INDEX('Tasa Referencia'!$B$2:$B$37,MATCH(B74,'Tasa Referencia'!$A$2:$A$37,0))</f>
        <v>0.1125</v>
      </c>
      <c r="Y74" s="16">
        <f>INDEX('Catalogo Proveedores'!$N$2:$N$101,MATCH(A74,'Catalogo Proveedores'!$A$2:$A$101,0))</f>
        <v>3.2599999999999997E-2</v>
      </c>
      <c r="Z74" s="14">
        <v>2.4399999999999999E-3</v>
      </c>
      <c r="AA74" s="16">
        <f t="shared" si="7"/>
        <v>0.14754</v>
      </c>
      <c r="AB74" s="25">
        <f t="shared" si="8"/>
        <v>1.1534390676368744E-2</v>
      </c>
      <c r="AC74" s="23">
        <f t="shared" si="9"/>
        <v>-3.403723945708248E-2</v>
      </c>
    </row>
    <row r="75" spans="1:29" x14ac:dyDescent="0.3">
      <c r="A75" s="4" t="s">
        <v>69</v>
      </c>
      <c r="B75" s="18">
        <v>44958</v>
      </c>
      <c r="C75" s="4" t="s">
        <v>279</v>
      </c>
      <c r="D75" s="4">
        <v>2</v>
      </c>
      <c r="E75" s="15">
        <v>3993210.8799999999</v>
      </c>
      <c r="F75" s="19">
        <v>1</v>
      </c>
      <c r="G75" s="20">
        <v>0</v>
      </c>
      <c r="H75" s="4">
        <v>72.5</v>
      </c>
      <c r="I75" s="4">
        <v>14</v>
      </c>
      <c r="J75" s="4">
        <v>1</v>
      </c>
      <c r="K75" s="21">
        <v>0.9093</v>
      </c>
      <c r="L75" s="21">
        <v>7.7700000000000005E-2</v>
      </c>
      <c r="M75" s="4">
        <v>0</v>
      </c>
      <c r="N75" s="4">
        <v>1</v>
      </c>
      <c r="O75" s="4">
        <v>3.5</v>
      </c>
      <c r="P75" s="4">
        <v>81.3</v>
      </c>
      <c r="Q75" s="15">
        <v>74942.649999999994</v>
      </c>
      <c r="R75" s="15">
        <v>193131.39</v>
      </c>
      <c r="S75" s="15">
        <v>101023.81</v>
      </c>
      <c r="T75" s="15">
        <v>4218669.8600000003</v>
      </c>
      <c r="U75" s="22">
        <f t="shared" si="5"/>
        <v>4160261.11</v>
      </c>
      <c r="V75" s="23">
        <f t="shared" si="6"/>
        <v>1.3845300044407946E-2</v>
      </c>
      <c r="W75" s="24">
        <f>Parametros!$B$4*H75+Parametros!$B$5*K75*100+Parametros!$B$6*P75+Parametros!$B$7*(1-L75)*100</f>
        <v>82.748500000000007</v>
      </c>
      <c r="X75" s="16">
        <f>INDEX('Tasa Referencia'!$B$2:$B$37,MATCH(B75,'Tasa Referencia'!$A$2:$A$37,0))</f>
        <v>0.11409999999999999</v>
      </c>
      <c r="Y75" s="16">
        <f>INDEX('Catalogo Proveedores'!$N$2:$N$101,MATCH(A75,'Catalogo Proveedores'!$A$2:$A$101,0))</f>
        <v>3.2599999999999997E-2</v>
      </c>
      <c r="Z75" s="14">
        <v>3.82E-3</v>
      </c>
      <c r="AA75" s="16">
        <f t="shared" si="7"/>
        <v>0.15051999999999999</v>
      </c>
      <c r="AB75" s="25">
        <f t="shared" si="8"/>
        <v>1.1753031612438347E-2</v>
      </c>
      <c r="AC75" s="23">
        <f t="shared" si="9"/>
        <v>2.0922684319695985E-3</v>
      </c>
    </row>
    <row r="76" spans="1:29" x14ac:dyDescent="0.3">
      <c r="A76" s="4" t="s">
        <v>69</v>
      </c>
      <c r="B76" s="18">
        <v>44986</v>
      </c>
      <c r="C76" s="4" t="s">
        <v>279</v>
      </c>
      <c r="D76" s="4">
        <v>3</v>
      </c>
      <c r="E76" s="15">
        <v>4269355.28</v>
      </c>
      <c r="F76" s="19">
        <v>1.0457000000000001</v>
      </c>
      <c r="G76" s="20">
        <v>4.5699999999999998E-2</v>
      </c>
      <c r="H76" s="4">
        <v>73.7</v>
      </c>
      <c r="I76" s="4">
        <v>28</v>
      </c>
      <c r="J76" s="4">
        <v>4</v>
      </c>
      <c r="K76" s="21">
        <v>0.84599999999999997</v>
      </c>
      <c r="L76" s="21">
        <v>0.13039999999999999</v>
      </c>
      <c r="M76" s="4">
        <v>2</v>
      </c>
      <c r="N76" s="4">
        <v>2</v>
      </c>
      <c r="O76" s="4">
        <v>19.7</v>
      </c>
      <c r="P76" s="4">
        <v>79.8</v>
      </c>
      <c r="Q76" s="15">
        <v>377008.15</v>
      </c>
      <c r="R76" s="15">
        <v>287861.52</v>
      </c>
      <c r="S76" s="15">
        <v>201218.98</v>
      </c>
      <c r="T76" s="15">
        <v>4416831.59</v>
      </c>
      <c r="U76" s="22">
        <f t="shared" si="5"/>
        <v>4733005.9700000007</v>
      </c>
      <c r="V76" s="23">
        <f t="shared" si="6"/>
        <v>-7.1583979048655738E-2</v>
      </c>
      <c r="W76" s="24">
        <f>Parametros!$B$4*H76+Parametros!$B$5*K76*100+Parametros!$B$6*P76+Parametros!$B$7*(1-L76)*100</f>
        <v>80.178999999999988</v>
      </c>
      <c r="X76" s="16">
        <f>INDEX('Tasa Referencia'!$B$2:$B$37,MATCH(B76,'Tasa Referencia'!$A$2:$A$37,0))</f>
        <v>0.114</v>
      </c>
      <c r="Y76" s="16">
        <f>INDEX('Catalogo Proveedores'!$N$2:$N$101,MATCH(A76,'Catalogo Proveedores'!$A$2:$A$101,0))</f>
        <v>3.2599999999999997E-2</v>
      </c>
      <c r="Z76" s="14">
        <v>4.9500000000000004E-3</v>
      </c>
      <c r="AA76" s="16">
        <f t="shared" si="7"/>
        <v>0.15155000000000002</v>
      </c>
      <c r="AB76" s="25">
        <f t="shared" si="8"/>
        <v>1.1828481428493465E-2</v>
      </c>
      <c r="AC76" s="23">
        <f t="shared" si="9"/>
        <v>-8.3412460477149203E-2</v>
      </c>
    </row>
    <row r="77" spans="1:29" x14ac:dyDescent="0.3">
      <c r="A77" s="4" t="s">
        <v>69</v>
      </c>
      <c r="B77" s="18">
        <v>45017</v>
      </c>
      <c r="C77" s="4" t="s">
        <v>279</v>
      </c>
      <c r="D77" s="4">
        <v>4</v>
      </c>
      <c r="E77" s="15">
        <v>4255097.74</v>
      </c>
      <c r="F77" s="19">
        <v>1.0457000000000001</v>
      </c>
      <c r="G77" s="20">
        <v>0</v>
      </c>
      <c r="H77" s="4">
        <v>74.900000000000006</v>
      </c>
      <c r="I77" s="4">
        <v>20</v>
      </c>
      <c r="J77" s="4">
        <v>2</v>
      </c>
      <c r="K77" s="21">
        <v>0.9022</v>
      </c>
      <c r="L77" s="21">
        <v>9.5799999999999996E-2</v>
      </c>
      <c r="M77" s="4">
        <v>0</v>
      </c>
      <c r="N77" s="4">
        <v>0</v>
      </c>
      <c r="O77" s="4">
        <v>0</v>
      </c>
      <c r="P77" s="4">
        <v>75.400000000000006</v>
      </c>
      <c r="Q77" s="15">
        <v>0</v>
      </c>
      <c r="R77" s="15">
        <v>158501.69</v>
      </c>
      <c r="S77" s="15">
        <v>139259.31</v>
      </c>
      <c r="T77" s="15">
        <v>4805504.0199999996</v>
      </c>
      <c r="U77" s="22">
        <f t="shared" si="5"/>
        <v>4274340.120000001</v>
      </c>
      <c r="V77" s="23">
        <f t="shared" si="6"/>
        <v>0.11053240155233468</v>
      </c>
      <c r="W77" s="24">
        <f>Parametros!$B$4*H77+Parametros!$B$5*K77*100+Parametros!$B$6*P77+Parametros!$B$7*(1-L77)*100</f>
        <v>81.924000000000007</v>
      </c>
      <c r="X77" s="16">
        <f>INDEX('Tasa Referencia'!$B$2:$B$37,MATCH(B77,'Tasa Referencia'!$A$2:$A$37,0))</f>
        <v>0.1119</v>
      </c>
      <c r="Y77" s="16">
        <f>INDEX('Catalogo Proveedores'!$N$2:$N$101,MATCH(A77,'Catalogo Proveedores'!$A$2:$A$101,0))</f>
        <v>3.2599999999999997E-2</v>
      </c>
      <c r="Z77" s="14">
        <v>-6.4000000000000005E-4</v>
      </c>
      <c r="AA77" s="16">
        <f t="shared" si="7"/>
        <v>0.14385999999999999</v>
      </c>
      <c r="AB77" s="25">
        <f t="shared" si="8"/>
        <v>1.1263671784522478E-2</v>
      </c>
      <c r="AC77" s="23">
        <f t="shared" si="9"/>
        <v>9.9268729767812203E-2</v>
      </c>
    </row>
    <row r="78" spans="1:29" x14ac:dyDescent="0.3">
      <c r="A78" s="4" t="s">
        <v>69</v>
      </c>
      <c r="B78" s="18">
        <v>45047</v>
      </c>
      <c r="C78" s="4" t="s">
        <v>279</v>
      </c>
      <c r="D78" s="4">
        <v>5</v>
      </c>
      <c r="E78" s="15">
        <v>4527029.53</v>
      </c>
      <c r="F78" s="19">
        <v>1.0457000000000001</v>
      </c>
      <c r="G78" s="20">
        <v>0</v>
      </c>
      <c r="H78" s="4">
        <v>73.2</v>
      </c>
      <c r="I78" s="4">
        <v>19</v>
      </c>
      <c r="J78" s="4">
        <v>1</v>
      </c>
      <c r="K78" s="21">
        <v>0.92159999999999997</v>
      </c>
      <c r="L78" s="21">
        <v>0.1235</v>
      </c>
      <c r="M78" s="4">
        <v>1</v>
      </c>
      <c r="N78" s="4">
        <v>0</v>
      </c>
      <c r="O78" s="4">
        <v>0</v>
      </c>
      <c r="P78" s="4">
        <v>82.2</v>
      </c>
      <c r="Q78" s="15">
        <v>14893.97</v>
      </c>
      <c r="R78" s="15">
        <v>388808.75</v>
      </c>
      <c r="S78" s="15">
        <v>176791.94</v>
      </c>
      <c r="T78" s="15">
        <v>4897327.8899999997</v>
      </c>
      <c r="U78" s="22">
        <f t="shared" si="5"/>
        <v>4753940.3099999996</v>
      </c>
      <c r="V78" s="23">
        <f t="shared" si="6"/>
        <v>2.9278737960916904E-2</v>
      </c>
      <c r="W78" s="24">
        <f>Parametros!$B$4*H78+Parametros!$B$5*K78*100+Parametros!$B$6*P78+Parametros!$B$7*(1-L78)*100</f>
        <v>82.855500000000006</v>
      </c>
      <c r="X78" s="16">
        <f>INDEX('Tasa Referencia'!$B$2:$B$37,MATCH(B78,'Tasa Referencia'!$A$2:$A$37,0))</f>
        <v>0.11210000000000001</v>
      </c>
      <c r="Y78" s="16">
        <f>INDEX('Catalogo Proveedores'!$N$2:$N$101,MATCH(A78,'Catalogo Proveedores'!$A$2:$A$101,0))</f>
        <v>3.2599999999999997E-2</v>
      </c>
      <c r="Z78" s="14">
        <v>-3.5200000000000001E-3</v>
      </c>
      <c r="AA78" s="16">
        <f t="shared" si="7"/>
        <v>0.14118</v>
      </c>
      <c r="AB78" s="25">
        <f t="shared" si="8"/>
        <v>1.106601492263537E-2</v>
      </c>
      <c r="AC78" s="23">
        <f t="shared" si="9"/>
        <v>1.8212723038281534E-2</v>
      </c>
    </row>
    <row r="79" spans="1:29" x14ac:dyDescent="0.3">
      <c r="A79" s="4" t="s">
        <v>69</v>
      </c>
      <c r="B79" s="18">
        <v>45078</v>
      </c>
      <c r="C79" s="4" t="s">
        <v>279</v>
      </c>
      <c r="D79" s="4">
        <v>6</v>
      </c>
      <c r="E79" s="15">
        <v>4519629.22</v>
      </c>
      <c r="F79" s="19">
        <v>1.0457000000000001</v>
      </c>
      <c r="G79" s="20">
        <v>0</v>
      </c>
      <c r="H79" s="4">
        <v>72.3</v>
      </c>
      <c r="I79" s="4">
        <v>18</v>
      </c>
      <c r="J79" s="4">
        <v>2</v>
      </c>
      <c r="K79" s="21">
        <v>0.90200000000000002</v>
      </c>
      <c r="L79" s="21">
        <v>7.5899999999999995E-2</v>
      </c>
      <c r="M79" s="4">
        <v>1</v>
      </c>
      <c r="N79" s="4">
        <v>0</v>
      </c>
      <c r="O79" s="4">
        <v>0</v>
      </c>
      <c r="P79" s="4">
        <v>76.2</v>
      </c>
      <c r="Q79" s="15">
        <v>233812.46</v>
      </c>
      <c r="R79" s="15">
        <v>124593.53</v>
      </c>
      <c r="S79" s="15">
        <v>120977.55</v>
      </c>
      <c r="T79" s="15">
        <v>4883704.03</v>
      </c>
      <c r="U79" s="22">
        <f t="shared" si="5"/>
        <v>4757057.66</v>
      </c>
      <c r="V79" s="23">
        <f t="shared" si="6"/>
        <v>2.5932441692212888E-2</v>
      </c>
      <c r="W79" s="24">
        <f>Parametros!$B$4*H79+Parametros!$B$5*K79*100+Parametros!$B$6*P79+Parametros!$B$7*(1-L79)*100</f>
        <v>81.466499999999996</v>
      </c>
      <c r="X79" s="16">
        <f>INDEX('Tasa Referencia'!$B$2:$B$37,MATCH(B79,'Tasa Referencia'!$A$2:$A$37,0))</f>
        <v>0.1119</v>
      </c>
      <c r="Y79" s="16">
        <f>INDEX('Catalogo Proveedores'!$N$2:$N$101,MATCH(A79,'Catalogo Proveedores'!$A$2:$A$101,0))</f>
        <v>3.2599999999999997E-2</v>
      </c>
      <c r="Z79" s="14">
        <v>-1.2800000000000001E-3</v>
      </c>
      <c r="AA79" s="16">
        <f t="shared" si="7"/>
        <v>0.14321999999999999</v>
      </c>
      <c r="AB79" s="25">
        <f t="shared" si="8"/>
        <v>1.1216508758994381E-2</v>
      </c>
      <c r="AC79" s="23">
        <f t="shared" si="9"/>
        <v>1.4715932933218507E-2</v>
      </c>
    </row>
    <row r="80" spans="1:29" x14ac:dyDescent="0.3">
      <c r="A80" s="4" t="s">
        <v>69</v>
      </c>
      <c r="B80" s="18">
        <v>45108</v>
      </c>
      <c r="C80" s="4" t="s">
        <v>279</v>
      </c>
      <c r="D80" s="4">
        <v>7</v>
      </c>
      <c r="E80" s="15">
        <v>4223246.17</v>
      </c>
      <c r="F80" s="19">
        <v>1.0457000000000001</v>
      </c>
      <c r="G80" s="20">
        <v>0</v>
      </c>
      <c r="H80" s="4">
        <v>70.8</v>
      </c>
      <c r="I80" s="4">
        <v>19</v>
      </c>
      <c r="J80" s="4">
        <v>2</v>
      </c>
      <c r="K80" s="21">
        <v>0.88890000000000002</v>
      </c>
      <c r="L80" s="21">
        <v>0.1142</v>
      </c>
      <c r="M80" s="4">
        <v>0</v>
      </c>
      <c r="N80" s="4">
        <v>0</v>
      </c>
      <c r="O80" s="4">
        <v>0</v>
      </c>
      <c r="P80" s="4">
        <v>80.5</v>
      </c>
      <c r="Q80" s="15">
        <v>0</v>
      </c>
      <c r="R80" s="15">
        <v>282416.98</v>
      </c>
      <c r="S80" s="15">
        <v>161620.34</v>
      </c>
      <c r="T80" s="15">
        <v>4608750.0599999996</v>
      </c>
      <c r="U80" s="22">
        <f t="shared" si="5"/>
        <v>4344042.8100000005</v>
      </c>
      <c r="V80" s="23">
        <f t="shared" si="6"/>
        <v>5.7435800716864889E-2</v>
      </c>
      <c r="W80" s="24">
        <f>Parametros!$B$4*H80+Parametros!$B$5*K80*100+Parametros!$B$6*P80+Parametros!$B$7*(1-L80)*100</f>
        <v>80.834000000000003</v>
      </c>
      <c r="X80" s="16">
        <f>INDEX('Tasa Referencia'!$B$2:$B$37,MATCH(B80,'Tasa Referencia'!$A$2:$A$37,0))</f>
        <v>0.1132</v>
      </c>
      <c r="Y80" s="16">
        <f>INDEX('Catalogo Proveedores'!$N$2:$N$101,MATCH(A80,'Catalogo Proveedores'!$A$2:$A$101,0))</f>
        <v>3.2599999999999997E-2</v>
      </c>
      <c r="Z80" s="14">
        <v>-1.8799999999999999E-3</v>
      </c>
      <c r="AA80" s="16">
        <f t="shared" si="7"/>
        <v>0.14391999999999999</v>
      </c>
      <c r="AB80" s="25">
        <f t="shared" si="8"/>
        <v>1.126809207791668E-2</v>
      </c>
      <c r="AC80" s="23">
        <f t="shared" si="9"/>
        <v>4.6167708638948209E-2</v>
      </c>
    </row>
    <row r="81" spans="1:29" x14ac:dyDescent="0.3">
      <c r="A81" s="4" t="s">
        <v>69</v>
      </c>
      <c r="B81" s="18">
        <v>45139</v>
      </c>
      <c r="C81" s="4" t="s">
        <v>279</v>
      </c>
      <c r="D81" s="4">
        <v>8</v>
      </c>
      <c r="E81" s="15">
        <v>4394781.58</v>
      </c>
      <c r="F81" s="19">
        <v>1.0457000000000001</v>
      </c>
      <c r="G81" s="20">
        <v>0</v>
      </c>
      <c r="H81" s="4">
        <v>74.900000000000006</v>
      </c>
      <c r="I81" s="4">
        <v>21</v>
      </c>
      <c r="J81" s="4">
        <v>2</v>
      </c>
      <c r="K81" s="21">
        <v>0.91120000000000001</v>
      </c>
      <c r="L81" s="21">
        <v>9.5200000000000007E-2</v>
      </c>
      <c r="M81" s="4">
        <v>2</v>
      </c>
      <c r="N81" s="4">
        <v>0</v>
      </c>
      <c r="O81" s="4">
        <v>0</v>
      </c>
      <c r="P81" s="4">
        <v>74.599999999999994</v>
      </c>
      <c r="Q81" s="15">
        <v>26142.97</v>
      </c>
      <c r="R81" s="15">
        <v>147945.17000000001</v>
      </c>
      <c r="S81" s="15">
        <v>143117.93</v>
      </c>
      <c r="T81" s="15">
        <v>4745044.41</v>
      </c>
      <c r="U81" s="22">
        <f t="shared" si="5"/>
        <v>4425751.79</v>
      </c>
      <c r="V81" s="23">
        <f t="shared" si="6"/>
        <v>6.7289701088382461E-2</v>
      </c>
      <c r="W81" s="24">
        <f>Parametros!$B$4*H81+Parametros!$B$5*K81*100+Parametros!$B$6*P81+Parametros!$B$7*(1-L81)*100</f>
        <v>82.043000000000006</v>
      </c>
      <c r="X81" s="16">
        <f>INDEX('Tasa Referencia'!$B$2:$B$37,MATCH(B81,'Tasa Referencia'!$A$2:$A$37,0))</f>
        <v>0.1124</v>
      </c>
      <c r="Y81" s="16">
        <f>INDEX('Catalogo Proveedores'!$N$2:$N$101,MATCH(A81,'Catalogo Proveedores'!$A$2:$A$101,0))</f>
        <v>3.2599999999999997E-2</v>
      </c>
      <c r="Z81" s="14">
        <v>-3.0699999999999998E-3</v>
      </c>
      <c r="AA81" s="16">
        <f t="shared" si="7"/>
        <v>0.14193</v>
      </c>
      <c r="AB81" s="25">
        <f t="shared" si="8"/>
        <v>1.1121372183655831E-2</v>
      </c>
      <c r="AC81" s="23">
        <f t="shared" si="9"/>
        <v>5.616832890472663E-2</v>
      </c>
    </row>
    <row r="82" spans="1:29" x14ac:dyDescent="0.3">
      <c r="A82" s="4" t="s">
        <v>69</v>
      </c>
      <c r="B82" s="18">
        <v>45170</v>
      </c>
      <c r="C82" s="4" t="s">
        <v>279</v>
      </c>
      <c r="D82" s="4">
        <v>9</v>
      </c>
      <c r="E82" s="15">
        <v>4255563.37</v>
      </c>
      <c r="F82" s="19">
        <v>1.0457000000000001</v>
      </c>
      <c r="G82" s="20">
        <v>0</v>
      </c>
      <c r="H82" s="4">
        <v>71.599999999999994</v>
      </c>
      <c r="I82" s="4">
        <v>15</v>
      </c>
      <c r="J82" s="4">
        <v>1</v>
      </c>
      <c r="K82" s="21">
        <v>0.92030000000000001</v>
      </c>
      <c r="L82" s="21">
        <v>0.1071</v>
      </c>
      <c r="M82" s="4">
        <v>1</v>
      </c>
      <c r="N82" s="4">
        <v>0</v>
      </c>
      <c r="O82" s="4">
        <v>0</v>
      </c>
      <c r="P82" s="4">
        <v>76.900000000000006</v>
      </c>
      <c r="Q82" s="15">
        <v>8049.06</v>
      </c>
      <c r="R82" s="15">
        <v>307290.02</v>
      </c>
      <c r="S82" s="15">
        <v>145181.78</v>
      </c>
      <c r="T82" s="15">
        <v>4482402.21</v>
      </c>
      <c r="U82" s="22">
        <f t="shared" si="5"/>
        <v>4425720.669999999</v>
      </c>
      <c r="V82" s="23">
        <f t="shared" si="6"/>
        <v>1.2645348932219309E-2</v>
      </c>
      <c r="W82" s="24">
        <f>Parametros!$B$4*H82+Parametros!$B$5*K82*100+Parametros!$B$6*P82+Parametros!$B$7*(1-L82)*100</f>
        <v>81.44250000000001</v>
      </c>
      <c r="X82" s="16">
        <f>INDEX('Tasa Referencia'!$B$2:$B$37,MATCH(B82,'Tasa Referencia'!$A$2:$A$37,0))</f>
        <v>0.1134</v>
      </c>
      <c r="Y82" s="16">
        <f>INDEX('Catalogo Proveedores'!$N$2:$N$101,MATCH(A82,'Catalogo Proveedores'!$A$2:$A$101,0))</f>
        <v>3.2599999999999997E-2</v>
      </c>
      <c r="Z82" s="14">
        <v>-2.0400000000000001E-3</v>
      </c>
      <c r="AA82" s="16">
        <f t="shared" si="7"/>
        <v>0.14395999999999998</v>
      </c>
      <c r="AB82" s="25">
        <f t="shared" si="8"/>
        <v>1.1271038822109558E-2</v>
      </c>
      <c r="AC82" s="23">
        <f t="shared" si="9"/>
        <v>1.3743101101097513E-3</v>
      </c>
    </row>
    <row r="83" spans="1:29" x14ac:dyDescent="0.3">
      <c r="A83" s="4" t="s">
        <v>69</v>
      </c>
      <c r="B83" s="18">
        <v>45200</v>
      </c>
      <c r="C83" s="4" t="s">
        <v>279</v>
      </c>
      <c r="D83" s="4">
        <v>10</v>
      </c>
      <c r="E83" s="15">
        <v>4038545.67</v>
      </c>
      <c r="F83" s="19">
        <v>1.0457000000000001</v>
      </c>
      <c r="G83" s="20">
        <v>0</v>
      </c>
      <c r="H83" s="4">
        <v>73.2</v>
      </c>
      <c r="I83" s="4">
        <v>23</v>
      </c>
      <c r="J83" s="4">
        <v>2</v>
      </c>
      <c r="K83" s="21">
        <v>0.90620000000000001</v>
      </c>
      <c r="L83" s="21">
        <v>5.7700000000000001E-2</v>
      </c>
      <c r="M83" s="4">
        <v>0</v>
      </c>
      <c r="N83" s="4">
        <v>0</v>
      </c>
      <c r="O83" s="4">
        <v>0</v>
      </c>
      <c r="P83" s="4">
        <v>82.2</v>
      </c>
      <c r="Q83" s="15">
        <v>0</v>
      </c>
      <c r="R83" s="15">
        <v>136760.26999999999</v>
      </c>
      <c r="S83" s="15">
        <v>86086.41</v>
      </c>
      <c r="T83" s="15">
        <v>4237131.92</v>
      </c>
      <c r="U83" s="22">
        <f t="shared" si="5"/>
        <v>4089219.53</v>
      </c>
      <c r="V83" s="23">
        <f t="shared" si="6"/>
        <v>3.4908611011573165E-2</v>
      </c>
      <c r="W83" s="24">
        <f>Parametros!$B$4*H83+Parametros!$B$5*K83*100+Parametros!$B$6*P83+Parametros!$B$7*(1-L83)*100</f>
        <v>83.380499999999998</v>
      </c>
      <c r="X83" s="16">
        <f>INDEX('Tasa Referencia'!$B$2:$B$37,MATCH(B83,'Tasa Referencia'!$A$2:$A$37,0))</f>
        <v>0.1103</v>
      </c>
      <c r="Y83" s="16">
        <f>INDEX('Catalogo Proveedores'!$N$2:$N$101,MATCH(A83,'Catalogo Proveedores'!$A$2:$A$101,0))</f>
        <v>3.2599999999999997E-2</v>
      </c>
      <c r="Z83" s="14">
        <v>-1.41E-3</v>
      </c>
      <c r="AA83" s="16">
        <f t="shared" si="7"/>
        <v>0.14149</v>
      </c>
      <c r="AB83" s="25">
        <f t="shared" si="8"/>
        <v>1.1088899966153143E-2</v>
      </c>
      <c r="AC83" s="23">
        <f t="shared" si="9"/>
        <v>2.3819711045420022E-2</v>
      </c>
    </row>
    <row r="84" spans="1:29" x14ac:dyDescent="0.3">
      <c r="A84" s="4" t="s">
        <v>69</v>
      </c>
      <c r="B84" s="18">
        <v>45231</v>
      </c>
      <c r="C84" s="4" t="s">
        <v>279</v>
      </c>
      <c r="D84" s="4">
        <v>11</v>
      </c>
      <c r="E84" s="15">
        <v>3816409.47</v>
      </c>
      <c r="F84" s="19">
        <v>1.0457000000000001</v>
      </c>
      <c r="G84" s="20">
        <v>0</v>
      </c>
      <c r="H84" s="4">
        <v>70.8</v>
      </c>
      <c r="I84" s="4">
        <v>18</v>
      </c>
      <c r="J84" s="4">
        <v>2</v>
      </c>
      <c r="K84" s="21">
        <v>0.90329999999999999</v>
      </c>
      <c r="L84" s="21">
        <v>8.2799999999999999E-2</v>
      </c>
      <c r="M84" s="4">
        <v>0</v>
      </c>
      <c r="N84" s="4">
        <v>0</v>
      </c>
      <c r="O84" s="4">
        <v>0</v>
      </c>
      <c r="P84" s="4">
        <v>78.2</v>
      </c>
      <c r="Q84" s="15">
        <v>0</v>
      </c>
      <c r="R84" s="15">
        <v>104642.23</v>
      </c>
      <c r="S84" s="15">
        <v>110054.47</v>
      </c>
      <c r="T84" s="15">
        <v>4255850.05</v>
      </c>
      <c r="U84" s="22">
        <f t="shared" si="5"/>
        <v>3810997.23</v>
      </c>
      <c r="V84" s="23">
        <f t="shared" si="6"/>
        <v>0.104527371682186</v>
      </c>
      <c r="W84" s="24">
        <f>Parametros!$B$4*H84+Parametros!$B$5*K84*100+Parametros!$B$6*P84+Parametros!$B$7*(1-L84)*100</f>
        <v>81.277000000000001</v>
      </c>
      <c r="X84" s="16">
        <f>INDEX('Tasa Referencia'!$B$2:$B$37,MATCH(B84,'Tasa Referencia'!$A$2:$A$37,0))</f>
        <v>0.1144</v>
      </c>
      <c r="Y84" s="16">
        <f>INDEX('Catalogo Proveedores'!$N$2:$N$101,MATCH(A84,'Catalogo Proveedores'!$A$2:$A$101,0))</f>
        <v>3.2599999999999997E-2</v>
      </c>
      <c r="Z84" s="14">
        <v>-3.6999999999999999E-4</v>
      </c>
      <c r="AA84" s="16">
        <f t="shared" si="7"/>
        <v>0.14662999999999998</v>
      </c>
      <c r="AB84" s="25">
        <f t="shared" si="8"/>
        <v>1.1467520746820004E-2</v>
      </c>
      <c r="AC84" s="23">
        <f t="shared" si="9"/>
        <v>9.3059850935365993E-2</v>
      </c>
    </row>
    <row r="85" spans="1:29" x14ac:dyDescent="0.3">
      <c r="A85" s="4" t="s">
        <v>69</v>
      </c>
      <c r="B85" s="18">
        <v>45261</v>
      </c>
      <c r="C85" s="4" t="s">
        <v>279</v>
      </c>
      <c r="D85" s="4">
        <v>12</v>
      </c>
      <c r="E85" s="15">
        <v>3985448.84</v>
      </c>
      <c r="F85" s="19">
        <v>1.0457000000000001</v>
      </c>
      <c r="G85" s="20">
        <v>0</v>
      </c>
      <c r="H85" s="4">
        <v>73</v>
      </c>
      <c r="I85" s="4">
        <v>25</v>
      </c>
      <c r="J85" s="4">
        <v>3</v>
      </c>
      <c r="K85" s="21">
        <v>0.88600000000000001</v>
      </c>
      <c r="L85" s="21">
        <v>7.5399999999999995E-2</v>
      </c>
      <c r="M85" s="4">
        <v>1</v>
      </c>
      <c r="N85" s="4">
        <v>0</v>
      </c>
      <c r="O85" s="4">
        <v>0</v>
      </c>
      <c r="P85" s="4">
        <v>77.7</v>
      </c>
      <c r="Q85" s="15">
        <v>12022.62</v>
      </c>
      <c r="R85" s="15">
        <v>146016.51999999999</v>
      </c>
      <c r="S85" s="15">
        <v>114056.21</v>
      </c>
      <c r="T85" s="15">
        <v>4363555.5999999996</v>
      </c>
      <c r="U85" s="22">
        <f t="shared" si="5"/>
        <v>4029431.77</v>
      </c>
      <c r="V85" s="23">
        <f t="shared" si="6"/>
        <v>7.6571461585134754E-2</v>
      </c>
      <c r="W85" s="24">
        <f>Parametros!$B$4*H85+Parametros!$B$5*K85*100+Parametros!$B$6*P85+Parametros!$B$7*(1-L85)*100</f>
        <v>81.539000000000001</v>
      </c>
      <c r="X85" s="16">
        <f>INDEX('Tasa Referencia'!$B$2:$B$37,MATCH(B85,'Tasa Referencia'!$A$2:$A$37,0))</f>
        <v>0.1124</v>
      </c>
      <c r="Y85" s="16">
        <f>INDEX('Catalogo Proveedores'!$N$2:$N$101,MATCH(A85,'Catalogo Proveedores'!$A$2:$A$101,0))</f>
        <v>3.2599999999999997E-2</v>
      </c>
      <c r="Z85" s="14">
        <v>-2.0699999999999998E-3</v>
      </c>
      <c r="AA85" s="16">
        <f t="shared" si="7"/>
        <v>0.14293</v>
      </c>
      <c r="AB85" s="25">
        <f t="shared" si="8"/>
        <v>1.1195130044475032E-2</v>
      </c>
      <c r="AC85" s="23">
        <f t="shared" si="9"/>
        <v>6.5376331540659721E-2</v>
      </c>
    </row>
    <row r="86" spans="1:29" x14ac:dyDescent="0.3">
      <c r="A86" s="4" t="s">
        <v>69</v>
      </c>
      <c r="B86" s="18">
        <v>45292</v>
      </c>
      <c r="C86" s="4" t="s">
        <v>281</v>
      </c>
      <c r="D86" s="4">
        <v>1</v>
      </c>
      <c r="E86" s="15">
        <v>3900678.46</v>
      </c>
      <c r="F86" s="19">
        <v>1.0457000000000001</v>
      </c>
      <c r="G86" s="20">
        <v>0</v>
      </c>
      <c r="H86" s="4">
        <v>75.3</v>
      </c>
      <c r="I86" s="4">
        <v>17</v>
      </c>
      <c r="J86" s="4">
        <v>2</v>
      </c>
      <c r="K86" s="21">
        <v>0.86950000000000005</v>
      </c>
      <c r="L86" s="21">
        <v>7.5399999999999995E-2</v>
      </c>
      <c r="M86" s="4">
        <v>2</v>
      </c>
      <c r="N86" s="4">
        <v>0</v>
      </c>
      <c r="O86" s="4">
        <v>0</v>
      </c>
      <c r="P86" s="4">
        <v>71.599999999999994</v>
      </c>
      <c r="Q86" s="15">
        <v>69278.02</v>
      </c>
      <c r="R86" s="15">
        <v>165121.5</v>
      </c>
      <c r="S86" s="15">
        <v>103873.37</v>
      </c>
      <c r="T86" s="15">
        <v>4415957.6399999997</v>
      </c>
      <c r="U86" s="22">
        <f t="shared" si="5"/>
        <v>4031204.61</v>
      </c>
      <c r="V86" s="23">
        <f t="shared" si="6"/>
        <v>8.7127880601680738E-2</v>
      </c>
      <c r="W86" s="24">
        <f>Parametros!$B$4*H86+Parametros!$B$5*K86*100+Parametros!$B$6*P86+Parametros!$B$7*(1-L86)*100</f>
        <v>80.628999999999991</v>
      </c>
      <c r="X86" s="16">
        <f>INDEX('Tasa Referencia'!$B$2:$B$37,MATCH(B86,'Tasa Referencia'!$A$2:$A$37,0))</f>
        <v>0.1133</v>
      </c>
      <c r="Y86" s="16">
        <f>INDEX('Catalogo Proveedores'!$N$2:$N$101,MATCH(A86,'Catalogo Proveedores'!$A$2:$A$101,0))</f>
        <v>3.2599999999999997E-2</v>
      </c>
      <c r="Z86" s="14">
        <v>-1.1999999999999999E-3</v>
      </c>
      <c r="AA86" s="16">
        <f t="shared" si="7"/>
        <v>0.1447</v>
      </c>
      <c r="AB86" s="25">
        <f t="shared" si="8"/>
        <v>1.1325536560144789E-2</v>
      </c>
      <c r="AC86" s="23">
        <f t="shared" si="9"/>
        <v>7.5802344041535949E-2</v>
      </c>
    </row>
    <row r="87" spans="1:29" x14ac:dyDescent="0.3">
      <c r="A87" s="4" t="s">
        <v>69</v>
      </c>
      <c r="B87" s="18">
        <v>45323</v>
      </c>
      <c r="C87" s="4" t="s">
        <v>281</v>
      </c>
      <c r="D87" s="4">
        <v>2</v>
      </c>
      <c r="E87" s="15">
        <v>3776137.28</v>
      </c>
      <c r="F87" s="19">
        <v>1.0457000000000001</v>
      </c>
      <c r="G87" s="20">
        <v>0</v>
      </c>
      <c r="H87" s="4">
        <v>73.7</v>
      </c>
      <c r="I87" s="4">
        <v>12</v>
      </c>
      <c r="J87" s="4">
        <v>1</v>
      </c>
      <c r="K87" s="21">
        <v>0.93889999999999996</v>
      </c>
      <c r="L87" s="21">
        <v>0.15579999999999999</v>
      </c>
      <c r="M87" s="4">
        <v>1</v>
      </c>
      <c r="N87" s="4">
        <v>2</v>
      </c>
      <c r="O87" s="4">
        <v>81.8</v>
      </c>
      <c r="P87" s="4">
        <v>72</v>
      </c>
      <c r="Q87" s="15">
        <v>1324345.1499999999</v>
      </c>
      <c r="R87" s="15">
        <v>292526.14</v>
      </c>
      <c r="S87" s="15">
        <v>184072.84</v>
      </c>
      <c r="T87" s="15">
        <v>4257440.42</v>
      </c>
      <c r="U87" s="22">
        <f t="shared" si="5"/>
        <v>5208935.7299999995</v>
      </c>
      <c r="V87" s="23">
        <f t="shared" si="6"/>
        <v>-0.2234899883813288</v>
      </c>
      <c r="W87" s="24">
        <f>Parametros!$B$4*H87+Parametros!$B$5*K87*100+Parametros!$B$6*P87+Parametros!$B$7*(1-L87)*100</f>
        <v>81.024999999999991</v>
      </c>
      <c r="X87" s="16">
        <f>INDEX('Tasa Referencia'!$B$2:$B$37,MATCH(B87,'Tasa Referencia'!$A$2:$A$37,0))</f>
        <v>0.1123</v>
      </c>
      <c r="Y87" s="16">
        <f>INDEX('Catalogo Proveedores'!$N$2:$N$101,MATCH(A87,'Catalogo Proveedores'!$A$2:$A$101,0))</f>
        <v>3.2599999999999997E-2</v>
      </c>
      <c r="Z87" s="14">
        <v>-1.82E-3</v>
      </c>
      <c r="AA87" s="16">
        <f t="shared" si="7"/>
        <v>0.14308000000000001</v>
      </c>
      <c r="AB87" s="25">
        <f t="shared" si="8"/>
        <v>1.1206188620999091E-2</v>
      </c>
      <c r="AC87" s="23">
        <f t="shared" si="9"/>
        <v>-0.23469617700232789</v>
      </c>
    </row>
    <row r="88" spans="1:29" x14ac:dyDescent="0.3">
      <c r="A88" s="4" t="s">
        <v>69</v>
      </c>
      <c r="B88" s="18">
        <v>45352</v>
      </c>
      <c r="C88" s="4" t="s">
        <v>281</v>
      </c>
      <c r="D88" s="4">
        <v>3</v>
      </c>
      <c r="E88" s="15">
        <v>3902580.67</v>
      </c>
      <c r="F88" s="19">
        <v>1.0992</v>
      </c>
      <c r="G88" s="20">
        <v>5.11E-2</v>
      </c>
      <c r="H88" s="4">
        <v>73.900000000000006</v>
      </c>
      <c r="I88" s="4">
        <v>21</v>
      </c>
      <c r="J88" s="4">
        <v>3</v>
      </c>
      <c r="K88" s="21">
        <v>0.87539999999999996</v>
      </c>
      <c r="L88" s="21">
        <v>0.15490000000000001</v>
      </c>
      <c r="M88" s="4">
        <v>0</v>
      </c>
      <c r="N88" s="4">
        <v>0</v>
      </c>
      <c r="O88" s="4">
        <v>0</v>
      </c>
      <c r="P88" s="4">
        <v>75.3</v>
      </c>
      <c r="Q88" s="15">
        <v>0</v>
      </c>
      <c r="R88" s="15">
        <v>287803.09000000003</v>
      </c>
      <c r="S88" s="15">
        <v>204738.18</v>
      </c>
      <c r="T88" s="15">
        <v>4178976.81</v>
      </c>
      <c r="U88" s="22">
        <f t="shared" si="5"/>
        <v>3985645.5799999996</v>
      </c>
      <c r="V88" s="23">
        <f t="shared" si="6"/>
        <v>4.6262814748665823E-2</v>
      </c>
      <c r="W88" s="24">
        <f>Parametros!$B$4*H88+Parametros!$B$5*K88*100+Parametros!$B$6*P88+Parametros!$B$7*(1-L88)*100</f>
        <v>79.863500000000002</v>
      </c>
      <c r="X88" s="16">
        <f>INDEX('Tasa Referencia'!$B$2:$B$37,MATCH(B88,'Tasa Referencia'!$A$2:$A$37,0))</f>
        <v>0.1101</v>
      </c>
      <c r="Y88" s="16">
        <f>INDEX('Catalogo Proveedores'!$N$2:$N$101,MATCH(A88,'Catalogo Proveedores'!$A$2:$A$101,0))</f>
        <v>3.2599999999999997E-2</v>
      </c>
      <c r="Z88" s="14">
        <v>7.7999999999999999E-4</v>
      </c>
      <c r="AA88" s="16">
        <f t="shared" si="7"/>
        <v>0.14348</v>
      </c>
      <c r="AB88" s="25">
        <f t="shared" si="8"/>
        <v>1.1235671656370405E-2</v>
      </c>
      <c r="AC88" s="23">
        <f t="shared" si="9"/>
        <v>3.5027143092295418E-2</v>
      </c>
    </row>
    <row r="89" spans="1:29" x14ac:dyDescent="0.3">
      <c r="A89" s="4" t="s">
        <v>69</v>
      </c>
      <c r="B89" s="18">
        <v>45383</v>
      </c>
      <c r="C89" s="4" t="s">
        <v>281</v>
      </c>
      <c r="D89" s="4">
        <v>4</v>
      </c>
      <c r="E89" s="15">
        <v>4278913.7699999996</v>
      </c>
      <c r="F89" s="19">
        <v>1.0992</v>
      </c>
      <c r="G89" s="20">
        <v>0</v>
      </c>
      <c r="H89" s="4">
        <v>76.099999999999994</v>
      </c>
      <c r="I89" s="4">
        <v>17</v>
      </c>
      <c r="J89" s="4">
        <v>1</v>
      </c>
      <c r="K89" s="21">
        <v>0.91930000000000001</v>
      </c>
      <c r="L89" s="21">
        <v>0.1003</v>
      </c>
      <c r="M89" s="4">
        <v>1</v>
      </c>
      <c r="N89" s="4">
        <v>0</v>
      </c>
      <c r="O89" s="4">
        <v>0</v>
      </c>
      <c r="P89" s="4">
        <v>82</v>
      </c>
      <c r="Q89" s="15">
        <v>19037.09</v>
      </c>
      <c r="R89" s="15">
        <v>175916.76</v>
      </c>
      <c r="S89" s="15">
        <v>137324.78</v>
      </c>
      <c r="T89" s="15">
        <v>4619093.1100000003</v>
      </c>
      <c r="U89" s="22">
        <f t="shared" si="5"/>
        <v>4336542.8399999989</v>
      </c>
      <c r="V89" s="23">
        <f t="shared" si="6"/>
        <v>6.1170074573361738E-2</v>
      </c>
      <c r="W89" s="24">
        <f>Parametros!$B$4*H89+Parametros!$B$5*K89*100+Parametros!$B$6*P89+Parametros!$B$7*(1-L89)*100</f>
        <v>84.109499999999997</v>
      </c>
      <c r="X89" s="16">
        <f>INDEX('Tasa Referencia'!$B$2:$B$37,MATCH(B89,'Tasa Referencia'!$A$2:$A$37,0))</f>
        <v>0.10920000000000001</v>
      </c>
      <c r="Y89" s="16">
        <f>INDEX('Catalogo Proveedores'!$N$2:$N$101,MATCH(A89,'Catalogo Proveedores'!$A$2:$A$101,0))</f>
        <v>3.2599999999999997E-2</v>
      </c>
      <c r="Z89" s="14">
        <v>4.2599999999999999E-3</v>
      </c>
      <c r="AA89" s="16">
        <f t="shared" si="7"/>
        <v>0.14606000000000002</v>
      </c>
      <c r="AB89" s="25">
        <f t="shared" si="8"/>
        <v>1.1425610403207997E-2</v>
      </c>
      <c r="AC89" s="23">
        <f t="shared" si="9"/>
        <v>4.974446417015374E-2</v>
      </c>
    </row>
    <row r="90" spans="1:29" x14ac:dyDescent="0.3">
      <c r="A90" s="4" t="s">
        <v>69</v>
      </c>
      <c r="B90" s="18">
        <v>45413</v>
      </c>
      <c r="C90" s="4" t="s">
        <v>281</v>
      </c>
      <c r="D90" s="4">
        <v>5</v>
      </c>
      <c r="E90" s="15">
        <v>4160623</v>
      </c>
      <c r="F90" s="19">
        <v>1.0992</v>
      </c>
      <c r="G90" s="20">
        <v>0</v>
      </c>
      <c r="H90" s="4">
        <v>73.8</v>
      </c>
      <c r="I90" s="4">
        <v>13</v>
      </c>
      <c r="J90" s="4">
        <v>1</v>
      </c>
      <c r="K90" s="21">
        <v>0.89629999999999999</v>
      </c>
      <c r="L90" s="21">
        <v>5.8400000000000001E-2</v>
      </c>
      <c r="M90" s="4">
        <v>0</v>
      </c>
      <c r="N90" s="4">
        <v>3</v>
      </c>
      <c r="O90" s="4">
        <v>132</v>
      </c>
      <c r="P90" s="4">
        <v>78.599999999999994</v>
      </c>
      <c r="Q90" s="15">
        <v>2309681.65</v>
      </c>
      <c r="R90" s="15">
        <v>108513.9</v>
      </c>
      <c r="S90" s="15">
        <v>81169.23</v>
      </c>
      <c r="T90" s="15">
        <v>4307569.34</v>
      </c>
      <c r="U90" s="22">
        <f t="shared" si="5"/>
        <v>6497649.3200000003</v>
      </c>
      <c r="V90" s="23">
        <f t="shared" si="6"/>
        <v>-0.50842593749169929</v>
      </c>
      <c r="W90" s="24">
        <f>Parametros!$B$4*H90+Parametros!$B$5*K90*100+Parametros!$B$6*P90+Parametros!$B$7*(1-L90)*100</f>
        <v>82.562999999999988</v>
      </c>
      <c r="X90" s="16">
        <f>INDEX('Tasa Referencia'!$B$2:$B$37,MATCH(B90,'Tasa Referencia'!$A$2:$A$37,0))</f>
        <v>0.1077</v>
      </c>
      <c r="Y90" s="16">
        <f>INDEX('Catalogo Proveedores'!$N$2:$N$101,MATCH(A90,'Catalogo Proveedores'!$A$2:$A$101,0))</f>
        <v>3.2599999999999997E-2</v>
      </c>
      <c r="Z90" s="14">
        <v>2.8E-3</v>
      </c>
      <c r="AA90" s="16">
        <f t="shared" si="7"/>
        <v>0.1431</v>
      </c>
      <c r="AB90" s="25">
        <f t="shared" si="8"/>
        <v>1.1207662997361645E-2</v>
      </c>
      <c r="AC90" s="23">
        <f t="shared" si="9"/>
        <v>-0.51963360048906093</v>
      </c>
    </row>
    <row r="91" spans="1:29" x14ac:dyDescent="0.3">
      <c r="A91" s="4" t="s">
        <v>69</v>
      </c>
      <c r="B91" s="18">
        <v>45444</v>
      </c>
      <c r="C91" s="4" t="s">
        <v>281</v>
      </c>
      <c r="D91" s="4">
        <v>6</v>
      </c>
      <c r="E91" s="15">
        <v>4448784.45</v>
      </c>
      <c r="F91" s="19">
        <v>1.0992</v>
      </c>
      <c r="G91" s="20">
        <v>0</v>
      </c>
      <c r="H91" s="4">
        <v>71.599999999999994</v>
      </c>
      <c r="I91" s="4">
        <v>24</v>
      </c>
      <c r="J91" s="4">
        <v>1</v>
      </c>
      <c r="K91" s="21">
        <v>0.94720000000000004</v>
      </c>
      <c r="L91" s="21">
        <v>0.1046</v>
      </c>
      <c r="M91" s="4">
        <v>0</v>
      </c>
      <c r="N91" s="4">
        <v>0</v>
      </c>
      <c r="O91" s="4">
        <v>0</v>
      </c>
      <c r="P91" s="4">
        <v>76.400000000000006</v>
      </c>
      <c r="Q91" s="15">
        <v>0</v>
      </c>
      <c r="R91" s="15">
        <v>232122.49</v>
      </c>
      <c r="S91" s="15">
        <v>148492.25</v>
      </c>
      <c r="T91" s="15">
        <v>4860712.83</v>
      </c>
      <c r="U91" s="22">
        <f t="shared" si="5"/>
        <v>4532414.6900000004</v>
      </c>
      <c r="V91" s="23">
        <f t="shared" si="6"/>
        <v>6.7541151160744398E-2</v>
      </c>
      <c r="W91" s="24">
        <f>Parametros!$B$4*H91+Parametros!$B$5*K91*100+Parametros!$B$6*P91+Parametros!$B$7*(1-L91)*100</f>
        <v>82.186999999999998</v>
      </c>
      <c r="X91" s="16">
        <f>INDEX('Tasa Referencia'!$B$2:$B$37,MATCH(B91,'Tasa Referencia'!$A$2:$A$37,0))</f>
        <v>0.1045</v>
      </c>
      <c r="Y91" s="16">
        <f>INDEX('Catalogo Proveedores'!$N$2:$N$101,MATCH(A91,'Catalogo Proveedores'!$A$2:$A$101,0))</f>
        <v>3.2599999999999997E-2</v>
      </c>
      <c r="Z91" s="14">
        <v>9.5E-4</v>
      </c>
      <c r="AA91" s="16">
        <f t="shared" si="7"/>
        <v>0.13805000000000001</v>
      </c>
      <c r="AB91" s="25">
        <f t="shared" si="8"/>
        <v>1.0834630018913272E-2</v>
      </c>
      <c r="AC91" s="23">
        <f t="shared" si="9"/>
        <v>5.6706521141831126E-2</v>
      </c>
    </row>
    <row r="92" spans="1:29" x14ac:dyDescent="0.3">
      <c r="A92" s="4" t="s">
        <v>69</v>
      </c>
      <c r="B92" s="18">
        <v>45474</v>
      </c>
      <c r="C92" s="4" t="s">
        <v>281</v>
      </c>
      <c r="D92" s="4">
        <v>7</v>
      </c>
      <c r="E92" s="15">
        <v>4170184.72</v>
      </c>
      <c r="F92" s="19">
        <v>1.0992</v>
      </c>
      <c r="G92" s="20">
        <v>0</v>
      </c>
      <c r="H92" s="4">
        <v>73.5</v>
      </c>
      <c r="I92" s="4">
        <v>12</v>
      </c>
      <c r="J92" s="4">
        <v>1</v>
      </c>
      <c r="K92" s="21">
        <v>0.90659999999999996</v>
      </c>
      <c r="L92" s="21">
        <v>5.7500000000000002E-2</v>
      </c>
      <c r="M92" s="4">
        <v>1</v>
      </c>
      <c r="N92" s="4">
        <v>0</v>
      </c>
      <c r="O92" s="4">
        <v>0</v>
      </c>
      <c r="P92" s="4">
        <v>77.2</v>
      </c>
      <c r="Q92" s="15">
        <v>56572.4</v>
      </c>
      <c r="R92" s="15">
        <v>109982.97</v>
      </c>
      <c r="S92" s="15">
        <v>80269.320000000007</v>
      </c>
      <c r="T92" s="15">
        <v>4524758.6399999997</v>
      </c>
      <c r="U92" s="22">
        <f t="shared" si="5"/>
        <v>4256470.7699999996</v>
      </c>
      <c r="V92" s="23">
        <f t="shared" si="6"/>
        <v>5.9293299675317074E-2</v>
      </c>
      <c r="W92" s="24">
        <f>Parametros!$B$4*H92+Parametros!$B$5*K92*100+Parametros!$B$6*P92+Parametros!$B$7*(1-L92)*100</f>
        <v>82.500500000000002</v>
      </c>
      <c r="X92" s="16">
        <f>INDEX('Tasa Referencia'!$B$2:$B$37,MATCH(B92,'Tasa Referencia'!$A$2:$A$37,0))</f>
        <v>0.1027</v>
      </c>
      <c r="Y92" s="16">
        <f>INDEX('Catalogo Proveedores'!$N$2:$N$101,MATCH(A92,'Catalogo Proveedores'!$A$2:$A$101,0))</f>
        <v>3.2599999999999997E-2</v>
      </c>
      <c r="Z92" s="14">
        <v>2.0000000000000002E-5</v>
      </c>
      <c r="AA92" s="16">
        <f t="shared" si="7"/>
        <v>0.13532</v>
      </c>
      <c r="AB92" s="25">
        <f t="shared" si="8"/>
        <v>1.0632338286896248E-2</v>
      </c>
      <c r="AC92" s="23">
        <f t="shared" si="9"/>
        <v>4.8660961388420826E-2</v>
      </c>
    </row>
    <row r="93" spans="1:29" x14ac:dyDescent="0.3">
      <c r="A93" s="4" t="s">
        <v>69</v>
      </c>
      <c r="B93" s="18">
        <v>45505</v>
      </c>
      <c r="C93" s="4" t="s">
        <v>281</v>
      </c>
      <c r="D93" s="4">
        <v>8</v>
      </c>
      <c r="E93" s="15">
        <v>4047998.01</v>
      </c>
      <c r="F93" s="19">
        <v>1.0992</v>
      </c>
      <c r="G93" s="20">
        <v>0</v>
      </c>
      <c r="H93" s="4">
        <v>71.400000000000006</v>
      </c>
      <c r="I93" s="4">
        <v>24</v>
      </c>
      <c r="J93" s="4">
        <v>4</v>
      </c>
      <c r="K93" s="21">
        <v>0.81920000000000004</v>
      </c>
      <c r="L93" s="21">
        <v>6.08E-2</v>
      </c>
      <c r="M93" s="4">
        <v>2</v>
      </c>
      <c r="N93" s="4">
        <v>0</v>
      </c>
      <c r="O93" s="4">
        <v>0</v>
      </c>
      <c r="P93" s="4">
        <v>77.900000000000006</v>
      </c>
      <c r="Q93" s="15">
        <v>71631.88</v>
      </c>
      <c r="R93" s="15">
        <v>143791.34</v>
      </c>
      <c r="S93" s="15">
        <v>106173.75</v>
      </c>
      <c r="T93" s="15">
        <v>4243180.62</v>
      </c>
      <c r="U93" s="22">
        <f t="shared" si="5"/>
        <v>4157247.4799999995</v>
      </c>
      <c r="V93" s="23">
        <f t="shared" si="6"/>
        <v>2.0252057995117964E-2</v>
      </c>
      <c r="W93" s="24">
        <f>Parametros!$B$4*H93+Parametros!$B$5*K93*100+Parametros!$B$6*P93+Parametros!$B$7*(1-L93)*100</f>
        <v>79.234000000000009</v>
      </c>
      <c r="X93" s="16">
        <f>INDEX('Tasa Referencia'!$B$2:$B$37,MATCH(B93,'Tasa Referencia'!$A$2:$A$37,0))</f>
        <v>0.1017</v>
      </c>
      <c r="Y93" s="16">
        <f>INDEX('Catalogo Proveedores'!$N$2:$N$101,MATCH(A93,'Catalogo Proveedores'!$A$2:$A$101,0))</f>
        <v>3.2599999999999997E-2</v>
      </c>
      <c r="Z93" s="14">
        <v>2.9E-4</v>
      </c>
      <c r="AA93" s="16">
        <f t="shared" si="7"/>
        <v>0.13459000000000002</v>
      </c>
      <c r="AB93" s="25">
        <f t="shared" si="8"/>
        <v>1.0578170070182358E-2</v>
      </c>
      <c r="AC93" s="23">
        <f t="shared" si="9"/>
        <v>9.6738879249356063E-3</v>
      </c>
    </row>
    <row r="94" spans="1:29" x14ac:dyDescent="0.3">
      <c r="A94" s="4" t="s">
        <v>69</v>
      </c>
      <c r="B94" s="18">
        <v>45536</v>
      </c>
      <c r="C94" s="4" t="s">
        <v>281</v>
      </c>
      <c r="D94" s="4">
        <v>9</v>
      </c>
      <c r="E94" s="15">
        <v>4281463.2</v>
      </c>
      <c r="F94" s="19">
        <v>1.0992</v>
      </c>
      <c r="G94" s="20">
        <v>0</v>
      </c>
      <c r="H94" s="4">
        <v>72.5</v>
      </c>
      <c r="I94" s="4">
        <v>17</v>
      </c>
      <c r="J94" s="4">
        <v>2</v>
      </c>
      <c r="K94" s="21">
        <v>0.90529999999999999</v>
      </c>
      <c r="L94" s="21">
        <v>7.1099999999999997E-2</v>
      </c>
      <c r="M94" s="4">
        <v>0</v>
      </c>
      <c r="N94" s="4">
        <v>0</v>
      </c>
      <c r="O94" s="4">
        <v>0</v>
      </c>
      <c r="P94" s="4">
        <v>80.8</v>
      </c>
      <c r="Q94" s="15">
        <v>0</v>
      </c>
      <c r="R94" s="15">
        <v>178670.69</v>
      </c>
      <c r="S94" s="15">
        <v>108406.94</v>
      </c>
      <c r="T94" s="15">
        <v>4552303.37</v>
      </c>
      <c r="U94" s="22">
        <f t="shared" si="5"/>
        <v>4351726.95</v>
      </c>
      <c r="V94" s="23">
        <f t="shared" si="6"/>
        <v>4.4060424733951754E-2</v>
      </c>
      <c r="W94" s="24">
        <f>Parametros!$B$4*H94+Parametros!$B$5*K94*100+Parametros!$B$6*P94+Parametros!$B$7*(1-L94)*100</f>
        <v>82.627499999999998</v>
      </c>
      <c r="X94" s="16">
        <f>INDEX('Tasa Referencia'!$B$2:$B$37,MATCH(B94,'Tasa Referencia'!$A$2:$A$37,0))</f>
        <v>9.7900000000000001E-2</v>
      </c>
      <c r="Y94" s="16">
        <f>INDEX('Catalogo Proveedores'!$N$2:$N$101,MATCH(A94,'Catalogo Proveedores'!$A$2:$A$101,0))</f>
        <v>3.2599999999999997E-2</v>
      </c>
      <c r="Z94" s="14">
        <v>3.3E-4</v>
      </c>
      <c r="AA94" s="16">
        <f t="shared" si="7"/>
        <v>0.13083</v>
      </c>
      <c r="AB94" s="25">
        <f t="shared" si="8"/>
        <v>1.0298659581755354E-2</v>
      </c>
      <c r="AC94" s="23">
        <f t="shared" si="9"/>
        <v>3.37617651521964E-2</v>
      </c>
    </row>
    <row r="95" spans="1:29" x14ac:dyDescent="0.3">
      <c r="A95" s="4" t="s">
        <v>69</v>
      </c>
      <c r="B95" s="18">
        <v>45566</v>
      </c>
      <c r="C95" s="4" t="s">
        <v>281</v>
      </c>
      <c r="D95" s="4">
        <v>10</v>
      </c>
      <c r="E95" s="15">
        <v>3749347.71</v>
      </c>
      <c r="F95" s="19">
        <v>1.0992</v>
      </c>
      <c r="G95" s="20">
        <v>0</v>
      </c>
      <c r="H95" s="4">
        <v>75.3</v>
      </c>
      <c r="I95" s="4">
        <v>17</v>
      </c>
      <c r="J95" s="4">
        <v>1</v>
      </c>
      <c r="K95" s="21">
        <v>0.91839999999999999</v>
      </c>
      <c r="L95" s="21">
        <v>6.2799999999999995E-2</v>
      </c>
      <c r="M95" s="4">
        <v>2</v>
      </c>
      <c r="N95" s="4">
        <v>0</v>
      </c>
      <c r="O95" s="4">
        <v>0</v>
      </c>
      <c r="P95" s="4">
        <v>79.599999999999994</v>
      </c>
      <c r="Q95" s="15">
        <v>58908.1</v>
      </c>
      <c r="R95" s="15">
        <v>110143.44</v>
      </c>
      <c r="S95" s="15">
        <v>78148.69</v>
      </c>
      <c r="T95" s="15">
        <v>4125025.58</v>
      </c>
      <c r="U95" s="22">
        <f t="shared" si="5"/>
        <v>3840250.56</v>
      </c>
      <c r="V95" s="23">
        <f t="shared" si="6"/>
        <v>6.9035940378338212E-2</v>
      </c>
      <c r="W95" s="24">
        <f>Parametros!$B$4*H95+Parametros!$B$5*K95*100+Parametros!$B$6*P95+Parametros!$B$7*(1-L95)*100</f>
        <v>83.885000000000005</v>
      </c>
      <c r="X95" s="16">
        <f>INDEX('Tasa Referencia'!$B$2:$B$37,MATCH(B95,'Tasa Referencia'!$A$2:$A$37,0))</f>
        <v>9.5200000000000007E-2</v>
      </c>
      <c r="Y95" s="16">
        <f>INDEX('Catalogo Proveedores'!$N$2:$N$101,MATCH(A95,'Catalogo Proveedores'!$A$2:$A$101,0))</f>
        <v>3.2599999999999997E-2</v>
      </c>
      <c r="Z95" s="14">
        <v>3.1800000000000001E-3</v>
      </c>
      <c r="AA95" s="16">
        <f t="shared" si="7"/>
        <v>0.13097999999999999</v>
      </c>
      <c r="AB95" s="25">
        <f t="shared" si="8"/>
        <v>1.0309826570191083E-2</v>
      </c>
      <c r="AC95" s="23">
        <f t="shared" si="9"/>
        <v>5.8726113808147129E-2</v>
      </c>
    </row>
    <row r="96" spans="1:29" x14ac:dyDescent="0.3">
      <c r="A96" s="4" t="s">
        <v>69</v>
      </c>
      <c r="B96" s="18">
        <v>45597</v>
      </c>
      <c r="C96" s="4" t="s">
        <v>281</v>
      </c>
      <c r="D96" s="4">
        <v>11</v>
      </c>
      <c r="E96" s="15">
        <v>3893391.56</v>
      </c>
      <c r="F96" s="19">
        <v>1.0992</v>
      </c>
      <c r="G96" s="20">
        <v>0</v>
      </c>
      <c r="H96" s="4">
        <v>75.8</v>
      </c>
      <c r="I96" s="4">
        <v>17</v>
      </c>
      <c r="J96" s="4">
        <v>2</v>
      </c>
      <c r="K96" s="21">
        <v>0.9113</v>
      </c>
      <c r="L96" s="21">
        <v>8.3500000000000005E-2</v>
      </c>
      <c r="M96" s="4">
        <v>1</v>
      </c>
      <c r="N96" s="4">
        <v>0</v>
      </c>
      <c r="O96" s="4">
        <v>0</v>
      </c>
      <c r="P96" s="4">
        <v>85.5</v>
      </c>
      <c r="Q96" s="15">
        <v>12325.77</v>
      </c>
      <c r="R96" s="15">
        <v>211187.53</v>
      </c>
      <c r="S96" s="15">
        <v>113135.02</v>
      </c>
      <c r="T96" s="15">
        <v>4156515.64</v>
      </c>
      <c r="U96" s="22">
        <f t="shared" si="5"/>
        <v>4003769.84</v>
      </c>
      <c r="V96" s="23">
        <f t="shared" si="6"/>
        <v>3.6748520450653299E-2</v>
      </c>
      <c r="W96" s="24">
        <f>Parametros!$B$4*H96+Parametros!$B$5*K96*100+Parametros!$B$6*P96+Parametros!$B$7*(1-L96)*100</f>
        <v>84.716499999999996</v>
      </c>
      <c r="X96" s="16">
        <f>INDEX('Tasa Referencia'!$B$2:$B$37,MATCH(B96,'Tasa Referencia'!$A$2:$A$37,0))</f>
        <v>9.5600000000000004E-2</v>
      </c>
      <c r="Y96" s="16">
        <f>INDEX('Catalogo Proveedores'!$N$2:$N$101,MATCH(A96,'Catalogo Proveedores'!$A$2:$A$101,0))</f>
        <v>3.2599999999999997E-2</v>
      </c>
      <c r="Z96" s="14">
        <v>3.29E-3</v>
      </c>
      <c r="AA96" s="16">
        <f t="shared" si="7"/>
        <v>0.13149</v>
      </c>
      <c r="AB96" s="25">
        <f t="shared" si="8"/>
        <v>1.034778417842519E-2</v>
      </c>
      <c r="AC96" s="23">
        <f t="shared" si="9"/>
        <v>2.6400736272228109E-2</v>
      </c>
    </row>
    <row r="97" spans="1:29" x14ac:dyDescent="0.3">
      <c r="A97" s="4" t="s">
        <v>69</v>
      </c>
      <c r="B97" s="18">
        <v>45627</v>
      </c>
      <c r="C97" s="4" t="s">
        <v>281</v>
      </c>
      <c r="D97" s="4">
        <v>12</v>
      </c>
      <c r="E97" s="15">
        <v>3702971.42</v>
      </c>
      <c r="F97" s="19">
        <v>1.0992</v>
      </c>
      <c r="G97" s="20">
        <v>0</v>
      </c>
      <c r="H97" s="4">
        <v>74.5</v>
      </c>
      <c r="I97" s="4">
        <v>16</v>
      </c>
      <c r="J97" s="4">
        <v>1</v>
      </c>
      <c r="K97" s="21">
        <v>0.91410000000000002</v>
      </c>
      <c r="L97" s="21">
        <v>0.11840000000000001</v>
      </c>
      <c r="M97" s="4">
        <v>1</v>
      </c>
      <c r="N97" s="4">
        <v>2</v>
      </c>
      <c r="O97" s="4">
        <v>86.2</v>
      </c>
      <c r="P97" s="4">
        <v>75.400000000000006</v>
      </c>
      <c r="Q97" s="15">
        <v>880287.67</v>
      </c>
      <c r="R97" s="15">
        <v>248370.05</v>
      </c>
      <c r="S97" s="15">
        <v>138965.81</v>
      </c>
      <c r="T97" s="15">
        <v>3958603.47</v>
      </c>
      <c r="U97" s="22">
        <f t="shared" si="5"/>
        <v>4692663.33</v>
      </c>
      <c r="V97" s="23">
        <f t="shared" si="6"/>
        <v>-0.1854340465174199</v>
      </c>
      <c r="W97" s="24">
        <f>Parametros!$B$4*H97+Parametros!$B$5*K97*100+Parametros!$B$6*P97+Parametros!$B$7*(1-L97)*100</f>
        <v>81.802000000000007</v>
      </c>
      <c r="X97" s="16">
        <f>INDEX('Tasa Referencia'!$B$2:$B$37,MATCH(B97,'Tasa Referencia'!$A$2:$A$37,0))</f>
        <v>9.2399999999999996E-2</v>
      </c>
      <c r="Y97" s="16">
        <f>INDEX('Catalogo Proveedores'!$N$2:$N$101,MATCH(A97,'Catalogo Proveedores'!$A$2:$A$101,0))</f>
        <v>3.2599999999999997E-2</v>
      </c>
      <c r="Z97" s="14">
        <v>1.8E-3</v>
      </c>
      <c r="AA97" s="16">
        <f t="shared" si="7"/>
        <v>0.1268</v>
      </c>
      <c r="AB97" s="25">
        <f t="shared" si="8"/>
        <v>9.9981303892207052E-3</v>
      </c>
      <c r="AC97" s="23">
        <f t="shared" si="9"/>
        <v>-0.19543217690664061</v>
      </c>
    </row>
    <row r="98" spans="1:29" x14ac:dyDescent="0.3">
      <c r="A98" s="4" t="s">
        <v>69</v>
      </c>
      <c r="B98" s="18">
        <v>45658</v>
      </c>
      <c r="C98" s="4" t="s">
        <v>282</v>
      </c>
      <c r="D98" s="4">
        <v>1</v>
      </c>
      <c r="E98" s="15">
        <v>3960241.23</v>
      </c>
      <c r="F98" s="19">
        <v>1.0992</v>
      </c>
      <c r="G98" s="20">
        <v>0</v>
      </c>
      <c r="H98" s="4">
        <v>74.7</v>
      </c>
      <c r="I98" s="4">
        <v>15</v>
      </c>
      <c r="J98" s="4">
        <v>2</v>
      </c>
      <c r="K98" s="21">
        <v>0.87439999999999996</v>
      </c>
      <c r="L98" s="21">
        <v>0.1241</v>
      </c>
      <c r="M98" s="4">
        <v>0</v>
      </c>
      <c r="N98" s="4">
        <v>0</v>
      </c>
      <c r="O98" s="4">
        <v>0</v>
      </c>
      <c r="P98" s="4">
        <v>73.599999999999994</v>
      </c>
      <c r="Q98" s="15">
        <v>0</v>
      </c>
      <c r="R98" s="15">
        <v>186400.04</v>
      </c>
      <c r="S98" s="15">
        <v>163246.89000000001</v>
      </c>
      <c r="T98" s="15">
        <v>4242442.0199999996</v>
      </c>
      <c r="U98" s="22">
        <f t="shared" si="5"/>
        <v>3983394.38</v>
      </c>
      <c r="V98" s="23">
        <f t="shared" si="6"/>
        <v>6.1060973556923165E-2</v>
      </c>
      <c r="W98" s="24">
        <f>Parametros!$B$4*H98+Parametros!$B$5*K98*100+Parametros!$B$6*P98+Parametros!$B$7*(1-L98)*100</f>
        <v>80.235500000000002</v>
      </c>
      <c r="X98" s="16">
        <f>INDEX('Tasa Referencia'!$B$2:$B$37,MATCH(B98,'Tasa Referencia'!$A$2:$A$37,0))</f>
        <v>8.8900000000000007E-2</v>
      </c>
      <c r="Y98" s="16">
        <f>INDEX('Catalogo Proveedores'!$N$2:$N$101,MATCH(A98,'Catalogo Proveedores'!$A$2:$A$101,0))</f>
        <v>3.2599999999999997E-2</v>
      </c>
      <c r="Z98" s="14">
        <v>8.0000000000000007E-5</v>
      </c>
      <c r="AA98" s="16">
        <f t="shared" si="7"/>
        <v>0.12157999999999999</v>
      </c>
      <c r="AB98" s="25">
        <f t="shared" si="8"/>
        <v>9.6073912928738014E-3</v>
      </c>
      <c r="AC98" s="23">
        <f t="shared" si="9"/>
        <v>5.1453582264049363E-2</v>
      </c>
    </row>
    <row r="99" spans="1:29" x14ac:dyDescent="0.3">
      <c r="A99" s="4" t="s">
        <v>69</v>
      </c>
      <c r="B99" s="18">
        <v>45689</v>
      </c>
      <c r="C99" s="4" t="s">
        <v>282</v>
      </c>
      <c r="D99" s="4">
        <v>2</v>
      </c>
      <c r="E99" s="15">
        <v>4377422.43</v>
      </c>
      <c r="F99" s="19">
        <v>1.1121000000000001</v>
      </c>
      <c r="G99" s="20">
        <v>1.18E-2</v>
      </c>
      <c r="H99" s="4">
        <v>73</v>
      </c>
      <c r="I99" s="4">
        <v>20</v>
      </c>
      <c r="J99" s="4">
        <v>3</v>
      </c>
      <c r="K99" s="21">
        <v>0.85870000000000002</v>
      </c>
      <c r="L99" s="21">
        <v>0.1172</v>
      </c>
      <c r="M99" s="4">
        <v>0</v>
      </c>
      <c r="N99" s="4">
        <v>0</v>
      </c>
      <c r="O99" s="4">
        <v>0</v>
      </c>
      <c r="P99" s="4">
        <v>74.5</v>
      </c>
      <c r="Q99" s="15">
        <v>0</v>
      </c>
      <c r="R99" s="15">
        <v>202489.52</v>
      </c>
      <c r="S99" s="15">
        <v>180183.58</v>
      </c>
      <c r="T99" s="15">
        <v>4820881.5599999996</v>
      </c>
      <c r="U99" s="22">
        <f t="shared" si="5"/>
        <v>4399728.3699999992</v>
      </c>
      <c r="V99" s="23">
        <f t="shared" si="6"/>
        <v>8.7360202643103402E-2</v>
      </c>
      <c r="W99" s="24">
        <f>Parametros!$B$4*H99+Parametros!$B$5*K99*100+Parametros!$B$6*P99+Parametros!$B$7*(1-L99)*100</f>
        <v>79.453000000000003</v>
      </c>
      <c r="X99" s="16">
        <f>INDEX('Tasa Referencia'!$B$2:$B$37,MATCH(B99,'Tasa Referencia'!$A$2:$A$37,0))</f>
        <v>8.8300000000000003E-2</v>
      </c>
      <c r="Y99" s="16">
        <f>INDEX('Catalogo Proveedores'!$N$2:$N$101,MATCH(A99,'Catalogo Proveedores'!$A$2:$A$101,0))</f>
        <v>3.2599999999999997E-2</v>
      </c>
      <c r="Z99" s="14">
        <v>1.0000000000000001E-5</v>
      </c>
      <c r="AA99" s="16">
        <f t="shared" si="7"/>
        <v>0.12091</v>
      </c>
      <c r="AB99" s="25">
        <f t="shared" si="8"/>
        <v>9.5571182979217184E-3</v>
      </c>
      <c r="AC99" s="23">
        <f t="shared" si="9"/>
        <v>7.7803084345181683E-2</v>
      </c>
    </row>
    <row r="100" spans="1:29" x14ac:dyDescent="0.3">
      <c r="A100" s="4" t="s">
        <v>69</v>
      </c>
      <c r="B100" s="18">
        <v>45717</v>
      </c>
      <c r="C100" s="4" t="s">
        <v>282</v>
      </c>
      <c r="D100" s="4">
        <v>3</v>
      </c>
      <c r="E100" s="15">
        <v>4419171.97</v>
      </c>
      <c r="F100" s="19">
        <v>1.1632</v>
      </c>
      <c r="G100" s="20">
        <v>4.5900000000000003E-2</v>
      </c>
      <c r="H100" s="4">
        <v>70.8</v>
      </c>
      <c r="I100" s="4">
        <v>19</v>
      </c>
      <c r="J100" s="4">
        <v>3</v>
      </c>
      <c r="K100" s="21">
        <v>0.86580000000000001</v>
      </c>
      <c r="L100" s="21">
        <v>0.15110000000000001</v>
      </c>
      <c r="M100" s="4">
        <v>1</v>
      </c>
      <c r="N100" s="4">
        <v>0</v>
      </c>
      <c r="O100" s="4">
        <v>0</v>
      </c>
      <c r="P100" s="4">
        <v>66.900000000000006</v>
      </c>
      <c r="Q100" s="15">
        <v>216670.24</v>
      </c>
      <c r="R100" s="15">
        <v>335920.74</v>
      </c>
      <c r="S100" s="15">
        <v>226902.27</v>
      </c>
      <c r="T100" s="15">
        <v>4554973.8</v>
      </c>
      <c r="U100" s="22">
        <f t="shared" si="5"/>
        <v>4744860.6800000006</v>
      </c>
      <c r="V100" s="23">
        <f t="shared" si="6"/>
        <v>-4.1687809488608001E-2</v>
      </c>
      <c r="W100" s="24">
        <f>Parametros!$B$4*H100+Parametros!$B$5*K100*100+Parametros!$B$6*P100+Parametros!$B$7*(1-L100)*100</f>
        <v>76.867499999999993</v>
      </c>
      <c r="X100" s="16">
        <f>INDEX('Tasa Referencia'!$B$2:$B$37,MATCH(B100,'Tasa Referencia'!$A$2:$A$37,0))</f>
        <v>8.6800000000000002E-2</v>
      </c>
      <c r="Y100" s="16">
        <f>INDEX('Catalogo Proveedores'!$N$2:$N$101,MATCH(A100,'Catalogo Proveedores'!$A$2:$A$101,0))</f>
        <v>3.2599999999999997E-2</v>
      </c>
      <c r="Z100" s="14">
        <v>-1.99E-3</v>
      </c>
      <c r="AA100" s="16">
        <f t="shared" si="7"/>
        <v>0.11741</v>
      </c>
      <c r="AB100" s="25">
        <f t="shared" si="8"/>
        <v>9.2940495377809018E-3</v>
      </c>
      <c r="AC100" s="23">
        <f t="shared" si="9"/>
        <v>-5.0981859026388902E-2</v>
      </c>
    </row>
    <row r="101" spans="1:29" x14ac:dyDescent="0.3">
      <c r="A101" s="4" t="s">
        <v>69</v>
      </c>
      <c r="B101" s="18">
        <v>45748</v>
      </c>
      <c r="C101" s="4" t="s">
        <v>282</v>
      </c>
      <c r="D101" s="4">
        <v>4</v>
      </c>
      <c r="E101" s="15">
        <v>4822001.95</v>
      </c>
      <c r="F101" s="19">
        <v>1.1632</v>
      </c>
      <c r="G101" s="20">
        <v>0</v>
      </c>
      <c r="H101" s="4">
        <v>72</v>
      </c>
      <c r="I101" s="4">
        <v>21</v>
      </c>
      <c r="J101" s="4">
        <v>0</v>
      </c>
      <c r="K101" s="21">
        <v>0.99219999999999997</v>
      </c>
      <c r="L101" s="21">
        <v>6.7100000000000007E-2</v>
      </c>
      <c r="M101" s="4">
        <v>1</v>
      </c>
      <c r="N101" s="4">
        <v>0</v>
      </c>
      <c r="O101" s="4">
        <v>0</v>
      </c>
      <c r="P101" s="4">
        <v>77.400000000000006</v>
      </c>
      <c r="Q101" s="15">
        <v>67184.05</v>
      </c>
      <c r="R101" s="15">
        <v>138349.37</v>
      </c>
      <c r="S101" s="15">
        <v>97126.54</v>
      </c>
      <c r="T101" s="15">
        <v>5232233.82</v>
      </c>
      <c r="U101" s="22">
        <f t="shared" si="5"/>
        <v>4930408.83</v>
      </c>
      <c r="V101" s="23">
        <f t="shared" si="6"/>
        <v>5.7685684620264202E-2</v>
      </c>
      <c r="W101" s="24">
        <f>Parametros!$B$4*H101+Parametros!$B$5*K101*100+Parametros!$B$6*P101+Parametros!$B$7*(1-L101)*100</f>
        <v>84.439499999999995</v>
      </c>
      <c r="X101" s="16">
        <f>INDEX('Tasa Referencia'!$B$2:$B$37,MATCH(B101,'Tasa Referencia'!$A$2:$A$37,0))</f>
        <v>8.4000000000000005E-2</v>
      </c>
      <c r="Y101" s="16">
        <f>INDEX('Catalogo Proveedores'!$N$2:$N$101,MATCH(A101,'Catalogo Proveedores'!$A$2:$A$101,0))</f>
        <v>3.2599999999999997E-2</v>
      </c>
      <c r="Z101" s="14">
        <v>-6.8000000000000005E-4</v>
      </c>
      <c r="AA101" s="16">
        <f t="shared" si="7"/>
        <v>0.11592000000000001</v>
      </c>
      <c r="AB101" s="25">
        <f t="shared" si="8"/>
        <v>9.1818281202549201E-3</v>
      </c>
      <c r="AC101" s="23">
        <f t="shared" si="9"/>
        <v>4.8503856500009282E-2</v>
      </c>
    </row>
    <row r="102" spans="1:29" x14ac:dyDescent="0.3">
      <c r="A102" s="4" t="s">
        <v>69</v>
      </c>
      <c r="B102" s="18">
        <v>45778</v>
      </c>
      <c r="C102" s="4" t="s">
        <v>282</v>
      </c>
      <c r="D102" s="4">
        <v>5</v>
      </c>
      <c r="E102" s="15">
        <v>4624652.68</v>
      </c>
      <c r="F102" s="19">
        <v>1.1632</v>
      </c>
      <c r="G102" s="20">
        <v>0</v>
      </c>
      <c r="H102" s="4">
        <v>70.7</v>
      </c>
      <c r="I102" s="4">
        <v>21</v>
      </c>
      <c r="J102" s="4">
        <v>3</v>
      </c>
      <c r="K102" s="21">
        <v>0.8548</v>
      </c>
      <c r="L102" s="21">
        <v>0.1139</v>
      </c>
      <c r="M102" s="4">
        <v>0</v>
      </c>
      <c r="N102" s="4">
        <v>0</v>
      </c>
      <c r="O102" s="4">
        <v>0</v>
      </c>
      <c r="P102" s="4">
        <v>74.900000000000006</v>
      </c>
      <c r="Q102" s="15">
        <v>0</v>
      </c>
      <c r="R102" s="15">
        <v>334327.75</v>
      </c>
      <c r="S102" s="15">
        <v>185820.46</v>
      </c>
      <c r="T102" s="15">
        <v>4880814.47</v>
      </c>
      <c r="U102" s="22">
        <f t="shared" si="5"/>
        <v>4773159.97</v>
      </c>
      <c r="V102" s="23">
        <f t="shared" si="6"/>
        <v>2.2056667111954371E-2</v>
      </c>
      <c r="W102" s="24">
        <f>Parametros!$B$4*H102+Parametros!$B$5*K102*100+Parametros!$B$6*P102+Parametros!$B$7*(1-L102)*100</f>
        <v>78.660499999999999</v>
      </c>
      <c r="X102" s="16">
        <f>INDEX('Tasa Referencia'!$B$2:$B$37,MATCH(B102,'Tasa Referencia'!$A$2:$A$37,0))</f>
        <v>8.1699999999999995E-2</v>
      </c>
      <c r="Y102" s="16">
        <f>INDEX('Catalogo Proveedores'!$N$2:$N$101,MATCH(A102,'Catalogo Proveedores'!$A$2:$A$101,0))</f>
        <v>3.2599999999999997E-2</v>
      </c>
      <c r="Z102" s="14">
        <v>-4.6999999999999999E-4</v>
      </c>
      <c r="AA102" s="16">
        <f t="shared" si="7"/>
        <v>0.11382999999999999</v>
      </c>
      <c r="AB102" s="25">
        <f t="shared" si="8"/>
        <v>9.0241851933743344E-3</v>
      </c>
      <c r="AC102" s="23">
        <f t="shared" si="9"/>
        <v>1.3032481918580037E-2</v>
      </c>
    </row>
    <row r="103" spans="1:29" x14ac:dyDescent="0.3">
      <c r="A103" s="4" t="s">
        <v>69</v>
      </c>
      <c r="B103" s="18">
        <v>45809</v>
      </c>
      <c r="C103" s="4" t="s">
        <v>282</v>
      </c>
      <c r="D103" s="4">
        <v>6</v>
      </c>
      <c r="E103" s="15">
        <v>4314904.91</v>
      </c>
      <c r="F103" s="19">
        <v>1.1632</v>
      </c>
      <c r="G103" s="20">
        <v>0</v>
      </c>
      <c r="H103" s="4">
        <v>74.5</v>
      </c>
      <c r="I103" s="4">
        <v>20</v>
      </c>
      <c r="J103" s="4">
        <v>1</v>
      </c>
      <c r="K103" s="21">
        <v>0.92600000000000005</v>
      </c>
      <c r="L103" s="21">
        <v>5.4699999999999999E-2</v>
      </c>
      <c r="M103" s="4">
        <v>0</v>
      </c>
      <c r="N103" s="4">
        <v>0</v>
      </c>
      <c r="O103" s="4">
        <v>0</v>
      </c>
      <c r="P103" s="4">
        <v>85</v>
      </c>
      <c r="Q103" s="15">
        <v>0</v>
      </c>
      <c r="R103" s="15">
        <v>74541.67</v>
      </c>
      <c r="S103" s="15">
        <v>79420.58</v>
      </c>
      <c r="T103" s="15">
        <v>4866610.75</v>
      </c>
      <c r="U103" s="22">
        <f t="shared" si="5"/>
        <v>4310026</v>
      </c>
      <c r="V103" s="23">
        <f t="shared" si="6"/>
        <v>0.11436804350954101</v>
      </c>
      <c r="W103" s="24">
        <f>Parametros!$B$4*H103+Parametros!$B$5*K103*100+Parametros!$B$6*P103+Parametros!$B$7*(1-L103)*100</f>
        <v>85.034499999999994</v>
      </c>
      <c r="X103" s="16">
        <f>INDEX('Tasa Referencia'!$B$2:$B$37,MATCH(B103,'Tasa Referencia'!$A$2:$A$37,0))</f>
        <v>8.1600000000000006E-2</v>
      </c>
      <c r="Y103" s="16">
        <f>INDEX('Catalogo Proveedores'!$N$2:$N$101,MATCH(A103,'Catalogo Proveedores'!$A$2:$A$101,0))</f>
        <v>3.2599999999999997E-2</v>
      </c>
      <c r="Z103" s="14">
        <v>3.1199999999999999E-3</v>
      </c>
      <c r="AA103" s="16">
        <f t="shared" si="7"/>
        <v>0.11731999999999999</v>
      </c>
      <c r="AB103" s="25">
        <f t="shared" si="8"/>
        <v>9.2872749565375834E-3</v>
      </c>
      <c r="AC103" s="23">
        <f t="shared" si="9"/>
        <v>0.10508076855300343</v>
      </c>
    </row>
    <row r="104" spans="1:29" x14ac:dyDescent="0.3">
      <c r="A104" s="4" t="s">
        <v>69</v>
      </c>
      <c r="B104" s="18">
        <v>45839</v>
      </c>
      <c r="C104" s="4" t="s">
        <v>282</v>
      </c>
      <c r="D104" s="4">
        <v>7</v>
      </c>
      <c r="E104" s="15">
        <v>5077627.3099999996</v>
      </c>
      <c r="F104" s="19">
        <v>1.1632</v>
      </c>
      <c r="G104" s="20">
        <v>0</v>
      </c>
      <c r="H104" s="4">
        <v>74.599999999999994</v>
      </c>
      <c r="I104" s="4">
        <v>22</v>
      </c>
      <c r="J104" s="4">
        <v>5</v>
      </c>
      <c r="K104" s="21">
        <v>0.7944</v>
      </c>
      <c r="L104" s="21">
        <v>0.127</v>
      </c>
      <c r="M104" s="4">
        <v>3</v>
      </c>
      <c r="N104" s="4">
        <v>0</v>
      </c>
      <c r="O104" s="4">
        <v>0</v>
      </c>
      <c r="P104" s="4">
        <v>81.7</v>
      </c>
      <c r="Q104" s="15">
        <v>106239.73</v>
      </c>
      <c r="R104" s="15">
        <v>245811.11</v>
      </c>
      <c r="S104" s="15">
        <v>244170.82</v>
      </c>
      <c r="T104" s="15">
        <v>5266951.2300000004</v>
      </c>
      <c r="U104" s="22">
        <f t="shared" si="5"/>
        <v>5185507.33</v>
      </c>
      <c r="V104" s="23">
        <f t="shared" si="6"/>
        <v>1.5463196153422587E-2</v>
      </c>
      <c r="W104" s="24">
        <f>Parametros!$B$4*H104+Parametros!$B$5*K104*100+Parametros!$B$6*P104+Parametros!$B$7*(1-L104)*100</f>
        <v>79.376999999999995</v>
      </c>
      <c r="X104" s="16">
        <f>INDEX('Tasa Referencia'!$B$2:$B$37,MATCH(B104,'Tasa Referencia'!$A$2:$A$37,0))</f>
        <v>8.0699999999999994E-2</v>
      </c>
      <c r="Y104" s="16">
        <f>INDEX('Catalogo Proveedores'!$N$2:$N$101,MATCH(A104,'Catalogo Proveedores'!$A$2:$A$101,0))</f>
        <v>3.2599999999999997E-2</v>
      </c>
      <c r="Z104" s="14">
        <v>1.4E-3</v>
      </c>
      <c r="AA104" s="16">
        <f t="shared" si="7"/>
        <v>0.11469999999999998</v>
      </c>
      <c r="AB104" s="25">
        <f t="shared" si="8"/>
        <v>9.0898398061431962E-3</v>
      </c>
      <c r="AC104" s="23">
        <f t="shared" si="9"/>
        <v>6.3733563472793912E-3</v>
      </c>
    </row>
    <row r="105" spans="1:29" x14ac:dyDescent="0.3">
      <c r="A105" s="4" t="s">
        <v>69</v>
      </c>
      <c r="B105" s="18">
        <v>45870</v>
      </c>
      <c r="C105" s="4" t="s">
        <v>282</v>
      </c>
      <c r="D105" s="4">
        <v>8</v>
      </c>
      <c r="E105" s="15">
        <v>4604349.51</v>
      </c>
      <c r="F105" s="19">
        <v>1.1632</v>
      </c>
      <c r="G105" s="20">
        <v>0</v>
      </c>
      <c r="H105" s="4">
        <v>79.3</v>
      </c>
      <c r="I105" s="4">
        <v>19</v>
      </c>
      <c r="J105" s="4">
        <v>2</v>
      </c>
      <c r="K105" s="21">
        <v>0.91210000000000002</v>
      </c>
      <c r="L105" s="21">
        <v>5.7500000000000002E-2</v>
      </c>
      <c r="M105" s="4">
        <v>1</v>
      </c>
      <c r="N105" s="4">
        <v>0</v>
      </c>
      <c r="O105" s="4">
        <v>0</v>
      </c>
      <c r="P105" s="4">
        <v>74.5</v>
      </c>
      <c r="Q105" s="15">
        <v>17301.78</v>
      </c>
      <c r="R105" s="15">
        <v>156638.6</v>
      </c>
      <c r="S105" s="15">
        <v>97838.31</v>
      </c>
      <c r="T105" s="15">
        <v>5196775.2699999996</v>
      </c>
      <c r="U105" s="22">
        <f t="shared" si="5"/>
        <v>4680451.58</v>
      </c>
      <c r="V105" s="23">
        <f t="shared" si="6"/>
        <v>9.9354631126852541E-2</v>
      </c>
      <c r="W105" s="24">
        <f>Parametros!$B$4*H105+Parametros!$B$5*K105*100+Parametros!$B$6*P105+Parametros!$B$7*(1-L105)*100</f>
        <v>84.155500000000004</v>
      </c>
      <c r="X105" s="16">
        <f>INDEX('Tasa Referencia'!$B$2:$B$37,MATCH(B105,'Tasa Referencia'!$A$2:$A$37,0))</f>
        <v>7.7399999999999997E-2</v>
      </c>
      <c r="Y105" s="16">
        <f>INDEX('Catalogo Proveedores'!$N$2:$N$101,MATCH(A105,'Catalogo Proveedores'!$A$2:$A$101,0))</f>
        <v>3.2599999999999997E-2</v>
      </c>
      <c r="Z105" s="14">
        <v>1.9400000000000001E-3</v>
      </c>
      <c r="AA105" s="16">
        <f t="shared" si="7"/>
        <v>0.11193999999999998</v>
      </c>
      <c r="AB105" s="25">
        <f t="shared" si="8"/>
        <v>8.8813940673411196E-3</v>
      </c>
      <c r="AC105" s="23">
        <f t="shared" si="9"/>
        <v>9.0473237059511422E-2</v>
      </c>
    </row>
    <row r="106" spans="1:29" x14ac:dyDescent="0.3">
      <c r="A106" s="4" t="s">
        <v>69</v>
      </c>
      <c r="B106" s="18">
        <v>45901</v>
      </c>
      <c r="C106" s="4" t="s">
        <v>282</v>
      </c>
      <c r="D106" s="4">
        <v>9</v>
      </c>
      <c r="E106" s="15">
        <v>4598640.03</v>
      </c>
      <c r="F106" s="19">
        <v>1.1632</v>
      </c>
      <c r="G106" s="20">
        <v>0</v>
      </c>
      <c r="H106" s="4">
        <v>77.599999999999994</v>
      </c>
      <c r="I106" s="4">
        <v>17</v>
      </c>
      <c r="J106" s="4">
        <v>2</v>
      </c>
      <c r="K106" s="21">
        <v>0.85670000000000002</v>
      </c>
      <c r="L106" s="21">
        <v>6.6100000000000006E-2</v>
      </c>
      <c r="M106" s="4">
        <v>2</v>
      </c>
      <c r="N106" s="4">
        <v>0</v>
      </c>
      <c r="O106" s="4">
        <v>0</v>
      </c>
      <c r="P106" s="4">
        <v>79.2</v>
      </c>
      <c r="Q106" s="15">
        <v>119161.39</v>
      </c>
      <c r="R106" s="15">
        <v>160177.45000000001</v>
      </c>
      <c r="S106" s="15">
        <v>109612.34</v>
      </c>
      <c r="T106" s="15">
        <v>4870792.03</v>
      </c>
      <c r="U106" s="22">
        <f t="shared" si="5"/>
        <v>4768366.53</v>
      </c>
      <c r="V106" s="23">
        <f t="shared" si="6"/>
        <v>2.1028510223623731E-2</v>
      </c>
      <c r="W106" s="24">
        <f>Parametros!$B$4*H106+Parametros!$B$5*K106*100+Parametros!$B$6*P106+Parametros!$B$7*(1-L106)*100</f>
        <v>82.709499999999991</v>
      </c>
      <c r="X106" s="16">
        <f>INDEX('Tasa Referencia'!$B$2:$B$37,MATCH(B106,'Tasa Referencia'!$A$2:$A$37,0))</f>
        <v>7.4899999999999994E-2</v>
      </c>
      <c r="Y106" s="16">
        <f>INDEX('Catalogo Proveedores'!$N$2:$N$101,MATCH(A106,'Catalogo Proveedores'!$A$2:$A$101,0))</f>
        <v>3.2599999999999997E-2</v>
      </c>
      <c r="Z106" s="14">
        <v>-4.45E-3</v>
      </c>
      <c r="AA106" s="16">
        <f t="shared" si="7"/>
        <v>0.10304999999999999</v>
      </c>
      <c r="AB106" s="25">
        <f t="shared" si="8"/>
        <v>8.2067480869039144E-3</v>
      </c>
      <c r="AC106" s="23">
        <f t="shared" si="9"/>
        <v>1.2821762136719816E-2</v>
      </c>
    </row>
    <row r="107" spans="1:29" x14ac:dyDescent="0.3">
      <c r="A107" s="4" t="s">
        <v>69</v>
      </c>
      <c r="B107" s="18">
        <v>45931</v>
      </c>
      <c r="C107" s="4" t="s">
        <v>282</v>
      </c>
      <c r="D107" s="4">
        <v>10</v>
      </c>
      <c r="E107" s="15">
        <v>4330464.8</v>
      </c>
      <c r="F107" s="19">
        <v>1.1632</v>
      </c>
      <c r="G107" s="20">
        <v>0</v>
      </c>
      <c r="H107" s="4">
        <v>76</v>
      </c>
      <c r="I107" s="4">
        <v>17</v>
      </c>
      <c r="J107" s="4">
        <v>1</v>
      </c>
      <c r="K107" s="21">
        <v>0.94769999999999999</v>
      </c>
      <c r="L107" s="21">
        <v>0.1419</v>
      </c>
      <c r="M107" s="4">
        <v>1</v>
      </c>
      <c r="N107" s="4">
        <v>0</v>
      </c>
      <c r="O107" s="4">
        <v>0</v>
      </c>
      <c r="P107" s="4">
        <v>82.8</v>
      </c>
      <c r="Q107" s="15">
        <v>68759.460000000006</v>
      </c>
      <c r="R107" s="15">
        <v>234497.31</v>
      </c>
      <c r="S107" s="15">
        <v>192999.18</v>
      </c>
      <c r="T107" s="15">
        <v>4673658.0999999996</v>
      </c>
      <c r="U107" s="22">
        <f t="shared" si="5"/>
        <v>4440722.3899999997</v>
      </c>
      <c r="V107" s="23">
        <f t="shared" si="6"/>
        <v>4.9840126302777683E-2</v>
      </c>
      <c r="W107" s="24">
        <f>Parametros!$B$4*H107+Parametros!$B$5*K107*100+Parametros!$B$6*P107+Parametros!$B$7*(1-L107)*100</f>
        <v>84.462499999999991</v>
      </c>
      <c r="X107" s="16">
        <f>INDEX('Tasa Referencia'!$B$2:$B$37,MATCH(B107,'Tasa Referencia'!$A$2:$A$37,0))</f>
        <v>7.4300000000000005E-2</v>
      </c>
      <c r="Y107" s="16">
        <f>INDEX('Catalogo Proveedores'!$N$2:$N$101,MATCH(A107,'Catalogo Proveedores'!$A$2:$A$101,0))</f>
        <v>3.2599999999999997E-2</v>
      </c>
      <c r="Z107" s="14">
        <v>-6.8700000000000002E-3</v>
      </c>
      <c r="AA107" s="16">
        <f t="shared" si="7"/>
        <v>0.10002999999999999</v>
      </c>
      <c r="AB107" s="25">
        <f t="shared" si="8"/>
        <v>7.9764312505876678E-3</v>
      </c>
      <c r="AC107" s="23">
        <f t="shared" si="9"/>
        <v>4.1863695052190016E-2</v>
      </c>
    </row>
    <row r="108" spans="1:29" x14ac:dyDescent="0.3">
      <c r="A108" s="4" t="s">
        <v>69</v>
      </c>
      <c r="B108" s="18">
        <v>45962</v>
      </c>
      <c r="C108" s="4" t="s">
        <v>282</v>
      </c>
      <c r="D108" s="4">
        <v>11</v>
      </c>
      <c r="E108" s="15">
        <v>4041045.92</v>
      </c>
      <c r="F108" s="19">
        <v>1.1632</v>
      </c>
      <c r="G108" s="20">
        <v>0</v>
      </c>
      <c r="H108" s="4">
        <v>77.5</v>
      </c>
      <c r="I108" s="4">
        <v>19</v>
      </c>
      <c r="J108" s="4">
        <v>3</v>
      </c>
      <c r="K108" s="21">
        <v>0.84830000000000005</v>
      </c>
      <c r="L108" s="21">
        <v>0.10879999999999999</v>
      </c>
      <c r="M108" s="4">
        <v>0</v>
      </c>
      <c r="N108" s="4">
        <v>0</v>
      </c>
      <c r="O108" s="4">
        <v>0</v>
      </c>
      <c r="P108" s="4">
        <v>78.8</v>
      </c>
      <c r="Q108" s="15">
        <v>0</v>
      </c>
      <c r="R108" s="15">
        <v>211360.78</v>
      </c>
      <c r="S108" s="15">
        <v>156191.5</v>
      </c>
      <c r="T108" s="15">
        <v>4148507.59</v>
      </c>
      <c r="U108" s="22">
        <f t="shared" si="5"/>
        <v>4096215.2</v>
      </c>
      <c r="V108" s="23">
        <f t="shared" si="6"/>
        <v>1.260510891339593E-2</v>
      </c>
      <c r="W108" s="24">
        <f>Parametros!$B$4*H108+Parametros!$B$5*K108*100+Parametros!$B$6*P108+Parametros!$B$7*(1-L108)*100</f>
        <v>81.701999999999998</v>
      </c>
      <c r="X108" s="16">
        <f>INDEX('Tasa Referencia'!$B$2:$B$37,MATCH(B108,'Tasa Referencia'!$A$2:$A$37,0))</f>
        <v>7.2800000000000004E-2</v>
      </c>
      <c r="Y108" s="16">
        <f>INDEX('Catalogo Proveedores'!$N$2:$N$101,MATCH(A108,'Catalogo Proveedores'!$A$2:$A$101,0))</f>
        <v>3.2599999999999997E-2</v>
      </c>
      <c r="Z108" s="14">
        <v>-3.3E-3</v>
      </c>
      <c r="AA108" s="16">
        <f t="shared" si="7"/>
        <v>0.1021</v>
      </c>
      <c r="AB108" s="25">
        <f t="shared" si="8"/>
        <v>8.1343598075660495E-3</v>
      </c>
      <c r="AC108" s="23">
        <f t="shared" si="9"/>
        <v>4.4707491058298809E-3</v>
      </c>
    </row>
    <row r="109" spans="1:29" x14ac:dyDescent="0.3">
      <c r="A109" s="4" t="s">
        <v>69</v>
      </c>
      <c r="B109" s="18">
        <v>45992</v>
      </c>
      <c r="C109" s="4" t="s">
        <v>282</v>
      </c>
      <c r="D109" s="4">
        <v>12</v>
      </c>
      <c r="E109" s="15">
        <v>3780586.89</v>
      </c>
      <c r="F109" s="19">
        <v>1.1632</v>
      </c>
      <c r="G109" s="20">
        <v>0</v>
      </c>
      <c r="H109" s="4">
        <v>74.8</v>
      </c>
      <c r="I109" s="4">
        <v>14</v>
      </c>
      <c r="J109" s="4">
        <v>2</v>
      </c>
      <c r="K109" s="21">
        <v>0.84499999999999997</v>
      </c>
      <c r="L109" s="21">
        <v>5.6500000000000002E-2</v>
      </c>
      <c r="M109" s="4">
        <v>1</v>
      </c>
      <c r="N109" s="4">
        <v>0</v>
      </c>
      <c r="O109" s="4">
        <v>0</v>
      </c>
      <c r="P109" s="4">
        <v>79.099999999999994</v>
      </c>
      <c r="Q109" s="15">
        <v>6378.27</v>
      </c>
      <c r="R109" s="15">
        <v>77987.570000000007</v>
      </c>
      <c r="S109" s="15">
        <v>79211.02</v>
      </c>
      <c r="T109" s="15">
        <v>4059523.17</v>
      </c>
      <c r="U109" s="22">
        <f t="shared" si="5"/>
        <v>3785741.71</v>
      </c>
      <c r="V109" s="23">
        <f t="shared" si="6"/>
        <v>6.7441777897279495E-2</v>
      </c>
      <c r="W109" s="24">
        <f>Parametros!$B$4*H109+Parametros!$B$5*K109*100+Parametros!$B$6*P109+Parametros!$B$7*(1-L109)*100</f>
        <v>81.502499999999998</v>
      </c>
      <c r="X109" s="16">
        <f>INDEX('Tasa Referencia'!$B$2:$B$37,MATCH(B109,'Tasa Referencia'!$A$2:$A$37,0))</f>
        <v>6.9599999999999995E-2</v>
      </c>
      <c r="Y109" s="16">
        <f>INDEX('Catalogo Proveedores'!$N$2:$N$101,MATCH(A109,'Catalogo Proveedores'!$A$2:$A$101,0))</f>
        <v>3.2599999999999997E-2</v>
      </c>
      <c r="Z109" s="14">
        <v>-1.66E-3</v>
      </c>
      <c r="AA109" s="16">
        <f t="shared" si="7"/>
        <v>0.10053999999999999</v>
      </c>
      <c r="AB109" s="25">
        <f t="shared" si="8"/>
        <v>8.0153664596136487E-3</v>
      </c>
      <c r="AC109" s="23">
        <f t="shared" si="9"/>
        <v>5.9426411437665846E-2</v>
      </c>
    </row>
    <row r="110" spans="1:29" x14ac:dyDescent="0.3">
      <c r="A110" s="4" t="s">
        <v>72</v>
      </c>
      <c r="B110" s="18">
        <v>44927</v>
      </c>
      <c r="C110" s="4" t="s">
        <v>279</v>
      </c>
      <c r="D110" s="4">
        <v>1</v>
      </c>
      <c r="E110" s="15">
        <v>1721916.97</v>
      </c>
      <c r="F110" s="19">
        <v>1</v>
      </c>
      <c r="G110" s="20">
        <v>0</v>
      </c>
      <c r="H110" s="4">
        <v>89.4</v>
      </c>
      <c r="I110" s="4">
        <v>18</v>
      </c>
      <c r="J110" s="4">
        <v>2</v>
      </c>
      <c r="K110" s="21">
        <v>0.91249999999999998</v>
      </c>
      <c r="L110" s="21">
        <v>2.5999999999999999E-2</v>
      </c>
      <c r="M110" s="4">
        <v>0</v>
      </c>
      <c r="N110" s="4">
        <v>0</v>
      </c>
      <c r="O110" s="4">
        <v>0</v>
      </c>
      <c r="P110" s="4">
        <v>75</v>
      </c>
      <c r="Q110" s="15">
        <v>0</v>
      </c>
      <c r="R110" s="15">
        <v>19919.53</v>
      </c>
      <c r="S110" s="15">
        <v>20312.12</v>
      </c>
      <c r="T110" s="15">
        <v>1841128.07</v>
      </c>
      <c r="U110" s="22">
        <f t="shared" si="5"/>
        <v>1721524.38</v>
      </c>
      <c r="V110" s="23">
        <f t="shared" si="6"/>
        <v>6.4962178323640554E-2</v>
      </c>
      <c r="W110" s="24">
        <f>Parametros!$B$4*H110+Parametros!$B$5*K110*100+Parametros!$B$6*P110+Parametros!$B$7*(1-L110)*100</f>
        <v>88.274999999999991</v>
      </c>
      <c r="X110" s="16">
        <f>INDEX('Tasa Referencia'!$B$2:$B$37,MATCH(B110,'Tasa Referencia'!$A$2:$A$37,0))</f>
        <v>0.1125</v>
      </c>
      <c r="Y110" s="16">
        <f>INDEX('Catalogo Proveedores'!$N$2:$N$101,MATCH(A110,'Catalogo Proveedores'!$A$2:$A$101,0))</f>
        <v>3.0599999999999999E-2</v>
      </c>
      <c r="Z110" s="14">
        <v>2.2699999999999999E-3</v>
      </c>
      <c r="AA110" s="16">
        <f t="shared" si="7"/>
        <v>0.14537</v>
      </c>
      <c r="AB110" s="25">
        <f t="shared" si="8"/>
        <v>1.1374851257156759E-2</v>
      </c>
      <c r="AC110" s="23">
        <f t="shared" si="9"/>
        <v>5.3587327066483795E-2</v>
      </c>
    </row>
    <row r="111" spans="1:29" x14ac:dyDescent="0.3">
      <c r="A111" s="4" t="s">
        <v>72</v>
      </c>
      <c r="B111" s="18">
        <v>44958</v>
      </c>
      <c r="C111" s="4" t="s">
        <v>279</v>
      </c>
      <c r="D111" s="4">
        <v>2</v>
      </c>
      <c r="E111" s="15">
        <v>1623293.36</v>
      </c>
      <c r="F111" s="19">
        <v>1</v>
      </c>
      <c r="G111" s="20">
        <v>0</v>
      </c>
      <c r="H111" s="4">
        <v>87.7</v>
      </c>
      <c r="I111" s="4">
        <v>6</v>
      </c>
      <c r="J111" s="4">
        <v>1</v>
      </c>
      <c r="K111" s="21">
        <v>0.86040000000000005</v>
      </c>
      <c r="L111" s="21">
        <v>2.6200000000000001E-2</v>
      </c>
      <c r="M111" s="4">
        <v>2</v>
      </c>
      <c r="N111" s="4">
        <v>1</v>
      </c>
      <c r="O111" s="4">
        <v>127.7</v>
      </c>
      <c r="P111" s="4">
        <v>75</v>
      </c>
      <c r="Q111" s="15">
        <v>735005.07</v>
      </c>
      <c r="R111" s="15">
        <v>24662.82</v>
      </c>
      <c r="S111" s="15">
        <v>16014.67</v>
      </c>
      <c r="T111" s="15">
        <v>1717242.8799999999</v>
      </c>
      <c r="U111" s="22">
        <f t="shared" si="5"/>
        <v>2366946.58</v>
      </c>
      <c r="V111" s="23">
        <f t="shared" si="6"/>
        <v>-0.37834118141750583</v>
      </c>
      <c r="W111" s="24">
        <f>Parametros!$B$4*H111+Parametros!$B$5*K111*100+Parametros!$B$6*P111+Parametros!$B$7*(1-L111)*100</f>
        <v>86.114000000000004</v>
      </c>
      <c r="X111" s="16">
        <f>INDEX('Tasa Referencia'!$B$2:$B$37,MATCH(B111,'Tasa Referencia'!$A$2:$A$37,0))</f>
        <v>0.11409999999999999</v>
      </c>
      <c r="Y111" s="16">
        <f>INDEX('Catalogo Proveedores'!$N$2:$N$101,MATCH(A111,'Catalogo Proveedores'!$A$2:$A$101,0))</f>
        <v>3.0599999999999999E-2</v>
      </c>
      <c r="Z111" s="14">
        <v>-5.1999999999999995E-4</v>
      </c>
      <c r="AA111" s="16">
        <f t="shared" si="7"/>
        <v>0.14418</v>
      </c>
      <c r="AB111" s="25">
        <f t="shared" si="8"/>
        <v>1.1287244227068394E-2</v>
      </c>
      <c r="AC111" s="23">
        <f t="shared" si="9"/>
        <v>-0.38962842564457423</v>
      </c>
    </row>
    <row r="112" spans="1:29" x14ac:dyDescent="0.3">
      <c r="A112" s="4" t="s">
        <v>72</v>
      </c>
      <c r="B112" s="18">
        <v>44986</v>
      </c>
      <c r="C112" s="4" t="s">
        <v>279</v>
      </c>
      <c r="D112" s="4">
        <v>3</v>
      </c>
      <c r="E112" s="15">
        <v>1841366.48</v>
      </c>
      <c r="F112" s="19">
        <v>1.0786</v>
      </c>
      <c r="G112" s="20">
        <v>7.8600000000000003E-2</v>
      </c>
      <c r="H112" s="4">
        <v>90.9</v>
      </c>
      <c r="I112" s="4">
        <v>8</v>
      </c>
      <c r="J112" s="4">
        <v>1</v>
      </c>
      <c r="K112" s="21">
        <v>0.91769999999999996</v>
      </c>
      <c r="L112" s="21">
        <v>3.6400000000000002E-2</v>
      </c>
      <c r="M112" s="4">
        <v>2</v>
      </c>
      <c r="N112" s="4">
        <v>0</v>
      </c>
      <c r="O112" s="4">
        <v>0</v>
      </c>
      <c r="P112" s="4">
        <v>78.400000000000006</v>
      </c>
      <c r="Q112" s="15">
        <v>6523.04</v>
      </c>
      <c r="R112" s="15">
        <v>26978.67</v>
      </c>
      <c r="S112" s="15">
        <v>23789.360000000001</v>
      </c>
      <c r="T112" s="15">
        <v>1969100.38</v>
      </c>
      <c r="U112" s="22">
        <f t="shared" si="5"/>
        <v>1851078.8299999998</v>
      </c>
      <c r="V112" s="23">
        <f t="shared" si="6"/>
        <v>5.9936786970707936E-2</v>
      </c>
      <c r="W112" s="24">
        <f>Parametros!$B$4*H112+Parametros!$B$5*K112*100+Parametros!$B$6*P112+Parametros!$B$7*(1-L112)*100</f>
        <v>89.480000000000018</v>
      </c>
      <c r="X112" s="16">
        <f>INDEX('Tasa Referencia'!$B$2:$B$37,MATCH(B112,'Tasa Referencia'!$A$2:$A$37,0))</f>
        <v>0.114</v>
      </c>
      <c r="Y112" s="16">
        <f>INDEX('Catalogo Proveedores'!$N$2:$N$101,MATCH(A112,'Catalogo Proveedores'!$A$2:$A$101,0))</f>
        <v>3.0599999999999999E-2</v>
      </c>
      <c r="Z112" s="14">
        <v>-1.6199999999999999E-3</v>
      </c>
      <c r="AA112" s="16">
        <f t="shared" si="7"/>
        <v>0.14298</v>
      </c>
      <c r="AB112" s="25">
        <f t="shared" si="8"/>
        <v>1.1198816384464294E-2</v>
      </c>
      <c r="AC112" s="23">
        <f t="shared" si="9"/>
        <v>4.8737970586243642E-2</v>
      </c>
    </row>
    <row r="113" spans="1:29" x14ac:dyDescent="0.3">
      <c r="A113" s="4" t="s">
        <v>72</v>
      </c>
      <c r="B113" s="18">
        <v>45017</v>
      </c>
      <c r="C113" s="4" t="s">
        <v>279</v>
      </c>
      <c r="D113" s="4">
        <v>4</v>
      </c>
      <c r="E113" s="15">
        <v>1752855.8</v>
      </c>
      <c r="F113" s="19">
        <v>1.0786</v>
      </c>
      <c r="G113" s="20">
        <v>0</v>
      </c>
      <c r="H113" s="4">
        <v>88.9</v>
      </c>
      <c r="I113" s="4">
        <v>13</v>
      </c>
      <c r="J113" s="4">
        <v>2</v>
      </c>
      <c r="K113" s="21">
        <v>0.88419999999999999</v>
      </c>
      <c r="L113" s="21">
        <v>2.7900000000000001E-2</v>
      </c>
      <c r="M113" s="4">
        <v>0</v>
      </c>
      <c r="N113" s="4">
        <v>0</v>
      </c>
      <c r="O113" s="4">
        <v>0</v>
      </c>
      <c r="P113" s="4">
        <v>76.900000000000006</v>
      </c>
      <c r="Q113" s="15">
        <v>0</v>
      </c>
      <c r="R113" s="15">
        <v>31114.37</v>
      </c>
      <c r="S113" s="15">
        <v>21696.37</v>
      </c>
      <c r="T113" s="15">
        <v>2051955.59</v>
      </c>
      <c r="U113" s="22">
        <f t="shared" si="5"/>
        <v>1762273.8</v>
      </c>
      <c r="V113" s="23">
        <f t="shared" si="6"/>
        <v>0.14117351828262523</v>
      </c>
      <c r="W113" s="24">
        <f>Parametros!$B$4*H113+Parametros!$B$5*K113*100+Parametros!$B$6*P113+Parametros!$B$7*(1-L113)*100</f>
        <v>87.602500000000006</v>
      </c>
      <c r="X113" s="16">
        <f>INDEX('Tasa Referencia'!$B$2:$B$37,MATCH(B113,'Tasa Referencia'!$A$2:$A$37,0))</f>
        <v>0.1119</v>
      </c>
      <c r="Y113" s="16">
        <f>INDEX('Catalogo Proveedores'!$N$2:$N$101,MATCH(A113,'Catalogo Proveedores'!$A$2:$A$101,0))</f>
        <v>3.0599999999999999E-2</v>
      </c>
      <c r="Z113" s="14">
        <v>-7.1999999999999998E-3</v>
      </c>
      <c r="AA113" s="16">
        <f t="shared" si="7"/>
        <v>0.13529999999999998</v>
      </c>
      <c r="AB113" s="25">
        <f t="shared" si="8"/>
        <v>1.0630854651594746E-2</v>
      </c>
      <c r="AC113" s="23">
        <f t="shared" si="9"/>
        <v>0.13054266363103048</v>
      </c>
    </row>
    <row r="114" spans="1:29" x14ac:dyDescent="0.3">
      <c r="A114" s="4" t="s">
        <v>72</v>
      </c>
      <c r="B114" s="18">
        <v>45047</v>
      </c>
      <c r="C114" s="4" t="s">
        <v>279</v>
      </c>
      <c r="D114" s="4">
        <v>5</v>
      </c>
      <c r="E114" s="15">
        <v>1742888.41</v>
      </c>
      <c r="F114" s="19">
        <v>1.0786</v>
      </c>
      <c r="G114" s="20">
        <v>0</v>
      </c>
      <c r="H114" s="4">
        <v>90.2</v>
      </c>
      <c r="I114" s="4">
        <v>11</v>
      </c>
      <c r="J114" s="4">
        <v>1</v>
      </c>
      <c r="K114" s="21">
        <v>0.9355</v>
      </c>
      <c r="L114" s="21">
        <v>2.3199999999999998E-2</v>
      </c>
      <c r="M114" s="4">
        <v>0</v>
      </c>
      <c r="N114" s="4">
        <v>0</v>
      </c>
      <c r="O114" s="4">
        <v>0</v>
      </c>
      <c r="P114" s="4">
        <v>71.8</v>
      </c>
      <c r="Q114" s="15">
        <v>0</v>
      </c>
      <c r="R114" s="15">
        <v>25938.53</v>
      </c>
      <c r="S114" s="15">
        <v>15618.99</v>
      </c>
      <c r="T114" s="15">
        <v>1958398.52</v>
      </c>
      <c r="U114" s="22">
        <f t="shared" si="5"/>
        <v>1753207.95</v>
      </c>
      <c r="V114" s="23">
        <f t="shared" si="6"/>
        <v>0.10477467578968558</v>
      </c>
      <c r="W114" s="24">
        <f>Parametros!$B$4*H114+Parametros!$B$5*K114*100+Parametros!$B$6*P114+Parametros!$B$7*(1-L114)*100</f>
        <v>88.647000000000006</v>
      </c>
      <c r="X114" s="16">
        <f>INDEX('Tasa Referencia'!$B$2:$B$37,MATCH(B114,'Tasa Referencia'!$A$2:$A$37,0))</f>
        <v>0.11210000000000001</v>
      </c>
      <c r="Y114" s="16">
        <f>INDEX('Catalogo Proveedores'!$N$2:$N$101,MATCH(A114,'Catalogo Proveedores'!$A$2:$A$101,0))</f>
        <v>3.0599999999999999E-2</v>
      </c>
      <c r="Z114" s="14">
        <v>-6.4099999999999999E-3</v>
      </c>
      <c r="AA114" s="16">
        <f t="shared" si="7"/>
        <v>0.13628999999999999</v>
      </c>
      <c r="AB114" s="25">
        <f t="shared" si="8"/>
        <v>1.0704265856049222E-2</v>
      </c>
      <c r="AC114" s="23">
        <f t="shared" si="9"/>
        <v>9.4070409933636356E-2</v>
      </c>
    </row>
    <row r="115" spans="1:29" x14ac:dyDescent="0.3">
      <c r="A115" s="4" t="s">
        <v>72</v>
      </c>
      <c r="B115" s="18">
        <v>45078</v>
      </c>
      <c r="C115" s="4" t="s">
        <v>279</v>
      </c>
      <c r="D115" s="4">
        <v>6</v>
      </c>
      <c r="E115" s="15">
        <v>1718813.68</v>
      </c>
      <c r="F115" s="19">
        <v>1.0786</v>
      </c>
      <c r="G115" s="20">
        <v>0</v>
      </c>
      <c r="H115" s="4">
        <v>93.3</v>
      </c>
      <c r="I115" s="4">
        <v>7</v>
      </c>
      <c r="J115" s="4">
        <v>1</v>
      </c>
      <c r="K115" s="21">
        <v>0.80059999999999998</v>
      </c>
      <c r="L115" s="21">
        <v>1.6199999999999999E-2</v>
      </c>
      <c r="M115" s="4">
        <v>1</v>
      </c>
      <c r="N115" s="4">
        <v>0</v>
      </c>
      <c r="O115" s="4">
        <v>0</v>
      </c>
      <c r="P115" s="4">
        <v>74.599999999999994</v>
      </c>
      <c r="Q115" s="15">
        <v>4614.6899999999996</v>
      </c>
      <c r="R115" s="15">
        <v>15597.15</v>
      </c>
      <c r="S115" s="15">
        <v>11786.83</v>
      </c>
      <c r="T115" s="15">
        <v>1797606.46</v>
      </c>
      <c r="U115" s="22">
        <f t="shared" si="5"/>
        <v>1727238.6899999997</v>
      </c>
      <c r="V115" s="23">
        <f t="shared" si="6"/>
        <v>3.9145258745899393E-2</v>
      </c>
      <c r="W115" s="24">
        <f>Parametros!$B$4*H115+Parametros!$B$5*K115*100+Parametros!$B$6*P115+Parametros!$B$7*(1-L115)*100</f>
        <v>86.35</v>
      </c>
      <c r="X115" s="16">
        <f>INDEX('Tasa Referencia'!$B$2:$B$37,MATCH(B115,'Tasa Referencia'!$A$2:$A$37,0))</f>
        <v>0.1119</v>
      </c>
      <c r="Y115" s="16">
        <f>INDEX('Catalogo Proveedores'!$N$2:$N$101,MATCH(A115,'Catalogo Proveedores'!$A$2:$A$101,0))</f>
        <v>3.0599999999999999E-2</v>
      </c>
      <c r="Z115" s="14">
        <v>-4.9300000000000004E-3</v>
      </c>
      <c r="AA115" s="16">
        <f t="shared" si="7"/>
        <v>0.13757</v>
      </c>
      <c r="AB115" s="25">
        <f t="shared" si="8"/>
        <v>1.0799094494453376E-2</v>
      </c>
      <c r="AC115" s="23">
        <f t="shared" si="9"/>
        <v>2.8346164251446017E-2</v>
      </c>
    </row>
    <row r="116" spans="1:29" x14ac:dyDescent="0.3">
      <c r="A116" s="4" t="s">
        <v>72</v>
      </c>
      <c r="B116" s="18">
        <v>45108</v>
      </c>
      <c r="C116" s="4" t="s">
        <v>279</v>
      </c>
      <c r="D116" s="4">
        <v>7</v>
      </c>
      <c r="E116" s="15">
        <v>1751895.37</v>
      </c>
      <c r="F116" s="19">
        <v>1.0786</v>
      </c>
      <c r="G116" s="20">
        <v>0</v>
      </c>
      <c r="H116" s="4">
        <v>93.5</v>
      </c>
      <c r="I116" s="4">
        <v>12</v>
      </c>
      <c r="J116" s="4">
        <v>2</v>
      </c>
      <c r="K116" s="21">
        <v>0.87129999999999996</v>
      </c>
      <c r="L116" s="21">
        <v>3.4299999999999997E-2</v>
      </c>
      <c r="M116" s="4">
        <v>0</v>
      </c>
      <c r="N116" s="4">
        <v>0</v>
      </c>
      <c r="O116" s="4">
        <v>0</v>
      </c>
      <c r="P116" s="4">
        <v>71.099999999999994</v>
      </c>
      <c r="Q116" s="15">
        <v>0</v>
      </c>
      <c r="R116" s="15">
        <v>21139.19</v>
      </c>
      <c r="S116" s="15">
        <v>25016.25</v>
      </c>
      <c r="T116" s="15">
        <v>1873729.05</v>
      </c>
      <c r="U116" s="22">
        <f t="shared" si="5"/>
        <v>1748018.31</v>
      </c>
      <c r="V116" s="23">
        <f t="shared" si="6"/>
        <v>6.7091205102466647E-2</v>
      </c>
      <c r="W116" s="24">
        <f>Parametros!$B$4*H116+Parametros!$B$5*K116*100+Parametros!$B$6*P116+Parametros!$B$7*(1-L116)*100</f>
        <v>87.569500000000005</v>
      </c>
      <c r="X116" s="16">
        <f>INDEX('Tasa Referencia'!$B$2:$B$37,MATCH(B116,'Tasa Referencia'!$A$2:$A$37,0))</f>
        <v>0.1132</v>
      </c>
      <c r="Y116" s="16">
        <f>INDEX('Catalogo Proveedores'!$N$2:$N$101,MATCH(A116,'Catalogo Proveedores'!$A$2:$A$101,0))</f>
        <v>3.0599999999999999E-2</v>
      </c>
      <c r="Z116" s="14">
        <v>-3.2000000000000002E-3</v>
      </c>
      <c r="AA116" s="16">
        <f t="shared" si="7"/>
        <v>0.14059999999999997</v>
      </c>
      <c r="AB116" s="25">
        <f t="shared" si="8"/>
        <v>1.1023182435149215E-2</v>
      </c>
      <c r="AC116" s="23">
        <f t="shared" si="9"/>
        <v>5.6068022667317433E-2</v>
      </c>
    </row>
    <row r="117" spans="1:29" x14ac:dyDescent="0.3">
      <c r="A117" s="4" t="s">
        <v>72</v>
      </c>
      <c r="B117" s="18">
        <v>45139</v>
      </c>
      <c r="C117" s="4" t="s">
        <v>279</v>
      </c>
      <c r="D117" s="4">
        <v>8</v>
      </c>
      <c r="E117" s="15">
        <v>1959892.44</v>
      </c>
      <c r="F117" s="19">
        <v>1.0786</v>
      </c>
      <c r="G117" s="20">
        <v>0</v>
      </c>
      <c r="H117" s="4">
        <v>91.3</v>
      </c>
      <c r="I117" s="4">
        <v>11</v>
      </c>
      <c r="J117" s="4">
        <v>1</v>
      </c>
      <c r="K117" s="21">
        <v>0.89319999999999999</v>
      </c>
      <c r="L117" s="21">
        <v>5.0099999999999999E-2</v>
      </c>
      <c r="M117" s="4">
        <v>0</v>
      </c>
      <c r="N117" s="4">
        <v>0</v>
      </c>
      <c r="O117" s="4">
        <v>0</v>
      </c>
      <c r="P117" s="4">
        <v>79.5</v>
      </c>
      <c r="Q117" s="15">
        <v>0</v>
      </c>
      <c r="R117" s="15">
        <v>57436.91</v>
      </c>
      <c r="S117" s="15">
        <v>33371.269999999997</v>
      </c>
      <c r="T117" s="15">
        <v>2160415.64</v>
      </c>
      <c r="U117" s="22">
        <f t="shared" si="5"/>
        <v>1983958.0799999998</v>
      </c>
      <c r="V117" s="23">
        <f t="shared" si="6"/>
        <v>8.1677597927406351E-2</v>
      </c>
      <c r="W117" s="24">
        <f>Parametros!$B$4*H117+Parametros!$B$5*K117*100+Parametros!$B$6*P117+Parametros!$B$7*(1-L117)*100</f>
        <v>88.899499999999989</v>
      </c>
      <c r="X117" s="16">
        <f>INDEX('Tasa Referencia'!$B$2:$B$37,MATCH(B117,'Tasa Referencia'!$A$2:$A$37,0))</f>
        <v>0.1124</v>
      </c>
      <c r="Y117" s="16">
        <f>INDEX('Catalogo Proveedores'!$N$2:$N$101,MATCH(A117,'Catalogo Proveedores'!$A$2:$A$101,0))</f>
        <v>3.0599999999999999E-2</v>
      </c>
      <c r="Z117" s="14">
        <v>-3.31E-3</v>
      </c>
      <c r="AA117" s="16">
        <f t="shared" si="7"/>
        <v>0.13968999999999998</v>
      </c>
      <c r="AB117" s="25">
        <f t="shared" si="8"/>
        <v>1.0955939485862487E-2</v>
      </c>
      <c r="AC117" s="23">
        <f t="shared" si="9"/>
        <v>7.0721658441543864E-2</v>
      </c>
    </row>
    <row r="118" spans="1:29" x14ac:dyDescent="0.3">
      <c r="A118" s="4" t="s">
        <v>72</v>
      </c>
      <c r="B118" s="18">
        <v>45170</v>
      </c>
      <c r="C118" s="4" t="s">
        <v>279</v>
      </c>
      <c r="D118" s="4">
        <v>9</v>
      </c>
      <c r="E118" s="15">
        <v>1707251.08</v>
      </c>
      <c r="F118" s="19">
        <v>1.0786</v>
      </c>
      <c r="G118" s="20">
        <v>0</v>
      </c>
      <c r="H118" s="4">
        <v>87.9</v>
      </c>
      <c r="I118" s="4">
        <v>6</v>
      </c>
      <c r="J118" s="4">
        <v>0</v>
      </c>
      <c r="K118" s="21">
        <v>0.93989999999999996</v>
      </c>
      <c r="L118" s="21">
        <v>2.6499999999999999E-2</v>
      </c>
      <c r="M118" s="4">
        <v>1</v>
      </c>
      <c r="N118" s="4">
        <v>0</v>
      </c>
      <c r="O118" s="4">
        <v>0</v>
      </c>
      <c r="P118" s="4">
        <v>73.599999999999994</v>
      </c>
      <c r="Q118" s="15">
        <v>3441.96</v>
      </c>
      <c r="R118" s="15">
        <v>24566.32</v>
      </c>
      <c r="S118" s="15">
        <v>13562.74</v>
      </c>
      <c r="T118" s="15">
        <v>1874645.74</v>
      </c>
      <c r="U118" s="22">
        <f t="shared" si="5"/>
        <v>1721696.62</v>
      </c>
      <c r="V118" s="23">
        <f t="shared" si="6"/>
        <v>8.1588279180683967E-2</v>
      </c>
      <c r="W118" s="24">
        <f>Parametros!$B$4*H118+Parametros!$B$5*K118*100+Parametros!$B$6*P118+Parametros!$B$7*(1-L118)*100</f>
        <v>88.284500000000008</v>
      </c>
      <c r="X118" s="16">
        <f>INDEX('Tasa Referencia'!$B$2:$B$37,MATCH(B118,'Tasa Referencia'!$A$2:$A$37,0))</f>
        <v>0.1134</v>
      </c>
      <c r="Y118" s="16">
        <f>INDEX('Catalogo Proveedores'!$N$2:$N$101,MATCH(A118,'Catalogo Proveedores'!$A$2:$A$101,0))</f>
        <v>3.0599999999999999E-2</v>
      </c>
      <c r="Z118" s="14">
        <v>4.0000000000000002E-4</v>
      </c>
      <c r="AA118" s="16">
        <f t="shared" si="7"/>
        <v>0.1444</v>
      </c>
      <c r="AB118" s="25">
        <f t="shared" si="8"/>
        <v>1.1303446776006476E-2</v>
      </c>
      <c r="AC118" s="23">
        <f t="shared" si="9"/>
        <v>7.0284832404677491E-2</v>
      </c>
    </row>
    <row r="119" spans="1:29" x14ac:dyDescent="0.3">
      <c r="A119" s="4" t="s">
        <v>72</v>
      </c>
      <c r="B119" s="18">
        <v>45200</v>
      </c>
      <c r="C119" s="4" t="s">
        <v>279</v>
      </c>
      <c r="D119" s="4">
        <v>10</v>
      </c>
      <c r="E119" s="15">
        <v>1708220.92</v>
      </c>
      <c r="F119" s="19">
        <v>1.0786</v>
      </c>
      <c r="G119" s="20">
        <v>0</v>
      </c>
      <c r="H119" s="4">
        <v>88.1</v>
      </c>
      <c r="I119" s="4">
        <v>10</v>
      </c>
      <c r="J119" s="4">
        <v>1</v>
      </c>
      <c r="K119" s="21">
        <v>0.90059999999999996</v>
      </c>
      <c r="L119" s="21">
        <v>5.9200000000000003E-2</v>
      </c>
      <c r="M119" s="4">
        <v>1</v>
      </c>
      <c r="N119" s="4">
        <v>0</v>
      </c>
      <c r="O119" s="4">
        <v>0</v>
      </c>
      <c r="P119" s="4">
        <v>75.900000000000006</v>
      </c>
      <c r="Q119" s="15">
        <v>90382.46</v>
      </c>
      <c r="R119" s="15">
        <v>56401.93</v>
      </c>
      <c r="S119" s="15">
        <v>33734.74</v>
      </c>
      <c r="T119" s="15">
        <v>1967651.14</v>
      </c>
      <c r="U119" s="22">
        <f t="shared" si="5"/>
        <v>1821270.5699999998</v>
      </c>
      <c r="V119" s="23">
        <f t="shared" si="6"/>
        <v>7.4393558402837651E-2</v>
      </c>
      <c r="W119" s="24">
        <f>Parametros!$B$4*H119+Parametros!$B$5*K119*100+Parametros!$B$6*P119+Parametros!$B$7*(1-L119)*100</f>
        <v>87.144999999999996</v>
      </c>
      <c r="X119" s="16">
        <f>INDEX('Tasa Referencia'!$B$2:$B$37,MATCH(B119,'Tasa Referencia'!$A$2:$A$37,0))</f>
        <v>0.1103</v>
      </c>
      <c r="Y119" s="16">
        <f>INDEX('Catalogo Proveedores'!$N$2:$N$101,MATCH(A119,'Catalogo Proveedores'!$A$2:$A$101,0))</f>
        <v>3.0599999999999999E-2</v>
      </c>
      <c r="Z119" s="14">
        <v>-3.3800000000000002E-3</v>
      </c>
      <c r="AA119" s="16">
        <f t="shared" si="7"/>
        <v>0.13752</v>
      </c>
      <c r="AB119" s="25">
        <f t="shared" si="8"/>
        <v>1.0795392086917044E-2</v>
      </c>
      <c r="AC119" s="23">
        <f t="shared" si="9"/>
        <v>6.3598166315920607E-2</v>
      </c>
    </row>
    <row r="120" spans="1:29" x14ac:dyDescent="0.3">
      <c r="A120" s="4" t="s">
        <v>72</v>
      </c>
      <c r="B120" s="18">
        <v>45231</v>
      </c>
      <c r="C120" s="4" t="s">
        <v>279</v>
      </c>
      <c r="D120" s="4">
        <v>11</v>
      </c>
      <c r="E120" s="15">
        <v>1624090.55</v>
      </c>
      <c r="F120" s="19">
        <v>1.0786</v>
      </c>
      <c r="G120" s="20">
        <v>0</v>
      </c>
      <c r="H120" s="4">
        <v>90.9</v>
      </c>
      <c r="I120" s="4">
        <v>8</v>
      </c>
      <c r="J120" s="4">
        <v>1</v>
      </c>
      <c r="K120" s="21">
        <v>0.9153</v>
      </c>
      <c r="L120" s="21">
        <v>2.2499999999999999E-2</v>
      </c>
      <c r="M120" s="4">
        <v>2</v>
      </c>
      <c r="N120" s="4">
        <v>0</v>
      </c>
      <c r="O120" s="4">
        <v>0</v>
      </c>
      <c r="P120" s="4">
        <v>71.8</v>
      </c>
      <c r="Q120" s="15">
        <v>9187.5300000000007</v>
      </c>
      <c r="R120" s="15">
        <v>24075.71</v>
      </c>
      <c r="S120" s="15">
        <v>14198.05</v>
      </c>
      <c r="T120" s="15">
        <v>1937545.33</v>
      </c>
      <c r="U120" s="22">
        <f t="shared" si="5"/>
        <v>1643155.74</v>
      </c>
      <c r="V120" s="23">
        <f t="shared" si="6"/>
        <v>0.15193945939835124</v>
      </c>
      <c r="W120" s="24">
        <f>Parametros!$B$4*H120+Parametros!$B$5*K120*100+Parametros!$B$6*P120+Parametros!$B$7*(1-L120)*100</f>
        <v>88.296500000000009</v>
      </c>
      <c r="X120" s="16">
        <f>INDEX('Tasa Referencia'!$B$2:$B$37,MATCH(B120,'Tasa Referencia'!$A$2:$A$37,0))</f>
        <v>0.1144</v>
      </c>
      <c r="Y120" s="16">
        <f>INDEX('Catalogo Proveedores'!$N$2:$N$101,MATCH(A120,'Catalogo Proveedores'!$A$2:$A$101,0))</f>
        <v>3.0599999999999999E-2</v>
      </c>
      <c r="Z120" s="14">
        <v>-5.2399999999999999E-3</v>
      </c>
      <c r="AA120" s="16">
        <f t="shared" si="7"/>
        <v>0.13976</v>
      </c>
      <c r="AB120" s="25">
        <f t="shared" si="8"/>
        <v>1.0961113767442576E-2</v>
      </c>
      <c r="AC120" s="23">
        <f t="shared" si="9"/>
        <v>0.14097834563090866</v>
      </c>
    </row>
    <row r="121" spans="1:29" x14ac:dyDescent="0.3">
      <c r="A121" s="4" t="s">
        <v>72</v>
      </c>
      <c r="B121" s="18">
        <v>45261</v>
      </c>
      <c r="C121" s="4" t="s">
        <v>279</v>
      </c>
      <c r="D121" s="4">
        <v>12</v>
      </c>
      <c r="E121" s="15">
        <v>1396810.11</v>
      </c>
      <c r="F121" s="19">
        <v>1.0786</v>
      </c>
      <c r="G121" s="20">
        <v>0</v>
      </c>
      <c r="H121" s="4">
        <v>89.2</v>
      </c>
      <c r="I121" s="4">
        <v>7</v>
      </c>
      <c r="J121" s="4">
        <v>1</v>
      </c>
      <c r="K121" s="21">
        <v>0.79720000000000002</v>
      </c>
      <c r="L121" s="21">
        <v>3.6999999999999998E-2</v>
      </c>
      <c r="M121" s="4">
        <v>2</v>
      </c>
      <c r="N121" s="4">
        <v>5</v>
      </c>
      <c r="O121" s="4">
        <v>77.5</v>
      </c>
      <c r="P121" s="4">
        <v>77.7</v>
      </c>
      <c r="Q121" s="15">
        <v>470346.58</v>
      </c>
      <c r="R121" s="15">
        <v>31756.59</v>
      </c>
      <c r="S121" s="15">
        <v>18302.21</v>
      </c>
      <c r="T121" s="15">
        <v>1433554.42</v>
      </c>
      <c r="U121" s="22">
        <f t="shared" si="5"/>
        <v>1880611.0700000003</v>
      </c>
      <c r="V121" s="23">
        <f t="shared" si="6"/>
        <v>-0.31185188630648591</v>
      </c>
      <c r="W121" s="24">
        <f>Parametros!$B$4*H121+Parametros!$B$5*K121*100+Parametros!$B$6*P121+Parametros!$B$7*(1-L121)*100</f>
        <v>85.121000000000009</v>
      </c>
      <c r="X121" s="16">
        <f>INDEX('Tasa Referencia'!$B$2:$B$37,MATCH(B121,'Tasa Referencia'!$A$2:$A$37,0))</f>
        <v>0.1124</v>
      </c>
      <c r="Y121" s="16">
        <f>INDEX('Catalogo Proveedores'!$N$2:$N$101,MATCH(A121,'Catalogo Proveedores'!$A$2:$A$101,0))</f>
        <v>3.0599999999999999E-2</v>
      </c>
      <c r="Z121" s="14">
        <v>3.0100000000000001E-3</v>
      </c>
      <c r="AA121" s="16">
        <f t="shared" si="7"/>
        <v>0.14601</v>
      </c>
      <c r="AB121" s="25">
        <f t="shared" si="8"/>
        <v>1.1421933145780105E-2</v>
      </c>
      <c r="AC121" s="23">
        <f t="shared" si="9"/>
        <v>-0.32327381945226602</v>
      </c>
    </row>
    <row r="122" spans="1:29" x14ac:dyDescent="0.3">
      <c r="A122" s="4" t="s">
        <v>72</v>
      </c>
      <c r="B122" s="18">
        <v>45292</v>
      </c>
      <c r="C122" s="4" t="s">
        <v>281</v>
      </c>
      <c r="D122" s="4">
        <v>1</v>
      </c>
      <c r="E122" s="15">
        <v>1540629.58</v>
      </c>
      <c r="F122" s="19">
        <v>1.0786</v>
      </c>
      <c r="G122" s="20">
        <v>0</v>
      </c>
      <c r="H122" s="4">
        <v>89.8</v>
      </c>
      <c r="I122" s="4">
        <v>10</v>
      </c>
      <c r="J122" s="4">
        <v>1</v>
      </c>
      <c r="K122" s="21">
        <v>0.89539999999999997</v>
      </c>
      <c r="L122" s="21">
        <v>4.4200000000000003E-2</v>
      </c>
      <c r="M122" s="4">
        <v>0</v>
      </c>
      <c r="N122" s="4">
        <v>0</v>
      </c>
      <c r="O122" s="4">
        <v>0</v>
      </c>
      <c r="P122" s="4">
        <v>77.099999999999994</v>
      </c>
      <c r="Q122" s="15">
        <v>0</v>
      </c>
      <c r="R122" s="15">
        <v>43873.78</v>
      </c>
      <c r="S122" s="15">
        <v>23507.31</v>
      </c>
      <c r="T122" s="15">
        <v>1782934.6</v>
      </c>
      <c r="U122" s="22">
        <f t="shared" si="5"/>
        <v>1560996.05</v>
      </c>
      <c r="V122" s="23">
        <f t="shared" si="6"/>
        <v>0.12447935555235735</v>
      </c>
      <c r="W122" s="24">
        <f>Parametros!$B$4*H122+Parametros!$B$5*K122*100+Parametros!$B$6*P122+Parametros!$B$7*(1-L122)*100</f>
        <v>88.048999999999992</v>
      </c>
      <c r="X122" s="16">
        <f>INDEX('Tasa Referencia'!$B$2:$B$37,MATCH(B122,'Tasa Referencia'!$A$2:$A$37,0))</f>
        <v>0.1133</v>
      </c>
      <c r="Y122" s="16">
        <f>INDEX('Catalogo Proveedores'!$N$2:$N$101,MATCH(A122,'Catalogo Proveedores'!$A$2:$A$101,0))</f>
        <v>3.0599999999999999E-2</v>
      </c>
      <c r="Z122" s="14">
        <v>-2.14E-3</v>
      </c>
      <c r="AA122" s="16">
        <f t="shared" si="7"/>
        <v>0.14176</v>
      </c>
      <c r="AB122" s="25">
        <f t="shared" si="8"/>
        <v>1.1108827459453297E-2</v>
      </c>
      <c r="AC122" s="23">
        <f t="shared" si="9"/>
        <v>0.11337052809290406</v>
      </c>
    </row>
    <row r="123" spans="1:29" x14ac:dyDescent="0.3">
      <c r="A123" s="4" t="s">
        <v>72</v>
      </c>
      <c r="B123" s="18">
        <v>45323</v>
      </c>
      <c r="C123" s="4" t="s">
        <v>281</v>
      </c>
      <c r="D123" s="4">
        <v>2</v>
      </c>
      <c r="E123" s="15">
        <v>1695355.39</v>
      </c>
      <c r="F123" s="19">
        <v>1.0786</v>
      </c>
      <c r="G123" s="20">
        <v>0</v>
      </c>
      <c r="H123" s="4">
        <v>86.7</v>
      </c>
      <c r="I123" s="4">
        <v>17</v>
      </c>
      <c r="J123" s="4">
        <v>2</v>
      </c>
      <c r="K123" s="21">
        <v>0.90469999999999995</v>
      </c>
      <c r="L123" s="21">
        <v>5.5300000000000002E-2</v>
      </c>
      <c r="M123" s="4">
        <v>1</v>
      </c>
      <c r="N123" s="4">
        <v>0</v>
      </c>
      <c r="O123" s="4">
        <v>0</v>
      </c>
      <c r="P123" s="4">
        <v>73.900000000000006</v>
      </c>
      <c r="Q123" s="15">
        <v>5542.7</v>
      </c>
      <c r="R123" s="15">
        <v>46784.39</v>
      </c>
      <c r="S123" s="15">
        <v>34883.589999999997</v>
      </c>
      <c r="T123" s="15">
        <v>2006410.69</v>
      </c>
      <c r="U123" s="22">
        <f t="shared" si="5"/>
        <v>1712798.8899999997</v>
      </c>
      <c r="V123" s="23">
        <f t="shared" si="6"/>
        <v>0.14633683994177696</v>
      </c>
      <c r="W123" s="24">
        <f>Parametros!$B$4*H123+Parametros!$B$5*K123*100+Parametros!$B$6*P123+Parametros!$B$7*(1-L123)*100</f>
        <v>86.436499999999995</v>
      </c>
      <c r="X123" s="16">
        <f>INDEX('Tasa Referencia'!$B$2:$B$37,MATCH(B123,'Tasa Referencia'!$A$2:$A$37,0))</f>
        <v>0.1123</v>
      </c>
      <c r="Y123" s="16">
        <f>INDEX('Catalogo Proveedores'!$N$2:$N$101,MATCH(A123,'Catalogo Proveedores'!$A$2:$A$101,0))</f>
        <v>3.0599999999999999E-2</v>
      </c>
      <c r="Z123" s="14">
        <v>2.0600000000000002E-3</v>
      </c>
      <c r="AA123" s="16">
        <f t="shared" si="7"/>
        <v>0.14496000000000001</v>
      </c>
      <c r="AB123" s="25">
        <f t="shared" si="8"/>
        <v>1.1344676747541582E-2</v>
      </c>
      <c r="AC123" s="23">
        <f t="shared" si="9"/>
        <v>0.13499216319423538</v>
      </c>
    </row>
    <row r="124" spans="1:29" x14ac:dyDescent="0.3">
      <c r="A124" s="4" t="s">
        <v>72</v>
      </c>
      <c r="B124" s="18">
        <v>45352</v>
      </c>
      <c r="C124" s="4" t="s">
        <v>281</v>
      </c>
      <c r="D124" s="4">
        <v>3</v>
      </c>
      <c r="E124" s="15">
        <v>1828709.89</v>
      </c>
      <c r="F124" s="19">
        <v>1.1315999999999999</v>
      </c>
      <c r="G124" s="20">
        <v>4.9099999999999998E-2</v>
      </c>
      <c r="H124" s="4">
        <v>84.6</v>
      </c>
      <c r="I124" s="4">
        <v>12</v>
      </c>
      <c r="J124" s="4">
        <v>2</v>
      </c>
      <c r="K124" s="21">
        <v>0.80030000000000001</v>
      </c>
      <c r="L124" s="21">
        <v>3.61E-2</v>
      </c>
      <c r="M124" s="4">
        <v>1</v>
      </c>
      <c r="N124" s="4">
        <v>1</v>
      </c>
      <c r="O124" s="4">
        <v>19.2</v>
      </c>
      <c r="P124" s="4">
        <v>78.8</v>
      </c>
      <c r="Q124" s="15">
        <v>246325.58</v>
      </c>
      <c r="R124" s="15">
        <v>33969.599999999999</v>
      </c>
      <c r="S124" s="15">
        <v>27124.46</v>
      </c>
      <c r="T124" s="15">
        <v>1927326.7</v>
      </c>
      <c r="U124" s="22">
        <f t="shared" si="5"/>
        <v>2081880.6099999999</v>
      </c>
      <c r="V124" s="23">
        <f t="shared" si="6"/>
        <v>-8.0190820788193257E-2</v>
      </c>
      <c r="W124" s="24">
        <f>Parametros!$B$4*H124+Parametros!$B$5*K124*100+Parametros!$B$6*P124+Parametros!$B$7*(1-L124)*100</f>
        <v>83.837500000000006</v>
      </c>
      <c r="X124" s="16">
        <f>INDEX('Tasa Referencia'!$B$2:$B$37,MATCH(B124,'Tasa Referencia'!$A$2:$A$37,0))</f>
        <v>0.1101</v>
      </c>
      <c r="Y124" s="16">
        <f>INDEX('Catalogo Proveedores'!$N$2:$N$101,MATCH(A124,'Catalogo Proveedores'!$A$2:$A$101,0))</f>
        <v>3.0599999999999999E-2</v>
      </c>
      <c r="Z124" s="14">
        <v>3.96E-3</v>
      </c>
      <c r="AA124" s="16">
        <f t="shared" si="7"/>
        <v>0.14465999999999998</v>
      </c>
      <c r="AB124" s="25">
        <f t="shared" si="8"/>
        <v>1.1322591562229256E-2</v>
      </c>
      <c r="AC124" s="23">
        <f t="shared" si="9"/>
        <v>-9.1513412350422513E-2</v>
      </c>
    </row>
    <row r="125" spans="1:29" x14ac:dyDescent="0.3">
      <c r="A125" s="4" t="s">
        <v>72</v>
      </c>
      <c r="B125" s="18">
        <v>45383</v>
      </c>
      <c r="C125" s="4" t="s">
        <v>281</v>
      </c>
      <c r="D125" s="4">
        <v>4</v>
      </c>
      <c r="E125" s="15">
        <v>1846667.66</v>
      </c>
      <c r="F125" s="19">
        <v>1.1315999999999999</v>
      </c>
      <c r="G125" s="20">
        <v>0</v>
      </c>
      <c r="H125" s="4">
        <v>79.900000000000006</v>
      </c>
      <c r="I125" s="4">
        <v>9</v>
      </c>
      <c r="J125" s="4">
        <v>1</v>
      </c>
      <c r="K125" s="21">
        <v>0.85780000000000001</v>
      </c>
      <c r="L125" s="21">
        <v>7.46E-2</v>
      </c>
      <c r="M125" s="4">
        <v>0</v>
      </c>
      <c r="N125" s="4">
        <v>1</v>
      </c>
      <c r="O125" s="4">
        <v>3.2</v>
      </c>
      <c r="P125" s="4">
        <v>77.7</v>
      </c>
      <c r="Q125" s="15">
        <v>29100.23</v>
      </c>
      <c r="R125" s="15">
        <v>80549.179999999993</v>
      </c>
      <c r="S125" s="15">
        <v>45022.27</v>
      </c>
      <c r="T125" s="15">
        <v>1988810.66</v>
      </c>
      <c r="U125" s="22">
        <f t="shared" si="5"/>
        <v>1911294.7999999998</v>
      </c>
      <c r="V125" s="23">
        <f t="shared" si="6"/>
        <v>3.8975987789606932E-2</v>
      </c>
      <c r="W125" s="24">
        <f>Parametros!$B$4*H125+Parametros!$B$5*K125*100+Parametros!$B$6*P125+Parametros!$B$7*(1-L125)*100</f>
        <v>83.12</v>
      </c>
      <c r="X125" s="16">
        <f>INDEX('Tasa Referencia'!$B$2:$B$37,MATCH(B125,'Tasa Referencia'!$A$2:$A$37,0))</f>
        <v>0.10920000000000001</v>
      </c>
      <c r="Y125" s="16">
        <f>INDEX('Catalogo Proveedores'!$N$2:$N$101,MATCH(A125,'Catalogo Proveedores'!$A$2:$A$101,0))</f>
        <v>3.0599999999999999E-2</v>
      </c>
      <c r="Z125" s="14">
        <v>3.6099999999999999E-3</v>
      </c>
      <c r="AA125" s="16">
        <f t="shared" si="7"/>
        <v>0.14341000000000001</v>
      </c>
      <c r="AB125" s="25">
        <f t="shared" si="8"/>
        <v>1.1230512807709925E-2</v>
      </c>
      <c r="AC125" s="23">
        <f t="shared" si="9"/>
        <v>2.7745474981897007E-2</v>
      </c>
    </row>
    <row r="126" spans="1:29" x14ac:dyDescent="0.3">
      <c r="A126" s="4" t="s">
        <v>72</v>
      </c>
      <c r="B126" s="18">
        <v>45413</v>
      </c>
      <c r="C126" s="4" t="s">
        <v>281</v>
      </c>
      <c r="D126" s="4">
        <v>5</v>
      </c>
      <c r="E126" s="15">
        <v>1950129.65</v>
      </c>
      <c r="F126" s="19">
        <v>1.1315999999999999</v>
      </c>
      <c r="G126" s="20">
        <v>0</v>
      </c>
      <c r="H126" s="4">
        <v>77.8</v>
      </c>
      <c r="I126" s="4">
        <v>9</v>
      </c>
      <c r="J126" s="4">
        <v>2</v>
      </c>
      <c r="K126" s="21">
        <v>0.76259999999999994</v>
      </c>
      <c r="L126" s="21">
        <v>4.5100000000000001E-2</v>
      </c>
      <c r="M126" s="4">
        <v>2</v>
      </c>
      <c r="N126" s="4">
        <v>1</v>
      </c>
      <c r="O126" s="4">
        <v>58.3</v>
      </c>
      <c r="P126" s="4">
        <v>78.2</v>
      </c>
      <c r="Q126" s="15">
        <v>336450.14</v>
      </c>
      <c r="R126" s="15">
        <v>49329.45</v>
      </c>
      <c r="S126" s="15">
        <v>34163.25</v>
      </c>
      <c r="T126" s="15">
        <v>1994549.52</v>
      </c>
      <c r="U126" s="22">
        <f t="shared" si="5"/>
        <v>2301745.9900000002</v>
      </c>
      <c r="V126" s="23">
        <f t="shared" si="6"/>
        <v>-0.1540179709351113</v>
      </c>
      <c r="W126" s="24">
        <f>Parametros!$B$4*H126+Parametros!$B$5*K126*100+Parametros!$B$6*P126+Parametros!$B$7*(1-L126)*100</f>
        <v>80.071499999999986</v>
      </c>
      <c r="X126" s="16">
        <f>INDEX('Tasa Referencia'!$B$2:$B$37,MATCH(B126,'Tasa Referencia'!$A$2:$A$37,0))</f>
        <v>0.1077</v>
      </c>
      <c r="Y126" s="16">
        <f>INDEX('Catalogo Proveedores'!$N$2:$N$101,MATCH(A126,'Catalogo Proveedores'!$A$2:$A$101,0))</f>
        <v>3.0599999999999999E-2</v>
      </c>
      <c r="Z126" s="14">
        <v>-1.72E-3</v>
      </c>
      <c r="AA126" s="16">
        <f t="shared" si="7"/>
        <v>0.13658000000000001</v>
      </c>
      <c r="AB126" s="25">
        <f t="shared" si="8"/>
        <v>1.0725759045657535E-2</v>
      </c>
      <c r="AC126" s="23">
        <f t="shared" si="9"/>
        <v>-0.16474372998076883</v>
      </c>
    </row>
    <row r="127" spans="1:29" x14ac:dyDescent="0.3">
      <c r="A127" s="4" t="s">
        <v>72</v>
      </c>
      <c r="B127" s="18">
        <v>45444</v>
      </c>
      <c r="C127" s="4" t="s">
        <v>281</v>
      </c>
      <c r="D127" s="4">
        <v>6</v>
      </c>
      <c r="E127" s="15">
        <v>1889138</v>
      </c>
      <c r="F127" s="19">
        <v>1.1315999999999999</v>
      </c>
      <c r="G127" s="20">
        <v>0</v>
      </c>
      <c r="H127" s="4">
        <v>78.900000000000006</v>
      </c>
      <c r="I127" s="4">
        <v>7</v>
      </c>
      <c r="J127" s="4">
        <v>0</v>
      </c>
      <c r="K127" s="21">
        <v>0.93920000000000003</v>
      </c>
      <c r="L127" s="21">
        <v>6.4600000000000005E-2</v>
      </c>
      <c r="M127" s="4">
        <v>0</v>
      </c>
      <c r="N127" s="4">
        <v>0</v>
      </c>
      <c r="O127" s="4">
        <v>0</v>
      </c>
      <c r="P127" s="4">
        <v>79.599999999999994</v>
      </c>
      <c r="Q127" s="15">
        <v>0</v>
      </c>
      <c r="R127" s="15">
        <v>44613.04</v>
      </c>
      <c r="S127" s="15">
        <v>36626.17</v>
      </c>
      <c r="T127" s="15">
        <v>2107592.7000000002</v>
      </c>
      <c r="U127" s="22">
        <f t="shared" si="5"/>
        <v>1897124.87</v>
      </c>
      <c r="V127" s="23">
        <f t="shared" si="6"/>
        <v>9.9861719012406924E-2</v>
      </c>
      <c r="W127" s="24">
        <f>Parametros!$B$4*H127+Parametros!$B$5*K127*100+Parametros!$B$6*P127+Parametros!$B$7*(1-L127)*100</f>
        <v>85.74199999999999</v>
      </c>
      <c r="X127" s="16">
        <f>INDEX('Tasa Referencia'!$B$2:$B$37,MATCH(B127,'Tasa Referencia'!$A$2:$A$37,0))</f>
        <v>0.1045</v>
      </c>
      <c r="Y127" s="16">
        <f>INDEX('Catalogo Proveedores'!$N$2:$N$101,MATCH(A127,'Catalogo Proveedores'!$A$2:$A$101,0))</f>
        <v>3.0599999999999999E-2</v>
      </c>
      <c r="Z127" s="14">
        <v>-3.1800000000000001E-3</v>
      </c>
      <c r="AA127" s="16">
        <f t="shared" si="7"/>
        <v>0.13192000000000001</v>
      </c>
      <c r="AB127" s="25">
        <f t="shared" si="8"/>
        <v>1.0379775468154273E-2</v>
      </c>
      <c r="AC127" s="23">
        <f t="shared" si="9"/>
        <v>8.9481943544252651E-2</v>
      </c>
    </row>
    <row r="128" spans="1:29" x14ac:dyDescent="0.3">
      <c r="A128" s="4" t="s">
        <v>72</v>
      </c>
      <c r="B128" s="18">
        <v>45474</v>
      </c>
      <c r="C128" s="4" t="s">
        <v>281</v>
      </c>
      <c r="D128" s="4">
        <v>7</v>
      </c>
      <c r="E128" s="15">
        <v>2048993.48</v>
      </c>
      <c r="F128" s="19">
        <v>1.1315999999999999</v>
      </c>
      <c r="G128" s="20">
        <v>0</v>
      </c>
      <c r="H128" s="4">
        <v>81</v>
      </c>
      <c r="I128" s="4">
        <v>14</v>
      </c>
      <c r="J128" s="4">
        <v>1</v>
      </c>
      <c r="K128" s="21">
        <v>0.89449999999999996</v>
      </c>
      <c r="L128" s="21">
        <v>0.1019</v>
      </c>
      <c r="M128" s="4">
        <v>0</v>
      </c>
      <c r="N128" s="4">
        <v>0</v>
      </c>
      <c r="O128" s="4">
        <v>0</v>
      </c>
      <c r="P128" s="4">
        <v>75.900000000000006</v>
      </c>
      <c r="Q128" s="15">
        <v>0</v>
      </c>
      <c r="R128" s="15">
        <v>100909.67</v>
      </c>
      <c r="S128" s="15">
        <v>66765.61</v>
      </c>
      <c r="T128" s="15">
        <v>2242867.88</v>
      </c>
      <c r="U128" s="22">
        <f t="shared" si="5"/>
        <v>2083137.5399999998</v>
      </c>
      <c r="V128" s="23">
        <f t="shared" si="6"/>
        <v>7.1217008110170135E-2</v>
      </c>
      <c r="W128" s="24">
        <f>Parametros!$B$4*H128+Parametros!$B$5*K128*100+Parametros!$B$6*P128+Parametros!$B$7*(1-L128)*100</f>
        <v>83.836500000000001</v>
      </c>
      <c r="X128" s="16">
        <f>INDEX('Tasa Referencia'!$B$2:$B$37,MATCH(B128,'Tasa Referencia'!$A$2:$A$37,0))</f>
        <v>0.1027</v>
      </c>
      <c r="Y128" s="16">
        <f>INDEX('Catalogo Proveedores'!$N$2:$N$101,MATCH(A128,'Catalogo Proveedores'!$A$2:$A$101,0))</f>
        <v>3.0599999999999999E-2</v>
      </c>
      <c r="Z128" s="14">
        <v>-1.24E-3</v>
      </c>
      <c r="AA128" s="16">
        <f t="shared" si="7"/>
        <v>0.13206000000000001</v>
      </c>
      <c r="AB128" s="25">
        <f t="shared" si="8"/>
        <v>1.0390188832942515E-2</v>
      </c>
      <c r="AC128" s="23">
        <f t="shared" si="9"/>
        <v>6.082681927722762E-2</v>
      </c>
    </row>
    <row r="129" spans="1:29" x14ac:dyDescent="0.3">
      <c r="A129" s="4" t="s">
        <v>72</v>
      </c>
      <c r="B129" s="18">
        <v>45505</v>
      </c>
      <c r="C129" s="4" t="s">
        <v>281</v>
      </c>
      <c r="D129" s="4">
        <v>8</v>
      </c>
      <c r="E129" s="15">
        <v>1900362.79</v>
      </c>
      <c r="F129" s="19">
        <v>1.1315999999999999</v>
      </c>
      <c r="G129" s="20">
        <v>0</v>
      </c>
      <c r="H129" s="4">
        <v>78.7</v>
      </c>
      <c r="I129" s="4">
        <v>6</v>
      </c>
      <c r="J129" s="4">
        <v>1</v>
      </c>
      <c r="K129" s="21">
        <v>0.90600000000000003</v>
      </c>
      <c r="L129" s="21">
        <v>5.2299999999999999E-2</v>
      </c>
      <c r="M129" s="4">
        <v>1</v>
      </c>
      <c r="N129" s="4">
        <v>1</v>
      </c>
      <c r="O129" s="4">
        <v>33.4</v>
      </c>
      <c r="P129" s="4">
        <v>74.7</v>
      </c>
      <c r="Q129" s="15">
        <v>163671.54</v>
      </c>
      <c r="R129" s="15">
        <v>55972.47</v>
      </c>
      <c r="S129" s="15">
        <v>33608.31</v>
      </c>
      <c r="T129" s="15">
        <v>2042902.37</v>
      </c>
      <c r="U129" s="22">
        <f t="shared" si="5"/>
        <v>2086398.4900000002</v>
      </c>
      <c r="V129" s="23">
        <f t="shared" si="6"/>
        <v>-2.1291335620703258E-2</v>
      </c>
      <c r="W129" s="24">
        <f>Parametros!$B$4*H129+Parametros!$B$5*K129*100+Parametros!$B$6*P129+Parametros!$B$7*(1-L129)*100</f>
        <v>83.880499999999998</v>
      </c>
      <c r="X129" s="16">
        <f>INDEX('Tasa Referencia'!$B$2:$B$37,MATCH(B129,'Tasa Referencia'!$A$2:$A$37,0))</f>
        <v>0.1017</v>
      </c>
      <c r="Y129" s="16">
        <f>INDEX('Catalogo Proveedores'!$N$2:$N$101,MATCH(A129,'Catalogo Proveedores'!$A$2:$A$101,0))</f>
        <v>3.0599999999999999E-2</v>
      </c>
      <c r="Z129" s="14">
        <v>-1.3500000000000001E-3</v>
      </c>
      <c r="AA129" s="16">
        <f t="shared" si="7"/>
        <v>0.13095000000000001</v>
      </c>
      <c r="AB129" s="25">
        <f t="shared" si="8"/>
        <v>1.0307593281119409E-2</v>
      </c>
      <c r="AC129" s="23">
        <f t="shared" si="9"/>
        <v>-3.159892890182267E-2</v>
      </c>
    </row>
    <row r="130" spans="1:29" x14ac:dyDescent="0.3">
      <c r="A130" s="4" t="s">
        <v>72</v>
      </c>
      <c r="B130" s="18">
        <v>45536</v>
      </c>
      <c r="C130" s="4" t="s">
        <v>281</v>
      </c>
      <c r="D130" s="4">
        <v>9</v>
      </c>
      <c r="E130" s="15">
        <v>1887112.53</v>
      </c>
      <c r="F130" s="19">
        <v>1.1315999999999999</v>
      </c>
      <c r="G130" s="20">
        <v>0</v>
      </c>
      <c r="H130" s="4">
        <v>79.2</v>
      </c>
      <c r="I130" s="4">
        <v>14</v>
      </c>
      <c r="J130" s="4">
        <v>1</v>
      </c>
      <c r="K130" s="21">
        <v>0.93459999999999999</v>
      </c>
      <c r="L130" s="21">
        <v>9.5500000000000002E-2</v>
      </c>
      <c r="M130" s="4">
        <v>1</v>
      </c>
      <c r="N130" s="4">
        <v>0</v>
      </c>
      <c r="O130" s="4">
        <v>0</v>
      </c>
      <c r="P130" s="4">
        <v>73.7</v>
      </c>
      <c r="Q130" s="15">
        <v>20331.97</v>
      </c>
      <c r="R130" s="15">
        <v>74480.41</v>
      </c>
      <c r="S130" s="15">
        <v>57847.5</v>
      </c>
      <c r="T130" s="15">
        <v>2098462.4900000002</v>
      </c>
      <c r="U130" s="22">
        <f t="shared" ref="U130:U193" si="10">E130+Q130+R130-S130</f>
        <v>1924077.41</v>
      </c>
      <c r="V130" s="23">
        <f t="shared" ref="V130:V193" si="11">IF(T130=0,0,(T130-U130)/T130)</f>
        <v>8.3101356746195773E-2</v>
      </c>
      <c r="W130" s="24">
        <f>Parametros!$B$4*H130+Parametros!$B$5*K130*100+Parametros!$B$6*P130+Parametros!$B$7*(1-L130)*100</f>
        <v>84.065499999999986</v>
      </c>
      <c r="X130" s="16">
        <f>INDEX('Tasa Referencia'!$B$2:$B$37,MATCH(B130,'Tasa Referencia'!$A$2:$A$37,0))</f>
        <v>9.7900000000000001E-2</v>
      </c>
      <c r="Y130" s="16">
        <f>INDEX('Catalogo Proveedores'!$N$2:$N$101,MATCH(A130,'Catalogo Proveedores'!$A$2:$A$101,0))</f>
        <v>3.0599999999999999E-2</v>
      </c>
      <c r="Z130" s="14">
        <v>-7.1000000000000002E-4</v>
      </c>
      <c r="AA130" s="16">
        <f t="shared" ref="AA130:AA193" si="12">X130+Y130+Z130</f>
        <v>0.12779000000000001</v>
      </c>
      <c r="AB130" s="25">
        <f t="shared" ref="AB130:AB193" si="13">(1+AA130)^(1/12)-1</f>
        <v>1.0072048840213288E-2</v>
      </c>
      <c r="AC130" s="23">
        <f t="shared" ref="AC130:AC193" si="14">V130-AB130</f>
        <v>7.3029307905982485E-2</v>
      </c>
    </row>
    <row r="131" spans="1:29" x14ac:dyDescent="0.3">
      <c r="A131" s="4" t="s">
        <v>72</v>
      </c>
      <c r="B131" s="18">
        <v>45566</v>
      </c>
      <c r="C131" s="4" t="s">
        <v>281</v>
      </c>
      <c r="D131" s="4">
        <v>10</v>
      </c>
      <c r="E131" s="15">
        <v>1770722.24</v>
      </c>
      <c r="F131" s="19">
        <v>1.1315999999999999</v>
      </c>
      <c r="G131" s="20">
        <v>0</v>
      </c>
      <c r="H131" s="4">
        <v>81</v>
      </c>
      <c r="I131" s="4">
        <v>11</v>
      </c>
      <c r="J131" s="4">
        <v>1</v>
      </c>
      <c r="K131" s="21">
        <v>0.92</v>
      </c>
      <c r="L131" s="21">
        <v>6.2600000000000003E-2</v>
      </c>
      <c r="M131" s="4">
        <v>1</v>
      </c>
      <c r="N131" s="4">
        <v>0</v>
      </c>
      <c r="O131" s="4">
        <v>0</v>
      </c>
      <c r="P131" s="4">
        <v>76.5</v>
      </c>
      <c r="Q131" s="15">
        <v>4127.79</v>
      </c>
      <c r="R131" s="15">
        <v>56613.77</v>
      </c>
      <c r="S131" s="15">
        <v>36808.36</v>
      </c>
      <c r="T131" s="15">
        <v>1970025.84</v>
      </c>
      <c r="U131" s="22">
        <f t="shared" si="10"/>
        <v>1794655.44</v>
      </c>
      <c r="V131" s="23">
        <f t="shared" si="11"/>
        <v>8.9019339969672748E-2</v>
      </c>
      <c r="W131" s="24">
        <f>Parametros!$B$4*H131+Parametros!$B$5*K131*100+Parametros!$B$6*P131+Parametros!$B$7*(1-L131)*100</f>
        <v>85.310999999999993</v>
      </c>
      <c r="X131" s="16">
        <f>INDEX('Tasa Referencia'!$B$2:$B$37,MATCH(B131,'Tasa Referencia'!$A$2:$A$37,0))</f>
        <v>9.5200000000000007E-2</v>
      </c>
      <c r="Y131" s="16">
        <f>INDEX('Catalogo Proveedores'!$N$2:$N$101,MATCH(A131,'Catalogo Proveedores'!$A$2:$A$101,0))</f>
        <v>3.0599999999999999E-2</v>
      </c>
      <c r="Z131" s="14">
        <v>3.2000000000000003E-4</v>
      </c>
      <c r="AA131" s="16">
        <f t="shared" si="12"/>
        <v>0.12611999999999998</v>
      </c>
      <c r="AB131" s="25">
        <f t="shared" si="13"/>
        <v>9.9473236232552331E-3</v>
      </c>
      <c r="AC131" s="23">
        <f t="shared" si="14"/>
        <v>7.9072016346417515E-2</v>
      </c>
    </row>
    <row r="132" spans="1:29" x14ac:dyDescent="0.3">
      <c r="A132" s="4" t="s">
        <v>72</v>
      </c>
      <c r="B132" s="18">
        <v>45597</v>
      </c>
      <c r="C132" s="4" t="s">
        <v>281</v>
      </c>
      <c r="D132" s="4">
        <v>11</v>
      </c>
      <c r="E132" s="15">
        <v>1674139.87</v>
      </c>
      <c r="F132" s="19">
        <v>1.1315999999999999</v>
      </c>
      <c r="G132" s="20">
        <v>0</v>
      </c>
      <c r="H132" s="4">
        <v>81</v>
      </c>
      <c r="I132" s="4">
        <v>9</v>
      </c>
      <c r="J132" s="4">
        <v>1</v>
      </c>
      <c r="K132" s="21">
        <v>0.91579999999999995</v>
      </c>
      <c r="L132" s="21">
        <v>8.9599999999999999E-2</v>
      </c>
      <c r="M132" s="4">
        <v>1</v>
      </c>
      <c r="N132" s="4">
        <v>0</v>
      </c>
      <c r="O132" s="4">
        <v>0</v>
      </c>
      <c r="P132" s="4">
        <v>82.7</v>
      </c>
      <c r="Q132" s="15">
        <v>18879.71</v>
      </c>
      <c r="R132" s="15">
        <v>53164.06</v>
      </c>
      <c r="S132" s="15">
        <v>48333.73</v>
      </c>
      <c r="T132" s="15">
        <v>1824100.94</v>
      </c>
      <c r="U132" s="22">
        <f t="shared" si="10"/>
        <v>1697849.9100000001</v>
      </c>
      <c r="V132" s="23">
        <f t="shared" si="11"/>
        <v>6.9212743237772684E-2</v>
      </c>
      <c r="W132" s="24">
        <f>Parametros!$B$4*H132+Parametros!$B$5*K132*100+Parametros!$B$6*P132+Parametros!$B$7*(1-L132)*100</f>
        <v>86.02000000000001</v>
      </c>
      <c r="X132" s="16">
        <f>INDEX('Tasa Referencia'!$B$2:$B$37,MATCH(B132,'Tasa Referencia'!$A$2:$A$37,0))</f>
        <v>9.5600000000000004E-2</v>
      </c>
      <c r="Y132" s="16">
        <f>INDEX('Catalogo Proveedores'!$N$2:$N$101,MATCH(A132,'Catalogo Proveedores'!$A$2:$A$101,0))</f>
        <v>3.0599999999999999E-2</v>
      </c>
      <c r="Z132" s="14">
        <v>-1.8799999999999999E-3</v>
      </c>
      <c r="AA132" s="16">
        <f t="shared" si="12"/>
        <v>0.12432</v>
      </c>
      <c r="AB132" s="25">
        <f t="shared" si="13"/>
        <v>9.8126992530920276E-3</v>
      </c>
      <c r="AC132" s="23">
        <f t="shared" si="14"/>
        <v>5.9400043984680656E-2</v>
      </c>
    </row>
    <row r="133" spans="1:29" x14ac:dyDescent="0.3">
      <c r="A133" s="4" t="s">
        <v>72</v>
      </c>
      <c r="B133" s="18">
        <v>45627</v>
      </c>
      <c r="C133" s="4" t="s">
        <v>281</v>
      </c>
      <c r="D133" s="4">
        <v>12</v>
      </c>
      <c r="E133" s="15">
        <v>1654029.5</v>
      </c>
      <c r="F133" s="19">
        <v>1.1315999999999999</v>
      </c>
      <c r="G133" s="20">
        <v>0</v>
      </c>
      <c r="H133" s="4">
        <v>83.5</v>
      </c>
      <c r="I133" s="4">
        <v>9</v>
      </c>
      <c r="J133" s="4">
        <v>1</v>
      </c>
      <c r="K133" s="21">
        <v>0.90400000000000003</v>
      </c>
      <c r="L133" s="21">
        <v>4.6600000000000003E-2</v>
      </c>
      <c r="M133" s="4">
        <v>1</v>
      </c>
      <c r="N133" s="4">
        <v>0</v>
      </c>
      <c r="O133" s="4">
        <v>0</v>
      </c>
      <c r="P133" s="4">
        <v>75.099999999999994</v>
      </c>
      <c r="Q133" s="15">
        <v>5025.53</v>
      </c>
      <c r="R133" s="15">
        <v>30121.8</v>
      </c>
      <c r="S133" s="15">
        <v>26425.03</v>
      </c>
      <c r="T133" s="15">
        <v>1785787.13</v>
      </c>
      <c r="U133" s="22">
        <f t="shared" si="10"/>
        <v>1662751.8</v>
      </c>
      <c r="V133" s="23">
        <f t="shared" si="11"/>
        <v>6.8896974299506711E-2</v>
      </c>
      <c r="W133" s="24">
        <f>Parametros!$B$4*H133+Parametros!$B$5*K133*100+Parametros!$B$6*P133+Parametros!$B$7*(1-L133)*100</f>
        <v>85.665999999999997</v>
      </c>
      <c r="X133" s="16">
        <f>INDEX('Tasa Referencia'!$B$2:$B$37,MATCH(B133,'Tasa Referencia'!$A$2:$A$37,0))</f>
        <v>9.2399999999999996E-2</v>
      </c>
      <c r="Y133" s="16">
        <f>INDEX('Catalogo Proveedores'!$N$2:$N$101,MATCH(A133,'Catalogo Proveedores'!$A$2:$A$101,0))</f>
        <v>3.0599999999999999E-2</v>
      </c>
      <c r="Z133" s="14">
        <v>-3.9100000000000003E-3</v>
      </c>
      <c r="AA133" s="16">
        <f t="shared" si="12"/>
        <v>0.11909</v>
      </c>
      <c r="AB133" s="25">
        <f t="shared" si="13"/>
        <v>9.4204166641194131E-3</v>
      </c>
      <c r="AC133" s="23">
        <f t="shared" si="14"/>
        <v>5.9476557635387298E-2</v>
      </c>
    </row>
    <row r="134" spans="1:29" x14ac:dyDescent="0.3">
      <c r="A134" s="4" t="s">
        <v>72</v>
      </c>
      <c r="B134" s="18">
        <v>45658</v>
      </c>
      <c r="C134" s="4" t="s">
        <v>282</v>
      </c>
      <c r="D134" s="4">
        <v>1</v>
      </c>
      <c r="E134" s="15">
        <v>1640991.71</v>
      </c>
      <c r="F134" s="19">
        <v>1.1315999999999999</v>
      </c>
      <c r="G134" s="20">
        <v>0</v>
      </c>
      <c r="H134" s="4">
        <v>84</v>
      </c>
      <c r="I134" s="4">
        <v>9</v>
      </c>
      <c r="J134" s="4">
        <v>1</v>
      </c>
      <c r="K134" s="21">
        <v>0.90939999999999999</v>
      </c>
      <c r="L134" s="21">
        <v>4.7899999999999998E-2</v>
      </c>
      <c r="M134" s="4">
        <v>0</v>
      </c>
      <c r="N134" s="4">
        <v>0</v>
      </c>
      <c r="O134" s="4">
        <v>0</v>
      </c>
      <c r="P134" s="4">
        <v>70.599999999999994</v>
      </c>
      <c r="Q134" s="15">
        <v>0</v>
      </c>
      <c r="R134" s="15">
        <v>48867.39</v>
      </c>
      <c r="S134" s="15">
        <v>26882.09</v>
      </c>
      <c r="T134" s="15">
        <v>1816529.76</v>
      </c>
      <c r="U134" s="22">
        <f t="shared" si="10"/>
        <v>1662977.0099999998</v>
      </c>
      <c r="V134" s="23">
        <f t="shared" si="11"/>
        <v>8.4530819907954732E-2</v>
      </c>
      <c r="W134" s="24">
        <f>Parametros!$B$4*H134+Parametros!$B$5*K134*100+Parametros!$B$6*P134+Parametros!$B$7*(1-L134)*100</f>
        <v>85.083500000000001</v>
      </c>
      <c r="X134" s="16">
        <f>INDEX('Tasa Referencia'!$B$2:$B$37,MATCH(B134,'Tasa Referencia'!$A$2:$A$37,0))</f>
        <v>8.8900000000000007E-2</v>
      </c>
      <c r="Y134" s="16">
        <f>INDEX('Catalogo Proveedores'!$N$2:$N$101,MATCH(A134,'Catalogo Proveedores'!$A$2:$A$101,0))</f>
        <v>3.0599999999999999E-2</v>
      </c>
      <c r="Z134" s="14">
        <v>6.9999999999999994E-5</v>
      </c>
      <c r="AA134" s="16">
        <f t="shared" si="12"/>
        <v>0.11957000000000001</v>
      </c>
      <c r="AB134" s="25">
        <f t="shared" si="13"/>
        <v>9.4564896173505719E-3</v>
      </c>
      <c r="AC134" s="23">
        <f t="shared" si="14"/>
        <v>7.507433029060416E-2</v>
      </c>
    </row>
    <row r="135" spans="1:29" x14ac:dyDescent="0.3">
      <c r="A135" s="4" t="s">
        <v>72</v>
      </c>
      <c r="B135" s="18">
        <v>45689</v>
      </c>
      <c r="C135" s="4" t="s">
        <v>282</v>
      </c>
      <c r="D135" s="4">
        <v>2</v>
      </c>
      <c r="E135" s="15">
        <v>1761571.23</v>
      </c>
      <c r="F135" s="19">
        <v>1.1315999999999999</v>
      </c>
      <c r="G135" s="20">
        <v>0</v>
      </c>
      <c r="H135" s="4">
        <v>84</v>
      </c>
      <c r="I135" s="4">
        <v>8</v>
      </c>
      <c r="J135" s="4">
        <v>1</v>
      </c>
      <c r="K135" s="21">
        <v>0.88129999999999997</v>
      </c>
      <c r="L135" s="21">
        <v>7.1800000000000003E-2</v>
      </c>
      <c r="M135" s="4">
        <v>2</v>
      </c>
      <c r="N135" s="4">
        <v>0</v>
      </c>
      <c r="O135" s="4">
        <v>0</v>
      </c>
      <c r="P135" s="4">
        <v>77.599999999999994</v>
      </c>
      <c r="Q135" s="15">
        <v>66561.09</v>
      </c>
      <c r="R135" s="15">
        <v>69114.990000000005</v>
      </c>
      <c r="S135" s="15">
        <v>41442.83</v>
      </c>
      <c r="T135" s="15">
        <v>1957378.29</v>
      </c>
      <c r="U135" s="22">
        <f t="shared" si="10"/>
        <v>1855804.48</v>
      </c>
      <c r="V135" s="23">
        <f t="shared" si="11"/>
        <v>5.1892784608334477E-2</v>
      </c>
      <c r="W135" s="24">
        <f>Parametros!$B$4*H135+Parametros!$B$5*K135*100+Parametros!$B$6*P135+Parametros!$B$7*(1-L135)*100</f>
        <v>85.281999999999996</v>
      </c>
      <c r="X135" s="16">
        <f>INDEX('Tasa Referencia'!$B$2:$B$37,MATCH(B135,'Tasa Referencia'!$A$2:$A$37,0))</f>
        <v>8.8300000000000003E-2</v>
      </c>
      <c r="Y135" s="16">
        <f>INDEX('Catalogo Proveedores'!$N$2:$N$101,MATCH(A135,'Catalogo Proveedores'!$A$2:$A$101,0))</f>
        <v>3.0599999999999999E-2</v>
      </c>
      <c r="Z135" s="14">
        <v>1.6000000000000001E-4</v>
      </c>
      <c r="AA135" s="16">
        <f t="shared" si="12"/>
        <v>0.11906</v>
      </c>
      <c r="AB135" s="25">
        <f t="shared" si="13"/>
        <v>9.4181616336497243E-3</v>
      </c>
      <c r="AC135" s="23">
        <f t="shared" si="14"/>
        <v>4.2474622974684753E-2</v>
      </c>
    </row>
    <row r="136" spans="1:29" x14ac:dyDescent="0.3">
      <c r="A136" s="4" t="s">
        <v>72</v>
      </c>
      <c r="B136" s="18">
        <v>45717</v>
      </c>
      <c r="C136" s="4" t="s">
        <v>282</v>
      </c>
      <c r="D136" s="4">
        <v>3</v>
      </c>
      <c r="E136" s="15">
        <v>1803569.87</v>
      </c>
      <c r="F136" s="19">
        <v>1.1881999999999999</v>
      </c>
      <c r="G136" s="20">
        <v>5.0099999999999999E-2</v>
      </c>
      <c r="H136" s="4">
        <v>83.8</v>
      </c>
      <c r="I136" s="4">
        <v>8</v>
      </c>
      <c r="J136" s="4">
        <v>1</v>
      </c>
      <c r="K136" s="21">
        <v>0.92100000000000004</v>
      </c>
      <c r="L136" s="21">
        <v>8.6499999999999994E-2</v>
      </c>
      <c r="M136" s="4">
        <v>0</v>
      </c>
      <c r="N136" s="4">
        <v>0</v>
      </c>
      <c r="O136" s="4">
        <v>0</v>
      </c>
      <c r="P136" s="4">
        <v>72.400000000000006</v>
      </c>
      <c r="Q136" s="15">
        <v>0</v>
      </c>
      <c r="R136" s="15">
        <v>99053.94</v>
      </c>
      <c r="S136" s="15">
        <v>50424.4</v>
      </c>
      <c r="T136" s="15">
        <v>2075233.79</v>
      </c>
      <c r="U136" s="22">
        <f t="shared" si="10"/>
        <v>1852199.4100000001</v>
      </c>
      <c r="V136" s="23">
        <f t="shared" si="11"/>
        <v>0.10747433907193651</v>
      </c>
      <c r="W136" s="24">
        <f>Parametros!$B$4*H136+Parametros!$B$5*K136*100+Parametros!$B$6*P136+Parametros!$B$7*(1-L136)*100</f>
        <v>85.142499999999998</v>
      </c>
      <c r="X136" s="16">
        <f>INDEX('Tasa Referencia'!$B$2:$B$37,MATCH(B136,'Tasa Referencia'!$A$2:$A$37,0))</f>
        <v>8.6800000000000002E-2</v>
      </c>
      <c r="Y136" s="16">
        <f>INDEX('Catalogo Proveedores'!$N$2:$N$101,MATCH(A136,'Catalogo Proveedores'!$A$2:$A$101,0))</f>
        <v>3.0599999999999999E-2</v>
      </c>
      <c r="Z136" s="14">
        <v>2.4000000000000001E-4</v>
      </c>
      <c r="AA136" s="16">
        <f t="shared" si="12"/>
        <v>0.11764000000000001</v>
      </c>
      <c r="AB136" s="25">
        <f t="shared" si="13"/>
        <v>9.3113600843697242E-3</v>
      </c>
      <c r="AC136" s="23">
        <f t="shared" si="14"/>
        <v>9.816297898756679E-2</v>
      </c>
    </row>
    <row r="137" spans="1:29" x14ac:dyDescent="0.3">
      <c r="A137" s="4" t="s">
        <v>72</v>
      </c>
      <c r="B137" s="18">
        <v>45748</v>
      </c>
      <c r="C137" s="4" t="s">
        <v>282</v>
      </c>
      <c r="D137" s="4">
        <v>4</v>
      </c>
      <c r="E137" s="15">
        <v>1784760.33</v>
      </c>
      <c r="F137" s="19">
        <v>1.1881999999999999</v>
      </c>
      <c r="G137" s="20">
        <v>0</v>
      </c>
      <c r="H137" s="4">
        <v>83.5</v>
      </c>
      <c r="I137" s="4">
        <v>12</v>
      </c>
      <c r="J137" s="4">
        <v>1</v>
      </c>
      <c r="K137" s="21">
        <v>0.93149999999999999</v>
      </c>
      <c r="L137" s="21">
        <v>5.57E-2</v>
      </c>
      <c r="M137" s="4">
        <v>0</v>
      </c>
      <c r="N137" s="4">
        <v>1</v>
      </c>
      <c r="O137" s="4">
        <v>7.7</v>
      </c>
      <c r="P137" s="4">
        <v>76.5</v>
      </c>
      <c r="Q137" s="15">
        <v>66060.09</v>
      </c>
      <c r="R137" s="15">
        <v>52106.26</v>
      </c>
      <c r="S137" s="15">
        <v>33390.32</v>
      </c>
      <c r="T137" s="15">
        <v>1973447.38</v>
      </c>
      <c r="U137" s="22">
        <f t="shared" si="10"/>
        <v>1869536.36</v>
      </c>
      <c r="V137" s="23">
        <f t="shared" si="11"/>
        <v>5.265456837263114E-2</v>
      </c>
      <c r="W137" s="24">
        <f>Parametros!$B$4*H137+Parametros!$B$5*K137*100+Parametros!$B$6*P137+Parametros!$B$7*(1-L137)*100</f>
        <v>86.634500000000003</v>
      </c>
      <c r="X137" s="16">
        <f>INDEX('Tasa Referencia'!$B$2:$B$37,MATCH(B137,'Tasa Referencia'!$A$2:$A$37,0))</f>
        <v>8.4000000000000005E-2</v>
      </c>
      <c r="Y137" s="16">
        <f>INDEX('Catalogo Proveedores'!$N$2:$N$101,MATCH(A137,'Catalogo Proveedores'!$A$2:$A$101,0))</f>
        <v>3.0599999999999999E-2</v>
      </c>
      <c r="Z137" s="14">
        <v>3.5400000000000002E-3</v>
      </c>
      <c r="AA137" s="16">
        <f t="shared" si="12"/>
        <v>0.11814000000000001</v>
      </c>
      <c r="AB137" s="25">
        <f t="shared" si="13"/>
        <v>9.3489804445636704E-3</v>
      </c>
      <c r="AC137" s="23">
        <f t="shared" si="14"/>
        <v>4.330558792806747E-2</v>
      </c>
    </row>
    <row r="138" spans="1:29" x14ac:dyDescent="0.3">
      <c r="A138" s="4" t="s">
        <v>72</v>
      </c>
      <c r="B138" s="18">
        <v>45778</v>
      </c>
      <c r="C138" s="4" t="s">
        <v>282</v>
      </c>
      <c r="D138" s="4">
        <v>5</v>
      </c>
      <c r="E138" s="15">
        <v>1824631.76</v>
      </c>
      <c r="F138" s="19">
        <v>1.1881999999999999</v>
      </c>
      <c r="G138" s="20">
        <v>0</v>
      </c>
      <c r="H138" s="4">
        <v>85.1</v>
      </c>
      <c r="I138" s="4">
        <v>6</v>
      </c>
      <c r="J138" s="4">
        <v>1</v>
      </c>
      <c r="K138" s="21">
        <v>0.8448</v>
      </c>
      <c r="L138" s="21">
        <v>3.2300000000000002E-2</v>
      </c>
      <c r="M138" s="4">
        <v>3</v>
      </c>
      <c r="N138" s="4">
        <v>0</v>
      </c>
      <c r="O138" s="4">
        <v>0</v>
      </c>
      <c r="P138" s="4">
        <v>74.7</v>
      </c>
      <c r="Q138" s="15">
        <v>104660.99</v>
      </c>
      <c r="R138" s="15">
        <v>38775.839999999997</v>
      </c>
      <c r="S138" s="15">
        <v>21311.07</v>
      </c>
      <c r="T138" s="15">
        <v>1944871.44</v>
      </c>
      <c r="U138" s="22">
        <f t="shared" si="10"/>
        <v>1946757.52</v>
      </c>
      <c r="V138" s="23">
        <f t="shared" si="11"/>
        <v>-9.6977104049616493E-4</v>
      </c>
      <c r="W138" s="24">
        <f>Parametros!$B$4*H138+Parametros!$B$5*K138*100+Parametros!$B$6*P138+Parametros!$B$7*(1-L138)*100</f>
        <v>84.584500000000006</v>
      </c>
      <c r="X138" s="16">
        <f>INDEX('Tasa Referencia'!$B$2:$B$37,MATCH(B138,'Tasa Referencia'!$A$2:$A$37,0))</f>
        <v>8.1699999999999995E-2</v>
      </c>
      <c r="Y138" s="16">
        <f>INDEX('Catalogo Proveedores'!$N$2:$N$101,MATCH(A138,'Catalogo Proveedores'!$A$2:$A$101,0))</f>
        <v>3.0599999999999999E-2</v>
      </c>
      <c r="Z138" s="14">
        <v>5.8599999999999998E-3</v>
      </c>
      <c r="AA138" s="16">
        <f t="shared" si="12"/>
        <v>0.11816</v>
      </c>
      <c r="AB138" s="25">
        <f t="shared" si="13"/>
        <v>9.350484938195569E-3</v>
      </c>
      <c r="AC138" s="23">
        <f t="shared" si="14"/>
        <v>-1.0320255978691734E-2</v>
      </c>
    </row>
    <row r="139" spans="1:29" x14ac:dyDescent="0.3">
      <c r="A139" s="4" t="s">
        <v>72</v>
      </c>
      <c r="B139" s="18">
        <v>45809</v>
      </c>
      <c r="C139" s="4" t="s">
        <v>282</v>
      </c>
      <c r="D139" s="4">
        <v>6</v>
      </c>
      <c r="E139" s="15">
        <v>1971568.87</v>
      </c>
      <c r="F139" s="19">
        <v>1.1881999999999999</v>
      </c>
      <c r="G139" s="20">
        <v>0</v>
      </c>
      <c r="H139" s="4">
        <v>86.6</v>
      </c>
      <c r="I139" s="4">
        <v>13</v>
      </c>
      <c r="J139" s="4">
        <v>3</v>
      </c>
      <c r="K139" s="21">
        <v>0.79579999999999995</v>
      </c>
      <c r="L139" s="21">
        <v>3.7699999999999997E-2</v>
      </c>
      <c r="M139" s="4">
        <v>1</v>
      </c>
      <c r="N139" s="4">
        <v>0</v>
      </c>
      <c r="O139" s="4">
        <v>0</v>
      </c>
      <c r="P139" s="4">
        <v>74.400000000000006</v>
      </c>
      <c r="Q139" s="15">
        <v>8172.2</v>
      </c>
      <c r="R139" s="15">
        <v>46628.85</v>
      </c>
      <c r="S139" s="15">
        <v>34118.480000000003</v>
      </c>
      <c r="T139" s="15">
        <v>2117029.37</v>
      </c>
      <c r="U139" s="22">
        <f t="shared" si="10"/>
        <v>1992251.4400000002</v>
      </c>
      <c r="V139" s="23">
        <f t="shared" si="11"/>
        <v>5.8940103414814662E-2</v>
      </c>
      <c r="W139" s="24">
        <f>Parametros!$B$4*H139+Parametros!$B$5*K139*100+Parametros!$B$6*P139+Parametros!$B$7*(1-L139)*100</f>
        <v>83.498499999999993</v>
      </c>
      <c r="X139" s="16">
        <f>INDEX('Tasa Referencia'!$B$2:$B$37,MATCH(B139,'Tasa Referencia'!$A$2:$A$37,0))</f>
        <v>8.1600000000000006E-2</v>
      </c>
      <c r="Y139" s="16">
        <f>INDEX('Catalogo Proveedores'!$N$2:$N$101,MATCH(A139,'Catalogo Proveedores'!$A$2:$A$101,0))</f>
        <v>3.0599999999999999E-2</v>
      </c>
      <c r="Z139" s="14">
        <v>-3.5100000000000001E-3</v>
      </c>
      <c r="AA139" s="16">
        <f t="shared" si="12"/>
        <v>0.10869000000000001</v>
      </c>
      <c r="AB139" s="25">
        <f t="shared" si="13"/>
        <v>8.6353327389792067E-3</v>
      </c>
      <c r="AC139" s="23">
        <f t="shared" si="14"/>
        <v>5.0304770675835456E-2</v>
      </c>
    </row>
    <row r="140" spans="1:29" x14ac:dyDescent="0.3">
      <c r="A140" s="4" t="s">
        <v>72</v>
      </c>
      <c r="B140" s="18">
        <v>45839</v>
      </c>
      <c r="C140" s="4" t="s">
        <v>282</v>
      </c>
      <c r="D140" s="4">
        <v>7</v>
      </c>
      <c r="E140" s="15">
        <v>1988515.57</v>
      </c>
      <c r="F140" s="19">
        <v>1.1881999999999999</v>
      </c>
      <c r="G140" s="20">
        <v>0</v>
      </c>
      <c r="H140" s="4">
        <v>83.8</v>
      </c>
      <c r="I140" s="4">
        <v>12</v>
      </c>
      <c r="J140" s="4">
        <v>3</v>
      </c>
      <c r="K140" s="21">
        <v>0.75929999999999997</v>
      </c>
      <c r="L140" s="21">
        <v>6.0900000000000003E-2</v>
      </c>
      <c r="M140" s="4">
        <v>2</v>
      </c>
      <c r="N140" s="4">
        <v>1</v>
      </c>
      <c r="O140" s="4">
        <v>45.7</v>
      </c>
      <c r="P140" s="4">
        <v>73.8</v>
      </c>
      <c r="Q140" s="15">
        <v>419015.59</v>
      </c>
      <c r="R140" s="15">
        <v>51373.58</v>
      </c>
      <c r="S140" s="15">
        <v>48240.47</v>
      </c>
      <c r="T140" s="15">
        <v>2030859.42</v>
      </c>
      <c r="U140" s="22">
        <f t="shared" si="10"/>
        <v>2410664.27</v>
      </c>
      <c r="V140" s="23">
        <f t="shared" si="11"/>
        <v>-0.18701680985875432</v>
      </c>
      <c r="W140" s="24">
        <f>Parametros!$B$4*H140+Parametros!$B$5*K140*100+Parametros!$B$6*P140+Parametros!$B$7*(1-L140)*100</f>
        <v>80.955500000000001</v>
      </c>
      <c r="X140" s="16">
        <f>INDEX('Tasa Referencia'!$B$2:$B$37,MATCH(B140,'Tasa Referencia'!$A$2:$A$37,0))</f>
        <v>8.0699999999999994E-2</v>
      </c>
      <c r="Y140" s="16">
        <f>INDEX('Catalogo Proveedores'!$N$2:$N$101,MATCH(A140,'Catalogo Proveedores'!$A$2:$A$101,0))</f>
        <v>3.0599999999999999E-2</v>
      </c>
      <c r="Z140" s="14">
        <v>2.5300000000000001E-3</v>
      </c>
      <c r="AA140" s="16">
        <f t="shared" si="12"/>
        <v>0.11383</v>
      </c>
      <c r="AB140" s="25">
        <f t="shared" si="13"/>
        <v>9.0241851933743344E-3</v>
      </c>
      <c r="AC140" s="23">
        <f t="shared" si="14"/>
        <v>-0.19604099505212866</v>
      </c>
    </row>
    <row r="141" spans="1:29" x14ac:dyDescent="0.3">
      <c r="A141" s="4" t="s">
        <v>72</v>
      </c>
      <c r="B141" s="18">
        <v>45870</v>
      </c>
      <c r="C141" s="4" t="s">
        <v>282</v>
      </c>
      <c r="D141" s="4">
        <v>8</v>
      </c>
      <c r="E141" s="15">
        <v>1856159.14</v>
      </c>
      <c r="F141" s="19">
        <v>1.1881999999999999</v>
      </c>
      <c r="G141" s="20">
        <v>0</v>
      </c>
      <c r="H141" s="4">
        <v>87.4</v>
      </c>
      <c r="I141" s="4">
        <v>12</v>
      </c>
      <c r="J141" s="4">
        <v>1</v>
      </c>
      <c r="K141" s="21">
        <v>0.92059999999999997</v>
      </c>
      <c r="L141" s="21">
        <v>3.9E-2</v>
      </c>
      <c r="M141" s="4">
        <v>0</v>
      </c>
      <c r="N141" s="4">
        <v>0</v>
      </c>
      <c r="O141" s="4">
        <v>0</v>
      </c>
      <c r="P141" s="4">
        <v>76.5</v>
      </c>
      <c r="Q141" s="15">
        <v>0</v>
      </c>
      <c r="R141" s="15">
        <v>40361.879999999997</v>
      </c>
      <c r="S141" s="15">
        <v>25416.26</v>
      </c>
      <c r="T141" s="15">
        <v>2112848.04</v>
      </c>
      <c r="U141" s="22">
        <f t="shared" si="10"/>
        <v>1871104.7599999998</v>
      </c>
      <c r="V141" s="23">
        <f t="shared" si="11"/>
        <v>0.11441583844335547</v>
      </c>
      <c r="W141" s="24">
        <f>Parametros!$B$4*H141+Parametros!$B$5*K141*100+Parametros!$B$6*P141+Parametros!$B$7*(1-L141)*100</f>
        <v>87.923000000000002</v>
      </c>
      <c r="X141" s="16">
        <f>INDEX('Tasa Referencia'!$B$2:$B$37,MATCH(B141,'Tasa Referencia'!$A$2:$A$37,0))</f>
        <v>7.7399999999999997E-2</v>
      </c>
      <c r="Y141" s="16">
        <f>INDEX('Catalogo Proveedores'!$N$2:$N$101,MATCH(A141,'Catalogo Proveedores'!$A$2:$A$101,0))</f>
        <v>3.0599999999999999E-2</v>
      </c>
      <c r="Z141" s="14">
        <v>3.4099999999999998E-3</v>
      </c>
      <c r="AA141" s="16">
        <f t="shared" si="12"/>
        <v>0.11141</v>
      </c>
      <c r="AB141" s="25">
        <f t="shared" si="13"/>
        <v>8.8413121693635688E-3</v>
      </c>
      <c r="AC141" s="23">
        <f t="shared" si="14"/>
        <v>0.1055745262739919</v>
      </c>
    </row>
    <row r="142" spans="1:29" x14ac:dyDescent="0.3">
      <c r="A142" s="4" t="s">
        <v>72</v>
      </c>
      <c r="B142" s="18">
        <v>45901</v>
      </c>
      <c r="C142" s="4" t="s">
        <v>282</v>
      </c>
      <c r="D142" s="4">
        <v>9</v>
      </c>
      <c r="E142" s="15">
        <v>1820935.36</v>
      </c>
      <c r="F142" s="19">
        <v>1.1881999999999999</v>
      </c>
      <c r="G142" s="20">
        <v>0</v>
      </c>
      <c r="H142" s="4">
        <v>86.9</v>
      </c>
      <c r="I142" s="4">
        <v>10</v>
      </c>
      <c r="J142" s="4">
        <v>1</v>
      </c>
      <c r="K142" s="21">
        <v>0.9224</v>
      </c>
      <c r="L142" s="21">
        <v>4.41E-2</v>
      </c>
      <c r="M142" s="4">
        <v>0</v>
      </c>
      <c r="N142" s="4">
        <v>0</v>
      </c>
      <c r="O142" s="4">
        <v>0</v>
      </c>
      <c r="P142" s="4">
        <v>74.400000000000006</v>
      </c>
      <c r="Q142" s="15">
        <v>0</v>
      </c>
      <c r="R142" s="15">
        <v>36198.36</v>
      </c>
      <c r="S142" s="15">
        <v>27726.32</v>
      </c>
      <c r="T142" s="15">
        <v>1987650.52</v>
      </c>
      <c r="U142" s="22">
        <f t="shared" si="10"/>
        <v>1829407.4000000001</v>
      </c>
      <c r="V142" s="23">
        <f t="shared" si="11"/>
        <v>7.9613150504948868E-2</v>
      </c>
      <c r="W142" s="24">
        <f>Parametros!$B$4*H142+Parametros!$B$5*K142*100+Parametros!$B$6*P142+Parametros!$B$7*(1-L142)*100</f>
        <v>87.305499999999995</v>
      </c>
      <c r="X142" s="16">
        <f>INDEX('Tasa Referencia'!$B$2:$B$37,MATCH(B142,'Tasa Referencia'!$A$2:$A$37,0))</f>
        <v>7.4899999999999994E-2</v>
      </c>
      <c r="Y142" s="16">
        <f>INDEX('Catalogo Proveedores'!$N$2:$N$101,MATCH(A142,'Catalogo Proveedores'!$A$2:$A$101,0))</f>
        <v>3.0599999999999999E-2</v>
      </c>
      <c r="Z142" s="14">
        <v>1.31E-3</v>
      </c>
      <c r="AA142" s="16">
        <f t="shared" si="12"/>
        <v>0.10681</v>
      </c>
      <c r="AB142" s="25">
        <f t="shared" si="13"/>
        <v>8.4926936961149391E-3</v>
      </c>
      <c r="AC142" s="23">
        <f t="shared" si="14"/>
        <v>7.1120456808833929E-2</v>
      </c>
    </row>
    <row r="143" spans="1:29" x14ac:dyDescent="0.3">
      <c r="A143" s="4" t="s">
        <v>72</v>
      </c>
      <c r="B143" s="18">
        <v>45931</v>
      </c>
      <c r="C143" s="4" t="s">
        <v>282</v>
      </c>
      <c r="D143" s="4">
        <v>10</v>
      </c>
      <c r="E143" s="15">
        <v>1640113.64</v>
      </c>
      <c r="F143" s="19">
        <v>1.1881999999999999</v>
      </c>
      <c r="G143" s="20">
        <v>0</v>
      </c>
      <c r="H143" s="4">
        <v>87.2</v>
      </c>
      <c r="I143" s="4">
        <v>10</v>
      </c>
      <c r="J143" s="4">
        <v>0</v>
      </c>
      <c r="K143" s="21">
        <v>0.95009999999999994</v>
      </c>
      <c r="L143" s="21">
        <v>4.6199999999999998E-2</v>
      </c>
      <c r="M143" s="4">
        <v>1</v>
      </c>
      <c r="N143" s="4">
        <v>0</v>
      </c>
      <c r="O143" s="4">
        <v>0</v>
      </c>
      <c r="P143" s="4">
        <v>72.7</v>
      </c>
      <c r="Q143" s="15">
        <v>88891.09</v>
      </c>
      <c r="R143" s="15">
        <v>43235.7</v>
      </c>
      <c r="S143" s="15">
        <v>22756.09</v>
      </c>
      <c r="T143" s="15">
        <v>1837278.78</v>
      </c>
      <c r="U143" s="22">
        <f t="shared" si="10"/>
        <v>1749484.3399999999</v>
      </c>
      <c r="V143" s="23">
        <f t="shared" si="11"/>
        <v>4.7785040003564497E-2</v>
      </c>
      <c r="W143" s="24">
        <f>Parametros!$B$4*H143+Parametros!$B$5*K143*100+Parametros!$B$6*P143+Parametros!$B$7*(1-L143)*100</f>
        <v>87.87</v>
      </c>
      <c r="X143" s="16">
        <f>INDEX('Tasa Referencia'!$B$2:$B$37,MATCH(B143,'Tasa Referencia'!$A$2:$A$37,0))</f>
        <v>7.4300000000000005E-2</v>
      </c>
      <c r="Y143" s="16">
        <f>INDEX('Catalogo Proveedores'!$N$2:$N$101,MATCH(A143,'Catalogo Proveedores'!$A$2:$A$101,0))</f>
        <v>3.0599999999999999E-2</v>
      </c>
      <c r="Z143" s="14">
        <v>3.7299999999999998E-3</v>
      </c>
      <c r="AA143" s="16">
        <f t="shared" si="12"/>
        <v>0.10863</v>
      </c>
      <c r="AB143" s="25">
        <f t="shared" si="13"/>
        <v>8.630783855378521E-3</v>
      </c>
      <c r="AC143" s="23">
        <f t="shared" si="14"/>
        <v>3.9154256148185976E-2</v>
      </c>
    </row>
    <row r="144" spans="1:29" x14ac:dyDescent="0.3">
      <c r="A144" s="4" t="s">
        <v>72</v>
      </c>
      <c r="B144" s="18">
        <v>45962</v>
      </c>
      <c r="C144" s="4" t="s">
        <v>282</v>
      </c>
      <c r="D144" s="4">
        <v>11</v>
      </c>
      <c r="E144" s="15">
        <v>1698106.21</v>
      </c>
      <c r="F144" s="19">
        <v>1.1881999999999999</v>
      </c>
      <c r="G144" s="20">
        <v>0</v>
      </c>
      <c r="H144" s="4">
        <v>84.1</v>
      </c>
      <c r="I144" s="4">
        <v>14</v>
      </c>
      <c r="J144" s="4">
        <v>3</v>
      </c>
      <c r="K144" s="21">
        <v>0.77510000000000001</v>
      </c>
      <c r="L144" s="21">
        <v>9.0899999999999995E-2</v>
      </c>
      <c r="M144" s="4">
        <v>1</v>
      </c>
      <c r="N144" s="4">
        <v>1</v>
      </c>
      <c r="O144" s="4">
        <v>13.7</v>
      </c>
      <c r="P144" s="4">
        <v>75.7</v>
      </c>
      <c r="Q144" s="15">
        <v>73323.58</v>
      </c>
      <c r="R144" s="15">
        <v>86504.67</v>
      </c>
      <c r="S144" s="15">
        <v>56503.15</v>
      </c>
      <c r="T144" s="15">
        <v>1764337.39</v>
      </c>
      <c r="U144" s="22">
        <f t="shared" si="10"/>
        <v>1801431.31</v>
      </c>
      <c r="V144" s="23">
        <f t="shared" si="11"/>
        <v>-2.1024278128572767E-2</v>
      </c>
      <c r="W144" s="24">
        <f>Parametros!$B$4*H144+Parametros!$B$5*K144*100+Parametros!$B$6*P144+Parametros!$B$7*(1-L144)*100</f>
        <v>81.464500000000001</v>
      </c>
      <c r="X144" s="16">
        <f>INDEX('Tasa Referencia'!$B$2:$B$37,MATCH(B144,'Tasa Referencia'!$A$2:$A$37,0))</f>
        <v>7.2800000000000004E-2</v>
      </c>
      <c r="Y144" s="16">
        <f>INDEX('Catalogo Proveedores'!$N$2:$N$101,MATCH(A144,'Catalogo Proveedores'!$A$2:$A$101,0))</f>
        <v>3.0599999999999999E-2</v>
      </c>
      <c r="Z144" s="14">
        <v>3.0300000000000001E-3</v>
      </c>
      <c r="AA144" s="16">
        <f t="shared" si="12"/>
        <v>0.10643000000000001</v>
      </c>
      <c r="AB144" s="25">
        <f t="shared" si="13"/>
        <v>8.4638354201431731E-3</v>
      </c>
      <c r="AC144" s="23">
        <f t="shared" si="14"/>
        <v>-2.9488113548715941E-2</v>
      </c>
    </row>
    <row r="145" spans="1:29" x14ac:dyDescent="0.3">
      <c r="A145" s="4" t="s">
        <v>72</v>
      </c>
      <c r="B145" s="18">
        <v>45992</v>
      </c>
      <c r="C145" s="4" t="s">
        <v>282</v>
      </c>
      <c r="D145" s="4">
        <v>12</v>
      </c>
      <c r="E145" s="15">
        <v>1549512.31</v>
      </c>
      <c r="F145" s="19">
        <v>1.1881999999999999</v>
      </c>
      <c r="G145" s="20">
        <v>0</v>
      </c>
      <c r="H145" s="4">
        <v>84.9</v>
      </c>
      <c r="I145" s="4">
        <v>9</v>
      </c>
      <c r="J145" s="4">
        <v>2</v>
      </c>
      <c r="K145" s="21">
        <v>0.78900000000000003</v>
      </c>
      <c r="L145" s="21">
        <v>5.8200000000000002E-2</v>
      </c>
      <c r="M145" s="4">
        <v>1</v>
      </c>
      <c r="N145" s="4">
        <v>0</v>
      </c>
      <c r="O145" s="4">
        <v>0</v>
      </c>
      <c r="P145" s="4">
        <v>72.2</v>
      </c>
      <c r="Q145" s="15">
        <v>2712.33</v>
      </c>
      <c r="R145" s="15">
        <v>34781.550000000003</v>
      </c>
      <c r="S145" s="15">
        <v>33274.269999999997</v>
      </c>
      <c r="T145" s="15">
        <v>1609649.75</v>
      </c>
      <c r="U145" s="22">
        <f t="shared" si="10"/>
        <v>1553731.9200000002</v>
      </c>
      <c r="V145" s="23">
        <f t="shared" si="11"/>
        <v>3.4739128807369332E-2</v>
      </c>
      <c r="W145" s="24">
        <f>Parametros!$B$4*H145+Parametros!$B$5*K145*100+Parametros!$B$6*P145+Parametros!$B$7*(1-L145)*100</f>
        <v>81.951999999999998</v>
      </c>
      <c r="X145" s="16">
        <f>INDEX('Tasa Referencia'!$B$2:$B$37,MATCH(B145,'Tasa Referencia'!$A$2:$A$37,0))</f>
        <v>6.9599999999999995E-2</v>
      </c>
      <c r="Y145" s="16">
        <f>INDEX('Catalogo Proveedores'!$N$2:$N$101,MATCH(A145,'Catalogo Proveedores'!$A$2:$A$101,0))</f>
        <v>3.0599999999999999E-2</v>
      </c>
      <c r="Z145" s="14">
        <v>5.2100000000000002E-3</v>
      </c>
      <c r="AA145" s="16">
        <f t="shared" si="12"/>
        <v>0.10541</v>
      </c>
      <c r="AB145" s="25">
        <f t="shared" si="13"/>
        <v>8.3863287849319512E-3</v>
      </c>
      <c r="AC145" s="23">
        <f t="shared" si="14"/>
        <v>2.6352800022437381E-2</v>
      </c>
    </row>
    <row r="146" spans="1:29" x14ac:dyDescent="0.3">
      <c r="A146" s="4" t="s">
        <v>75</v>
      </c>
      <c r="B146" s="18">
        <v>44927</v>
      </c>
      <c r="C146" s="4" t="s">
        <v>279</v>
      </c>
      <c r="D146" s="4">
        <v>1</v>
      </c>
      <c r="E146" s="15">
        <v>1718449.65</v>
      </c>
      <c r="F146" s="19">
        <v>1</v>
      </c>
      <c r="G146" s="20">
        <v>0</v>
      </c>
      <c r="H146" s="4">
        <v>91</v>
      </c>
      <c r="I146" s="4">
        <v>8</v>
      </c>
      <c r="J146" s="4">
        <v>1</v>
      </c>
      <c r="K146" s="21">
        <v>0.81810000000000005</v>
      </c>
      <c r="L146" s="21">
        <v>3.0599999999999999E-2</v>
      </c>
      <c r="M146" s="4">
        <v>4</v>
      </c>
      <c r="N146" s="4">
        <v>0</v>
      </c>
      <c r="O146" s="4">
        <v>0</v>
      </c>
      <c r="P146" s="4">
        <v>80.5</v>
      </c>
      <c r="Q146" s="15">
        <v>51869.279999999999</v>
      </c>
      <c r="R146" s="15">
        <v>33192.47</v>
      </c>
      <c r="S146" s="15">
        <v>5756.98</v>
      </c>
      <c r="T146" s="15">
        <v>1849913.17</v>
      </c>
      <c r="U146" s="22">
        <f t="shared" si="10"/>
        <v>1797754.42</v>
      </c>
      <c r="V146" s="23">
        <f t="shared" si="11"/>
        <v>2.8195242266424864E-2</v>
      </c>
      <c r="W146" s="24">
        <f>Parametros!$B$4*H146+Parametros!$B$5*K146*100+Parametros!$B$6*P146+Parametros!$B$7*(1-L146)*100</f>
        <v>87.033999999999992</v>
      </c>
      <c r="X146" s="16">
        <f>INDEX('Tasa Referencia'!$B$2:$B$37,MATCH(B146,'Tasa Referencia'!$A$2:$A$37,0))</f>
        <v>0.1125</v>
      </c>
      <c r="Y146" s="16">
        <f>INDEX('Catalogo Proveedores'!$N$2:$N$101,MATCH(A146,'Catalogo Proveedores'!$A$2:$A$101,0))</f>
        <v>2.7099999999999999E-2</v>
      </c>
      <c r="Z146" s="14">
        <v>2.8500000000000001E-3</v>
      </c>
      <c r="AA146" s="16">
        <f t="shared" si="12"/>
        <v>0.14244999999999999</v>
      </c>
      <c r="AB146" s="25">
        <f t="shared" si="13"/>
        <v>1.1159733657121862E-2</v>
      </c>
      <c r="AC146" s="23">
        <f t="shared" si="14"/>
        <v>1.7035508609303002E-2</v>
      </c>
    </row>
    <row r="147" spans="1:29" x14ac:dyDescent="0.3">
      <c r="A147" s="4" t="s">
        <v>75</v>
      </c>
      <c r="B147" s="18">
        <v>44958</v>
      </c>
      <c r="C147" s="4" t="s">
        <v>279</v>
      </c>
      <c r="D147" s="4">
        <v>2</v>
      </c>
      <c r="E147" s="15">
        <v>2104053.89</v>
      </c>
      <c r="F147" s="19">
        <v>1</v>
      </c>
      <c r="G147" s="20">
        <v>0</v>
      </c>
      <c r="H147" s="4">
        <v>90.6</v>
      </c>
      <c r="I147" s="4">
        <v>8</v>
      </c>
      <c r="J147" s="4">
        <v>2</v>
      </c>
      <c r="K147" s="21">
        <v>0.71530000000000005</v>
      </c>
      <c r="L147" s="21">
        <v>2.1999999999999999E-2</v>
      </c>
      <c r="M147" s="4">
        <v>3</v>
      </c>
      <c r="N147" s="4">
        <v>1</v>
      </c>
      <c r="O147" s="4">
        <v>5.6</v>
      </c>
      <c r="P147" s="4">
        <v>77.5</v>
      </c>
      <c r="Q147" s="15">
        <v>124605.32</v>
      </c>
      <c r="R147" s="15">
        <v>21278.09</v>
      </c>
      <c r="S147" s="15">
        <v>6695.59</v>
      </c>
      <c r="T147" s="15">
        <v>2185422.35</v>
      </c>
      <c r="U147" s="22">
        <f t="shared" si="10"/>
        <v>2243241.71</v>
      </c>
      <c r="V147" s="23">
        <f t="shared" si="11"/>
        <v>-2.6456835677552151E-2</v>
      </c>
      <c r="W147" s="24">
        <f>Parametros!$B$4*H147+Parametros!$B$5*K147*100+Parametros!$B$6*P147+Parametros!$B$7*(1-L147)*100</f>
        <v>83.338999999999999</v>
      </c>
      <c r="X147" s="16">
        <f>INDEX('Tasa Referencia'!$B$2:$B$37,MATCH(B147,'Tasa Referencia'!$A$2:$A$37,0))</f>
        <v>0.11409999999999999</v>
      </c>
      <c r="Y147" s="16">
        <f>INDEX('Catalogo Proveedores'!$N$2:$N$101,MATCH(A147,'Catalogo Proveedores'!$A$2:$A$101,0))</f>
        <v>2.7099999999999999E-2</v>
      </c>
      <c r="Z147" s="14">
        <v>3.7399999999999998E-3</v>
      </c>
      <c r="AA147" s="16">
        <f t="shared" si="12"/>
        <v>0.14493999999999999</v>
      </c>
      <c r="AB147" s="25">
        <f t="shared" si="13"/>
        <v>1.1343204566892418E-2</v>
      </c>
      <c r="AC147" s="23">
        <f t="shared" si="14"/>
        <v>-3.7800040244444569E-2</v>
      </c>
    </row>
    <row r="148" spans="1:29" x14ac:dyDescent="0.3">
      <c r="A148" s="4" t="s">
        <v>75</v>
      </c>
      <c r="B148" s="18">
        <v>44986</v>
      </c>
      <c r="C148" s="4" t="s">
        <v>279</v>
      </c>
      <c r="D148" s="4">
        <v>3</v>
      </c>
      <c r="E148" s="15">
        <v>2031485.16</v>
      </c>
      <c r="F148" s="19">
        <v>1</v>
      </c>
      <c r="G148" s="20">
        <v>0</v>
      </c>
      <c r="H148" s="4">
        <v>91.6</v>
      </c>
      <c r="I148" s="4">
        <v>8</v>
      </c>
      <c r="J148" s="4">
        <v>2</v>
      </c>
      <c r="K148" s="21">
        <v>0.78649999999999998</v>
      </c>
      <c r="L148" s="21">
        <v>2.35E-2</v>
      </c>
      <c r="M148" s="4">
        <v>1</v>
      </c>
      <c r="N148" s="4">
        <v>1</v>
      </c>
      <c r="O148" s="4">
        <v>7</v>
      </c>
      <c r="P148" s="4">
        <v>82</v>
      </c>
      <c r="Q148" s="15">
        <v>77186.48</v>
      </c>
      <c r="R148" s="15">
        <v>17219.310000000001</v>
      </c>
      <c r="S148" s="15">
        <v>6729.32</v>
      </c>
      <c r="T148" s="15">
        <v>2189198.4300000002</v>
      </c>
      <c r="U148" s="22">
        <f t="shared" si="10"/>
        <v>2119161.6300000004</v>
      </c>
      <c r="V148" s="23">
        <f t="shared" si="11"/>
        <v>3.199198347680151E-2</v>
      </c>
      <c r="W148" s="24">
        <f>Parametros!$B$4*H148+Parametros!$B$5*K148*100+Parametros!$B$6*P148+Parametros!$B$7*(1-L148)*100</f>
        <v>86.702499999999986</v>
      </c>
      <c r="X148" s="16">
        <f>INDEX('Tasa Referencia'!$B$2:$B$37,MATCH(B148,'Tasa Referencia'!$A$2:$A$37,0))</f>
        <v>0.114</v>
      </c>
      <c r="Y148" s="16">
        <f>INDEX('Catalogo Proveedores'!$N$2:$N$101,MATCH(A148,'Catalogo Proveedores'!$A$2:$A$101,0))</f>
        <v>2.7099999999999999E-2</v>
      </c>
      <c r="Z148" s="14">
        <v>1.09E-3</v>
      </c>
      <c r="AA148" s="16">
        <f t="shared" si="12"/>
        <v>0.14219000000000001</v>
      </c>
      <c r="AB148" s="25">
        <f t="shared" si="13"/>
        <v>1.1140554921548418E-2</v>
      </c>
      <c r="AC148" s="23">
        <f t="shared" si="14"/>
        <v>2.0851428555253092E-2</v>
      </c>
    </row>
    <row r="149" spans="1:29" x14ac:dyDescent="0.3">
      <c r="A149" s="4" t="s">
        <v>75</v>
      </c>
      <c r="B149" s="18">
        <v>45017</v>
      </c>
      <c r="C149" s="4" t="s">
        <v>279</v>
      </c>
      <c r="D149" s="4">
        <v>4</v>
      </c>
      <c r="E149" s="15">
        <v>1997897.86</v>
      </c>
      <c r="F149" s="19">
        <v>1</v>
      </c>
      <c r="G149" s="20">
        <v>0</v>
      </c>
      <c r="H149" s="4">
        <v>90.7</v>
      </c>
      <c r="I149" s="4">
        <v>7</v>
      </c>
      <c r="J149" s="4">
        <v>1</v>
      </c>
      <c r="K149" s="21">
        <v>0.89049999999999996</v>
      </c>
      <c r="L149" s="21">
        <v>3.8899999999999997E-2</v>
      </c>
      <c r="M149" s="4">
        <v>2</v>
      </c>
      <c r="N149" s="4">
        <v>0</v>
      </c>
      <c r="O149" s="4">
        <v>0</v>
      </c>
      <c r="P149" s="4">
        <v>81.599999999999994</v>
      </c>
      <c r="Q149" s="15">
        <v>106143.36</v>
      </c>
      <c r="R149" s="15">
        <v>48940.98</v>
      </c>
      <c r="S149" s="15">
        <v>8202.1200000000008</v>
      </c>
      <c r="T149" s="15">
        <v>2339530.79</v>
      </c>
      <c r="U149" s="22">
        <f t="shared" si="10"/>
        <v>2144780.08</v>
      </c>
      <c r="V149" s="23">
        <f t="shared" si="11"/>
        <v>8.324349088818786E-2</v>
      </c>
      <c r="W149" s="24">
        <f>Parametros!$B$4*H149+Parametros!$B$5*K149*100+Parametros!$B$6*P149+Parametros!$B$7*(1-L149)*100</f>
        <v>89.1965</v>
      </c>
      <c r="X149" s="16">
        <f>INDEX('Tasa Referencia'!$B$2:$B$37,MATCH(B149,'Tasa Referencia'!$A$2:$A$37,0))</f>
        <v>0.1119</v>
      </c>
      <c r="Y149" s="16">
        <f>INDEX('Catalogo Proveedores'!$N$2:$N$101,MATCH(A149,'Catalogo Proveedores'!$A$2:$A$101,0))</f>
        <v>2.7099999999999999E-2</v>
      </c>
      <c r="Z149" s="14">
        <v>2.7E-4</v>
      </c>
      <c r="AA149" s="16">
        <f t="shared" si="12"/>
        <v>0.13927</v>
      </c>
      <c r="AB149" s="25">
        <f t="shared" si="13"/>
        <v>1.092488767725408E-2</v>
      </c>
      <c r="AC149" s="23">
        <f t="shared" si="14"/>
        <v>7.231860321093378E-2</v>
      </c>
    </row>
    <row r="150" spans="1:29" x14ac:dyDescent="0.3">
      <c r="A150" s="4" t="s">
        <v>75</v>
      </c>
      <c r="B150" s="18">
        <v>45047</v>
      </c>
      <c r="C150" s="4" t="s">
        <v>279</v>
      </c>
      <c r="D150" s="4">
        <v>5</v>
      </c>
      <c r="E150" s="15">
        <v>2071148.42</v>
      </c>
      <c r="F150" s="19">
        <v>1</v>
      </c>
      <c r="G150" s="20">
        <v>0</v>
      </c>
      <c r="H150" s="4">
        <v>89.9</v>
      </c>
      <c r="I150" s="4">
        <v>16</v>
      </c>
      <c r="J150" s="4">
        <v>2</v>
      </c>
      <c r="K150" s="21">
        <v>0.87090000000000001</v>
      </c>
      <c r="L150" s="21">
        <v>2.1499999999999998E-2</v>
      </c>
      <c r="M150" s="4">
        <v>1</v>
      </c>
      <c r="N150" s="4">
        <v>1</v>
      </c>
      <c r="O150" s="4">
        <v>96.6</v>
      </c>
      <c r="P150" s="4">
        <v>80.599999999999994</v>
      </c>
      <c r="Q150" s="15">
        <v>451551.78</v>
      </c>
      <c r="R150" s="15">
        <v>17969.689999999999</v>
      </c>
      <c r="S150" s="15">
        <v>6491.75</v>
      </c>
      <c r="T150" s="15">
        <v>2287066.04</v>
      </c>
      <c r="U150" s="22">
        <f t="shared" si="10"/>
        <v>2534178.14</v>
      </c>
      <c r="V150" s="23">
        <f t="shared" si="11"/>
        <v>-0.10804764518299616</v>
      </c>
      <c r="W150" s="24">
        <f>Parametros!$B$4*H150+Parametros!$B$5*K150*100+Parametros!$B$6*P150+Parametros!$B$7*(1-L150)*100</f>
        <v>88.389499999999998</v>
      </c>
      <c r="X150" s="16">
        <f>INDEX('Tasa Referencia'!$B$2:$B$37,MATCH(B150,'Tasa Referencia'!$A$2:$A$37,0))</f>
        <v>0.11210000000000001</v>
      </c>
      <c r="Y150" s="16">
        <f>INDEX('Catalogo Proveedores'!$N$2:$N$101,MATCH(A150,'Catalogo Proveedores'!$A$2:$A$101,0))</f>
        <v>2.7099999999999999E-2</v>
      </c>
      <c r="Z150" s="14">
        <v>-1.0300000000000001E-3</v>
      </c>
      <c r="AA150" s="16">
        <f t="shared" si="12"/>
        <v>0.13816999999999999</v>
      </c>
      <c r="AB150" s="25">
        <f t="shared" si="13"/>
        <v>1.0843511753295898E-2</v>
      </c>
      <c r="AC150" s="23">
        <f t="shared" si="14"/>
        <v>-0.11889115693629206</v>
      </c>
    </row>
    <row r="151" spans="1:29" x14ac:dyDescent="0.3">
      <c r="A151" s="4" t="s">
        <v>75</v>
      </c>
      <c r="B151" s="18">
        <v>45078</v>
      </c>
      <c r="C151" s="4" t="s">
        <v>279</v>
      </c>
      <c r="D151" s="4">
        <v>6</v>
      </c>
      <c r="E151" s="15">
        <v>2135300.02</v>
      </c>
      <c r="F151" s="19">
        <v>1</v>
      </c>
      <c r="G151" s="20">
        <v>0</v>
      </c>
      <c r="H151" s="4">
        <v>89.7</v>
      </c>
      <c r="I151" s="4">
        <v>16</v>
      </c>
      <c r="J151" s="4">
        <v>3</v>
      </c>
      <c r="K151" s="21">
        <v>0.83840000000000003</v>
      </c>
      <c r="L151" s="21">
        <v>3.8199999999999998E-2</v>
      </c>
      <c r="M151" s="4">
        <v>1</v>
      </c>
      <c r="N151" s="4">
        <v>0</v>
      </c>
      <c r="O151" s="4">
        <v>0</v>
      </c>
      <c r="P151" s="4">
        <v>76.3</v>
      </c>
      <c r="Q151" s="15">
        <v>32348.57</v>
      </c>
      <c r="R151" s="15">
        <v>32102.03</v>
      </c>
      <c r="S151" s="15">
        <v>11192.23</v>
      </c>
      <c r="T151" s="15">
        <v>2245066.08</v>
      </c>
      <c r="U151" s="22">
        <f t="shared" si="10"/>
        <v>2188558.3899999997</v>
      </c>
      <c r="V151" s="23">
        <f t="shared" si="11"/>
        <v>2.5169722398549806E-2</v>
      </c>
      <c r="W151" s="24">
        <f>Parametros!$B$4*H151+Parametros!$B$5*K151*100+Parametros!$B$6*P151+Parametros!$B$7*(1-L151)*100</f>
        <v>86.233999999999995</v>
      </c>
      <c r="X151" s="16">
        <f>INDEX('Tasa Referencia'!$B$2:$B$37,MATCH(B151,'Tasa Referencia'!$A$2:$A$37,0))</f>
        <v>0.1119</v>
      </c>
      <c r="Y151" s="16">
        <f>INDEX('Catalogo Proveedores'!$N$2:$N$101,MATCH(A151,'Catalogo Proveedores'!$A$2:$A$101,0))</f>
        <v>2.7099999999999999E-2</v>
      </c>
      <c r="Z151" s="14">
        <v>-2.97E-3</v>
      </c>
      <c r="AA151" s="16">
        <f t="shared" si="12"/>
        <v>0.13603000000000001</v>
      </c>
      <c r="AB151" s="25">
        <f t="shared" si="13"/>
        <v>1.0684991824469359E-2</v>
      </c>
      <c r="AC151" s="23">
        <f t="shared" si="14"/>
        <v>1.4484730574080448E-2</v>
      </c>
    </row>
    <row r="152" spans="1:29" x14ac:dyDescent="0.3">
      <c r="A152" s="4" t="s">
        <v>75</v>
      </c>
      <c r="B152" s="18">
        <v>45108</v>
      </c>
      <c r="C152" s="4" t="s">
        <v>279</v>
      </c>
      <c r="D152" s="4">
        <v>7</v>
      </c>
      <c r="E152" s="15">
        <v>2106760.91</v>
      </c>
      <c r="F152" s="19">
        <v>1</v>
      </c>
      <c r="G152" s="20">
        <v>0</v>
      </c>
      <c r="H152" s="4">
        <v>85.2</v>
      </c>
      <c r="I152" s="4">
        <v>14</v>
      </c>
      <c r="J152" s="4">
        <v>4</v>
      </c>
      <c r="K152" s="21">
        <v>0.72460000000000002</v>
      </c>
      <c r="L152" s="21">
        <v>7.4399999999999994E-2</v>
      </c>
      <c r="M152" s="4">
        <v>5</v>
      </c>
      <c r="N152" s="4">
        <v>3</v>
      </c>
      <c r="O152" s="4">
        <v>83.7</v>
      </c>
      <c r="P152" s="4">
        <v>78.5</v>
      </c>
      <c r="Q152" s="15">
        <v>941861.38</v>
      </c>
      <c r="R152" s="15">
        <v>88610.58</v>
      </c>
      <c r="S152" s="15">
        <v>19170.150000000001</v>
      </c>
      <c r="T152" s="15">
        <v>2128390.56</v>
      </c>
      <c r="U152" s="22">
        <f t="shared" si="10"/>
        <v>3118062.72</v>
      </c>
      <c r="V152" s="23">
        <f t="shared" si="11"/>
        <v>-0.46498616306586144</v>
      </c>
      <c r="W152" s="24">
        <f>Parametros!$B$4*H152+Parametros!$B$5*K152*100+Parametros!$B$6*P152+Parametros!$B$7*(1-L152)*100</f>
        <v>81.141999999999996</v>
      </c>
      <c r="X152" s="16">
        <f>INDEX('Tasa Referencia'!$B$2:$B$37,MATCH(B152,'Tasa Referencia'!$A$2:$A$37,0))</f>
        <v>0.1132</v>
      </c>
      <c r="Y152" s="16">
        <f>INDEX('Catalogo Proveedores'!$N$2:$N$101,MATCH(A152,'Catalogo Proveedores'!$A$2:$A$101,0))</f>
        <v>2.7099999999999999E-2</v>
      </c>
      <c r="Z152" s="14">
        <v>1.67E-3</v>
      </c>
      <c r="AA152" s="16">
        <f t="shared" si="12"/>
        <v>0.14196999999999999</v>
      </c>
      <c r="AB152" s="25">
        <f t="shared" si="13"/>
        <v>1.1124323634676969E-2</v>
      </c>
      <c r="AC152" s="23">
        <f t="shared" si="14"/>
        <v>-0.4761104867005384</v>
      </c>
    </row>
    <row r="153" spans="1:29" x14ac:dyDescent="0.3">
      <c r="A153" s="4" t="s">
        <v>75</v>
      </c>
      <c r="B153" s="18">
        <v>45139</v>
      </c>
      <c r="C153" s="4" t="s">
        <v>279</v>
      </c>
      <c r="D153" s="4">
        <v>8</v>
      </c>
      <c r="E153" s="15">
        <v>2187350.4300000002</v>
      </c>
      <c r="F153" s="19">
        <v>1</v>
      </c>
      <c r="G153" s="20">
        <v>0</v>
      </c>
      <c r="H153" s="4">
        <v>87.6</v>
      </c>
      <c r="I153" s="4">
        <v>16</v>
      </c>
      <c r="J153" s="4">
        <v>2</v>
      </c>
      <c r="K153" s="21">
        <v>0.89300000000000002</v>
      </c>
      <c r="L153" s="21">
        <v>5.0900000000000001E-2</v>
      </c>
      <c r="M153" s="4">
        <v>1</v>
      </c>
      <c r="N153" s="4">
        <v>0</v>
      </c>
      <c r="O153" s="4">
        <v>0</v>
      </c>
      <c r="P153" s="4">
        <v>78.400000000000006</v>
      </c>
      <c r="Q153" s="15">
        <v>19172.189999999999</v>
      </c>
      <c r="R153" s="15">
        <v>67777.649999999994</v>
      </c>
      <c r="S153" s="15">
        <v>12644.39</v>
      </c>
      <c r="T153" s="15">
        <v>2522282.41</v>
      </c>
      <c r="U153" s="22">
        <f t="shared" si="10"/>
        <v>2261655.88</v>
      </c>
      <c r="V153" s="23">
        <f t="shared" si="11"/>
        <v>0.10332963865057451</v>
      </c>
      <c r="W153" s="24">
        <f>Parametros!$B$4*H153+Parametros!$B$5*K153*100+Parametros!$B$6*P153+Parametros!$B$7*(1-L153)*100</f>
        <v>87.366500000000002</v>
      </c>
      <c r="X153" s="16">
        <f>INDEX('Tasa Referencia'!$B$2:$B$37,MATCH(B153,'Tasa Referencia'!$A$2:$A$37,0))</f>
        <v>0.1124</v>
      </c>
      <c r="Y153" s="16">
        <f>INDEX('Catalogo Proveedores'!$N$2:$N$101,MATCH(A153,'Catalogo Proveedores'!$A$2:$A$101,0))</f>
        <v>2.7099999999999999E-2</v>
      </c>
      <c r="Z153" s="14">
        <v>-1.1199999999999999E-3</v>
      </c>
      <c r="AA153" s="16">
        <f t="shared" si="12"/>
        <v>0.13838</v>
      </c>
      <c r="AB153" s="25">
        <f t="shared" si="13"/>
        <v>1.0859052723174889E-2</v>
      </c>
      <c r="AC153" s="23">
        <f t="shared" si="14"/>
        <v>9.2470585927399623E-2</v>
      </c>
    </row>
    <row r="154" spans="1:29" x14ac:dyDescent="0.3">
      <c r="A154" s="4" t="s">
        <v>75</v>
      </c>
      <c r="B154" s="18">
        <v>45170</v>
      </c>
      <c r="C154" s="4" t="s">
        <v>279</v>
      </c>
      <c r="D154" s="4">
        <v>9</v>
      </c>
      <c r="E154" s="15">
        <v>2064964.13</v>
      </c>
      <c r="F154" s="19">
        <v>1.0353000000000001</v>
      </c>
      <c r="G154" s="20">
        <v>3.5299999999999998E-2</v>
      </c>
      <c r="H154" s="4">
        <v>90.1</v>
      </c>
      <c r="I154" s="4">
        <v>11</v>
      </c>
      <c r="J154" s="4">
        <v>1</v>
      </c>
      <c r="K154" s="21">
        <v>0.88270000000000004</v>
      </c>
      <c r="L154" s="21">
        <v>2.7E-2</v>
      </c>
      <c r="M154" s="4">
        <v>0</v>
      </c>
      <c r="N154" s="4">
        <v>0</v>
      </c>
      <c r="O154" s="4">
        <v>0</v>
      </c>
      <c r="P154" s="4">
        <v>78.900000000000006</v>
      </c>
      <c r="Q154" s="15">
        <v>0</v>
      </c>
      <c r="R154" s="15">
        <v>32984.35</v>
      </c>
      <c r="S154" s="15">
        <v>6257.72</v>
      </c>
      <c r="T154" s="15">
        <v>2290475.83</v>
      </c>
      <c r="U154" s="22">
        <f t="shared" si="10"/>
        <v>2091690.76</v>
      </c>
      <c r="V154" s="23">
        <f t="shared" si="11"/>
        <v>8.6787674157644379E-2</v>
      </c>
      <c r="W154" s="24">
        <f>Parametros!$B$4*H154+Parametros!$B$5*K154*100+Parametros!$B$6*P154+Parametros!$B$7*(1-L154)*100</f>
        <v>88.390999999999991</v>
      </c>
      <c r="X154" s="16">
        <f>INDEX('Tasa Referencia'!$B$2:$B$37,MATCH(B154,'Tasa Referencia'!$A$2:$A$37,0))</f>
        <v>0.1134</v>
      </c>
      <c r="Y154" s="16">
        <f>INDEX('Catalogo Proveedores'!$N$2:$N$101,MATCH(A154,'Catalogo Proveedores'!$A$2:$A$101,0))</f>
        <v>2.7099999999999999E-2</v>
      </c>
      <c r="Z154" s="14">
        <v>-2.3400000000000001E-3</v>
      </c>
      <c r="AA154" s="16">
        <f t="shared" si="12"/>
        <v>0.13816000000000001</v>
      </c>
      <c r="AB154" s="25">
        <f t="shared" si="13"/>
        <v>1.0842771641550453E-2</v>
      </c>
      <c r="AC154" s="23">
        <f t="shared" si="14"/>
        <v>7.5944902516093926E-2</v>
      </c>
    </row>
    <row r="155" spans="1:29" x14ac:dyDescent="0.3">
      <c r="A155" s="4" t="s">
        <v>75</v>
      </c>
      <c r="B155" s="18">
        <v>45200</v>
      </c>
      <c r="C155" s="4" t="s">
        <v>279</v>
      </c>
      <c r="D155" s="4">
        <v>10</v>
      </c>
      <c r="E155" s="15">
        <v>2000489.8</v>
      </c>
      <c r="F155" s="19">
        <v>1.0353000000000001</v>
      </c>
      <c r="G155" s="20">
        <v>0</v>
      </c>
      <c r="H155" s="4">
        <v>91.2</v>
      </c>
      <c r="I155" s="4">
        <v>13</v>
      </c>
      <c r="J155" s="4">
        <v>2</v>
      </c>
      <c r="K155" s="21">
        <v>0.82769999999999999</v>
      </c>
      <c r="L155" s="21">
        <v>4.6100000000000002E-2</v>
      </c>
      <c r="M155" s="4">
        <v>2</v>
      </c>
      <c r="N155" s="4">
        <v>0</v>
      </c>
      <c r="O155" s="4">
        <v>0</v>
      </c>
      <c r="P155" s="4">
        <v>78.099999999999994</v>
      </c>
      <c r="Q155" s="15">
        <v>40365.919999999998</v>
      </c>
      <c r="R155" s="15">
        <v>63776.62</v>
      </c>
      <c r="S155" s="15">
        <v>10699.42</v>
      </c>
      <c r="T155" s="15">
        <v>2265331.9500000002</v>
      </c>
      <c r="U155" s="22">
        <f t="shared" si="10"/>
        <v>2093932.92</v>
      </c>
      <c r="V155" s="23">
        <f t="shared" si="11"/>
        <v>7.5661772218416051E-2</v>
      </c>
      <c r="W155" s="24">
        <f>Parametros!$B$4*H155+Parametros!$B$5*K155*100+Parametros!$B$6*P155+Parametros!$B$7*(1-L155)*100</f>
        <v>86.67949999999999</v>
      </c>
      <c r="X155" s="16">
        <f>INDEX('Tasa Referencia'!$B$2:$B$37,MATCH(B155,'Tasa Referencia'!$A$2:$A$37,0))</f>
        <v>0.1103</v>
      </c>
      <c r="Y155" s="16">
        <f>INDEX('Catalogo Proveedores'!$N$2:$N$101,MATCH(A155,'Catalogo Proveedores'!$A$2:$A$101,0))</f>
        <v>2.7099999999999999E-2</v>
      </c>
      <c r="Z155" s="14">
        <v>2.7200000000000002E-3</v>
      </c>
      <c r="AA155" s="16">
        <f t="shared" si="12"/>
        <v>0.14011999999999999</v>
      </c>
      <c r="AB155" s="25">
        <f t="shared" si="13"/>
        <v>1.0987719757892256E-2</v>
      </c>
      <c r="AC155" s="23">
        <f t="shared" si="14"/>
        <v>6.4674052460523795E-2</v>
      </c>
    </row>
    <row r="156" spans="1:29" x14ac:dyDescent="0.3">
      <c r="A156" s="4" t="s">
        <v>75</v>
      </c>
      <c r="B156" s="18">
        <v>45231</v>
      </c>
      <c r="C156" s="4" t="s">
        <v>279</v>
      </c>
      <c r="D156" s="4">
        <v>11</v>
      </c>
      <c r="E156" s="15">
        <v>1876167.14</v>
      </c>
      <c r="F156" s="19">
        <v>1.0353000000000001</v>
      </c>
      <c r="G156" s="20">
        <v>0</v>
      </c>
      <c r="H156" s="4">
        <v>89.8</v>
      </c>
      <c r="I156" s="4">
        <v>11</v>
      </c>
      <c r="J156" s="4">
        <v>1</v>
      </c>
      <c r="K156" s="21">
        <v>0.9365</v>
      </c>
      <c r="L156" s="21">
        <v>2.0799999999999999E-2</v>
      </c>
      <c r="M156" s="4">
        <v>0</v>
      </c>
      <c r="N156" s="4">
        <v>1</v>
      </c>
      <c r="O156" s="4">
        <v>2.2000000000000002</v>
      </c>
      <c r="P156" s="4">
        <v>77.900000000000006</v>
      </c>
      <c r="Q156" s="15">
        <v>21774.78</v>
      </c>
      <c r="R156" s="15">
        <v>25118.93</v>
      </c>
      <c r="S156" s="15">
        <v>4634.1899999999996</v>
      </c>
      <c r="T156" s="15">
        <v>2304780.87</v>
      </c>
      <c r="U156" s="22">
        <f t="shared" si="10"/>
        <v>1918426.66</v>
      </c>
      <c r="V156" s="23">
        <f t="shared" si="11"/>
        <v>0.16763164560629149</v>
      </c>
      <c r="W156" s="24">
        <f>Parametros!$B$4*H156+Parametros!$B$5*K156*100+Parametros!$B$6*P156+Parametros!$B$7*(1-L156)*100</f>
        <v>89.792999999999992</v>
      </c>
      <c r="X156" s="16">
        <f>INDEX('Tasa Referencia'!$B$2:$B$37,MATCH(B156,'Tasa Referencia'!$A$2:$A$37,0))</f>
        <v>0.1144</v>
      </c>
      <c r="Y156" s="16">
        <f>INDEX('Catalogo Proveedores'!$N$2:$N$101,MATCH(A156,'Catalogo Proveedores'!$A$2:$A$101,0))</f>
        <v>2.7099999999999999E-2</v>
      </c>
      <c r="Z156" s="14">
        <v>1.25E-3</v>
      </c>
      <c r="AA156" s="16">
        <f t="shared" si="12"/>
        <v>0.14275000000000002</v>
      </c>
      <c r="AB156" s="25">
        <f t="shared" si="13"/>
        <v>1.118185799638316E-2</v>
      </c>
      <c r="AC156" s="23">
        <f t="shared" si="14"/>
        <v>0.15644978760990833</v>
      </c>
    </row>
    <row r="157" spans="1:29" x14ac:dyDescent="0.3">
      <c r="A157" s="4" t="s">
        <v>75</v>
      </c>
      <c r="B157" s="18">
        <v>45261</v>
      </c>
      <c r="C157" s="4" t="s">
        <v>279</v>
      </c>
      <c r="D157" s="4">
        <v>12</v>
      </c>
      <c r="E157" s="15">
        <v>2024599.56</v>
      </c>
      <c r="F157" s="19">
        <v>1.0353000000000001</v>
      </c>
      <c r="G157" s="20">
        <v>0</v>
      </c>
      <c r="H157" s="4">
        <v>88.9</v>
      </c>
      <c r="I157" s="4">
        <v>16</v>
      </c>
      <c r="J157" s="4">
        <v>3</v>
      </c>
      <c r="K157" s="21">
        <v>0.78310000000000002</v>
      </c>
      <c r="L157" s="21">
        <v>2.2800000000000001E-2</v>
      </c>
      <c r="M157" s="4">
        <v>1</v>
      </c>
      <c r="N157" s="4">
        <v>0</v>
      </c>
      <c r="O157" s="4">
        <v>0</v>
      </c>
      <c r="P157" s="4">
        <v>79.400000000000006</v>
      </c>
      <c r="Q157" s="15">
        <v>3096.62</v>
      </c>
      <c r="R157" s="15">
        <v>20865.63</v>
      </c>
      <c r="S157" s="15">
        <v>7799.45</v>
      </c>
      <c r="T157" s="15">
        <v>2140985.7200000002</v>
      </c>
      <c r="U157" s="22">
        <f t="shared" si="10"/>
        <v>2040762.36</v>
      </c>
      <c r="V157" s="23">
        <f t="shared" si="11"/>
        <v>4.6811783499424782E-2</v>
      </c>
      <c r="W157" s="24">
        <f>Parametros!$B$4*H157+Parametros!$B$5*K157*100+Parametros!$B$6*P157+Parametros!$B$7*(1-L157)*100</f>
        <v>85.146000000000001</v>
      </c>
      <c r="X157" s="16">
        <f>INDEX('Tasa Referencia'!$B$2:$B$37,MATCH(B157,'Tasa Referencia'!$A$2:$A$37,0))</f>
        <v>0.1124</v>
      </c>
      <c r="Y157" s="16">
        <f>INDEX('Catalogo Proveedores'!$N$2:$N$101,MATCH(A157,'Catalogo Proveedores'!$A$2:$A$101,0))</f>
        <v>2.7099999999999999E-2</v>
      </c>
      <c r="Z157" s="14">
        <v>8.0000000000000007E-5</v>
      </c>
      <c r="AA157" s="16">
        <f t="shared" si="12"/>
        <v>0.13958000000000001</v>
      </c>
      <c r="AB157" s="25">
        <f t="shared" si="13"/>
        <v>1.0947807883332494E-2</v>
      </c>
      <c r="AC157" s="23">
        <f t="shared" si="14"/>
        <v>3.5863975616092288E-2</v>
      </c>
    </row>
    <row r="158" spans="1:29" x14ac:dyDescent="0.3">
      <c r="A158" s="4" t="s">
        <v>75</v>
      </c>
      <c r="B158" s="18">
        <v>45292</v>
      </c>
      <c r="C158" s="4" t="s">
        <v>281</v>
      </c>
      <c r="D158" s="4">
        <v>1</v>
      </c>
      <c r="E158" s="15">
        <v>2001911.17</v>
      </c>
      <c r="F158" s="19">
        <v>1.0353000000000001</v>
      </c>
      <c r="G158" s="20">
        <v>0</v>
      </c>
      <c r="H158" s="4">
        <v>93</v>
      </c>
      <c r="I158" s="4">
        <v>11</v>
      </c>
      <c r="J158" s="4">
        <v>2</v>
      </c>
      <c r="K158" s="21">
        <v>0.85799999999999998</v>
      </c>
      <c r="L158" s="21">
        <v>3.5099999999999999E-2</v>
      </c>
      <c r="M158" s="4">
        <v>4</v>
      </c>
      <c r="N158" s="4">
        <v>0</v>
      </c>
      <c r="O158" s="4">
        <v>0</v>
      </c>
      <c r="P158" s="4">
        <v>84</v>
      </c>
      <c r="Q158" s="15">
        <v>23139.52</v>
      </c>
      <c r="R158" s="15">
        <v>31947.32</v>
      </c>
      <c r="S158" s="15">
        <v>8724.76</v>
      </c>
      <c r="T158" s="15">
        <v>2283835.67</v>
      </c>
      <c r="U158" s="22">
        <f t="shared" si="10"/>
        <v>2048273.25</v>
      </c>
      <c r="V158" s="23">
        <f t="shared" si="11"/>
        <v>0.10314333167412169</v>
      </c>
      <c r="W158" s="24">
        <f>Parametros!$B$4*H158+Parametros!$B$5*K158*100+Parametros!$B$6*P158+Parametros!$B$7*(1-L158)*100</f>
        <v>89.563499999999991</v>
      </c>
      <c r="X158" s="16">
        <f>INDEX('Tasa Referencia'!$B$2:$B$37,MATCH(B158,'Tasa Referencia'!$A$2:$A$37,0))</f>
        <v>0.1133</v>
      </c>
      <c r="Y158" s="16">
        <f>INDEX('Catalogo Proveedores'!$N$2:$N$101,MATCH(A158,'Catalogo Proveedores'!$A$2:$A$101,0))</f>
        <v>2.7099999999999999E-2</v>
      </c>
      <c r="Z158" s="14">
        <v>4.0000000000000003E-5</v>
      </c>
      <c r="AA158" s="16">
        <f t="shared" si="12"/>
        <v>0.14044000000000001</v>
      </c>
      <c r="AB158" s="25">
        <f t="shared" si="13"/>
        <v>1.1011363062998658E-2</v>
      </c>
      <c r="AC158" s="23">
        <f t="shared" si="14"/>
        <v>9.2131968611123036E-2</v>
      </c>
    </row>
    <row r="159" spans="1:29" x14ac:dyDescent="0.3">
      <c r="A159" s="4" t="s">
        <v>75</v>
      </c>
      <c r="B159" s="18">
        <v>45323</v>
      </c>
      <c r="C159" s="4" t="s">
        <v>281</v>
      </c>
      <c r="D159" s="4">
        <v>2</v>
      </c>
      <c r="E159" s="15">
        <v>1858520.25</v>
      </c>
      <c r="F159" s="19">
        <v>1.0353000000000001</v>
      </c>
      <c r="G159" s="20">
        <v>0</v>
      </c>
      <c r="H159" s="4">
        <v>90.1</v>
      </c>
      <c r="I159" s="4">
        <v>10</v>
      </c>
      <c r="J159" s="4">
        <v>2</v>
      </c>
      <c r="K159" s="21">
        <v>0.83730000000000004</v>
      </c>
      <c r="L159" s="21">
        <v>2.7400000000000001E-2</v>
      </c>
      <c r="M159" s="4">
        <v>2</v>
      </c>
      <c r="N159" s="4">
        <v>0</v>
      </c>
      <c r="O159" s="4">
        <v>0</v>
      </c>
      <c r="P159" s="4">
        <v>75.8</v>
      </c>
      <c r="Q159" s="15">
        <v>29682.07</v>
      </c>
      <c r="R159" s="15">
        <v>31415.05</v>
      </c>
      <c r="S159" s="15">
        <v>6816.76</v>
      </c>
      <c r="T159" s="15">
        <v>2165692.2400000002</v>
      </c>
      <c r="U159" s="22">
        <f t="shared" si="10"/>
        <v>1912800.61</v>
      </c>
      <c r="V159" s="23">
        <f t="shared" si="11"/>
        <v>0.11677173022515891</v>
      </c>
      <c r="W159" s="24">
        <f>Parametros!$B$4*H159+Parametros!$B$5*K159*100+Parametros!$B$6*P159+Parametros!$B$7*(1-L159)*100</f>
        <v>86.402999999999992</v>
      </c>
      <c r="X159" s="16">
        <f>INDEX('Tasa Referencia'!$B$2:$B$37,MATCH(B159,'Tasa Referencia'!$A$2:$A$37,0))</f>
        <v>0.1123</v>
      </c>
      <c r="Y159" s="16">
        <f>INDEX('Catalogo Proveedores'!$N$2:$N$101,MATCH(A159,'Catalogo Proveedores'!$A$2:$A$101,0))</f>
        <v>2.7099999999999999E-2</v>
      </c>
      <c r="Z159" s="14">
        <v>-5.45E-3</v>
      </c>
      <c r="AA159" s="16">
        <f t="shared" si="12"/>
        <v>0.13394999999999999</v>
      </c>
      <c r="AB159" s="25">
        <f t="shared" si="13"/>
        <v>1.0530653837958814E-2</v>
      </c>
      <c r="AC159" s="23">
        <f t="shared" si="14"/>
        <v>0.1062410763872001</v>
      </c>
    </row>
    <row r="160" spans="1:29" x14ac:dyDescent="0.3">
      <c r="A160" s="4" t="s">
        <v>75</v>
      </c>
      <c r="B160" s="18">
        <v>45352</v>
      </c>
      <c r="C160" s="4" t="s">
        <v>281</v>
      </c>
      <c r="D160" s="4">
        <v>3</v>
      </c>
      <c r="E160" s="15">
        <v>2158143.38</v>
      </c>
      <c r="F160" s="19">
        <v>1.0353000000000001</v>
      </c>
      <c r="G160" s="20">
        <v>0</v>
      </c>
      <c r="H160" s="4">
        <v>91</v>
      </c>
      <c r="I160" s="4">
        <v>10</v>
      </c>
      <c r="J160" s="4">
        <v>2</v>
      </c>
      <c r="K160" s="21">
        <v>0.81930000000000003</v>
      </c>
      <c r="L160" s="21">
        <v>3.9300000000000002E-2</v>
      </c>
      <c r="M160" s="4">
        <v>0</v>
      </c>
      <c r="N160" s="4">
        <v>0</v>
      </c>
      <c r="O160" s="4">
        <v>0</v>
      </c>
      <c r="P160" s="4">
        <v>82.6</v>
      </c>
      <c r="Q160" s="15">
        <v>0</v>
      </c>
      <c r="R160" s="15">
        <v>46504.27</v>
      </c>
      <c r="S160" s="15">
        <v>10228.049999999999</v>
      </c>
      <c r="T160" s="15">
        <v>2585908.11</v>
      </c>
      <c r="U160" s="22">
        <f t="shared" si="10"/>
        <v>2194419.6</v>
      </c>
      <c r="V160" s="23">
        <f t="shared" si="11"/>
        <v>0.15139304775992207</v>
      </c>
      <c r="W160" s="24">
        <f>Parametros!$B$4*H160+Parametros!$B$5*K160*100+Parametros!$B$6*P160+Parametros!$B$7*(1-L160)*100</f>
        <v>87.359499999999997</v>
      </c>
      <c r="X160" s="16">
        <f>INDEX('Tasa Referencia'!$B$2:$B$37,MATCH(B160,'Tasa Referencia'!$A$2:$A$37,0))</f>
        <v>0.1101</v>
      </c>
      <c r="Y160" s="16">
        <f>INDEX('Catalogo Proveedores'!$N$2:$N$101,MATCH(A160,'Catalogo Proveedores'!$A$2:$A$101,0))</f>
        <v>2.7099999999999999E-2</v>
      </c>
      <c r="Z160" s="14">
        <v>3.2699999999999999E-3</v>
      </c>
      <c r="AA160" s="16">
        <f t="shared" si="12"/>
        <v>0.14046999999999998</v>
      </c>
      <c r="AB160" s="25">
        <f t="shared" si="13"/>
        <v>1.1013579311055732E-2</v>
      </c>
      <c r="AC160" s="23">
        <f t="shared" si="14"/>
        <v>0.14037946844886634</v>
      </c>
    </row>
    <row r="161" spans="1:29" x14ac:dyDescent="0.3">
      <c r="A161" s="4" t="s">
        <v>75</v>
      </c>
      <c r="B161" s="18">
        <v>45383</v>
      </c>
      <c r="C161" s="4" t="s">
        <v>281</v>
      </c>
      <c r="D161" s="4">
        <v>4</v>
      </c>
      <c r="E161" s="15">
        <v>2259397.63</v>
      </c>
      <c r="F161" s="19">
        <v>1.0353000000000001</v>
      </c>
      <c r="G161" s="20">
        <v>0</v>
      </c>
      <c r="H161" s="4">
        <v>90.2</v>
      </c>
      <c r="I161" s="4">
        <v>12</v>
      </c>
      <c r="J161" s="4">
        <v>2</v>
      </c>
      <c r="K161" s="21">
        <v>0.8609</v>
      </c>
      <c r="L161" s="21">
        <v>5.7599999999999998E-2</v>
      </c>
      <c r="M161" s="4">
        <v>0</v>
      </c>
      <c r="N161" s="4">
        <v>0</v>
      </c>
      <c r="O161" s="4">
        <v>0</v>
      </c>
      <c r="P161" s="4">
        <v>78.2</v>
      </c>
      <c r="Q161" s="15">
        <v>0</v>
      </c>
      <c r="R161" s="15">
        <v>43979.81</v>
      </c>
      <c r="S161" s="15">
        <v>14433.7</v>
      </c>
      <c r="T161" s="15">
        <v>2500821.1</v>
      </c>
      <c r="U161" s="22">
        <f t="shared" si="10"/>
        <v>2288943.7399999998</v>
      </c>
      <c r="V161" s="23">
        <f t="shared" si="11"/>
        <v>8.4723117539275528E-2</v>
      </c>
      <c r="W161" s="24">
        <f>Parametros!$B$4*H161+Parametros!$B$5*K161*100+Parametros!$B$6*P161+Parametros!$B$7*(1-L161)*100</f>
        <v>87.173000000000002</v>
      </c>
      <c r="X161" s="16">
        <f>INDEX('Tasa Referencia'!$B$2:$B$37,MATCH(B161,'Tasa Referencia'!$A$2:$A$37,0))</f>
        <v>0.10920000000000001</v>
      </c>
      <c r="Y161" s="16">
        <f>INDEX('Catalogo Proveedores'!$N$2:$N$101,MATCH(A161,'Catalogo Proveedores'!$A$2:$A$101,0))</f>
        <v>2.7099999999999999E-2</v>
      </c>
      <c r="Z161" s="14">
        <v>5.1999999999999995E-4</v>
      </c>
      <c r="AA161" s="16">
        <f t="shared" si="12"/>
        <v>0.13682</v>
      </c>
      <c r="AB161" s="25">
        <f t="shared" si="13"/>
        <v>1.0743542711613374E-2</v>
      </c>
      <c r="AC161" s="23">
        <f t="shared" si="14"/>
        <v>7.3979574827662153E-2</v>
      </c>
    </row>
    <row r="162" spans="1:29" x14ac:dyDescent="0.3">
      <c r="A162" s="4" t="s">
        <v>75</v>
      </c>
      <c r="B162" s="18">
        <v>45413</v>
      </c>
      <c r="C162" s="4" t="s">
        <v>281</v>
      </c>
      <c r="D162" s="4">
        <v>5</v>
      </c>
      <c r="E162" s="15">
        <v>2182108.1</v>
      </c>
      <c r="F162" s="19">
        <v>1.0353000000000001</v>
      </c>
      <c r="G162" s="20">
        <v>0</v>
      </c>
      <c r="H162" s="4">
        <v>86.9</v>
      </c>
      <c r="I162" s="4">
        <v>14</v>
      </c>
      <c r="J162" s="4">
        <v>2</v>
      </c>
      <c r="K162" s="21">
        <v>0.87109999999999999</v>
      </c>
      <c r="L162" s="21">
        <v>6.0499999999999998E-2</v>
      </c>
      <c r="M162" s="4">
        <v>1</v>
      </c>
      <c r="N162" s="4">
        <v>3</v>
      </c>
      <c r="O162" s="4">
        <v>77.5</v>
      </c>
      <c r="P162" s="4">
        <v>80</v>
      </c>
      <c r="Q162" s="15">
        <v>643736.18999999994</v>
      </c>
      <c r="R162" s="15">
        <v>74986.05</v>
      </c>
      <c r="S162" s="15">
        <v>14506.32</v>
      </c>
      <c r="T162" s="15">
        <v>2284618.85</v>
      </c>
      <c r="U162" s="22">
        <f t="shared" si="10"/>
        <v>2886324.02</v>
      </c>
      <c r="V162" s="23">
        <f t="shared" si="11"/>
        <v>-0.26337223384110653</v>
      </c>
      <c r="W162" s="24">
        <f>Parametros!$B$4*H162+Parametros!$B$5*K162*100+Parametros!$B$6*P162+Parametros!$B$7*(1-L162)*100</f>
        <v>86.640500000000003</v>
      </c>
      <c r="X162" s="16">
        <f>INDEX('Tasa Referencia'!$B$2:$B$37,MATCH(B162,'Tasa Referencia'!$A$2:$A$37,0))</f>
        <v>0.1077</v>
      </c>
      <c r="Y162" s="16">
        <f>INDEX('Catalogo Proveedores'!$N$2:$N$101,MATCH(A162,'Catalogo Proveedores'!$A$2:$A$101,0))</f>
        <v>2.7099999999999999E-2</v>
      </c>
      <c r="Z162" s="14">
        <v>5.1599999999999997E-3</v>
      </c>
      <c r="AA162" s="16">
        <f t="shared" si="12"/>
        <v>0.13996</v>
      </c>
      <c r="AB162" s="25">
        <f t="shared" si="13"/>
        <v>1.097589582411862E-2</v>
      </c>
      <c r="AC162" s="23">
        <f t="shared" si="14"/>
        <v>-0.27434812966522515</v>
      </c>
    </row>
    <row r="163" spans="1:29" x14ac:dyDescent="0.3">
      <c r="A163" s="4" t="s">
        <v>75</v>
      </c>
      <c r="B163" s="18">
        <v>45444</v>
      </c>
      <c r="C163" s="4" t="s">
        <v>281</v>
      </c>
      <c r="D163" s="4">
        <v>6</v>
      </c>
      <c r="E163" s="15">
        <v>2229749.9</v>
      </c>
      <c r="F163" s="19">
        <v>1.0353000000000001</v>
      </c>
      <c r="G163" s="20">
        <v>0</v>
      </c>
      <c r="H163" s="4">
        <v>86.1</v>
      </c>
      <c r="I163" s="4">
        <v>12</v>
      </c>
      <c r="J163" s="4">
        <v>2</v>
      </c>
      <c r="K163" s="21">
        <v>0.83150000000000002</v>
      </c>
      <c r="L163" s="21">
        <v>7.8E-2</v>
      </c>
      <c r="M163" s="4">
        <v>0</v>
      </c>
      <c r="N163" s="4">
        <v>0</v>
      </c>
      <c r="O163" s="4">
        <v>0</v>
      </c>
      <c r="P163" s="4">
        <v>77.099999999999994</v>
      </c>
      <c r="Q163" s="15">
        <v>0</v>
      </c>
      <c r="R163" s="15">
        <v>52665.93</v>
      </c>
      <c r="S163" s="15">
        <v>18330.54</v>
      </c>
      <c r="T163" s="15">
        <v>2406627.38</v>
      </c>
      <c r="U163" s="22">
        <f t="shared" si="10"/>
        <v>2264085.29</v>
      </c>
      <c r="V163" s="23">
        <f t="shared" si="11"/>
        <v>5.9228982095267217E-2</v>
      </c>
      <c r="W163" s="24">
        <f>Parametros!$B$4*H163+Parametros!$B$5*K163*100+Parametros!$B$6*P163+Parametros!$B$7*(1-L163)*100</f>
        <v>84.33</v>
      </c>
      <c r="X163" s="16">
        <f>INDEX('Tasa Referencia'!$B$2:$B$37,MATCH(B163,'Tasa Referencia'!$A$2:$A$37,0))</f>
        <v>0.1045</v>
      </c>
      <c r="Y163" s="16">
        <f>INDEX('Catalogo Proveedores'!$N$2:$N$101,MATCH(A163,'Catalogo Proveedores'!$A$2:$A$101,0))</f>
        <v>2.7099999999999999E-2</v>
      </c>
      <c r="Z163" s="14">
        <v>-4.0800000000000003E-3</v>
      </c>
      <c r="AA163" s="16">
        <f t="shared" si="12"/>
        <v>0.12751999999999999</v>
      </c>
      <c r="AB163" s="25">
        <f t="shared" si="13"/>
        <v>1.0051895163354807E-2</v>
      </c>
      <c r="AC163" s="23">
        <f t="shared" si="14"/>
        <v>4.917708693191241E-2</v>
      </c>
    </row>
    <row r="164" spans="1:29" x14ac:dyDescent="0.3">
      <c r="A164" s="4" t="s">
        <v>75</v>
      </c>
      <c r="B164" s="18">
        <v>45474</v>
      </c>
      <c r="C164" s="4" t="s">
        <v>281</v>
      </c>
      <c r="D164" s="4">
        <v>7</v>
      </c>
      <c r="E164" s="15">
        <v>2271159.5299999998</v>
      </c>
      <c r="F164" s="19">
        <v>1.0353000000000001</v>
      </c>
      <c r="G164" s="20">
        <v>0</v>
      </c>
      <c r="H164" s="4">
        <v>85.3</v>
      </c>
      <c r="I164" s="4">
        <v>17</v>
      </c>
      <c r="J164" s="4">
        <v>4</v>
      </c>
      <c r="K164" s="21">
        <v>0.77839999999999998</v>
      </c>
      <c r="L164" s="21">
        <v>5.7599999999999998E-2</v>
      </c>
      <c r="M164" s="4">
        <v>2</v>
      </c>
      <c r="N164" s="4">
        <v>2</v>
      </c>
      <c r="O164" s="4">
        <v>8.8000000000000007</v>
      </c>
      <c r="P164" s="4">
        <v>80.8</v>
      </c>
      <c r="Q164" s="15">
        <v>78948.09</v>
      </c>
      <c r="R164" s="15">
        <v>57599.15</v>
      </c>
      <c r="S164" s="15">
        <v>17233.03</v>
      </c>
      <c r="T164" s="15">
        <v>2372073.2799999998</v>
      </c>
      <c r="U164" s="22">
        <f t="shared" si="10"/>
        <v>2390473.7399999998</v>
      </c>
      <c r="V164" s="23">
        <f t="shared" si="11"/>
        <v>-7.7571212302513541E-3</v>
      </c>
      <c r="W164" s="24">
        <f>Parametros!$B$4*H164+Parametros!$B$5*K164*100+Parametros!$B$6*P164+Parametros!$B$7*(1-L164)*100</f>
        <v>83.502999999999986</v>
      </c>
      <c r="X164" s="16">
        <f>INDEX('Tasa Referencia'!$B$2:$B$37,MATCH(B164,'Tasa Referencia'!$A$2:$A$37,0))</f>
        <v>0.1027</v>
      </c>
      <c r="Y164" s="16">
        <f>INDEX('Catalogo Proveedores'!$N$2:$N$101,MATCH(A164,'Catalogo Proveedores'!$A$2:$A$101,0))</f>
        <v>2.7099999999999999E-2</v>
      </c>
      <c r="Z164" s="14">
        <v>-8.7000000000000001E-4</v>
      </c>
      <c r="AA164" s="16">
        <f t="shared" si="12"/>
        <v>0.12892999999999999</v>
      </c>
      <c r="AB164" s="25">
        <f t="shared" si="13"/>
        <v>1.0157093411416351E-2</v>
      </c>
      <c r="AC164" s="23">
        <f t="shared" si="14"/>
        <v>-1.7914214641667706E-2</v>
      </c>
    </row>
    <row r="165" spans="1:29" x14ac:dyDescent="0.3">
      <c r="A165" s="4" t="s">
        <v>75</v>
      </c>
      <c r="B165" s="18">
        <v>45505</v>
      </c>
      <c r="C165" s="4" t="s">
        <v>281</v>
      </c>
      <c r="D165" s="4">
        <v>8</v>
      </c>
      <c r="E165" s="15">
        <v>2090182.13</v>
      </c>
      <c r="F165" s="19">
        <v>1.0353000000000001</v>
      </c>
      <c r="G165" s="20">
        <v>0</v>
      </c>
      <c r="H165" s="4">
        <v>83.7</v>
      </c>
      <c r="I165" s="4">
        <v>13</v>
      </c>
      <c r="J165" s="4">
        <v>1</v>
      </c>
      <c r="K165" s="21">
        <v>0.89580000000000004</v>
      </c>
      <c r="L165" s="21">
        <v>9.1700000000000004E-2</v>
      </c>
      <c r="M165" s="4">
        <v>0</v>
      </c>
      <c r="N165" s="4">
        <v>0</v>
      </c>
      <c r="O165" s="4">
        <v>0</v>
      </c>
      <c r="P165" s="4">
        <v>80.8</v>
      </c>
      <c r="Q165" s="15">
        <v>0</v>
      </c>
      <c r="R165" s="15">
        <v>132481.04</v>
      </c>
      <c r="S165" s="15">
        <v>18497.8</v>
      </c>
      <c r="T165" s="15">
        <v>2255238.62</v>
      </c>
      <c r="U165" s="22">
        <f t="shared" si="10"/>
        <v>2204165.37</v>
      </c>
      <c r="V165" s="23">
        <f t="shared" si="11"/>
        <v>2.264649494163061E-2</v>
      </c>
      <c r="W165" s="24">
        <f>Parametros!$B$4*H165+Parametros!$B$5*K165*100+Parametros!$B$6*P165+Parametros!$B$7*(1-L165)*100</f>
        <v>85.953499999999991</v>
      </c>
      <c r="X165" s="16">
        <f>INDEX('Tasa Referencia'!$B$2:$B$37,MATCH(B165,'Tasa Referencia'!$A$2:$A$37,0))</f>
        <v>0.1017</v>
      </c>
      <c r="Y165" s="16">
        <f>INDEX('Catalogo Proveedores'!$N$2:$N$101,MATCH(A165,'Catalogo Proveedores'!$A$2:$A$101,0))</f>
        <v>2.7099999999999999E-2</v>
      </c>
      <c r="Z165" s="14">
        <v>-5.8199999999999997E-3</v>
      </c>
      <c r="AA165" s="16">
        <f t="shared" si="12"/>
        <v>0.12297999999999999</v>
      </c>
      <c r="AB165" s="25">
        <f t="shared" si="13"/>
        <v>9.7123505425944501E-3</v>
      </c>
      <c r="AC165" s="23">
        <f t="shared" si="14"/>
        <v>1.293414439903616E-2</v>
      </c>
    </row>
    <row r="166" spans="1:29" x14ac:dyDescent="0.3">
      <c r="A166" s="4" t="s">
        <v>75</v>
      </c>
      <c r="B166" s="18">
        <v>45536</v>
      </c>
      <c r="C166" s="4" t="s">
        <v>281</v>
      </c>
      <c r="D166" s="4">
        <v>9</v>
      </c>
      <c r="E166" s="15">
        <v>2022008.26</v>
      </c>
      <c r="F166" s="19">
        <v>1.1008</v>
      </c>
      <c r="G166" s="20">
        <v>6.3200000000000006E-2</v>
      </c>
      <c r="H166" s="4">
        <v>84.9</v>
      </c>
      <c r="I166" s="4">
        <v>14</v>
      </c>
      <c r="J166" s="4">
        <v>2</v>
      </c>
      <c r="K166" s="21">
        <v>0.85719999999999996</v>
      </c>
      <c r="L166" s="21">
        <v>5.4199999999999998E-2</v>
      </c>
      <c r="M166" s="4">
        <v>2</v>
      </c>
      <c r="N166" s="4">
        <v>0</v>
      </c>
      <c r="O166" s="4">
        <v>0</v>
      </c>
      <c r="P166" s="4">
        <v>79.2</v>
      </c>
      <c r="Q166" s="15">
        <v>11756.04</v>
      </c>
      <c r="R166" s="15">
        <v>56402.65</v>
      </c>
      <c r="S166" s="15">
        <v>12289.64</v>
      </c>
      <c r="T166" s="15">
        <v>2213526.6800000002</v>
      </c>
      <c r="U166" s="22">
        <f t="shared" si="10"/>
        <v>2077877.31</v>
      </c>
      <c r="V166" s="23">
        <f t="shared" si="11"/>
        <v>6.1282012647798804E-2</v>
      </c>
      <c r="W166" s="24">
        <f>Parametros!$B$4*H166+Parametros!$B$5*K166*100+Parametros!$B$6*P166+Parametros!$B$7*(1-L166)*100</f>
        <v>85.457999999999998</v>
      </c>
      <c r="X166" s="16">
        <f>INDEX('Tasa Referencia'!$B$2:$B$37,MATCH(B166,'Tasa Referencia'!$A$2:$A$37,0))</f>
        <v>9.7900000000000001E-2</v>
      </c>
      <c r="Y166" s="16">
        <f>INDEX('Catalogo Proveedores'!$N$2:$N$101,MATCH(A166,'Catalogo Proveedores'!$A$2:$A$101,0))</f>
        <v>2.7099999999999999E-2</v>
      </c>
      <c r="Z166" s="14">
        <v>-4.7600000000000003E-3</v>
      </c>
      <c r="AA166" s="16">
        <f t="shared" si="12"/>
        <v>0.12024</v>
      </c>
      <c r="AB166" s="25">
        <f t="shared" si="13"/>
        <v>9.5068177499451068E-3</v>
      </c>
      <c r="AC166" s="23">
        <f t="shared" si="14"/>
        <v>5.1775194897853698E-2</v>
      </c>
    </row>
    <row r="167" spans="1:29" x14ac:dyDescent="0.3">
      <c r="A167" s="4" t="s">
        <v>75</v>
      </c>
      <c r="B167" s="18">
        <v>45566</v>
      </c>
      <c r="C167" s="4" t="s">
        <v>281</v>
      </c>
      <c r="D167" s="4">
        <v>10</v>
      </c>
      <c r="E167" s="15">
        <v>2026165.18</v>
      </c>
      <c r="F167" s="19">
        <v>1.1008</v>
      </c>
      <c r="G167" s="20">
        <v>0</v>
      </c>
      <c r="H167" s="4">
        <v>84.8</v>
      </c>
      <c r="I167" s="4">
        <v>8</v>
      </c>
      <c r="J167" s="4">
        <v>1</v>
      </c>
      <c r="K167" s="21">
        <v>0.84350000000000003</v>
      </c>
      <c r="L167" s="21">
        <v>7.5700000000000003E-2</v>
      </c>
      <c r="M167" s="4">
        <v>0</v>
      </c>
      <c r="N167" s="4">
        <v>1</v>
      </c>
      <c r="O167" s="4">
        <v>17.5</v>
      </c>
      <c r="P167" s="4">
        <v>76.5</v>
      </c>
      <c r="Q167" s="15">
        <v>135824.82</v>
      </c>
      <c r="R167" s="15">
        <v>76666.98</v>
      </c>
      <c r="S167" s="15">
        <v>15015.6</v>
      </c>
      <c r="T167" s="15">
        <v>2271429.98</v>
      </c>
      <c r="U167" s="22">
        <f t="shared" si="10"/>
        <v>2223641.38</v>
      </c>
      <c r="V167" s="23">
        <f t="shared" si="11"/>
        <v>2.1038993242485992E-2</v>
      </c>
      <c r="W167" s="24">
        <f>Parametros!$B$4*H167+Parametros!$B$5*K167*100+Parametros!$B$6*P167+Parametros!$B$7*(1-L167)*100</f>
        <v>84.149499999999989</v>
      </c>
      <c r="X167" s="16">
        <f>INDEX('Tasa Referencia'!$B$2:$B$37,MATCH(B167,'Tasa Referencia'!$A$2:$A$37,0))</f>
        <v>9.5200000000000007E-2</v>
      </c>
      <c r="Y167" s="16">
        <f>INDEX('Catalogo Proveedores'!$N$2:$N$101,MATCH(A167,'Catalogo Proveedores'!$A$2:$A$101,0))</f>
        <v>2.7099999999999999E-2</v>
      </c>
      <c r="Z167" s="14">
        <v>1.31E-3</v>
      </c>
      <c r="AA167" s="16">
        <f t="shared" si="12"/>
        <v>0.12361000000000001</v>
      </c>
      <c r="AB167" s="25">
        <f t="shared" si="13"/>
        <v>9.7595430775807568E-3</v>
      </c>
      <c r="AC167" s="23">
        <f t="shared" si="14"/>
        <v>1.1279450164905235E-2</v>
      </c>
    </row>
    <row r="168" spans="1:29" x14ac:dyDescent="0.3">
      <c r="A168" s="4" t="s">
        <v>75</v>
      </c>
      <c r="B168" s="18">
        <v>45597</v>
      </c>
      <c r="C168" s="4" t="s">
        <v>281</v>
      </c>
      <c r="D168" s="4">
        <v>11</v>
      </c>
      <c r="E168" s="15">
        <v>1969600.89</v>
      </c>
      <c r="F168" s="19">
        <v>1.1008</v>
      </c>
      <c r="G168" s="20">
        <v>0</v>
      </c>
      <c r="H168" s="4">
        <v>84</v>
      </c>
      <c r="I168" s="4">
        <v>13</v>
      </c>
      <c r="J168" s="4">
        <v>1</v>
      </c>
      <c r="K168" s="21">
        <v>0.9083</v>
      </c>
      <c r="L168" s="21">
        <v>8.6800000000000002E-2</v>
      </c>
      <c r="M168" s="4">
        <v>1</v>
      </c>
      <c r="N168" s="4">
        <v>0</v>
      </c>
      <c r="O168" s="4">
        <v>0</v>
      </c>
      <c r="P168" s="4">
        <v>81.099999999999994</v>
      </c>
      <c r="Q168" s="15">
        <v>15333.28</v>
      </c>
      <c r="R168" s="15">
        <v>114338.04</v>
      </c>
      <c r="S168" s="15">
        <v>16572.45</v>
      </c>
      <c r="T168" s="15">
        <v>2202215.23</v>
      </c>
      <c r="U168" s="22">
        <f t="shared" si="10"/>
        <v>2082699.76</v>
      </c>
      <c r="V168" s="23">
        <f t="shared" si="11"/>
        <v>5.4270567368658137E-2</v>
      </c>
      <c r="W168" s="24">
        <f>Parametros!$B$4*H168+Parametros!$B$5*K168*100+Parametros!$B$6*P168+Parametros!$B$7*(1-L168)*100</f>
        <v>86.566999999999993</v>
      </c>
      <c r="X168" s="16">
        <f>INDEX('Tasa Referencia'!$B$2:$B$37,MATCH(B168,'Tasa Referencia'!$A$2:$A$37,0))</f>
        <v>9.5600000000000004E-2</v>
      </c>
      <c r="Y168" s="16">
        <f>INDEX('Catalogo Proveedores'!$N$2:$N$101,MATCH(A168,'Catalogo Proveedores'!$A$2:$A$101,0))</f>
        <v>2.7099999999999999E-2</v>
      </c>
      <c r="Z168" s="14">
        <v>2.14E-3</v>
      </c>
      <c r="AA168" s="16">
        <f t="shared" si="12"/>
        <v>0.12484000000000001</v>
      </c>
      <c r="AB168" s="25">
        <f t="shared" si="13"/>
        <v>9.8516110194080131E-3</v>
      </c>
      <c r="AC168" s="23">
        <f t="shared" si="14"/>
        <v>4.4418956349250124E-2</v>
      </c>
    </row>
    <row r="169" spans="1:29" x14ac:dyDescent="0.3">
      <c r="A169" s="4" t="s">
        <v>75</v>
      </c>
      <c r="B169" s="18">
        <v>45627</v>
      </c>
      <c r="C169" s="4" t="s">
        <v>281</v>
      </c>
      <c r="D169" s="4">
        <v>12</v>
      </c>
      <c r="E169" s="15">
        <v>1890902.94</v>
      </c>
      <c r="F169" s="19">
        <v>1.1008</v>
      </c>
      <c r="G169" s="20">
        <v>0</v>
      </c>
      <c r="H169" s="4">
        <v>85.1</v>
      </c>
      <c r="I169" s="4">
        <v>10</v>
      </c>
      <c r="J169" s="4">
        <v>1</v>
      </c>
      <c r="K169" s="21">
        <v>0.85970000000000002</v>
      </c>
      <c r="L169" s="21">
        <v>4.7199999999999999E-2</v>
      </c>
      <c r="M169" s="4">
        <v>2</v>
      </c>
      <c r="N169" s="4">
        <v>1</v>
      </c>
      <c r="O169" s="4">
        <v>10.5</v>
      </c>
      <c r="P169" s="4">
        <v>81.8</v>
      </c>
      <c r="Q169" s="15">
        <v>180286.06</v>
      </c>
      <c r="R169" s="15">
        <v>46038.25</v>
      </c>
      <c r="S169" s="15">
        <v>9163.2099999999991</v>
      </c>
      <c r="T169" s="15">
        <v>2094045.67</v>
      </c>
      <c r="U169" s="22">
        <f t="shared" si="10"/>
        <v>2108064.04</v>
      </c>
      <c r="V169" s="23">
        <f t="shared" si="11"/>
        <v>-6.6943955429587705E-3</v>
      </c>
      <c r="W169" s="24">
        <f>Parametros!$B$4*H169+Parametros!$B$5*K169*100+Parametros!$B$6*P169+Parametros!$B$7*(1-L169)*100</f>
        <v>86.227999999999994</v>
      </c>
      <c r="X169" s="16">
        <f>INDEX('Tasa Referencia'!$B$2:$B$37,MATCH(B169,'Tasa Referencia'!$A$2:$A$37,0))</f>
        <v>9.2399999999999996E-2</v>
      </c>
      <c r="Y169" s="16">
        <f>INDEX('Catalogo Proveedores'!$N$2:$N$101,MATCH(A169,'Catalogo Proveedores'!$A$2:$A$101,0))</f>
        <v>2.7099999999999999E-2</v>
      </c>
      <c r="Z169" s="14">
        <v>3.8300000000000001E-3</v>
      </c>
      <c r="AA169" s="16">
        <f t="shared" si="12"/>
        <v>0.12333</v>
      </c>
      <c r="AB169" s="25">
        <f t="shared" si="13"/>
        <v>9.7385716128695066E-3</v>
      </c>
      <c r="AC169" s="23">
        <f t="shared" si="14"/>
        <v>-1.6432967155828277E-2</v>
      </c>
    </row>
    <row r="170" spans="1:29" x14ac:dyDescent="0.3">
      <c r="A170" s="4" t="s">
        <v>75</v>
      </c>
      <c r="B170" s="18">
        <v>45658</v>
      </c>
      <c r="C170" s="4" t="s">
        <v>282</v>
      </c>
      <c r="D170" s="4">
        <v>1</v>
      </c>
      <c r="E170" s="15">
        <v>2266512</v>
      </c>
      <c r="F170" s="19">
        <v>1.1008</v>
      </c>
      <c r="G170" s="20">
        <v>0</v>
      </c>
      <c r="H170" s="4">
        <v>83.7</v>
      </c>
      <c r="I170" s="4">
        <v>9</v>
      </c>
      <c r="J170" s="4">
        <v>1</v>
      </c>
      <c r="K170" s="21">
        <v>0.91200000000000003</v>
      </c>
      <c r="L170" s="21">
        <v>9.7199999999999995E-2</v>
      </c>
      <c r="M170" s="4">
        <v>1</v>
      </c>
      <c r="N170" s="4">
        <v>0</v>
      </c>
      <c r="O170" s="4">
        <v>0</v>
      </c>
      <c r="P170" s="4">
        <v>79.900000000000006</v>
      </c>
      <c r="Q170" s="15">
        <v>5708.07</v>
      </c>
      <c r="R170" s="15">
        <v>71420.72</v>
      </c>
      <c r="S170" s="15">
        <v>21197.23</v>
      </c>
      <c r="T170" s="15">
        <v>2516484.5499999998</v>
      </c>
      <c r="U170" s="22">
        <f t="shared" si="10"/>
        <v>2322443.56</v>
      </c>
      <c r="V170" s="23">
        <f t="shared" si="11"/>
        <v>7.7107959991250405E-2</v>
      </c>
      <c r="W170" s="24">
        <f>Parametros!$B$4*H170+Parametros!$B$5*K170*100+Parametros!$B$6*P170+Parametros!$B$7*(1-L170)*100</f>
        <v>86.177000000000007</v>
      </c>
      <c r="X170" s="16">
        <f>INDEX('Tasa Referencia'!$B$2:$B$37,MATCH(B170,'Tasa Referencia'!$A$2:$A$37,0))</f>
        <v>8.8900000000000007E-2</v>
      </c>
      <c r="Y170" s="16">
        <f>INDEX('Catalogo Proveedores'!$N$2:$N$101,MATCH(A170,'Catalogo Proveedores'!$A$2:$A$101,0))</f>
        <v>2.7099999999999999E-2</v>
      </c>
      <c r="Z170" s="14">
        <v>2.9499999999999999E-3</v>
      </c>
      <c r="AA170" s="16">
        <f t="shared" si="12"/>
        <v>0.11895</v>
      </c>
      <c r="AB170" s="25">
        <f t="shared" si="13"/>
        <v>9.409892714455248E-3</v>
      </c>
      <c r="AC170" s="23">
        <f t="shared" si="14"/>
        <v>6.7698067276795157E-2</v>
      </c>
    </row>
    <row r="171" spans="1:29" x14ac:dyDescent="0.3">
      <c r="A171" s="4" t="s">
        <v>75</v>
      </c>
      <c r="B171" s="18">
        <v>45689</v>
      </c>
      <c r="C171" s="4" t="s">
        <v>282</v>
      </c>
      <c r="D171" s="4">
        <v>2</v>
      </c>
      <c r="E171" s="15">
        <v>2305005.29</v>
      </c>
      <c r="F171" s="19">
        <v>1.1008</v>
      </c>
      <c r="G171" s="20">
        <v>0</v>
      </c>
      <c r="H171" s="4">
        <v>83</v>
      </c>
      <c r="I171" s="4">
        <v>10</v>
      </c>
      <c r="J171" s="4">
        <v>2</v>
      </c>
      <c r="K171" s="21">
        <v>0.83909999999999996</v>
      </c>
      <c r="L171" s="21">
        <v>5.9700000000000003E-2</v>
      </c>
      <c r="M171" s="4">
        <v>0</v>
      </c>
      <c r="N171" s="4">
        <v>0</v>
      </c>
      <c r="O171" s="4">
        <v>0</v>
      </c>
      <c r="P171" s="4">
        <v>77.599999999999994</v>
      </c>
      <c r="Q171" s="15">
        <v>0</v>
      </c>
      <c r="R171" s="15">
        <v>91531.63</v>
      </c>
      <c r="S171" s="15">
        <v>15143.04</v>
      </c>
      <c r="T171" s="15">
        <v>2593971.7999999998</v>
      </c>
      <c r="U171" s="22">
        <f t="shared" si="10"/>
        <v>2381393.88</v>
      </c>
      <c r="V171" s="23">
        <f t="shared" si="11"/>
        <v>8.1950744414414967E-2</v>
      </c>
      <c r="W171" s="24">
        <f>Parametros!$B$4*H171+Parametros!$B$5*K171*100+Parametros!$B$6*P171+Parametros!$B$7*(1-L171)*100</f>
        <v>83.847499999999997</v>
      </c>
      <c r="X171" s="16">
        <f>INDEX('Tasa Referencia'!$B$2:$B$37,MATCH(B171,'Tasa Referencia'!$A$2:$A$37,0))</f>
        <v>8.8300000000000003E-2</v>
      </c>
      <c r="Y171" s="16">
        <f>INDEX('Catalogo Proveedores'!$N$2:$N$101,MATCH(A171,'Catalogo Proveedores'!$A$2:$A$101,0))</f>
        <v>2.7099999999999999E-2</v>
      </c>
      <c r="Z171" s="14">
        <v>-2.6199999999999999E-3</v>
      </c>
      <c r="AA171" s="16">
        <f t="shared" si="12"/>
        <v>0.11278000000000001</v>
      </c>
      <c r="AB171" s="25">
        <f t="shared" si="13"/>
        <v>8.9448842351587121E-3</v>
      </c>
      <c r="AC171" s="23">
        <f t="shared" si="14"/>
        <v>7.3005860179256254E-2</v>
      </c>
    </row>
    <row r="172" spans="1:29" x14ac:dyDescent="0.3">
      <c r="A172" s="4" t="s">
        <v>75</v>
      </c>
      <c r="B172" s="18">
        <v>45717</v>
      </c>
      <c r="C172" s="4" t="s">
        <v>282</v>
      </c>
      <c r="D172" s="4">
        <v>3</v>
      </c>
      <c r="E172" s="15">
        <v>2206004.3199999998</v>
      </c>
      <c r="F172" s="19">
        <v>1.1008</v>
      </c>
      <c r="G172" s="20">
        <v>0</v>
      </c>
      <c r="H172" s="4">
        <v>85.6</v>
      </c>
      <c r="I172" s="4">
        <v>10</v>
      </c>
      <c r="J172" s="4">
        <v>2</v>
      </c>
      <c r="K172" s="21">
        <v>0.83479999999999999</v>
      </c>
      <c r="L172" s="21">
        <v>8.3099999999999993E-2</v>
      </c>
      <c r="M172" s="4">
        <v>2</v>
      </c>
      <c r="N172" s="4">
        <v>0</v>
      </c>
      <c r="O172" s="4">
        <v>0</v>
      </c>
      <c r="P172" s="4">
        <v>74.599999999999994</v>
      </c>
      <c r="Q172" s="15">
        <v>90066.41</v>
      </c>
      <c r="R172" s="15">
        <v>103625.99</v>
      </c>
      <c r="S172" s="15">
        <v>19139.41</v>
      </c>
      <c r="T172" s="15">
        <v>2339176.9500000002</v>
      </c>
      <c r="U172" s="22">
        <f t="shared" si="10"/>
        <v>2380557.31</v>
      </c>
      <c r="V172" s="23">
        <f t="shared" si="11"/>
        <v>-1.769013669530211E-2</v>
      </c>
      <c r="W172" s="24">
        <f>Parametros!$B$4*H172+Parametros!$B$5*K172*100+Parametros!$B$6*P172+Parametros!$B$7*(1-L172)*100</f>
        <v>83.677499999999995</v>
      </c>
      <c r="X172" s="16">
        <f>INDEX('Tasa Referencia'!$B$2:$B$37,MATCH(B172,'Tasa Referencia'!$A$2:$A$37,0))</f>
        <v>8.6800000000000002E-2</v>
      </c>
      <c r="Y172" s="16">
        <f>INDEX('Catalogo Proveedores'!$N$2:$N$101,MATCH(A172,'Catalogo Proveedores'!$A$2:$A$101,0))</f>
        <v>2.7099999999999999E-2</v>
      </c>
      <c r="Z172" s="14">
        <v>-4.4200000000000003E-3</v>
      </c>
      <c r="AA172" s="16">
        <f t="shared" si="12"/>
        <v>0.10947999999999999</v>
      </c>
      <c r="AB172" s="25">
        <f t="shared" si="13"/>
        <v>8.6952053363602566E-3</v>
      </c>
      <c r="AC172" s="23">
        <f t="shared" si="14"/>
        <v>-2.6385342031662366E-2</v>
      </c>
    </row>
    <row r="173" spans="1:29" x14ac:dyDescent="0.3">
      <c r="A173" s="4" t="s">
        <v>75</v>
      </c>
      <c r="B173" s="18">
        <v>45748</v>
      </c>
      <c r="C173" s="4" t="s">
        <v>282</v>
      </c>
      <c r="D173" s="4">
        <v>4</v>
      </c>
      <c r="E173" s="15">
        <v>2246720.9300000002</v>
      </c>
      <c r="F173" s="19">
        <v>1.1008</v>
      </c>
      <c r="G173" s="20">
        <v>0</v>
      </c>
      <c r="H173" s="4">
        <v>85.9</v>
      </c>
      <c r="I173" s="4">
        <v>16</v>
      </c>
      <c r="J173" s="4">
        <v>3</v>
      </c>
      <c r="K173" s="21">
        <v>0.8306</v>
      </c>
      <c r="L173" s="21">
        <v>6.25E-2</v>
      </c>
      <c r="M173" s="4">
        <v>0</v>
      </c>
      <c r="N173" s="4">
        <v>2</v>
      </c>
      <c r="O173" s="4">
        <v>29</v>
      </c>
      <c r="P173" s="4">
        <v>78.599999999999994</v>
      </c>
      <c r="Q173" s="15">
        <v>282817.24</v>
      </c>
      <c r="R173" s="15">
        <v>95534.02</v>
      </c>
      <c r="S173" s="15">
        <v>16687.59</v>
      </c>
      <c r="T173" s="15">
        <v>2473511.85</v>
      </c>
      <c r="U173" s="22">
        <f t="shared" si="10"/>
        <v>2608384.6</v>
      </c>
      <c r="V173" s="23">
        <f t="shared" si="11"/>
        <v>-5.4526825897357231E-2</v>
      </c>
      <c r="W173" s="24">
        <f>Parametros!$B$4*H173+Parametros!$B$5*K173*100+Parametros!$B$6*P173+Parametros!$B$7*(1-L173)*100</f>
        <v>84.765500000000003</v>
      </c>
      <c r="X173" s="16">
        <f>INDEX('Tasa Referencia'!$B$2:$B$37,MATCH(B173,'Tasa Referencia'!$A$2:$A$37,0))</f>
        <v>8.4000000000000005E-2</v>
      </c>
      <c r="Y173" s="16">
        <f>INDEX('Catalogo Proveedores'!$N$2:$N$101,MATCH(A173,'Catalogo Proveedores'!$A$2:$A$101,0))</f>
        <v>2.7099999999999999E-2</v>
      </c>
      <c r="Z173" s="14">
        <v>7.1000000000000002E-4</v>
      </c>
      <c r="AA173" s="16">
        <f t="shared" si="12"/>
        <v>0.11181000000000001</v>
      </c>
      <c r="AB173" s="25">
        <f t="shared" si="13"/>
        <v>8.8715642796373118E-3</v>
      </c>
      <c r="AC173" s="23">
        <f t="shared" si="14"/>
        <v>-6.3398390176994543E-2</v>
      </c>
    </row>
    <row r="174" spans="1:29" x14ac:dyDescent="0.3">
      <c r="A174" s="4" t="s">
        <v>75</v>
      </c>
      <c r="B174" s="18">
        <v>45778</v>
      </c>
      <c r="C174" s="4" t="s">
        <v>282</v>
      </c>
      <c r="D174" s="4">
        <v>5</v>
      </c>
      <c r="E174" s="15">
        <v>2382770.7000000002</v>
      </c>
      <c r="F174" s="19">
        <v>1.1008</v>
      </c>
      <c r="G174" s="20">
        <v>0</v>
      </c>
      <c r="H174" s="4">
        <v>86</v>
      </c>
      <c r="I174" s="4">
        <v>18</v>
      </c>
      <c r="J174" s="4">
        <v>6</v>
      </c>
      <c r="K174" s="21">
        <v>0.66490000000000005</v>
      </c>
      <c r="L174" s="21">
        <v>5.1400000000000001E-2</v>
      </c>
      <c r="M174" s="4">
        <v>2</v>
      </c>
      <c r="N174" s="4">
        <v>0</v>
      </c>
      <c r="O174" s="4">
        <v>0</v>
      </c>
      <c r="P174" s="4">
        <v>78.7</v>
      </c>
      <c r="Q174" s="15">
        <v>18300.98</v>
      </c>
      <c r="R174" s="15">
        <v>63542.05</v>
      </c>
      <c r="S174" s="15">
        <v>19603.34</v>
      </c>
      <c r="T174" s="15">
        <v>2421276.6800000002</v>
      </c>
      <c r="U174" s="22">
        <f t="shared" si="10"/>
        <v>2445010.39</v>
      </c>
      <c r="V174" s="23">
        <f t="shared" si="11"/>
        <v>-9.8021470227020735E-3</v>
      </c>
      <c r="W174" s="24">
        <f>Parametros!$B$4*H174+Parametros!$B$5*K174*100+Parametros!$B$6*P174+Parametros!$B$7*(1-L174)*100</f>
        <v>80.016000000000005</v>
      </c>
      <c r="X174" s="16">
        <f>INDEX('Tasa Referencia'!$B$2:$B$37,MATCH(B174,'Tasa Referencia'!$A$2:$A$37,0))</f>
        <v>8.1699999999999995E-2</v>
      </c>
      <c r="Y174" s="16">
        <f>INDEX('Catalogo Proveedores'!$N$2:$N$101,MATCH(A174,'Catalogo Proveedores'!$A$2:$A$101,0))</f>
        <v>2.7099999999999999E-2</v>
      </c>
      <c r="Z174" s="14">
        <v>2.63E-3</v>
      </c>
      <c r="AA174" s="16">
        <f t="shared" si="12"/>
        <v>0.11142999999999999</v>
      </c>
      <c r="AB174" s="25">
        <f t="shared" si="13"/>
        <v>8.8428250118963714E-3</v>
      </c>
      <c r="AC174" s="23">
        <f t="shared" si="14"/>
        <v>-1.8644972034598445E-2</v>
      </c>
    </row>
    <row r="175" spans="1:29" x14ac:dyDescent="0.3">
      <c r="A175" s="4" t="s">
        <v>75</v>
      </c>
      <c r="B175" s="18">
        <v>45809</v>
      </c>
      <c r="C175" s="4" t="s">
        <v>282</v>
      </c>
      <c r="D175" s="4">
        <v>6</v>
      </c>
      <c r="E175" s="15">
        <v>2365194.38</v>
      </c>
      <c r="F175" s="19">
        <v>1.1008</v>
      </c>
      <c r="G175" s="20">
        <v>0</v>
      </c>
      <c r="H175" s="4">
        <v>81.599999999999994</v>
      </c>
      <c r="I175" s="4">
        <v>7</v>
      </c>
      <c r="J175" s="4">
        <v>1</v>
      </c>
      <c r="K175" s="21">
        <v>0.8569</v>
      </c>
      <c r="L175" s="21">
        <v>4.41E-2</v>
      </c>
      <c r="M175" s="4">
        <v>1</v>
      </c>
      <c r="N175" s="4">
        <v>0</v>
      </c>
      <c r="O175" s="4">
        <v>0</v>
      </c>
      <c r="P175" s="4">
        <v>75.3</v>
      </c>
      <c r="Q175" s="15">
        <v>7100.26</v>
      </c>
      <c r="R175" s="15">
        <v>63474.79</v>
      </c>
      <c r="S175" s="15">
        <v>10805.19</v>
      </c>
      <c r="T175" s="15">
        <v>2565031.29</v>
      </c>
      <c r="U175" s="22">
        <f t="shared" si="10"/>
        <v>2424964.2399999998</v>
      </c>
      <c r="V175" s="23">
        <f t="shared" si="11"/>
        <v>5.4606370903179227E-2</v>
      </c>
      <c r="W175" s="24">
        <f>Parametros!$B$4*H175+Parametros!$B$5*K175*100+Parametros!$B$6*P175+Parametros!$B$7*(1-L175)*100</f>
        <v>83.665499999999994</v>
      </c>
      <c r="X175" s="16">
        <f>INDEX('Tasa Referencia'!$B$2:$B$37,MATCH(B175,'Tasa Referencia'!$A$2:$A$37,0))</f>
        <v>8.1600000000000006E-2</v>
      </c>
      <c r="Y175" s="16">
        <f>INDEX('Catalogo Proveedores'!$N$2:$N$101,MATCH(A175,'Catalogo Proveedores'!$A$2:$A$101,0))</f>
        <v>2.7099999999999999E-2</v>
      </c>
      <c r="Z175" s="14">
        <v>2.7100000000000002E-3</v>
      </c>
      <c r="AA175" s="16">
        <f t="shared" si="12"/>
        <v>0.11141000000000001</v>
      </c>
      <c r="AB175" s="25">
        <f t="shared" si="13"/>
        <v>8.8413121693635688E-3</v>
      </c>
      <c r="AC175" s="23">
        <f t="shared" si="14"/>
        <v>4.5765058733815658E-2</v>
      </c>
    </row>
    <row r="176" spans="1:29" x14ac:dyDescent="0.3">
      <c r="A176" s="4" t="s">
        <v>75</v>
      </c>
      <c r="B176" s="18">
        <v>45839</v>
      </c>
      <c r="C176" s="4" t="s">
        <v>282</v>
      </c>
      <c r="D176" s="4">
        <v>7</v>
      </c>
      <c r="E176" s="15">
        <v>2422431.2599999998</v>
      </c>
      <c r="F176" s="19">
        <v>1.1008</v>
      </c>
      <c r="G176" s="20">
        <v>0</v>
      </c>
      <c r="H176" s="4">
        <v>86.5</v>
      </c>
      <c r="I176" s="4">
        <v>8</v>
      </c>
      <c r="J176" s="4">
        <v>1</v>
      </c>
      <c r="K176" s="21">
        <v>0.89980000000000004</v>
      </c>
      <c r="L176" s="21">
        <v>7.5800000000000006E-2</v>
      </c>
      <c r="M176" s="4">
        <v>2</v>
      </c>
      <c r="N176" s="4">
        <v>0</v>
      </c>
      <c r="O176" s="4">
        <v>0</v>
      </c>
      <c r="P176" s="4">
        <v>82.1</v>
      </c>
      <c r="Q176" s="15">
        <v>23450.34</v>
      </c>
      <c r="R176" s="15">
        <v>97632.9</v>
      </c>
      <c r="S176" s="15">
        <v>17978.72</v>
      </c>
      <c r="T176" s="15">
        <v>2643753.88</v>
      </c>
      <c r="U176" s="22">
        <f t="shared" si="10"/>
        <v>2525535.7799999993</v>
      </c>
      <c r="V176" s="23">
        <f t="shared" si="11"/>
        <v>4.4716000568101509E-2</v>
      </c>
      <c r="W176" s="24">
        <f>Parametros!$B$4*H176+Parametros!$B$5*K176*100+Parametros!$B$6*P176+Parametros!$B$7*(1-L176)*100</f>
        <v>87.551999999999992</v>
      </c>
      <c r="X176" s="16">
        <f>INDEX('Tasa Referencia'!$B$2:$B$37,MATCH(B176,'Tasa Referencia'!$A$2:$A$37,0))</f>
        <v>8.0699999999999994E-2</v>
      </c>
      <c r="Y176" s="16">
        <f>INDEX('Catalogo Proveedores'!$N$2:$N$101,MATCH(A176,'Catalogo Proveedores'!$A$2:$A$101,0))</f>
        <v>2.7099999999999999E-2</v>
      </c>
      <c r="Z176" s="14">
        <v>3.0500000000000002E-3</v>
      </c>
      <c r="AA176" s="16">
        <f t="shared" si="12"/>
        <v>0.11084999999999999</v>
      </c>
      <c r="AB176" s="25">
        <f t="shared" si="13"/>
        <v>8.798942443411395E-3</v>
      </c>
      <c r="AC176" s="23">
        <f t="shared" si="14"/>
        <v>3.5917058124690114E-2</v>
      </c>
    </row>
    <row r="177" spans="1:29" x14ac:dyDescent="0.3">
      <c r="A177" s="4" t="s">
        <v>75</v>
      </c>
      <c r="B177" s="18">
        <v>45870</v>
      </c>
      <c r="C177" s="4" t="s">
        <v>282</v>
      </c>
      <c r="D177" s="4">
        <v>8</v>
      </c>
      <c r="E177" s="15">
        <v>2227055.9500000002</v>
      </c>
      <c r="F177" s="19">
        <v>1.1008</v>
      </c>
      <c r="G177" s="20">
        <v>0</v>
      </c>
      <c r="H177" s="4">
        <v>90.9</v>
      </c>
      <c r="I177" s="4">
        <v>15</v>
      </c>
      <c r="J177" s="4">
        <v>2</v>
      </c>
      <c r="K177" s="21">
        <v>0.86380000000000001</v>
      </c>
      <c r="L177" s="21">
        <v>1.95E-2</v>
      </c>
      <c r="M177" s="4">
        <v>1</v>
      </c>
      <c r="N177" s="4">
        <v>0</v>
      </c>
      <c r="O177" s="4">
        <v>0</v>
      </c>
      <c r="P177" s="4">
        <v>80.3</v>
      </c>
      <c r="Q177" s="15">
        <v>35141.86</v>
      </c>
      <c r="R177" s="15">
        <v>18466.68</v>
      </c>
      <c r="S177" s="15">
        <v>6582.54</v>
      </c>
      <c r="T177" s="15">
        <v>2517655.7799999998</v>
      </c>
      <c r="U177" s="22">
        <f t="shared" si="10"/>
        <v>2274081.9500000002</v>
      </c>
      <c r="V177" s="23">
        <f t="shared" si="11"/>
        <v>9.6746279588705186E-2</v>
      </c>
      <c r="W177" s="24">
        <f>Parametros!$B$4*H177+Parametros!$B$5*K177*100+Parametros!$B$6*P177+Parametros!$B$7*(1-L177)*100</f>
        <v>88.496499999999997</v>
      </c>
      <c r="X177" s="16">
        <f>INDEX('Tasa Referencia'!$B$2:$B$37,MATCH(B177,'Tasa Referencia'!$A$2:$A$37,0))</f>
        <v>7.7399999999999997E-2</v>
      </c>
      <c r="Y177" s="16">
        <f>INDEX('Catalogo Proveedores'!$N$2:$N$101,MATCH(A177,'Catalogo Proveedores'!$A$2:$A$101,0))</f>
        <v>2.7099999999999999E-2</v>
      </c>
      <c r="Z177" s="14">
        <v>3.1900000000000001E-3</v>
      </c>
      <c r="AA177" s="16">
        <f t="shared" si="12"/>
        <v>0.10768999999999999</v>
      </c>
      <c r="AB177" s="25">
        <f t="shared" si="13"/>
        <v>8.5594885336683912E-3</v>
      </c>
      <c r="AC177" s="23">
        <f t="shared" si="14"/>
        <v>8.8186791055036795E-2</v>
      </c>
    </row>
    <row r="178" spans="1:29" x14ac:dyDescent="0.3">
      <c r="A178" s="4" t="s">
        <v>75</v>
      </c>
      <c r="B178" s="18">
        <v>45901</v>
      </c>
      <c r="C178" s="4" t="s">
        <v>282</v>
      </c>
      <c r="D178" s="4">
        <v>9</v>
      </c>
      <c r="E178" s="15">
        <v>2313594.0099999998</v>
      </c>
      <c r="F178" s="19">
        <v>1.1208</v>
      </c>
      <c r="G178" s="20">
        <v>1.8200000000000001E-2</v>
      </c>
      <c r="H178" s="4">
        <v>93.6</v>
      </c>
      <c r="I178" s="4">
        <v>14</v>
      </c>
      <c r="J178" s="4">
        <v>2</v>
      </c>
      <c r="K178" s="21">
        <v>0.84260000000000002</v>
      </c>
      <c r="L178" s="21">
        <v>3.27E-2</v>
      </c>
      <c r="M178" s="4">
        <v>2</v>
      </c>
      <c r="N178" s="4">
        <v>0</v>
      </c>
      <c r="O178" s="4">
        <v>0</v>
      </c>
      <c r="P178" s="4">
        <v>82.6</v>
      </c>
      <c r="Q178" s="15">
        <v>123486.18</v>
      </c>
      <c r="R178" s="15">
        <v>24426.93</v>
      </c>
      <c r="S178" s="15">
        <v>9582.2999999999993</v>
      </c>
      <c r="T178" s="15">
        <v>2495243</v>
      </c>
      <c r="U178" s="22">
        <f t="shared" si="10"/>
        <v>2451924.8200000003</v>
      </c>
      <c r="V178" s="23">
        <f t="shared" si="11"/>
        <v>1.7360305188712965E-2</v>
      </c>
      <c r="W178" s="24">
        <f>Parametros!$B$4*H178+Parametros!$B$5*K178*100+Parametros!$B$6*P178+Parametros!$B$7*(1-L178)*100</f>
        <v>89.067499999999995</v>
      </c>
      <c r="X178" s="16">
        <f>INDEX('Tasa Referencia'!$B$2:$B$37,MATCH(B178,'Tasa Referencia'!$A$2:$A$37,0))</f>
        <v>7.4899999999999994E-2</v>
      </c>
      <c r="Y178" s="16">
        <f>INDEX('Catalogo Proveedores'!$N$2:$N$101,MATCH(A178,'Catalogo Proveedores'!$A$2:$A$101,0))</f>
        <v>2.7099999999999999E-2</v>
      </c>
      <c r="Z178" s="14">
        <v>3.6600000000000001E-3</v>
      </c>
      <c r="AA178" s="16">
        <f t="shared" si="12"/>
        <v>0.10565999999999999</v>
      </c>
      <c r="AB178" s="25">
        <f t="shared" si="13"/>
        <v>8.4053315723162658E-3</v>
      </c>
      <c r="AC178" s="23">
        <f t="shared" si="14"/>
        <v>8.9549736163966991E-3</v>
      </c>
    </row>
    <row r="179" spans="1:29" x14ac:dyDescent="0.3">
      <c r="A179" s="4" t="s">
        <v>75</v>
      </c>
      <c r="B179" s="18">
        <v>45931</v>
      </c>
      <c r="C179" s="4" t="s">
        <v>282</v>
      </c>
      <c r="D179" s="4">
        <v>10</v>
      </c>
      <c r="E179" s="15">
        <v>2032678.42</v>
      </c>
      <c r="F179" s="19">
        <v>1.1208</v>
      </c>
      <c r="G179" s="20">
        <v>0</v>
      </c>
      <c r="H179" s="4">
        <v>97.3</v>
      </c>
      <c r="I179" s="4">
        <v>13</v>
      </c>
      <c r="J179" s="4">
        <v>1</v>
      </c>
      <c r="K179" s="21">
        <v>0.9083</v>
      </c>
      <c r="L179" s="21">
        <v>7.9000000000000008E-3</v>
      </c>
      <c r="M179" s="4">
        <v>2</v>
      </c>
      <c r="N179" s="4">
        <v>0</v>
      </c>
      <c r="O179" s="4">
        <v>0</v>
      </c>
      <c r="P179" s="4">
        <v>75.3</v>
      </c>
      <c r="Q179" s="15">
        <v>28089.22</v>
      </c>
      <c r="R179" s="15">
        <v>6636.57</v>
      </c>
      <c r="S179" s="15">
        <v>2665.12</v>
      </c>
      <c r="T179" s="15">
        <v>2290791.8199999998</v>
      </c>
      <c r="U179" s="22">
        <f t="shared" si="10"/>
        <v>2064739.0899999999</v>
      </c>
      <c r="V179" s="23">
        <f t="shared" si="11"/>
        <v>9.8678862053907634E-2</v>
      </c>
      <c r="W179" s="24">
        <f>Parametros!$B$4*H179+Parametros!$B$5*K179*100+Parametros!$B$6*P179+Parametros!$B$7*(1-L179)*100</f>
        <v>91.245500000000007</v>
      </c>
      <c r="X179" s="16">
        <f>INDEX('Tasa Referencia'!$B$2:$B$37,MATCH(B179,'Tasa Referencia'!$A$2:$A$37,0))</f>
        <v>7.4300000000000005E-2</v>
      </c>
      <c r="Y179" s="16">
        <f>INDEX('Catalogo Proveedores'!$N$2:$N$101,MATCH(A179,'Catalogo Proveedores'!$A$2:$A$101,0))</f>
        <v>2.7099999999999999E-2</v>
      </c>
      <c r="Z179" s="14">
        <v>3.3999999999999998E-3</v>
      </c>
      <c r="AA179" s="16">
        <f t="shared" si="12"/>
        <v>0.1048</v>
      </c>
      <c r="AB179" s="25">
        <f t="shared" si="13"/>
        <v>8.3399454451023036E-3</v>
      </c>
      <c r="AC179" s="23">
        <f t="shared" si="14"/>
        <v>9.0338916608805331E-2</v>
      </c>
    </row>
    <row r="180" spans="1:29" x14ac:dyDescent="0.3">
      <c r="A180" s="4" t="s">
        <v>75</v>
      </c>
      <c r="B180" s="18">
        <v>45962</v>
      </c>
      <c r="C180" s="4" t="s">
        <v>282</v>
      </c>
      <c r="D180" s="4">
        <v>11</v>
      </c>
      <c r="E180" s="15">
        <v>1926990.57</v>
      </c>
      <c r="F180" s="19">
        <v>1.1208</v>
      </c>
      <c r="G180" s="20">
        <v>0</v>
      </c>
      <c r="H180" s="4">
        <v>90.5</v>
      </c>
      <c r="I180" s="4">
        <v>17</v>
      </c>
      <c r="J180" s="4">
        <v>5</v>
      </c>
      <c r="K180" s="21">
        <v>0.73340000000000005</v>
      </c>
      <c r="L180" s="21">
        <v>2.8299999999999999E-2</v>
      </c>
      <c r="M180" s="4">
        <v>1</v>
      </c>
      <c r="N180" s="4">
        <v>0</v>
      </c>
      <c r="O180" s="4">
        <v>0</v>
      </c>
      <c r="P180" s="4">
        <v>81.400000000000006</v>
      </c>
      <c r="Q180" s="15">
        <v>5477.1</v>
      </c>
      <c r="R180" s="15">
        <v>34580.46</v>
      </c>
      <c r="S180" s="15">
        <v>10691.46</v>
      </c>
      <c r="T180" s="15">
        <v>1993155.88</v>
      </c>
      <c r="U180" s="22">
        <f t="shared" si="10"/>
        <v>1956356.6700000002</v>
      </c>
      <c r="V180" s="23">
        <f t="shared" si="11"/>
        <v>1.8462785760639921E-2</v>
      </c>
      <c r="W180" s="24">
        <f>Parametros!$B$4*H180+Parametros!$B$5*K180*100+Parametros!$B$6*P180+Parametros!$B$7*(1-L180)*100</f>
        <v>84.532499999999999</v>
      </c>
      <c r="X180" s="16">
        <f>INDEX('Tasa Referencia'!$B$2:$B$37,MATCH(B180,'Tasa Referencia'!$A$2:$A$37,0))</f>
        <v>7.2800000000000004E-2</v>
      </c>
      <c r="Y180" s="16">
        <f>INDEX('Catalogo Proveedores'!$N$2:$N$101,MATCH(A180,'Catalogo Proveedores'!$A$2:$A$101,0))</f>
        <v>2.7099999999999999E-2</v>
      </c>
      <c r="Z180" s="14">
        <v>-7.2000000000000005E-4</v>
      </c>
      <c r="AA180" s="16">
        <f t="shared" si="12"/>
        <v>9.9180000000000004E-2</v>
      </c>
      <c r="AB180" s="25">
        <f t="shared" si="13"/>
        <v>7.9115024493221497E-3</v>
      </c>
      <c r="AC180" s="23">
        <f t="shared" si="14"/>
        <v>1.0551283311317772E-2</v>
      </c>
    </row>
    <row r="181" spans="1:29" x14ac:dyDescent="0.3">
      <c r="A181" s="4" t="s">
        <v>75</v>
      </c>
      <c r="B181" s="18">
        <v>45992</v>
      </c>
      <c r="C181" s="4" t="s">
        <v>282</v>
      </c>
      <c r="D181" s="4">
        <v>12</v>
      </c>
      <c r="E181" s="15">
        <v>1961288.74</v>
      </c>
      <c r="F181" s="19">
        <v>1.1208</v>
      </c>
      <c r="G181" s="20">
        <v>0</v>
      </c>
      <c r="H181" s="4">
        <v>92.6</v>
      </c>
      <c r="I181" s="4">
        <v>12</v>
      </c>
      <c r="J181" s="4">
        <v>2</v>
      </c>
      <c r="K181" s="21">
        <v>0.85389999999999999</v>
      </c>
      <c r="L181" s="21">
        <v>3.6499999999999998E-2</v>
      </c>
      <c r="M181" s="4">
        <v>2</v>
      </c>
      <c r="N181" s="4">
        <v>1</v>
      </c>
      <c r="O181" s="4">
        <v>6.2</v>
      </c>
      <c r="P181" s="4">
        <v>75.2</v>
      </c>
      <c r="Q181" s="15">
        <v>91900.08</v>
      </c>
      <c r="R181" s="15">
        <v>31845.64</v>
      </c>
      <c r="S181" s="15">
        <v>8788.2199999999993</v>
      </c>
      <c r="T181" s="15">
        <v>2096380.61</v>
      </c>
      <c r="U181" s="22">
        <f t="shared" si="10"/>
        <v>2076246.24</v>
      </c>
      <c r="V181" s="23">
        <f t="shared" si="11"/>
        <v>9.6043485157020752E-3</v>
      </c>
      <c r="W181" s="24">
        <f>Parametros!$B$4*H181+Parametros!$B$5*K181*100+Parametros!$B$6*P181+Parametros!$B$7*(1-L181)*100</f>
        <v>87.519500000000008</v>
      </c>
      <c r="X181" s="16">
        <f>INDEX('Tasa Referencia'!$B$2:$B$37,MATCH(B181,'Tasa Referencia'!$A$2:$A$37,0))</f>
        <v>6.9599999999999995E-2</v>
      </c>
      <c r="Y181" s="16">
        <f>INDEX('Catalogo Proveedores'!$N$2:$N$101,MATCH(A181,'Catalogo Proveedores'!$A$2:$A$101,0))</f>
        <v>2.7099999999999999E-2</v>
      </c>
      <c r="Z181" s="14">
        <v>3.0000000000000001E-3</v>
      </c>
      <c r="AA181" s="16">
        <f t="shared" si="12"/>
        <v>9.9699999999999997E-2</v>
      </c>
      <c r="AB181" s="25">
        <f t="shared" si="13"/>
        <v>7.9512290616501335E-3</v>
      </c>
      <c r="AC181" s="23">
        <f t="shared" si="14"/>
        <v>1.6531194540519416E-3</v>
      </c>
    </row>
    <row r="182" spans="1:29" x14ac:dyDescent="0.3">
      <c r="A182" s="4" t="s">
        <v>79</v>
      </c>
      <c r="B182" s="18">
        <v>44927</v>
      </c>
      <c r="C182" s="4" t="s">
        <v>279</v>
      </c>
      <c r="D182" s="4">
        <v>1</v>
      </c>
      <c r="E182" s="15">
        <v>4989714.16</v>
      </c>
      <c r="F182" s="19">
        <v>1.0482</v>
      </c>
      <c r="G182" s="20">
        <v>4.82E-2</v>
      </c>
      <c r="H182" s="4">
        <v>72.3</v>
      </c>
      <c r="I182" s="4">
        <v>19</v>
      </c>
      <c r="J182" s="4">
        <v>2</v>
      </c>
      <c r="K182" s="21">
        <v>0.91639999999999999</v>
      </c>
      <c r="L182" s="21">
        <v>6.0999999999999999E-2</v>
      </c>
      <c r="M182" s="4">
        <v>1</v>
      </c>
      <c r="N182" s="4">
        <v>0</v>
      </c>
      <c r="O182" s="4">
        <v>0</v>
      </c>
      <c r="P182" s="4">
        <v>81.5</v>
      </c>
      <c r="Q182" s="15">
        <v>16605.599999999999</v>
      </c>
      <c r="R182" s="15">
        <v>107369.43</v>
      </c>
      <c r="S182" s="15">
        <v>111204.03</v>
      </c>
      <c r="T182" s="15">
        <v>5236257.8899999997</v>
      </c>
      <c r="U182" s="22">
        <f t="shared" si="10"/>
        <v>5002485.1599999992</v>
      </c>
      <c r="V182" s="23">
        <f t="shared" si="11"/>
        <v>4.4644999331765238E-2</v>
      </c>
      <c r="W182" s="24">
        <f>Parametros!$B$4*H182+Parametros!$B$5*K182*100+Parametros!$B$6*P182+Parametros!$B$7*(1-L182)*100</f>
        <v>83.181999999999988</v>
      </c>
      <c r="X182" s="16">
        <f>INDEX('Tasa Referencia'!$B$2:$B$37,MATCH(B182,'Tasa Referencia'!$A$2:$A$37,0))</f>
        <v>0.1125</v>
      </c>
      <c r="Y182" s="16">
        <f>INDEX('Catalogo Proveedores'!$N$2:$N$101,MATCH(A182,'Catalogo Proveedores'!$A$2:$A$101,0))</f>
        <v>2.3900000000000001E-2</v>
      </c>
      <c r="Z182" s="14">
        <v>-2.2499999999999998E-3</v>
      </c>
      <c r="AA182" s="16">
        <f t="shared" si="12"/>
        <v>0.13414999999999999</v>
      </c>
      <c r="AB182" s="25">
        <f t="shared" si="13"/>
        <v>1.0545505300742164E-2</v>
      </c>
      <c r="AC182" s="23">
        <f t="shared" si="14"/>
        <v>3.4099494031023074E-2</v>
      </c>
    </row>
    <row r="183" spans="1:29" x14ac:dyDescent="0.3">
      <c r="A183" s="4" t="s">
        <v>79</v>
      </c>
      <c r="B183" s="18">
        <v>44958</v>
      </c>
      <c r="C183" s="4" t="s">
        <v>279</v>
      </c>
      <c r="D183" s="4">
        <v>2</v>
      </c>
      <c r="E183" s="15">
        <v>5108211.57</v>
      </c>
      <c r="F183" s="19">
        <v>1.0482</v>
      </c>
      <c r="G183" s="20">
        <v>0</v>
      </c>
      <c r="H183" s="4">
        <v>71.7</v>
      </c>
      <c r="I183" s="4">
        <v>22</v>
      </c>
      <c r="J183" s="4">
        <v>0</v>
      </c>
      <c r="K183" s="21">
        <v>0.99690000000000001</v>
      </c>
      <c r="L183" s="21">
        <v>5.67E-2</v>
      </c>
      <c r="M183" s="4">
        <v>1</v>
      </c>
      <c r="N183" s="4">
        <v>0</v>
      </c>
      <c r="O183" s="4">
        <v>0</v>
      </c>
      <c r="P183" s="4">
        <v>81.7</v>
      </c>
      <c r="Q183" s="15">
        <v>73644.05</v>
      </c>
      <c r="R183" s="15">
        <v>156391.12</v>
      </c>
      <c r="S183" s="15">
        <v>86889.46</v>
      </c>
      <c r="T183" s="15">
        <v>5628101.0599999996</v>
      </c>
      <c r="U183" s="22">
        <f t="shared" si="10"/>
        <v>5251357.28</v>
      </c>
      <c r="V183" s="23">
        <f t="shared" si="11"/>
        <v>6.6939768135577754E-2</v>
      </c>
      <c r="W183" s="24">
        <f>Parametros!$B$4*H183+Parametros!$B$5*K183*100+Parametros!$B$6*P183+Parametros!$B$7*(1-L183)*100</f>
        <v>85.491500000000002</v>
      </c>
      <c r="X183" s="16">
        <f>INDEX('Tasa Referencia'!$B$2:$B$37,MATCH(B183,'Tasa Referencia'!$A$2:$A$37,0))</f>
        <v>0.11409999999999999</v>
      </c>
      <c r="Y183" s="16">
        <f>INDEX('Catalogo Proveedores'!$N$2:$N$101,MATCH(A183,'Catalogo Proveedores'!$A$2:$A$101,0))</f>
        <v>2.3900000000000001E-2</v>
      </c>
      <c r="Z183" s="14">
        <v>-5.0299999999999997E-3</v>
      </c>
      <c r="AA183" s="16">
        <f t="shared" si="12"/>
        <v>0.13296999999999998</v>
      </c>
      <c r="AB183" s="25">
        <f t="shared" si="13"/>
        <v>1.0457846943829008E-2</v>
      </c>
      <c r="AC183" s="23">
        <f t="shared" si="14"/>
        <v>5.6481921191748746E-2</v>
      </c>
    </row>
    <row r="184" spans="1:29" x14ac:dyDescent="0.3">
      <c r="A184" s="4" t="s">
        <v>79</v>
      </c>
      <c r="B184" s="18">
        <v>44986</v>
      </c>
      <c r="C184" s="4" t="s">
        <v>279</v>
      </c>
      <c r="D184" s="4">
        <v>3</v>
      </c>
      <c r="E184" s="15">
        <v>5201720.88</v>
      </c>
      <c r="F184" s="19">
        <v>1.0482</v>
      </c>
      <c r="G184" s="20">
        <v>0</v>
      </c>
      <c r="H184" s="4">
        <v>67.2</v>
      </c>
      <c r="I184" s="4">
        <v>17</v>
      </c>
      <c r="J184" s="4">
        <v>2</v>
      </c>
      <c r="K184" s="21">
        <v>0.89319999999999999</v>
      </c>
      <c r="L184" s="21">
        <v>0.13039999999999999</v>
      </c>
      <c r="M184" s="4">
        <v>0</v>
      </c>
      <c r="N184" s="4">
        <v>0</v>
      </c>
      <c r="O184" s="4">
        <v>0</v>
      </c>
      <c r="P184" s="4">
        <v>88.8</v>
      </c>
      <c r="Q184" s="15">
        <v>0</v>
      </c>
      <c r="R184" s="15">
        <v>467705.87</v>
      </c>
      <c r="S184" s="15">
        <v>224229.16</v>
      </c>
      <c r="T184" s="15">
        <v>5652209.8200000003</v>
      </c>
      <c r="U184" s="22">
        <f t="shared" si="10"/>
        <v>5445197.5899999999</v>
      </c>
      <c r="V184" s="23">
        <f t="shared" si="11"/>
        <v>3.6625008022083731E-2</v>
      </c>
      <c r="W184" s="24">
        <f>Parametros!$B$4*H184+Parametros!$B$5*K184*100+Parametros!$B$6*P184+Parametros!$B$7*(1-L184)*100</f>
        <v>81.12</v>
      </c>
      <c r="X184" s="16">
        <f>INDEX('Tasa Referencia'!$B$2:$B$37,MATCH(B184,'Tasa Referencia'!$A$2:$A$37,0))</f>
        <v>0.114</v>
      </c>
      <c r="Y184" s="16">
        <f>INDEX('Catalogo Proveedores'!$N$2:$N$101,MATCH(A184,'Catalogo Proveedores'!$A$2:$A$101,0))</f>
        <v>2.3900000000000001E-2</v>
      </c>
      <c r="Z184" s="14">
        <v>-2.6900000000000001E-3</v>
      </c>
      <c r="AA184" s="16">
        <f t="shared" si="12"/>
        <v>0.13521</v>
      </c>
      <c r="AB184" s="25">
        <f t="shared" si="13"/>
        <v>1.0624177996238604E-2</v>
      </c>
      <c r="AC184" s="23">
        <f t="shared" si="14"/>
        <v>2.6000830025845127E-2</v>
      </c>
    </row>
    <row r="185" spans="1:29" x14ac:dyDescent="0.3">
      <c r="A185" s="4" t="s">
        <v>79</v>
      </c>
      <c r="B185" s="18">
        <v>45017</v>
      </c>
      <c r="C185" s="4" t="s">
        <v>279</v>
      </c>
      <c r="D185" s="4">
        <v>4</v>
      </c>
      <c r="E185" s="15">
        <v>5426459.1299999999</v>
      </c>
      <c r="F185" s="19">
        <v>1.0482</v>
      </c>
      <c r="G185" s="20">
        <v>0</v>
      </c>
      <c r="H185" s="4">
        <v>63.7</v>
      </c>
      <c r="I185" s="4">
        <v>14</v>
      </c>
      <c r="J185" s="4">
        <v>2</v>
      </c>
      <c r="K185" s="21">
        <v>0.86619999999999997</v>
      </c>
      <c r="L185" s="21">
        <v>0.19059999999999999</v>
      </c>
      <c r="M185" s="4">
        <v>0</v>
      </c>
      <c r="N185" s="4">
        <v>0</v>
      </c>
      <c r="O185" s="4">
        <v>0</v>
      </c>
      <c r="P185" s="4">
        <v>86.2</v>
      </c>
      <c r="Q185" s="15">
        <v>0</v>
      </c>
      <c r="R185" s="15">
        <v>322287.45</v>
      </c>
      <c r="S185" s="15">
        <v>332006.36</v>
      </c>
      <c r="T185" s="15">
        <v>5861605.1299999999</v>
      </c>
      <c r="U185" s="22">
        <f t="shared" si="10"/>
        <v>5416740.2199999997</v>
      </c>
      <c r="V185" s="23">
        <f t="shared" si="11"/>
        <v>7.5894725102371427E-2</v>
      </c>
      <c r="W185" s="24">
        <f>Parametros!$B$4*H185+Parametros!$B$5*K185*100+Parametros!$B$6*P185+Parametros!$B$7*(1-L185)*100</f>
        <v>77.661999999999978</v>
      </c>
      <c r="X185" s="16">
        <f>INDEX('Tasa Referencia'!$B$2:$B$37,MATCH(B185,'Tasa Referencia'!$A$2:$A$37,0))</f>
        <v>0.1119</v>
      </c>
      <c r="Y185" s="16">
        <f>INDEX('Catalogo Proveedores'!$N$2:$N$101,MATCH(A185,'Catalogo Proveedores'!$A$2:$A$101,0))</f>
        <v>2.3900000000000001E-2</v>
      </c>
      <c r="Z185" s="14">
        <v>-4.9500000000000004E-3</v>
      </c>
      <c r="AA185" s="16">
        <f t="shared" si="12"/>
        <v>0.13084999999999999</v>
      </c>
      <c r="AB185" s="25">
        <f t="shared" si="13"/>
        <v>1.0300148591995795E-2</v>
      </c>
      <c r="AC185" s="23">
        <f t="shared" si="14"/>
        <v>6.5594576510375632E-2</v>
      </c>
    </row>
    <row r="186" spans="1:29" x14ac:dyDescent="0.3">
      <c r="A186" s="4" t="s">
        <v>79</v>
      </c>
      <c r="B186" s="18">
        <v>45047</v>
      </c>
      <c r="C186" s="4" t="s">
        <v>279</v>
      </c>
      <c r="D186" s="4">
        <v>5</v>
      </c>
      <c r="E186" s="15">
        <v>5601327.04</v>
      </c>
      <c r="F186" s="19">
        <v>1.0482</v>
      </c>
      <c r="G186" s="20">
        <v>0</v>
      </c>
      <c r="H186" s="4">
        <v>62.9</v>
      </c>
      <c r="I186" s="4">
        <v>23</v>
      </c>
      <c r="J186" s="4">
        <v>2</v>
      </c>
      <c r="K186" s="21">
        <v>0.90590000000000004</v>
      </c>
      <c r="L186" s="21">
        <v>0.14949999999999999</v>
      </c>
      <c r="M186" s="4">
        <v>2</v>
      </c>
      <c r="N186" s="4">
        <v>0</v>
      </c>
      <c r="O186" s="4">
        <v>0</v>
      </c>
      <c r="P186" s="4">
        <v>88.2</v>
      </c>
      <c r="Q186" s="15">
        <v>110056.87</v>
      </c>
      <c r="R186" s="15">
        <v>468526.91</v>
      </c>
      <c r="S186" s="15">
        <v>273642.39</v>
      </c>
      <c r="T186" s="15">
        <v>6100114.25</v>
      </c>
      <c r="U186" s="22">
        <f t="shared" si="10"/>
        <v>5906268.4300000006</v>
      </c>
      <c r="V186" s="23">
        <f t="shared" si="11"/>
        <v>3.1777408103462877E-2</v>
      </c>
      <c r="W186" s="24">
        <f>Parametros!$B$4*H186+Parametros!$B$5*K186*100+Parametros!$B$6*P186+Parametros!$B$7*(1-L186)*100</f>
        <v>79.589499999999987</v>
      </c>
      <c r="X186" s="16">
        <f>INDEX('Tasa Referencia'!$B$2:$B$37,MATCH(B186,'Tasa Referencia'!$A$2:$A$37,0))</f>
        <v>0.11210000000000001</v>
      </c>
      <c r="Y186" s="16">
        <f>INDEX('Catalogo Proveedores'!$N$2:$N$101,MATCH(A186,'Catalogo Proveedores'!$A$2:$A$101,0))</f>
        <v>2.3900000000000001E-2</v>
      </c>
      <c r="Z186" s="14">
        <v>-5.6699999999999997E-3</v>
      </c>
      <c r="AA186" s="16">
        <f t="shared" si="12"/>
        <v>0.13033</v>
      </c>
      <c r="AB186" s="25">
        <f t="shared" si="13"/>
        <v>1.0261426477973012E-2</v>
      </c>
      <c r="AC186" s="23">
        <f t="shared" si="14"/>
        <v>2.1515981625489865E-2</v>
      </c>
    </row>
    <row r="187" spans="1:29" x14ac:dyDescent="0.3">
      <c r="A187" s="4" t="s">
        <v>79</v>
      </c>
      <c r="B187" s="18">
        <v>45078</v>
      </c>
      <c r="C187" s="4" t="s">
        <v>279</v>
      </c>
      <c r="D187" s="4">
        <v>6</v>
      </c>
      <c r="E187" s="15">
        <v>5675153.3899999997</v>
      </c>
      <c r="F187" s="19">
        <v>1.0482</v>
      </c>
      <c r="G187" s="20">
        <v>0</v>
      </c>
      <c r="H187" s="4">
        <v>63.1</v>
      </c>
      <c r="I187" s="4">
        <v>16</v>
      </c>
      <c r="J187" s="4">
        <v>2</v>
      </c>
      <c r="K187" s="21">
        <v>0.89090000000000003</v>
      </c>
      <c r="L187" s="21">
        <v>0.14410000000000001</v>
      </c>
      <c r="M187" s="4">
        <v>0</v>
      </c>
      <c r="N187" s="4">
        <v>0</v>
      </c>
      <c r="O187" s="4">
        <v>0</v>
      </c>
      <c r="P187" s="4">
        <v>88.6</v>
      </c>
      <c r="Q187" s="15">
        <v>0</v>
      </c>
      <c r="R187" s="15">
        <v>523616.18</v>
      </c>
      <c r="S187" s="15">
        <v>268061.96999999997</v>
      </c>
      <c r="T187" s="15">
        <v>6112526.0899999999</v>
      </c>
      <c r="U187" s="22">
        <f t="shared" si="10"/>
        <v>5930707.5999999996</v>
      </c>
      <c r="V187" s="23">
        <f t="shared" si="11"/>
        <v>2.9745229275577656E-2</v>
      </c>
      <c r="W187" s="24">
        <f>Parametros!$B$4*H187+Parametros!$B$5*K187*100+Parametros!$B$6*P187+Parametros!$B$7*(1-L187)*100</f>
        <v>79.370499999999993</v>
      </c>
      <c r="X187" s="16">
        <f>INDEX('Tasa Referencia'!$B$2:$B$37,MATCH(B187,'Tasa Referencia'!$A$2:$A$37,0))</f>
        <v>0.1119</v>
      </c>
      <c r="Y187" s="16">
        <f>INDEX('Catalogo Proveedores'!$N$2:$N$101,MATCH(A187,'Catalogo Proveedores'!$A$2:$A$101,0))</f>
        <v>2.3900000000000001E-2</v>
      </c>
      <c r="Z187" s="14">
        <v>-3.15E-3</v>
      </c>
      <c r="AA187" s="16">
        <f t="shared" si="12"/>
        <v>0.13264999999999999</v>
      </c>
      <c r="AB187" s="25">
        <f t="shared" si="13"/>
        <v>1.0434060761138175E-2</v>
      </c>
      <c r="AC187" s="23">
        <f t="shared" si="14"/>
        <v>1.9311168514439481E-2</v>
      </c>
    </row>
    <row r="188" spans="1:29" x14ac:dyDescent="0.3">
      <c r="A188" s="4" t="s">
        <v>79</v>
      </c>
      <c r="B188" s="18">
        <v>45108</v>
      </c>
      <c r="C188" s="4" t="s">
        <v>279</v>
      </c>
      <c r="D188" s="4">
        <v>7</v>
      </c>
      <c r="E188" s="15">
        <v>5453048.0700000003</v>
      </c>
      <c r="F188" s="19">
        <v>1.0482</v>
      </c>
      <c r="G188" s="20">
        <v>0</v>
      </c>
      <c r="H188" s="4">
        <v>65.400000000000006</v>
      </c>
      <c r="I188" s="4">
        <v>22</v>
      </c>
      <c r="J188" s="4">
        <v>3</v>
      </c>
      <c r="K188" s="21">
        <v>0.86040000000000005</v>
      </c>
      <c r="L188" s="21">
        <v>0.14610000000000001</v>
      </c>
      <c r="M188" s="4">
        <v>1</v>
      </c>
      <c r="N188" s="4">
        <v>0</v>
      </c>
      <c r="O188" s="4">
        <v>0</v>
      </c>
      <c r="P188" s="4">
        <v>81.7</v>
      </c>
      <c r="Q188" s="15">
        <v>45217.55</v>
      </c>
      <c r="R188" s="15">
        <v>309752.14</v>
      </c>
      <c r="S188" s="15">
        <v>271658.67</v>
      </c>
      <c r="T188" s="15">
        <v>5819524.9500000002</v>
      </c>
      <c r="U188" s="22">
        <f t="shared" si="10"/>
        <v>5536359.0899999999</v>
      </c>
      <c r="V188" s="23">
        <f t="shared" si="11"/>
        <v>4.8657899473392642E-2</v>
      </c>
      <c r="W188" s="24">
        <f>Parametros!$B$4*H188+Parametros!$B$5*K188*100+Parametros!$B$6*P188+Parametros!$B$7*(1-L188)*100</f>
        <v>77.850499999999997</v>
      </c>
      <c r="X188" s="16">
        <f>INDEX('Tasa Referencia'!$B$2:$B$37,MATCH(B188,'Tasa Referencia'!$A$2:$A$37,0))</f>
        <v>0.1132</v>
      </c>
      <c r="Y188" s="16">
        <f>INDEX('Catalogo Proveedores'!$N$2:$N$101,MATCH(A188,'Catalogo Proveedores'!$A$2:$A$101,0))</f>
        <v>2.3900000000000001E-2</v>
      </c>
      <c r="Z188" s="14">
        <v>-3.9500000000000004E-3</v>
      </c>
      <c r="AA188" s="16">
        <f t="shared" si="12"/>
        <v>0.13314999999999999</v>
      </c>
      <c r="AB188" s="25">
        <f t="shared" si="13"/>
        <v>1.0471223965401899E-2</v>
      </c>
      <c r="AC188" s="23">
        <f t="shared" si="14"/>
        <v>3.8186675507990743E-2</v>
      </c>
    </row>
    <row r="189" spans="1:29" x14ac:dyDescent="0.3">
      <c r="A189" s="4" t="s">
        <v>79</v>
      </c>
      <c r="B189" s="18">
        <v>45139</v>
      </c>
      <c r="C189" s="4" t="s">
        <v>279</v>
      </c>
      <c r="D189" s="4">
        <v>8</v>
      </c>
      <c r="E189" s="15">
        <v>5798175.6500000004</v>
      </c>
      <c r="F189" s="19">
        <v>1.0482</v>
      </c>
      <c r="G189" s="20">
        <v>0</v>
      </c>
      <c r="H189" s="4">
        <v>68</v>
      </c>
      <c r="I189" s="4">
        <v>25</v>
      </c>
      <c r="J189" s="4">
        <v>2</v>
      </c>
      <c r="K189" s="21">
        <v>0.90720000000000001</v>
      </c>
      <c r="L189" s="21">
        <v>8.1799999999999998E-2</v>
      </c>
      <c r="M189" s="4">
        <v>0</v>
      </c>
      <c r="N189" s="4">
        <v>0</v>
      </c>
      <c r="O189" s="4">
        <v>0</v>
      </c>
      <c r="P189" s="4">
        <v>87.7</v>
      </c>
      <c r="Q189" s="15">
        <v>0</v>
      </c>
      <c r="R189" s="15">
        <v>200583.7</v>
      </c>
      <c r="S189" s="15">
        <v>165521.12</v>
      </c>
      <c r="T189" s="15">
        <v>6422622.6299999999</v>
      </c>
      <c r="U189" s="22">
        <f t="shared" si="10"/>
        <v>5833238.2300000004</v>
      </c>
      <c r="V189" s="23">
        <f t="shared" si="11"/>
        <v>9.1766936025011236E-2</v>
      </c>
      <c r="W189" s="24">
        <f>Parametros!$B$4*H189+Parametros!$B$5*K189*100+Parametros!$B$6*P189+Parametros!$B$7*(1-L189)*100</f>
        <v>82.328999999999994</v>
      </c>
      <c r="X189" s="16">
        <f>INDEX('Tasa Referencia'!$B$2:$B$37,MATCH(B189,'Tasa Referencia'!$A$2:$A$37,0))</f>
        <v>0.1124</v>
      </c>
      <c r="Y189" s="16">
        <f>INDEX('Catalogo Proveedores'!$N$2:$N$101,MATCH(A189,'Catalogo Proveedores'!$A$2:$A$101,0))</f>
        <v>2.3900000000000001E-2</v>
      </c>
      <c r="Z189" s="14">
        <v>-4.5900000000000003E-3</v>
      </c>
      <c r="AA189" s="16">
        <f t="shared" si="12"/>
        <v>0.13170999999999999</v>
      </c>
      <c r="AB189" s="25">
        <f t="shared" si="13"/>
        <v>1.0364153207072402E-2</v>
      </c>
      <c r="AC189" s="23">
        <f t="shared" si="14"/>
        <v>8.1402782817938835E-2</v>
      </c>
    </row>
    <row r="190" spans="1:29" x14ac:dyDescent="0.3">
      <c r="A190" s="4" t="s">
        <v>79</v>
      </c>
      <c r="B190" s="18">
        <v>45170</v>
      </c>
      <c r="C190" s="4" t="s">
        <v>279</v>
      </c>
      <c r="D190" s="4">
        <v>9</v>
      </c>
      <c r="E190" s="15">
        <v>5636273.9500000002</v>
      </c>
      <c r="F190" s="19">
        <v>1.0482</v>
      </c>
      <c r="G190" s="20">
        <v>0</v>
      </c>
      <c r="H190" s="4">
        <v>70.599999999999994</v>
      </c>
      <c r="I190" s="4">
        <v>17</v>
      </c>
      <c r="J190" s="4">
        <v>3</v>
      </c>
      <c r="K190" s="21">
        <v>0.82930000000000004</v>
      </c>
      <c r="L190" s="21">
        <v>0.1416</v>
      </c>
      <c r="M190" s="4">
        <v>0</v>
      </c>
      <c r="N190" s="4">
        <v>0</v>
      </c>
      <c r="O190" s="4">
        <v>0</v>
      </c>
      <c r="P190" s="4">
        <v>86.3</v>
      </c>
      <c r="Q190" s="15">
        <v>0</v>
      </c>
      <c r="R190" s="15">
        <v>242814.54</v>
      </c>
      <c r="S190" s="15">
        <v>273319.03999999998</v>
      </c>
      <c r="T190" s="15">
        <v>6177674.71</v>
      </c>
      <c r="U190" s="22">
        <f t="shared" si="10"/>
        <v>5605769.4500000002</v>
      </c>
      <c r="V190" s="23">
        <f t="shared" si="11"/>
        <v>9.2576136952345262E-2</v>
      </c>
      <c r="W190" s="24">
        <f>Parametros!$B$4*H190+Parametros!$B$5*K190*100+Parametros!$B$6*P190+Parametros!$B$7*(1-L190)*100</f>
        <v>79.725000000000009</v>
      </c>
      <c r="X190" s="16">
        <f>INDEX('Tasa Referencia'!$B$2:$B$37,MATCH(B190,'Tasa Referencia'!$A$2:$A$37,0))</f>
        <v>0.1134</v>
      </c>
      <c r="Y190" s="16">
        <f>INDEX('Catalogo Proveedores'!$N$2:$N$101,MATCH(A190,'Catalogo Proveedores'!$A$2:$A$101,0))</f>
        <v>2.3900000000000001E-2</v>
      </c>
      <c r="Z190" s="14">
        <v>-1.6199999999999999E-3</v>
      </c>
      <c r="AA190" s="16">
        <f t="shared" si="12"/>
        <v>0.13568</v>
      </c>
      <c r="AB190" s="25">
        <f t="shared" si="13"/>
        <v>1.065903962632464E-2</v>
      </c>
      <c r="AC190" s="23">
        <f t="shared" si="14"/>
        <v>8.1917097326020621E-2</v>
      </c>
    </row>
    <row r="191" spans="1:29" x14ac:dyDescent="0.3">
      <c r="A191" s="4" t="s">
        <v>79</v>
      </c>
      <c r="B191" s="18">
        <v>45200</v>
      </c>
      <c r="C191" s="4" t="s">
        <v>279</v>
      </c>
      <c r="D191" s="4">
        <v>10</v>
      </c>
      <c r="E191" s="15">
        <v>4904300.04</v>
      </c>
      <c r="F191" s="19">
        <v>1.0482</v>
      </c>
      <c r="G191" s="20">
        <v>0</v>
      </c>
      <c r="H191" s="4">
        <v>69.7</v>
      </c>
      <c r="I191" s="4">
        <v>14</v>
      </c>
      <c r="J191" s="4">
        <v>1</v>
      </c>
      <c r="K191" s="21">
        <v>0.95630000000000004</v>
      </c>
      <c r="L191" s="21">
        <v>9.7000000000000003E-2</v>
      </c>
      <c r="M191" s="4">
        <v>1</v>
      </c>
      <c r="N191" s="4">
        <v>0</v>
      </c>
      <c r="O191" s="4">
        <v>0</v>
      </c>
      <c r="P191" s="4">
        <v>86.8</v>
      </c>
      <c r="Q191" s="15">
        <v>15324.63</v>
      </c>
      <c r="R191" s="15">
        <v>165702.51</v>
      </c>
      <c r="S191" s="15">
        <v>152504.79</v>
      </c>
      <c r="T191" s="15">
        <v>5417191.9400000004</v>
      </c>
      <c r="U191" s="22">
        <f t="shared" si="10"/>
        <v>4932822.3899999997</v>
      </c>
      <c r="V191" s="23">
        <f t="shared" si="11"/>
        <v>8.9413400035443583E-2</v>
      </c>
      <c r="W191" s="24">
        <f>Parametros!$B$4*H191+Parametros!$B$5*K191*100+Parametros!$B$6*P191+Parametros!$B$7*(1-L191)*100</f>
        <v>83.98899999999999</v>
      </c>
      <c r="X191" s="16">
        <f>INDEX('Tasa Referencia'!$B$2:$B$37,MATCH(B191,'Tasa Referencia'!$A$2:$A$37,0))</f>
        <v>0.1103</v>
      </c>
      <c r="Y191" s="16">
        <f>INDEX('Catalogo Proveedores'!$N$2:$N$101,MATCH(A191,'Catalogo Proveedores'!$A$2:$A$101,0))</f>
        <v>2.3900000000000001E-2</v>
      </c>
      <c r="Z191" s="14">
        <v>1.81E-3</v>
      </c>
      <c r="AA191" s="16">
        <f t="shared" si="12"/>
        <v>0.13600999999999999</v>
      </c>
      <c r="AB191" s="25">
        <f t="shared" si="13"/>
        <v>1.0683509039174366E-2</v>
      </c>
      <c r="AC191" s="23">
        <f t="shared" si="14"/>
        <v>7.8729890996269217E-2</v>
      </c>
    </row>
    <row r="192" spans="1:29" x14ac:dyDescent="0.3">
      <c r="A192" s="4" t="s">
        <v>79</v>
      </c>
      <c r="B192" s="18">
        <v>45231</v>
      </c>
      <c r="C192" s="4" t="s">
        <v>279</v>
      </c>
      <c r="D192" s="4">
        <v>11</v>
      </c>
      <c r="E192" s="15">
        <v>5256030.4800000004</v>
      </c>
      <c r="F192" s="19">
        <v>1.0482</v>
      </c>
      <c r="G192" s="20">
        <v>0</v>
      </c>
      <c r="H192" s="4">
        <v>71.8</v>
      </c>
      <c r="I192" s="4">
        <v>18</v>
      </c>
      <c r="J192" s="4">
        <v>2</v>
      </c>
      <c r="K192" s="21">
        <v>0.88649999999999995</v>
      </c>
      <c r="L192" s="21">
        <v>0.12839999999999999</v>
      </c>
      <c r="M192" s="4">
        <v>1</v>
      </c>
      <c r="N192" s="4">
        <v>0</v>
      </c>
      <c r="O192" s="4">
        <v>0</v>
      </c>
      <c r="P192" s="4">
        <v>85.2</v>
      </c>
      <c r="Q192" s="15">
        <v>50909.77</v>
      </c>
      <c r="R192" s="15">
        <v>356965.18</v>
      </c>
      <c r="S192" s="15">
        <v>223467.27</v>
      </c>
      <c r="T192" s="15">
        <v>5923472.3600000003</v>
      </c>
      <c r="U192" s="22">
        <f t="shared" si="10"/>
        <v>5440438.1600000001</v>
      </c>
      <c r="V192" s="23">
        <f t="shared" si="11"/>
        <v>8.1545784405415905E-2</v>
      </c>
      <c r="W192" s="24">
        <f>Parametros!$B$4*H192+Parametros!$B$5*K192*100+Parametros!$B$6*P192+Parametros!$B$7*(1-L192)*100</f>
        <v>81.838999999999999</v>
      </c>
      <c r="X192" s="16">
        <f>INDEX('Tasa Referencia'!$B$2:$B$37,MATCH(B192,'Tasa Referencia'!$A$2:$A$37,0))</f>
        <v>0.1144</v>
      </c>
      <c r="Y192" s="16">
        <f>INDEX('Catalogo Proveedores'!$N$2:$N$101,MATCH(A192,'Catalogo Proveedores'!$A$2:$A$101,0))</f>
        <v>2.3900000000000001E-2</v>
      </c>
      <c r="Z192" s="14">
        <v>2.9099999999999998E-3</v>
      </c>
      <c r="AA192" s="16">
        <f t="shared" si="12"/>
        <v>0.14121</v>
      </c>
      <c r="AB192" s="25">
        <f t="shared" si="13"/>
        <v>1.1068229853305356E-2</v>
      </c>
      <c r="AC192" s="23">
        <f t="shared" si="14"/>
        <v>7.047755455211055E-2</v>
      </c>
    </row>
    <row r="193" spans="1:29" x14ac:dyDescent="0.3">
      <c r="A193" s="4" t="s">
        <v>79</v>
      </c>
      <c r="B193" s="18">
        <v>45261</v>
      </c>
      <c r="C193" s="4" t="s">
        <v>279</v>
      </c>
      <c r="D193" s="4">
        <v>12</v>
      </c>
      <c r="E193" s="15">
        <v>5009614.91</v>
      </c>
      <c r="F193" s="19">
        <v>1.0482</v>
      </c>
      <c r="G193" s="20">
        <v>0</v>
      </c>
      <c r="H193" s="4">
        <v>68.099999999999994</v>
      </c>
      <c r="I193" s="4">
        <v>16</v>
      </c>
      <c r="J193" s="4">
        <v>3</v>
      </c>
      <c r="K193" s="21">
        <v>0.82140000000000002</v>
      </c>
      <c r="L193" s="21">
        <v>0.1782</v>
      </c>
      <c r="M193" s="4">
        <v>3</v>
      </c>
      <c r="N193" s="4">
        <v>1</v>
      </c>
      <c r="O193" s="4">
        <v>19.7</v>
      </c>
      <c r="P193" s="4">
        <v>85.5</v>
      </c>
      <c r="Q193" s="15">
        <v>537509.55000000005</v>
      </c>
      <c r="R193" s="15">
        <v>331272.52</v>
      </c>
      <c r="S193" s="15">
        <v>297882.28000000003</v>
      </c>
      <c r="T193" s="15">
        <v>5135683.17</v>
      </c>
      <c r="U193" s="22">
        <f t="shared" si="10"/>
        <v>5580514.7000000002</v>
      </c>
      <c r="V193" s="23">
        <f t="shared" si="11"/>
        <v>-8.6615843554850802E-2</v>
      </c>
      <c r="W193" s="24">
        <f>Parametros!$B$4*H193+Parametros!$B$5*K193*100+Parametros!$B$6*P193+Parametros!$B$7*(1-L193)*100</f>
        <v>77.903999999999996</v>
      </c>
      <c r="X193" s="16">
        <f>INDEX('Tasa Referencia'!$B$2:$B$37,MATCH(B193,'Tasa Referencia'!$A$2:$A$37,0))</f>
        <v>0.1124</v>
      </c>
      <c r="Y193" s="16">
        <f>INDEX('Catalogo Proveedores'!$N$2:$N$101,MATCH(A193,'Catalogo Proveedores'!$A$2:$A$101,0))</f>
        <v>2.3900000000000001E-2</v>
      </c>
      <c r="Z193" s="14">
        <v>4.9899999999999996E-3</v>
      </c>
      <c r="AA193" s="16">
        <f t="shared" si="12"/>
        <v>0.14129</v>
      </c>
      <c r="AB193" s="25">
        <f t="shared" si="13"/>
        <v>1.1074136074164853E-2</v>
      </c>
      <c r="AC193" s="23">
        <f t="shared" si="14"/>
        <v>-9.7689979629015655E-2</v>
      </c>
    </row>
    <row r="194" spans="1:29" x14ac:dyDescent="0.3">
      <c r="A194" s="4" t="s">
        <v>79</v>
      </c>
      <c r="B194" s="18">
        <v>45292</v>
      </c>
      <c r="C194" s="4" t="s">
        <v>281</v>
      </c>
      <c r="D194" s="4">
        <v>1</v>
      </c>
      <c r="E194" s="15">
        <v>5334633.8099999996</v>
      </c>
      <c r="F194" s="19">
        <v>1.1085</v>
      </c>
      <c r="G194" s="20">
        <v>5.7599999999999998E-2</v>
      </c>
      <c r="H194" s="4">
        <v>65.3</v>
      </c>
      <c r="I194" s="4">
        <v>25</v>
      </c>
      <c r="J194" s="4">
        <v>3</v>
      </c>
      <c r="K194" s="21">
        <v>0.87529999999999997</v>
      </c>
      <c r="L194" s="21">
        <v>0.1696</v>
      </c>
      <c r="M194" s="4">
        <v>0</v>
      </c>
      <c r="N194" s="4">
        <v>0</v>
      </c>
      <c r="O194" s="4">
        <v>0</v>
      </c>
      <c r="P194" s="4">
        <v>82.2</v>
      </c>
      <c r="Q194" s="15">
        <v>0</v>
      </c>
      <c r="R194" s="15">
        <v>517755.07</v>
      </c>
      <c r="S194" s="15">
        <v>303429.87</v>
      </c>
      <c r="T194" s="15">
        <v>6367190.6900000004</v>
      </c>
      <c r="U194" s="22">
        <f t="shared" ref="U194:U257" si="15">E194+Q194+R194-S194</f>
        <v>5548959.0099999998</v>
      </c>
      <c r="V194" s="23">
        <f t="shared" ref="V194:V257" si="16">IF(T194=0,0,(T194-U194)/T194)</f>
        <v>0.12850748781327934</v>
      </c>
      <c r="W194" s="24">
        <f>Parametros!$B$4*H194+Parametros!$B$5*K194*100+Parametros!$B$6*P194+Parametros!$B$7*(1-L194)*100</f>
        <v>78.010000000000005</v>
      </c>
      <c r="X194" s="16">
        <f>INDEX('Tasa Referencia'!$B$2:$B$37,MATCH(B194,'Tasa Referencia'!$A$2:$A$37,0))</f>
        <v>0.1133</v>
      </c>
      <c r="Y194" s="16">
        <f>INDEX('Catalogo Proveedores'!$N$2:$N$101,MATCH(A194,'Catalogo Proveedores'!$A$2:$A$101,0))</f>
        <v>2.3900000000000001E-2</v>
      </c>
      <c r="Z194" s="14">
        <v>-1.31E-3</v>
      </c>
      <c r="AA194" s="16">
        <f t="shared" ref="AA194:AA257" si="17">X194+Y194+Z194</f>
        <v>0.13588999999999998</v>
      </c>
      <c r="AB194" s="25">
        <f t="shared" ref="AB194:AB257" si="18">(1+AA194)^(1/12)-1</f>
        <v>1.0674611824848412E-2</v>
      </c>
      <c r="AC194" s="23">
        <f t="shared" ref="AC194:AC257" si="19">V194-AB194</f>
        <v>0.11783287598843092</v>
      </c>
    </row>
    <row r="195" spans="1:29" x14ac:dyDescent="0.3">
      <c r="A195" s="4" t="s">
        <v>79</v>
      </c>
      <c r="B195" s="18">
        <v>45323</v>
      </c>
      <c r="C195" s="4" t="s">
        <v>281</v>
      </c>
      <c r="D195" s="4">
        <v>2</v>
      </c>
      <c r="E195" s="15">
        <v>5018428.4000000004</v>
      </c>
      <c r="F195" s="19">
        <v>1.1085</v>
      </c>
      <c r="G195" s="20">
        <v>0</v>
      </c>
      <c r="H195" s="4">
        <v>65.099999999999994</v>
      </c>
      <c r="I195" s="4">
        <v>23</v>
      </c>
      <c r="J195" s="4">
        <v>3</v>
      </c>
      <c r="K195" s="21">
        <v>0.86819999999999997</v>
      </c>
      <c r="L195" s="21">
        <v>0.1</v>
      </c>
      <c r="M195" s="4">
        <v>0</v>
      </c>
      <c r="N195" s="4">
        <v>1</v>
      </c>
      <c r="O195" s="4">
        <v>2</v>
      </c>
      <c r="P195" s="4">
        <v>92.8</v>
      </c>
      <c r="Q195" s="15">
        <v>32013.88</v>
      </c>
      <c r="R195" s="15">
        <v>280570.34999999998</v>
      </c>
      <c r="S195" s="15">
        <v>180612.46</v>
      </c>
      <c r="T195" s="15">
        <v>5813494.3799999999</v>
      </c>
      <c r="U195" s="22">
        <f t="shared" si="15"/>
        <v>5150400.17</v>
      </c>
      <c r="V195" s="23">
        <f t="shared" si="16"/>
        <v>0.11406121115059889</v>
      </c>
      <c r="W195" s="24">
        <f>Parametros!$B$4*H195+Parametros!$B$5*K195*100+Parametros!$B$6*P195+Parametros!$B$7*(1-L195)*100</f>
        <v>80.890999999999991</v>
      </c>
      <c r="X195" s="16">
        <f>INDEX('Tasa Referencia'!$B$2:$B$37,MATCH(B195,'Tasa Referencia'!$A$2:$A$37,0))</f>
        <v>0.1123</v>
      </c>
      <c r="Y195" s="16">
        <f>INDEX('Catalogo Proveedores'!$N$2:$N$101,MATCH(A195,'Catalogo Proveedores'!$A$2:$A$101,0))</f>
        <v>2.3900000000000001E-2</v>
      </c>
      <c r="Z195" s="14">
        <v>1.8500000000000001E-3</v>
      </c>
      <c r="AA195" s="16">
        <f t="shared" si="17"/>
        <v>0.13804999999999998</v>
      </c>
      <c r="AB195" s="25">
        <f t="shared" si="18"/>
        <v>1.0834630018913272E-2</v>
      </c>
      <c r="AC195" s="23">
        <f t="shared" si="19"/>
        <v>0.10322658113168562</v>
      </c>
    </row>
    <row r="196" spans="1:29" x14ac:dyDescent="0.3">
      <c r="A196" s="4" t="s">
        <v>79</v>
      </c>
      <c r="B196" s="18">
        <v>45352</v>
      </c>
      <c r="C196" s="4" t="s">
        <v>281</v>
      </c>
      <c r="D196" s="4">
        <v>3</v>
      </c>
      <c r="E196" s="15">
        <v>5893066.3399999999</v>
      </c>
      <c r="F196" s="19">
        <v>1.1085</v>
      </c>
      <c r="G196" s="20">
        <v>0</v>
      </c>
      <c r="H196" s="4">
        <v>68.599999999999994</v>
      </c>
      <c r="I196" s="4">
        <v>19</v>
      </c>
      <c r="J196" s="4">
        <v>2</v>
      </c>
      <c r="K196" s="21">
        <v>0.90429999999999999</v>
      </c>
      <c r="L196" s="21">
        <v>0.13750000000000001</v>
      </c>
      <c r="M196" s="4">
        <v>1</v>
      </c>
      <c r="N196" s="4">
        <v>0</v>
      </c>
      <c r="O196" s="4">
        <v>0</v>
      </c>
      <c r="P196" s="4">
        <v>87.9</v>
      </c>
      <c r="Q196" s="15">
        <v>42512.41</v>
      </c>
      <c r="R196" s="15">
        <v>259568.53</v>
      </c>
      <c r="S196" s="15">
        <v>266673.19</v>
      </c>
      <c r="T196" s="15">
        <v>6753051.3799999999</v>
      </c>
      <c r="U196" s="22">
        <f t="shared" si="15"/>
        <v>5928474.0899999999</v>
      </c>
      <c r="V196" s="23">
        <f t="shared" si="16"/>
        <v>0.12210440045548714</v>
      </c>
      <c r="W196" s="24">
        <f>Parametros!$B$4*H196+Parametros!$B$5*K196*100+Parametros!$B$6*P196+Parametros!$B$7*(1-L196)*100</f>
        <v>81.656499999999994</v>
      </c>
      <c r="X196" s="16">
        <f>INDEX('Tasa Referencia'!$B$2:$B$37,MATCH(B196,'Tasa Referencia'!$A$2:$A$37,0))</f>
        <v>0.1101</v>
      </c>
      <c r="Y196" s="16">
        <f>INDEX('Catalogo Proveedores'!$N$2:$N$101,MATCH(A196,'Catalogo Proveedores'!$A$2:$A$101,0))</f>
        <v>2.3900000000000001E-2</v>
      </c>
      <c r="Z196" s="14">
        <v>4.8000000000000001E-4</v>
      </c>
      <c r="AA196" s="16">
        <f t="shared" si="17"/>
        <v>0.13448000000000002</v>
      </c>
      <c r="AB196" s="25">
        <f t="shared" si="18"/>
        <v>1.0570004966585334E-2</v>
      </c>
      <c r="AC196" s="23">
        <f t="shared" si="19"/>
        <v>0.1115343954889018</v>
      </c>
    </row>
    <row r="197" spans="1:29" x14ac:dyDescent="0.3">
      <c r="A197" s="4" t="s">
        <v>79</v>
      </c>
      <c r="B197" s="18">
        <v>45383</v>
      </c>
      <c r="C197" s="4" t="s">
        <v>281</v>
      </c>
      <c r="D197" s="4">
        <v>4</v>
      </c>
      <c r="E197" s="15">
        <v>6107168.7000000002</v>
      </c>
      <c r="F197" s="19">
        <v>1.1085</v>
      </c>
      <c r="G197" s="20">
        <v>0</v>
      </c>
      <c r="H197" s="4">
        <v>67.400000000000006</v>
      </c>
      <c r="I197" s="4">
        <v>21</v>
      </c>
      <c r="J197" s="4">
        <v>2</v>
      </c>
      <c r="K197" s="21">
        <v>0.88339999999999996</v>
      </c>
      <c r="L197" s="21">
        <v>0.12640000000000001</v>
      </c>
      <c r="M197" s="4">
        <v>0</v>
      </c>
      <c r="N197" s="4">
        <v>0</v>
      </c>
      <c r="O197" s="4">
        <v>0</v>
      </c>
      <c r="P197" s="4">
        <v>83.6</v>
      </c>
      <c r="Q197" s="15">
        <v>0</v>
      </c>
      <c r="R197" s="15">
        <v>346864.62</v>
      </c>
      <c r="S197" s="15">
        <v>256009.56</v>
      </c>
      <c r="T197" s="15">
        <v>6606167.3399999999</v>
      </c>
      <c r="U197" s="22">
        <f t="shared" si="15"/>
        <v>6198023.7600000007</v>
      </c>
      <c r="V197" s="23">
        <f t="shared" si="16"/>
        <v>6.178220426369023E-2</v>
      </c>
      <c r="W197" s="24">
        <f>Parametros!$B$4*H197+Parametros!$B$5*K197*100+Parametros!$B$6*P197+Parametros!$B$7*(1-L197)*100</f>
        <v>79.915999999999997</v>
      </c>
      <c r="X197" s="16">
        <f>INDEX('Tasa Referencia'!$B$2:$B$37,MATCH(B197,'Tasa Referencia'!$A$2:$A$37,0))</f>
        <v>0.10920000000000001</v>
      </c>
      <c r="Y197" s="16">
        <f>INDEX('Catalogo Proveedores'!$N$2:$N$101,MATCH(A197,'Catalogo Proveedores'!$A$2:$A$101,0))</f>
        <v>2.3900000000000001E-2</v>
      </c>
      <c r="Z197" s="14">
        <v>-1.5100000000000001E-3</v>
      </c>
      <c r="AA197" s="16">
        <f t="shared" si="17"/>
        <v>0.13158999999999998</v>
      </c>
      <c r="AB197" s="25">
        <f t="shared" si="18"/>
        <v>1.0355225007628643E-2</v>
      </c>
      <c r="AC197" s="23">
        <f t="shared" si="19"/>
        <v>5.1426979256061586E-2</v>
      </c>
    </row>
    <row r="198" spans="1:29" x14ac:dyDescent="0.3">
      <c r="A198" s="4" t="s">
        <v>79</v>
      </c>
      <c r="B198" s="18">
        <v>45413</v>
      </c>
      <c r="C198" s="4" t="s">
        <v>281</v>
      </c>
      <c r="D198" s="4">
        <v>5</v>
      </c>
      <c r="E198" s="15">
        <v>5934162.8099999996</v>
      </c>
      <c r="F198" s="19">
        <v>1.1085</v>
      </c>
      <c r="G198" s="20">
        <v>0</v>
      </c>
      <c r="H198" s="4">
        <v>67.5</v>
      </c>
      <c r="I198" s="4">
        <v>22</v>
      </c>
      <c r="J198" s="4">
        <v>5</v>
      </c>
      <c r="K198" s="21">
        <v>0.77659999999999996</v>
      </c>
      <c r="L198" s="21">
        <v>0.1082</v>
      </c>
      <c r="M198" s="4">
        <v>0</v>
      </c>
      <c r="N198" s="4">
        <v>0</v>
      </c>
      <c r="O198" s="4">
        <v>0</v>
      </c>
      <c r="P198" s="4">
        <v>89.1</v>
      </c>
      <c r="Q198" s="15">
        <v>0</v>
      </c>
      <c r="R198" s="15">
        <v>265572.87</v>
      </c>
      <c r="S198" s="15">
        <v>251953.02</v>
      </c>
      <c r="T198" s="15">
        <v>6125312.9800000004</v>
      </c>
      <c r="U198" s="22">
        <f t="shared" si="15"/>
        <v>5947782.6600000001</v>
      </c>
      <c r="V198" s="23">
        <f t="shared" si="16"/>
        <v>2.8983061041886596E-2</v>
      </c>
      <c r="W198" s="24">
        <f>Parametros!$B$4*H198+Parametros!$B$5*K198*100+Parametros!$B$6*P198+Parametros!$B$7*(1-L198)*100</f>
        <v>78.11999999999999</v>
      </c>
      <c r="X198" s="16">
        <f>INDEX('Tasa Referencia'!$B$2:$B$37,MATCH(B198,'Tasa Referencia'!$A$2:$A$37,0))</f>
        <v>0.1077</v>
      </c>
      <c r="Y198" s="16">
        <f>INDEX('Catalogo Proveedores'!$N$2:$N$101,MATCH(A198,'Catalogo Proveedores'!$A$2:$A$101,0))</f>
        <v>2.3900000000000001E-2</v>
      </c>
      <c r="Z198" s="14">
        <v>-1.66E-3</v>
      </c>
      <c r="AA198" s="16">
        <f t="shared" si="17"/>
        <v>0.12994</v>
      </c>
      <c r="AB198" s="25">
        <f t="shared" si="18"/>
        <v>1.0232374174855119E-2</v>
      </c>
      <c r="AC198" s="23">
        <f t="shared" si="19"/>
        <v>1.8750686867031477E-2</v>
      </c>
    </row>
    <row r="199" spans="1:29" x14ac:dyDescent="0.3">
      <c r="A199" s="4" t="s">
        <v>79</v>
      </c>
      <c r="B199" s="18">
        <v>45444</v>
      </c>
      <c r="C199" s="4" t="s">
        <v>281</v>
      </c>
      <c r="D199" s="4">
        <v>6</v>
      </c>
      <c r="E199" s="15">
        <v>5507954.4100000001</v>
      </c>
      <c r="F199" s="19">
        <v>1.1085</v>
      </c>
      <c r="G199" s="20">
        <v>0</v>
      </c>
      <c r="H199" s="4">
        <v>66.5</v>
      </c>
      <c r="I199" s="4">
        <v>27</v>
      </c>
      <c r="J199" s="4">
        <v>2</v>
      </c>
      <c r="K199" s="21">
        <v>0.92630000000000001</v>
      </c>
      <c r="L199" s="21">
        <v>0.10100000000000001</v>
      </c>
      <c r="M199" s="4">
        <v>0</v>
      </c>
      <c r="N199" s="4">
        <v>0</v>
      </c>
      <c r="O199" s="4">
        <v>0</v>
      </c>
      <c r="P199" s="4">
        <v>86.9</v>
      </c>
      <c r="Q199" s="15">
        <v>0</v>
      </c>
      <c r="R199" s="15">
        <v>367406.42</v>
      </c>
      <c r="S199" s="15">
        <v>188965.01</v>
      </c>
      <c r="T199" s="15">
        <v>6233700.25</v>
      </c>
      <c r="U199" s="22">
        <f t="shared" si="15"/>
        <v>5686395.8200000003</v>
      </c>
      <c r="V199" s="23">
        <f t="shared" si="16"/>
        <v>8.7797681641814534E-2</v>
      </c>
      <c r="W199" s="24">
        <f>Parametros!$B$4*H199+Parametros!$B$5*K199*100+Parametros!$B$6*P199+Parametros!$B$7*(1-L199)*100</f>
        <v>81.928999999999988</v>
      </c>
      <c r="X199" s="16">
        <f>INDEX('Tasa Referencia'!$B$2:$B$37,MATCH(B199,'Tasa Referencia'!$A$2:$A$37,0))</f>
        <v>0.1045</v>
      </c>
      <c r="Y199" s="16">
        <f>INDEX('Catalogo Proveedores'!$N$2:$N$101,MATCH(A199,'Catalogo Proveedores'!$A$2:$A$101,0))</f>
        <v>2.3900000000000001E-2</v>
      </c>
      <c r="Z199" s="14">
        <v>-1.9499999999999999E-3</v>
      </c>
      <c r="AA199" s="16">
        <f t="shared" si="17"/>
        <v>0.12644999999999998</v>
      </c>
      <c r="AB199" s="25">
        <f t="shared" si="18"/>
        <v>9.9719833591731533E-3</v>
      </c>
      <c r="AC199" s="23">
        <f t="shared" si="19"/>
        <v>7.7825698282641381E-2</v>
      </c>
    </row>
    <row r="200" spans="1:29" x14ac:dyDescent="0.3">
      <c r="A200" s="4" t="s">
        <v>79</v>
      </c>
      <c r="B200" s="18">
        <v>45474</v>
      </c>
      <c r="C200" s="4" t="s">
        <v>281</v>
      </c>
      <c r="D200" s="4">
        <v>7</v>
      </c>
      <c r="E200" s="15">
        <v>5914851.96</v>
      </c>
      <c r="F200" s="19">
        <v>1.1085</v>
      </c>
      <c r="G200" s="20">
        <v>0</v>
      </c>
      <c r="H200" s="4">
        <v>65.5</v>
      </c>
      <c r="I200" s="4">
        <v>29</v>
      </c>
      <c r="J200" s="4">
        <v>5</v>
      </c>
      <c r="K200" s="21">
        <v>0.84199999999999997</v>
      </c>
      <c r="L200" s="21">
        <v>0.19769999999999999</v>
      </c>
      <c r="M200" s="4">
        <v>0</v>
      </c>
      <c r="N200" s="4">
        <v>0</v>
      </c>
      <c r="O200" s="4">
        <v>0</v>
      </c>
      <c r="P200" s="4">
        <v>79.099999999999994</v>
      </c>
      <c r="Q200" s="15">
        <v>0</v>
      </c>
      <c r="R200" s="15">
        <v>445801.4</v>
      </c>
      <c r="S200" s="15">
        <v>409933.03</v>
      </c>
      <c r="T200" s="15">
        <v>6091238.0199999996</v>
      </c>
      <c r="U200" s="22">
        <f t="shared" si="15"/>
        <v>5950720.3300000001</v>
      </c>
      <c r="V200" s="23">
        <f t="shared" si="16"/>
        <v>2.3068822715287603E-2</v>
      </c>
      <c r="W200" s="24">
        <f>Parametros!$B$4*H200+Parametros!$B$5*K200*100+Parametros!$B$6*P200+Parametros!$B$7*(1-L200)*100</f>
        <v>76.03949999999999</v>
      </c>
      <c r="X200" s="16">
        <f>INDEX('Tasa Referencia'!$B$2:$B$37,MATCH(B200,'Tasa Referencia'!$A$2:$A$37,0))</f>
        <v>0.1027</v>
      </c>
      <c r="Y200" s="16">
        <f>INDEX('Catalogo Proveedores'!$N$2:$N$101,MATCH(A200,'Catalogo Proveedores'!$A$2:$A$101,0))</f>
        <v>2.3900000000000001E-2</v>
      </c>
      <c r="Z200" s="14">
        <v>-3.79E-3</v>
      </c>
      <c r="AA200" s="16">
        <f t="shared" si="17"/>
        <v>0.12280999999999999</v>
      </c>
      <c r="AB200" s="25">
        <f t="shared" si="18"/>
        <v>9.6996118910781526E-3</v>
      </c>
      <c r="AC200" s="23">
        <f t="shared" si="19"/>
        <v>1.336921082420945E-2</v>
      </c>
    </row>
    <row r="201" spans="1:29" x14ac:dyDescent="0.3">
      <c r="A201" s="4" t="s">
        <v>79</v>
      </c>
      <c r="B201" s="18">
        <v>45505</v>
      </c>
      <c r="C201" s="4" t="s">
        <v>281</v>
      </c>
      <c r="D201" s="4">
        <v>8</v>
      </c>
      <c r="E201" s="15">
        <v>5795747.7000000002</v>
      </c>
      <c r="F201" s="19">
        <v>1.1085</v>
      </c>
      <c r="G201" s="20">
        <v>0</v>
      </c>
      <c r="H201" s="4">
        <v>64.5</v>
      </c>
      <c r="I201" s="4">
        <v>21</v>
      </c>
      <c r="J201" s="4">
        <v>4</v>
      </c>
      <c r="K201" s="21">
        <v>0.81799999999999995</v>
      </c>
      <c r="L201" s="21">
        <v>9.5399999999999999E-2</v>
      </c>
      <c r="M201" s="4">
        <v>4</v>
      </c>
      <c r="N201" s="4">
        <v>2</v>
      </c>
      <c r="O201" s="4">
        <v>10.4</v>
      </c>
      <c r="P201" s="4">
        <v>86.2</v>
      </c>
      <c r="Q201" s="15">
        <v>378712.02</v>
      </c>
      <c r="R201" s="15">
        <v>324095.57</v>
      </c>
      <c r="S201" s="15">
        <v>212271.77</v>
      </c>
      <c r="T201" s="15">
        <v>5994928.0899999999</v>
      </c>
      <c r="U201" s="22">
        <f t="shared" si="15"/>
        <v>6286283.5200000014</v>
      </c>
      <c r="V201" s="23">
        <f t="shared" si="16"/>
        <v>-4.8600321075744808E-2</v>
      </c>
      <c r="W201" s="24">
        <f>Parametros!$B$4*H201+Parametros!$B$5*K201*100+Parametros!$B$6*P201+Parametros!$B$7*(1-L201)*100</f>
        <v>77.923999999999992</v>
      </c>
      <c r="X201" s="16">
        <f>INDEX('Tasa Referencia'!$B$2:$B$37,MATCH(B201,'Tasa Referencia'!$A$2:$A$37,0))</f>
        <v>0.1017</v>
      </c>
      <c r="Y201" s="16">
        <f>INDEX('Catalogo Proveedores'!$N$2:$N$101,MATCH(A201,'Catalogo Proveedores'!$A$2:$A$101,0))</f>
        <v>2.3900000000000001E-2</v>
      </c>
      <c r="Z201" s="14">
        <v>-5.1500000000000001E-3</v>
      </c>
      <c r="AA201" s="16">
        <f t="shared" si="17"/>
        <v>0.12044999999999999</v>
      </c>
      <c r="AB201" s="25">
        <f t="shared" si="18"/>
        <v>9.5225865598556059E-3</v>
      </c>
      <c r="AC201" s="23">
        <f t="shared" si="19"/>
        <v>-5.8122907635600414E-2</v>
      </c>
    </row>
    <row r="202" spans="1:29" x14ac:dyDescent="0.3">
      <c r="A202" s="4" t="s">
        <v>79</v>
      </c>
      <c r="B202" s="18">
        <v>45536</v>
      </c>
      <c r="C202" s="4" t="s">
        <v>281</v>
      </c>
      <c r="D202" s="4">
        <v>9</v>
      </c>
      <c r="E202" s="15">
        <v>5652597.6200000001</v>
      </c>
      <c r="F202" s="19">
        <v>1.1085</v>
      </c>
      <c r="G202" s="20">
        <v>0</v>
      </c>
      <c r="H202" s="4">
        <v>61.7</v>
      </c>
      <c r="I202" s="4">
        <v>22</v>
      </c>
      <c r="J202" s="4">
        <v>5</v>
      </c>
      <c r="K202" s="21">
        <v>0.77100000000000002</v>
      </c>
      <c r="L202" s="21">
        <v>0.20119999999999999</v>
      </c>
      <c r="M202" s="4">
        <v>1</v>
      </c>
      <c r="N202" s="4">
        <v>1</v>
      </c>
      <c r="O202" s="4">
        <v>4.2</v>
      </c>
      <c r="P202" s="4">
        <v>81.7</v>
      </c>
      <c r="Q202" s="15">
        <v>73833.5</v>
      </c>
      <c r="R202" s="15">
        <v>646859.29</v>
      </c>
      <c r="S202" s="15">
        <v>397645.77</v>
      </c>
      <c r="T202" s="15">
        <v>5796817.6699999999</v>
      </c>
      <c r="U202" s="22">
        <f t="shared" si="15"/>
        <v>5975644.6400000006</v>
      </c>
      <c r="V202" s="23">
        <f t="shared" si="16"/>
        <v>-3.0849162450886723E-2</v>
      </c>
      <c r="W202" s="24">
        <f>Parametros!$B$4*H202+Parametros!$B$5*K202*100+Parametros!$B$6*P202+Parametros!$B$7*(1-L202)*100</f>
        <v>73.046999999999997</v>
      </c>
      <c r="X202" s="16">
        <f>INDEX('Tasa Referencia'!$B$2:$B$37,MATCH(B202,'Tasa Referencia'!$A$2:$A$37,0))</f>
        <v>9.7900000000000001E-2</v>
      </c>
      <c r="Y202" s="16">
        <f>INDEX('Catalogo Proveedores'!$N$2:$N$101,MATCH(A202,'Catalogo Proveedores'!$A$2:$A$101,0))</f>
        <v>2.3900000000000001E-2</v>
      </c>
      <c r="Z202" s="14">
        <v>-2.3600000000000001E-3</v>
      </c>
      <c r="AA202" s="16">
        <f t="shared" si="17"/>
        <v>0.11944</v>
      </c>
      <c r="AB202" s="25">
        <f t="shared" si="18"/>
        <v>9.4467212592477257E-3</v>
      </c>
      <c r="AC202" s="23">
        <f t="shared" si="19"/>
        <v>-4.0295883710134449E-2</v>
      </c>
    </row>
    <row r="203" spans="1:29" x14ac:dyDescent="0.3">
      <c r="A203" s="4" t="s">
        <v>79</v>
      </c>
      <c r="B203" s="18">
        <v>45566</v>
      </c>
      <c r="C203" s="4" t="s">
        <v>281</v>
      </c>
      <c r="D203" s="4">
        <v>10</v>
      </c>
      <c r="E203" s="15">
        <v>5765545.4000000004</v>
      </c>
      <c r="F203" s="19">
        <v>1.1085</v>
      </c>
      <c r="G203" s="20">
        <v>0</v>
      </c>
      <c r="H203" s="4">
        <v>63.3</v>
      </c>
      <c r="I203" s="4">
        <v>29</v>
      </c>
      <c r="J203" s="4">
        <v>5</v>
      </c>
      <c r="K203" s="21">
        <v>0.83919999999999995</v>
      </c>
      <c r="L203" s="21">
        <v>0.18490000000000001</v>
      </c>
      <c r="M203" s="4">
        <v>0</v>
      </c>
      <c r="N203" s="4">
        <v>0</v>
      </c>
      <c r="O203" s="4">
        <v>0</v>
      </c>
      <c r="P203" s="4">
        <v>83</v>
      </c>
      <c r="Q203" s="15">
        <v>0</v>
      </c>
      <c r="R203" s="15">
        <v>564179.66</v>
      </c>
      <c r="S203" s="15">
        <v>377420.08</v>
      </c>
      <c r="T203" s="15">
        <v>6152305.3200000003</v>
      </c>
      <c r="U203" s="22">
        <f t="shared" si="15"/>
        <v>5952304.9800000004</v>
      </c>
      <c r="V203" s="23">
        <f t="shared" si="16"/>
        <v>3.2508194830616732E-2</v>
      </c>
      <c r="W203" s="24">
        <f>Parametros!$B$4*H203+Parametros!$B$5*K203*100+Parametros!$B$6*P203+Parametros!$B$7*(1-L203)*100</f>
        <v>76.157499999999999</v>
      </c>
      <c r="X203" s="16">
        <f>INDEX('Tasa Referencia'!$B$2:$B$37,MATCH(B203,'Tasa Referencia'!$A$2:$A$37,0))</f>
        <v>9.5200000000000007E-2</v>
      </c>
      <c r="Y203" s="16">
        <f>INDEX('Catalogo Proveedores'!$N$2:$N$101,MATCH(A203,'Catalogo Proveedores'!$A$2:$A$101,0))</f>
        <v>2.3900000000000001E-2</v>
      </c>
      <c r="Z203" s="14">
        <v>-1.3799999999999999E-3</v>
      </c>
      <c r="AA203" s="16">
        <f t="shared" si="17"/>
        <v>0.11772000000000001</v>
      </c>
      <c r="AB203" s="25">
        <f t="shared" si="18"/>
        <v>9.3173803786141818E-3</v>
      </c>
      <c r="AC203" s="23">
        <f t="shared" si="19"/>
        <v>2.3190814452002551E-2</v>
      </c>
    </row>
    <row r="204" spans="1:29" x14ac:dyDescent="0.3">
      <c r="A204" s="4" t="s">
        <v>79</v>
      </c>
      <c r="B204" s="18">
        <v>45597</v>
      </c>
      <c r="C204" s="4" t="s">
        <v>281</v>
      </c>
      <c r="D204" s="4">
        <v>11</v>
      </c>
      <c r="E204" s="15">
        <v>5097669.03</v>
      </c>
      <c r="F204" s="19">
        <v>1.1085</v>
      </c>
      <c r="G204" s="20">
        <v>0</v>
      </c>
      <c r="H204" s="4">
        <v>63.8</v>
      </c>
      <c r="I204" s="4">
        <v>13</v>
      </c>
      <c r="J204" s="4">
        <v>1</v>
      </c>
      <c r="K204" s="21">
        <v>0.91220000000000001</v>
      </c>
      <c r="L204" s="21">
        <v>0.17100000000000001</v>
      </c>
      <c r="M204" s="4">
        <v>0</v>
      </c>
      <c r="N204" s="4">
        <v>0</v>
      </c>
      <c r="O204" s="4">
        <v>0</v>
      </c>
      <c r="P204" s="4">
        <v>86</v>
      </c>
      <c r="Q204" s="15">
        <v>0</v>
      </c>
      <c r="R204" s="15">
        <v>312007.76</v>
      </c>
      <c r="S204" s="15">
        <v>271634.83</v>
      </c>
      <c r="T204" s="15">
        <v>5454928.3700000001</v>
      </c>
      <c r="U204" s="22">
        <f t="shared" si="15"/>
        <v>5138041.96</v>
      </c>
      <c r="V204" s="23">
        <f t="shared" si="16"/>
        <v>5.8091763723746227E-2</v>
      </c>
      <c r="W204" s="24">
        <f>Parametros!$B$4*H204+Parametros!$B$5*K204*100+Parametros!$B$6*P204+Parametros!$B$7*(1-L204)*100</f>
        <v>79.331000000000003</v>
      </c>
      <c r="X204" s="16">
        <f>INDEX('Tasa Referencia'!$B$2:$B$37,MATCH(B204,'Tasa Referencia'!$A$2:$A$37,0))</f>
        <v>9.5600000000000004E-2</v>
      </c>
      <c r="Y204" s="16">
        <f>INDEX('Catalogo Proveedores'!$N$2:$N$101,MATCH(A204,'Catalogo Proveedores'!$A$2:$A$101,0))</f>
        <v>2.3900000000000001E-2</v>
      </c>
      <c r="Z204" s="14">
        <v>2.5000000000000001E-3</v>
      </c>
      <c r="AA204" s="16">
        <f t="shared" si="17"/>
        <v>0.12200000000000001</v>
      </c>
      <c r="AB204" s="25">
        <f t="shared" si="18"/>
        <v>9.6388916720551165E-3</v>
      </c>
      <c r="AC204" s="23">
        <f t="shared" si="19"/>
        <v>4.8452872051691111E-2</v>
      </c>
    </row>
    <row r="205" spans="1:29" x14ac:dyDescent="0.3">
      <c r="A205" s="4" t="s">
        <v>79</v>
      </c>
      <c r="B205" s="18">
        <v>45627</v>
      </c>
      <c r="C205" s="4" t="s">
        <v>281</v>
      </c>
      <c r="D205" s="4">
        <v>12</v>
      </c>
      <c r="E205" s="15">
        <v>5004536.55</v>
      </c>
      <c r="F205" s="19">
        <v>1.1085</v>
      </c>
      <c r="G205" s="20">
        <v>0</v>
      </c>
      <c r="H205" s="4">
        <v>60.9</v>
      </c>
      <c r="I205" s="4">
        <v>16</v>
      </c>
      <c r="J205" s="4">
        <v>2</v>
      </c>
      <c r="K205" s="21">
        <v>0.8498</v>
      </c>
      <c r="L205" s="21">
        <v>0.12690000000000001</v>
      </c>
      <c r="M205" s="4">
        <v>2</v>
      </c>
      <c r="N205" s="4">
        <v>0</v>
      </c>
      <c r="O205" s="4">
        <v>0</v>
      </c>
      <c r="P205" s="4">
        <v>88.5</v>
      </c>
      <c r="Q205" s="15">
        <v>30146.83</v>
      </c>
      <c r="R205" s="15">
        <v>313927.56</v>
      </c>
      <c r="S205" s="15">
        <v>210533</v>
      </c>
      <c r="T205" s="15">
        <v>5207739.18</v>
      </c>
      <c r="U205" s="22">
        <f t="shared" si="15"/>
        <v>5138077.9399999995</v>
      </c>
      <c r="V205" s="23">
        <f t="shared" si="16"/>
        <v>1.3376484035054963E-2</v>
      </c>
      <c r="W205" s="24">
        <f>Parametros!$B$4*H205+Parametros!$B$5*K205*100+Parametros!$B$6*P205+Parametros!$B$7*(1-L205)*100</f>
        <v>77.605500000000006</v>
      </c>
      <c r="X205" s="16">
        <f>INDEX('Tasa Referencia'!$B$2:$B$37,MATCH(B205,'Tasa Referencia'!$A$2:$A$37,0))</f>
        <v>9.2399999999999996E-2</v>
      </c>
      <c r="Y205" s="16">
        <f>INDEX('Catalogo Proveedores'!$N$2:$N$101,MATCH(A205,'Catalogo Proveedores'!$A$2:$A$101,0))</f>
        <v>2.3900000000000001E-2</v>
      </c>
      <c r="Z205" s="14">
        <v>4.3499999999999997E-3</v>
      </c>
      <c r="AA205" s="16">
        <f t="shared" si="17"/>
        <v>0.12065000000000001</v>
      </c>
      <c r="AB205" s="25">
        <f t="shared" si="18"/>
        <v>9.5376019555231117E-3</v>
      </c>
      <c r="AC205" s="23">
        <f t="shared" si="19"/>
        <v>3.8388820795318516E-3</v>
      </c>
    </row>
    <row r="206" spans="1:29" x14ac:dyDescent="0.3">
      <c r="A206" s="4" t="s">
        <v>79</v>
      </c>
      <c r="B206" s="18">
        <v>45658</v>
      </c>
      <c r="C206" s="4" t="s">
        <v>282</v>
      </c>
      <c r="D206" s="4">
        <v>1</v>
      </c>
      <c r="E206" s="15">
        <v>5502974.4800000004</v>
      </c>
      <c r="F206" s="19">
        <v>1.1679999999999999</v>
      </c>
      <c r="G206" s="20">
        <v>5.3600000000000002E-2</v>
      </c>
      <c r="H206" s="4">
        <v>63</v>
      </c>
      <c r="I206" s="4">
        <v>23</v>
      </c>
      <c r="J206" s="4">
        <v>3</v>
      </c>
      <c r="K206" s="21">
        <v>0.86399999999999999</v>
      </c>
      <c r="L206" s="21">
        <v>0.12770000000000001</v>
      </c>
      <c r="M206" s="4">
        <v>0</v>
      </c>
      <c r="N206" s="4">
        <v>0</v>
      </c>
      <c r="O206" s="4">
        <v>0</v>
      </c>
      <c r="P206" s="4">
        <v>84.4</v>
      </c>
      <c r="Q206" s="15">
        <v>0</v>
      </c>
      <c r="R206" s="15">
        <v>279339.45</v>
      </c>
      <c r="S206" s="15">
        <v>243914.91</v>
      </c>
      <c r="T206" s="15">
        <v>5615808.0800000001</v>
      </c>
      <c r="U206" s="22">
        <f t="shared" si="15"/>
        <v>5538399.0200000005</v>
      </c>
      <c r="V206" s="23">
        <f t="shared" si="16"/>
        <v>1.3784135586057917E-2</v>
      </c>
      <c r="W206" s="24">
        <f>Parametros!$B$4*H206+Parametros!$B$5*K206*100+Parametros!$B$6*P206+Parametros!$B$7*(1-L206)*100</f>
        <v>77.934499999999986</v>
      </c>
      <c r="X206" s="16">
        <f>INDEX('Tasa Referencia'!$B$2:$B$37,MATCH(B206,'Tasa Referencia'!$A$2:$A$37,0))</f>
        <v>8.8900000000000007E-2</v>
      </c>
      <c r="Y206" s="16">
        <f>INDEX('Catalogo Proveedores'!$N$2:$N$101,MATCH(A206,'Catalogo Proveedores'!$A$2:$A$101,0))</f>
        <v>2.3900000000000001E-2</v>
      </c>
      <c r="Z206" s="14">
        <v>3.0699999999999998E-3</v>
      </c>
      <c r="AA206" s="16">
        <f t="shared" si="17"/>
        <v>0.11587000000000001</v>
      </c>
      <c r="AB206" s="25">
        <f t="shared" si="18"/>
        <v>9.1780599194528634E-3</v>
      </c>
      <c r="AC206" s="23">
        <f t="shared" si="19"/>
        <v>4.6060756666050535E-3</v>
      </c>
    </row>
    <row r="207" spans="1:29" x14ac:dyDescent="0.3">
      <c r="A207" s="4" t="s">
        <v>79</v>
      </c>
      <c r="B207" s="18">
        <v>45689</v>
      </c>
      <c r="C207" s="4" t="s">
        <v>282</v>
      </c>
      <c r="D207" s="4">
        <v>2</v>
      </c>
      <c r="E207" s="15">
        <v>5434918.2000000002</v>
      </c>
      <c r="F207" s="19">
        <v>1.1679999999999999</v>
      </c>
      <c r="G207" s="20">
        <v>0</v>
      </c>
      <c r="H207" s="4">
        <v>62.9</v>
      </c>
      <c r="I207" s="4">
        <v>21</v>
      </c>
      <c r="J207" s="4">
        <v>3</v>
      </c>
      <c r="K207" s="21">
        <v>0.86550000000000005</v>
      </c>
      <c r="L207" s="21">
        <v>9.4500000000000001E-2</v>
      </c>
      <c r="M207" s="4">
        <v>1</v>
      </c>
      <c r="N207" s="4">
        <v>1</v>
      </c>
      <c r="O207" s="4">
        <v>6.6</v>
      </c>
      <c r="P207" s="4">
        <v>80.7</v>
      </c>
      <c r="Q207" s="15">
        <v>146665.01999999999</v>
      </c>
      <c r="R207" s="15">
        <v>300766.12</v>
      </c>
      <c r="S207" s="15">
        <v>186718.33</v>
      </c>
      <c r="T207" s="15">
        <v>5807240.9699999997</v>
      </c>
      <c r="U207" s="22">
        <f t="shared" si="15"/>
        <v>5695631.0099999998</v>
      </c>
      <c r="V207" s="23">
        <f t="shared" si="16"/>
        <v>1.9219102595634148E-2</v>
      </c>
      <c r="W207" s="24">
        <f>Parametros!$B$4*H207+Parametros!$B$5*K207*100+Parametros!$B$6*P207+Parametros!$B$7*(1-L207)*100</f>
        <v>77.702500000000001</v>
      </c>
      <c r="X207" s="16">
        <f>INDEX('Tasa Referencia'!$B$2:$B$37,MATCH(B207,'Tasa Referencia'!$A$2:$A$37,0))</f>
        <v>8.8300000000000003E-2</v>
      </c>
      <c r="Y207" s="16">
        <f>INDEX('Catalogo Proveedores'!$N$2:$N$101,MATCH(A207,'Catalogo Proveedores'!$A$2:$A$101,0))</f>
        <v>2.3900000000000001E-2</v>
      </c>
      <c r="Z207" s="14">
        <v>4.9699999999999996E-3</v>
      </c>
      <c r="AA207" s="16">
        <f t="shared" si="17"/>
        <v>0.11717000000000001</v>
      </c>
      <c r="AB207" s="25">
        <f t="shared" si="18"/>
        <v>9.2759828761252994E-3</v>
      </c>
      <c r="AC207" s="23">
        <f t="shared" si="19"/>
        <v>9.9431197195088486E-3</v>
      </c>
    </row>
    <row r="208" spans="1:29" x14ac:dyDescent="0.3">
      <c r="A208" s="4" t="s">
        <v>79</v>
      </c>
      <c r="B208" s="18">
        <v>45717</v>
      </c>
      <c r="C208" s="4" t="s">
        <v>282</v>
      </c>
      <c r="D208" s="4">
        <v>3</v>
      </c>
      <c r="E208" s="15">
        <v>5364653.9800000004</v>
      </c>
      <c r="F208" s="19">
        <v>1.1679999999999999</v>
      </c>
      <c r="G208" s="20">
        <v>0</v>
      </c>
      <c r="H208" s="4">
        <v>66.8</v>
      </c>
      <c r="I208" s="4">
        <v>23</v>
      </c>
      <c r="J208" s="4">
        <v>2</v>
      </c>
      <c r="K208" s="21">
        <v>0.90190000000000003</v>
      </c>
      <c r="L208" s="21">
        <v>9.8799999999999999E-2</v>
      </c>
      <c r="M208" s="4">
        <v>1</v>
      </c>
      <c r="N208" s="4">
        <v>0</v>
      </c>
      <c r="O208" s="4">
        <v>0</v>
      </c>
      <c r="P208" s="4">
        <v>88</v>
      </c>
      <c r="Q208" s="15">
        <v>14285</v>
      </c>
      <c r="R208" s="15">
        <v>177994.39</v>
      </c>
      <c r="S208" s="15">
        <v>180389.55</v>
      </c>
      <c r="T208" s="15">
        <v>5819505.04</v>
      </c>
      <c r="U208" s="22">
        <f t="shared" si="15"/>
        <v>5376543.8200000003</v>
      </c>
      <c r="V208" s="23">
        <f t="shared" si="16"/>
        <v>7.6116648573260753E-2</v>
      </c>
      <c r="W208" s="24">
        <f>Parametros!$B$4*H208+Parametros!$B$5*K208*100+Parametros!$B$6*P208+Parametros!$B$7*(1-L208)*100</f>
        <v>81.555000000000007</v>
      </c>
      <c r="X208" s="16">
        <f>INDEX('Tasa Referencia'!$B$2:$B$37,MATCH(B208,'Tasa Referencia'!$A$2:$A$37,0))</f>
        <v>8.6800000000000002E-2</v>
      </c>
      <c r="Y208" s="16">
        <f>INDEX('Catalogo Proveedores'!$N$2:$N$101,MATCH(A208,'Catalogo Proveedores'!$A$2:$A$101,0))</f>
        <v>2.3900000000000001E-2</v>
      </c>
      <c r="Z208" s="14">
        <v>6.2300000000000003E-3</v>
      </c>
      <c r="AA208" s="16">
        <f t="shared" si="17"/>
        <v>0.11693000000000001</v>
      </c>
      <c r="AB208" s="25">
        <f t="shared" si="18"/>
        <v>9.2579126563208103E-3</v>
      </c>
      <c r="AC208" s="23">
        <f t="shared" si="19"/>
        <v>6.6858735916939943E-2</v>
      </c>
    </row>
    <row r="209" spans="1:29" x14ac:dyDescent="0.3">
      <c r="A209" s="4" t="s">
        <v>79</v>
      </c>
      <c r="B209" s="18">
        <v>45748</v>
      </c>
      <c r="C209" s="4" t="s">
        <v>282</v>
      </c>
      <c r="D209" s="4">
        <v>4</v>
      </c>
      <c r="E209" s="15">
        <v>5595336.1600000001</v>
      </c>
      <c r="F209" s="19">
        <v>1.1679999999999999</v>
      </c>
      <c r="G209" s="20">
        <v>0</v>
      </c>
      <c r="H209" s="4">
        <v>63.6</v>
      </c>
      <c r="I209" s="4">
        <v>26</v>
      </c>
      <c r="J209" s="4">
        <v>5</v>
      </c>
      <c r="K209" s="21">
        <v>0.82420000000000004</v>
      </c>
      <c r="L209" s="21">
        <v>0.2097</v>
      </c>
      <c r="M209" s="4">
        <v>3</v>
      </c>
      <c r="N209" s="4">
        <v>0</v>
      </c>
      <c r="O209" s="4">
        <v>0</v>
      </c>
      <c r="P209" s="4">
        <v>80.099999999999994</v>
      </c>
      <c r="Q209" s="15">
        <v>203498.95</v>
      </c>
      <c r="R209" s="15">
        <v>447033.14</v>
      </c>
      <c r="S209" s="15">
        <v>407933.75</v>
      </c>
      <c r="T209" s="15">
        <v>5704606.2699999996</v>
      </c>
      <c r="U209" s="22">
        <f t="shared" si="15"/>
        <v>5837934.5</v>
      </c>
      <c r="V209" s="23">
        <f t="shared" si="16"/>
        <v>-2.3372030196222544E-2</v>
      </c>
      <c r="W209" s="24">
        <f>Parametros!$B$4*H209+Parametros!$B$5*K209*100+Parametros!$B$6*P209+Parametros!$B$7*(1-L209)*100</f>
        <v>74.860500000000002</v>
      </c>
      <c r="X209" s="16">
        <f>INDEX('Tasa Referencia'!$B$2:$B$37,MATCH(B209,'Tasa Referencia'!$A$2:$A$37,0))</f>
        <v>8.4000000000000005E-2</v>
      </c>
      <c r="Y209" s="16">
        <f>INDEX('Catalogo Proveedores'!$N$2:$N$101,MATCH(A209,'Catalogo Proveedores'!$A$2:$A$101,0))</f>
        <v>2.3900000000000001E-2</v>
      </c>
      <c r="Z209" s="14">
        <v>2E-3</v>
      </c>
      <c r="AA209" s="16">
        <f t="shared" si="17"/>
        <v>0.10990000000000001</v>
      </c>
      <c r="AB209" s="25">
        <f t="shared" si="18"/>
        <v>8.7270204282954289E-3</v>
      </c>
      <c r="AC209" s="23">
        <f t="shared" si="19"/>
        <v>-3.2099050624517969E-2</v>
      </c>
    </row>
    <row r="210" spans="1:29" x14ac:dyDescent="0.3">
      <c r="A210" s="4" t="s">
        <v>79</v>
      </c>
      <c r="B210" s="18">
        <v>45778</v>
      </c>
      <c r="C210" s="4" t="s">
        <v>282</v>
      </c>
      <c r="D210" s="4">
        <v>5</v>
      </c>
      <c r="E210" s="15">
        <v>6264969.9800000004</v>
      </c>
      <c r="F210" s="19">
        <v>1.1679999999999999</v>
      </c>
      <c r="G210" s="20">
        <v>0</v>
      </c>
      <c r="H210" s="4">
        <v>65.400000000000006</v>
      </c>
      <c r="I210" s="4">
        <v>29</v>
      </c>
      <c r="J210" s="4">
        <v>5</v>
      </c>
      <c r="K210" s="21">
        <v>0.83699999999999997</v>
      </c>
      <c r="L210" s="21">
        <v>0.2031</v>
      </c>
      <c r="M210" s="4">
        <v>1</v>
      </c>
      <c r="N210" s="4">
        <v>1</v>
      </c>
      <c r="O210" s="4">
        <v>5.4</v>
      </c>
      <c r="P210" s="4">
        <v>83.7</v>
      </c>
      <c r="Q210" s="15">
        <v>268463.62</v>
      </c>
      <c r="R210" s="15">
        <v>419501.17</v>
      </c>
      <c r="S210" s="15">
        <v>444410.21</v>
      </c>
      <c r="T210" s="15">
        <v>6630687.1900000004</v>
      </c>
      <c r="U210" s="22">
        <f t="shared" si="15"/>
        <v>6508524.5600000005</v>
      </c>
      <c r="V210" s="23">
        <f t="shared" si="16"/>
        <v>1.8423826445053561E-2</v>
      </c>
      <c r="W210" s="24">
        <f>Parametros!$B$4*H210+Parametros!$B$5*K210*100+Parametros!$B$6*P210+Parametros!$B$7*(1-L210)*100</f>
        <v>76.6935</v>
      </c>
      <c r="X210" s="16">
        <f>INDEX('Tasa Referencia'!$B$2:$B$37,MATCH(B210,'Tasa Referencia'!$A$2:$A$37,0))</f>
        <v>8.1699999999999995E-2</v>
      </c>
      <c r="Y210" s="16">
        <f>INDEX('Catalogo Proveedores'!$N$2:$N$101,MATCH(A210,'Catalogo Proveedores'!$A$2:$A$101,0))</f>
        <v>2.3900000000000001E-2</v>
      </c>
      <c r="Z210" s="14">
        <v>1.5399999999999999E-3</v>
      </c>
      <c r="AA210" s="16">
        <f t="shared" si="17"/>
        <v>0.10714</v>
      </c>
      <c r="AB210" s="25">
        <f t="shared" si="18"/>
        <v>8.5177474631557004E-3</v>
      </c>
      <c r="AC210" s="23">
        <f t="shared" si="19"/>
        <v>9.9060789818978603E-3</v>
      </c>
    </row>
    <row r="211" spans="1:29" x14ac:dyDescent="0.3">
      <c r="A211" s="4" t="s">
        <v>79</v>
      </c>
      <c r="B211" s="18">
        <v>45809</v>
      </c>
      <c r="C211" s="4" t="s">
        <v>282</v>
      </c>
      <c r="D211" s="4">
        <v>6</v>
      </c>
      <c r="E211" s="15">
        <v>6318076.7400000002</v>
      </c>
      <c r="F211" s="19">
        <v>1.1679999999999999</v>
      </c>
      <c r="G211" s="20">
        <v>0</v>
      </c>
      <c r="H211" s="4">
        <v>62</v>
      </c>
      <c r="I211" s="4">
        <v>24</v>
      </c>
      <c r="J211" s="4">
        <v>2</v>
      </c>
      <c r="K211" s="21">
        <v>0.92420000000000002</v>
      </c>
      <c r="L211" s="21">
        <v>0.22009999999999999</v>
      </c>
      <c r="M211" s="4">
        <v>1</v>
      </c>
      <c r="N211" s="4">
        <v>1</v>
      </c>
      <c r="O211" s="4">
        <v>4.5999999999999996</v>
      </c>
      <c r="P211" s="4">
        <v>87.5</v>
      </c>
      <c r="Q211" s="15">
        <v>228304.29</v>
      </c>
      <c r="R211" s="15">
        <v>766042.7</v>
      </c>
      <c r="S211" s="15">
        <v>442427.18</v>
      </c>
      <c r="T211" s="15">
        <v>6785215.7999999998</v>
      </c>
      <c r="U211" s="22">
        <f t="shared" si="15"/>
        <v>6869996.5500000007</v>
      </c>
      <c r="V211" s="23">
        <f t="shared" si="16"/>
        <v>-1.249492315336543E-2</v>
      </c>
      <c r="W211" s="24">
        <f>Parametros!$B$4*H211+Parametros!$B$5*K211*100+Parametros!$B$6*P211+Parametros!$B$7*(1-L211)*100</f>
        <v>78.624499999999998</v>
      </c>
      <c r="X211" s="16">
        <f>INDEX('Tasa Referencia'!$B$2:$B$37,MATCH(B211,'Tasa Referencia'!$A$2:$A$37,0))</f>
        <v>8.1600000000000006E-2</v>
      </c>
      <c r="Y211" s="16">
        <f>INDEX('Catalogo Proveedores'!$N$2:$N$101,MATCH(A211,'Catalogo Proveedores'!$A$2:$A$101,0))</f>
        <v>2.3900000000000001E-2</v>
      </c>
      <c r="Z211" s="14">
        <v>2E-3</v>
      </c>
      <c r="AA211" s="16">
        <f t="shared" si="17"/>
        <v>0.10750000000000001</v>
      </c>
      <c r="AB211" s="25">
        <f t="shared" si="18"/>
        <v>8.5450710394860963E-3</v>
      </c>
      <c r="AC211" s="23">
        <f t="shared" si="19"/>
        <v>-2.1039994192851526E-2</v>
      </c>
    </row>
    <row r="212" spans="1:29" x14ac:dyDescent="0.3">
      <c r="A212" s="4" t="s">
        <v>79</v>
      </c>
      <c r="B212" s="18">
        <v>45839</v>
      </c>
      <c r="C212" s="4" t="s">
        <v>282</v>
      </c>
      <c r="D212" s="4">
        <v>7</v>
      </c>
      <c r="E212" s="15">
        <v>6051096.4900000002</v>
      </c>
      <c r="F212" s="19">
        <v>1.1679999999999999</v>
      </c>
      <c r="G212" s="20">
        <v>0</v>
      </c>
      <c r="H212" s="4">
        <v>62.2</v>
      </c>
      <c r="I212" s="4">
        <v>24</v>
      </c>
      <c r="J212" s="4">
        <v>4</v>
      </c>
      <c r="K212" s="21">
        <v>0.83860000000000001</v>
      </c>
      <c r="L212" s="21">
        <v>0.2263</v>
      </c>
      <c r="M212" s="4">
        <v>4</v>
      </c>
      <c r="N212" s="4">
        <v>0</v>
      </c>
      <c r="O212" s="4">
        <v>0</v>
      </c>
      <c r="P212" s="4">
        <v>79.400000000000006</v>
      </c>
      <c r="Q212" s="15">
        <v>152748.57</v>
      </c>
      <c r="R212" s="15">
        <v>560973.82999999996</v>
      </c>
      <c r="S212" s="15">
        <v>459302.83</v>
      </c>
      <c r="T212" s="15">
        <v>6275503.0499999998</v>
      </c>
      <c r="U212" s="22">
        <f t="shared" si="15"/>
        <v>6305516.0600000005</v>
      </c>
      <c r="V212" s="23">
        <f t="shared" si="16"/>
        <v>-4.7825663952152341E-3</v>
      </c>
      <c r="W212" s="24">
        <f>Parametros!$B$4*H212+Parametros!$B$5*K212*100+Parametros!$B$6*P212+Parametros!$B$7*(1-L212)*100</f>
        <v>74.413499999999999</v>
      </c>
      <c r="X212" s="16">
        <f>INDEX('Tasa Referencia'!$B$2:$B$37,MATCH(B212,'Tasa Referencia'!$A$2:$A$37,0))</f>
        <v>8.0699999999999994E-2</v>
      </c>
      <c r="Y212" s="16">
        <f>INDEX('Catalogo Proveedores'!$N$2:$N$101,MATCH(A212,'Catalogo Proveedores'!$A$2:$A$101,0))</f>
        <v>2.3900000000000001E-2</v>
      </c>
      <c r="Z212" s="14">
        <v>-2.8E-3</v>
      </c>
      <c r="AA212" s="16">
        <f t="shared" si="17"/>
        <v>0.1018</v>
      </c>
      <c r="AB212" s="25">
        <f t="shared" si="18"/>
        <v>8.11148846743448E-3</v>
      </c>
      <c r="AC212" s="23">
        <f t="shared" si="19"/>
        <v>-1.2894054862649714E-2</v>
      </c>
    </row>
    <row r="213" spans="1:29" x14ac:dyDescent="0.3">
      <c r="A213" s="4" t="s">
        <v>79</v>
      </c>
      <c r="B213" s="18">
        <v>45870</v>
      </c>
      <c r="C213" s="4" t="s">
        <v>282</v>
      </c>
      <c r="D213" s="4">
        <v>8</v>
      </c>
      <c r="E213" s="15">
        <v>6012446.6799999997</v>
      </c>
      <c r="F213" s="19">
        <v>1.1679999999999999</v>
      </c>
      <c r="G213" s="20">
        <v>0</v>
      </c>
      <c r="H213" s="4">
        <v>66.099999999999994</v>
      </c>
      <c r="I213" s="4">
        <v>29</v>
      </c>
      <c r="J213" s="4">
        <v>3</v>
      </c>
      <c r="K213" s="21">
        <v>0.8881</v>
      </c>
      <c r="L213" s="21">
        <v>0.20169999999999999</v>
      </c>
      <c r="M213" s="4">
        <v>1</v>
      </c>
      <c r="N213" s="4">
        <v>0</v>
      </c>
      <c r="O213" s="4">
        <v>0</v>
      </c>
      <c r="P213" s="4">
        <v>81.2</v>
      </c>
      <c r="Q213" s="15">
        <v>67568.490000000005</v>
      </c>
      <c r="R213" s="15">
        <v>638033.56000000006</v>
      </c>
      <c r="S213" s="15">
        <v>399818.38</v>
      </c>
      <c r="T213" s="15">
        <v>6670071.7599999998</v>
      </c>
      <c r="U213" s="22">
        <f t="shared" si="15"/>
        <v>6318230.3500000006</v>
      </c>
      <c r="V213" s="23">
        <f t="shared" si="16"/>
        <v>5.2749269072331427E-2</v>
      </c>
      <c r="W213" s="24">
        <f>Parametros!$B$4*H213+Parametros!$B$5*K213*100+Parametros!$B$6*P213+Parametros!$B$7*(1-L213)*100</f>
        <v>77.992500000000007</v>
      </c>
      <c r="X213" s="16">
        <f>INDEX('Tasa Referencia'!$B$2:$B$37,MATCH(B213,'Tasa Referencia'!$A$2:$A$37,0))</f>
        <v>7.7399999999999997E-2</v>
      </c>
      <c r="Y213" s="16">
        <f>INDEX('Catalogo Proveedores'!$N$2:$N$101,MATCH(A213,'Catalogo Proveedores'!$A$2:$A$101,0))</f>
        <v>2.3900000000000001E-2</v>
      </c>
      <c r="Z213" s="14">
        <v>-4.3899999999999998E-3</v>
      </c>
      <c r="AA213" s="16">
        <f t="shared" si="17"/>
        <v>9.6909999999999996E-2</v>
      </c>
      <c r="AB213" s="25">
        <f t="shared" si="18"/>
        <v>7.737878504302742E-3</v>
      </c>
      <c r="AC213" s="23">
        <f t="shared" si="19"/>
        <v>4.5011390568028685E-2</v>
      </c>
    </row>
    <row r="214" spans="1:29" x14ac:dyDescent="0.3">
      <c r="A214" s="4" t="s">
        <v>79</v>
      </c>
      <c r="B214" s="18">
        <v>45901</v>
      </c>
      <c r="C214" s="4" t="s">
        <v>282</v>
      </c>
      <c r="D214" s="4">
        <v>9</v>
      </c>
      <c r="E214" s="15">
        <v>5987777.9500000002</v>
      </c>
      <c r="F214" s="19">
        <v>1.1679999999999999</v>
      </c>
      <c r="G214" s="20">
        <v>0</v>
      </c>
      <c r="H214" s="4">
        <v>66.2</v>
      </c>
      <c r="I214" s="4">
        <v>28</v>
      </c>
      <c r="J214" s="4">
        <v>6</v>
      </c>
      <c r="K214" s="21">
        <v>0.79200000000000004</v>
      </c>
      <c r="L214" s="21">
        <v>9.6500000000000002E-2</v>
      </c>
      <c r="M214" s="4">
        <v>2</v>
      </c>
      <c r="N214" s="4">
        <v>2</v>
      </c>
      <c r="O214" s="4">
        <v>10.6</v>
      </c>
      <c r="P214" s="4">
        <v>89.3</v>
      </c>
      <c r="Q214" s="15">
        <v>374798.48</v>
      </c>
      <c r="R214" s="15">
        <v>305140.45</v>
      </c>
      <c r="S214" s="15">
        <v>245276.79</v>
      </c>
      <c r="T214" s="15">
        <v>6013787.5899999999</v>
      </c>
      <c r="U214" s="22">
        <f t="shared" si="15"/>
        <v>6422440.0899999999</v>
      </c>
      <c r="V214" s="23">
        <f t="shared" si="16"/>
        <v>-6.7952599569616662E-2</v>
      </c>
      <c r="W214" s="24">
        <f>Parametros!$B$4*H214+Parametros!$B$5*K214*100+Parametros!$B$6*P214+Parametros!$B$7*(1-L214)*100</f>
        <v>78.342499999999987</v>
      </c>
      <c r="X214" s="16">
        <f>INDEX('Tasa Referencia'!$B$2:$B$37,MATCH(B214,'Tasa Referencia'!$A$2:$A$37,0))</f>
        <v>7.4899999999999994E-2</v>
      </c>
      <c r="Y214" s="16">
        <f>INDEX('Catalogo Proveedores'!$N$2:$N$101,MATCH(A214,'Catalogo Proveedores'!$A$2:$A$101,0))</f>
        <v>2.3900000000000001E-2</v>
      </c>
      <c r="Z214" s="14">
        <v>1.0200000000000001E-3</v>
      </c>
      <c r="AA214" s="16">
        <f t="shared" si="17"/>
        <v>9.9819999999999992E-2</v>
      </c>
      <c r="AB214" s="25">
        <f t="shared" si="18"/>
        <v>7.9603942959982632E-3</v>
      </c>
      <c r="AC214" s="23">
        <f t="shared" si="19"/>
        <v>-7.5912993865614925E-2</v>
      </c>
    </row>
    <row r="215" spans="1:29" x14ac:dyDescent="0.3">
      <c r="A215" s="4" t="s">
        <v>79</v>
      </c>
      <c r="B215" s="18">
        <v>45931</v>
      </c>
      <c r="C215" s="4" t="s">
        <v>282</v>
      </c>
      <c r="D215" s="4">
        <v>10</v>
      </c>
      <c r="E215" s="15">
        <v>5281277.8499999996</v>
      </c>
      <c r="F215" s="19">
        <v>1.1679999999999999</v>
      </c>
      <c r="G215" s="20">
        <v>0</v>
      </c>
      <c r="H215" s="4">
        <v>63.9</v>
      </c>
      <c r="I215" s="4">
        <v>25</v>
      </c>
      <c r="J215" s="4">
        <v>3</v>
      </c>
      <c r="K215" s="21">
        <v>0.88429999999999997</v>
      </c>
      <c r="L215" s="21">
        <v>0.1246</v>
      </c>
      <c r="M215" s="4">
        <v>0</v>
      </c>
      <c r="N215" s="4">
        <v>0</v>
      </c>
      <c r="O215" s="4">
        <v>0</v>
      </c>
      <c r="P215" s="4">
        <v>91.5</v>
      </c>
      <c r="Q215" s="15">
        <v>0</v>
      </c>
      <c r="R215" s="15">
        <v>383839.01</v>
      </c>
      <c r="S215" s="15">
        <v>229079.91</v>
      </c>
      <c r="T215" s="15">
        <v>5799602.4000000004</v>
      </c>
      <c r="U215" s="22">
        <f t="shared" si="15"/>
        <v>5436036.9499999993</v>
      </c>
      <c r="V215" s="23">
        <f t="shared" si="16"/>
        <v>6.2687995646046546E-2</v>
      </c>
      <c r="W215" s="24">
        <f>Parametros!$B$4*H215+Parametros!$B$5*K215*100+Parametros!$B$6*P215+Parametros!$B$7*(1-L215)*100</f>
        <v>80.324999999999989</v>
      </c>
      <c r="X215" s="16">
        <f>INDEX('Tasa Referencia'!$B$2:$B$37,MATCH(B215,'Tasa Referencia'!$A$2:$A$37,0))</f>
        <v>7.4300000000000005E-2</v>
      </c>
      <c r="Y215" s="16">
        <f>INDEX('Catalogo Proveedores'!$N$2:$N$101,MATCH(A215,'Catalogo Proveedores'!$A$2:$A$101,0))</f>
        <v>2.3900000000000001E-2</v>
      </c>
      <c r="Z215" s="14">
        <v>-1.66E-3</v>
      </c>
      <c r="AA215" s="16">
        <f t="shared" si="17"/>
        <v>9.6540000000000015E-2</v>
      </c>
      <c r="AB215" s="25">
        <f t="shared" si="18"/>
        <v>7.7095473534296577E-3</v>
      </c>
      <c r="AC215" s="23">
        <f t="shared" si="19"/>
        <v>5.4978448292616888E-2</v>
      </c>
    </row>
    <row r="216" spans="1:29" x14ac:dyDescent="0.3">
      <c r="A216" s="4" t="s">
        <v>79</v>
      </c>
      <c r="B216" s="18">
        <v>45962</v>
      </c>
      <c r="C216" s="4" t="s">
        <v>282</v>
      </c>
      <c r="D216" s="4">
        <v>11</v>
      </c>
      <c r="E216" s="15">
        <v>5330263.58</v>
      </c>
      <c r="F216" s="19">
        <v>1.1679999999999999</v>
      </c>
      <c r="G216" s="20">
        <v>0</v>
      </c>
      <c r="H216" s="4">
        <v>64.7</v>
      </c>
      <c r="I216" s="4">
        <v>22</v>
      </c>
      <c r="J216" s="4">
        <v>1</v>
      </c>
      <c r="K216" s="21">
        <v>0.95230000000000004</v>
      </c>
      <c r="L216" s="21">
        <v>0.15409999999999999</v>
      </c>
      <c r="M216" s="4">
        <v>0</v>
      </c>
      <c r="N216" s="4">
        <v>0</v>
      </c>
      <c r="O216" s="4">
        <v>0</v>
      </c>
      <c r="P216" s="4">
        <v>82.6</v>
      </c>
      <c r="Q216" s="15">
        <v>0</v>
      </c>
      <c r="R216" s="15">
        <v>469316.84</v>
      </c>
      <c r="S216" s="15">
        <v>257057.14</v>
      </c>
      <c r="T216" s="15">
        <v>5718278.1100000003</v>
      </c>
      <c r="U216" s="22">
        <f t="shared" si="15"/>
        <v>5542523.2800000003</v>
      </c>
      <c r="V216" s="23">
        <f t="shared" si="16"/>
        <v>3.0735621216576341E-2</v>
      </c>
      <c r="W216" s="24">
        <f>Parametros!$B$4*H216+Parametros!$B$5*K216*100+Parametros!$B$6*P216+Parametros!$B$7*(1-L216)*100</f>
        <v>80.422499999999999</v>
      </c>
      <c r="X216" s="16">
        <f>INDEX('Tasa Referencia'!$B$2:$B$37,MATCH(B216,'Tasa Referencia'!$A$2:$A$37,0))</f>
        <v>7.2800000000000004E-2</v>
      </c>
      <c r="Y216" s="16">
        <f>INDEX('Catalogo Proveedores'!$N$2:$N$101,MATCH(A216,'Catalogo Proveedores'!$A$2:$A$101,0))</f>
        <v>2.3900000000000001E-2</v>
      </c>
      <c r="Z216" s="14">
        <v>1.2999999999999999E-4</v>
      </c>
      <c r="AA216" s="16">
        <f t="shared" si="17"/>
        <v>9.6830000000000013E-2</v>
      </c>
      <c r="AB216" s="25">
        <f t="shared" si="18"/>
        <v>7.7317535924079639E-3</v>
      </c>
      <c r="AC216" s="23">
        <f t="shared" si="19"/>
        <v>2.3003867624168377E-2</v>
      </c>
    </row>
    <row r="217" spans="1:29" x14ac:dyDescent="0.3">
      <c r="A217" s="4" t="s">
        <v>79</v>
      </c>
      <c r="B217" s="18">
        <v>45992</v>
      </c>
      <c r="C217" s="4" t="s">
        <v>282</v>
      </c>
      <c r="D217" s="4">
        <v>12</v>
      </c>
      <c r="E217" s="15">
        <v>5476206.9400000004</v>
      </c>
      <c r="F217" s="19">
        <v>1.1679999999999999</v>
      </c>
      <c r="G217" s="20">
        <v>0</v>
      </c>
      <c r="H217" s="4">
        <v>66.2</v>
      </c>
      <c r="I217" s="4">
        <v>18</v>
      </c>
      <c r="J217" s="4">
        <v>4</v>
      </c>
      <c r="K217" s="21">
        <v>0.77149999999999996</v>
      </c>
      <c r="L217" s="21">
        <v>0.1676</v>
      </c>
      <c r="M217" s="4">
        <v>2</v>
      </c>
      <c r="N217" s="4">
        <v>1</v>
      </c>
      <c r="O217" s="4">
        <v>2.9</v>
      </c>
      <c r="P217" s="4">
        <v>87</v>
      </c>
      <c r="Q217" s="15">
        <v>137682</v>
      </c>
      <c r="R217" s="15">
        <v>278806.33</v>
      </c>
      <c r="S217" s="15">
        <v>319185.19</v>
      </c>
      <c r="T217" s="15">
        <v>5525961.5800000001</v>
      </c>
      <c r="U217" s="22">
        <f t="shared" si="15"/>
        <v>5573510.0800000001</v>
      </c>
      <c r="V217" s="23">
        <f t="shared" si="16"/>
        <v>-8.6045657957687059E-3</v>
      </c>
      <c r="W217" s="24">
        <f>Parametros!$B$4*H217+Parametros!$B$5*K217*100+Parametros!$B$6*P217+Parametros!$B$7*(1-L217)*100</f>
        <v>76.201000000000008</v>
      </c>
      <c r="X217" s="16">
        <f>INDEX('Tasa Referencia'!$B$2:$B$37,MATCH(B217,'Tasa Referencia'!$A$2:$A$37,0))</f>
        <v>6.9599999999999995E-2</v>
      </c>
      <c r="Y217" s="16">
        <f>INDEX('Catalogo Proveedores'!$N$2:$N$101,MATCH(A217,'Catalogo Proveedores'!$A$2:$A$101,0))</f>
        <v>2.3900000000000001E-2</v>
      </c>
      <c r="Z217" s="14">
        <v>7.9000000000000001E-4</v>
      </c>
      <c r="AA217" s="16">
        <f t="shared" si="17"/>
        <v>9.4289999999999999E-2</v>
      </c>
      <c r="AB217" s="25">
        <f t="shared" si="18"/>
        <v>7.537074421477552E-3</v>
      </c>
      <c r="AC217" s="23">
        <f t="shared" si="19"/>
        <v>-1.6141640217246258E-2</v>
      </c>
    </row>
    <row r="218" spans="1:29" x14ac:dyDescent="0.3">
      <c r="A218" s="4" t="s">
        <v>81</v>
      </c>
      <c r="B218" s="18">
        <v>44927</v>
      </c>
      <c r="C218" s="4" t="s">
        <v>279</v>
      </c>
      <c r="D218" s="4">
        <v>1</v>
      </c>
      <c r="E218" s="15">
        <v>1823527.13</v>
      </c>
      <c r="F218" s="19">
        <v>1</v>
      </c>
      <c r="G218" s="20">
        <v>0</v>
      </c>
      <c r="H218" s="4">
        <v>70.7</v>
      </c>
      <c r="I218" s="4">
        <v>12</v>
      </c>
      <c r="J218" s="4">
        <v>1</v>
      </c>
      <c r="K218" s="21">
        <v>0.91790000000000005</v>
      </c>
      <c r="L218" s="21">
        <v>9.6100000000000005E-2</v>
      </c>
      <c r="M218" s="4">
        <v>0</v>
      </c>
      <c r="N218" s="4">
        <v>0</v>
      </c>
      <c r="O218" s="4">
        <v>0</v>
      </c>
      <c r="P218" s="4">
        <v>71.8</v>
      </c>
      <c r="Q218" s="15">
        <v>0</v>
      </c>
      <c r="R218" s="15">
        <v>106356.95</v>
      </c>
      <c r="S218" s="15">
        <v>16859</v>
      </c>
      <c r="T218" s="15">
        <v>1899083.02</v>
      </c>
      <c r="U218" s="22">
        <f t="shared" si="15"/>
        <v>1913025.0799999998</v>
      </c>
      <c r="V218" s="23">
        <f t="shared" si="16"/>
        <v>-7.3414694635097226E-3</v>
      </c>
      <c r="W218" s="24">
        <f>Parametros!$B$4*H218+Parametros!$B$5*K218*100+Parametros!$B$6*P218+Parametros!$B$7*(1-L218)*100</f>
        <v>80.200499999999991</v>
      </c>
      <c r="X218" s="16">
        <f>INDEX('Tasa Referencia'!$B$2:$B$37,MATCH(B218,'Tasa Referencia'!$A$2:$A$37,0))</f>
        <v>0.1125</v>
      </c>
      <c r="Y218" s="16">
        <f>INDEX('Catalogo Proveedores'!$N$2:$N$101,MATCH(A218,'Catalogo Proveedores'!$A$2:$A$101,0))</f>
        <v>8.0999999999999996E-3</v>
      </c>
      <c r="Z218" s="14">
        <v>3.0899999999999999E-3</v>
      </c>
      <c r="AA218" s="16">
        <f t="shared" si="17"/>
        <v>0.12368999999999999</v>
      </c>
      <c r="AB218" s="25">
        <f t="shared" si="18"/>
        <v>9.7655340447502237E-3</v>
      </c>
      <c r="AC218" s="23">
        <f t="shared" si="19"/>
        <v>-1.7107003508259947E-2</v>
      </c>
    </row>
    <row r="219" spans="1:29" x14ac:dyDescent="0.3">
      <c r="A219" s="4" t="s">
        <v>81</v>
      </c>
      <c r="B219" s="18">
        <v>44958</v>
      </c>
      <c r="C219" s="4" t="s">
        <v>279</v>
      </c>
      <c r="D219" s="4">
        <v>2</v>
      </c>
      <c r="E219" s="15">
        <v>1764158.55</v>
      </c>
      <c r="F219" s="19">
        <v>1</v>
      </c>
      <c r="G219" s="20">
        <v>0</v>
      </c>
      <c r="H219" s="4">
        <v>70</v>
      </c>
      <c r="I219" s="4">
        <v>10</v>
      </c>
      <c r="J219" s="4">
        <v>0</v>
      </c>
      <c r="K219" s="21">
        <v>0.9728</v>
      </c>
      <c r="L219" s="21">
        <v>9.3600000000000003E-2</v>
      </c>
      <c r="M219" s="4">
        <v>1</v>
      </c>
      <c r="N219" s="4">
        <v>1</v>
      </c>
      <c r="O219" s="4">
        <v>143.9</v>
      </c>
      <c r="P219" s="4">
        <v>74.400000000000006</v>
      </c>
      <c r="Q219" s="15">
        <v>643677.36</v>
      </c>
      <c r="R219" s="15">
        <v>71659.06</v>
      </c>
      <c r="S219" s="15">
        <v>14855.47</v>
      </c>
      <c r="T219" s="15">
        <v>1878381.61</v>
      </c>
      <c r="U219" s="22">
        <f t="shared" si="15"/>
        <v>2464639.5</v>
      </c>
      <c r="V219" s="23">
        <f t="shared" si="16"/>
        <v>-0.31210798001796869</v>
      </c>
      <c r="W219" s="24">
        <f>Parametros!$B$4*H219+Parametros!$B$5*K219*100+Parametros!$B$6*P219+Parametros!$B$7*(1-L219)*100</f>
        <v>82.16</v>
      </c>
      <c r="X219" s="16">
        <f>INDEX('Tasa Referencia'!$B$2:$B$37,MATCH(B219,'Tasa Referencia'!$A$2:$A$37,0))</f>
        <v>0.11409999999999999</v>
      </c>
      <c r="Y219" s="16">
        <f>INDEX('Catalogo Proveedores'!$N$2:$N$101,MATCH(A219,'Catalogo Proveedores'!$A$2:$A$101,0))</f>
        <v>8.0999999999999996E-3</v>
      </c>
      <c r="Z219" s="14">
        <v>3.5400000000000002E-3</v>
      </c>
      <c r="AA219" s="16">
        <f t="shared" si="17"/>
        <v>0.12573999999999999</v>
      </c>
      <c r="AB219" s="25">
        <f t="shared" si="18"/>
        <v>9.9189193567241762E-3</v>
      </c>
      <c r="AC219" s="23">
        <f t="shared" si="19"/>
        <v>-0.32202689937469287</v>
      </c>
    </row>
    <row r="220" spans="1:29" x14ac:dyDescent="0.3">
      <c r="A220" s="4" t="s">
        <v>81</v>
      </c>
      <c r="B220" s="18">
        <v>44986</v>
      </c>
      <c r="C220" s="4" t="s">
        <v>279</v>
      </c>
      <c r="D220" s="4">
        <v>3</v>
      </c>
      <c r="E220" s="15">
        <v>1890188.74</v>
      </c>
      <c r="F220" s="19">
        <v>1</v>
      </c>
      <c r="G220" s="20">
        <v>0</v>
      </c>
      <c r="H220" s="4">
        <v>67.7</v>
      </c>
      <c r="I220" s="4">
        <v>9</v>
      </c>
      <c r="J220" s="4">
        <v>1</v>
      </c>
      <c r="K220" s="21">
        <v>0.91990000000000005</v>
      </c>
      <c r="L220" s="21">
        <v>8.1199999999999994E-2</v>
      </c>
      <c r="M220" s="4">
        <v>1</v>
      </c>
      <c r="N220" s="4">
        <v>0</v>
      </c>
      <c r="O220" s="4">
        <v>0</v>
      </c>
      <c r="P220" s="4">
        <v>77.400000000000006</v>
      </c>
      <c r="Q220" s="15">
        <v>13305.01</v>
      </c>
      <c r="R220" s="15">
        <v>60373.9</v>
      </c>
      <c r="S220" s="15">
        <v>14953.22</v>
      </c>
      <c r="T220" s="15">
        <v>1994758.52</v>
      </c>
      <c r="U220" s="22">
        <f t="shared" si="15"/>
        <v>1948914.43</v>
      </c>
      <c r="V220" s="23">
        <f t="shared" si="16"/>
        <v>2.2982275568874413E-2</v>
      </c>
      <c r="W220" s="24">
        <f>Parametros!$B$4*H220+Parametros!$B$5*K220*100+Parametros!$B$6*P220+Parametros!$B$7*(1-L220)*100</f>
        <v>80.554000000000002</v>
      </c>
      <c r="X220" s="16">
        <f>INDEX('Tasa Referencia'!$B$2:$B$37,MATCH(B220,'Tasa Referencia'!$A$2:$A$37,0))</f>
        <v>0.114</v>
      </c>
      <c r="Y220" s="16">
        <f>INDEX('Catalogo Proveedores'!$N$2:$N$101,MATCH(A220,'Catalogo Proveedores'!$A$2:$A$101,0))</f>
        <v>8.0999999999999996E-3</v>
      </c>
      <c r="Z220" s="14">
        <v>1.8600000000000001E-3</v>
      </c>
      <c r="AA220" s="16">
        <f t="shared" si="17"/>
        <v>0.12396</v>
      </c>
      <c r="AB220" s="25">
        <f t="shared" si="18"/>
        <v>9.7857506728387111E-3</v>
      </c>
      <c r="AC220" s="23">
        <f t="shared" si="19"/>
        <v>1.3196524896035702E-2</v>
      </c>
    </row>
    <row r="221" spans="1:29" x14ac:dyDescent="0.3">
      <c r="A221" s="4" t="s">
        <v>81</v>
      </c>
      <c r="B221" s="18">
        <v>45017</v>
      </c>
      <c r="C221" s="4" t="s">
        <v>279</v>
      </c>
      <c r="D221" s="4">
        <v>4</v>
      </c>
      <c r="E221" s="15">
        <v>2002626.76</v>
      </c>
      <c r="F221" s="19">
        <v>1</v>
      </c>
      <c r="G221" s="20">
        <v>0</v>
      </c>
      <c r="H221" s="4">
        <v>70.5</v>
      </c>
      <c r="I221" s="4">
        <v>15</v>
      </c>
      <c r="J221" s="4">
        <v>0</v>
      </c>
      <c r="K221" s="21">
        <v>1</v>
      </c>
      <c r="L221" s="21">
        <v>9.8799999999999999E-2</v>
      </c>
      <c r="M221" s="4">
        <v>1</v>
      </c>
      <c r="N221" s="4">
        <v>0</v>
      </c>
      <c r="O221" s="4">
        <v>0</v>
      </c>
      <c r="P221" s="4">
        <v>74.8</v>
      </c>
      <c r="Q221" s="15">
        <v>7856.21</v>
      </c>
      <c r="R221" s="15">
        <v>62343.14</v>
      </c>
      <c r="S221" s="15">
        <v>17807.900000000001</v>
      </c>
      <c r="T221" s="15">
        <v>2223909.11</v>
      </c>
      <c r="U221" s="22">
        <f t="shared" si="15"/>
        <v>2055018.21</v>
      </c>
      <c r="V221" s="23">
        <f t="shared" si="16"/>
        <v>7.5943256511953369E-2</v>
      </c>
      <c r="W221" s="24">
        <f>Parametros!$B$4*H221+Parametros!$B$5*K221*100+Parametros!$B$6*P221+Parametros!$B$7*(1-L221)*100</f>
        <v>83.152999999999992</v>
      </c>
      <c r="X221" s="16">
        <f>INDEX('Tasa Referencia'!$B$2:$B$37,MATCH(B221,'Tasa Referencia'!$A$2:$A$37,0))</f>
        <v>0.1119</v>
      </c>
      <c r="Y221" s="16">
        <f>INDEX('Catalogo Proveedores'!$N$2:$N$101,MATCH(A221,'Catalogo Proveedores'!$A$2:$A$101,0))</f>
        <v>8.0999999999999996E-3</v>
      </c>
      <c r="Z221" s="14">
        <v>4.2000000000000002E-4</v>
      </c>
      <c r="AA221" s="16">
        <f t="shared" si="17"/>
        <v>0.12042</v>
      </c>
      <c r="AB221" s="25">
        <f t="shared" si="18"/>
        <v>9.5203340386018631E-3</v>
      </c>
      <c r="AC221" s="23">
        <f t="shared" si="19"/>
        <v>6.6422922473351506E-2</v>
      </c>
    </row>
    <row r="222" spans="1:29" x14ac:dyDescent="0.3">
      <c r="A222" s="4" t="s">
        <v>81</v>
      </c>
      <c r="B222" s="18">
        <v>45047</v>
      </c>
      <c r="C222" s="4" t="s">
        <v>279</v>
      </c>
      <c r="D222" s="4">
        <v>5</v>
      </c>
      <c r="E222" s="15">
        <v>2037281.89</v>
      </c>
      <c r="F222" s="19">
        <v>1.0381</v>
      </c>
      <c r="G222" s="20">
        <v>3.8100000000000002E-2</v>
      </c>
      <c r="H222" s="4">
        <v>70.8</v>
      </c>
      <c r="I222" s="4">
        <v>12</v>
      </c>
      <c r="J222" s="4">
        <v>0</v>
      </c>
      <c r="K222" s="21">
        <v>0.98180000000000001</v>
      </c>
      <c r="L222" s="21">
        <v>0.156</v>
      </c>
      <c r="M222" s="4">
        <v>0</v>
      </c>
      <c r="N222" s="4">
        <v>0</v>
      </c>
      <c r="O222" s="4">
        <v>0</v>
      </c>
      <c r="P222" s="4">
        <v>72.400000000000006</v>
      </c>
      <c r="Q222" s="15">
        <v>0</v>
      </c>
      <c r="R222" s="15">
        <v>106678.04</v>
      </c>
      <c r="S222" s="15">
        <v>28596.240000000002</v>
      </c>
      <c r="T222" s="15">
        <v>2215704.5299999998</v>
      </c>
      <c r="U222" s="22">
        <f t="shared" si="15"/>
        <v>2115363.6899999995</v>
      </c>
      <c r="V222" s="23">
        <f t="shared" si="16"/>
        <v>4.5286200683084907E-2</v>
      </c>
      <c r="W222" s="24">
        <f>Parametros!$B$4*H222+Parametros!$B$5*K222*100+Parametros!$B$6*P222+Parametros!$B$7*(1-L222)*100</f>
        <v>81.373999999999995</v>
      </c>
      <c r="X222" s="16">
        <f>INDEX('Tasa Referencia'!$B$2:$B$37,MATCH(B222,'Tasa Referencia'!$A$2:$A$37,0))</f>
        <v>0.11210000000000001</v>
      </c>
      <c r="Y222" s="16">
        <f>INDEX('Catalogo Proveedores'!$N$2:$N$101,MATCH(A222,'Catalogo Proveedores'!$A$2:$A$101,0))</f>
        <v>8.0999999999999996E-3</v>
      </c>
      <c r="Z222" s="14">
        <v>-2.31E-3</v>
      </c>
      <c r="AA222" s="16">
        <f t="shared" si="17"/>
        <v>0.11788999999999999</v>
      </c>
      <c r="AB222" s="25">
        <f t="shared" si="18"/>
        <v>9.3301721925036496E-3</v>
      </c>
      <c r="AC222" s="23">
        <f t="shared" si="19"/>
        <v>3.5956028490581257E-2</v>
      </c>
    </row>
    <row r="223" spans="1:29" x14ac:dyDescent="0.3">
      <c r="A223" s="4" t="s">
        <v>81</v>
      </c>
      <c r="B223" s="18">
        <v>45078</v>
      </c>
      <c r="C223" s="4" t="s">
        <v>279</v>
      </c>
      <c r="D223" s="4">
        <v>6</v>
      </c>
      <c r="E223" s="15">
        <v>2039108.3</v>
      </c>
      <c r="F223" s="19">
        <v>1.0381</v>
      </c>
      <c r="G223" s="20">
        <v>0</v>
      </c>
      <c r="H223" s="4">
        <v>68.400000000000006</v>
      </c>
      <c r="I223" s="4">
        <v>10</v>
      </c>
      <c r="J223" s="4">
        <v>1</v>
      </c>
      <c r="K223" s="21">
        <v>0.85840000000000005</v>
      </c>
      <c r="L223" s="21">
        <v>0.13120000000000001</v>
      </c>
      <c r="M223" s="4">
        <v>1</v>
      </c>
      <c r="N223" s="4">
        <v>0</v>
      </c>
      <c r="O223" s="4">
        <v>0</v>
      </c>
      <c r="P223" s="4">
        <v>71.900000000000006</v>
      </c>
      <c r="Q223" s="15">
        <v>30879.31</v>
      </c>
      <c r="R223" s="15">
        <v>83743.710000000006</v>
      </c>
      <c r="S223" s="15">
        <v>25296.65</v>
      </c>
      <c r="T223" s="15">
        <v>2079348.78</v>
      </c>
      <c r="U223" s="22">
        <f t="shared" si="15"/>
        <v>2128434.6700000004</v>
      </c>
      <c r="V223" s="23">
        <f t="shared" si="16"/>
        <v>-2.3606376415600833E-2</v>
      </c>
      <c r="W223" s="24">
        <f>Parametros!$B$4*H223+Parametros!$B$5*K223*100+Parametros!$B$6*P223+Parametros!$B$7*(1-L223)*100</f>
        <v>77.103999999999999</v>
      </c>
      <c r="X223" s="16">
        <f>INDEX('Tasa Referencia'!$B$2:$B$37,MATCH(B223,'Tasa Referencia'!$A$2:$A$37,0))</f>
        <v>0.1119</v>
      </c>
      <c r="Y223" s="16">
        <f>INDEX('Catalogo Proveedores'!$N$2:$N$101,MATCH(A223,'Catalogo Proveedores'!$A$2:$A$101,0))</f>
        <v>8.0999999999999996E-3</v>
      </c>
      <c r="Z223" s="14">
        <v>-5.2500000000000003E-3</v>
      </c>
      <c r="AA223" s="16">
        <f t="shared" si="17"/>
        <v>0.11474999999999999</v>
      </c>
      <c r="AB223" s="25">
        <f t="shared" si="18"/>
        <v>9.0936116322508642E-3</v>
      </c>
      <c r="AC223" s="23">
        <f t="shared" si="19"/>
        <v>-3.2699988047851694E-2</v>
      </c>
    </row>
    <row r="224" spans="1:29" x14ac:dyDescent="0.3">
      <c r="A224" s="4" t="s">
        <v>81</v>
      </c>
      <c r="B224" s="18">
        <v>45108</v>
      </c>
      <c r="C224" s="4" t="s">
        <v>279</v>
      </c>
      <c r="D224" s="4">
        <v>7</v>
      </c>
      <c r="E224" s="15">
        <v>1832000.47</v>
      </c>
      <c r="F224" s="19">
        <v>1.0381</v>
      </c>
      <c r="G224" s="20">
        <v>0</v>
      </c>
      <c r="H224" s="4">
        <v>64.2</v>
      </c>
      <c r="I224" s="4">
        <v>8</v>
      </c>
      <c r="J224" s="4">
        <v>1</v>
      </c>
      <c r="K224" s="21">
        <v>0.85189999999999999</v>
      </c>
      <c r="L224" s="21">
        <v>0.1961</v>
      </c>
      <c r="M224" s="4">
        <v>1</v>
      </c>
      <c r="N224" s="4">
        <v>0</v>
      </c>
      <c r="O224" s="4">
        <v>0</v>
      </c>
      <c r="P224" s="4">
        <v>72</v>
      </c>
      <c r="Q224" s="15">
        <v>4350.22</v>
      </c>
      <c r="R224" s="15">
        <v>250079.27</v>
      </c>
      <c r="S224" s="15">
        <v>33437.85</v>
      </c>
      <c r="T224" s="15">
        <v>1865563.02</v>
      </c>
      <c r="U224" s="22">
        <f t="shared" si="15"/>
        <v>2052992.1099999999</v>
      </c>
      <c r="V224" s="23">
        <f t="shared" si="16"/>
        <v>-0.10046784160633708</v>
      </c>
      <c r="W224" s="24">
        <f>Parametros!$B$4*H224+Parametros!$B$5*K224*100+Parametros!$B$6*P224+Parametros!$B$7*(1-L224)*100</f>
        <v>74.485499999999988</v>
      </c>
      <c r="X224" s="16">
        <f>INDEX('Tasa Referencia'!$B$2:$B$37,MATCH(B224,'Tasa Referencia'!$A$2:$A$37,0))</f>
        <v>0.1132</v>
      </c>
      <c r="Y224" s="16">
        <f>INDEX('Catalogo Proveedores'!$N$2:$N$101,MATCH(A224,'Catalogo Proveedores'!$A$2:$A$101,0))</f>
        <v>8.0999999999999996E-3</v>
      </c>
      <c r="Z224" s="14">
        <v>3.5200000000000001E-3</v>
      </c>
      <c r="AA224" s="16">
        <f t="shared" si="17"/>
        <v>0.12481999999999999</v>
      </c>
      <c r="AB224" s="25">
        <f t="shared" si="18"/>
        <v>9.8501147179477222E-3</v>
      </c>
      <c r="AC224" s="23">
        <f t="shared" si="19"/>
        <v>-0.1103179563242848</v>
      </c>
    </row>
    <row r="225" spans="1:29" x14ac:dyDescent="0.3">
      <c r="A225" s="4" t="s">
        <v>81</v>
      </c>
      <c r="B225" s="18">
        <v>45139</v>
      </c>
      <c r="C225" s="4" t="s">
        <v>279</v>
      </c>
      <c r="D225" s="4">
        <v>8</v>
      </c>
      <c r="E225" s="15">
        <v>1912445.62</v>
      </c>
      <c r="F225" s="19">
        <v>1.0381</v>
      </c>
      <c r="G225" s="20">
        <v>0</v>
      </c>
      <c r="H225" s="4">
        <v>63.5</v>
      </c>
      <c r="I225" s="4">
        <v>10</v>
      </c>
      <c r="J225" s="4">
        <v>0</v>
      </c>
      <c r="K225" s="21">
        <v>0.98829999999999996</v>
      </c>
      <c r="L225" s="21">
        <v>0.16589999999999999</v>
      </c>
      <c r="M225" s="4">
        <v>0</v>
      </c>
      <c r="N225" s="4">
        <v>0</v>
      </c>
      <c r="O225" s="4">
        <v>0</v>
      </c>
      <c r="P225" s="4">
        <v>76.7</v>
      </c>
      <c r="Q225" s="15">
        <v>0</v>
      </c>
      <c r="R225" s="15">
        <v>140364.48000000001</v>
      </c>
      <c r="S225" s="15">
        <v>28549.18</v>
      </c>
      <c r="T225" s="15">
        <v>2175992.46</v>
      </c>
      <c r="U225" s="22">
        <f t="shared" si="15"/>
        <v>2024260.9200000002</v>
      </c>
      <c r="V225" s="23">
        <f t="shared" si="16"/>
        <v>6.9729809633623366E-2</v>
      </c>
      <c r="W225" s="24">
        <f>Parametros!$B$4*H225+Parametros!$B$5*K225*100+Parametros!$B$6*P225+Parametros!$B$7*(1-L225)*100</f>
        <v>79.725499999999997</v>
      </c>
      <c r="X225" s="16">
        <f>INDEX('Tasa Referencia'!$B$2:$B$37,MATCH(B225,'Tasa Referencia'!$A$2:$A$37,0))</f>
        <v>0.1124</v>
      </c>
      <c r="Y225" s="16">
        <f>INDEX('Catalogo Proveedores'!$N$2:$N$101,MATCH(A225,'Catalogo Proveedores'!$A$2:$A$101,0))</f>
        <v>8.0999999999999996E-3</v>
      </c>
      <c r="Z225" s="14">
        <v>2.8999999999999998E-3</v>
      </c>
      <c r="AA225" s="16">
        <f t="shared" si="17"/>
        <v>0.1234</v>
      </c>
      <c r="AB225" s="25">
        <f t="shared" si="18"/>
        <v>9.7438149282325082E-3</v>
      </c>
      <c r="AC225" s="23">
        <f t="shared" si="19"/>
        <v>5.9985994705390858E-2</v>
      </c>
    </row>
    <row r="226" spans="1:29" x14ac:dyDescent="0.3">
      <c r="A226" s="4" t="s">
        <v>81</v>
      </c>
      <c r="B226" s="18">
        <v>45170</v>
      </c>
      <c r="C226" s="4" t="s">
        <v>279</v>
      </c>
      <c r="D226" s="4">
        <v>9</v>
      </c>
      <c r="E226" s="15">
        <v>1761902.25</v>
      </c>
      <c r="F226" s="19">
        <v>1.0381</v>
      </c>
      <c r="G226" s="20">
        <v>0</v>
      </c>
      <c r="H226" s="4">
        <v>61</v>
      </c>
      <c r="I226" s="4">
        <v>8</v>
      </c>
      <c r="J226" s="4">
        <v>1</v>
      </c>
      <c r="K226" s="21">
        <v>0.90549999999999997</v>
      </c>
      <c r="L226" s="21">
        <v>0.14660000000000001</v>
      </c>
      <c r="M226" s="4">
        <v>0</v>
      </c>
      <c r="N226" s="4">
        <v>0</v>
      </c>
      <c r="O226" s="4">
        <v>0</v>
      </c>
      <c r="P226" s="4">
        <v>69.8</v>
      </c>
      <c r="Q226" s="15">
        <v>0</v>
      </c>
      <c r="R226" s="15">
        <v>158117.07</v>
      </c>
      <c r="S226" s="15">
        <v>24311.23</v>
      </c>
      <c r="T226" s="15">
        <v>1906621.81</v>
      </c>
      <c r="U226" s="22">
        <f t="shared" si="15"/>
        <v>1895708.09</v>
      </c>
      <c r="V226" s="23">
        <f t="shared" si="16"/>
        <v>5.7241136877585449E-3</v>
      </c>
      <c r="W226" s="24">
        <f>Parametros!$B$4*H226+Parametros!$B$5*K226*100+Parametros!$B$6*P226+Parametros!$B$7*(1-L226)*100</f>
        <v>75.275999999999996</v>
      </c>
      <c r="X226" s="16">
        <f>INDEX('Tasa Referencia'!$B$2:$B$37,MATCH(B226,'Tasa Referencia'!$A$2:$A$37,0))</f>
        <v>0.1134</v>
      </c>
      <c r="Y226" s="16">
        <f>INDEX('Catalogo Proveedores'!$N$2:$N$101,MATCH(A226,'Catalogo Proveedores'!$A$2:$A$101,0))</f>
        <v>8.0999999999999996E-3</v>
      </c>
      <c r="Z226" s="14">
        <v>4.3099999999999996E-3</v>
      </c>
      <c r="AA226" s="16">
        <f t="shared" si="17"/>
        <v>0.12581000000000001</v>
      </c>
      <c r="AB226" s="25">
        <f t="shared" si="18"/>
        <v>9.9241523819388888E-3</v>
      </c>
      <c r="AC226" s="23">
        <f t="shared" si="19"/>
        <v>-4.200038694180344E-3</v>
      </c>
    </row>
    <row r="227" spans="1:29" x14ac:dyDescent="0.3">
      <c r="A227" s="4" t="s">
        <v>81</v>
      </c>
      <c r="B227" s="18">
        <v>45200</v>
      </c>
      <c r="C227" s="4" t="s">
        <v>279</v>
      </c>
      <c r="D227" s="4">
        <v>10</v>
      </c>
      <c r="E227" s="15">
        <v>2040357.58</v>
      </c>
      <c r="F227" s="19">
        <v>1.0381</v>
      </c>
      <c r="G227" s="20">
        <v>0</v>
      </c>
      <c r="H227" s="4">
        <v>63</v>
      </c>
      <c r="I227" s="4">
        <v>10</v>
      </c>
      <c r="J227" s="4">
        <v>1</v>
      </c>
      <c r="K227" s="21">
        <v>0.92410000000000003</v>
      </c>
      <c r="L227" s="21">
        <v>9.6500000000000002E-2</v>
      </c>
      <c r="M227" s="4">
        <v>0</v>
      </c>
      <c r="N227" s="4">
        <v>0</v>
      </c>
      <c r="O227" s="4">
        <v>0</v>
      </c>
      <c r="P227" s="4">
        <v>69.5</v>
      </c>
      <c r="Q227" s="15">
        <v>0</v>
      </c>
      <c r="R227" s="15">
        <v>103698.33</v>
      </c>
      <c r="S227" s="15">
        <v>18936.689999999999</v>
      </c>
      <c r="T227" s="15">
        <v>2177353.35</v>
      </c>
      <c r="U227" s="22">
        <f t="shared" si="15"/>
        <v>2125119.2200000002</v>
      </c>
      <c r="V227" s="23">
        <f t="shared" si="16"/>
        <v>2.3989735060687273E-2</v>
      </c>
      <c r="W227" s="24">
        <f>Parametros!$B$4*H227+Parametros!$B$5*K227*100+Parametros!$B$6*P227+Parametros!$B$7*(1-L227)*100</f>
        <v>77.225499999999997</v>
      </c>
      <c r="X227" s="16">
        <f>INDEX('Tasa Referencia'!$B$2:$B$37,MATCH(B227,'Tasa Referencia'!$A$2:$A$37,0))</f>
        <v>0.1103</v>
      </c>
      <c r="Y227" s="16">
        <f>INDEX('Catalogo Proveedores'!$N$2:$N$101,MATCH(A227,'Catalogo Proveedores'!$A$2:$A$101,0))</f>
        <v>8.0999999999999996E-3</v>
      </c>
      <c r="Z227" s="14">
        <v>3.8000000000000002E-4</v>
      </c>
      <c r="AA227" s="16">
        <f t="shared" si="17"/>
        <v>0.11878</v>
      </c>
      <c r="AB227" s="25">
        <f t="shared" si="18"/>
        <v>9.3971120099221039E-3</v>
      </c>
      <c r="AC227" s="23">
        <f t="shared" si="19"/>
        <v>1.4592623050765169E-2</v>
      </c>
    </row>
    <row r="228" spans="1:29" x14ac:dyDescent="0.3">
      <c r="A228" s="4" t="s">
        <v>81</v>
      </c>
      <c r="B228" s="18">
        <v>45231</v>
      </c>
      <c r="C228" s="4" t="s">
        <v>279</v>
      </c>
      <c r="D228" s="4">
        <v>11</v>
      </c>
      <c r="E228" s="15">
        <v>1794457.48</v>
      </c>
      <c r="F228" s="19">
        <v>1.0381</v>
      </c>
      <c r="G228" s="20">
        <v>0</v>
      </c>
      <c r="H228" s="4">
        <v>64.599999999999994</v>
      </c>
      <c r="I228" s="4">
        <v>11</v>
      </c>
      <c r="J228" s="4">
        <v>0</v>
      </c>
      <c r="K228" s="21">
        <v>0.96550000000000002</v>
      </c>
      <c r="L228" s="21">
        <v>7.5300000000000006E-2</v>
      </c>
      <c r="M228" s="4">
        <v>0</v>
      </c>
      <c r="N228" s="4">
        <v>0</v>
      </c>
      <c r="O228" s="4">
        <v>0</v>
      </c>
      <c r="P228" s="4">
        <v>69.8</v>
      </c>
      <c r="Q228" s="15">
        <v>0</v>
      </c>
      <c r="R228" s="15">
        <v>77556.639999999999</v>
      </c>
      <c r="S228" s="15">
        <v>12160.16</v>
      </c>
      <c r="T228" s="15">
        <v>2053767.77</v>
      </c>
      <c r="U228" s="22">
        <f t="shared" si="15"/>
        <v>1859853.96</v>
      </c>
      <c r="V228" s="23">
        <f t="shared" si="16"/>
        <v>9.441856710021311E-2</v>
      </c>
      <c r="W228" s="24">
        <f>Parametros!$B$4*H228+Parametros!$B$5*K228*100+Parametros!$B$6*P228+Parametros!$B$7*(1-L228)*100</f>
        <v>79.405499999999989</v>
      </c>
      <c r="X228" s="16">
        <f>INDEX('Tasa Referencia'!$B$2:$B$37,MATCH(B228,'Tasa Referencia'!$A$2:$A$37,0))</f>
        <v>0.1144</v>
      </c>
      <c r="Y228" s="16">
        <f>INDEX('Catalogo Proveedores'!$N$2:$N$101,MATCH(A228,'Catalogo Proveedores'!$A$2:$A$101,0))</f>
        <v>8.0999999999999996E-3</v>
      </c>
      <c r="Z228" s="14">
        <v>1.4E-3</v>
      </c>
      <c r="AA228" s="16">
        <f t="shared" si="17"/>
        <v>0.1239</v>
      </c>
      <c r="AB228" s="25">
        <f t="shared" si="18"/>
        <v>9.7812584735701424E-3</v>
      </c>
      <c r="AC228" s="23">
        <f t="shared" si="19"/>
        <v>8.4637308626642968E-2</v>
      </c>
    </row>
    <row r="229" spans="1:29" x14ac:dyDescent="0.3">
      <c r="A229" s="4" t="s">
        <v>81</v>
      </c>
      <c r="B229" s="18">
        <v>45261</v>
      </c>
      <c r="C229" s="4" t="s">
        <v>279</v>
      </c>
      <c r="D229" s="4">
        <v>12</v>
      </c>
      <c r="E229" s="15">
        <v>1785849.35</v>
      </c>
      <c r="F229" s="19">
        <v>1.0381</v>
      </c>
      <c r="G229" s="20">
        <v>0</v>
      </c>
      <c r="H229" s="4">
        <v>65</v>
      </c>
      <c r="I229" s="4">
        <v>10</v>
      </c>
      <c r="J229" s="4">
        <v>1</v>
      </c>
      <c r="K229" s="21">
        <v>0.94889999999999997</v>
      </c>
      <c r="L229" s="21">
        <v>0.17299999999999999</v>
      </c>
      <c r="M229" s="4">
        <v>1</v>
      </c>
      <c r="N229" s="4">
        <v>0</v>
      </c>
      <c r="O229" s="4">
        <v>0</v>
      </c>
      <c r="P229" s="4">
        <v>75</v>
      </c>
      <c r="Q229" s="15">
        <v>3046.26</v>
      </c>
      <c r="R229" s="15">
        <v>195319.48</v>
      </c>
      <c r="S229" s="15">
        <v>28875.13</v>
      </c>
      <c r="T229" s="15">
        <v>1921772.8</v>
      </c>
      <c r="U229" s="22">
        <f t="shared" si="15"/>
        <v>1955339.9600000002</v>
      </c>
      <c r="V229" s="23">
        <f t="shared" si="16"/>
        <v>-1.7466768184043475E-2</v>
      </c>
      <c r="W229" s="24">
        <f>Parametros!$B$4*H229+Parametros!$B$5*K229*100+Parametros!$B$6*P229+Parametros!$B$7*(1-L229)*100</f>
        <v>78.622</v>
      </c>
      <c r="X229" s="16">
        <f>INDEX('Tasa Referencia'!$B$2:$B$37,MATCH(B229,'Tasa Referencia'!$A$2:$A$37,0))</f>
        <v>0.1124</v>
      </c>
      <c r="Y229" s="16">
        <f>INDEX('Catalogo Proveedores'!$N$2:$N$101,MATCH(A229,'Catalogo Proveedores'!$A$2:$A$101,0))</f>
        <v>8.0999999999999996E-3</v>
      </c>
      <c r="Z229" s="14">
        <v>1.8E-3</v>
      </c>
      <c r="AA229" s="16">
        <f t="shared" si="17"/>
        <v>0.12229999999999999</v>
      </c>
      <c r="AB229" s="25">
        <f t="shared" si="18"/>
        <v>9.661385325855365E-3</v>
      </c>
      <c r="AC229" s="23">
        <f t="shared" si="19"/>
        <v>-2.7128153509898841E-2</v>
      </c>
    </row>
    <row r="230" spans="1:29" x14ac:dyDescent="0.3">
      <c r="A230" s="4" t="s">
        <v>81</v>
      </c>
      <c r="B230" s="18">
        <v>45292</v>
      </c>
      <c r="C230" s="4" t="s">
        <v>281</v>
      </c>
      <c r="D230" s="4">
        <v>1</v>
      </c>
      <c r="E230" s="15">
        <v>1778200.09</v>
      </c>
      <c r="F230" s="19">
        <v>1.0381</v>
      </c>
      <c r="G230" s="20">
        <v>0</v>
      </c>
      <c r="H230" s="4">
        <v>68.3</v>
      </c>
      <c r="I230" s="4">
        <v>10</v>
      </c>
      <c r="J230" s="4">
        <v>0</v>
      </c>
      <c r="K230" s="21">
        <v>0.98160000000000003</v>
      </c>
      <c r="L230" s="21">
        <v>0.1699</v>
      </c>
      <c r="M230" s="4">
        <v>0</v>
      </c>
      <c r="N230" s="4">
        <v>0</v>
      </c>
      <c r="O230" s="4">
        <v>0</v>
      </c>
      <c r="P230" s="4">
        <v>74</v>
      </c>
      <c r="Q230" s="15">
        <v>0</v>
      </c>
      <c r="R230" s="15">
        <v>203583.45</v>
      </c>
      <c r="S230" s="15">
        <v>27195.03</v>
      </c>
      <c r="T230" s="15">
        <v>2016699.34</v>
      </c>
      <c r="U230" s="22">
        <f t="shared" si="15"/>
        <v>1954588.51</v>
      </c>
      <c r="V230" s="23">
        <f t="shared" si="16"/>
        <v>3.0798259694972713E-2</v>
      </c>
      <c r="W230" s="24">
        <f>Parametros!$B$4*H230+Parametros!$B$5*K230*100+Parametros!$B$6*P230+Parametros!$B$7*(1-L230)*100</f>
        <v>80.604499999999987</v>
      </c>
      <c r="X230" s="16">
        <f>INDEX('Tasa Referencia'!$B$2:$B$37,MATCH(B230,'Tasa Referencia'!$A$2:$A$37,0))</f>
        <v>0.1133</v>
      </c>
      <c r="Y230" s="16">
        <f>INDEX('Catalogo Proveedores'!$N$2:$N$101,MATCH(A230,'Catalogo Proveedores'!$A$2:$A$101,0))</f>
        <v>8.0999999999999996E-3</v>
      </c>
      <c r="Z230" s="14">
        <v>-1.08E-3</v>
      </c>
      <c r="AA230" s="16">
        <f t="shared" si="17"/>
        <v>0.12032</v>
      </c>
      <c r="AB230" s="25">
        <f t="shared" si="18"/>
        <v>9.5128252351091014E-3</v>
      </c>
      <c r="AC230" s="23">
        <f t="shared" si="19"/>
        <v>2.1285434459863611E-2</v>
      </c>
    </row>
    <row r="231" spans="1:29" x14ac:dyDescent="0.3">
      <c r="A231" s="4" t="s">
        <v>81</v>
      </c>
      <c r="B231" s="18">
        <v>45323</v>
      </c>
      <c r="C231" s="4" t="s">
        <v>281</v>
      </c>
      <c r="D231" s="4">
        <v>2</v>
      </c>
      <c r="E231" s="15">
        <v>1749118.95</v>
      </c>
      <c r="F231" s="19">
        <v>1.0381</v>
      </c>
      <c r="G231" s="20">
        <v>0</v>
      </c>
      <c r="H231" s="4">
        <v>66.5</v>
      </c>
      <c r="I231" s="4">
        <v>14</v>
      </c>
      <c r="J231" s="4">
        <v>0</v>
      </c>
      <c r="K231" s="21">
        <v>0.96650000000000003</v>
      </c>
      <c r="L231" s="21">
        <v>0.1459</v>
      </c>
      <c r="M231" s="4">
        <v>0</v>
      </c>
      <c r="N231" s="4">
        <v>0</v>
      </c>
      <c r="O231" s="4">
        <v>0</v>
      </c>
      <c r="P231" s="4">
        <v>69.900000000000006</v>
      </c>
      <c r="Q231" s="15">
        <v>0</v>
      </c>
      <c r="R231" s="15">
        <v>169713.17</v>
      </c>
      <c r="S231" s="15">
        <v>22974.57</v>
      </c>
      <c r="T231" s="15">
        <v>2005385.52</v>
      </c>
      <c r="U231" s="22">
        <f t="shared" si="15"/>
        <v>1895857.5499999998</v>
      </c>
      <c r="V231" s="23">
        <f t="shared" si="16"/>
        <v>5.4616914756620068E-2</v>
      </c>
      <c r="W231" s="24">
        <f>Parametros!$B$4*H231+Parametros!$B$5*K231*100+Parametros!$B$6*P231+Parametros!$B$7*(1-L231)*100</f>
        <v>79.061499999999995</v>
      </c>
      <c r="X231" s="16">
        <f>INDEX('Tasa Referencia'!$B$2:$B$37,MATCH(B231,'Tasa Referencia'!$A$2:$A$37,0))</f>
        <v>0.1123</v>
      </c>
      <c r="Y231" s="16">
        <f>INDEX('Catalogo Proveedores'!$N$2:$N$101,MATCH(A231,'Catalogo Proveedores'!$A$2:$A$101,0))</f>
        <v>8.0999999999999996E-3</v>
      </c>
      <c r="Z231" s="14">
        <v>4.4000000000000003E-3</v>
      </c>
      <c r="AA231" s="16">
        <f t="shared" si="17"/>
        <v>0.12479999999999999</v>
      </c>
      <c r="AB231" s="25">
        <f t="shared" si="18"/>
        <v>9.8486183920991621E-3</v>
      </c>
      <c r="AC231" s="23">
        <f t="shared" si="19"/>
        <v>4.4768296364520906E-2</v>
      </c>
    </row>
    <row r="232" spans="1:29" x14ac:dyDescent="0.3">
      <c r="A232" s="4" t="s">
        <v>81</v>
      </c>
      <c r="B232" s="18">
        <v>45352</v>
      </c>
      <c r="C232" s="4" t="s">
        <v>281</v>
      </c>
      <c r="D232" s="4">
        <v>3</v>
      </c>
      <c r="E232" s="15">
        <v>1793280.71</v>
      </c>
      <c r="F232" s="19">
        <v>1.0381</v>
      </c>
      <c r="G232" s="20">
        <v>0</v>
      </c>
      <c r="H232" s="4">
        <v>67.099999999999994</v>
      </c>
      <c r="I232" s="4">
        <v>12</v>
      </c>
      <c r="J232" s="4">
        <v>1</v>
      </c>
      <c r="K232" s="21">
        <v>0.91479999999999995</v>
      </c>
      <c r="L232" s="21">
        <v>0.14610000000000001</v>
      </c>
      <c r="M232" s="4">
        <v>0</v>
      </c>
      <c r="N232" s="4">
        <v>0</v>
      </c>
      <c r="O232" s="4">
        <v>0</v>
      </c>
      <c r="P232" s="4">
        <v>71.599999999999994</v>
      </c>
      <c r="Q232" s="15">
        <v>0</v>
      </c>
      <c r="R232" s="15">
        <v>155826.41</v>
      </c>
      <c r="S232" s="15">
        <v>24656.09</v>
      </c>
      <c r="T232" s="15">
        <v>1944176.79</v>
      </c>
      <c r="U232" s="22">
        <f t="shared" si="15"/>
        <v>1924451.0299999998</v>
      </c>
      <c r="V232" s="23">
        <f t="shared" si="16"/>
        <v>1.0146073187099534E-2</v>
      </c>
      <c r="W232" s="24">
        <f>Parametros!$B$4*H232+Parametros!$B$5*K232*100+Parametros!$B$6*P232+Parametros!$B$7*(1-L232)*100</f>
        <v>78.05749999999999</v>
      </c>
      <c r="X232" s="16">
        <f>INDEX('Tasa Referencia'!$B$2:$B$37,MATCH(B232,'Tasa Referencia'!$A$2:$A$37,0))</f>
        <v>0.1101</v>
      </c>
      <c r="Y232" s="16">
        <f>INDEX('Catalogo Proveedores'!$N$2:$N$101,MATCH(A232,'Catalogo Proveedores'!$A$2:$A$101,0))</f>
        <v>8.0999999999999996E-3</v>
      </c>
      <c r="Z232" s="14">
        <v>6.3699999999999998E-3</v>
      </c>
      <c r="AA232" s="16">
        <f t="shared" si="17"/>
        <v>0.12457</v>
      </c>
      <c r="AB232" s="25">
        <f t="shared" si="18"/>
        <v>9.8314088916657827E-3</v>
      </c>
      <c r="AC232" s="23">
        <f t="shared" si="19"/>
        <v>3.1466429543375134E-4</v>
      </c>
    </row>
    <row r="233" spans="1:29" x14ac:dyDescent="0.3">
      <c r="A233" s="4" t="s">
        <v>81</v>
      </c>
      <c r="B233" s="18">
        <v>45383</v>
      </c>
      <c r="C233" s="4" t="s">
        <v>281</v>
      </c>
      <c r="D233" s="4">
        <v>4</v>
      </c>
      <c r="E233" s="15">
        <v>1557447.98</v>
      </c>
      <c r="F233" s="19">
        <v>1.0381</v>
      </c>
      <c r="G233" s="20">
        <v>0</v>
      </c>
      <c r="H233" s="4">
        <v>66.099999999999994</v>
      </c>
      <c r="I233" s="4">
        <v>14</v>
      </c>
      <c r="J233" s="4">
        <v>2</v>
      </c>
      <c r="K233" s="21">
        <v>0.82150000000000001</v>
      </c>
      <c r="L233" s="21">
        <v>7.8100000000000003E-2</v>
      </c>
      <c r="M233" s="4">
        <v>2</v>
      </c>
      <c r="N233" s="4">
        <v>1</v>
      </c>
      <c r="O233" s="4">
        <v>18.7</v>
      </c>
      <c r="P233" s="4">
        <v>76.599999999999994</v>
      </c>
      <c r="Q233" s="15">
        <v>200121.3</v>
      </c>
      <c r="R233" s="15">
        <v>76359.210000000006</v>
      </c>
      <c r="S233" s="15">
        <v>12811.49</v>
      </c>
      <c r="T233" s="15">
        <v>1579567.38</v>
      </c>
      <c r="U233" s="22">
        <f t="shared" si="15"/>
        <v>1821117</v>
      </c>
      <c r="V233" s="23">
        <f t="shared" si="16"/>
        <v>-0.15292137775091311</v>
      </c>
      <c r="W233" s="24">
        <f>Parametros!$B$4*H233+Parametros!$B$5*K233*100+Parametros!$B$6*P233+Parametros!$B$7*(1-L233)*100</f>
        <v>76.9285</v>
      </c>
      <c r="X233" s="16">
        <f>INDEX('Tasa Referencia'!$B$2:$B$37,MATCH(B233,'Tasa Referencia'!$A$2:$A$37,0))</f>
        <v>0.10920000000000001</v>
      </c>
      <c r="Y233" s="16">
        <f>INDEX('Catalogo Proveedores'!$N$2:$N$101,MATCH(A233,'Catalogo Proveedores'!$A$2:$A$101,0))</f>
        <v>8.0999999999999996E-3</v>
      </c>
      <c r="Z233" s="14">
        <v>4.4200000000000003E-3</v>
      </c>
      <c r="AA233" s="16">
        <f t="shared" si="17"/>
        <v>0.12171999999999999</v>
      </c>
      <c r="AB233" s="25">
        <f t="shared" si="18"/>
        <v>9.6178926205352511E-3</v>
      </c>
      <c r="AC233" s="23">
        <f t="shared" si="19"/>
        <v>-0.16253927037144836</v>
      </c>
    </row>
    <row r="234" spans="1:29" x14ac:dyDescent="0.3">
      <c r="A234" s="4" t="s">
        <v>81</v>
      </c>
      <c r="B234" s="18">
        <v>45413</v>
      </c>
      <c r="C234" s="4" t="s">
        <v>281</v>
      </c>
      <c r="D234" s="4">
        <v>5</v>
      </c>
      <c r="E234" s="15">
        <v>1963131.46</v>
      </c>
      <c r="F234" s="19">
        <v>1.1042000000000001</v>
      </c>
      <c r="G234" s="20">
        <v>6.3700000000000007E-2</v>
      </c>
      <c r="H234" s="4">
        <v>64.5</v>
      </c>
      <c r="I234" s="4">
        <v>13</v>
      </c>
      <c r="J234" s="4">
        <v>1</v>
      </c>
      <c r="K234" s="21">
        <v>0.9355</v>
      </c>
      <c r="L234" s="21">
        <v>0.14349999999999999</v>
      </c>
      <c r="M234" s="4">
        <v>2</v>
      </c>
      <c r="N234" s="4">
        <v>0</v>
      </c>
      <c r="O234" s="4">
        <v>0</v>
      </c>
      <c r="P234" s="4">
        <v>72.2</v>
      </c>
      <c r="Q234" s="15">
        <v>10922.31</v>
      </c>
      <c r="R234" s="15">
        <v>189307.67</v>
      </c>
      <c r="S234" s="15">
        <v>26533.5</v>
      </c>
      <c r="T234" s="15">
        <v>2031467.53</v>
      </c>
      <c r="U234" s="22">
        <f t="shared" si="15"/>
        <v>2136827.94</v>
      </c>
      <c r="V234" s="23">
        <f t="shared" si="16"/>
        <v>-5.1864186084234341E-2</v>
      </c>
      <c r="W234" s="24">
        <f>Parametros!$B$4*H234+Parametros!$B$5*K234*100+Parametros!$B$6*P234+Parametros!$B$7*(1-L234)*100</f>
        <v>77.927499999999995</v>
      </c>
      <c r="X234" s="16">
        <f>INDEX('Tasa Referencia'!$B$2:$B$37,MATCH(B234,'Tasa Referencia'!$A$2:$A$37,0))</f>
        <v>0.1077</v>
      </c>
      <c r="Y234" s="16">
        <f>INDEX('Catalogo Proveedores'!$N$2:$N$101,MATCH(A234,'Catalogo Proveedores'!$A$2:$A$101,0))</f>
        <v>8.0999999999999996E-3</v>
      </c>
      <c r="Z234" s="14">
        <v>4.8500000000000001E-3</v>
      </c>
      <c r="AA234" s="16">
        <f t="shared" si="17"/>
        <v>0.12065000000000001</v>
      </c>
      <c r="AB234" s="25">
        <f t="shared" si="18"/>
        <v>9.5376019555231117E-3</v>
      </c>
      <c r="AC234" s="23">
        <f t="shared" si="19"/>
        <v>-6.1401788039757453E-2</v>
      </c>
    </row>
    <row r="235" spans="1:29" x14ac:dyDescent="0.3">
      <c r="A235" s="4" t="s">
        <v>81</v>
      </c>
      <c r="B235" s="18">
        <v>45444</v>
      </c>
      <c r="C235" s="4" t="s">
        <v>281</v>
      </c>
      <c r="D235" s="4">
        <v>6</v>
      </c>
      <c r="E235" s="15">
        <v>1913365.73</v>
      </c>
      <c r="F235" s="19">
        <v>1.1042000000000001</v>
      </c>
      <c r="G235" s="20">
        <v>0</v>
      </c>
      <c r="H235" s="4">
        <v>64.5</v>
      </c>
      <c r="I235" s="4">
        <v>11</v>
      </c>
      <c r="J235" s="4">
        <v>1</v>
      </c>
      <c r="K235" s="21">
        <v>0.95</v>
      </c>
      <c r="L235" s="21">
        <v>0.16650000000000001</v>
      </c>
      <c r="M235" s="4">
        <v>0</v>
      </c>
      <c r="N235" s="4">
        <v>0</v>
      </c>
      <c r="O235" s="4">
        <v>0</v>
      </c>
      <c r="P235" s="4">
        <v>71.3</v>
      </c>
      <c r="Q235" s="15">
        <v>0</v>
      </c>
      <c r="R235" s="15">
        <v>204549.58</v>
      </c>
      <c r="S235" s="15">
        <v>29814.57</v>
      </c>
      <c r="T235" s="15">
        <v>2038488.15</v>
      </c>
      <c r="U235" s="22">
        <f t="shared" si="15"/>
        <v>2088100.74</v>
      </c>
      <c r="V235" s="23">
        <f t="shared" si="16"/>
        <v>-2.4337933973273322E-2</v>
      </c>
      <c r="W235" s="24">
        <f>Parametros!$B$4*H235+Parametros!$B$5*K235*100+Parametros!$B$6*P235+Parametros!$B$7*(1-L235)*100</f>
        <v>77.837499999999991</v>
      </c>
      <c r="X235" s="16">
        <f>INDEX('Tasa Referencia'!$B$2:$B$37,MATCH(B235,'Tasa Referencia'!$A$2:$A$37,0))</f>
        <v>0.1045</v>
      </c>
      <c r="Y235" s="16">
        <f>INDEX('Catalogo Proveedores'!$N$2:$N$101,MATCH(A235,'Catalogo Proveedores'!$A$2:$A$101,0))</f>
        <v>8.0999999999999996E-3</v>
      </c>
      <c r="Z235" s="14">
        <v>5.8700000000000002E-3</v>
      </c>
      <c r="AA235" s="16">
        <f t="shared" si="17"/>
        <v>0.11846999999999999</v>
      </c>
      <c r="AB235" s="25">
        <f t="shared" si="18"/>
        <v>9.3738014356625765E-3</v>
      </c>
      <c r="AC235" s="23">
        <f t="shared" si="19"/>
        <v>-3.3711735408935899E-2</v>
      </c>
    </row>
    <row r="236" spans="1:29" x14ac:dyDescent="0.3">
      <c r="A236" s="4" t="s">
        <v>81</v>
      </c>
      <c r="B236" s="18">
        <v>45474</v>
      </c>
      <c r="C236" s="4" t="s">
        <v>281</v>
      </c>
      <c r="D236" s="4">
        <v>7</v>
      </c>
      <c r="E236" s="15">
        <v>2042528.52</v>
      </c>
      <c r="F236" s="19">
        <v>1.1042000000000001</v>
      </c>
      <c r="G236" s="20">
        <v>0</v>
      </c>
      <c r="H236" s="4">
        <v>60.1</v>
      </c>
      <c r="I236" s="4">
        <v>14</v>
      </c>
      <c r="J236" s="4">
        <v>1</v>
      </c>
      <c r="K236" s="21">
        <v>0.96389999999999998</v>
      </c>
      <c r="L236" s="21">
        <v>9.7500000000000003E-2</v>
      </c>
      <c r="M236" s="4">
        <v>1</v>
      </c>
      <c r="N236" s="4">
        <v>0</v>
      </c>
      <c r="O236" s="4">
        <v>0</v>
      </c>
      <c r="P236" s="4">
        <v>77</v>
      </c>
      <c r="Q236" s="15">
        <v>9173.1</v>
      </c>
      <c r="R236" s="15">
        <v>98895.86</v>
      </c>
      <c r="S236" s="15">
        <v>19152.02</v>
      </c>
      <c r="T236" s="15">
        <v>2151047.2599999998</v>
      </c>
      <c r="U236" s="22">
        <f t="shared" si="15"/>
        <v>2131445.46</v>
      </c>
      <c r="V236" s="23">
        <f t="shared" si="16"/>
        <v>9.1126775150443765E-3</v>
      </c>
      <c r="W236" s="24">
        <f>Parametros!$B$4*H236+Parametros!$B$5*K236*100+Parametros!$B$6*P236+Parametros!$B$7*(1-L236)*100</f>
        <v>78.889499999999998</v>
      </c>
      <c r="X236" s="16">
        <f>INDEX('Tasa Referencia'!$B$2:$B$37,MATCH(B236,'Tasa Referencia'!$A$2:$A$37,0))</f>
        <v>0.1027</v>
      </c>
      <c r="Y236" s="16">
        <f>INDEX('Catalogo Proveedores'!$N$2:$N$101,MATCH(A236,'Catalogo Proveedores'!$A$2:$A$101,0))</f>
        <v>8.0999999999999996E-3</v>
      </c>
      <c r="Z236" s="14">
        <v>5.0000000000000001E-3</v>
      </c>
      <c r="AA236" s="16">
        <f t="shared" si="17"/>
        <v>0.1158</v>
      </c>
      <c r="AB236" s="25">
        <f t="shared" si="18"/>
        <v>9.1727841782986985E-3</v>
      </c>
      <c r="AC236" s="23">
        <f t="shared" si="19"/>
        <v>-6.0106663254321999E-5</v>
      </c>
    </row>
    <row r="237" spans="1:29" x14ac:dyDescent="0.3">
      <c r="A237" s="4" t="s">
        <v>81</v>
      </c>
      <c r="B237" s="18">
        <v>45505</v>
      </c>
      <c r="C237" s="4" t="s">
        <v>281</v>
      </c>
      <c r="D237" s="4">
        <v>8</v>
      </c>
      <c r="E237" s="15">
        <v>1855611.41</v>
      </c>
      <c r="F237" s="19">
        <v>1.1042000000000001</v>
      </c>
      <c r="G237" s="20">
        <v>0</v>
      </c>
      <c r="H237" s="4">
        <v>62.7</v>
      </c>
      <c r="I237" s="4">
        <v>11</v>
      </c>
      <c r="J237" s="4">
        <v>1</v>
      </c>
      <c r="K237" s="21">
        <v>0.93700000000000006</v>
      </c>
      <c r="L237" s="21">
        <v>0.20569999999999999</v>
      </c>
      <c r="M237" s="4">
        <v>1</v>
      </c>
      <c r="N237" s="4">
        <v>0</v>
      </c>
      <c r="O237" s="4">
        <v>0</v>
      </c>
      <c r="P237" s="4">
        <v>71.599999999999994</v>
      </c>
      <c r="Q237" s="15">
        <v>5375.96</v>
      </c>
      <c r="R237" s="15">
        <v>261662.32</v>
      </c>
      <c r="S237" s="15">
        <v>35460.730000000003</v>
      </c>
      <c r="T237" s="15">
        <v>1963532.33</v>
      </c>
      <c r="U237" s="22">
        <f t="shared" si="15"/>
        <v>2087188.96</v>
      </c>
      <c r="V237" s="23">
        <f t="shared" si="16"/>
        <v>-6.2976620303471079E-2</v>
      </c>
      <c r="W237" s="24">
        <f>Parametros!$B$4*H237+Parametros!$B$5*K237*100+Parametros!$B$6*P237+Parametros!$B$7*(1-L237)*100</f>
        <v>76.289500000000004</v>
      </c>
      <c r="X237" s="16">
        <f>INDEX('Tasa Referencia'!$B$2:$B$37,MATCH(B237,'Tasa Referencia'!$A$2:$A$37,0))</f>
        <v>0.1017</v>
      </c>
      <c r="Y237" s="16">
        <f>INDEX('Catalogo Proveedores'!$N$2:$N$101,MATCH(A237,'Catalogo Proveedores'!$A$2:$A$101,0))</f>
        <v>8.0999999999999996E-3</v>
      </c>
      <c r="Z237" s="14">
        <v>4.3499999999999997E-3</v>
      </c>
      <c r="AA237" s="16">
        <f t="shared" si="17"/>
        <v>0.11415</v>
      </c>
      <c r="AB237" s="25">
        <f t="shared" si="18"/>
        <v>9.0483394800788819E-3</v>
      </c>
      <c r="AC237" s="23">
        <f t="shared" si="19"/>
        <v>-7.2024959783549961E-2</v>
      </c>
    </row>
    <row r="238" spans="1:29" x14ac:dyDescent="0.3">
      <c r="A238" s="4" t="s">
        <v>81</v>
      </c>
      <c r="B238" s="18">
        <v>45536</v>
      </c>
      <c r="C238" s="4" t="s">
        <v>281</v>
      </c>
      <c r="D238" s="4">
        <v>9</v>
      </c>
      <c r="E238" s="15">
        <v>1826490.92</v>
      </c>
      <c r="F238" s="19">
        <v>1.1042000000000001</v>
      </c>
      <c r="G238" s="20">
        <v>0</v>
      </c>
      <c r="H238" s="4">
        <v>67.3</v>
      </c>
      <c r="I238" s="4">
        <v>9</v>
      </c>
      <c r="J238" s="4">
        <v>0</v>
      </c>
      <c r="K238" s="21">
        <v>0.9798</v>
      </c>
      <c r="L238" s="21">
        <v>0.11799999999999999</v>
      </c>
      <c r="M238" s="4">
        <v>0</v>
      </c>
      <c r="N238" s="4">
        <v>0</v>
      </c>
      <c r="O238" s="4">
        <v>0</v>
      </c>
      <c r="P238" s="4">
        <v>76.3</v>
      </c>
      <c r="Q238" s="15">
        <v>0</v>
      </c>
      <c r="R238" s="15">
        <v>104956.41</v>
      </c>
      <c r="S238" s="15">
        <v>19391.27</v>
      </c>
      <c r="T238" s="15">
        <v>1952626.98</v>
      </c>
      <c r="U238" s="22">
        <f t="shared" si="15"/>
        <v>1912056.0599999998</v>
      </c>
      <c r="V238" s="23">
        <f t="shared" si="16"/>
        <v>2.0777609044406505E-2</v>
      </c>
      <c r="W238" s="24">
        <f>Parametros!$B$4*H238+Parametros!$B$5*K238*100+Parametros!$B$6*P238+Parametros!$B$7*(1-L238)*100</f>
        <v>81.439000000000007</v>
      </c>
      <c r="X238" s="16">
        <f>INDEX('Tasa Referencia'!$B$2:$B$37,MATCH(B238,'Tasa Referencia'!$A$2:$A$37,0))</f>
        <v>9.7900000000000001E-2</v>
      </c>
      <c r="Y238" s="16">
        <f>INDEX('Catalogo Proveedores'!$N$2:$N$101,MATCH(A238,'Catalogo Proveedores'!$A$2:$A$101,0))</f>
        <v>8.0999999999999996E-3</v>
      </c>
      <c r="Z238" s="14">
        <v>2.98E-3</v>
      </c>
      <c r="AA238" s="16">
        <f t="shared" si="17"/>
        <v>0.10897999999999999</v>
      </c>
      <c r="AB238" s="25">
        <f t="shared" si="18"/>
        <v>8.6573158290164098E-3</v>
      </c>
      <c r="AC238" s="23">
        <f t="shared" si="19"/>
        <v>1.2120293215390095E-2</v>
      </c>
    </row>
    <row r="239" spans="1:29" x14ac:dyDescent="0.3">
      <c r="A239" s="4" t="s">
        <v>81</v>
      </c>
      <c r="B239" s="18">
        <v>45566</v>
      </c>
      <c r="C239" s="4" t="s">
        <v>281</v>
      </c>
      <c r="D239" s="4">
        <v>10</v>
      </c>
      <c r="E239" s="15">
        <v>1672959.53</v>
      </c>
      <c r="F239" s="19">
        <v>1.1042000000000001</v>
      </c>
      <c r="G239" s="20">
        <v>0</v>
      </c>
      <c r="H239" s="4">
        <v>67.3</v>
      </c>
      <c r="I239" s="4">
        <v>10</v>
      </c>
      <c r="J239" s="4">
        <v>0</v>
      </c>
      <c r="K239" s="21">
        <v>0.98019999999999996</v>
      </c>
      <c r="L239" s="21">
        <v>0.17269999999999999</v>
      </c>
      <c r="M239" s="4">
        <v>0</v>
      </c>
      <c r="N239" s="4">
        <v>0</v>
      </c>
      <c r="O239" s="4">
        <v>0</v>
      </c>
      <c r="P239" s="4">
        <v>76.3</v>
      </c>
      <c r="Q239" s="15">
        <v>0</v>
      </c>
      <c r="R239" s="15">
        <v>184689.44</v>
      </c>
      <c r="S239" s="15">
        <v>25996.55</v>
      </c>
      <c r="T239" s="15">
        <v>1769832.6</v>
      </c>
      <c r="U239" s="22">
        <f t="shared" si="15"/>
        <v>1831652.42</v>
      </c>
      <c r="V239" s="23">
        <f t="shared" si="16"/>
        <v>-3.4929755503429999E-2</v>
      </c>
      <c r="W239" s="24">
        <f>Parametros!$B$4*H239+Parametros!$B$5*K239*100+Parametros!$B$6*P239+Parametros!$B$7*(1-L239)*100</f>
        <v>80.630499999999998</v>
      </c>
      <c r="X239" s="16">
        <f>INDEX('Tasa Referencia'!$B$2:$B$37,MATCH(B239,'Tasa Referencia'!$A$2:$A$37,0))</f>
        <v>9.5200000000000007E-2</v>
      </c>
      <c r="Y239" s="16">
        <f>INDEX('Catalogo Proveedores'!$N$2:$N$101,MATCH(A239,'Catalogo Proveedores'!$A$2:$A$101,0))</f>
        <v>8.0999999999999996E-3</v>
      </c>
      <c r="Z239" s="14">
        <v>1.81E-3</v>
      </c>
      <c r="AA239" s="16">
        <f t="shared" si="17"/>
        <v>0.10511000000000001</v>
      </c>
      <c r="AB239" s="25">
        <f t="shared" si="18"/>
        <v>8.3635202391900698E-3</v>
      </c>
      <c r="AC239" s="23">
        <f t="shared" si="19"/>
        <v>-4.3293275742620069E-2</v>
      </c>
    </row>
    <row r="240" spans="1:29" x14ac:dyDescent="0.3">
      <c r="A240" s="4" t="s">
        <v>81</v>
      </c>
      <c r="B240" s="18">
        <v>45597</v>
      </c>
      <c r="C240" s="4" t="s">
        <v>281</v>
      </c>
      <c r="D240" s="4">
        <v>11</v>
      </c>
      <c r="E240" s="15">
        <v>1883804.19</v>
      </c>
      <c r="F240" s="19">
        <v>1.1042000000000001</v>
      </c>
      <c r="G240" s="20">
        <v>0</v>
      </c>
      <c r="H240" s="4">
        <v>69.599999999999994</v>
      </c>
      <c r="I240" s="4">
        <v>10</v>
      </c>
      <c r="J240" s="4">
        <v>1</v>
      </c>
      <c r="K240" s="21">
        <v>0.90990000000000004</v>
      </c>
      <c r="L240" s="21">
        <v>0.1426</v>
      </c>
      <c r="M240" s="4">
        <v>0</v>
      </c>
      <c r="N240" s="4">
        <v>0</v>
      </c>
      <c r="O240" s="4">
        <v>0</v>
      </c>
      <c r="P240" s="4">
        <v>76.900000000000006</v>
      </c>
      <c r="Q240" s="15">
        <v>0</v>
      </c>
      <c r="R240" s="15">
        <v>142004.78</v>
      </c>
      <c r="S240" s="15">
        <v>25308.84</v>
      </c>
      <c r="T240" s="15">
        <v>2047585.02</v>
      </c>
      <c r="U240" s="22">
        <f t="shared" si="15"/>
        <v>2000500.13</v>
      </c>
      <c r="V240" s="23">
        <f t="shared" si="16"/>
        <v>2.2995328418646141E-2</v>
      </c>
      <c r="W240" s="24">
        <f>Parametros!$B$4*H240+Parametros!$B$5*K240*100+Parametros!$B$6*P240+Parametros!$B$7*(1-L240)*100</f>
        <v>79.897999999999996</v>
      </c>
      <c r="X240" s="16">
        <f>INDEX('Tasa Referencia'!$B$2:$B$37,MATCH(B240,'Tasa Referencia'!$A$2:$A$37,0))</f>
        <v>9.5600000000000004E-2</v>
      </c>
      <c r="Y240" s="16">
        <f>INDEX('Catalogo Proveedores'!$N$2:$N$101,MATCH(A240,'Catalogo Proveedores'!$A$2:$A$101,0))</f>
        <v>8.0999999999999996E-3</v>
      </c>
      <c r="Z240" s="14">
        <v>-2.5000000000000001E-3</v>
      </c>
      <c r="AA240" s="16">
        <f t="shared" si="17"/>
        <v>0.1012</v>
      </c>
      <c r="AB240" s="25">
        <f t="shared" si="18"/>
        <v>8.0657286565712916E-3</v>
      </c>
      <c r="AC240" s="23">
        <f t="shared" si="19"/>
        <v>1.4929599762074849E-2</v>
      </c>
    </row>
    <row r="241" spans="1:29" x14ac:dyDescent="0.3">
      <c r="A241" s="4" t="s">
        <v>81</v>
      </c>
      <c r="B241" s="18">
        <v>45627</v>
      </c>
      <c r="C241" s="4" t="s">
        <v>281</v>
      </c>
      <c r="D241" s="4">
        <v>12</v>
      </c>
      <c r="E241" s="15">
        <v>1559325.57</v>
      </c>
      <c r="F241" s="19">
        <v>1.1042000000000001</v>
      </c>
      <c r="G241" s="20">
        <v>0</v>
      </c>
      <c r="H241" s="4">
        <v>72.8</v>
      </c>
      <c r="I241" s="4">
        <v>9</v>
      </c>
      <c r="J241" s="4">
        <v>1</v>
      </c>
      <c r="K241" s="21">
        <v>0.92390000000000005</v>
      </c>
      <c r="L241" s="21">
        <v>8.1500000000000003E-2</v>
      </c>
      <c r="M241" s="4">
        <v>0</v>
      </c>
      <c r="N241" s="4">
        <v>0</v>
      </c>
      <c r="O241" s="4">
        <v>0</v>
      </c>
      <c r="P241" s="4">
        <v>75.8</v>
      </c>
      <c r="Q241" s="15">
        <v>0</v>
      </c>
      <c r="R241" s="15">
        <v>39779.32</v>
      </c>
      <c r="S241" s="15">
        <v>12366.65</v>
      </c>
      <c r="T241" s="15">
        <v>1659547.13</v>
      </c>
      <c r="U241" s="22">
        <f t="shared" si="15"/>
        <v>1586738.2400000002</v>
      </c>
      <c r="V241" s="23">
        <f t="shared" si="16"/>
        <v>4.3872746175036122E-2</v>
      </c>
      <c r="W241" s="24">
        <f>Parametros!$B$4*H241+Parametros!$B$5*K241*100+Parametros!$B$6*P241+Parametros!$B$7*(1-L241)*100</f>
        <v>82.134500000000003</v>
      </c>
      <c r="X241" s="16">
        <f>INDEX('Tasa Referencia'!$B$2:$B$37,MATCH(B241,'Tasa Referencia'!$A$2:$A$37,0))</f>
        <v>9.2399999999999996E-2</v>
      </c>
      <c r="Y241" s="16">
        <f>INDEX('Catalogo Proveedores'!$N$2:$N$101,MATCH(A241,'Catalogo Proveedores'!$A$2:$A$101,0))</f>
        <v>8.0999999999999996E-3</v>
      </c>
      <c r="Z241" s="14">
        <v>-2.5600000000000002E-3</v>
      </c>
      <c r="AA241" s="16">
        <f t="shared" si="17"/>
        <v>9.7939999999999985E-2</v>
      </c>
      <c r="AB241" s="25">
        <f t="shared" si="18"/>
        <v>7.816700191714876E-3</v>
      </c>
      <c r="AC241" s="23">
        <f t="shared" si="19"/>
        <v>3.6056045983321246E-2</v>
      </c>
    </row>
    <row r="242" spans="1:29" x14ac:dyDescent="0.3">
      <c r="A242" s="4" t="s">
        <v>81</v>
      </c>
      <c r="B242" s="18">
        <v>45658</v>
      </c>
      <c r="C242" s="4" t="s">
        <v>282</v>
      </c>
      <c r="D242" s="4">
        <v>1</v>
      </c>
      <c r="E242" s="15">
        <v>1717282.1</v>
      </c>
      <c r="F242" s="19">
        <v>1.1042000000000001</v>
      </c>
      <c r="G242" s="20">
        <v>0</v>
      </c>
      <c r="H242" s="4">
        <v>76.3</v>
      </c>
      <c r="I242" s="4">
        <v>9</v>
      </c>
      <c r="J242" s="4">
        <v>1</v>
      </c>
      <c r="K242" s="21">
        <v>0.85909999999999997</v>
      </c>
      <c r="L242" s="21">
        <v>0.1182</v>
      </c>
      <c r="M242" s="4">
        <v>1</v>
      </c>
      <c r="N242" s="4">
        <v>1</v>
      </c>
      <c r="O242" s="4">
        <v>3.4</v>
      </c>
      <c r="P242" s="4">
        <v>74</v>
      </c>
      <c r="Q242" s="15">
        <v>31889.22</v>
      </c>
      <c r="R242" s="15">
        <v>129874.01</v>
      </c>
      <c r="S242" s="15">
        <v>19298.66</v>
      </c>
      <c r="T242" s="15">
        <v>1814466.5600000001</v>
      </c>
      <c r="U242" s="22">
        <f t="shared" si="15"/>
        <v>1859746.6700000002</v>
      </c>
      <c r="V242" s="23">
        <f t="shared" si="16"/>
        <v>-2.4955053456592831E-2</v>
      </c>
      <c r="W242" s="24">
        <f>Parametros!$B$4*H242+Parametros!$B$5*K242*100+Parametros!$B$6*P242+Parametros!$B$7*(1-L242)*100</f>
        <v>80.504999999999995</v>
      </c>
      <c r="X242" s="16">
        <f>INDEX('Tasa Referencia'!$B$2:$B$37,MATCH(B242,'Tasa Referencia'!$A$2:$A$37,0))</f>
        <v>8.8900000000000007E-2</v>
      </c>
      <c r="Y242" s="16">
        <f>INDEX('Catalogo Proveedores'!$N$2:$N$101,MATCH(A242,'Catalogo Proveedores'!$A$2:$A$101,0))</f>
        <v>8.0999999999999996E-3</v>
      </c>
      <c r="Z242" s="14">
        <v>6.3000000000000003E-4</v>
      </c>
      <c r="AA242" s="16">
        <f t="shared" si="17"/>
        <v>9.7630000000000008E-2</v>
      </c>
      <c r="AB242" s="25">
        <f t="shared" si="18"/>
        <v>7.7929842923387671E-3</v>
      </c>
      <c r="AC242" s="23">
        <f t="shared" si="19"/>
        <v>-3.2748037748931598E-2</v>
      </c>
    </row>
    <row r="243" spans="1:29" x14ac:dyDescent="0.3">
      <c r="A243" s="4" t="s">
        <v>81</v>
      </c>
      <c r="B243" s="18">
        <v>45689</v>
      </c>
      <c r="C243" s="4" t="s">
        <v>282</v>
      </c>
      <c r="D243" s="4">
        <v>2</v>
      </c>
      <c r="E243" s="15">
        <v>1577103.09</v>
      </c>
      <c r="F243" s="19">
        <v>1.1042000000000001</v>
      </c>
      <c r="G243" s="20">
        <v>0</v>
      </c>
      <c r="H243" s="4">
        <v>74.8</v>
      </c>
      <c r="I243" s="4">
        <v>6</v>
      </c>
      <c r="J243" s="4">
        <v>0</v>
      </c>
      <c r="K243" s="21">
        <v>0.96830000000000005</v>
      </c>
      <c r="L243" s="21">
        <v>7.4700000000000003E-2</v>
      </c>
      <c r="M243" s="4">
        <v>0</v>
      </c>
      <c r="N243" s="4">
        <v>0</v>
      </c>
      <c r="O243" s="4">
        <v>0</v>
      </c>
      <c r="P243" s="4">
        <v>74.099999999999994</v>
      </c>
      <c r="Q243" s="15">
        <v>0</v>
      </c>
      <c r="R243" s="15">
        <v>62808.06</v>
      </c>
      <c r="S243" s="15">
        <v>10603.97</v>
      </c>
      <c r="T243" s="15">
        <v>1724718.56</v>
      </c>
      <c r="U243" s="22">
        <f t="shared" si="15"/>
        <v>1629307.1800000002</v>
      </c>
      <c r="V243" s="23">
        <f t="shared" si="16"/>
        <v>5.5319970581171163E-2</v>
      </c>
      <c r="W243" s="24">
        <f>Parametros!$B$4*H243+Parametros!$B$5*K243*100+Parametros!$B$6*P243+Parametros!$B$7*(1-L243)*100</f>
        <v>83.928500000000014</v>
      </c>
      <c r="X243" s="16">
        <f>INDEX('Tasa Referencia'!$B$2:$B$37,MATCH(B243,'Tasa Referencia'!$A$2:$A$37,0))</f>
        <v>8.8300000000000003E-2</v>
      </c>
      <c r="Y243" s="16">
        <f>INDEX('Catalogo Proveedores'!$N$2:$N$101,MATCH(A243,'Catalogo Proveedores'!$A$2:$A$101,0))</f>
        <v>8.0999999999999996E-3</v>
      </c>
      <c r="Z243" s="14">
        <v>-8.4000000000000003E-4</v>
      </c>
      <c r="AA243" s="16">
        <f t="shared" si="17"/>
        <v>9.5560000000000006E-2</v>
      </c>
      <c r="AB243" s="25">
        <f t="shared" si="18"/>
        <v>7.6344657245699388E-3</v>
      </c>
      <c r="AC243" s="23">
        <f t="shared" si="19"/>
        <v>4.7685504856601224E-2</v>
      </c>
    </row>
    <row r="244" spans="1:29" x14ac:dyDescent="0.3">
      <c r="A244" s="4" t="s">
        <v>81</v>
      </c>
      <c r="B244" s="18">
        <v>45717</v>
      </c>
      <c r="C244" s="4" t="s">
        <v>282</v>
      </c>
      <c r="D244" s="4">
        <v>3</v>
      </c>
      <c r="E244" s="15">
        <v>1787814.13</v>
      </c>
      <c r="F244" s="19">
        <v>1.1042000000000001</v>
      </c>
      <c r="G244" s="20">
        <v>0</v>
      </c>
      <c r="H244" s="4">
        <v>76.400000000000006</v>
      </c>
      <c r="I244" s="4">
        <v>11</v>
      </c>
      <c r="J244" s="4">
        <v>1</v>
      </c>
      <c r="K244" s="21">
        <v>0.88670000000000004</v>
      </c>
      <c r="L244" s="21">
        <v>6.7900000000000002E-2</v>
      </c>
      <c r="M244" s="4">
        <v>0</v>
      </c>
      <c r="N244" s="4">
        <v>0</v>
      </c>
      <c r="O244" s="4">
        <v>0</v>
      </c>
      <c r="P244" s="4">
        <v>73.099999999999994</v>
      </c>
      <c r="Q244" s="15">
        <v>0</v>
      </c>
      <c r="R244" s="15">
        <v>53084.35</v>
      </c>
      <c r="S244" s="15">
        <v>12005.21</v>
      </c>
      <c r="T244" s="15">
        <v>1867446.08</v>
      </c>
      <c r="U244" s="22">
        <f t="shared" si="15"/>
        <v>1828893.27</v>
      </c>
      <c r="V244" s="23">
        <f t="shared" si="16"/>
        <v>2.0644671036499248E-2</v>
      </c>
      <c r="W244" s="24">
        <f>Parametros!$B$4*H244+Parametros!$B$5*K244*100+Parametros!$B$6*P244+Parametros!$B$7*(1-L244)*100</f>
        <v>81.94250000000001</v>
      </c>
      <c r="X244" s="16">
        <f>INDEX('Tasa Referencia'!$B$2:$B$37,MATCH(B244,'Tasa Referencia'!$A$2:$A$37,0))</f>
        <v>8.6800000000000002E-2</v>
      </c>
      <c r="Y244" s="16">
        <f>INDEX('Catalogo Proveedores'!$N$2:$N$101,MATCH(A244,'Catalogo Proveedores'!$A$2:$A$101,0))</f>
        <v>8.0999999999999996E-3</v>
      </c>
      <c r="Z244" s="14">
        <v>2.2599999999999999E-3</v>
      </c>
      <c r="AA244" s="16">
        <f t="shared" si="17"/>
        <v>9.7159999999999996E-2</v>
      </c>
      <c r="AB244" s="25">
        <f t="shared" si="18"/>
        <v>7.7570162151112676E-3</v>
      </c>
      <c r="AC244" s="23">
        <f t="shared" si="19"/>
        <v>1.288765482138798E-2</v>
      </c>
    </row>
    <row r="245" spans="1:29" x14ac:dyDescent="0.3">
      <c r="A245" s="4" t="s">
        <v>81</v>
      </c>
      <c r="B245" s="18">
        <v>45748</v>
      </c>
      <c r="C245" s="4" t="s">
        <v>282</v>
      </c>
      <c r="D245" s="4">
        <v>4</v>
      </c>
      <c r="E245" s="15">
        <v>1833009.27</v>
      </c>
      <c r="F245" s="19">
        <v>1.1042000000000001</v>
      </c>
      <c r="G245" s="20">
        <v>0</v>
      </c>
      <c r="H245" s="4">
        <v>69.599999999999994</v>
      </c>
      <c r="I245" s="4">
        <v>8</v>
      </c>
      <c r="J245" s="4">
        <v>1</v>
      </c>
      <c r="K245" s="21">
        <v>0.91220000000000001</v>
      </c>
      <c r="L245" s="21">
        <v>0.15939999999999999</v>
      </c>
      <c r="M245" s="4">
        <v>0</v>
      </c>
      <c r="N245" s="4">
        <v>1</v>
      </c>
      <c r="O245" s="4">
        <v>2.7</v>
      </c>
      <c r="P245" s="4">
        <v>68.7</v>
      </c>
      <c r="Q245" s="15">
        <v>18017.82</v>
      </c>
      <c r="R245" s="15">
        <v>134143.35999999999</v>
      </c>
      <c r="S245" s="15">
        <v>27393.34</v>
      </c>
      <c r="T245" s="15">
        <v>1933655.08</v>
      </c>
      <c r="U245" s="22">
        <f t="shared" si="15"/>
        <v>1957777.11</v>
      </c>
      <c r="V245" s="23">
        <f t="shared" si="16"/>
        <v>-1.2474835998155383E-2</v>
      </c>
      <c r="W245" s="24">
        <f>Parametros!$B$4*H245+Parametros!$B$5*K245*100+Parametros!$B$6*P245+Parametros!$B$7*(1-L245)*100</f>
        <v>78.075000000000003</v>
      </c>
      <c r="X245" s="16">
        <f>INDEX('Tasa Referencia'!$B$2:$B$37,MATCH(B245,'Tasa Referencia'!$A$2:$A$37,0))</f>
        <v>8.4000000000000005E-2</v>
      </c>
      <c r="Y245" s="16">
        <f>INDEX('Catalogo Proveedores'!$N$2:$N$101,MATCH(A245,'Catalogo Proveedores'!$A$2:$A$101,0))</f>
        <v>8.0999999999999996E-3</v>
      </c>
      <c r="Z245" s="14">
        <v>2.6099999999999999E-3</v>
      </c>
      <c r="AA245" s="16">
        <f t="shared" si="17"/>
        <v>9.4710000000000003E-2</v>
      </c>
      <c r="AB245" s="25">
        <f t="shared" si="18"/>
        <v>7.5692940303195844E-3</v>
      </c>
      <c r="AC245" s="23">
        <f t="shared" si="19"/>
        <v>-2.0044130028474966E-2</v>
      </c>
    </row>
    <row r="246" spans="1:29" x14ac:dyDescent="0.3">
      <c r="A246" s="4" t="s">
        <v>81</v>
      </c>
      <c r="B246" s="18">
        <v>45778</v>
      </c>
      <c r="C246" s="4" t="s">
        <v>282</v>
      </c>
      <c r="D246" s="4">
        <v>5</v>
      </c>
      <c r="E246" s="15">
        <v>1929500.64</v>
      </c>
      <c r="F246" s="19">
        <v>1.1532</v>
      </c>
      <c r="G246" s="20">
        <v>4.4400000000000002E-2</v>
      </c>
      <c r="H246" s="4">
        <v>66.400000000000006</v>
      </c>
      <c r="I246" s="4">
        <v>11</v>
      </c>
      <c r="J246" s="4">
        <v>1</v>
      </c>
      <c r="K246" s="21">
        <v>0.92749999999999999</v>
      </c>
      <c r="L246" s="21">
        <v>0.14099999999999999</v>
      </c>
      <c r="M246" s="4">
        <v>2</v>
      </c>
      <c r="N246" s="4">
        <v>0</v>
      </c>
      <c r="O246" s="4">
        <v>0</v>
      </c>
      <c r="P246" s="4">
        <v>70.8</v>
      </c>
      <c r="Q246" s="15">
        <v>24344.49</v>
      </c>
      <c r="R246" s="15">
        <v>168925.8</v>
      </c>
      <c r="S246" s="15">
        <v>25644.61</v>
      </c>
      <c r="T246" s="15">
        <v>1985806.47</v>
      </c>
      <c r="U246" s="22">
        <f t="shared" si="15"/>
        <v>2097126.3199999996</v>
      </c>
      <c r="V246" s="23">
        <f t="shared" si="16"/>
        <v>-5.6057753704468305E-2</v>
      </c>
      <c r="W246" s="24">
        <f>Parametros!$B$4*H246+Parametros!$B$5*K246*100+Parametros!$B$6*P246+Parametros!$B$7*(1-L246)*100</f>
        <v>78.11</v>
      </c>
      <c r="X246" s="16">
        <f>INDEX('Tasa Referencia'!$B$2:$B$37,MATCH(B246,'Tasa Referencia'!$A$2:$A$37,0))</f>
        <v>8.1699999999999995E-2</v>
      </c>
      <c r="Y246" s="16">
        <f>INDEX('Catalogo Proveedores'!$N$2:$N$101,MATCH(A246,'Catalogo Proveedores'!$A$2:$A$101,0))</f>
        <v>8.0999999999999996E-3</v>
      </c>
      <c r="Z246" s="14">
        <v>-1.1199999999999999E-3</v>
      </c>
      <c r="AA246" s="16">
        <f t="shared" si="17"/>
        <v>8.8679999999999995E-2</v>
      </c>
      <c r="AB246" s="25">
        <f t="shared" si="18"/>
        <v>7.1056220791871905E-3</v>
      </c>
      <c r="AC246" s="23">
        <f t="shared" si="19"/>
        <v>-6.3163375783655495E-2</v>
      </c>
    </row>
    <row r="247" spans="1:29" x14ac:dyDescent="0.3">
      <c r="A247" s="4" t="s">
        <v>81</v>
      </c>
      <c r="B247" s="18">
        <v>45809</v>
      </c>
      <c r="C247" s="4" t="s">
        <v>282</v>
      </c>
      <c r="D247" s="4">
        <v>6</v>
      </c>
      <c r="E247" s="15">
        <v>1898106.99</v>
      </c>
      <c r="F247" s="19">
        <v>1.1532</v>
      </c>
      <c r="G247" s="20">
        <v>0</v>
      </c>
      <c r="H247" s="4">
        <v>63.5</v>
      </c>
      <c r="I247" s="4">
        <v>8</v>
      </c>
      <c r="J247" s="4">
        <v>0</v>
      </c>
      <c r="K247" s="21">
        <v>0.99470000000000003</v>
      </c>
      <c r="L247" s="21">
        <v>0.17</v>
      </c>
      <c r="M247" s="4">
        <v>0</v>
      </c>
      <c r="N247" s="4">
        <v>0</v>
      </c>
      <c r="O247" s="4">
        <v>0</v>
      </c>
      <c r="P247" s="4">
        <v>73</v>
      </c>
      <c r="Q247" s="15">
        <v>0</v>
      </c>
      <c r="R247" s="15">
        <v>224179.36</v>
      </c>
      <c r="S247" s="15">
        <v>29034.560000000001</v>
      </c>
      <c r="T247" s="15">
        <v>2065025.83</v>
      </c>
      <c r="U247" s="22">
        <f t="shared" si="15"/>
        <v>2093251.79</v>
      </c>
      <c r="V247" s="23">
        <f t="shared" si="16"/>
        <v>-1.3668574789691594E-2</v>
      </c>
      <c r="W247" s="24">
        <f>Parametros!$B$4*H247+Parametros!$B$5*K247*100+Parametros!$B$6*P247+Parametros!$B$7*(1-L247)*100</f>
        <v>79.116</v>
      </c>
      <c r="X247" s="16">
        <f>INDEX('Tasa Referencia'!$B$2:$B$37,MATCH(B247,'Tasa Referencia'!$A$2:$A$37,0))</f>
        <v>8.1600000000000006E-2</v>
      </c>
      <c r="Y247" s="16">
        <f>INDEX('Catalogo Proveedores'!$N$2:$N$101,MATCH(A247,'Catalogo Proveedores'!$A$2:$A$101,0))</f>
        <v>8.0999999999999996E-3</v>
      </c>
      <c r="Z247" s="14">
        <v>-3.8E-3</v>
      </c>
      <c r="AA247" s="16">
        <f t="shared" si="17"/>
        <v>8.5900000000000004E-2</v>
      </c>
      <c r="AB247" s="25">
        <f t="shared" si="18"/>
        <v>6.8910628764466964E-3</v>
      </c>
      <c r="AC247" s="23">
        <f t="shared" si="19"/>
        <v>-2.0559637666138289E-2</v>
      </c>
    </row>
    <row r="248" spans="1:29" x14ac:dyDescent="0.3">
      <c r="A248" s="4" t="s">
        <v>81</v>
      </c>
      <c r="B248" s="18">
        <v>45839</v>
      </c>
      <c r="C248" s="4" t="s">
        <v>282</v>
      </c>
      <c r="D248" s="4">
        <v>7</v>
      </c>
      <c r="E248" s="15">
        <v>1952451.45</v>
      </c>
      <c r="F248" s="19">
        <v>1.1532</v>
      </c>
      <c r="G248" s="20">
        <v>0</v>
      </c>
      <c r="H248" s="4">
        <v>62.4</v>
      </c>
      <c r="I248" s="4">
        <v>13</v>
      </c>
      <c r="J248" s="4">
        <v>1</v>
      </c>
      <c r="K248" s="21">
        <v>0.92549999999999999</v>
      </c>
      <c r="L248" s="21">
        <v>0.14280000000000001</v>
      </c>
      <c r="M248" s="4">
        <v>0</v>
      </c>
      <c r="N248" s="4">
        <v>0</v>
      </c>
      <c r="O248" s="4">
        <v>0</v>
      </c>
      <c r="P248" s="4">
        <v>75.599999999999994</v>
      </c>
      <c r="Q248" s="15">
        <v>0</v>
      </c>
      <c r="R248" s="15">
        <v>130846.6</v>
      </c>
      <c r="S248" s="15">
        <v>26264.71</v>
      </c>
      <c r="T248" s="15">
        <v>2068859.81</v>
      </c>
      <c r="U248" s="22">
        <f t="shared" si="15"/>
        <v>2057033.34</v>
      </c>
      <c r="V248" s="23">
        <f t="shared" si="16"/>
        <v>5.716419229005165E-3</v>
      </c>
      <c r="W248" s="24">
        <f>Parametros!$B$4*H248+Parametros!$B$5*K248*100+Parametros!$B$6*P248+Parametros!$B$7*(1-L248)*100</f>
        <v>77.583000000000013</v>
      </c>
      <c r="X248" s="16">
        <f>INDEX('Tasa Referencia'!$B$2:$B$37,MATCH(B248,'Tasa Referencia'!$A$2:$A$37,0))</f>
        <v>8.0699999999999994E-2</v>
      </c>
      <c r="Y248" s="16">
        <f>INDEX('Catalogo Proveedores'!$N$2:$N$101,MATCH(A248,'Catalogo Proveedores'!$A$2:$A$101,0))</f>
        <v>8.0999999999999996E-3</v>
      </c>
      <c r="Z248" s="14">
        <v>-4.5900000000000003E-3</v>
      </c>
      <c r="AA248" s="16">
        <f t="shared" si="17"/>
        <v>8.4209999999999993E-2</v>
      </c>
      <c r="AB248" s="25">
        <f t="shared" si="18"/>
        <v>6.7603831863609631E-3</v>
      </c>
      <c r="AC248" s="23">
        <f t="shared" si="19"/>
        <v>-1.0439639573557981E-3</v>
      </c>
    </row>
    <row r="249" spans="1:29" x14ac:dyDescent="0.3">
      <c r="A249" s="4" t="s">
        <v>81</v>
      </c>
      <c r="B249" s="18">
        <v>45870</v>
      </c>
      <c r="C249" s="4" t="s">
        <v>282</v>
      </c>
      <c r="D249" s="4">
        <v>8</v>
      </c>
      <c r="E249" s="15">
        <v>1846303.17</v>
      </c>
      <c r="F249" s="19">
        <v>1.1532</v>
      </c>
      <c r="G249" s="20">
        <v>0</v>
      </c>
      <c r="H249" s="4">
        <v>64.2</v>
      </c>
      <c r="I249" s="4">
        <v>11</v>
      </c>
      <c r="J249" s="4">
        <v>1</v>
      </c>
      <c r="K249" s="21">
        <v>0.94430000000000003</v>
      </c>
      <c r="L249" s="21">
        <v>0.1221</v>
      </c>
      <c r="M249" s="4">
        <v>0</v>
      </c>
      <c r="N249" s="4">
        <v>0</v>
      </c>
      <c r="O249" s="4">
        <v>0</v>
      </c>
      <c r="P249" s="4">
        <v>67.400000000000006</v>
      </c>
      <c r="Q249" s="15">
        <v>0</v>
      </c>
      <c r="R249" s="15">
        <v>137959.4</v>
      </c>
      <c r="S249" s="15">
        <v>21400.14</v>
      </c>
      <c r="T249" s="15">
        <v>2043831.97</v>
      </c>
      <c r="U249" s="22">
        <f t="shared" si="15"/>
        <v>1962862.43</v>
      </c>
      <c r="V249" s="23">
        <f t="shared" si="16"/>
        <v>3.9616534621483603E-2</v>
      </c>
      <c r="W249" s="24">
        <f>Parametros!$B$4*H249+Parametros!$B$5*K249*100+Parametros!$B$6*P249+Parametros!$B$7*(1-L249)*100</f>
        <v>77.447499999999991</v>
      </c>
      <c r="X249" s="16">
        <f>INDEX('Tasa Referencia'!$B$2:$B$37,MATCH(B249,'Tasa Referencia'!$A$2:$A$37,0))</f>
        <v>7.7399999999999997E-2</v>
      </c>
      <c r="Y249" s="16">
        <f>INDEX('Catalogo Proveedores'!$N$2:$N$101,MATCH(A249,'Catalogo Proveedores'!$A$2:$A$101,0))</f>
        <v>8.0999999999999996E-3</v>
      </c>
      <c r="Z249" s="14">
        <v>-2.8400000000000001E-3</v>
      </c>
      <c r="AA249" s="16">
        <f t="shared" si="17"/>
        <v>8.2659999999999997E-2</v>
      </c>
      <c r="AB249" s="25">
        <f t="shared" si="18"/>
        <v>6.6403647693233925E-3</v>
      </c>
      <c r="AC249" s="23">
        <f t="shared" si="19"/>
        <v>3.297616985216021E-2</v>
      </c>
    </row>
    <row r="250" spans="1:29" x14ac:dyDescent="0.3">
      <c r="A250" s="4" t="s">
        <v>81</v>
      </c>
      <c r="B250" s="18">
        <v>45901</v>
      </c>
      <c r="C250" s="4" t="s">
        <v>282</v>
      </c>
      <c r="D250" s="4">
        <v>9</v>
      </c>
      <c r="E250" s="15">
        <v>1677642.85</v>
      </c>
      <c r="F250" s="19">
        <v>1.1532</v>
      </c>
      <c r="G250" s="20">
        <v>0</v>
      </c>
      <c r="H250" s="4">
        <v>66.099999999999994</v>
      </c>
      <c r="I250" s="4">
        <v>17</v>
      </c>
      <c r="J250" s="4">
        <v>1</v>
      </c>
      <c r="K250" s="21">
        <v>0.95720000000000005</v>
      </c>
      <c r="L250" s="21">
        <v>0.13089999999999999</v>
      </c>
      <c r="M250" s="4">
        <v>0</v>
      </c>
      <c r="N250" s="4">
        <v>0</v>
      </c>
      <c r="O250" s="4">
        <v>0</v>
      </c>
      <c r="P250" s="4">
        <v>76.3</v>
      </c>
      <c r="Q250" s="15">
        <v>0</v>
      </c>
      <c r="R250" s="15">
        <v>87310.96</v>
      </c>
      <c r="S250" s="15">
        <v>20774.439999999999</v>
      </c>
      <c r="T250" s="15">
        <v>1777074.92</v>
      </c>
      <c r="U250" s="22">
        <f t="shared" si="15"/>
        <v>1744179.37</v>
      </c>
      <c r="V250" s="23">
        <f t="shared" si="16"/>
        <v>1.8511065363524357E-2</v>
      </c>
      <c r="W250" s="24">
        <f>Parametros!$B$4*H250+Parametros!$B$5*K250*100+Parametros!$B$6*P250+Parametros!$B$7*(1-L250)*100</f>
        <v>80.147500000000008</v>
      </c>
      <c r="X250" s="16">
        <f>INDEX('Tasa Referencia'!$B$2:$B$37,MATCH(B250,'Tasa Referencia'!$A$2:$A$37,0))</f>
        <v>7.4899999999999994E-2</v>
      </c>
      <c r="Y250" s="16">
        <f>INDEX('Catalogo Proveedores'!$N$2:$N$101,MATCH(A250,'Catalogo Proveedores'!$A$2:$A$101,0))</f>
        <v>8.0999999999999996E-3</v>
      </c>
      <c r="Z250" s="14">
        <v>-2.2399999999999998E-3</v>
      </c>
      <c r="AA250" s="16">
        <f t="shared" si="17"/>
        <v>8.0759999999999985E-2</v>
      </c>
      <c r="AB250" s="25">
        <f t="shared" si="18"/>
        <v>6.4930303625614361E-3</v>
      </c>
      <c r="AC250" s="23">
        <f t="shared" si="19"/>
        <v>1.2018035000962921E-2</v>
      </c>
    </row>
    <row r="251" spans="1:29" x14ac:dyDescent="0.3">
      <c r="A251" s="4" t="s">
        <v>81</v>
      </c>
      <c r="B251" s="18">
        <v>45931</v>
      </c>
      <c r="C251" s="4" t="s">
        <v>282</v>
      </c>
      <c r="D251" s="4">
        <v>10</v>
      </c>
      <c r="E251" s="15">
        <v>1527497.65</v>
      </c>
      <c r="F251" s="19">
        <v>1.1532</v>
      </c>
      <c r="G251" s="20">
        <v>0</v>
      </c>
      <c r="H251" s="4">
        <v>68.599999999999994</v>
      </c>
      <c r="I251" s="4">
        <v>6</v>
      </c>
      <c r="J251" s="4">
        <v>0</v>
      </c>
      <c r="K251" s="21">
        <v>0.95789999999999997</v>
      </c>
      <c r="L251" s="21">
        <v>0.16239999999999999</v>
      </c>
      <c r="M251" s="4">
        <v>0</v>
      </c>
      <c r="N251" s="4">
        <v>0</v>
      </c>
      <c r="O251" s="4">
        <v>0</v>
      </c>
      <c r="P251" s="4">
        <v>70.2</v>
      </c>
      <c r="Q251" s="15">
        <v>0</v>
      </c>
      <c r="R251" s="15">
        <v>139747.34</v>
      </c>
      <c r="S251" s="15">
        <v>22330.34</v>
      </c>
      <c r="T251" s="15">
        <v>1660708.48</v>
      </c>
      <c r="U251" s="22">
        <f t="shared" si="15"/>
        <v>1644914.65</v>
      </c>
      <c r="V251" s="23">
        <f t="shared" si="16"/>
        <v>9.5102964729848766E-3</v>
      </c>
      <c r="W251" s="24">
        <f>Parametros!$B$4*H251+Parametros!$B$5*K251*100+Parametros!$B$6*P251+Parametros!$B$7*(1-L251)*100</f>
        <v>79.350999999999999</v>
      </c>
      <c r="X251" s="16">
        <f>INDEX('Tasa Referencia'!$B$2:$B$37,MATCH(B251,'Tasa Referencia'!$A$2:$A$37,0))</f>
        <v>7.4300000000000005E-2</v>
      </c>
      <c r="Y251" s="16">
        <f>INDEX('Catalogo Proveedores'!$N$2:$N$101,MATCH(A251,'Catalogo Proveedores'!$A$2:$A$101,0))</f>
        <v>8.0999999999999996E-3</v>
      </c>
      <c r="Z251" s="14">
        <v>-8.1399999999999997E-3</v>
      </c>
      <c r="AA251" s="16">
        <f t="shared" si="17"/>
        <v>7.4260000000000007E-2</v>
      </c>
      <c r="AB251" s="25">
        <f t="shared" si="18"/>
        <v>5.9871897043208833E-3</v>
      </c>
      <c r="AC251" s="23">
        <f t="shared" si="19"/>
        <v>3.5231067686639934E-3</v>
      </c>
    </row>
    <row r="252" spans="1:29" x14ac:dyDescent="0.3">
      <c r="A252" s="4" t="s">
        <v>81</v>
      </c>
      <c r="B252" s="18">
        <v>45962</v>
      </c>
      <c r="C252" s="4" t="s">
        <v>282</v>
      </c>
      <c r="D252" s="4">
        <v>11</v>
      </c>
      <c r="E252" s="15">
        <v>1620007.35</v>
      </c>
      <c r="F252" s="19">
        <v>1.1532</v>
      </c>
      <c r="G252" s="20">
        <v>0</v>
      </c>
      <c r="H252" s="4">
        <v>67</v>
      </c>
      <c r="I252" s="4">
        <v>9</v>
      </c>
      <c r="J252" s="4">
        <v>1</v>
      </c>
      <c r="K252" s="21">
        <v>0.84899999999999998</v>
      </c>
      <c r="L252" s="21">
        <v>0.12909999999999999</v>
      </c>
      <c r="M252" s="4">
        <v>1</v>
      </c>
      <c r="N252" s="4">
        <v>0</v>
      </c>
      <c r="O252" s="4">
        <v>0</v>
      </c>
      <c r="P252" s="4">
        <v>74.900000000000006</v>
      </c>
      <c r="Q252" s="15">
        <v>83624.56</v>
      </c>
      <c r="R252" s="15">
        <v>97923.54</v>
      </c>
      <c r="S252" s="15">
        <v>19790.38</v>
      </c>
      <c r="T252" s="15">
        <v>1669264.72</v>
      </c>
      <c r="U252" s="22">
        <f t="shared" si="15"/>
        <v>1781765.0700000003</v>
      </c>
      <c r="V252" s="23">
        <f t="shared" si="16"/>
        <v>-6.7395152279981288E-2</v>
      </c>
      <c r="W252" s="24">
        <f>Parametros!$B$4*H252+Parametros!$B$5*K252*100+Parametros!$B$6*P252+Parametros!$B$7*(1-L252)*100</f>
        <v>76.96350000000001</v>
      </c>
      <c r="X252" s="16">
        <f>INDEX('Tasa Referencia'!$B$2:$B$37,MATCH(B252,'Tasa Referencia'!$A$2:$A$37,0))</f>
        <v>7.2800000000000004E-2</v>
      </c>
      <c r="Y252" s="16">
        <f>INDEX('Catalogo Proveedores'!$N$2:$N$101,MATCH(A252,'Catalogo Proveedores'!$A$2:$A$101,0))</f>
        <v>8.0999999999999996E-3</v>
      </c>
      <c r="Z252" s="14">
        <v>-3.5300000000000002E-3</v>
      </c>
      <c r="AA252" s="16">
        <f t="shared" si="17"/>
        <v>7.7369999999999994E-2</v>
      </c>
      <c r="AB252" s="25">
        <f t="shared" si="18"/>
        <v>6.2295640295215726E-3</v>
      </c>
      <c r="AC252" s="23">
        <f t="shared" si="19"/>
        <v>-7.3624716309502861E-2</v>
      </c>
    </row>
    <row r="253" spans="1:29" x14ac:dyDescent="0.3">
      <c r="A253" s="4" t="s">
        <v>81</v>
      </c>
      <c r="B253" s="18">
        <v>45992</v>
      </c>
      <c r="C253" s="4" t="s">
        <v>282</v>
      </c>
      <c r="D253" s="4">
        <v>12</v>
      </c>
      <c r="E253" s="15">
        <v>1566951.38</v>
      </c>
      <c r="F253" s="19">
        <v>1.1532</v>
      </c>
      <c r="G253" s="20">
        <v>0</v>
      </c>
      <c r="H253" s="4">
        <v>67.400000000000006</v>
      </c>
      <c r="I253" s="4">
        <v>9</v>
      </c>
      <c r="J253" s="4">
        <v>1</v>
      </c>
      <c r="K253" s="21">
        <v>0.92789999999999995</v>
      </c>
      <c r="L253" s="21">
        <v>0.1376</v>
      </c>
      <c r="M253" s="4">
        <v>0</v>
      </c>
      <c r="N253" s="4">
        <v>0</v>
      </c>
      <c r="O253" s="4">
        <v>0</v>
      </c>
      <c r="P253" s="4">
        <v>69.400000000000006</v>
      </c>
      <c r="Q253" s="15">
        <v>0</v>
      </c>
      <c r="R253" s="15">
        <v>129272.96000000001</v>
      </c>
      <c r="S253" s="15">
        <v>20352.12</v>
      </c>
      <c r="T253" s="15">
        <v>1702539.63</v>
      </c>
      <c r="U253" s="22">
        <f t="shared" si="15"/>
        <v>1675872.2199999997</v>
      </c>
      <c r="V253" s="23">
        <f t="shared" si="16"/>
        <v>1.5663312342397664E-2</v>
      </c>
      <c r="W253" s="24">
        <f>Parametros!$B$4*H253+Parametros!$B$5*K253*100+Parametros!$B$6*P253+Parametros!$B$7*(1-L253)*100</f>
        <v>78.242999999999995</v>
      </c>
      <c r="X253" s="16">
        <f>INDEX('Tasa Referencia'!$B$2:$B$37,MATCH(B253,'Tasa Referencia'!$A$2:$A$37,0))</f>
        <v>6.9599999999999995E-2</v>
      </c>
      <c r="Y253" s="16">
        <f>INDEX('Catalogo Proveedores'!$N$2:$N$101,MATCH(A253,'Catalogo Proveedores'!$A$2:$A$101,0))</f>
        <v>8.0999999999999996E-3</v>
      </c>
      <c r="Z253" s="14">
        <v>1.8600000000000001E-3</v>
      </c>
      <c r="AA253" s="16">
        <f t="shared" si="17"/>
        <v>7.9559999999999992E-2</v>
      </c>
      <c r="AB253" s="25">
        <f t="shared" si="18"/>
        <v>6.3998546714314486E-3</v>
      </c>
      <c r="AC253" s="23">
        <f t="shared" si="19"/>
        <v>9.2634576709662159E-3</v>
      </c>
    </row>
    <row r="254" spans="1:29" x14ac:dyDescent="0.3">
      <c r="A254" s="4" t="s">
        <v>84</v>
      </c>
      <c r="B254" s="18">
        <v>44927</v>
      </c>
      <c r="C254" s="4" t="s">
        <v>279</v>
      </c>
      <c r="D254" s="4">
        <v>1</v>
      </c>
      <c r="E254" s="15">
        <v>2526535.63</v>
      </c>
      <c r="F254" s="19">
        <v>1</v>
      </c>
      <c r="G254" s="20">
        <v>0</v>
      </c>
      <c r="H254" s="4">
        <v>96.3</v>
      </c>
      <c r="I254" s="4">
        <v>15</v>
      </c>
      <c r="J254" s="4">
        <v>4</v>
      </c>
      <c r="K254" s="21">
        <v>0.75580000000000003</v>
      </c>
      <c r="L254" s="21">
        <v>1.9699999999999999E-2</v>
      </c>
      <c r="M254" s="4">
        <v>2</v>
      </c>
      <c r="N254" s="4">
        <v>1</v>
      </c>
      <c r="O254" s="4">
        <v>10.8</v>
      </c>
      <c r="P254" s="4">
        <v>93.8</v>
      </c>
      <c r="Q254" s="15">
        <v>120820.97</v>
      </c>
      <c r="R254" s="15">
        <v>18771.32</v>
      </c>
      <c r="S254" s="15">
        <v>35121.9</v>
      </c>
      <c r="T254" s="15">
        <v>2606563.54</v>
      </c>
      <c r="U254" s="22">
        <f t="shared" si="15"/>
        <v>2631006.02</v>
      </c>
      <c r="V254" s="23">
        <f t="shared" si="16"/>
        <v>-9.3772814761308217E-3</v>
      </c>
      <c r="W254" s="24">
        <f>Parametros!$B$4*H254+Parametros!$B$5*K254*100+Parametros!$B$6*P254+Parametros!$B$7*(1-L254)*100</f>
        <v>89.843499999999992</v>
      </c>
      <c r="X254" s="16">
        <f>INDEX('Tasa Referencia'!$B$2:$B$37,MATCH(B254,'Tasa Referencia'!$A$2:$A$37,0))</f>
        <v>0.1125</v>
      </c>
      <c r="Y254" s="16">
        <f>INDEX('Catalogo Proveedores'!$N$2:$N$101,MATCH(A254,'Catalogo Proveedores'!$A$2:$A$101,0))</f>
        <v>3.6299999999999999E-2</v>
      </c>
      <c r="Z254" s="14">
        <v>-7.2999999999999996E-4</v>
      </c>
      <c r="AA254" s="16">
        <f t="shared" si="17"/>
        <v>0.14806999999999998</v>
      </c>
      <c r="AB254" s="25">
        <f t="shared" si="18"/>
        <v>1.1573314502812293E-2</v>
      </c>
      <c r="AC254" s="23">
        <f t="shared" si="19"/>
        <v>-2.0950595978943116E-2</v>
      </c>
    </row>
    <row r="255" spans="1:29" x14ac:dyDescent="0.3">
      <c r="A255" s="4" t="s">
        <v>84</v>
      </c>
      <c r="B255" s="18">
        <v>44958</v>
      </c>
      <c r="C255" s="4" t="s">
        <v>279</v>
      </c>
      <c r="D255" s="4">
        <v>2</v>
      </c>
      <c r="E255" s="15">
        <v>2744777.29</v>
      </c>
      <c r="F255" s="19">
        <v>1</v>
      </c>
      <c r="G255" s="20">
        <v>0</v>
      </c>
      <c r="H255" s="4">
        <v>98.2</v>
      </c>
      <c r="I255" s="4">
        <v>9</v>
      </c>
      <c r="J255" s="4">
        <v>1</v>
      </c>
      <c r="K255" s="21">
        <v>0.85070000000000001</v>
      </c>
      <c r="L255" s="21">
        <v>8.6E-3</v>
      </c>
      <c r="M255" s="4">
        <v>1</v>
      </c>
      <c r="N255" s="4">
        <v>0</v>
      </c>
      <c r="O255" s="4">
        <v>0</v>
      </c>
      <c r="P255" s="4">
        <v>86.3</v>
      </c>
      <c r="Q255" s="15">
        <v>46777.38</v>
      </c>
      <c r="R255" s="15">
        <v>11176.87</v>
      </c>
      <c r="S255" s="15">
        <v>12602.31</v>
      </c>
      <c r="T255" s="15">
        <v>2882915.14</v>
      </c>
      <c r="U255" s="22">
        <f t="shared" si="15"/>
        <v>2790129.23</v>
      </c>
      <c r="V255" s="23">
        <f t="shared" si="16"/>
        <v>3.2184752410020695E-2</v>
      </c>
      <c r="W255" s="24">
        <f>Parametros!$B$4*H255+Parametros!$B$5*K255*100+Parametros!$B$6*P255+Parametros!$B$7*(1-L255)*100</f>
        <v>92.021999999999991</v>
      </c>
      <c r="X255" s="16">
        <f>INDEX('Tasa Referencia'!$B$2:$B$37,MATCH(B255,'Tasa Referencia'!$A$2:$A$37,0))</f>
        <v>0.11409999999999999</v>
      </c>
      <c r="Y255" s="16">
        <f>INDEX('Catalogo Proveedores'!$N$2:$N$101,MATCH(A255,'Catalogo Proveedores'!$A$2:$A$101,0))</f>
        <v>3.6299999999999999E-2</v>
      </c>
      <c r="Z255" s="14">
        <v>1.2E-4</v>
      </c>
      <c r="AA255" s="16">
        <f t="shared" si="17"/>
        <v>0.15051999999999999</v>
      </c>
      <c r="AB255" s="25">
        <f t="shared" si="18"/>
        <v>1.1753031612438347E-2</v>
      </c>
      <c r="AC255" s="23">
        <f t="shared" si="19"/>
        <v>2.0431720797582348E-2</v>
      </c>
    </row>
    <row r="256" spans="1:29" x14ac:dyDescent="0.3">
      <c r="A256" s="4" t="s">
        <v>84</v>
      </c>
      <c r="B256" s="18">
        <v>44986</v>
      </c>
      <c r="C256" s="4" t="s">
        <v>279</v>
      </c>
      <c r="D256" s="4">
        <v>3</v>
      </c>
      <c r="E256" s="15">
        <v>2736787.21</v>
      </c>
      <c r="F256" s="19">
        <v>1</v>
      </c>
      <c r="G256" s="20">
        <v>0</v>
      </c>
      <c r="H256" s="4">
        <v>95.5</v>
      </c>
      <c r="I256" s="4">
        <v>9</v>
      </c>
      <c r="J256" s="4">
        <v>2</v>
      </c>
      <c r="K256" s="21">
        <v>0.83289999999999997</v>
      </c>
      <c r="L256" s="21">
        <v>1.9599999999999999E-2</v>
      </c>
      <c r="M256" s="4">
        <v>2</v>
      </c>
      <c r="N256" s="4">
        <v>1</v>
      </c>
      <c r="O256" s="4">
        <v>8.1</v>
      </c>
      <c r="P256" s="4">
        <v>89.1</v>
      </c>
      <c r="Q256" s="15">
        <v>202414.74</v>
      </c>
      <c r="R256" s="15">
        <v>23901.7</v>
      </c>
      <c r="S256" s="15">
        <v>27019.91</v>
      </c>
      <c r="T256" s="15">
        <v>2893985.15</v>
      </c>
      <c r="U256" s="22">
        <f t="shared" si="15"/>
        <v>2936083.74</v>
      </c>
      <c r="V256" s="23">
        <f t="shared" si="16"/>
        <v>-1.4546926752544089E-2</v>
      </c>
      <c r="W256" s="24">
        <f>Parametros!$B$4*H256+Parametros!$B$5*K256*100+Parametros!$B$6*P256+Parametros!$B$7*(1-L256)*100</f>
        <v>90.938000000000002</v>
      </c>
      <c r="X256" s="16">
        <f>INDEX('Tasa Referencia'!$B$2:$B$37,MATCH(B256,'Tasa Referencia'!$A$2:$A$37,0))</f>
        <v>0.114</v>
      </c>
      <c r="Y256" s="16">
        <f>INDEX('Catalogo Proveedores'!$N$2:$N$101,MATCH(A256,'Catalogo Proveedores'!$A$2:$A$101,0))</f>
        <v>3.6299999999999999E-2</v>
      </c>
      <c r="Z256" s="14">
        <v>-8.5999999999999998E-4</v>
      </c>
      <c r="AA256" s="16">
        <f t="shared" si="17"/>
        <v>0.14943999999999999</v>
      </c>
      <c r="AB256" s="25">
        <f t="shared" si="18"/>
        <v>1.1673852655901706E-2</v>
      </c>
      <c r="AC256" s="23">
        <f t="shared" si="19"/>
        <v>-2.6220779408445798E-2</v>
      </c>
    </row>
    <row r="257" spans="1:29" x14ac:dyDescent="0.3">
      <c r="A257" s="4" t="s">
        <v>84</v>
      </c>
      <c r="B257" s="18">
        <v>45017</v>
      </c>
      <c r="C257" s="4" t="s">
        <v>279</v>
      </c>
      <c r="D257" s="4">
        <v>4</v>
      </c>
      <c r="E257" s="15">
        <v>2699130.59</v>
      </c>
      <c r="F257" s="19">
        <v>1</v>
      </c>
      <c r="G257" s="20">
        <v>0</v>
      </c>
      <c r="H257" s="4">
        <v>97.7</v>
      </c>
      <c r="I257" s="4">
        <v>11</v>
      </c>
      <c r="J257" s="4">
        <v>2</v>
      </c>
      <c r="K257" s="21">
        <v>0.83289999999999997</v>
      </c>
      <c r="L257" s="21">
        <v>5.1999999999999998E-3</v>
      </c>
      <c r="M257" s="4">
        <v>2</v>
      </c>
      <c r="N257" s="4">
        <v>0</v>
      </c>
      <c r="O257" s="4">
        <v>0</v>
      </c>
      <c r="P257" s="4">
        <v>91.8</v>
      </c>
      <c r="Q257" s="15">
        <v>15966.71</v>
      </c>
      <c r="R257" s="15">
        <v>9275.93</v>
      </c>
      <c r="S257" s="15">
        <v>15044.49</v>
      </c>
      <c r="T257" s="15">
        <v>3110789.55</v>
      </c>
      <c r="U257" s="22">
        <f t="shared" si="15"/>
        <v>2709328.7399999998</v>
      </c>
      <c r="V257" s="23">
        <f t="shared" si="16"/>
        <v>0.12905431355843408</v>
      </c>
      <c r="W257" s="24">
        <f>Parametros!$B$4*H257+Parametros!$B$5*K257*100+Parametros!$B$6*P257+Parametros!$B$7*(1-L257)*100</f>
        <v>92.463999999999999</v>
      </c>
      <c r="X257" s="16">
        <f>INDEX('Tasa Referencia'!$B$2:$B$37,MATCH(B257,'Tasa Referencia'!$A$2:$A$37,0))</f>
        <v>0.1119</v>
      </c>
      <c r="Y257" s="16">
        <f>INDEX('Catalogo Proveedores'!$N$2:$N$101,MATCH(A257,'Catalogo Proveedores'!$A$2:$A$101,0))</f>
        <v>3.6299999999999999E-2</v>
      </c>
      <c r="Z257" s="14">
        <v>2.14E-3</v>
      </c>
      <c r="AA257" s="16">
        <f t="shared" si="17"/>
        <v>0.15034</v>
      </c>
      <c r="AB257" s="25">
        <f t="shared" si="18"/>
        <v>1.1739839852342948E-2</v>
      </c>
      <c r="AC257" s="23">
        <f t="shared" si="19"/>
        <v>0.11731447370609113</v>
      </c>
    </row>
    <row r="258" spans="1:29" x14ac:dyDescent="0.3">
      <c r="A258" s="4" t="s">
        <v>84</v>
      </c>
      <c r="B258" s="18">
        <v>45047</v>
      </c>
      <c r="C258" s="4" t="s">
        <v>279</v>
      </c>
      <c r="D258" s="4">
        <v>5</v>
      </c>
      <c r="E258" s="15">
        <v>2952037.52</v>
      </c>
      <c r="F258" s="19">
        <v>1.0589999999999999</v>
      </c>
      <c r="G258" s="20">
        <v>5.8999999999999997E-2</v>
      </c>
      <c r="H258" s="4">
        <v>94.2</v>
      </c>
      <c r="I258" s="4">
        <v>15</v>
      </c>
      <c r="J258" s="4">
        <v>2</v>
      </c>
      <c r="K258" s="21">
        <v>0.83860000000000001</v>
      </c>
      <c r="L258" s="21">
        <v>2.4199999999999999E-2</v>
      </c>
      <c r="M258" s="4">
        <v>1</v>
      </c>
      <c r="N258" s="4">
        <v>0</v>
      </c>
      <c r="O258" s="4">
        <v>0</v>
      </c>
      <c r="P258" s="4">
        <v>86.6</v>
      </c>
      <c r="Q258" s="15">
        <v>9257.39</v>
      </c>
      <c r="R258" s="15">
        <v>38573.83</v>
      </c>
      <c r="S258" s="15">
        <v>33258.67</v>
      </c>
      <c r="T258" s="15">
        <v>3236190.94</v>
      </c>
      <c r="U258" s="22">
        <f t="shared" ref="U258:U321" si="20">E258+Q258+R258-S258</f>
        <v>2966610.0700000003</v>
      </c>
      <c r="V258" s="23">
        <f t="shared" ref="V258:V321" si="21">IF(T258=0,0,(T258-U258)/T258)</f>
        <v>8.3301904924064724E-2</v>
      </c>
      <c r="W258" s="24">
        <f>Parametros!$B$4*H258+Parametros!$B$5*K258*100+Parametros!$B$6*P258+Parametros!$B$7*(1-L258)*100</f>
        <v>90.085000000000008</v>
      </c>
      <c r="X258" s="16">
        <f>INDEX('Tasa Referencia'!$B$2:$B$37,MATCH(B258,'Tasa Referencia'!$A$2:$A$37,0))</f>
        <v>0.11210000000000001</v>
      </c>
      <c r="Y258" s="16">
        <f>INDEX('Catalogo Proveedores'!$N$2:$N$101,MATCH(A258,'Catalogo Proveedores'!$A$2:$A$101,0))</f>
        <v>3.6299999999999999E-2</v>
      </c>
      <c r="Z258" s="14">
        <v>-7.1000000000000002E-4</v>
      </c>
      <c r="AA258" s="16">
        <f t="shared" ref="AA258:AA321" si="22">X258+Y258+Z258</f>
        <v>0.14769000000000002</v>
      </c>
      <c r="AB258" s="25">
        <f t="shared" ref="AB258:AB321" si="23">(1+AA258)^(1/12)-1</f>
        <v>1.1545408525353684E-2</v>
      </c>
      <c r="AC258" s="23">
        <f t="shared" ref="AC258:AC321" si="24">V258-AB258</f>
        <v>7.1756496398711039E-2</v>
      </c>
    </row>
    <row r="259" spans="1:29" x14ac:dyDescent="0.3">
      <c r="A259" s="4" t="s">
        <v>84</v>
      </c>
      <c r="B259" s="18">
        <v>45078</v>
      </c>
      <c r="C259" s="4" t="s">
        <v>279</v>
      </c>
      <c r="D259" s="4">
        <v>6</v>
      </c>
      <c r="E259" s="15">
        <v>2960069.68</v>
      </c>
      <c r="F259" s="19">
        <v>1.0589999999999999</v>
      </c>
      <c r="G259" s="20">
        <v>0</v>
      </c>
      <c r="H259" s="4">
        <v>90</v>
      </c>
      <c r="I259" s="4">
        <v>15</v>
      </c>
      <c r="J259" s="4">
        <v>4</v>
      </c>
      <c r="K259" s="21">
        <v>0.70799999999999996</v>
      </c>
      <c r="L259" s="21">
        <v>2.46E-2</v>
      </c>
      <c r="M259" s="4">
        <v>2</v>
      </c>
      <c r="N259" s="4">
        <v>0</v>
      </c>
      <c r="O259" s="4">
        <v>0</v>
      </c>
      <c r="P259" s="4">
        <v>87</v>
      </c>
      <c r="Q259" s="15">
        <v>31479.5</v>
      </c>
      <c r="R259" s="15">
        <v>43642.55</v>
      </c>
      <c r="S259" s="15">
        <v>45524.14</v>
      </c>
      <c r="T259" s="15">
        <v>2954370.7</v>
      </c>
      <c r="U259" s="22">
        <f t="shared" si="20"/>
        <v>2989667.59</v>
      </c>
      <c r="V259" s="23">
        <f t="shared" si="21"/>
        <v>-1.1947346350273398E-2</v>
      </c>
      <c r="W259" s="24">
        <f>Parametros!$B$4*H259+Parametros!$B$5*K259*100+Parametros!$B$6*P259+Parametros!$B$7*(1-L259)*100</f>
        <v>84.771000000000001</v>
      </c>
      <c r="X259" s="16">
        <f>INDEX('Tasa Referencia'!$B$2:$B$37,MATCH(B259,'Tasa Referencia'!$A$2:$A$37,0))</f>
        <v>0.1119</v>
      </c>
      <c r="Y259" s="16">
        <f>INDEX('Catalogo Proveedores'!$N$2:$N$101,MATCH(A259,'Catalogo Proveedores'!$A$2:$A$101,0))</f>
        <v>3.6299999999999999E-2</v>
      </c>
      <c r="Z259" s="14">
        <v>-8.7000000000000001E-4</v>
      </c>
      <c r="AA259" s="16">
        <f t="shared" si="22"/>
        <v>0.14732999999999999</v>
      </c>
      <c r="AB259" s="25">
        <f t="shared" si="23"/>
        <v>1.1518963469687948E-2</v>
      </c>
      <c r="AC259" s="23">
        <f t="shared" si="24"/>
        <v>-2.3466309819961347E-2</v>
      </c>
    </row>
    <row r="260" spans="1:29" x14ac:dyDescent="0.3">
      <c r="A260" s="4" t="s">
        <v>84</v>
      </c>
      <c r="B260" s="18">
        <v>45108</v>
      </c>
      <c r="C260" s="4" t="s">
        <v>279</v>
      </c>
      <c r="D260" s="4">
        <v>7</v>
      </c>
      <c r="E260" s="15">
        <v>2550389.44</v>
      </c>
      <c r="F260" s="19">
        <v>1.0589999999999999</v>
      </c>
      <c r="G260" s="20">
        <v>0</v>
      </c>
      <c r="H260" s="4">
        <v>89.6</v>
      </c>
      <c r="I260" s="4">
        <v>14</v>
      </c>
      <c r="J260" s="4">
        <v>3</v>
      </c>
      <c r="K260" s="21">
        <v>0.76700000000000002</v>
      </c>
      <c r="L260" s="21">
        <v>3.56E-2</v>
      </c>
      <c r="M260" s="4">
        <v>4</v>
      </c>
      <c r="N260" s="4">
        <v>0</v>
      </c>
      <c r="O260" s="4">
        <v>0</v>
      </c>
      <c r="P260" s="4">
        <v>90.5</v>
      </c>
      <c r="Q260" s="15">
        <v>49245.88</v>
      </c>
      <c r="R260" s="15">
        <v>49002.2</v>
      </c>
      <c r="S260" s="15">
        <v>42526.76</v>
      </c>
      <c r="T260" s="15">
        <v>2644594.85</v>
      </c>
      <c r="U260" s="22">
        <f t="shared" si="20"/>
        <v>2606110.7600000002</v>
      </c>
      <c r="V260" s="23">
        <f t="shared" si="21"/>
        <v>1.4551979483738256E-2</v>
      </c>
      <c r="W260" s="24">
        <f>Parametros!$B$4*H260+Parametros!$B$5*K260*100+Parametros!$B$6*P260+Parametros!$B$7*(1-L260)*100</f>
        <v>86.936000000000007</v>
      </c>
      <c r="X260" s="16">
        <f>INDEX('Tasa Referencia'!$B$2:$B$37,MATCH(B260,'Tasa Referencia'!$A$2:$A$37,0))</f>
        <v>0.1132</v>
      </c>
      <c r="Y260" s="16">
        <f>INDEX('Catalogo Proveedores'!$N$2:$N$101,MATCH(A260,'Catalogo Proveedores'!$A$2:$A$101,0))</f>
        <v>3.6299999999999999E-2</v>
      </c>
      <c r="Z260" s="14">
        <v>3.0699999999999998E-3</v>
      </c>
      <c r="AA260" s="16">
        <f t="shared" si="22"/>
        <v>0.15256999999999998</v>
      </c>
      <c r="AB260" s="25">
        <f t="shared" si="23"/>
        <v>1.1903137782672824E-2</v>
      </c>
      <c r="AC260" s="23">
        <f t="shared" si="24"/>
        <v>2.6488417010654321E-3</v>
      </c>
    </row>
    <row r="261" spans="1:29" x14ac:dyDescent="0.3">
      <c r="A261" s="4" t="s">
        <v>84</v>
      </c>
      <c r="B261" s="18">
        <v>45139</v>
      </c>
      <c r="C261" s="4" t="s">
        <v>279</v>
      </c>
      <c r="D261" s="4">
        <v>8</v>
      </c>
      <c r="E261" s="15">
        <v>2944079.65</v>
      </c>
      <c r="F261" s="19">
        <v>1.0589999999999999</v>
      </c>
      <c r="G261" s="20">
        <v>0</v>
      </c>
      <c r="H261" s="4">
        <v>91.3</v>
      </c>
      <c r="I261" s="4">
        <v>15</v>
      </c>
      <c r="J261" s="4">
        <v>2</v>
      </c>
      <c r="K261" s="21">
        <v>0.87270000000000003</v>
      </c>
      <c r="L261" s="21">
        <v>3.78E-2</v>
      </c>
      <c r="M261" s="4">
        <v>2</v>
      </c>
      <c r="N261" s="4">
        <v>1</v>
      </c>
      <c r="O261" s="4">
        <v>7</v>
      </c>
      <c r="P261" s="4">
        <v>87.9</v>
      </c>
      <c r="Q261" s="15">
        <v>97566.24</v>
      </c>
      <c r="R261" s="15">
        <v>48290.78</v>
      </c>
      <c r="S261" s="15">
        <v>45161.34</v>
      </c>
      <c r="T261" s="15">
        <v>3134461.81</v>
      </c>
      <c r="U261" s="22">
        <f t="shared" si="20"/>
        <v>3044775.33</v>
      </c>
      <c r="V261" s="23">
        <f t="shared" si="21"/>
        <v>2.8613039633748154E-2</v>
      </c>
      <c r="W261" s="24">
        <f>Parametros!$B$4*H261+Parametros!$B$5*K261*100+Parametros!$B$6*P261+Parametros!$B$7*(1-L261)*100</f>
        <v>90.148999999999987</v>
      </c>
      <c r="X261" s="16">
        <f>INDEX('Tasa Referencia'!$B$2:$B$37,MATCH(B261,'Tasa Referencia'!$A$2:$A$37,0))</f>
        <v>0.1124</v>
      </c>
      <c r="Y261" s="16">
        <f>INDEX('Catalogo Proveedores'!$N$2:$N$101,MATCH(A261,'Catalogo Proveedores'!$A$2:$A$101,0))</f>
        <v>3.6299999999999999E-2</v>
      </c>
      <c r="Z261" s="14">
        <v>5.1900000000000002E-3</v>
      </c>
      <c r="AA261" s="16">
        <f t="shared" si="22"/>
        <v>0.15389</v>
      </c>
      <c r="AB261" s="25">
        <f t="shared" si="23"/>
        <v>1.1999662037208925E-2</v>
      </c>
      <c r="AC261" s="23">
        <f t="shared" si="24"/>
        <v>1.661337759653923E-2</v>
      </c>
    </row>
    <row r="262" spans="1:29" x14ac:dyDescent="0.3">
      <c r="A262" s="4" t="s">
        <v>84</v>
      </c>
      <c r="B262" s="18">
        <v>45170</v>
      </c>
      <c r="C262" s="4" t="s">
        <v>279</v>
      </c>
      <c r="D262" s="4">
        <v>9</v>
      </c>
      <c r="E262" s="15">
        <v>2673556.09</v>
      </c>
      <c r="F262" s="19">
        <v>1.0589999999999999</v>
      </c>
      <c r="G262" s="20">
        <v>0</v>
      </c>
      <c r="H262" s="4">
        <v>93.1</v>
      </c>
      <c r="I262" s="4">
        <v>12</v>
      </c>
      <c r="J262" s="4">
        <v>2</v>
      </c>
      <c r="K262" s="21">
        <v>0.85129999999999995</v>
      </c>
      <c r="L262" s="21">
        <v>1.7899999999999999E-2</v>
      </c>
      <c r="M262" s="4">
        <v>1</v>
      </c>
      <c r="N262" s="4">
        <v>0</v>
      </c>
      <c r="O262" s="4">
        <v>0</v>
      </c>
      <c r="P262" s="4">
        <v>86.6</v>
      </c>
      <c r="Q262" s="15">
        <v>4858.83</v>
      </c>
      <c r="R262" s="15">
        <v>32043.27</v>
      </c>
      <c r="S262" s="15">
        <v>25021.8</v>
      </c>
      <c r="T262" s="15">
        <v>2870149.85</v>
      </c>
      <c r="U262" s="22">
        <f t="shared" si="20"/>
        <v>2685436.39</v>
      </c>
      <c r="V262" s="23">
        <f t="shared" si="21"/>
        <v>6.4356730363747366E-2</v>
      </c>
      <c r="W262" s="24">
        <f>Parametros!$B$4*H262+Parametros!$B$5*K262*100+Parametros!$B$6*P262+Parametros!$B$7*(1-L262)*100</f>
        <v>90.175499999999985</v>
      </c>
      <c r="X262" s="16">
        <f>INDEX('Tasa Referencia'!$B$2:$B$37,MATCH(B262,'Tasa Referencia'!$A$2:$A$37,0))</f>
        <v>0.1134</v>
      </c>
      <c r="Y262" s="16">
        <f>INDEX('Catalogo Proveedores'!$N$2:$N$101,MATCH(A262,'Catalogo Proveedores'!$A$2:$A$101,0))</f>
        <v>3.6299999999999999E-2</v>
      </c>
      <c r="Z262" s="14">
        <v>1.72E-3</v>
      </c>
      <c r="AA262" s="16">
        <f t="shared" si="22"/>
        <v>0.15142</v>
      </c>
      <c r="AB262" s="25">
        <f t="shared" si="23"/>
        <v>1.1818962048159687E-2</v>
      </c>
      <c r="AC262" s="23">
        <f t="shared" si="24"/>
        <v>5.253776831558768E-2</v>
      </c>
    </row>
    <row r="263" spans="1:29" x14ac:dyDescent="0.3">
      <c r="A263" s="4" t="s">
        <v>84</v>
      </c>
      <c r="B263" s="18">
        <v>45200</v>
      </c>
      <c r="C263" s="4" t="s">
        <v>279</v>
      </c>
      <c r="D263" s="4">
        <v>10</v>
      </c>
      <c r="E263" s="15">
        <v>2484804.29</v>
      </c>
      <c r="F263" s="19">
        <v>1.0589999999999999</v>
      </c>
      <c r="G263" s="20">
        <v>0</v>
      </c>
      <c r="H263" s="4">
        <v>92.8</v>
      </c>
      <c r="I263" s="4">
        <v>8</v>
      </c>
      <c r="J263" s="4">
        <v>2</v>
      </c>
      <c r="K263" s="21">
        <v>0.77959999999999996</v>
      </c>
      <c r="L263" s="21">
        <v>3.6799999999999999E-2</v>
      </c>
      <c r="M263" s="4">
        <v>1</v>
      </c>
      <c r="N263" s="4">
        <v>0</v>
      </c>
      <c r="O263" s="4">
        <v>0</v>
      </c>
      <c r="P263" s="4">
        <v>90.2</v>
      </c>
      <c r="Q263" s="15">
        <v>4346.04</v>
      </c>
      <c r="R263" s="15">
        <v>43955.13</v>
      </c>
      <c r="S263" s="15">
        <v>37403.040000000001</v>
      </c>
      <c r="T263" s="15">
        <v>2752304.74</v>
      </c>
      <c r="U263" s="22">
        <f t="shared" si="20"/>
        <v>2495702.42</v>
      </c>
      <c r="V263" s="23">
        <f t="shared" si="21"/>
        <v>9.3231798162001597E-2</v>
      </c>
      <c r="W263" s="24">
        <f>Parametros!$B$4*H263+Parametros!$B$5*K263*100+Parametros!$B$6*P263+Parametros!$B$7*(1-L263)*100</f>
        <v>88.355999999999995</v>
      </c>
      <c r="X263" s="16">
        <f>INDEX('Tasa Referencia'!$B$2:$B$37,MATCH(B263,'Tasa Referencia'!$A$2:$A$37,0))</f>
        <v>0.1103</v>
      </c>
      <c r="Y263" s="16">
        <f>INDEX('Catalogo Proveedores'!$N$2:$N$101,MATCH(A263,'Catalogo Proveedores'!$A$2:$A$101,0))</f>
        <v>3.6299999999999999E-2</v>
      </c>
      <c r="Z263" s="14">
        <v>4.1200000000000004E-3</v>
      </c>
      <c r="AA263" s="16">
        <f t="shared" si="22"/>
        <v>0.15072000000000002</v>
      </c>
      <c r="AB263" s="25">
        <f t="shared" si="23"/>
        <v>1.1767686904973207E-2</v>
      </c>
      <c r="AC263" s="23">
        <f t="shared" si="24"/>
        <v>8.146411125702839E-2</v>
      </c>
    </row>
    <row r="264" spans="1:29" x14ac:dyDescent="0.3">
      <c r="A264" s="4" t="s">
        <v>84</v>
      </c>
      <c r="B264" s="18">
        <v>45231</v>
      </c>
      <c r="C264" s="4" t="s">
        <v>279</v>
      </c>
      <c r="D264" s="4">
        <v>11</v>
      </c>
      <c r="E264" s="15">
        <v>2472426.88</v>
      </c>
      <c r="F264" s="19">
        <v>1.0589999999999999</v>
      </c>
      <c r="G264" s="20">
        <v>0</v>
      </c>
      <c r="H264" s="4">
        <v>90.9</v>
      </c>
      <c r="I264" s="4">
        <v>15</v>
      </c>
      <c r="J264" s="4">
        <v>2</v>
      </c>
      <c r="K264" s="21">
        <v>0.84379999999999999</v>
      </c>
      <c r="L264" s="21">
        <v>5.1799999999999999E-2</v>
      </c>
      <c r="M264" s="4">
        <v>0</v>
      </c>
      <c r="N264" s="4">
        <v>0</v>
      </c>
      <c r="O264" s="4">
        <v>0</v>
      </c>
      <c r="P264" s="4">
        <v>88.7</v>
      </c>
      <c r="Q264" s="15">
        <v>0</v>
      </c>
      <c r="R264" s="15">
        <v>81235.929999999993</v>
      </c>
      <c r="S264" s="15">
        <v>48348</v>
      </c>
      <c r="T264" s="15">
        <v>2745682.76</v>
      </c>
      <c r="U264" s="22">
        <f t="shared" si="20"/>
        <v>2505314.81</v>
      </c>
      <c r="V264" s="23">
        <f t="shared" si="21"/>
        <v>8.7543963017781321E-2</v>
      </c>
      <c r="W264" s="24">
        <f>Parametros!$B$4*H264+Parametros!$B$5*K264*100+Parametros!$B$6*P264+Parametros!$B$7*(1-L264)*100</f>
        <v>89.091999999999999</v>
      </c>
      <c r="X264" s="16">
        <f>INDEX('Tasa Referencia'!$B$2:$B$37,MATCH(B264,'Tasa Referencia'!$A$2:$A$37,0))</f>
        <v>0.1144</v>
      </c>
      <c r="Y264" s="16">
        <f>INDEX('Catalogo Proveedores'!$N$2:$N$101,MATCH(A264,'Catalogo Proveedores'!$A$2:$A$101,0))</f>
        <v>3.6299999999999999E-2</v>
      </c>
      <c r="Z264" s="14">
        <v>4.0800000000000003E-3</v>
      </c>
      <c r="AA264" s="16">
        <f t="shared" si="22"/>
        <v>0.15478</v>
      </c>
      <c r="AB264" s="25">
        <f t="shared" si="23"/>
        <v>1.2064685671237863E-2</v>
      </c>
      <c r="AC264" s="23">
        <f t="shared" si="24"/>
        <v>7.5479277346543458E-2</v>
      </c>
    </row>
    <row r="265" spans="1:29" x14ac:dyDescent="0.3">
      <c r="A265" s="4" t="s">
        <v>84</v>
      </c>
      <c r="B265" s="18">
        <v>45261</v>
      </c>
      <c r="C265" s="4" t="s">
        <v>279</v>
      </c>
      <c r="D265" s="4">
        <v>12</v>
      </c>
      <c r="E265" s="15">
        <v>2238876.67</v>
      </c>
      <c r="F265" s="19">
        <v>1.0589999999999999</v>
      </c>
      <c r="G265" s="20">
        <v>0</v>
      </c>
      <c r="H265" s="4">
        <v>93.3</v>
      </c>
      <c r="I265" s="4">
        <v>11</v>
      </c>
      <c r="J265" s="4">
        <v>2</v>
      </c>
      <c r="K265" s="21">
        <v>0.81220000000000003</v>
      </c>
      <c r="L265" s="21">
        <v>3.73E-2</v>
      </c>
      <c r="M265" s="4">
        <v>1</v>
      </c>
      <c r="N265" s="4">
        <v>0</v>
      </c>
      <c r="O265" s="4">
        <v>0</v>
      </c>
      <c r="P265" s="4">
        <v>89.5</v>
      </c>
      <c r="Q265" s="15">
        <v>16669.759999999998</v>
      </c>
      <c r="R265" s="15">
        <v>36899.050000000003</v>
      </c>
      <c r="S265" s="15">
        <v>34015.61</v>
      </c>
      <c r="T265" s="15">
        <v>2353235.0099999998</v>
      </c>
      <c r="U265" s="22">
        <f t="shared" si="20"/>
        <v>2258429.8699999996</v>
      </c>
      <c r="V265" s="23">
        <f t="shared" si="21"/>
        <v>4.0287153470490028E-2</v>
      </c>
      <c r="W265" s="24">
        <f>Parametros!$B$4*H265+Parametros!$B$5*K265*100+Parametros!$B$6*P265+Parametros!$B$7*(1-L265)*100</f>
        <v>89.361499999999992</v>
      </c>
      <c r="X265" s="16">
        <f>INDEX('Tasa Referencia'!$B$2:$B$37,MATCH(B265,'Tasa Referencia'!$A$2:$A$37,0))</f>
        <v>0.1124</v>
      </c>
      <c r="Y265" s="16">
        <f>INDEX('Catalogo Proveedores'!$N$2:$N$101,MATCH(A265,'Catalogo Proveedores'!$A$2:$A$101,0))</f>
        <v>3.6299999999999999E-2</v>
      </c>
      <c r="Z265" s="14">
        <v>5.11E-3</v>
      </c>
      <c r="AA265" s="16">
        <f t="shared" si="22"/>
        <v>0.15381</v>
      </c>
      <c r="AB265" s="25">
        <f t="shared" si="23"/>
        <v>1.1993814964430083E-2</v>
      </c>
      <c r="AC265" s="23">
        <f t="shared" si="24"/>
        <v>2.8293338506059945E-2</v>
      </c>
    </row>
    <row r="266" spans="1:29" x14ac:dyDescent="0.3">
      <c r="A266" s="4" t="s">
        <v>84</v>
      </c>
      <c r="B266" s="18">
        <v>45292</v>
      </c>
      <c r="C266" s="4" t="s">
        <v>281</v>
      </c>
      <c r="D266" s="4">
        <v>1</v>
      </c>
      <c r="E266" s="15">
        <v>2996875.84</v>
      </c>
      <c r="F266" s="19">
        <v>1.0589999999999999</v>
      </c>
      <c r="G266" s="20">
        <v>0</v>
      </c>
      <c r="H266" s="4">
        <v>96</v>
      </c>
      <c r="I266" s="4">
        <v>19</v>
      </c>
      <c r="J266" s="4">
        <v>2</v>
      </c>
      <c r="K266" s="21">
        <v>0.87490000000000001</v>
      </c>
      <c r="L266" s="21">
        <v>2.0799999999999999E-2</v>
      </c>
      <c r="M266" s="4">
        <v>2</v>
      </c>
      <c r="N266" s="4">
        <v>0</v>
      </c>
      <c r="O266" s="4">
        <v>0</v>
      </c>
      <c r="P266" s="4">
        <v>90</v>
      </c>
      <c r="Q266" s="15">
        <v>144415.43</v>
      </c>
      <c r="R266" s="15">
        <v>23623.18</v>
      </c>
      <c r="S266" s="15">
        <v>30731.75</v>
      </c>
      <c r="T266" s="15">
        <v>3448800.05</v>
      </c>
      <c r="U266" s="22">
        <f t="shared" si="20"/>
        <v>3134182.7</v>
      </c>
      <c r="V266" s="23">
        <f t="shared" si="21"/>
        <v>9.1225163952314267E-2</v>
      </c>
      <c r="W266" s="24">
        <f>Parametros!$B$4*H266+Parametros!$B$5*K266*100+Parametros!$B$6*P266+Parametros!$B$7*(1-L266)*100</f>
        <v>92.534999999999997</v>
      </c>
      <c r="X266" s="16">
        <f>INDEX('Tasa Referencia'!$B$2:$B$37,MATCH(B266,'Tasa Referencia'!$A$2:$A$37,0))</f>
        <v>0.1133</v>
      </c>
      <c r="Y266" s="16">
        <f>INDEX('Catalogo Proveedores'!$N$2:$N$101,MATCH(A266,'Catalogo Proveedores'!$A$2:$A$101,0))</f>
        <v>3.6299999999999999E-2</v>
      </c>
      <c r="Z266" s="14">
        <v>6.9100000000000003E-3</v>
      </c>
      <c r="AA266" s="16">
        <f t="shared" si="22"/>
        <v>0.15651000000000001</v>
      </c>
      <c r="AB266" s="25">
        <f t="shared" si="23"/>
        <v>1.2190948598605145E-2</v>
      </c>
      <c r="AC266" s="23">
        <f t="shared" si="24"/>
        <v>7.9034215353709122E-2</v>
      </c>
    </row>
    <row r="267" spans="1:29" x14ac:dyDescent="0.3">
      <c r="A267" s="4" t="s">
        <v>84</v>
      </c>
      <c r="B267" s="18">
        <v>45323</v>
      </c>
      <c r="C267" s="4" t="s">
        <v>281</v>
      </c>
      <c r="D267" s="4">
        <v>2</v>
      </c>
      <c r="E267" s="15">
        <v>3093312.38</v>
      </c>
      <c r="F267" s="19">
        <v>1.0589999999999999</v>
      </c>
      <c r="G267" s="20">
        <v>0</v>
      </c>
      <c r="H267" s="4">
        <v>93.7</v>
      </c>
      <c r="I267" s="4">
        <v>17</v>
      </c>
      <c r="J267" s="4">
        <v>3</v>
      </c>
      <c r="K267" s="21">
        <v>0.82389999999999997</v>
      </c>
      <c r="L267" s="21">
        <v>1.52E-2</v>
      </c>
      <c r="M267" s="4">
        <v>1</v>
      </c>
      <c r="N267" s="4">
        <v>0</v>
      </c>
      <c r="O267" s="4">
        <v>0</v>
      </c>
      <c r="P267" s="4">
        <v>89.9</v>
      </c>
      <c r="Q267" s="15">
        <v>8096.24</v>
      </c>
      <c r="R267" s="15">
        <v>26659.58</v>
      </c>
      <c r="S267" s="15">
        <v>32653.040000000001</v>
      </c>
      <c r="T267" s="15">
        <v>3514759.1</v>
      </c>
      <c r="U267" s="22">
        <f t="shared" si="20"/>
        <v>3095415.16</v>
      </c>
      <c r="V267" s="23">
        <f t="shared" si="21"/>
        <v>0.11930944001254594</v>
      </c>
      <c r="W267" s="24">
        <f>Parametros!$B$4*H267+Parametros!$B$5*K267*100+Parametros!$B$6*P267+Parametros!$B$7*(1-L267)*100</f>
        <v>90.26400000000001</v>
      </c>
      <c r="X267" s="16">
        <f>INDEX('Tasa Referencia'!$B$2:$B$37,MATCH(B267,'Tasa Referencia'!$A$2:$A$37,0))</f>
        <v>0.1123</v>
      </c>
      <c r="Y267" s="16">
        <f>INDEX('Catalogo Proveedores'!$N$2:$N$101,MATCH(A267,'Catalogo Proveedores'!$A$2:$A$101,0))</f>
        <v>3.6299999999999999E-2</v>
      </c>
      <c r="Z267" s="14">
        <v>8.2299999999999995E-3</v>
      </c>
      <c r="AA267" s="16">
        <f t="shared" si="22"/>
        <v>0.15683</v>
      </c>
      <c r="AB267" s="25">
        <f t="shared" si="23"/>
        <v>1.2214284614882276E-2</v>
      </c>
      <c r="AC267" s="23">
        <f t="shared" si="24"/>
        <v>0.10709515539766366</v>
      </c>
    </row>
    <row r="268" spans="1:29" x14ac:dyDescent="0.3">
      <c r="A268" s="4" t="s">
        <v>84</v>
      </c>
      <c r="B268" s="18">
        <v>45352</v>
      </c>
      <c r="C268" s="4" t="s">
        <v>281</v>
      </c>
      <c r="D268" s="4">
        <v>3</v>
      </c>
      <c r="E268" s="15">
        <v>3041599.25</v>
      </c>
      <c r="F268" s="19">
        <v>1.0589999999999999</v>
      </c>
      <c r="G268" s="20">
        <v>0</v>
      </c>
      <c r="H268" s="4">
        <v>96.4</v>
      </c>
      <c r="I268" s="4">
        <v>18</v>
      </c>
      <c r="J268" s="4">
        <v>3</v>
      </c>
      <c r="K268" s="21">
        <v>0.85109999999999997</v>
      </c>
      <c r="L268" s="21">
        <v>9.1000000000000004E-3</v>
      </c>
      <c r="M268" s="4">
        <v>1</v>
      </c>
      <c r="N268" s="4">
        <v>0</v>
      </c>
      <c r="O268" s="4">
        <v>0</v>
      </c>
      <c r="P268" s="4">
        <v>85.9</v>
      </c>
      <c r="Q268" s="15">
        <v>51374.54</v>
      </c>
      <c r="R268" s="15">
        <v>13148.22</v>
      </c>
      <c r="S268" s="15">
        <v>26543.55</v>
      </c>
      <c r="T268" s="15">
        <v>3205190.77</v>
      </c>
      <c r="U268" s="22">
        <f t="shared" si="20"/>
        <v>3079578.4600000004</v>
      </c>
      <c r="V268" s="23">
        <f t="shared" si="21"/>
        <v>3.9190275716412225E-2</v>
      </c>
      <c r="W268" s="24">
        <f>Parametros!$B$4*H268+Parametros!$B$5*K268*100+Parametros!$B$6*P268+Parametros!$B$7*(1-L268)*100</f>
        <v>91.316500000000005</v>
      </c>
      <c r="X268" s="16">
        <f>INDEX('Tasa Referencia'!$B$2:$B$37,MATCH(B268,'Tasa Referencia'!$A$2:$A$37,0))</f>
        <v>0.1101</v>
      </c>
      <c r="Y268" s="16">
        <f>INDEX('Catalogo Proveedores'!$N$2:$N$101,MATCH(A268,'Catalogo Proveedores'!$A$2:$A$101,0))</f>
        <v>3.6299999999999999E-2</v>
      </c>
      <c r="Z268" s="14">
        <v>2.7200000000000002E-3</v>
      </c>
      <c r="AA268" s="16">
        <f t="shared" si="22"/>
        <v>0.14912</v>
      </c>
      <c r="AB268" s="25">
        <f t="shared" si="23"/>
        <v>1.1650379127608579E-2</v>
      </c>
      <c r="AC268" s="23">
        <f t="shared" si="24"/>
        <v>2.7539896588803646E-2</v>
      </c>
    </row>
    <row r="269" spans="1:29" x14ac:dyDescent="0.3">
      <c r="A269" s="4" t="s">
        <v>84</v>
      </c>
      <c r="B269" s="18">
        <v>45383</v>
      </c>
      <c r="C269" s="4" t="s">
        <v>281</v>
      </c>
      <c r="D269" s="4">
        <v>4</v>
      </c>
      <c r="E269" s="15">
        <v>2852770.81</v>
      </c>
      <c r="F269" s="19">
        <v>1.0589999999999999</v>
      </c>
      <c r="G269" s="20">
        <v>0</v>
      </c>
      <c r="H269" s="4">
        <v>94.4</v>
      </c>
      <c r="I269" s="4">
        <v>8</v>
      </c>
      <c r="J269" s="4">
        <v>2</v>
      </c>
      <c r="K269" s="21">
        <v>0.71760000000000002</v>
      </c>
      <c r="L269" s="21">
        <v>2.1899999999999999E-2</v>
      </c>
      <c r="M269" s="4">
        <v>4</v>
      </c>
      <c r="N269" s="4">
        <v>1</v>
      </c>
      <c r="O269" s="4">
        <v>13.8</v>
      </c>
      <c r="P269" s="4">
        <v>86.6</v>
      </c>
      <c r="Q269" s="15">
        <v>306643.21000000002</v>
      </c>
      <c r="R269" s="15">
        <v>43548.35</v>
      </c>
      <c r="S269" s="15">
        <v>30118.82</v>
      </c>
      <c r="T269" s="15">
        <v>2872568.71</v>
      </c>
      <c r="U269" s="22">
        <f t="shared" si="20"/>
        <v>3172843.5500000003</v>
      </c>
      <c r="V269" s="23">
        <f t="shared" si="21"/>
        <v>-0.10453182162525203</v>
      </c>
      <c r="W269" s="24">
        <f>Parametros!$B$4*H269+Parametros!$B$5*K269*100+Parametros!$B$6*P269+Parametros!$B$7*(1-L269)*100</f>
        <v>86.5595</v>
      </c>
      <c r="X269" s="16">
        <f>INDEX('Tasa Referencia'!$B$2:$B$37,MATCH(B269,'Tasa Referencia'!$A$2:$A$37,0))</f>
        <v>0.10920000000000001</v>
      </c>
      <c r="Y269" s="16">
        <f>INDEX('Catalogo Proveedores'!$N$2:$N$101,MATCH(A269,'Catalogo Proveedores'!$A$2:$A$101,0))</f>
        <v>3.6299999999999999E-2</v>
      </c>
      <c r="Z269" s="14">
        <v>5.5000000000000003E-4</v>
      </c>
      <c r="AA269" s="16">
        <f t="shared" si="22"/>
        <v>0.14605000000000001</v>
      </c>
      <c r="AB269" s="25">
        <f t="shared" si="23"/>
        <v>1.1424874963487541E-2</v>
      </c>
      <c r="AC269" s="23">
        <f t="shared" si="24"/>
        <v>-0.11595669658873957</v>
      </c>
    </row>
    <row r="270" spans="1:29" x14ac:dyDescent="0.3">
      <c r="A270" s="4" t="s">
        <v>84</v>
      </c>
      <c r="B270" s="18">
        <v>45413</v>
      </c>
      <c r="C270" s="4" t="s">
        <v>281</v>
      </c>
      <c r="D270" s="4">
        <v>5</v>
      </c>
      <c r="E270" s="15">
        <v>3178512.46</v>
      </c>
      <c r="F270" s="19">
        <v>1.1303000000000001</v>
      </c>
      <c r="G270" s="20">
        <v>6.7400000000000002E-2</v>
      </c>
      <c r="H270" s="4">
        <v>89.4</v>
      </c>
      <c r="I270" s="4">
        <v>16</v>
      </c>
      <c r="J270" s="4">
        <v>3</v>
      </c>
      <c r="K270" s="21">
        <v>0.81010000000000004</v>
      </c>
      <c r="L270" s="21">
        <v>2.3400000000000001E-2</v>
      </c>
      <c r="M270" s="4">
        <v>2</v>
      </c>
      <c r="N270" s="4">
        <v>0</v>
      </c>
      <c r="O270" s="4">
        <v>0</v>
      </c>
      <c r="P270" s="4">
        <v>87.3</v>
      </c>
      <c r="Q270" s="15">
        <v>56093.31</v>
      </c>
      <c r="R270" s="15">
        <v>22577.29</v>
      </c>
      <c r="S270" s="15">
        <v>41407.480000000003</v>
      </c>
      <c r="T270" s="15">
        <v>3291558.18</v>
      </c>
      <c r="U270" s="22">
        <f t="shared" si="20"/>
        <v>3215775.58</v>
      </c>
      <c r="V270" s="23">
        <f t="shared" si="21"/>
        <v>2.3023320827341442E-2</v>
      </c>
      <c r="W270" s="24">
        <f>Parametros!$B$4*H270+Parametros!$B$5*K270*100+Parametros!$B$6*P270+Parametros!$B$7*(1-L270)*100</f>
        <v>87.701999999999998</v>
      </c>
      <c r="X270" s="16">
        <f>INDEX('Tasa Referencia'!$B$2:$B$37,MATCH(B270,'Tasa Referencia'!$A$2:$A$37,0))</f>
        <v>0.1077</v>
      </c>
      <c r="Y270" s="16">
        <f>INDEX('Catalogo Proveedores'!$N$2:$N$101,MATCH(A270,'Catalogo Proveedores'!$A$2:$A$101,0))</f>
        <v>3.6299999999999999E-2</v>
      </c>
      <c r="Z270" s="14">
        <v>1.0499999999999999E-3</v>
      </c>
      <c r="AA270" s="16">
        <f t="shared" si="22"/>
        <v>0.14505000000000001</v>
      </c>
      <c r="AB270" s="25">
        <f t="shared" si="23"/>
        <v>1.1351301268763381E-2</v>
      </c>
      <c r="AC270" s="23">
        <f t="shared" si="24"/>
        <v>1.1672019558578061E-2</v>
      </c>
    </row>
    <row r="271" spans="1:29" x14ac:dyDescent="0.3">
      <c r="A271" s="4" t="s">
        <v>84</v>
      </c>
      <c r="B271" s="18">
        <v>45444</v>
      </c>
      <c r="C271" s="4" t="s">
        <v>281</v>
      </c>
      <c r="D271" s="4">
        <v>6</v>
      </c>
      <c r="E271" s="15">
        <v>3479969.64</v>
      </c>
      <c r="F271" s="19">
        <v>1.1303000000000001</v>
      </c>
      <c r="G271" s="20">
        <v>0</v>
      </c>
      <c r="H271" s="4">
        <v>92.9</v>
      </c>
      <c r="I271" s="4">
        <v>14</v>
      </c>
      <c r="J271" s="4">
        <v>2</v>
      </c>
      <c r="K271" s="21">
        <v>0.82540000000000002</v>
      </c>
      <c r="L271" s="21">
        <v>3.8300000000000001E-2</v>
      </c>
      <c r="M271" s="4">
        <v>3</v>
      </c>
      <c r="N271" s="4">
        <v>0</v>
      </c>
      <c r="O271" s="4">
        <v>0</v>
      </c>
      <c r="P271" s="4">
        <v>87.2</v>
      </c>
      <c r="Q271" s="15">
        <v>95004.58</v>
      </c>
      <c r="R271" s="15">
        <v>55513.01</v>
      </c>
      <c r="S271" s="15">
        <v>53930.41</v>
      </c>
      <c r="T271" s="15">
        <v>3768016.72</v>
      </c>
      <c r="U271" s="22">
        <f t="shared" si="20"/>
        <v>3576556.82</v>
      </c>
      <c r="V271" s="23">
        <f t="shared" si="21"/>
        <v>5.0811849900708604E-2</v>
      </c>
      <c r="W271" s="24">
        <f>Parametros!$B$4*H271+Parametros!$B$5*K271*100+Parametros!$B$6*P271+Parametros!$B$7*(1-L271)*100</f>
        <v>89.142499999999998</v>
      </c>
      <c r="X271" s="16">
        <f>INDEX('Tasa Referencia'!$B$2:$B$37,MATCH(B271,'Tasa Referencia'!$A$2:$A$37,0))</f>
        <v>0.1045</v>
      </c>
      <c r="Y271" s="16">
        <f>INDEX('Catalogo Proveedores'!$N$2:$N$101,MATCH(A271,'Catalogo Proveedores'!$A$2:$A$101,0))</f>
        <v>3.6299999999999999E-2</v>
      </c>
      <c r="Z271" s="14">
        <v>-1.2E-4</v>
      </c>
      <c r="AA271" s="16">
        <f t="shared" si="22"/>
        <v>0.14067999999999997</v>
      </c>
      <c r="AB271" s="25">
        <f t="shared" si="23"/>
        <v>1.1029091551302717E-2</v>
      </c>
      <c r="AC271" s="23">
        <f t="shared" si="24"/>
        <v>3.9782758349405888E-2</v>
      </c>
    </row>
    <row r="272" spans="1:29" x14ac:dyDescent="0.3">
      <c r="A272" s="4" t="s">
        <v>84</v>
      </c>
      <c r="B272" s="18">
        <v>45474</v>
      </c>
      <c r="C272" s="4" t="s">
        <v>281</v>
      </c>
      <c r="D272" s="4">
        <v>7</v>
      </c>
      <c r="E272" s="15">
        <v>3421909.23</v>
      </c>
      <c r="F272" s="19">
        <v>1.1303000000000001</v>
      </c>
      <c r="G272" s="20">
        <v>0</v>
      </c>
      <c r="H272" s="4">
        <v>88.7</v>
      </c>
      <c r="I272" s="4">
        <v>23</v>
      </c>
      <c r="J272" s="4">
        <v>4</v>
      </c>
      <c r="K272" s="21">
        <v>0.84189999999999998</v>
      </c>
      <c r="L272" s="21">
        <v>6.59E-2</v>
      </c>
      <c r="M272" s="4">
        <v>1</v>
      </c>
      <c r="N272" s="4">
        <v>0</v>
      </c>
      <c r="O272" s="4">
        <v>0</v>
      </c>
      <c r="P272" s="4">
        <v>88.7</v>
      </c>
      <c r="Q272" s="15">
        <v>44514.45</v>
      </c>
      <c r="R272" s="15">
        <v>141456.16</v>
      </c>
      <c r="S272" s="15">
        <v>95061.68</v>
      </c>
      <c r="T272" s="15">
        <v>3651680.94</v>
      </c>
      <c r="U272" s="22">
        <f t="shared" si="20"/>
        <v>3512818.16</v>
      </c>
      <c r="V272" s="23">
        <f t="shared" si="21"/>
        <v>3.8027084589706731E-2</v>
      </c>
      <c r="W272" s="24">
        <f>Parametros!$B$4*H272+Parametros!$B$5*K272*100+Parametros!$B$6*P272+Parametros!$B$7*(1-L272)*100</f>
        <v>88.0535</v>
      </c>
      <c r="X272" s="16">
        <f>INDEX('Tasa Referencia'!$B$2:$B$37,MATCH(B272,'Tasa Referencia'!$A$2:$A$37,0))</f>
        <v>0.1027</v>
      </c>
      <c r="Y272" s="16">
        <f>INDEX('Catalogo Proveedores'!$N$2:$N$101,MATCH(A272,'Catalogo Proveedores'!$A$2:$A$101,0))</f>
        <v>3.6299999999999999E-2</v>
      </c>
      <c r="Z272" s="14">
        <v>-7.9399999999999991E-3</v>
      </c>
      <c r="AA272" s="16">
        <f t="shared" si="22"/>
        <v>0.13106000000000001</v>
      </c>
      <c r="AB272" s="25">
        <f t="shared" si="23"/>
        <v>1.0315781742245678E-2</v>
      </c>
      <c r="AC272" s="23">
        <f t="shared" si="24"/>
        <v>2.7711302847461053E-2</v>
      </c>
    </row>
    <row r="273" spans="1:29" x14ac:dyDescent="0.3">
      <c r="A273" s="4" t="s">
        <v>84</v>
      </c>
      <c r="B273" s="18">
        <v>45505</v>
      </c>
      <c r="C273" s="4" t="s">
        <v>281</v>
      </c>
      <c r="D273" s="4">
        <v>8</v>
      </c>
      <c r="E273" s="15">
        <v>3062065.31</v>
      </c>
      <c r="F273" s="19">
        <v>1.1303000000000001</v>
      </c>
      <c r="G273" s="20">
        <v>0</v>
      </c>
      <c r="H273" s="4">
        <v>87.5</v>
      </c>
      <c r="I273" s="4">
        <v>11</v>
      </c>
      <c r="J273" s="4">
        <v>2</v>
      </c>
      <c r="K273" s="21">
        <v>0.84989999999999999</v>
      </c>
      <c r="L273" s="21">
        <v>3.7699999999999997E-2</v>
      </c>
      <c r="M273" s="4">
        <v>0</v>
      </c>
      <c r="N273" s="4">
        <v>1</v>
      </c>
      <c r="O273" s="4">
        <v>60.8</v>
      </c>
      <c r="P273" s="4">
        <v>83.9</v>
      </c>
      <c r="Q273" s="15">
        <v>678461.96</v>
      </c>
      <c r="R273" s="15">
        <v>76661.48</v>
      </c>
      <c r="S273" s="15">
        <v>46890.87</v>
      </c>
      <c r="T273" s="15">
        <v>3233005.63</v>
      </c>
      <c r="U273" s="22">
        <f t="shared" si="20"/>
        <v>3770297.88</v>
      </c>
      <c r="V273" s="23">
        <f t="shared" si="21"/>
        <v>-0.16618970440827843</v>
      </c>
      <c r="W273" s="24">
        <f>Parametros!$B$4*H273+Parametros!$B$5*K273*100+Parametros!$B$6*P273+Parametros!$B$7*(1-L273)*100</f>
        <v>87.336499999999987</v>
      </c>
      <c r="X273" s="16">
        <f>INDEX('Tasa Referencia'!$B$2:$B$37,MATCH(B273,'Tasa Referencia'!$A$2:$A$37,0))</f>
        <v>0.1017</v>
      </c>
      <c r="Y273" s="16">
        <f>INDEX('Catalogo Proveedores'!$N$2:$N$101,MATCH(A273,'Catalogo Proveedores'!$A$2:$A$101,0))</f>
        <v>3.6299999999999999E-2</v>
      </c>
      <c r="Z273" s="14">
        <v>-1.33E-3</v>
      </c>
      <c r="AA273" s="16">
        <f t="shared" si="22"/>
        <v>0.13667000000000001</v>
      </c>
      <c r="AB273" s="25">
        <f t="shared" si="23"/>
        <v>1.0732428323745324E-2</v>
      </c>
      <c r="AC273" s="23">
        <f t="shared" si="24"/>
        <v>-0.17692213273202376</v>
      </c>
    </row>
    <row r="274" spans="1:29" x14ac:dyDescent="0.3">
      <c r="A274" s="4" t="s">
        <v>84</v>
      </c>
      <c r="B274" s="18">
        <v>45536</v>
      </c>
      <c r="C274" s="4" t="s">
        <v>281</v>
      </c>
      <c r="D274" s="4">
        <v>9</v>
      </c>
      <c r="E274" s="15">
        <v>3328466.19</v>
      </c>
      <c r="F274" s="19">
        <v>1.1303000000000001</v>
      </c>
      <c r="G274" s="20">
        <v>0</v>
      </c>
      <c r="H274" s="4">
        <v>90.4</v>
      </c>
      <c r="I274" s="4">
        <v>16</v>
      </c>
      <c r="J274" s="4">
        <v>2</v>
      </c>
      <c r="K274" s="21">
        <v>0.88170000000000004</v>
      </c>
      <c r="L274" s="21">
        <v>4.1099999999999998E-2</v>
      </c>
      <c r="M274" s="4">
        <v>2</v>
      </c>
      <c r="N274" s="4">
        <v>0</v>
      </c>
      <c r="O274" s="4">
        <v>0</v>
      </c>
      <c r="P274" s="4">
        <v>88.2</v>
      </c>
      <c r="Q274" s="15">
        <v>87266.46</v>
      </c>
      <c r="R274" s="15">
        <v>90696.320000000007</v>
      </c>
      <c r="S274" s="15">
        <v>54333.81</v>
      </c>
      <c r="T274" s="15">
        <v>3547536.4</v>
      </c>
      <c r="U274" s="22">
        <f t="shared" si="20"/>
        <v>3452095.1599999997</v>
      </c>
      <c r="V274" s="23">
        <f t="shared" si="21"/>
        <v>2.690352662766201E-2</v>
      </c>
      <c r="W274" s="24">
        <f>Parametros!$B$4*H274+Parametros!$B$5*K274*100+Parametros!$B$6*P274+Parametros!$B$7*(1-L274)*100</f>
        <v>90.114499999999992</v>
      </c>
      <c r="X274" s="16">
        <f>INDEX('Tasa Referencia'!$B$2:$B$37,MATCH(B274,'Tasa Referencia'!$A$2:$A$37,0))</f>
        <v>9.7900000000000001E-2</v>
      </c>
      <c r="Y274" s="16">
        <f>INDEX('Catalogo Proveedores'!$N$2:$N$101,MATCH(A274,'Catalogo Proveedores'!$A$2:$A$101,0))</f>
        <v>3.6299999999999999E-2</v>
      </c>
      <c r="Z274" s="14">
        <v>-4.5599999999999998E-3</v>
      </c>
      <c r="AA274" s="16">
        <f t="shared" si="22"/>
        <v>0.12963999999999998</v>
      </c>
      <c r="AB274" s="25">
        <f t="shared" si="23"/>
        <v>1.021001999392368E-2</v>
      </c>
      <c r="AC274" s="23">
        <f t="shared" si="24"/>
        <v>1.6693506633738329E-2</v>
      </c>
    </row>
    <row r="275" spans="1:29" x14ac:dyDescent="0.3">
      <c r="A275" s="4" t="s">
        <v>84</v>
      </c>
      <c r="B275" s="18">
        <v>45566</v>
      </c>
      <c r="C275" s="4" t="s">
        <v>281</v>
      </c>
      <c r="D275" s="4">
        <v>10</v>
      </c>
      <c r="E275" s="15">
        <v>2993886.86</v>
      </c>
      <c r="F275" s="19">
        <v>1.1303000000000001</v>
      </c>
      <c r="G275" s="20">
        <v>0</v>
      </c>
      <c r="H275" s="4">
        <v>93.7</v>
      </c>
      <c r="I275" s="4">
        <v>9</v>
      </c>
      <c r="J275" s="4">
        <v>2</v>
      </c>
      <c r="K275" s="21">
        <v>0.79190000000000005</v>
      </c>
      <c r="L275" s="21">
        <v>2.01E-2</v>
      </c>
      <c r="M275" s="4">
        <v>2</v>
      </c>
      <c r="N275" s="4">
        <v>0</v>
      </c>
      <c r="O275" s="4">
        <v>0</v>
      </c>
      <c r="P275" s="4">
        <v>83.6</v>
      </c>
      <c r="Q275" s="15">
        <v>30659.279999999999</v>
      </c>
      <c r="R275" s="15">
        <v>32814.11</v>
      </c>
      <c r="S275" s="15">
        <v>29989.56</v>
      </c>
      <c r="T275" s="15">
        <v>3304218.56</v>
      </c>
      <c r="U275" s="22">
        <f t="shared" si="20"/>
        <v>3027370.6899999995</v>
      </c>
      <c r="V275" s="23">
        <f t="shared" si="21"/>
        <v>8.3786185741902192E-2</v>
      </c>
      <c r="W275" s="24">
        <f>Parametros!$B$4*H275+Parametros!$B$5*K275*100+Parametros!$B$6*P275+Parametros!$B$7*(1-L275)*100</f>
        <v>87.970500000000001</v>
      </c>
      <c r="X275" s="16">
        <f>INDEX('Tasa Referencia'!$B$2:$B$37,MATCH(B275,'Tasa Referencia'!$A$2:$A$37,0))</f>
        <v>9.5200000000000007E-2</v>
      </c>
      <c r="Y275" s="16">
        <f>INDEX('Catalogo Proveedores'!$N$2:$N$101,MATCH(A275,'Catalogo Proveedores'!$A$2:$A$101,0))</f>
        <v>3.6299999999999999E-2</v>
      </c>
      <c r="Z275" s="14">
        <v>-3.47E-3</v>
      </c>
      <c r="AA275" s="16">
        <f t="shared" si="22"/>
        <v>0.12803</v>
      </c>
      <c r="AB275" s="25">
        <f t="shared" si="23"/>
        <v>1.0089959506985657E-2</v>
      </c>
      <c r="AC275" s="23">
        <f t="shared" si="24"/>
        <v>7.3696226234916534E-2</v>
      </c>
    </row>
    <row r="276" spans="1:29" x14ac:dyDescent="0.3">
      <c r="A276" s="4" t="s">
        <v>84</v>
      </c>
      <c r="B276" s="18">
        <v>45597</v>
      </c>
      <c r="C276" s="4" t="s">
        <v>281</v>
      </c>
      <c r="D276" s="4">
        <v>11</v>
      </c>
      <c r="E276" s="15">
        <v>2927940.2</v>
      </c>
      <c r="F276" s="19">
        <v>1.1303000000000001</v>
      </c>
      <c r="G276" s="20">
        <v>0</v>
      </c>
      <c r="H276" s="4">
        <v>94.9</v>
      </c>
      <c r="I276" s="4">
        <v>18</v>
      </c>
      <c r="J276" s="4">
        <v>3</v>
      </c>
      <c r="K276" s="21">
        <v>0.85340000000000005</v>
      </c>
      <c r="L276" s="21">
        <v>2.3099999999999999E-2</v>
      </c>
      <c r="M276" s="4">
        <v>1</v>
      </c>
      <c r="N276" s="4">
        <v>0</v>
      </c>
      <c r="O276" s="4">
        <v>0</v>
      </c>
      <c r="P276" s="4">
        <v>88.9</v>
      </c>
      <c r="Q276" s="15">
        <v>46666.06</v>
      </c>
      <c r="R276" s="15">
        <v>25352.76</v>
      </c>
      <c r="S276" s="15">
        <v>37900.300000000003</v>
      </c>
      <c r="T276" s="15">
        <v>3098471.66</v>
      </c>
      <c r="U276" s="22">
        <f t="shared" si="20"/>
        <v>2962058.72</v>
      </c>
      <c r="V276" s="23">
        <f t="shared" si="21"/>
        <v>4.4025879520227705E-2</v>
      </c>
      <c r="W276" s="24">
        <f>Parametros!$B$4*H276+Parametros!$B$5*K276*100+Parametros!$B$6*P276+Parametros!$B$7*(1-L276)*100</f>
        <v>91.250500000000002</v>
      </c>
      <c r="X276" s="16">
        <f>INDEX('Tasa Referencia'!$B$2:$B$37,MATCH(B276,'Tasa Referencia'!$A$2:$A$37,0))</f>
        <v>9.5600000000000004E-2</v>
      </c>
      <c r="Y276" s="16">
        <f>INDEX('Catalogo Proveedores'!$N$2:$N$101,MATCH(A276,'Catalogo Proveedores'!$A$2:$A$101,0))</f>
        <v>3.6299999999999999E-2</v>
      </c>
      <c r="Z276" s="14">
        <v>-3.79E-3</v>
      </c>
      <c r="AA276" s="16">
        <f t="shared" si="22"/>
        <v>0.12811000000000003</v>
      </c>
      <c r="AB276" s="25">
        <f t="shared" si="23"/>
        <v>1.0095928952998934E-2</v>
      </c>
      <c r="AC276" s="23">
        <f t="shared" si="24"/>
        <v>3.3929950567228771E-2</v>
      </c>
    </row>
    <row r="277" spans="1:29" x14ac:dyDescent="0.3">
      <c r="A277" s="4" t="s">
        <v>84</v>
      </c>
      <c r="B277" s="18">
        <v>45627</v>
      </c>
      <c r="C277" s="4" t="s">
        <v>281</v>
      </c>
      <c r="D277" s="4">
        <v>12</v>
      </c>
      <c r="E277" s="15">
        <v>3169561.64</v>
      </c>
      <c r="F277" s="19">
        <v>1.1303000000000001</v>
      </c>
      <c r="G277" s="20">
        <v>0</v>
      </c>
      <c r="H277" s="4">
        <v>95.2</v>
      </c>
      <c r="I277" s="4">
        <v>14</v>
      </c>
      <c r="J277" s="4">
        <v>3</v>
      </c>
      <c r="K277" s="21">
        <v>0.76039999999999996</v>
      </c>
      <c r="L277" s="21">
        <v>1.2800000000000001E-2</v>
      </c>
      <c r="M277" s="4">
        <v>2</v>
      </c>
      <c r="N277" s="4">
        <v>1</v>
      </c>
      <c r="O277" s="4">
        <v>6.1</v>
      </c>
      <c r="P277" s="4">
        <v>83.9</v>
      </c>
      <c r="Q277" s="15">
        <v>124620.56</v>
      </c>
      <c r="R277" s="15">
        <v>22505.81</v>
      </c>
      <c r="S277" s="15">
        <v>31141.7</v>
      </c>
      <c r="T277" s="15">
        <v>3248438.8</v>
      </c>
      <c r="U277" s="22">
        <f t="shared" si="20"/>
        <v>3285546.31</v>
      </c>
      <c r="V277" s="23">
        <f t="shared" si="21"/>
        <v>-1.1423182730116463E-2</v>
      </c>
      <c r="W277" s="24">
        <f>Parametros!$B$4*H277+Parametros!$B$5*K277*100+Parametros!$B$6*P277+Parametros!$B$7*(1-L277)*100</f>
        <v>87.72</v>
      </c>
      <c r="X277" s="16">
        <f>INDEX('Tasa Referencia'!$B$2:$B$37,MATCH(B277,'Tasa Referencia'!$A$2:$A$37,0))</f>
        <v>9.2399999999999996E-2</v>
      </c>
      <c r="Y277" s="16">
        <f>INDEX('Catalogo Proveedores'!$N$2:$N$101,MATCH(A277,'Catalogo Proveedores'!$A$2:$A$101,0))</f>
        <v>3.6299999999999999E-2</v>
      </c>
      <c r="Z277" s="14">
        <v>-2.15E-3</v>
      </c>
      <c r="AA277" s="16">
        <f t="shared" si="22"/>
        <v>0.12654999999999997</v>
      </c>
      <c r="AB277" s="25">
        <f t="shared" si="23"/>
        <v>9.9794546990139565E-3</v>
      </c>
      <c r="AC277" s="23">
        <f t="shared" si="24"/>
        <v>-2.1402637429130421E-2</v>
      </c>
    </row>
    <row r="278" spans="1:29" x14ac:dyDescent="0.3">
      <c r="A278" s="4" t="s">
        <v>84</v>
      </c>
      <c r="B278" s="18">
        <v>45658</v>
      </c>
      <c r="C278" s="4" t="s">
        <v>282</v>
      </c>
      <c r="D278" s="4">
        <v>1</v>
      </c>
      <c r="E278" s="15">
        <v>3224511.06</v>
      </c>
      <c r="F278" s="19">
        <v>1.1303000000000001</v>
      </c>
      <c r="G278" s="20">
        <v>0</v>
      </c>
      <c r="H278" s="4">
        <v>93.5</v>
      </c>
      <c r="I278" s="4">
        <v>18</v>
      </c>
      <c r="J278" s="4">
        <v>4</v>
      </c>
      <c r="K278" s="21">
        <v>0.80089999999999995</v>
      </c>
      <c r="L278" s="21">
        <v>1.3899999999999999E-2</v>
      </c>
      <c r="M278" s="4">
        <v>1</v>
      </c>
      <c r="N278" s="4">
        <v>0</v>
      </c>
      <c r="O278" s="4">
        <v>0</v>
      </c>
      <c r="P278" s="4">
        <v>90.4</v>
      </c>
      <c r="Q278" s="15">
        <v>4918.2</v>
      </c>
      <c r="R278" s="15">
        <v>31305.75</v>
      </c>
      <c r="S278" s="15">
        <v>39214.69</v>
      </c>
      <c r="T278" s="15">
        <v>3371999.12</v>
      </c>
      <c r="U278" s="22">
        <f t="shared" si="20"/>
        <v>3221520.3200000003</v>
      </c>
      <c r="V278" s="23">
        <f t="shared" si="21"/>
        <v>4.462599029385269E-2</v>
      </c>
      <c r="W278" s="24">
        <f>Parametros!$B$4*H278+Parametros!$B$5*K278*100+Parametros!$B$6*P278+Parametros!$B$7*(1-L278)*100</f>
        <v>89.623499999999993</v>
      </c>
      <c r="X278" s="16">
        <f>INDEX('Tasa Referencia'!$B$2:$B$37,MATCH(B278,'Tasa Referencia'!$A$2:$A$37,0))</f>
        <v>8.8900000000000007E-2</v>
      </c>
      <c r="Y278" s="16">
        <f>INDEX('Catalogo Proveedores'!$N$2:$N$101,MATCH(A278,'Catalogo Proveedores'!$A$2:$A$101,0))</f>
        <v>3.6299999999999999E-2</v>
      </c>
      <c r="Z278" s="14">
        <v>-3.3E-4</v>
      </c>
      <c r="AA278" s="16">
        <f t="shared" si="22"/>
        <v>0.12487000000000001</v>
      </c>
      <c r="AB278" s="25">
        <f t="shared" si="23"/>
        <v>9.8538554258720268E-3</v>
      </c>
      <c r="AC278" s="23">
        <f t="shared" si="24"/>
        <v>3.4772134867980663E-2</v>
      </c>
    </row>
    <row r="279" spans="1:29" x14ac:dyDescent="0.3">
      <c r="A279" s="4" t="s">
        <v>84</v>
      </c>
      <c r="B279" s="18">
        <v>45689</v>
      </c>
      <c r="C279" s="4" t="s">
        <v>282</v>
      </c>
      <c r="D279" s="4">
        <v>2</v>
      </c>
      <c r="E279" s="15">
        <v>3143908.54</v>
      </c>
      <c r="F279" s="19">
        <v>1.1303000000000001</v>
      </c>
      <c r="G279" s="20">
        <v>0</v>
      </c>
      <c r="H279" s="4">
        <v>96</v>
      </c>
      <c r="I279" s="4">
        <v>16</v>
      </c>
      <c r="J279" s="4">
        <v>3</v>
      </c>
      <c r="K279" s="21">
        <v>0.82210000000000005</v>
      </c>
      <c r="L279" s="21">
        <v>2.3800000000000002E-2</v>
      </c>
      <c r="M279" s="4">
        <v>0</v>
      </c>
      <c r="N279" s="4">
        <v>0</v>
      </c>
      <c r="O279" s="4">
        <v>0</v>
      </c>
      <c r="P279" s="4">
        <v>94.5</v>
      </c>
      <c r="Q279" s="15">
        <v>0</v>
      </c>
      <c r="R279" s="15">
        <v>32925.32</v>
      </c>
      <c r="S279" s="15">
        <v>41347.5</v>
      </c>
      <c r="T279" s="15">
        <v>3337281.68</v>
      </c>
      <c r="U279" s="22">
        <f t="shared" si="20"/>
        <v>3135486.36</v>
      </c>
      <c r="V279" s="23">
        <f t="shared" si="21"/>
        <v>6.0466972629053081E-2</v>
      </c>
      <c r="W279" s="24">
        <f>Parametros!$B$4*H279+Parametros!$B$5*K279*100+Parametros!$B$6*P279+Parametros!$B$7*(1-L279)*100</f>
        <v>91.805999999999997</v>
      </c>
      <c r="X279" s="16">
        <f>INDEX('Tasa Referencia'!$B$2:$B$37,MATCH(B279,'Tasa Referencia'!$A$2:$A$37,0))</f>
        <v>8.8300000000000003E-2</v>
      </c>
      <c r="Y279" s="16">
        <f>INDEX('Catalogo Proveedores'!$N$2:$N$101,MATCH(A279,'Catalogo Proveedores'!$A$2:$A$101,0))</f>
        <v>3.6299999999999999E-2</v>
      </c>
      <c r="Z279" s="14">
        <v>-4.7200000000000002E-3</v>
      </c>
      <c r="AA279" s="16">
        <f t="shared" si="22"/>
        <v>0.11988</v>
      </c>
      <c r="AB279" s="25">
        <f t="shared" si="23"/>
        <v>9.4797791991414471E-3</v>
      </c>
      <c r="AC279" s="23">
        <f t="shared" si="24"/>
        <v>5.0987193429911634E-2</v>
      </c>
    </row>
    <row r="280" spans="1:29" x14ac:dyDescent="0.3">
      <c r="A280" s="4" t="s">
        <v>84</v>
      </c>
      <c r="B280" s="18">
        <v>45717</v>
      </c>
      <c r="C280" s="4" t="s">
        <v>282</v>
      </c>
      <c r="D280" s="4">
        <v>3</v>
      </c>
      <c r="E280" s="15">
        <v>3272246.61</v>
      </c>
      <c r="F280" s="19">
        <v>1.1303000000000001</v>
      </c>
      <c r="G280" s="20">
        <v>0</v>
      </c>
      <c r="H280" s="4">
        <v>92.8</v>
      </c>
      <c r="I280" s="4">
        <v>23</v>
      </c>
      <c r="J280" s="4">
        <v>6</v>
      </c>
      <c r="K280" s="21">
        <v>0.76080000000000003</v>
      </c>
      <c r="L280" s="21">
        <v>3.09E-2</v>
      </c>
      <c r="M280" s="4">
        <v>4</v>
      </c>
      <c r="N280" s="4">
        <v>1</v>
      </c>
      <c r="O280" s="4">
        <v>6.4</v>
      </c>
      <c r="P280" s="4">
        <v>87.8</v>
      </c>
      <c r="Q280" s="15">
        <v>305604.27</v>
      </c>
      <c r="R280" s="15">
        <v>59251.1</v>
      </c>
      <c r="S280" s="15">
        <v>69636.28</v>
      </c>
      <c r="T280" s="15">
        <v>3277842.62</v>
      </c>
      <c r="U280" s="22">
        <f t="shared" si="20"/>
        <v>3567465.7</v>
      </c>
      <c r="V280" s="23">
        <f t="shared" si="21"/>
        <v>-8.8357835801158774E-2</v>
      </c>
      <c r="W280" s="24">
        <f>Parametros!$B$4*H280+Parametros!$B$5*K280*100+Parametros!$B$6*P280+Parametros!$B$7*(1-L280)*100</f>
        <v>87.400499999999994</v>
      </c>
      <c r="X280" s="16">
        <f>INDEX('Tasa Referencia'!$B$2:$B$37,MATCH(B280,'Tasa Referencia'!$A$2:$A$37,0))</f>
        <v>8.6800000000000002E-2</v>
      </c>
      <c r="Y280" s="16">
        <f>INDEX('Catalogo Proveedores'!$N$2:$N$101,MATCH(A280,'Catalogo Proveedores'!$A$2:$A$101,0))</f>
        <v>3.6299999999999999E-2</v>
      </c>
      <c r="Z280" s="14">
        <v>-2.6199999999999999E-3</v>
      </c>
      <c r="AA280" s="16">
        <f t="shared" si="22"/>
        <v>0.12048</v>
      </c>
      <c r="AB280" s="25">
        <f t="shared" si="23"/>
        <v>9.5248390258246829E-3</v>
      </c>
      <c r="AC280" s="23">
        <f t="shared" si="24"/>
        <v>-9.7882674826983457E-2</v>
      </c>
    </row>
    <row r="281" spans="1:29" x14ac:dyDescent="0.3">
      <c r="A281" s="4" t="s">
        <v>84</v>
      </c>
      <c r="B281" s="18">
        <v>45748</v>
      </c>
      <c r="C281" s="4" t="s">
        <v>282</v>
      </c>
      <c r="D281" s="4">
        <v>4</v>
      </c>
      <c r="E281" s="15">
        <v>3248733.68</v>
      </c>
      <c r="F281" s="19">
        <v>1.1303000000000001</v>
      </c>
      <c r="G281" s="20">
        <v>0</v>
      </c>
      <c r="H281" s="4">
        <v>91.4</v>
      </c>
      <c r="I281" s="4">
        <v>14</v>
      </c>
      <c r="J281" s="4">
        <v>3</v>
      </c>
      <c r="K281" s="21">
        <v>0.7903</v>
      </c>
      <c r="L281" s="21">
        <v>0.05</v>
      </c>
      <c r="M281" s="4">
        <v>2</v>
      </c>
      <c r="N281" s="4">
        <v>0</v>
      </c>
      <c r="O281" s="4">
        <v>0</v>
      </c>
      <c r="P281" s="4">
        <v>91.7</v>
      </c>
      <c r="Q281" s="15">
        <v>57637.5</v>
      </c>
      <c r="R281" s="15">
        <v>58803.8</v>
      </c>
      <c r="S281" s="15">
        <v>68221.47</v>
      </c>
      <c r="T281" s="15">
        <v>3369891.8399999999</v>
      </c>
      <c r="U281" s="22">
        <f t="shared" si="20"/>
        <v>3296953.51</v>
      </c>
      <c r="V281" s="23">
        <f t="shared" si="21"/>
        <v>2.1644116031925842E-2</v>
      </c>
      <c r="W281" s="24">
        <f>Parametros!$B$4*H281+Parametros!$B$5*K281*100+Parametros!$B$6*P281+Parametros!$B$7*(1-L281)*100</f>
        <v>88.289000000000001</v>
      </c>
      <c r="X281" s="16">
        <f>INDEX('Tasa Referencia'!$B$2:$B$37,MATCH(B281,'Tasa Referencia'!$A$2:$A$37,0))</f>
        <v>8.4000000000000005E-2</v>
      </c>
      <c r="Y281" s="16">
        <f>INDEX('Catalogo Proveedores'!$N$2:$N$101,MATCH(A281,'Catalogo Proveedores'!$A$2:$A$101,0))</f>
        <v>3.6299999999999999E-2</v>
      </c>
      <c r="Z281" s="14">
        <v>-6.0099999999999997E-3</v>
      </c>
      <c r="AA281" s="16">
        <f t="shared" si="22"/>
        <v>0.11429</v>
      </c>
      <c r="AB281" s="25">
        <f t="shared" si="23"/>
        <v>9.0589049808551536E-3</v>
      </c>
      <c r="AC281" s="23">
        <f t="shared" si="24"/>
        <v>1.2585211051070688E-2</v>
      </c>
    </row>
    <row r="282" spans="1:29" x14ac:dyDescent="0.3">
      <c r="A282" s="4" t="s">
        <v>84</v>
      </c>
      <c r="B282" s="18">
        <v>45778</v>
      </c>
      <c r="C282" s="4" t="s">
        <v>282</v>
      </c>
      <c r="D282" s="4">
        <v>5</v>
      </c>
      <c r="E282" s="15">
        <v>3222044.9</v>
      </c>
      <c r="F282" s="19">
        <v>1.2211000000000001</v>
      </c>
      <c r="G282" s="20">
        <v>8.0299999999999996E-2</v>
      </c>
      <c r="H282" s="4">
        <v>93.3</v>
      </c>
      <c r="I282" s="4">
        <v>16</v>
      </c>
      <c r="J282" s="4">
        <v>3</v>
      </c>
      <c r="K282" s="21">
        <v>0.83809999999999996</v>
      </c>
      <c r="L282" s="21">
        <v>2.4400000000000002E-2</v>
      </c>
      <c r="M282" s="4">
        <v>0</v>
      </c>
      <c r="N282" s="4">
        <v>0</v>
      </c>
      <c r="O282" s="4">
        <v>0</v>
      </c>
      <c r="P282" s="4">
        <v>85.4</v>
      </c>
      <c r="Q282" s="15">
        <v>0</v>
      </c>
      <c r="R282" s="15">
        <v>54237.93</v>
      </c>
      <c r="S282" s="15">
        <v>42916.17</v>
      </c>
      <c r="T282" s="15">
        <v>3413004.48</v>
      </c>
      <c r="U282" s="22">
        <f t="shared" si="20"/>
        <v>3233366.66</v>
      </c>
      <c r="V282" s="23">
        <f t="shared" si="21"/>
        <v>5.2633338471328298E-2</v>
      </c>
      <c r="W282" s="24">
        <f>Parametros!$B$4*H282+Parametros!$B$5*K282*100+Parametros!$B$6*P282+Parametros!$B$7*(1-L282)*100</f>
        <v>89.511999999999986</v>
      </c>
      <c r="X282" s="16">
        <f>INDEX('Tasa Referencia'!$B$2:$B$37,MATCH(B282,'Tasa Referencia'!$A$2:$A$37,0))</f>
        <v>8.1699999999999995E-2</v>
      </c>
      <c r="Y282" s="16">
        <f>INDEX('Catalogo Proveedores'!$N$2:$N$101,MATCH(A282,'Catalogo Proveedores'!$A$2:$A$101,0))</f>
        <v>3.6299999999999999E-2</v>
      </c>
      <c r="Z282" s="14">
        <v>-4.4400000000000004E-3</v>
      </c>
      <c r="AA282" s="16">
        <f t="shared" si="22"/>
        <v>0.11355999999999999</v>
      </c>
      <c r="AB282" s="25">
        <f t="shared" si="23"/>
        <v>9.0038000655390249E-3</v>
      </c>
      <c r="AC282" s="23">
        <f t="shared" si="24"/>
        <v>4.3629538405789273E-2</v>
      </c>
    </row>
    <row r="283" spans="1:29" x14ac:dyDescent="0.3">
      <c r="A283" s="4" t="s">
        <v>84</v>
      </c>
      <c r="B283" s="18">
        <v>45809</v>
      </c>
      <c r="C283" s="4" t="s">
        <v>282</v>
      </c>
      <c r="D283" s="4">
        <v>6</v>
      </c>
      <c r="E283" s="15">
        <v>3362993.55</v>
      </c>
      <c r="F283" s="19">
        <v>1.2211000000000001</v>
      </c>
      <c r="G283" s="20">
        <v>0</v>
      </c>
      <c r="H283" s="4">
        <v>96.4</v>
      </c>
      <c r="I283" s="4">
        <v>21</v>
      </c>
      <c r="J283" s="4">
        <v>4</v>
      </c>
      <c r="K283" s="21">
        <v>0.81799999999999995</v>
      </c>
      <c r="L283" s="21">
        <v>1.5699999999999999E-2</v>
      </c>
      <c r="M283" s="4">
        <v>2</v>
      </c>
      <c r="N283" s="4">
        <v>0</v>
      </c>
      <c r="O283" s="4">
        <v>0</v>
      </c>
      <c r="P283" s="4">
        <v>88.4</v>
      </c>
      <c r="Q283" s="15">
        <v>205371.37</v>
      </c>
      <c r="R283" s="15">
        <v>28089.83</v>
      </c>
      <c r="S283" s="15">
        <v>42769.91</v>
      </c>
      <c r="T283" s="15">
        <v>3627433.29</v>
      </c>
      <c r="U283" s="22">
        <f t="shared" si="20"/>
        <v>3553684.84</v>
      </c>
      <c r="V283" s="23">
        <f t="shared" si="21"/>
        <v>2.033075293301953E-2</v>
      </c>
      <c r="W283" s="24">
        <f>Parametros!$B$4*H283+Parametros!$B$5*K283*100+Parametros!$B$6*P283+Parametros!$B$7*(1-L283)*100</f>
        <v>90.724500000000006</v>
      </c>
      <c r="X283" s="16">
        <f>INDEX('Tasa Referencia'!$B$2:$B$37,MATCH(B283,'Tasa Referencia'!$A$2:$A$37,0))</f>
        <v>8.1600000000000006E-2</v>
      </c>
      <c r="Y283" s="16">
        <f>INDEX('Catalogo Proveedores'!$N$2:$N$101,MATCH(A283,'Catalogo Proveedores'!$A$2:$A$101,0))</f>
        <v>3.6299999999999999E-2</v>
      </c>
      <c r="Z283" s="14">
        <v>-2.0100000000000001E-3</v>
      </c>
      <c r="AA283" s="16">
        <f t="shared" si="22"/>
        <v>0.11589000000000001</v>
      </c>
      <c r="AB283" s="25">
        <f t="shared" si="23"/>
        <v>9.1795672183463406E-3</v>
      </c>
      <c r="AC283" s="23">
        <f t="shared" si="24"/>
        <v>1.115118571467319E-2</v>
      </c>
    </row>
    <row r="284" spans="1:29" x14ac:dyDescent="0.3">
      <c r="A284" s="4" t="s">
        <v>84</v>
      </c>
      <c r="B284" s="18">
        <v>45839</v>
      </c>
      <c r="C284" s="4" t="s">
        <v>282</v>
      </c>
      <c r="D284" s="4">
        <v>7</v>
      </c>
      <c r="E284" s="15">
        <v>3593946.11</v>
      </c>
      <c r="F284" s="19">
        <v>1.2211000000000001</v>
      </c>
      <c r="G284" s="20">
        <v>0</v>
      </c>
      <c r="H284" s="4">
        <v>93.9</v>
      </c>
      <c r="I284" s="4">
        <v>12</v>
      </c>
      <c r="J284" s="4">
        <v>3</v>
      </c>
      <c r="K284" s="21">
        <v>0.71360000000000001</v>
      </c>
      <c r="L284" s="21">
        <v>1.7100000000000001E-2</v>
      </c>
      <c r="M284" s="4">
        <v>2</v>
      </c>
      <c r="N284" s="4">
        <v>0</v>
      </c>
      <c r="O284" s="4">
        <v>0</v>
      </c>
      <c r="P284" s="4">
        <v>88</v>
      </c>
      <c r="Q284" s="15">
        <v>61425.98</v>
      </c>
      <c r="R284" s="15">
        <v>32776.35</v>
      </c>
      <c r="S284" s="15">
        <v>40034.42</v>
      </c>
      <c r="T284" s="15">
        <v>3626871.2</v>
      </c>
      <c r="U284" s="22">
        <f t="shared" si="20"/>
        <v>3648114.02</v>
      </c>
      <c r="V284" s="23">
        <f t="shared" si="21"/>
        <v>-5.857064899354527E-3</v>
      </c>
      <c r="W284" s="24">
        <f>Parametros!$B$4*H284+Parametros!$B$5*K284*100+Parametros!$B$6*P284+Parametros!$B$7*(1-L284)*100</f>
        <v>86.616499999999988</v>
      </c>
      <c r="X284" s="16">
        <f>INDEX('Tasa Referencia'!$B$2:$B$37,MATCH(B284,'Tasa Referencia'!$A$2:$A$37,0))</f>
        <v>8.0699999999999994E-2</v>
      </c>
      <c r="Y284" s="16">
        <f>INDEX('Catalogo Proveedores'!$N$2:$N$101,MATCH(A284,'Catalogo Proveedores'!$A$2:$A$101,0))</f>
        <v>3.6299999999999999E-2</v>
      </c>
      <c r="Z284" s="14">
        <v>1.2199999999999999E-3</v>
      </c>
      <c r="AA284" s="16">
        <f t="shared" si="22"/>
        <v>0.11821999999999999</v>
      </c>
      <c r="AB284" s="25">
        <f t="shared" si="23"/>
        <v>9.3549982710900981E-3</v>
      </c>
      <c r="AC284" s="23">
        <f t="shared" si="24"/>
        <v>-1.5212063170444625E-2</v>
      </c>
    </row>
    <row r="285" spans="1:29" x14ac:dyDescent="0.3">
      <c r="A285" s="4" t="s">
        <v>84</v>
      </c>
      <c r="B285" s="18">
        <v>45870</v>
      </c>
      <c r="C285" s="4" t="s">
        <v>282</v>
      </c>
      <c r="D285" s="4">
        <v>8</v>
      </c>
      <c r="E285" s="15">
        <v>3352363.91</v>
      </c>
      <c r="F285" s="19">
        <v>1.2211000000000001</v>
      </c>
      <c r="G285" s="20">
        <v>0</v>
      </c>
      <c r="H285" s="4">
        <v>93.2</v>
      </c>
      <c r="I285" s="4">
        <v>12</v>
      </c>
      <c r="J285" s="4">
        <v>2</v>
      </c>
      <c r="K285" s="21">
        <v>0.85160000000000002</v>
      </c>
      <c r="L285" s="21">
        <v>1.37E-2</v>
      </c>
      <c r="M285" s="4">
        <v>0</v>
      </c>
      <c r="N285" s="4">
        <v>0</v>
      </c>
      <c r="O285" s="4">
        <v>0</v>
      </c>
      <c r="P285" s="4">
        <v>86.7</v>
      </c>
      <c r="Q285" s="15">
        <v>0</v>
      </c>
      <c r="R285" s="15">
        <v>30694.560000000001</v>
      </c>
      <c r="S285" s="15">
        <v>27228.62</v>
      </c>
      <c r="T285" s="15">
        <v>3552006.07</v>
      </c>
      <c r="U285" s="22">
        <f t="shared" si="20"/>
        <v>3355829.85</v>
      </c>
      <c r="V285" s="23">
        <f t="shared" si="21"/>
        <v>5.5229697284835934E-2</v>
      </c>
      <c r="W285" s="24">
        <f>Parametros!$B$4*H285+Parametros!$B$5*K285*100+Parametros!$B$6*P285+Parametros!$B$7*(1-L285)*100</f>
        <v>90.302499999999995</v>
      </c>
      <c r="X285" s="16">
        <f>INDEX('Tasa Referencia'!$B$2:$B$37,MATCH(B285,'Tasa Referencia'!$A$2:$A$37,0))</f>
        <v>7.7399999999999997E-2</v>
      </c>
      <c r="Y285" s="16">
        <f>INDEX('Catalogo Proveedores'!$N$2:$N$101,MATCH(A285,'Catalogo Proveedores'!$A$2:$A$101,0))</f>
        <v>3.6299999999999999E-2</v>
      </c>
      <c r="Z285" s="14">
        <v>1.2999999999999999E-4</v>
      </c>
      <c r="AA285" s="16">
        <f t="shared" si="22"/>
        <v>0.11383</v>
      </c>
      <c r="AB285" s="25">
        <f t="shared" si="23"/>
        <v>9.0241851933743344E-3</v>
      </c>
      <c r="AC285" s="23">
        <f t="shared" si="24"/>
        <v>4.6205512091461599E-2</v>
      </c>
    </row>
    <row r="286" spans="1:29" x14ac:dyDescent="0.3">
      <c r="A286" s="4" t="s">
        <v>84</v>
      </c>
      <c r="B286" s="18">
        <v>45901</v>
      </c>
      <c r="C286" s="4" t="s">
        <v>282</v>
      </c>
      <c r="D286" s="4">
        <v>9</v>
      </c>
      <c r="E286" s="15">
        <v>3296624.93</v>
      </c>
      <c r="F286" s="19">
        <v>1.2211000000000001</v>
      </c>
      <c r="G286" s="20">
        <v>0</v>
      </c>
      <c r="H286" s="4">
        <v>93.5</v>
      </c>
      <c r="I286" s="4">
        <v>14</v>
      </c>
      <c r="J286" s="4">
        <v>3</v>
      </c>
      <c r="K286" s="21">
        <v>0.78090000000000004</v>
      </c>
      <c r="L286" s="21">
        <v>2.52E-2</v>
      </c>
      <c r="M286" s="4">
        <v>3</v>
      </c>
      <c r="N286" s="4">
        <v>0</v>
      </c>
      <c r="O286" s="4">
        <v>0</v>
      </c>
      <c r="P286" s="4">
        <v>88.1</v>
      </c>
      <c r="Q286" s="15">
        <v>33719.51</v>
      </c>
      <c r="R286" s="15">
        <v>29838.16</v>
      </c>
      <c r="S286" s="15">
        <v>44737.59</v>
      </c>
      <c r="T286" s="15">
        <v>3477453.5</v>
      </c>
      <c r="U286" s="22">
        <f t="shared" si="20"/>
        <v>3315445.0100000002</v>
      </c>
      <c r="V286" s="23">
        <f t="shared" si="21"/>
        <v>4.6588254882487933E-2</v>
      </c>
      <c r="W286" s="24">
        <f>Parametros!$B$4*H286+Parametros!$B$5*K286*100+Parametros!$B$6*P286+Parametros!$B$7*(1-L286)*100</f>
        <v>88.394000000000005</v>
      </c>
      <c r="X286" s="16">
        <f>INDEX('Tasa Referencia'!$B$2:$B$37,MATCH(B286,'Tasa Referencia'!$A$2:$A$37,0))</f>
        <v>7.4899999999999994E-2</v>
      </c>
      <c r="Y286" s="16">
        <f>INDEX('Catalogo Proveedores'!$N$2:$N$101,MATCH(A286,'Catalogo Proveedores'!$A$2:$A$101,0))</f>
        <v>3.6299999999999999E-2</v>
      </c>
      <c r="Z286" s="14">
        <v>6.28E-3</v>
      </c>
      <c r="AA286" s="16">
        <f t="shared" si="22"/>
        <v>0.11747999999999999</v>
      </c>
      <c r="AB286" s="25">
        <f t="shared" si="23"/>
        <v>9.2993183107330513E-3</v>
      </c>
      <c r="AC286" s="23">
        <f t="shared" si="24"/>
        <v>3.7288936571754881E-2</v>
      </c>
    </row>
    <row r="287" spans="1:29" x14ac:dyDescent="0.3">
      <c r="A287" s="4" t="s">
        <v>84</v>
      </c>
      <c r="B287" s="18">
        <v>45931</v>
      </c>
      <c r="C287" s="4" t="s">
        <v>282</v>
      </c>
      <c r="D287" s="4">
        <v>10</v>
      </c>
      <c r="E287" s="15">
        <v>3338369.47</v>
      </c>
      <c r="F287" s="19">
        <v>1.2211000000000001</v>
      </c>
      <c r="G287" s="20">
        <v>0</v>
      </c>
      <c r="H287" s="4">
        <v>95.1</v>
      </c>
      <c r="I287" s="4">
        <v>13</v>
      </c>
      <c r="J287" s="4">
        <v>2</v>
      </c>
      <c r="K287" s="21">
        <v>0.80930000000000002</v>
      </c>
      <c r="L287" s="21">
        <v>2.4500000000000001E-2</v>
      </c>
      <c r="M287" s="4">
        <v>0</v>
      </c>
      <c r="N287" s="4">
        <v>0</v>
      </c>
      <c r="O287" s="4">
        <v>0</v>
      </c>
      <c r="P287" s="4">
        <v>87.9</v>
      </c>
      <c r="Q287" s="15">
        <v>0</v>
      </c>
      <c r="R287" s="15">
        <v>39799.129999999997</v>
      </c>
      <c r="S287" s="15">
        <v>37877.980000000003</v>
      </c>
      <c r="T287" s="15">
        <v>3654058.7</v>
      </c>
      <c r="U287" s="22">
        <f t="shared" si="20"/>
        <v>3340290.62</v>
      </c>
      <c r="V287" s="23">
        <f t="shared" si="21"/>
        <v>8.5868374254633631E-2</v>
      </c>
      <c r="W287" s="24">
        <f>Parametros!$B$4*H287+Parametros!$B$5*K287*100+Parametros!$B$6*P287+Parametros!$B$7*(1-L287)*100</f>
        <v>89.776499999999999</v>
      </c>
      <c r="X287" s="16">
        <f>INDEX('Tasa Referencia'!$B$2:$B$37,MATCH(B287,'Tasa Referencia'!$A$2:$A$37,0))</f>
        <v>7.4300000000000005E-2</v>
      </c>
      <c r="Y287" s="16">
        <f>INDEX('Catalogo Proveedores'!$N$2:$N$101,MATCH(A287,'Catalogo Proveedores'!$A$2:$A$101,0))</f>
        <v>3.6299999999999999E-2</v>
      </c>
      <c r="Z287" s="14">
        <v>6.1000000000000004E-3</v>
      </c>
      <c r="AA287" s="16">
        <f t="shared" si="22"/>
        <v>0.1167</v>
      </c>
      <c r="AB287" s="25">
        <f t="shared" si="23"/>
        <v>9.2405920221325655E-3</v>
      </c>
      <c r="AC287" s="23">
        <f t="shared" si="24"/>
        <v>7.6627782232501065E-2</v>
      </c>
    </row>
    <row r="288" spans="1:29" x14ac:dyDescent="0.3">
      <c r="A288" s="4" t="s">
        <v>84</v>
      </c>
      <c r="B288" s="18">
        <v>45962</v>
      </c>
      <c r="C288" s="4" t="s">
        <v>282</v>
      </c>
      <c r="D288" s="4">
        <v>11</v>
      </c>
      <c r="E288" s="15">
        <v>3035984.17</v>
      </c>
      <c r="F288" s="19">
        <v>1.2211000000000001</v>
      </c>
      <c r="G288" s="20">
        <v>0</v>
      </c>
      <c r="H288" s="4">
        <v>97</v>
      </c>
      <c r="I288" s="4">
        <v>10</v>
      </c>
      <c r="J288" s="4">
        <v>2</v>
      </c>
      <c r="K288" s="21">
        <v>0.78600000000000003</v>
      </c>
      <c r="L288" s="21">
        <v>1.3899999999999999E-2</v>
      </c>
      <c r="M288" s="4">
        <v>3</v>
      </c>
      <c r="N288" s="4">
        <v>0</v>
      </c>
      <c r="O288" s="4">
        <v>0</v>
      </c>
      <c r="P288" s="4">
        <v>91.1</v>
      </c>
      <c r="Q288" s="15">
        <v>60040.11</v>
      </c>
      <c r="R288" s="15">
        <v>19680.689999999999</v>
      </c>
      <c r="S288" s="15">
        <v>24794.69</v>
      </c>
      <c r="T288" s="15">
        <v>3112575.89</v>
      </c>
      <c r="U288" s="22">
        <f t="shared" si="20"/>
        <v>3090910.28</v>
      </c>
      <c r="V288" s="23">
        <f t="shared" si="21"/>
        <v>6.9606688368971251E-3</v>
      </c>
      <c r="W288" s="24">
        <f>Parametros!$B$4*H288+Parametros!$B$5*K288*100+Parametros!$B$6*P288+Parametros!$B$7*(1-L288)*100</f>
        <v>90.541499999999999</v>
      </c>
      <c r="X288" s="16">
        <f>INDEX('Tasa Referencia'!$B$2:$B$37,MATCH(B288,'Tasa Referencia'!$A$2:$A$37,0))</f>
        <v>7.2800000000000004E-2</v>
      </c>
      <c r="Y288" s="16">
        <f>INDEX('Catalogo Proveedores'!$N$2:$N$101,MATCH(A288,'Catalogo Proveedores'!$A$2:$A$101,0))</f>
        <v>3.6299999999999999E-2</v>
      </c>
      <c r="Z288" s="14">
        <v>6.7499999999999999E-3</v>
      </c>
      <c r="AA288" s="16">
        <f t="shared" si="22"/>
        <v>0.11585000000000001</v>
      </c>
      <c r="AB288" s="25">
        <f t="shared" si="23"/>
        <v>9.1765525957947514E-3</v>
      </c>
      <c r="AC288" s="23">
        <f t="shared" si="24"/>
        <v>-2.2158837588976263E-3</v>
      </c>
    </row>
    <row r="289" spans="1:29" x14ac:dyDescent="0.3">
      <c r="A289" s="4" t="s">
        <v>84</v>
      </c>
      <c r="B289" s="18">
        <v>45992</v>
      </c>
      <c r="C289" s="4" t="s">
        <v>282</v>
      </c>
      <c r="D289" s="4">
        <v>12</v>
      </c>
      <c r="E289" s="15">
        <v>3053327.11</v>
      </c>
      <c r="F289" s="19">
        <v>1.2211000000000001</v>
      </c>
      <c r="G289" s="20">
        <v>0</v>
      </c>
      <c r="H289" s="4">
        <v>96.9</v>
      </c>
      <c r="I289" s="4">
        <v>12</v>
      </c>
      <c r="J289" s="4">
        <v>2</v>
      </c>
      <c r="K289" s="21">
        <v>0.79330000000000001</v>
      </c>
      <c r="L289" s="21">
        <v>7.0000000000000001E-3</v>
      </c>
      <c r="M289" s="4">
        <v>3</v>
      </c>
      <c r="N289" s="4">
        <v>0</v>
      </c>
      <c r="O289" s="4">
        <v>0</v>
      </c>
      <c r="P289" s="4">
        <v>85.2</v>
      </c>
      <c r="Q289" s="15">
        <v>29368.14</v>
      </c>
      <c r="R289" s="15">
        <v>6923.84</v>
      </c>
      <c r="S289" s="15">
        <v>18611.38</v>
      </c>
      <c r="T289" s="15">
        <v>3228471.28</v>
      </c>
      <c r="U289" s="22">
        <f t="shared" si="20"/>
        <v>3071007.71</v>
      </c>
      <c r="V289" s="23">
        <f t="shared" si="21"/>
        <v>4.8773415137829519E-2</v>
      </c>
      <c r="W289" s="24">
        <f>Parametros!$B$4*H289+Parametros!$B$5*K289*100+Parametros!$B$6*P289+Parametros!$B$7*(1-L289)*100</f>
        <v>89.649000000000001</v>
      </c>
      <c r="X289" s="16">
        <f>INDEX('Tasa Referencia'!$B$2:$B$37,MATCH(B289,'Tasa Referencia'!$A$2:$A$37,0))</f>
        <v>6.9599999999999995E-2</v>
      </c>
      <c r="Y289" s="16">
        <f>INDEX('Catalogo Proveedores'!$N$2:$N$101,MATCH(A289,'Catalogo Proveedores'!$A$2:$A$101,0))</f>
        <v>3.6299999999999999E-2</v>
      </c>
      <c r="Z289" s="14">
        <v>5.8999999999999999E-3</v>
      </c>
      <c r="AA289" s="16">
        <f t="shared" si="22"/>
        <v>0.1118</v>
      </c>
      <c r="AB289" s="25">
        <f t="shared" si="23"/>
        <v>8.8708080984827298E-3</v>
      </c>
      <c r="AC289" s="23">
        <f t="shared" si="24"/>
        <v>3.9902607039346789E-2</v>
      </c>
    </row>
    <row r="290" spans="1:29" x14ac:dyDescent="0.3">
      <c r="A290" s="4" t="s">
        <v>87</v>
      </c>
      <c r="B290" s="18">
        <v>44927</v>
      </c>
      <c r="C290" s="4" t="s">
        <v>279</v>
      </c>
      <c r="D290" s="4">
        <v>1</v>
      </c>
      <c r="E290" s="15">
        <v>2157824.25</v>
      </c>
      <c r="F290" s="19">
        <v>1</v>
      </c>
      <c r="G290" s="20">
        <v>0</v>
      </c>
      <c r="H290" s="4">
        <v>86.4</v>
      </c>
      <c r="I290" s="4">
        <v>12</v>
      </c>
      <c r="J290" s="4">
        <v>2</v>
      </c>
      <c r="K290" s="21">
        <v>0.85509999999999997</v>
      </c>
      <c r="L290" s="21">
        <v>3.3000000000000002E-2</v>
      </c>
      <c r="M290" s="4">
        <v>0</v>
      </c>
      <c r="N290" s="4">
        <v>0</v>
      </c>
      <c r="O290" s="4">
        <v>0</v>
      </c>
      <c r="P290" s="4">
        <v>93.5</v>
      </c>
      <c r="Q290" s="15">
        <v>0</v>
      </c>
      <c r="R290" s="15">
        <v>41365.31</v>
      </c>
      <c r="S290" s="15">
        <v>30022.51</v>
      </c>
      <c r="T290" s="15">
        <v>2203314.5</v>
      </c>
      <c r="U290" s="22">
        <f t="shared" si="20"/>
        <v>2169167.0500000003</v>
      </c>
      <c r="V290" s="23">
        <f t="shared" si="21"/>
        <v>1.5498218706407878E-2</v>
      </c>
      <c r="W290" s="24">
        <f>Parametros!$B$4*H290+Parametros!$B$5*K290*100+Parametros!$B$6*P290+Parametros!$B$7*(1-L290)*100</f>
        <v>89.097999999999999</v>
      </c>
      <c r="X290" s="16">
        <f>INDEX('Tasa Referencia'!$B$2:$B$37,MATCH(B290,'Tasa Referencia'!$A$2:$A$37,0))</f>
        <v>0.1125</v>
      </c>
      <c r="Y290" s="16">
        <f>INDEX('Catalogo Proveedores'!$N$2:$N$101,MATCH(A290,'Catalogo Proveedores'!$A$2:$A$101,0))</f>
        <v>9.7000000000000003E-3</v>
      </c>
      <c r="Z290" s="14">
        <v>-6.4000000000000005E-4</v>
      </c>
      <c r="AA290" s="16">
        <f t="shared" si="22"/>
        <v>0.12156</v>
      </c>
      <c r="AB290" s="25">
        <f t="shared" si="23"/>
        <v>9.6058910051206592E-3</v>
      </c>
      <c r="AC290" s="23">
        <f t="shared" si="24"/>
        <v>5.8923277012872186E-3</v>
      </c>
    </row>
    <row r="291" spans="1:29" x14ac:dyDescent="0.3">
      <c r="A291" s="4" t="s">
        <v>87</v>
      </c>
      <c r="B291" s="18">
        <v>44958</v>
      </c>
      <c r="C291" s="4" t="s">
        <v>279</v>
      </c>
      <c r="D291" s="4">
        <v>2</v>
      </c>
      <c r="E291" s="15">
        <v>2034805.62</v>
      </c>
      <c r="F291" s="19">
        <v>1</v>
      </c>
      <c r="G291" s="20">
        <v>0</v>
      </c>
      <c r="H291" s="4">
        <v>84.1</v>
      </c>
      <c r="I291" s="4">
        <v>12</v>
      </c>
      <c r="J291" s="4">
        <v>1</v>
      </c>
      <c r="K291" s="21">
        <v>0.91300000000000003</v>
      </c>
      <c r="L291" s="21">
        <v>5.45E-2</v>
      </c>
      <c r="M291" s="4">
        <v>1</v>
      </c>
      <c r="N291" s="4">
        <v>1</v>
      </c>
      <c r="O291" s="4">
        <v>5.7</v>
      </c>
      <c r="P291" s="4">
        <v>92.4</v>
      </c>
      <c r="Q291" s="15">
        <v>73845.070000000007</v>
      </c>
      <c r="R291" s="15">
        <v>55112.26</v>
      </c>
      <c r="S291" s="15">
        <v>37341.07</v>
      </c>
      <c r="T291" s="15">
        <v>2066842.96</v>
      </c>
      <c r="U291" s="22">
        <f t="shared" si="20"/>
        <v>2126421.88</v>
      </c>
      <c r="V291" s="23">
        <f t="shared" si="21"/>
        <v>-2.8826050722305447E-2</v>
      </c>
      <c r="W291" s="24">
        <f>Parametros!$B$4*H291+Parametros!$B$5*K291*100+Parametros!$B$6*P291+Parametros!$B$7*(1-L291)*100</f>
        <v>89.487499999999997</v>
      </c>
      <c r="X291" s="16">
        <f>INDEX('Tasa Referencia'!$B$2:$B$37,MATCH(B291,'Tasa Referencia'!$A$2:$A$37,0))</f>
        <v>0.11409999999999999</v>
      </c>
      <c r="Y291" s="16">
        <f>INDEX('Catalogo Proveedores'!$N$2:$N$101,MATCH(A291,'Catalogo Proveedores'!$A$2:$A$101,0))</f>
        <v>9.7000000000000003E-3</v>
      </c>
      <c r="Z291" s="14">
        <v>-5.8E-4</v>
      </c>
      <c r="AA291" s="16">
        <f t="shared" si="22"/>
        <v>0.12322</v>
      </c>
      <c r="AB291" s="25">
        <f t="shared" si="23"/>
        <v>9.7303315121402001E-3</v>
      </c>
      <c r="AC291" s="23">
        <f t="shared" si="24"/>
        <v>-3.8556382234445644E-2</v>
      </c>
    </row>
    <row r="292" spans="1:29" x14ac:dyDescent="0.3">
      <c r="A292" s="4" t="s">
        <v>87</v>
      </c>
      <c r="B292" s="18">
        <v>44986</v>
      </c>
      <c r="C292" s="4" t="s">
        <v>279</v>
      </c>
      <c r="D292" s="4">
        <v>3</v>
      </c>
      <c r="E292" s="15">
        <v>2373197.98</v>
      </c>
      <c r="F292" s="19">
        <v>1</v>
      </c>
      <c r="G292" s="20">
        <v>0</v>
      </c>
      <c r="H292" s="4">
        <v>85.6</v>
      </c>
      <c r="I292" s="4">
        <v>7</v>
      </c>
      <c r="J292" s="4">
        <v>0</v>
      </c>
      <c r="K292" s="21">
        <v>1</v>
      </c>
      <c r="L292" s="21">
        <v>7.8899999999999998E-2</v>
      </c>
      <c r="M292" s="4">
        <v>0</v>
      </c>
      <c r="N292" s="4">
        <v>0</v>
      </c>
      <c r="O292" s="4">
        <v>0</v>
      </c>
      <c r="P292" s="4">
        <v>93.1</v>
      </c>
      <c r="Q292" s="15">
        <v>0</v>
      </c>
      <c r="R292" s="15">
        <v>91268.25</v>
      </c>
      <c r="S292" s="15">
        <v>56180.84</v>
      </c>
      <c r="T292" s="15">
        <v>2554815.4500000002</v>
      </c>
      <c r="U292" s="22">
        <f t="shared" si="20"/>
        <v>2408285.39</v>
      </c>
      <c r="V292" s="23">
        <f t="shared" si="21"/>
        <v>5.7354459790823653E-2</v>
      </c>
      <c r="W292" s="24">
        <f>Parametros!$B$4*H292+Parametros!$B$5*K292*100+Parametros!$B$6*P292+Parametros!$B$7*(1-L292)*100</f>
        <v>92.396500000000003</v>
      </c>
      <c r="X292" s="16">
        <f>INDEX('Tasa Referencia'!$B$2:$B$37,MATCH(B292,'Tasa Referencia'!$A$2:$A$37,0))</f>
        <v>0.114</v>
      </c>
      <c r="Y292" s="16">
        <f>INDEX('Catalogo Proveedores'!$N$2:$N$101,MATCH(A292,'Catalogo Proveedores'!$A$2:$A$101,0))</f>
        <v>9.7000000000000003E-3</v>
      </c>
      <c r="Z292" s="14">
        <v>-3.2299999999999998E-3</v>
      </c>
      <c r="AA292" s="16">
        <f t="shared" si="22"/>
        <v>0.12047000000000001</v>
      </c>
      <c r="AB292" s="25">
        <f t="shared" si="23"/>
        <v>9.5240882099776325E-3</v>
      </c>
      <c r="AC292" s="23">
        <f t="shared" si="24"/>
        <v>4.7830371580846021E-2</v>
      </c>
    </row>
    <row r="293" spans="1:29" x14ac:dyDescent="0.3">
      <c r="A293" s="4" t="s">
        <v>87</v>
      </c>
      <c r="B293" s="18">
        <v>45017</v>
      </c>
      <c r="C293" s="4" t="s">
        <v>279</v>
      </c>
      <c r="D293" s="4">
        <v>4</v>
      </c>
      <c r="E293" s="15">
        <v>2229916.56</v>
      </c>
      <c r="F293" s="19">
        <v>1</v>
      </c>
      <c r="G293" s="20">
        <v>0</v>
      </c>
      <c r="H293" s="4">
        <v>89</v>
      </c>
      <c r="I293" s="4">
        <v>16</v>
      </c>
      <c r="J293" s="4">
        <v>0</v>
      </c>
      <c r="K293" s="21">
        <v>1</v>
      </c>
      <c r="L293" s="21">
        <v>4.7399999999999998E-2</v>
      </c>
      <c r="M293" s="4">
        <v>0</v>
      </c>
      <c r="N293" s="4">
        <v>0</v>
      </c>
      <c r="O293" s="4">
        <v>0</v>
      </c>
      <c r="P293" s="4">
        <v>88</v>
      </c>
      <c r="Q293" s="15">
        <v>0</v>
      </c>
      <c r="R293" s="15">
        <v>44343.839999999997</v>
      </c>
      <c r="S293" s="15">
        <v>31742.36</v>
      </c>
      <c r="T293" s="15">
        <v>2467882.9300000002</v>
      </c>
      <c r="U293" s="22">
        <f t="shared" si="20"/>
        <v>2242518.04</v>
      </c>
      <c r="V293" s="23">
        <f t="shared" si="21"/>
        <v>9.1319116989070512E-2</v>
      </c>
      <c r="W293" s="24">
        <f>Parametros!$B$4*H293+Parametros!$B$5*K293*100+Parametros!$B$6*P293+Parametros!$B$7*(1-L293)*100</f>
        <v>93.039000000000001</v>
      </c>
      <c r="X293" s="16">
        <f>INDEX('Tasa Referencia'!$B$2:$B$37,MATCH(B293,'Tasa Referencia'!$A$2:$A$37,0))</f>
        <v>0.1119</v>
      </c>
      <c r="Y293" s="16">
        <f>INDEX('Catalogo Proveedores'!$N$2:$N$101,MATCH(A293,'Catalogo Proveedores'!$A$2:$A$101,0))</f>
        <v>9.7000000000000003E-3</v>
      </c>
      <c r="Z293" s="14">
        <v>-1.8600000000000001E-3</v>
      </c>
      <c r="AA293" s="16">
        <f t="shared" si="22"/>
        <v>0.11974</v>
      </c>
      <c r="AB293" s="25">
        <f t="shared" si="23"/>
        <v>9.4692620553797902E-3</v>
      </c>
      <c r="AC293" s="23">
        <f t="shared" si="24"/>
        <v>8.1849854933690722E-2</v>
      </c>
    </row>
    <row r="294" spans="1:29" x14ac:dyDescent="0.3">
      <c r="A294" s="4" t="s">
        <v>87</v>
      </c>
      <c r="B294" s="18">
        <v>45047</v>
      </c>
      <c r="C294" s="4" t="s">
        <v>279</v>
      </c>
      <c r="D294" s="4">
        <v>5</v>
      </c>
      <c r="E294" s="15">
        <v>2449287.3199999998</v>
      </c>
      <c r="F294" s="19">
        <v>1</v>
      </c>
      <c r="G294" s="20">
        <v>0</v>
      </c>
      <c r="H294" s="4">
        <v>92.3</v>
      </c>
      <c r="I294" s="4">
        <v>6</v>
      </c>
      <c r="J294" s="4">
        <v>0</v>
      </c>
      <c r="K294" s="21">
        <v>0.99229999999999996</v>
      </c>
      <c r="L294" s="21">
        <v>2.64E-2</v>
      </c>
      <c r="M294" s="4">
        <v>0</v>
      </c>
      <c r="N294" s="4">
        <v>0</v>
      </c>
      <c r="O294" s="4">
        <v>0</v>
      </c>
      <c r="P294" s="4">
        <v>95.3</v>
      </c>
      <c r="Q294" s="15">
        <v>0</v>
      </c>
      <c r="R294" s="15">
        <v>27222.97</v>
      </c>
      <c r="S294" s="15">
        <v>19395.490000000002</v>
      </c>
      <c r="T294" s="15">
        <v>2720191.91</v>
      </c>
      <c r="U294" s="22">
        <f t="shared" si="20"/>
        <v>2457114.7999999998</v>
      </c>
      <c r="V294" s="23">
        <f t="shared" si="21"/>
        <v>9.6712702156371136E-2</v>
      </c>
      <c r="W294" s="24">
        <f>Parametros!$B$4*H294+Parametros!$B$5*K294*100+Parametros!$B$6*P294+Parametros!$B$7*(1-L294)*100</f>
        <v>95.738</v>
      </c>
      <c r="X294" s="16">
        <f>INDEX('Tasa Referencia'!$B$2:$B$37,MATCH(B294,'Tasa Referencia'!$A$2:$A$37,0))</f>
        <v>0.11210000000000001</v>
      </c>
      <c r="Y294" s="16">
        <f>INDEX('Catalogo Proveedores'!$N$2:$N$101,MATCH(A294,'Catalogo Proveedores'!$A$2:$A$101,0))</f>
        <v>9.7000000000000003E-3</v>
      </c>
      <c r="Z294" s="14">
        <v>-8.7200000000000003E-3</v>
      </c>
      <c r="AA294" s="16">
        <f t="shared" si="22"/>
        <v>0.11308</v>
      </c>
      <c r="AB294" s="25">
        <f t="shared" si="23"/>
        <v>8.9675486485203404E-3</v>
      </c>
      <c r="AC294" s="23">
        <f t="shared" si="24"/>
        <v>8.7745153507850795E-2</v>
      </c>
    </row>
    <row r="295" spans="1:29" x14ac:dyDescent="0.3">
      <c r="A295" s="4" t="s">
        <v>87</v>
      </c>
      <c r="B295" s="18">
        <v>45078</v>
      </c>
      <c r="C295" s="4" t="s">
        <v>279</v>
      </c>
      <c r="D295" s="4">
        <v>6</v>
      </c>
      <c r="E295" s="15">
        <v>2485826.36</v>
      </c>
      <c r="F295" s="19">
        <v>1</v>
      </c>
      <c r="G295" s="20">
        <v>0</v>
      </c>
      <c r="H295" s="4">
        <v>92.4</v>
      </c>
      <c r="I295" s="4">
        <v>8</v>
      </c>
      <c r="J295" s="4">
        <v>0</v>
      </c>
      <c r="K295" s="21">
        <v>0.95760000000000001</v>
      </c>
      <c r="L295" s="21">
        <v>3.0499999999999999E-2</v>
      </c>
      <c r="M295" s="4">
        <v>0</v>
      </c>
      <c r="N295" s="4">
        <v>0</v>
      </c>
      <c r="O295" s="4">
        <v>0</v>
      </c>
      <c r="P295" s="4">
        <v>89.7</v>
      </c>
      <c r="Q295" s="15">
        <v>0</v>
      </c>
      <c r="R295" s="15">
        <v>46718.77</v>
      </c>
      <c r="S295" s="15">
        <v>22715.14</v>
      </c>
      <c r="T295" s="15">
        <v>2640474.0699999998</v>
      </c>
      <c r="U295" s="22">
        <f t="shared" si="20"/>
        <v>2509829.9899999998</v>
      </c>
      <c r="V295" s="23">
        <f t="shared" si="21"/>
        <v>4.9477509165617398E-2</v>
      </c>
      <c r="W295" s="24">
        <f>Parametros!$B$4*H295+Parametros!$B$5*K295*100+Parametros!$B$6*P295+Parametros!$B$7*(1-L295)*100</f>
        <v>93.5505</v>
      </c>
      <c r="X295" s="16">
        <f>INDEX('Tasa Referencia'!$B$2:$B$37,MATCH(B295,'Tasa Referencia'!$A$2:$A$37,0))</f>
        <v>0.1119</v>
      </c>
      <c r="Y295" s="16">
        <f>INDEX('Catalogo Proveedores'!$N$2:$N$101,MATCH(A295,'Catalogo Proveedores'!$A$2:$A$101,0))</f>
        <v>9.7000000000000003E-3</v>
      </c>
      <c r="Z295" s="14">
        <v>-6.45E-3</v>
      </c>
      <c r="AA295" s="16">
        <f t="shared" si="22"/>
        <v>0.11515</v>
      </c>
      <c r="AB295" s="25">
        <f t="shared" si="23"/>
        <v>9.1237806594686166E-3</v>
      </c>
      <c r="AC295" s="23">
        <f t="shared" si="24"/>
        <v>4.0353728506148781E-2</v>
      </c>
    </row>
    <row r="296" spans="1:29" x14ac:dyDescent="0.3">
      <c r="A296" s="4" t="s">
        <v>87</v>
      </c>
      <c r="B296" s="18">
        <v>45108</v>
      </c>
      <c r="C296" s="4" t="s">
        <v>279</v>
      </c>
      <c r="D296" s="4">
        <v>7</v>
      </c>
      <c r="E296" s="15">
        <v>2577522.65</v>
      </c>
      <c r="F296" s="19">
        <v>1</v>
      </c>
      <c r="G296" s="20">
        <v>0</v>
      </c>
      <c r="H296" s="4">
        <v>88.6</v>
      </c>
      <c r="I296" s="4">
        <v>13</v>
      </c>
      <c r="J296" s="4">
        <v>0</v>
      </c>
      <c r="K296" s="21">
        <v>0.97640000000000005</v>
      </c>
      <c r="L296" s="21">
        <v>3.5499999999999997E-2</v>
      </c>
      <c r="M296" s="4">
        <v>0</v>
      </c>
      <c r="N296" s="4">
        <v>0</v>
      </c>
      <c r="O296" s="4">
        <v>0</v>
      </c>
      <c r="P296" s="4">
        <v>93.3</v>
      </c>
      <c r="Q296" s="15">
        <v>0</v>
      </c>
      <c r="R296" s="15">
        <v>44597.71</v>
      </c>
      <c r="S296" s="15">
        <v>27417.9</v>
      </c>
      <c r="T296" s="15">
        <v>2719493.88</v>
      </c>
      <c r="U296" s="22">
        <f t="shared" si="20"/>
        <v>2594702.46</v>
      </c>
      <c r="V296" s="23">
        <f t="shared" si="21"/>
        <v>4.5887737022596249E-2</v>
      </c>
      <c r="W296" s="24">
        <f>Parametros!$B$4*H296+Parametros!$B$5*K296*100+Parametros!$B$6*P296+Parametros!$B$7*(1-L296)*100</f>
        <v>93.42949999999999</v>
      </c>
      <c r="X296" s="16">
        <f>INDEX('Tasa Referencia'!$B$2:$B$37,MATCH(B296,'Tasa Referencia'!$A$2:$A$37,0))</f>
        <v>0.1132</v>
      </c>
      <c r="Y296" s="16">
        <f>INDEX('Catalogo Proveedores'!$N$2:$N$101,MATCH(A296,'Catalogo Proveedores'!$A$2:$A$101,0))</f>
        <v>9.7000000000000003E-3</v>
      </c>
      <c r="Z296" s="14">
        <v>-3.9500000000000004E-3</v>
      </c>
      <c r="AA296" s="16">
        <f t="shared" si="22"/>
        <v>0.11895</v>
      </c>
      <c r="AB296" s="25">
        <f t="shared" si="23"/>
        <v>9.409892714455248E-3</v>
      </c>
      <c r="AC296" s="23">
        <f t="shared" si="24"/>
        <v>3.6477844308141001E-2</v>
      </c>
    </row>
    <row r="297" spans="1:29" x14ac:dyDescent="0.3">
      <c r="A297" s="4" t="s">
        <v>87</v>
      </c>
      <c r="B297" s="18">
        <v>45139</v>
      </c>
      <c r="C297" s="4" t="s">
        <v>279</v>
      </c>
      <c r="D297" s="4">
        <v>8</v>
      </c>
      <c r="E297" s="15">
        <v>2330776.38</v>
      </c>
      <c r="F297" s="19">
        <v>1.0568</v>
      </c>
      <c r="G297" s="20">
        <v>5.6800000000000003E-2</v>
      </c>
      <c r="H297" s="4">
        <v>88.1</v>
      </c>
      <c r="I297" s="4">
        <v>13</v>
      </c>
      <c r="J297" s="4">
        <v>1</v>
      </c>
      <c r="K297" s="21">
        <v>0.95409999999999995</v>
      </c>
      <c r="L297" s="21">
        <v>5.0299999999999997E-2</v>
      </c>
      <c r="M297" s="4">
        <v>0</v>
      </c>
      <c r="N297" s="4">
        <v>0</v>
      </c>
      <c r="O297" s="4">
        <v>0</v>
      </c>
      <c r="P297" s="4">
        <v>93.9</v>
      </c>
      <c r="Q297" s="15">
        <v>0</v>
      </c>
      <c r="R297" s="15">
        <v>59421.73</v>
      </c>
      <c r="S297" s="15">
        <v>39805.24</v>
      </c>
      <c r="T297" s="15">
        <v>2605670.91</v>
      </c>
      <c r="U297" s="22">
        <f t="shared" si="20"/>
        <v>2350392.8699999996</v>
      </c>
      <c r="V297" s="23">
        <f t="shared" si="21"/>
        <v>9.7970176901579831E-2</v>
      </c>
      <c r="W297" s="24">
        <f>Parametros!$B$4*H297+Parametros!$B$5*K297*100+Parametros!$B$6*P297+Parametros!$B$7*(1-L297)*100</f>
        <v>92.483499999999992</v>
      </c>
      <c r="X297" s="16">
        <f>INDEX('Tasa Referencia'!$B$2:$B$37,MATCH(B297,'Tasa Referencia'!$A$2:$A$37,0))</f>
        <v>0.1124</v>
      </c>
      <c r="Y297" s="16">
        <f>INDEX('Catalogo Proveedores'!$N$2:$N$101,MATCH(A297,'Catalogo Proveedores'!$A$2:$A$101,0))</f>
        <v>9.7000000000000003E-3</v>
      </c>
      <c r="Z297" s="14">
        <v>-5.8599999999999998E-3</v>
      </c>
      <c r="AA297" s="16">
        <f t="shared" si="22"/>
        <v>0.11624</v>
      </c>
      <c r="AB297" s="25">
        <f t="shared" si="23"/>
        <v>9.2059409411135995E-3</v>
      </c>
      <c r="AC297" s="23">
        <f t="shared" si="24"/>
        <v>8.8764235960466231E-2</v>
      </c>
    </row>
    <row r="298" spans="1:29" x14ac:dyDescent="0.3">
      <c r="A298" s="4" t="s">
        <v>87</v>
      </c>
      <c r="B298" s="18">
        <v>45170</v>
      </c>
      <c r="C298" s="4" t="s">
        <v>279</v>
      </c>
      <c r="D298" s="4">
        <v>9</v>
      </c>
      <c r="E298" s="15">
        <v>2298656.64</v>
      </c>
      <c r="F298" s="19">
        <v>1.0568</v>
      </c>
      <c r="G298" s="20">
        <v>0</v>
      </c>
      <c r="H298" s="4">
        <v>86.7</v>
      </c>
      <c r="I298" s="4">
        <v>11</v>
      </c>
      <c r="J298" s="4">
        <v>0</v>
      </c>
      <c r="K298" s="21">
        <v>0.97629999999999995</v>
      </c>
      <c r="L298" s="21">
        <v>6.5000000000000002E-2</v>
      </c>
      <c r="M298" s="4">
        <v>0</v>
      </c>
      <c r="N298" s="4">
        <v>0</v>
      </c>
      <c r="O298" s="4">
        <v>0</v>
      </c>
      <c r="P298" s="4">
        <v>86.6</v>
      </c>
      <c r="Q298" s="15">
        <v>0</v>
      </c>
      <c r="R298" s="15">
        <v>85926.17</v>
      </c>
      <c r="S298" s="15">
        <v>44797.84</v>
      </c>
      <c r="T298" s="15">
        <v>2591253.7599999998</v>
      </c>
      <c r="U298" s="22">
        <f t="shared" si="20"/>
        <v>2339784.9700000002</v>
      </c>
      <c r="V298" s="23">
        <f t="shared" si="21"/>
        <v>9.7045219531104357E-2</v>
      </c>
      <c r="W298" s="24">
        <f>Parametros!$B$4*H298+Parametros!$B$5*K298*100+Parametros!$B$6*P298+Parametros!$B$7*(1-L298)*100</f>
        <v>90.979000000000013</v>
      </c>
      <c r="X298" s="16">
        <f>INDEX('Tasa Referencia'!$B$2:$B$37,MATCH(B298,'Tasa Referencia'!$A$2:$A$37,0))</f>
        <v>0.1134</v>
      </c>
      <c r="Y298" s="16">
        <f>INDEX('Catalogo Proveedores'!$N$2:$N$101,MATCH(A298,'Catalogo Proveedores'!$A$2:$A$101,0))</f>
        <v>9.7000000000000003E-3</v>
      </c>
      <c r="Z298" s="14">
        <v>-6.1999999999999998E-3</v>
      </c>
      <c r="AA298" s="16">
        <f t="shared" si="22"/>
        <v>0.1169</v>
      </c>
      <c r="AB298" s="25">
        <f t="shared" si="23"/>
        <v>9.2556536285899327E-3</v>
      </c>
      <c r="AC298" s="23">
        <f t="shared" si="24"/>
        <v>8.7789565902514424E-2</v>
      </c>
    </row>
    <row r="299" spans="1:29" x14ac:dyDescent="0.3">
      <c r="A299" s="4" t="s">
        <v>87</v>
      </c>
      <c r="B299" s="18">
        <v>45200</v>
      </c>
      <c r="C299" s="4" t="s">
        <v>279</v>
      </c>
      <c r="D299" s="4">
        <v>10</v>
      </c>
      <c r="E299" s="15">
        <v>1979599.29</v>
      </c>
      <c r="F299" s="19">
        <v>1.0568</v>
      </c>
      <c r="G299" s="20">
        <v>0</v>
      </c>
      <c r="H299" s="4">
        <v>89.3</v>
      </c>
      <c r="I299" s="4">
        <v>16</v>
      </c>
      <c r="J299" s="4">
        <v>1</v>
      </c>
      <c r="K299" s="21">
        <v>0.96550000000000002</v>
      </c>
      <c r="L299" s="21">
        <v>5.1900000000000002E-2</v>
      </c>
      <c r="M299" s="4">
        <v>0</v>
      </c>
      <c r="N299" s="4">
        <v>0</v>
      </c>
      <c r="O299" s="4">
        <v>0</v>
      </c>
      <c r="P299" s="4">
        <v>95.6</v>
      </c>
      <c r="Q299" s="15">
        <v>0</v>
      </c>
      <c r="R299" s="15">
        <v>46635.31</v>
      </c>
      <c r="S299" s="15">
        <v>34808.879999999997</v>
      </c>
      <c r="T299" s="15">
        <v>2155460.2999999998</v>
      </c>
      <c r="U299" s="22">
        <f t="shared" si="20"/>
        <v>1991425.7200000002</v>
      </c>
      <c r="V299" s="23">
        <f t="shared" si="21"/>
        <v>7.6101879491818805E-2</v>
      </c>
      <c r="W299" s="24">
        <f>Parametros!$B$4*H299+Parametros!$B$5*K299*100+Parametros!$B$6*P299+Parametros!$B$7*(1-L299)*100</f>
        <v>93.561499999999995</v>
      </c>
      <c r="X299" s="16">
        <f>INDEX('Tasa Referencia'!$B$2:$B$37,MATCH(B299,'Tasa Referencia'!$A$2:$A$37,0))</f>
        <v>0.1103</v>
      </c>
      <c r="Y299" s="16">
        <f>INDEX('Catalogo Proveedores'!$N$2:$N$101,MATCH(A299,'Catalogo Proveedores'!$A$2:$A$101,0))</f>
        <v>9.7000000000000003E-3</v>
      </c>
      <c r="Z299" s="14">
        <v>-2.7100000000000002E-3</v>
      </c>
      <c r="AA299" s="16">
        <f t="shared" si="22"/>
        <v>0.11728999999999999</v>
      </c>
      <c r="AB299" s="25">
        <f t="shared" si="23"/>
        <v>9.2850166516300625E-3</v>
      </c>
      <c r="AC299" s="23">
        <f t="shared" si="24"/>
        <v>6.6816862840188743E-2</v>
      </c>
    </row>
    <row r="300" spans="1:29" x14ac:dyDescent="0.3">
      <c r="A300" s="4" t="s">
        <v>87</v>
      </c>
      <c r="B300" s="18">
        <v>45231</v>
      </c>
      <c r="C300" s="4" t="s">
        <v>279</v>
      </c>
      <c r="D300" s="4">
        <v>11</v>
      </c>
      <c r="E300" s="15">
        <v>1957390.96</v>
      </c>
      <c r="F300" s="19">
        <v>1.0568</v>
      </c>
      <c r="G300" s="20">
        <v>0</v>
      </c>
      <c r="H300" s="4">
        <v>89.5</v>
      </c>
      <c r="I300" s="4">
        <v>11</v>
      </c>
      <c r="J300" s="4">
        <v>0</v>
      </c>
      <c r="K300" s="21">
        <v>0.98229999999999995</v>
      </c>
      <c r="L300" s="21">
        <v>2.64E-2</v>
      </c>
      <c r="M300" s="4">
        <v>0</v>
      </c>
      <c r="N300" s="4">
        <v>0</v>
      </c>
      <c r="O300" s="4">
        <v>0</v>
      </c>
      <c r="P300" s="4">
        <v>93.3</v>
      </c>
      <c r="Q300" s="15">
        <v>0</v>
      </c>
      <c r="R300" s="15">
        <v>17150.580000000002</v>
      </c>
      <c r="S300" s="15">
        <v>15515.72</v>
      </c>
      <c r="T300" s="15">
        <v>2184817.9900000002</v>
      </c>
      <c r="U300" s="22">
        <f t="shared" si="20"/>
        <v>1959025.82</v>
      </c>
      <c r="V300" s="23">
        <f t="shared" si="21"/>
        <v>0.10334598627137821</v>
      </c>
      <c r="W300" s="24">
        <f>Parametros!$B$4*H300+Parametros!$B$5*K300*100+Parametros!$B$6*P300+Parametros!$B$7*(1-L300)*100</f>
        <v>94.057999999999993</v>
      </c>
      <c r="X300" s="16">
        <f>INDEX('Tasa Referencia'!$B$2:$B$37,MATCH(B300,'Tasa Referencia'!$A$2:$A$37,0))</f>
        <v>0.1144</v>
      </c>
      <c r="Y300" s="16">
        <f>INDEX('Catalogo Proveedores'!$N$2:$N$101,MATCH(A300,'Catalogo Proveedores'!$A$2:$A$101,0))</f>
        <v>9.7000000000000003E-3</v>
      </c>
      <c r="Z300" s="14">
        <v>-1.1E-4</v>
      </c>
      <c r="AA300" s="16">
        <f t="shared" si="22"/>
        <v>0.12399</v>
      </c>
      <c r="AB300" s="25">
        <f t="shared" si="23"/>
        <v>9.7879966900404902E-3</v>
      </c>
      <c r="AC300" s="23">
        <f t="shared" si="24"/>
        <v>9.3557989581337722E-2</v>
      </c>
    </row>
    <row r="301" spans="1:29" x14ac:dyDescent="0.3">
      <c r="A301" s="4" t="s">
        <v>87</v>
      </c>
      <c r="B301" s="18">
        <v>45261</v>
      </c>
      <c r="C301" s="4" t="s">
        <v>279</v>
      </c>
      <c r="D301" s="4">
        <v>12</v>
      </c>
      <c r="E301" s="15">
        <v>2265555.88</v>
      </c>
      <c r="F301" s="19">
        <v>1.0568</v>
      </c>
      <c r="G301" s="20">
        <v>0</v>
      </c>
      <c r="H301" s="4">
        <v>89.4</v>
      </c>
      <c r="I301" s="4">
        <v>10</v>
      </c>
      <c r="J301" s="4">
        <v>1</v>
      </c>
      <c r="K301" s="21">
        <v>0.92749999999999999</v>
      </c>
      <c r="L301" s="21">
        <v>6.08E-2</v>
      </c>
      <c r="M301" s="4">
        <v>0</v>
      </c>
      <c r="N301" s="4">
        <v>0</v>
      </c>
      <c r="O301" s="4">
        <v>0</v>
      </c>
      <c r="P301" s="4">
        <v>89.1</v>
      </c>
      <c r="Q301" s="15">
        <v>0</v>
      </c>
      <c r="R301" s="15">
        <v>76884.33</v>
      </c>
      <c r="S301" s="15">
        <v>45871.03</v>
      </c>
      <c r="T301" s="15">
        <v>2371523.2000000002</v>
      </c>
      <c r="U301" s="22">
        <f t="shared" si="20"/>
        <v>2296569.1800000002</v>
      </c>
      <c r="V301" s="23">
        <f t="shared" si="21"/>
        <v>3.1605855679590233E-2</v>
      </c>
      <c r="W301" s="24">
        <f>Parametros!$B$4*H301+Parametros!$B$5*K301*100+Parametros!$B$6*P301+Parametros!$B$7*(1-L301)*100</f>
        <v>91.022999999999996</v>
      </c>
      <c r="X301" s="16">
        <f>INDEX('Tasa Referencia'!$B$2:$B$37,MATCH(B301,'Tasa Referencia'!$A$2:$A$37,0))</f>
        <v>0.1124</v>
      </c>
      <c r="Y301" s="16">
        <f>INDEX('Catalogo Proveedores'!$N$2:$N$101,MATCH(A301,'Catalogo Proveedores'!$A$2:$A$101,0))</f>
        <v>9.7000000000000003E-3</v>
      </c>
      <c r="Z301" s="14">
        <v>7.1000000000000002E-4</v>
      </c>
      <c r="AA301" s="16">
        <f t="shared" si="22"/>
        <v>0.12281</v>
      </c>
      <c r="AB301" s="25">
        <f t="shared" si="23"/>
        <v>9.6996118910781526E-3</v>
      </c>
      <c r="AC301" s="23">
        <f t="shared" si="24"/>
        <v>2.1906243788512081E-2</v>
      </c>
    </row>
    <row r="302" spans="1:29" x14ac:dyDescent="0.3">
      <c r="A302" s="4" t="s">
        <v>87</v>
      </c>
      <c r="B302" s="18">
        <v>45292</v>
      </c>
      <c r="C302" s="4" t="s">
        <v>281</v>
      </c>
      <c r="D302" s="4">
        <v>1</v>
      </c>
      <c r="E302" s="15">
        <v>2252674.9500000002</v>
      </c>
      <c r="F302" s="19">
        <v>1.0568</v>
      </c>
      <c r="G302" s="20">
        <v>0</v>
      </c>
      <c r="H302" s="4">
        <v>90.9</v>
      </c>
      <c r="I302" s="4">
        <v>16</v>
      </c>
      <c r="J302" s="4">
        <v>0</v>
      </c>
      <c r="K302" s="21">
        <v>0.99509999999999998</v>
      </c>
      <c r="L302" s="21">
        <v>3.9399999999999998E-2</v>
      </c>
      <c r="M302" s="4">
        <v>0</v>
      </c>
      <c r="N302" s="4">
        <v>0</v>
      </c>
      <c r="O302" s="4">
        <v>0</v>
      </c>
      <c r="P302" s="4">
        <v>91.4</v>
      </c>
      <c r="Q302" s="15">
        <v>0</v>
      </c>
      <c r="R302" s="15">
        <v>34788.42</v>
      </c>
      <c r="S302" s="15">
        <v>26599.74</v>
      </c>
      <c r="T302" s="15">
        <v>2520123.42</v>
      </c>
      <c r="U302" s="22">
        <f t="shared" si="20"/>
        <v>2260863.63</v>
      </c>
      <c r="V302" s="23">
        <f t="shared" si="21"/>
        <v>0.10287583058134511</v>
      </c>
      <c r="W302" s="24">
        <f>Parametros!$B$4*H302+Parametros!$B$5*K302*100+Parametros!$B$6*P302+Parametros!$B$7*(1-L302)*100</f>
        <v>94.356999999999999</v>
      </c>
      <c r="X302" s="16">
        <f>INDEX('Tasa Referencia'!$B$2:$B$37,MATCH(B302,'Tasa Referencia'!$A$2:$A$37,0))</f>
        <v>0.1133</v>
      </c>
      <c r="Y302" s="16">
        <f>INDEX('Catalogo Proveedores'!$N$2:$N$101,MATCH(A302,'Catalogo Proveedores'!$A$2:$A$101,0))</f>
        <v>9.7000000000000003E-3</v>
      </c>
      <c r="Z302" s="14">
        <v>-5.2599999999999999E-3</v>
      </c>
      <c r="AA302" s="16">
        <f t="shared" si="22"/>
        <v>0.11774</v>
      </c>
      <c r="AB302" s="25">
        <f t="shared" si="23"/>
        <v>9.3188853904577762E-3</v>
      </c>
      <c r="AC302" s="23">
        <f t="shared" si="24"/>
        <v>9.3556945190887336E-2</v>
      </c>
    </row>
    <row r="303" spans="1:29" x14ac:dyDescent="0.3">
      <c r="A303" s="4" t="s">
        <v>87</v>
      </c>
      <c r="B303" s="18">
        <v>45323</v>
      </c>
      <c r="C303" s="4" t="s">
        <v>281</v>
      </c>
      <c r="D303" s="4">
        <v>2</v>
      </c>
      <c r="E303" s="15">
        <v>2322210.39</v>
      </c>
      <c r="F303" s="19">
        <v>1.0568</v>
      </c>
      <c r="G303" s="20">
        <v>0</v>
      </c>
      <c r="H303" s="4">
        <v>87.6</v>
      </c>
      <c r="I303" s="4">
        <v>10</v>
      </c>
      <c r="J303" s="4">
        <v>0</v>
      </c>
      <c r="K303" s="21">
        <v>1</v>
      </c>
      <c r="L303" s="21">
        <v>5.2400000000000002E-2</v>
      </c>
      <c r="M303" s="4">
        <v>0</v>
      </c>
      <c r="N303" s="4">
        <v>0</v>
      </c>
      <c r="O303" s="4">
        <v>0</v>
      </c>
      <c r="P303" s="4">
        <v>89.2</v>
      </c>
      <c r="Q303" s="15">
        <v>0</v>
      </c>
      <c r="R303" s="15">
        <v>58228.91</v>
      </c>
      <c r="S303" s="15">
        <v>36505.839999999997</v>
      </c>
      <c r="T303" s="15">
        <v>2766342.3</v>
      </c>
      <c r="U303" s="22">
        <f t="shared" si="20"/>
        <v>2343933.4600000004</v>
      </c>
      <c r="V303" s="23">
        <f t="shared" si="21"/>
        <v>0.15269579617822401</v>
      </c>
      <c r="W303" s="24">
        <f>Parametros!$B$4*H303+Parametros!$B$5*K303*100+Parametros!$B$6*P303+Parametros!$B$7*(1-L303)*100</f>
        <v>92.713999999999999</v>
      </c>
      <c r="X303" s="16">
        <f>INDEX('Tasa Referencia'!$B$2:$B$37,MATCH(B303,'Tasa Referencia'!$A$2:$A$37,0))</f>
        <v>0.1123</v>
      </c>
      <c r="Y303" s="16">
        <f>INDEX('Catalogo Proveedores'!$N$2:$N$101,MATCH(A303,'Catalogo Proveedores'!$A$2:$A$101,0))</f>
        <v>9.7000000000000003E-3</v>
      </c>
      <c r="Z303" s="14">
        <v>1.49E-3</v>
      </c>
      <c r="AA303" s="16">
        <f t="shared" si="22"/>
        <v>0.12349</v>
      </c>
      <c r="AB303" s="25">
        <f t="shared" si="23"/>
        <v>9.7505558936510361E-3</v>
      </c>
      <c r="AC303" s="23">
        <f t="shared" si="24"/>
        <v>0.14294524028457298</v>
      </c>
    </row>
    <row r="304" spans="1:29" x14ac:dyDescent="0.3">
      <c r="A304" s="4" t="s">
        <v>87</v>
      </c>
      <c r="B304" s="18">
        <v>45352</v>
      </c>
      <c r="C304" s="4" t="s">
        <v>281</v>
      </c>
      <c r="D304" s="4">
        <v>3</v>
      </c>
      <c r="E304" s="15">
        <v>2508783.7599999998</v>
      </c>
      <c r="F304" s="19">
        <v>1.0568</v>
      </c>
      <c r="G304" s="20">
        <v>0</v>
      </c>
      <c r="H304" s="4">
        <v>93.3</v>
      </c>
      <c r="I304" s="4">
        <v>11</v>
      </c>
      <c r="J304" s="4">
        <v>0</v>
      </c>
      <c r="K304" s="21">
        <v>0.99060000000000004</v>
      </c>
      <c r="L304" s="21">
        <v>1.7500000000000002E-2</v>
      </c>
      <c r="M304" s="4">
        <v>0</v>
      </c>
      <c r="N304" s="4">
        <v>0</v>
      </c>
      <c r="O304" s="4">
        <v>0</v>
      </c>
      <c r="P304" s="4">
        <v>94.1</v>
      </c>
      <c r="Q304" s="15">
        <v>0</v>
      </c>
      <c r="R304" s="15">
        <v>27562.59</v>
      </c>
      <c r="S304" s="15">
        <v>13150.56</v>
      </c>
      <c r="T304" s="15">
        <v>2866270.51</v>
      </c>
      <c r="U304" s="22">
        <f t="shared" si="20"/>
        <v>2523195.7899999996</v>
      </c>
      <c r="V304" s="23">
        <f t="shared" si="21"/>
        <v>0.11969376888994342</v>
      </c>
      <c r="W304" s="24">
        <f>Parametros!$B$4*H304+Parametros!$B$5*K304*100+Parametros!$B$6*P304+Parametros!$B$7*(1-L304)*100</f>
        <v>95.930499999999981</v>
      </c>
      <c r="X304" s="16">
        <f>INDEX('Tasa Referencia'!$B$2:$B$37,MATCH(B304,'Tasa Referencia'!$A$2:$A$37,0))</f>
        <v>0.1101</v>
      </c>
      <c r="Y304" s="16">
        <f>INDEX('Catalogo Proveedores'!$N$2:$N$101,MATCH(A304,'Catalogo Proveedores'!$A$2:$A$101,0))</f>
        <v>9.7000000000000003E-3</v>
      </c>
      <c r="Z304" s="14">
        <v>3.1E-4</v>
      </c>
      <c r="AA304" s="16">
        <f t="shared" si="22"/>
        <v>0.12011000000000001</v>
      </c>
      <c r="AB304" s="25">
        <f t="shared" si="23"/>
        <v>9.4970547477462031E-3</v>
      </c>
      <c r="AC304" s="23">
        <f t="shared" si="24"/>
        <v>0.11019671414219721</v>
      </c>
    </row>
    <row r="305" spans="1:29" x14ac:dyDescent="0.3">
      <c r="A305" s="4" t="s">
        <v>87</v>
      </c>
      <c r="B305" s="18">
        <v>45383</v>
      </c>
      <c r="C305" s="4" t="s">
        <v>281</v>
      </c>
      <c r="D305" s="4">
        <v>4</v>
      </c>
      <c r="E305" s="15">
        <v>2587663.96</v>
      </c>
      <c r="F305" s="19">
        <v>1.0568</v>
      </c>
      <c r="G305" s="20">
        <v>0</v>
      </c>
      <c r="H305" s="4">
        <v>93.8</v>
      </c>
      <c r="I305" s="4">
        <v>15</v>
      </c>
      <c r="J305" s="4">
        <v>0</v>
      </c>
      <c r="K305" s="21">
        <v>0.99180000000000001</v>
      </c>
      <c r="L305" s="21">
        <v>3.4700000000000002E-2</v>
      </c>
      <c r="M305" s="4">
        <v>0</v>
      </c>
      <c r="N305" s="4">
        <v>0</v>
      </c>
      <c r="O305" s="4">
        <v>0</v>
      </c>
      <c r="P305" s="4">
        <v>92.7</v>
      </c>
      <c r="Q305" s="15">
        <v>0</v>
      </c>
      <c r="R305" s="15">
        <v>58609.11</v>
      </c>
      <c r="S305" s="15">
        <v>26902.31</v>
      </c>
      <c r="T305" s="15">
        <v>2741209.72</v>
      </c>
      <c r="U305" s="22">
        <f t="shared" si="20"/>
        <v>2619370.7599999998</v>
      </c>
      <c r="V305" s="23">
        <f t="shared" si="21"/>
        <v>4.4447150143623604E-2</v>
      </c>
      <c r="W305" s="24">
        <f>Parametros!$B$4*H305+Parametros!$B$5*K305*100+Parametros!$B$6*P305+Parametros!$B$7*(1-L305)*100</f>
        <v>95.603499999999997</v>
      </c>
      <c r="X305" s="16">
        <f>INDEX('Tasa Referencia'!$B$2:$B$37,MATCH(B305,'Tasa Referencia'!$A$2:$A$37,0))</f>
        <v>0.10920000000000001</v>
      </c>
      <c r="Y305" s="16">
        <f>INDEX('Catalogo Proveedores'!$N$2:$N$101,MATCH(A305,'Catalogo Proveedores'!$A$2:$A$101,0))</f>
        <v>9.7000000000000003E-3</v>
      </c>
      <c r="Z305" s="14">
        <v>7.7200000000000003E-3</v>
      </c>
      <c r="AA305" s="16">
        <f t="shared" si="22"/>
        <v>0.12662000000000001</v>
      </c>
      <c r="AB305" s="25">
        <f t="shared" si="23"/>
        <v>9.9846842751878384E-3</v>
      </c>
      <c r="AC305" s="23">
        <f t="shared" si="24"/>
        <v>3.4462465868435765E-2</v>
      </c>
    </row>
    <row r="306" spans="1:29" x14ac:dyDescent="0.3">
      <c r="A306" s="4" t="s">
        <v>87</v>
      </c>
      <c r="B306" s="18">
        <v>45413</v>
      </c>
      <c r="C306" s="4" t="s">
        <v>281</v>
      </c>
      <c r="D306" s="4">
        <v>5</v>
      </c>
      <c r="E306" s="15">
        <v>2719279.38</v>
      </c>
      <c r="F306" s="19">
        <v>1.0568</v>
      </c>
      <c r="G306" s="20">
        <v>0</v>
      </c>
      <c r="H306" s="4">
        <v>90.8</v>
      </c>
      <c r="I306" s="4">
        <v>19</v>
      </c>
      <c r="J306" s="4">
        <v>3</v>
      </c>
      <c r="K306" s="21">
        <v>0.8498</v>
      </c>
      <c r="L306" s="21">
        <v>2.6599999999999999E-2</v>
      </c>
      <c r="M306" s="4">
        <v>1</v>
      </c>
      <c r="N306" s="4">
        <v>0</v>
      </c>
      <c r="O306" s="4">
        <v>0</v>
      </c>
      <c r="P306" s="4">
        <v>91</v>
      </c>
      <c r="Q306" s="15">
        <v>10918.68</v>
      </c>
      <c r="R306" s="15">
        <v>41866.82</v>
      </c>
      <c r="S306" s="15">
        <v>38009.64</v>
      </c>
      <c r="T306" s="15">
        <v>2739041.84</v>
      </c>
      <c r="U306" s="22">
        <f t="shared" si="20"/>
        <v>2734055.2399999998</v>
      </c>
      <c r="V306" s="23">
        <f t="shared" si="21"/>
        <v>1.8205636464465593E-3</v>
      </c>
      <c r="W306" s="24">
        <f>Parametros!$B$4*H306+Parametros!$B$5*K306*100+Parametros!$B$6*P306+Parametros!$B$7*(1-L306)*100</f>
        <v>90.075000000000003</v>
      </c>
      <c r="X306" s="16">
        <f>INDEX('Tasa Referencia'!$B$2:$B$37,MATCH(B306,'Tasa Referencia'!$A$2:$A$37,0))</f>
        <v>0.1077</v>
      </c>
      <c r="Y306" s="16">
        <f>INDEX('Catalogo Proveedores'!$N$2:$N$101,MATCH(A306,'Catalogo Proveedores'!$A$2:$A$101,0))</f>
        <v>9.7000000000000003E-3</v>
      </c>
      <c r="Z306" s="14">
        <v>4.5199999999999997E-3</v>
      </c>
      <c r="AA306" s="16">
        <f t="shared" si="22"/>
        <v>0.12192</v>
      </c>
      <c r="AB306" s="25">
        <f t="shared" si="23"/>
        <v>9.6328924332678145E-3</v>
      </c>
      <c r="AC306" s="23">
        <f t="shared" si="24"/>
        <v>-7.8123287868212552E-3</v>
      </c>
    </row>
    <row r="307" spans="1:29" x14ac:dyDescent="0.3">
      <c r="A307" s="4" t="s">
        <v>87</v>
      </c>
      <c r="B307" s="18">
        <v>45444</v>
      </c>
      <c r="C307" s="4" t="s">
        <v>281</v>
      </c>
      <c r="D307" s="4">
        <v>6</v>
      </c>
      <c r="E307" s="15">
        <v>2706024.96</v>
      </c>
      <c r="F307" s="19">
        <v>1.0568</v>
      </c>
      <c r="G307" s="20">
        <v>0</v>
      </c>
      <c r="H307" s="4">
        <v>92.9</v>
      </c>
      <c r="I307" s="4">
        <v>16</v>
      </c>
      <c r="J307" s="4">
        <v>0</v>
      </c>
      <c r="K307" s="21">
        <v>0.99150000000000005</v>
      </c>
      <c r="L307" s="21">
        <v>2.2599999999999999E-2</v>
      </c>
      <c r="M307" s="4">
        <v>0</v>
      </c>
      <c r="N307" s="4">
        <v>0</v>
      </c>
      <c r="O307" s="4">
        <v>0</v>
      </c>
      <c r="P307" s="4">
        <v>92.3</v>
      </c>
      <c r="Q307" s="15">
        <v>0</v>
      </c>
      <c r="R307" s="15">
        <v>27366.37</v>
      </c>
      <c r="S307" s="15">
        <v>18369.25</v>
      </c>
      <c r="T307" s="15">
        <v>2910074.83</v>
      </c>
      <c r="U307" s="22">
        <f t="shared" si="20"/>
        <v>2715022.08</v>
      </c>
      <c r="V307" s="23">
        <f t="shared" si="21"/>
        <v>6.7026712849167516E-2</v>
      </c>
      <c r="W307" s="24">
        <f>Parametros!$B$4*H307+Parametros!$B$5*K307*100+Parametros!$B$6*P307+Parametros!$B$7*(1-L307)*100</f>
        <v>95.381</v>
      </c>
      <c r="X307" s="16">
        <f>INDEX('Tasa Referencia'!$B$2:$B$37,MATCH(B307,'Tasa Referencia'!$A$2:$A$37,0))</f>
        <v>0.1045</v>
      </c>
      <c r="Y307" s="16">
        <f>INDEX('Catalogo Proveedores'!$N$2:$N$101,MATCH(A307,'Catalogo Proveedores'!$A$2:$A$101,0))</f>
        <v>9.7000000000000003E-3</v>
      </c>
      <c r="Z307" s="14">
        <v>4.0600000000000002E-3</v>
      </c>
      <c r="AA307" s="16">
        <f t="shared" si="22"/>
        <v>0.11825999999999999</v>
      </c>
      <c r="AB307" s="25">
        <f t="shared" si="23"/>
        <v>9.3580070363603607E-3</v>
      </c>
      <c r="AC307" s="23">
        <f t="shared" si="24"/>
        <v>5.7668705812807156E-2</v>
      </c>
    </row>
    <row r="308" spans="1:29" x14ac:dyDescent="0.3">
      <c r="A308" s="4" t="s">
        <v>87</v>
      </c>
      <c r="B308" s="18">
        <v>45474</v>
      </c>
      <c r="C308" s="4" t="s">
        <v>281</v>
      </c>
      <c r="D308" s="4">
        <v>7</v>
      </c>
      <c r="E308" s="15">
        <v>2639933.11</v>
      </c>
      <c r="F308" s="19">
        <v>1.1029</v>
      </c>
      <c r="G308" s="20">
        <v>4.3700000000000003E-2</v>
      </c>
      <c r="H308" s="4">
        <v>89.4</v>
      </c>
      <c r="I308" s="4">
        <v>13</v>
      </c>
      <c r="J308" s="4">
        <v>1</v>
      </c>
      <c r="K308" s="21">
        <v>0.94750000000000001</v>
      </c>
      <c r="L308" s="21">
        <v>5.96E-2</v>
      </c>
      <c r="M308" s="4">
        <v>1</v>
      </c>
      <c r="N308" s="4">
        <v>0</v>
      </c>
      <c r="O308" s="4">
        <v>0</v>
      </c>
      <c r="P308" s="4">
        <v>85.9</v>
      </c>
      <c r="Q308" s="15">
        <v>5081.53</v>
      </c>
      <c r="R308" s="15">
        <v>96042.75</v>
      </c>
      <c r="S308" s="15">
        <v>52509.66</v>
      </c>
      <c r="T308" s="15">
        <v>2773598.89</v>
      </c>
      <c r="U308" s="22">
        <f t="shared" si="20"/>
        <v>2688547.7299999995</v>
      </c>
      <c r="V308" s="23">
        <f t="shared" si="21"/>
        <v>3.066454933575511E-2</v>
      </c>
      <c r="W308" s="24">
        <f>Parametros!$B$4*H308+Parametros!$B$5*K308*100+Parametros!$B$6*P308+Parametros!$B$7*(1-L308)*100</f>
        <v>91.001000000000005</v>
      </c>
      <c r="X308" s="16">
        <f>INDEX('Tasa Referencia'!$B$2:$B$37,MATCH(B308,'Tasa Referencia'!$A$2:$A$37,0))</f>
        <v>0.1027</v>
      </c>
      <c r="Y308" s="16">
        <f>INDEX('Catalogo Proveedores'!$N$2:$N$101,MATCH(A308,'Catalogo Proveedores'!$A$2:$A$101,0))</f>
        <v>9.7000000000000003E-3</v>
      </c>
      <c r="Z308" s="14">
        <v>1.31E-3</v>
      </c>
      <c r="AA308" s="16">
        <f t="shared" si="22"/>
        <v>0.11371000000000001</v>
      </c>
      <c r="AB308" s="25">
        <f t="shared" si="23"/>
        <v>9.0151256958441728E-3</v>
      </c>
      <c r="AC308" s="23">
        <f t="shared" si="24"/>
        <v>2.1649423639910938E-2</v>
      </c>
    </row>
    <row r="309" spans="1:29" x14ac:dyDescent="0.3">
      <c r="A309" s="4" t="s">
        <v>87</v>
      </c>
      <c r="B309" s="18">
        <v>45505</v>
      </c>
      <c r="C309" s="4" t="s">
        <v>281</v>
      </c>
      <c r="D309" s="4">
        <v>8</v>
      </c>
      <c r="E309" s="15">
        <v>2644562.4500000002</v>
      </c>
      <c r="F309" s="19">
        <v>1.1116999999999999</v>
      </c>
      <c r="G309" s="20">
        <v>8.0000000000000002E-3</v>
      </c>
      <c r="H309" s="4">
        <v>86.5</v>
      </c>
      <c r="I309" s="4">
        <v>14</v>
      </c>
      <c r="J309" s="4">
        <v>0</v>
      </c>
      <c r="K309" s="21">
        <v>1</v>
      </c>
      <c r="L309" s="21">
        <v>6.0499999999999998E-2</v>
      </c>
      <c r="M309" s="4">
        <v>1</v>
      </c>
      <c r="N309" s="4">
        <v>0</v>
      </c>
      <c r="O309" s="4">
        <v>0</v>
      </c>
      <c r="P309" s="4">
        <v>90.8</v>
      </c>
      <c r="Q309" s="15">
        <v>5428.33</v>
      </c>
      <c r="R309" s="15">
        <v>108078.85</v>
      </c>
      <c r="S309" s="15">
        <v>47973.66</v>
      </c>
      <c r="T309" s="15">
        <v>2780821.73</v>
      </c>
      <c r="U309" s="22">
        <f t="shared" si="20"/>
        <v>2710095.97</v>
      </c>
      <c r="V309" s="23">
        <f t="shared" si="21"/>
        <v>2.543340309700463E-2</v>
      </c>
      <c r="W309" s="24">
        <f>Parametros!$B$4*H309+Parametros!$B$5*K309*100+Parametros!$B$6*P309+Parametros!$B$7*(1-L309)*100</f>
        <v>92.527500000000003</v>
      </c>
      <c r="X309" s="16">
        <f>INDEX('Tasa Referencia'!$B$2:$B$37,MATCH(B309,'Tasa Referencia'!$A$2:$A$37,0))</f>
        <v>0.1017</v>
      </c>
      <c r="Y309" s="16">
        <f>INDEX('Catalogo Proveedores'!$N$2:$N$101,MATCH(A309,'Catalogo Proveedores'!$A$2:$A$101,0))</f>
        <v>9.7000000000000003E-3</v>
      </c>
      <c r="Z309" s="14">
        <v>2.3700000000000001E-3</v>
      </c>
      <c r="AA309" s="16">
        <f t="shared" si="22"/>
        <v>0.11377</v>
      </c>
      <c r="AB309" s="25">
        <f t="shared" si="23"/>
        <v>9.0196555564530101E-3</v>
      </c>
      <c r="AC309" s="23">
        <f t="shared" si="24"/>
        <v>1.641374754055162E-2</v>
      </c>
    </row>
    <row r="310" spans="1:29" x14ac:dyDescent="0.3">
      <c r="A310" s="4" t="s">
        <v>87</v>
      </c>
      <c r="B310" s="18">
        <v>45536</v>
      </c>
      <c r="C310" s="4" t="s">
        <v>281</v>
      </c>
      <c r="D310" s="4">
        <v>9</v>
      </c>
      <c r="E310" s="15">
        <v>2345985.9</v>
      </c>
      <c r="F310" s="19">
        <v>1.1116999999999999</v>
      </c>
      <c r="G310" s="20">
        <v>0</v>
      </c>
      <c r="H310" s="4">
        <v>85.1</v>
      </c>
      <c r="I310" s="4">
        <v>8</v>
      </c>
      <c r="J310" s="4">
        <v>0</v>
      </c>
      <c r="K310" s="21">
        <v>0.98799999999999999</v>
      </c>
      <c r="L310" s="21">
        <v>6.9199999999999998E-2</v>
      </c>
      <c r="M310" s="4">
        <v>0</v>
      </c>
      <c r="N310" s="4">
        <v>0</v>
      </c>
      <c r="O310" s="4">
        <v>0</v>
      </c>
      <c r="P310" s="4">
        <v>89.1</v>
      </c>
      <c r="Q310" s="15">
        <v>0</v>
      </c>
      <c r="R310" s="15">
        <v>79342.039999999994</v>
      </c>
      <c r="S310" s="15">
        <v>48705.74</v>
      </c>
      <c r="T310" s="15">
        <v>2498604.35</v>
      </c>
      <c r="U310" s="22">
        <f t="shared" si="20"/>
        <v>2376622.1999999997</v>
      </c>
      <c r="V310" s="23">
        <f t="shared" si="21"/>
        <v>4.8820114317018763E-2</v>
      </c>
      <c r="W310" s="24">
        <f>Parametros!$B$4*H310+Parametros!$B$5*K310*100+Parametros!$B$6*P310+Parametros!$B$7*(1-L310)*100</f>
        <v>91.207000000000008</v>
      </c>
      <c r="X310" s="16">
        <f>INDEX('Tasa Referencia'!$B$2:$B$37,MATCH(B310,'Tasa Referencia'!$A$2:$A$37,0))</f>
        <v>9.7900000000000001E-2</v>
      </c>
      <c r="Y310" s="16">
        <f>INDEX('Catalogo Proveedores'!$N$2:$N$101,MATCH(A310,'Catalogo Proveedores'!$A$2:$A$101,0))</f>
        <v>9.7000000000000003E-3</v>
      </c>
      <c r="Z310" s="14">
        <v>5.7200000000000003E-3</v>
      </c>
      <c r="AA310" s="16">
        <f t="shared" si="22"/>
        <v>0.11332</v>
      </c>
      <c r="AB310" s="25">
        <f t="shared" si="23"/>
        <v>8.9856761479145675E-3</v>
      </c>
      <c r="AC310" s="23">
        <f t="shared" si="24"/>
        <v>3.9834438169104196E-2</v>
      </c>
    </row>
    <row r="311" spans="1:29" x14ac:dyDescent="0.3">
      <c r="A311" s="4" t="s">
        <v>87</v>
      </c>
      <c r="B311" s="18">
        <v>45566</v>
      </c>
      <c r="C311" s="4" t="s">
        <v>281</v>
      </c>
      <c r="D311" s="4">
        <v>10</v>
      </c>
      <c r="E311" s="15">
        <v>2088290.56</v>
      </c>
      <c r="F311" s="19">
        <v>1.1116999999999999</v>
      </c>
      <c r="G311" s="20">
        <v>0</v>
      </c>
      <c r="H311" s="4">
        <v>82.4</v>
      </c>
      <c r="I311" s="4">
        <v>14</v>
      </c>
      <c r="J311" s="4">
        <v>1</v>
      </c>
      <c r="K311" s="21">
        <v>0.9466</v>
      </c>
      <c r="L311" s="21">
        <v>7.9399999999999998E-2</v>
      </c>
      <c r="M311" s="4">
        <v>0</v>
      </c>
      <c r="N311" s="4">
        <v>0</v>
      </c>
      <c r="O311" s="4">
        <v>0</v>
      </c>
      <c r="P311" s="4">
        <v>90.8</v>
      </c>
      <c r="Q311" s="15">
        <v>0</v>
      </c>
      <c r="R311" s="15">
        <v>80650.09</v>
      </c>
      <c r="S311" s="15">
        <v>53922</v>
      </c>
      <c r="T311" s="15">
        <v>2263858.88</v>
      </c>
      <c r="U311" s="22">
        <f t="shared" si="20"/>
        <v>2115018.65</v>
      </c>
      <c r="V311" s="23">
        <f t="shared" si="21"/>
        <v>6.5746249165495679E-2</v>
      </c>
      <c r="W311" s="24">
        <f>Parametros!$B$4*H311+Parametros!$B$5*K311*100+Parametros!$B$6*P311+Parametros!$B$7*(1-L311)*100</f>
        <v>89.206999999999994</v>
      </c>
      <c r="X311" s="16">
        <f>INDEX('Tasa Referencia'!$B$2:$B$37,MATCH(B311,'Tasa Referencia'!$A$2:$A$37,0))</f>
        <v>9.5200000000000007E-2</v>
      </c>
      <c r="Y311" s="16">
        <f>INDEX('Catalogo Proveedores'!$N$2:$N$101,MATCH(A311,'Catalogo Proveedores'!$A$2:$A$101,0))</f>
        <v>9.7000000000000003E-3</v>
      </c>
      <c r="Z311" s="14">
        <v>4.6499999999999996E-3</v>
      </c>
      <c r="AA311" s="16">
        <f t="shared" si="22"/>
        <v>0.10955000000000001</v>
      </c>
      <c r="AB311" s="25">
        <f t="shared" si="23"/>
        <v>8.7005086182756486E-3</v>
      </c>
      <c r="AC311" s="23">
        <f t="shared" si="24"/>
        <v>5.7045740547220031E-2</v>
      </c>
    </row>
    <row r="312" spans="1:29" x14ac:dyDescent="0.3">
      <c r="A312" s="4" t="s">
        <v>87</v>
      </c>
      <c r="B312" s="18">
        <v>45597</v>
      </c>
      <c r="C312" s="4" t="s">
        <v>281</v>
      </c>
      <c r="D312" s="4">
        <v>11</v>
      </c>
      <c r="E312" s="15">
        <v>2333965.2599999998</v>
      </c>
      <c r="F312" s="19">
        <v>1.1116999999999999</v>
      </c>
      <c r="G312" s="20">
        <v>0</v>
      </c>
      <c r="H312" s="4">
        <v>79</v>
      </c>
      <c r="I312" s="4">
        <v>9</v>
      </c>
      <c r="J312" s="4">
        <v>0</v>
      </c>
      <c r="K312" s="21">
        <v>0.98219999999999996</v>
      </c>
      <c r="L312" s="21">
        <v>8.3400000000000002E-2</v>
      </c>
      <c r="M312" s="4">
        <v>1</v>
      </c>
      <c r="N312" s="4">
        <v>0</v>
      </c>
      <c r="O312" s="4">
        <v>0</v>
      </c>
      <c r="P312" s="4">
        <v>90.1</v>
      </c>
      <c r="Q312" s="15">
        <v>7573.52</v>
      </c>
      <c r="R312" s="15">
        <v>86117.27</v>
      </c>
      <c r="S312" s="15">
        <v>58412.18</v>
      </c>
      <c r="T312" s="15">
        <v>2588407.41</v>
      </c>
      <c r="U312" s="22">
        <f t="shared" si="20"/>
        <v>2369243.8699999996</v>
      </c>
      <c r="V312" s="23">
        <f t="shared" si="21"/>
        <v>8.4671191696210027E-2</v>
      </c>
      <c r="W312" s="24">
        <f>Parametros!$B$4*H312+Parametros!$B$5*K312*100+Parametros!$B$6*P312+Parametros!$B$7*(1-L312)*100</f>
        <v>88.884999999999991</v>
      </c>
      <c r="X312" s="16">
        <f>INDEX('Tasa Referencia'!$B$2:$B$37,MATCH(B312,'Tasa Referencia'!$A$2:$A$37,0))</f>
        <v>9.5600000000000004E-2</v>
      </c>
      <c r="Y312" s="16">
        <f>INDEX('Catalogo Proveedores'!$N$2:$N$101,MATCH(A312,'Catalogo Proveedores'!$A$2:$A$101,0))</f>
        <v>9.7000000000000003E-3</v>
      </c>
      <c r="Z312" s="14">
        <v>5.3200000000000001E-3</v>
      </c>
      <c r="AA312" s="16">
        <f t="shared" si="22"/>
        <v>0.11062000000000001</v>
      </c>
      <c r="AB312" s="25">
        <f t="shared" si="23"/>
        <v>8.7815349192856829E-3</v>
      </c>
      <c r="AC312" s="23">
        <f t="shared" si="24"/>
        <v>7.5889656776924344E-2</v>
      </c>
    </row>
    <row r="313" spans="1:29" x14ac:dyDescent="0.3">
      <c r="A313" s="4" t="s">
        <v>87</v>
      </c>
      <c r="B313" s="18">
        <v>45627</v>
      </c>
      <c r="C313" s="4" t="s">
        <v>281</v>
      </c>
      <c r="D313" s="4">
        <v>12</v>
      </c>
      <c r="E313" s="15">
        <v>2122730.4500000002</v>
      </c>
      <c r="F313" s="19">
        <v>1.1116999999999999</v>
      </c>
      <c r="G313" s="20">
        <v>0</v>
      </c>
      <c r="H313" s="4">
        <v>81.7</v>
      </c>
      <c r="I313" s="4">
        <v>10</v>
      </c>
      <c r="J313" s="4">
        <v>1</v>
      </c>
      <c r="K313" s="21">
        <v>0.87129999999999996</v>
      </c>
      <c r="L313" s="21">
        <v>7.51E-2</v>
      </c>
      <c r="M313" s="4">
        <v>2</v>
      </c>
      <c r="N313" s="4">
        <v>1</v>
      </c>
      <c r="O313" s="4">
        <v>21.4</v>
      </c>
      <c r="P313" s="4">
        <v>91</v>
      </c>
      <c r="Q313" s="15">
        <v>177116.56</v>
      </c>
      <c r="R313" s="15">
        <v>56804.94</v>
      </c>
      <c r="S313" s="15">
        <v>52055.85</v>
      </c>
      <c r="T313" s="15">
        <v>2195223.75</v>
      </c>
      <c r="U313" s="22">
        <f t="shared" si="20"/>
        <v>2304596.1</v>
      </c>
      <c r="V313" s="23">
        <f t="shared" si="21"/>
        <v>-4.9822871131018007E-2</v>
      </c>
      <c r="W313" s="24">
        <f>Parametros!$B$4*H313+Parametros!$B$5*K313*100+Parametros!$B$6*P313+Parametros!$B$7*(1-L313)*100</f>
        <v>86.807500000000005</v>
      </c>
      <c r="X313" s="16">
        <f>INDEX('Tasa Referencia'!$B$2:$B$37,MATCH(B313,'Tasa Referencia'!$A$2:$A$37,0))</f>
        <v>9.2399999999999996E-2</v>
      </c>
      <c r="Y313" s="16">
        <f>INDEX('Catalogo Proveedores'!$N$2:$N$101,MATCH(A313,'Catalogo Proveedores'!$A$2:$A$101,0))</f>
        <v>9.7000000000000003E-3</v>
      </c>
      <c r="Z313" s="14">
        <v>5.8700000000000002E-3</v>
      </c>
      <c r="AA313" s="16">
        <f t="shared" si="22"/>
        <v>0.10797</v>
      </c>
      <c r="AB313" s="25">
        <f t="shared" si="23"/>
        <v>8.5807312357872867E-3</v>
      </c>
      <c r="AC313" s="23">
        <f t="shared" si="24"/>
        <v>-5.8403602366805293E-2</v>
      </c>
    </row>
    <row r="314" spans="1:29" x14ac:dyDescent="0.3">
      <c r="A314" s="4" t="s">
        <v>87</v>
      </c>
      <c r="B314" s="18">
        <v>45658</v>
      </c>
      <c r="C314" s="4" t="s">
        <v>282</v>
      </c>
      <c r="D314" s="4">
        <v>1</v>
      </c>
      <c r="E314" s="15">
        <v>2435889.94</v>
      </c>
      <c r="F314" s="19">
        <v>1.1116999999999999</v>
      </c>
      <c r="G314" s="20">
        <v>0</v>
      </c>
      <c r="H314" s="4">
        <v>78.7</v>
      </c>
      <c r="I314" s="4">
        <v>11</v>
      </c>
      <c r="J314" s="4">
        <v>1</v>
      </c>
      <c r="K314" s="21">
        <v>0.92210000000000003</v>
      </c>
      <c r="L314" s="21">
        <v>8.1100000000000005E-2</v>
      </c>
      <c r="M314" s="4">
        <v>1</v>
      </c>
      <c r="N314" s="4">
        <v>0</v>
      </c>
      <c r="O314" s="4">
        <v>0</v>
      </c>
      <c r="P314" s="4">
        <v>91.8</v>
      </c>
      <c r="Q314" s="15">
        <v>28237.98</v>
      </c>
      <c r="R314" s="15">
        <v>70118.77</v>
      </c>
      <c r="S314" s="15">
        <v>64171.72</v>
      </c>
      <c r="T314" s="15">
        <v>2467260.9300000002</v>
      </c>
      <c r="U314" s="22">
        <f t="shared" si="20"/>
        <v>2470074.9699999997</v>
      </c>
      <c r="V314" s="23">
        <f t="shared" si="21"/>
        <v>-1.1405522479535925E-3</v>
      </c>
      <c r="W314" s="24">
        <f>Parametros!$B$4*H314+Parametros!$B$5*K314*100+Parametros!$B$6*P314+Parametros!$B$7*(1-L314)*100</f>
        <v>87.351500000000001</v>
      </c>
      <c r="X314" s="16">
        <f>INDEX('Tasa Referencia'!$B$2:$B$37,MATCH(B314,'Tasa Referencia'!$A$2:$A$37,0))</f>
        <v>8.8900000000000007E-2</v>
      </c>
      <c r="Y314" s="16">
        <f>INDEX('Catalogo Proveedores'!$N$2:$N$101,MATCH(A314,'Catalogo Proveedores'!$A$2:$A$101,0))</f>
        <v>9.7000000000000003E-3</v>
      </c>
      <c r="Z314" s="14">
        <v>-1.23E-3</v>
      </c>
      <c r="AA314" s="16">
        <f t="shared" si="22"/>
        <v>9.7370000000000012E-2</v>
      </c>
      <c r="AB314" s="25">
        <f t="shared" si="23"/>
        <v>7.7730888032940815E-3</v>
      </c>
      <c r="AC314" s="23">
        <f t="shared" si="24"/>
        <v>-8.9136410512476744E-3</v>
      </c>
    </row>
    <row r="315" spans="1:29" x14ac:dyDescent="0.3">
      <c r="A315" s="4" t="s">
        <v>87</v>
      </c>
      <c r="B315" s="18">
        <v>45689</v>
      </c>
      <c r="C315" s="4" t="s">
        <v>282</v>
      </c>
      <c r="D315" s="4">
        <v>2</v>
      </c>
      <c r="E315" s="15">
        <v>2579959.5299999998</v>
      </c>
      <c r="F315" s="19">
        <v>1.1116999999999999</v>
      </c>
      <c r="G315" s="20">
        <v>0</v>
      </c>
      <c r="H315" s="4">
        <v>81.599999999999994</v>
      </c>
      <c r="I315" s="4">
        <v>15</v>
      </c>
      <c r="J315" s="4">
        <v>0</v>
      </c>
      <c r="K315" s="21">
        <v>0.9889</v>
      </c>
      <c r="L315" s="21">
        <v>7.7799999999999994E-2</v>
      </c>
      <c r="M315" s="4">
        <v>0</v>
      </c>
      <c r="N315" s="4">
        <v>0</v>
      </c>
      <c r="O315" s="4">
        <v>0</v>
      </c>
      <c r="P315" s="4">
        <v>89.4</v>
      </c>
      <c r="Q315" s="15">
        <v>0</v>
      </c>
      <c r="R315" s="15">
        <v>128161.42</v>
      </c>
      <c r="S315" s="15">
        <v>60216.3</v>
      </c>
      <c r="T315" s="15">
        <v>2800276.17</v>
      </c>
      <c r="U315" s="22">
        <f t="shared" si="20"/>
        <v>2647904.65</v>
      </c>
      <c r="V315" s="23">
        <f t="shared" si="21"/>
        <v>5.4413033125943443E-2</v>
      </c>
      <c r="W315" s="24">
        <f>Parametros!$B$4*H315+Parametros!$B$5*K315*100+Parametros!$B$6*P315+Parametros!$B$7*(1-L315)*100</f>
        <v>89.94</v>
      </c>
      <c r="X315" s="16">
        <f>INDEX('Tasa Referencia'!$B$2:$B$37,MATCH(B315,'Tasa Referencia'!$A$2:$A$37,0))</f>
        <v>8.8300000000000003E-2</v>
      </c>
      <c r="Y315" s="16">
        <f>INDEX('Catalogo Proveedores'!$N$2:$N$101,MATCH(A315,'Catalogo Proveedores'!$A$2:$A$101,0))</f>
        <v>9.7000000000000003E-3</v>
      </c>
      <c r="Z315" s="14">
        <v>8.4999999999999995E-4</v>
      </c>
      <c r="AA315" s="16">
        <f t="shared" si="22"/>
        <v>9.8850000000000007E-2</v>
      </c>
      <c r="AB315" s="25">
        <f t="shared" si="23"/>
        <v>7.886282393409827E-3</v>
      </c>
      <c r="AC315" s="23">
        <f t="shared" si="24"/>
        <v>4.6526750732533616E-2</v>
      </c>
    </row>
    <row r="316" spans="1:29" x14ac:dyDescent="0.3">
      <c r="A316" s="4" t="s">
        <v>87</v>
      </c>
      <c r="B316" s="18">
        <v>45717</v>
      </c>
      <c r="C316" s="4" t="s">
        <v>282</v>
      </c>
      <c r="D316" s="4">
        <v>3</v>
      </c>
      <c r="E316" s="15">
        <v>2601103.65</v>
      </c>
      <c r="F316" s="19">
        <v>1.1116999999999999</v>
      </c>
      <c r="G316" s="20">
        <v>0</v>
      </c>
      <c r="H316" s="4">
        <v>85.1</v>
      </c>
      <c r="I316" s="4">
        <v>19</v>
      </c>
      <c r="J316" s="4">
        <v>0</v>
      </c>
      <c r="K316" s="21">
        <v>0.98640000000000005</v>
      </c>
      <c r="L316" s="21">
        <v>8.4699999999999998E-2</v>
      </c>
      <c r="M316" s="4">
        <v>2</v>
      </c>
      <c r="N316" s="4">
        <v>0</v>
      </c>
      <c r="O316" s="4">
        <v>0</v>
      </c>
      <c r="P316" s="4">
        <v>94.7</v>
      </c>
      <c r="Q316" s="15">
        <v>27534.73</v>
      </c>
      <c r="R316" s="15">
        <v>95239.51</v>
      </c>
      <c r="S316" s="15">
        <v>66062.460000000006</v>
      </c>
      <c r="T316" s="15">
        <v>2707701.83</v>
      </c>
      <c r="U316" s="22">
        <f t="shared" si="20"/>
        <v>2657815.4299999997</v>
      </c>
      <c r="V316" s="23">
        <f t="shared" si="21"/>
        <v>1.8423889753031032E-2</v>
      </c>
      <c r="W316" s="24">
        <f>Parametros!$B$4*H316+Parametros!$B$5*K316*100+Parametros!$B$6*P316+Parametros!$B$7*(1-L316)*100</f>
        <v>92.046499999999995</v>
      </c>
      <c r="X316" s="16">
        <f>INDEX('Tasa Referencia'!$B$2:$B$37,MATCH(B316,'Tasa Referencia'!$A$2:$A$37,0))</f>
        <v>8.6800000000000002E-2</v>
      </c>
      <c r="Y316" s="16">
        <f>INDEX('Catalogo Proveedores'!$N$2:$N$101,MATCH(A316,'Catalogo Proveedores'!$A$2:$A$101,0))</f>
        <v>9.7000000000000003E-3</v>
      </c>
      <c r="Z316" s="14">
        <v>-1.2099999999999999E-3</v>
      </c>
      <c r="AA316" s="16">
        <f t="shared" si="22"/>
        <v>9.529E-2</v>
      </c>
      <c r="AB316" s="25">
        <f t="shared" si="23"/>
        <v>7.6137691522291107E-3</v>
      </c>
      <c r="AC316" s="23">
        <f t="shared" si="24"/>
        <v>1.0810120600801922E-2</v>
      </c>
    </row>
    <row r="317" spans="1:29" x14ac:dyDescent="0.3">
      <c r="A317" s="4" t="s">
        <v>87</v>
      </c>
      <c r="B317" s="18">
        <v>45748</v>
      </c>
      <c r="C317" s="4" t="s">
        <v>282</v>
      </c>
      <c r="D317" s="4">
        <v>4</v>
      </c>
      <c r="E317" s="15">
        <v>2714957.46</v>
      </c>
      <c r="F317" s="19">
        <v>1.1116999999999999</v>
      </c>
      <c r="G317" s="20">
        <v>0</v>
      </c>
      <c r="H317" s="4">
        <v>83.2</v>
      </c>
      <c r="I317" s="4">
        <v>20</v>
      </c>
      <c r="J317" s="4">
        <v>5</v>
      </c>
      <c r="K317" s="21">
        <v>0.77439999999999998</v>
      </c>
      <c r="L317" s="21">
        <v>6.9400000000000003E-2</v>
      </c>
      <c r="M317" s="4">
        <v>1</v>
      </c>
      <c r="N317" s="4">
        <v>0</v>
      </c>
      <c r="O317" s="4">
        <v>0</v>
      </c>
      <c r="P317" s="4">
        <v>91</v>
      </c>
      <c r="Q317" s="15">
        <v>23247.7</v>
      </c>
      <c r="R317" s="15">
        <v>92953.55</v>
      </c>
      <c r="S317" s="15">
        <v>83652.210000000006</v>
      </c>
      <c r="T317" s="15">
        <v>2618505.1800000002</v>
      </c>
      <c r="U317" s="22">
        <f t="shared" si="20"/>
        <v>2747506.5</v>
      </c>
      <c r="V317" s="23">
        <f t="shared" si="21"/>
        <v>-4.9265252933354833E-2</v>
      </c>
      <c r="W317" s="24">
        <f>Parametros!$B$4*H317+Parametros!$B$5*K317*100+Parametros!$B$6*P317+Parametros!$B$7*(1-L317)*100</f>
        <v>84.510999999999996</v>
      </c>
      <c r="X317" s="16">
        <f>INDEX('Tasa Referencia'!$B$2:$B$37,MATCH(B317,'Tasa Referencia'!$A$2:$A$37,0))</f>
        <v>8.4000000000000005E-2</v>
      </c>
      <c r="Y317" s="16">
        <f>INDEX('Catalogo Proveedores'!$N$2:$N$101,MATCH(A317,'Catalogo Proveedores'!$A$2:$A$101,0))</f>
        <v>9.7000000000000003E-3</v>
      </c>
      <c r="Z317" s="14">
        <v>5.1999999999999995E-4</v>
      </c>
      <c r="AA317" s="16">
        <f t="shared" si="22"/>
        <v>9.4220000000000012E-2</v>
      </c>
      <c r="AB317" s="25">
        <f t="shared" si="23"/>
        <v>7.5317033846193926E-3</v>
      </c>
      <c r="AC317" s="23">
        <f t="shared" si="24"/>
        <v>-5.6796956317974226E-2</v>
      </c>
    </row>
    <row r="318" spans="1:29" x14ac:dyDescent="0.3">
      <c r="A318" s="4" t="s">
        <v>87</v>
      </c>
      <c r="B318" s="18">
        <v>45778</v>
      </c>
      <c r="C318" s="4" t="s">
        <v>282</v>
      </c>
      <c r="D318" s="4">
        <v>5</v>
      </c>
      <c r="E318" s="15">
        <v>2584302.39</v>
      </c>
      <c r="F318" s="19">
        <v>1.1116999999999999</v>
      </c>
      <c r="G318" s="20">
        <v>0</v>
      </c>
      <c r="H318" s="4">
        <v>82.6</v>
      </c>
      <c r="I318" s="4">
        <v>11</v>
      </c>
      <c r="J318" s="4">
        <v>1</v>
      </c>
      <c r="K318" s="21">
        <v>0.9254</v>
      </c>
      <c r="L318" s="21">
        <v>4.2000000000000003E-2</v>
      </c>
      <c r="M318" s="4">
        <v>1</v>
      </c>
      <c r="N318" s="4">
        <v>0</v>
      </c>
      <c r="O318" s="4">
        <v>0</v>
      </c>
      <c r="P318" s="4">
        <v>94.2</v>
      </c>
      <c r="Q318" s="15">
        <v>17640.38</v>
      </c>
      <c r="R318" s="15">
        <v>68931.19</v>
      </c>
      <c r="S318" s="15">
        <v>37758.03</v>
      </c>
      <c r="T318" s="15">
        <v>2679032.9300000002</v>
      </c>
      <c r="U318" s="22">
        <f t="shared" si="20"/>
        <v>2633115.9300000002</v>
      </c>
      <c r="V318" s="23">
        <f t="shared" si="21"/>
        <v>1.7139393654261651E-2</v>
      </c>
      <c r="W318" s="24">
        <f>Parametros!$B$4*H318+Parametros!$B$5*K318*100+Parametros!$B$6*P318+Parametros!$B$7*(1-L318)*100</f>
        <v>89.882000000000005</v>
      </c>
      <c r="X318" s="16">
        <f>INDEX('Tasa Referencia'!$B$2:$B$37,MATCH(B318,'Tasa Referencia'!$A$2:$A$37,0))</f>
        <v>8.1699999999999995E-2</v>
      </c>
      <c r="Y318" s="16">
        <f>INDEX('Catalogo Proveedores'!$N$2:$N$101,MATCH(A318,'Catalogo Proveedores'!$A$2:$A$101,0))</f>
        <v>9.7000000000000003E-3</v>
      </c>
      <c r="Z318" s="14">
        <v>-2.15E-3</v>
      </c>
      <c r="AA318" s="16">
        <f t="shared" si="22"/>
        <v>8.9249999999999996E-2</v>
      </c>
      <c r="AB318" s="25">
        <f t="shared" si="23"/>
        <v>7.149552381334745E-3</v>
      </c>
      <c r="AC318" s="23">
        <f t="shared" si="24"/>
        <v>9.9898412729269061E-3</v>
      </c>
    </row>
    <row r="319" spans="1:29" x14ac:dyDescent="0.3">
      <c r="A319" s="4" t="s">
        <v>87</v>
      </c>
      <c r="B319" s="18">
        <v>45809</v>
      </c>
      <c r="C319" s="4" t="s">
        <v>282</v>
      </c>
      <c r="D319" s="4">
        <v>6</v>
      </c>
      <c r="E319" s="15">
        <v>2510960.2400000002</v>
      </c>
      <c r="F319" s="19">
        <v>1.1116999999999999</v>
      </c>
      <c r="G319" s="20">
        <v>0</v>
      </c>
      <c r="H319" s="4">
        <v>86.6</v>
      </c>
      <c r="I319" s="4">
        <v>13</v>
      </c>
      <c r="J319" s="4">
        <v>0</v>
      </c>
      <c r="K319" s="21">
        <v>0.97140000000000004</v>
      </c>
      <c r="L319" s="21">
        <v>3.2399999999999998E-2</v>
      </c>
      <c r="M319" s="4">
        <v>0</v>
      </c>
      <c r="N319" s="4">
        <v>0</v>
      </c>
      <c r="O319" s="4">
        <v>0</v>
      </c>
      <c r="P319" s="4">
        <v>91.9</v>
      </c>
      <c r="Q319" s="15">
        <v>0</v>
      </c>
      <c r="R319" s="15">
        <v>42034.55</v>
      </c>
      <c r="S319" s="15">
        <v>24407.52</v>
      </c>
      <c r="T319" s="15">
        <v>2804682.98</v>
      </c>
      <c r="U319" s="22">
        <f t="shared" si="20"/>
        <v>2528587.27</v>
      </c>
      <c r="V319" s="23">
        <f t="shared" si="21"/>
        <v>9.8440968896955319E-2</v>
      </c>
      <c r="W319" s="24">
        <f>Parametros!$B$4*H319+Parametros!$B$5*K319*100+Parametros!$B$6*P319+Parametros!$B$7*(1-L319)*100</f>
        <v>92.345999999999989</v>
      </c>
      <c r="X319" s="16">
        <f>INDEX('Tasa Referencia'!$B$2:$B$37,MATCH(B319,'Tasa Referencia'!$A$2:$A$37,0))</f>
        <v>8.1600000000000006E-2</v>
      </c>
      <c r="Y319" s="16">
        <f>INDEX('Catalogo Proveedores'!$N$2:$N$101,MATCH(A319,'Catalogo Proveedores'!$A$2:$A$101,0))</f>
        <v>9.7000000000000003E-3</v>
      </c>
      <c r="Z319" s="14">
        <v>2.0699999999999998E-3</v>
      </c>
      <c r="AA319" s="16">
        <f t="shared" si="22"/>
        <v>9.3370000000000009E-2</v>
      </c>
      <c r="AB319" s="25">
        <f t="shared" si="23"/>
        <v>7.4664585061914313E-3</v>
      </c>
      <c r="AC319" s="23">
        <f t="shared" si="24"/>
        <v>9.0974510390763888E-2</v>
      </c>
    </row>
    <row r="320" spans="1:29" x14ac:dyDescent="0.3">
      <c r="A320" s="4" t="s">
        <v>87</v>
      </c>
      <c r="B320" s="18">
        <v>45839</v>
      </c>
      <c r="C320" s="4" t="s">
        <v>282</v>
      </c>
      <c r="D320" s="4">
        <v>7</v>
      </c>
      <c r="E320" s="15">
        <v>2630507.81</v>
      </c>
      <c r="F320" s="19">
        <v>1.1116999999999999</v>
      </c>
      <c r="G320" s="20">
        <v>0</v>
      </c>
      <c r="H320" s="4">
        <v>84.8</v>
      </c>
      <c r="I320" s="4">
        <v>12</v>
      </c>
      <c r="J320" s="4">
        <v>1</v>
      </c>
      <c r="K320" s="21">
        <v>0.89019999999999999</v>
      </c>
      <c r="L320" s="21">
        <v>5.4600000000000003E-2</v>
      </c>
      <c r="M320" s="4">
        <v>1</v>
      </c>
      <c r="N320" s="4">
        <v>0</v>
      </c>
      <c r="O320" s="4">
        <v>0</v>
      </c>
      <c r="P320" s="4">
        <v>91.5</v>
      </c>
      <c r="Q320" s="15">
        <v>22248.04</v>
      </c>
      <c r="R320" s="15">
        <v>94208.24</v>
      </c>
      <c r="S320" s="15">
        <v>48313.96</v>
      </c>
      <c r="T320" s="15">
        <v>2657584.7200000002</v>
      </c>
      <c r="U320" s="22">
        <f t="shared" si="20"/>
        <v>2698650.1300000004</v>
      </c>
      <c r="V320" s="23">
        <f t="shared" si="21"/>
        <v>-1.545215461654225E-2</v>
      </c>
      <c r="W320" s="24">
        <f>Parametros!$B$4*H320+Parametros!$B$5*K320*100+Parametros!$B$6*P320+Parametros!$B$7*(1-L320)*100</f>
        <v>88.86699999999999</v>
      </c>
      <c r="X320" s="16">
        <f>INDEX('Tasa Referencia'!$B$2:$B$37,MATCH(B320,'Tasa Referencia'!$A$2:$A$37,0))</f>
        <v>8.0699999999999994E-2</v>
      </c>
      <c r="Y320" s="16">
        <f>INDEX('Catalogo Proveedores'!$N$2:$N$101,MATCH(A320,'Catalogo Proveedores'!$A$2:$A$101,0))</f>
        <v>9.7000000000000003E-3</v>
      </c>
      <c r="Z320" s="14">
        <v>-1.2999999999999999E-4</v>
      </c>
      <c r="AA320" s="16">
        <f t="shared" si="22"/>
        <v>9.0269999999999989E-2</v>
      </c>
      <c r="AB320" s="25">
        <f t="shared" si="23"/>
        <v>7.2281119329240529E-3</v>
      </c>
      <c r="AC320" s="23">
        <f t="shared" si="24"/>
        <v>-2.2680266549466303E-2</v>
      </c>
    </row>
    <row r="321" spans="1:29" x14ac:dyDescent="0.3">
      <c r="A321" s="4" t="s">
        <v>87</v>
      </c>
      <c r="B321" s="18">
        <v>45870</v>
      </c>
      <c r="C321" s="4" t="s">
        <v>282</v>
      </c>
      <c r="D321" s="4">
        <v>8</v>
      </c>
      <c r="E321" s="15">
        <v>2600480.1</v>
      </c>
      <c r="F321" s="19">
        <v>1.1838</v>
      </c>
      <c r="G321" s="20">
        <v>6.4799999999999996E-2</v>
      </c>
      <c r="H321" s="4">
        <v>84</v>
      </c>
      <c r="I321" s="4">
        <v>12</v>
      </c>
      <c r="J321" s="4">
        <v>0</v>
      </c>
      <c r="K321" s="21">
        <v>0.98419999999999996</v>
      </c>
      <c r="L321" s="21">
        <v>4.2700000000000002E-2</v>
      </c>
      <c r="M321" s="4">
        <v>1</v>
      </c>
      <c r="N321" s="4">
        <v>0</v>
      </c>
      <c r="O321" s="4">
        <v>0</v>
      </c>
      <c r="P321" s="4">
        <v>92.8</v>
      </c>
      <c r="Q321" s="15">
        <v>10041.81</v>
      </c>
      <c r="R321" s="15">
        <v>39646.839999999997</v>
      </c>
      <c r="S321" s="15">
        <v>33303.9</v>
      </c>
      <c r="T321" s="15">
        <v>2725131.73</v>
      </c>
      <c r="U321" s="22">
        <f t="shared" si="20"/>
        <v>2616864.85</v>
      </c>
      <c r="V321" s="23">
        <f t="shared" si="21"/>
        <v>3.9729044584571292E-2</v>
      </c>
      <c r="W321" s="24">
        <f>Parametros!$B$4*H321+Parametros!$B$5*K321*100+Parametros!$B$6*P321+Parametros!$B$7*(1-L321)*100</f>
        <v>91.845499999999987</v>
      </c>
      <c r="X321" s="16">
        <f>INDEX('Tasa Referencia'!$B$2:$B$37,MATCH(B321,'Tasa Referencia'!$A$2:$A$37,0))</f>
        <v>7.7399999999999997E-2</v>
      </c>
      <c r="Y321" s="16">
        <f>INDEX('Catalogo Proveedores'!$N$2:$N$101,MATCH(A321,'Catalogo Proveedores'!$A$2:$A$101,0))</f>
        <v>9.7000000000000003E-3</v>
      </c>
      <c r="Z321" s="14">
        <v>5.1700000000000001E-3</v>
      </c>
      <c r="AA321" s="16">
        <f t="shared" si="22"/>
        <v>9.2269999999999991E-2</v>
      </c>
      <c r="AB321" s="25">
        <f t="shared" si="23"/>
        <v>7.3819549038682819E-3</v>
      </c>
      <c r="AC321" s="23">
        <f t="shared" si="24"/>
        <v>3.234708968070301E-2</v>
      </c>
    </row>
    <row r="322" spans="1:29" x14ac:dyDescent="0.3">
      <c r="A322" s="4" t="s">
        <v>87</v>
      </c>
      <c r="B322" s="18">
        <v>45901</v>
      </c>
      <c r="C322" s="4" t="s">
        <v>282</v>
      </c>
      <c r="D322" s="4">
        <v>9</v>
      </c>
      <c r="E322" s="15">
        <v>2544624.7799999998</v>
      </c>
      <c r="F322" s="19">
        <v>1.1838</v>
      </c>
      <c r="G322" s="20">
        <v>0</v>
      </c>
      <c r="H322" s="4">
        <v>81.099999999999994</v>
      </c>
      <c r="I322" s="4">
        <v>12</v>
      </c>
      <c r="J322" s="4">
        <v>1</v>
      </c>
      <c r="K322" s="21">
        <v>0.92169999999999996</v>
      </c>
      <c r="L322" s="21">
        <v>0.1023</v>
      </c>
      <c r="M322" s="4">
        <v>0</v>
      </c>
      <c r="N322" s="4">
        <v>0</v>
      </c>
      <c r="O322" s="4">
        <v>0</v>
      </c>
      <c r="P322" s="4">
        <v>96.3</v>
      </c>
      <c r="Q322" s="15">
        <v>0</v>
      </c>
      <c r="R322" s="15">
        <v>151015.21</v>
      </c>
      <c r="S322" s="15">
        <v>83166.33</v>
      </c>
      <c r="T322" s="15">
        <v>2633796.92</v>
      </c>
      <c r="U322" s="22">
        <f t="shared" ref="U322:U385" si="25">E322+Q322+R322-S322</f>
        <v>2612473.6599999997</v>
      </c>
      <c r="V322" s="23">
        <f t="shared" ref="V322:V385" si="26">IF(T322=0,0,(T322-U322)/T322)</f>
        <v>8.0960152387148515E-3</v>
      </c>
      <c r="W322" s="24">
        <f>Parametros!$B$4*H322+Parametros!$B$5*K322*100+Parametros!$B$6*P322+Parametros!$B$7*(1-L322)*100</f>
        <v>88.761499999999998</v>
      </c>
      <c r="X322" s="16">
        <f>INDEX('Tasa Referencia'!$B$2:$B$37,MATCH(B322,'Tasa Referencia'!$A$2:$A$37,0))</f>
        <v>7.4899999999999994E-2</v>
      </c>
      <c r="Y322" s="16">
        <f>INDEX('Catalogo Proveedores'!$N$2:$N$101,MATCH(A322,'Catalogo Proveedores'!$A$2:$A$101,0))</f>
        <v>9.7000000000000003E-3</v>
      </c>
      <c r="Z322" s="14">
        <v>2.2300000000000002E-3</v>
      </c>
      <c r="AA322" s="16">
        <f t="shared" ref="AA322:AA385" si="27">X322+Y322+Z322</f>
        <v>8.6829999999999991E-2</v>
      </c>
      <c r="AB322" s="25">
        <f t="shared" ref="AB322:AB385" si="28">(1+AA322)^(1/12)-1</f>
        <v>6.9628958659426754E-3</v>
      </c>
      <c r="AC322" s="23">
        <f t="shared" ref="AC322:AC385" si="29">V322-AB322</f>
        <v>1.1331193727721761E-3</v>
      </c>
    </row>
    <row r="323" spans="1:29" x14ac:dyDescent="0.3">
      <c r="A323" s="4" t="s">
        <v>87</v>
      </c>
      <c r="B323" s="18">
        <v>45931</v>
      </c>
      <c r="C323" s="4" t="s">
        <v>282</v>
      </c>
      <c r="D323" s="4">
        <v>10</v>
      </c>
      <c r="E323" s="15">
        <v>2233615.15</v>
      </c>
      <c r="F323" s="19">
        <v>1.1838</v>
      </c>
      <c r="G323" s="20">
        <v>0</v>
      </c>
      <c r="H323" s="4">
        <v>78.5</v>
      </c>
      <c r="I323" s="4">
        <v>11</v>
      </c>
      <c r="J323" s="4">
        <v>1</v>
      </c>
      <c r="K323" s="21">
        <v>0.95199999999999996</v>
      </c>
      <c r="L323" s="21">
        <v>5.4699999999999999E-2</v>
      </c>
      <c r="M323" s="4">
        <v>0</v>
      </c>
      <c r="N323" s="4">
        <v>0</v>
      </c>
      <c r="O323" s="4">
        <v>0</v>
      </c>
      <c r="P323" s="4">
        <v>86.9</v>
      </c>
      <c r="Q323" s="15">
        <v>0</v>
      </c>
      <c r="R323" s="15">
        <v>71529.42</v>
      </c>
      <c r="S323" s="15">
        <v>41121.69</v>
      </c>
      <c r="T323" s="15">
        <v>2399362.5</v>
      </c>
      <c r="U323" s="22">
        <f t="shared" si="25"/>
        <v>2264022.88</v>
      </c>
      <c r="V323" s="23">
        <f t="shared" si="26"/>
        <v>5.6406491307586959E-2</v>
      </c>
      <c r="W323" s="24">
        <f>Parametros!$B$4*H323+Parametros!$B$5*K323*100+Parametros!$B$6*P323+Parametros!$B$7*(1-L323)*100</f>
        <v>87.594499999999996</v>
      </c>
      <c r="X323" s="16">
        <f>INDEX('Tasa Referencia'!$B$2:$B$37,MATCH(B323,'Tasa Referencia'!$A$2:$A$37,0))</f>
        <v>7.4300000000000005E-2</v>
      </c>
      <c r="Y323" s="16">
        <f>INDEX('Catalogo Proveedores'!$N$2:$N$101,MATCH(A323,'Catalogo Proveedores'!$A$2:$A$101,0))</f>
        <v>9.7000000000000003E-3</v>
      </c>
      <c r="Z323" s="14">
        <v>3.5200000000000001E-3</v>
      </c>
      <c r="AA323" s="16">
        <f t="shared" si="27"/>
        <v>8.7520000000000001E-2</v>
      </c>
      <c r="AB323" s="25">
        <f t="shared" si="28"/>
        <v>7.0161549085439034E-3</v>
      </c>
      <c r="AC323" s="23">
        <f t="shared" si="29"/>
        <v>4.9390336399043056E-2</v>
      </c>
    </row>
    <row r="324" spans="1:29" x14ac:dyDescent="0.3">
      <c r="A324" s="4" t="s">
        <v>87</v>
      </c>
      <c r="B324" s="18">
        <v>45962</v>
      </c>
      <c r="C324" s="4" t="s">
        <v>282</v>
      </c>
      <c r="D324" s="4">
        <v>11</v>
      </c>
      <c r="E324" s="15">
        <v>2659975.6</v>
      </c>
      <c r="F324" s="19">
        <v>1.1838</v>
      </c>
      <c r="G324" s="20">
        <v>0</v>
      </c>
      <c r="H324" s="4">
        <v>78.7</v>
      </c>
      <c r="I324" s="4">
        <v>10</v>
      </c>
      <c r="J324" s="4">
        <v>1</v>
      </c>
      <c r="K324" s="21">
        <v>0.92910000000000004</v>
      </c>
      <c r="L324" s="21">
        <v>0.12709999999999999</v>
      </c>
      <c r="M324" s="4">
        <v>1</v>
      </c>
      <c r="N324" s="4">
        <v>0</v>
      </c>
      <c r="O324" s="4">
        <v>0</v>
      </c>
      <c r="P324" s="4">
        <v>90</v>
      </c>
      <c r="Q324" s="15">
        <v>19713.46</v>
      </c>
      <c r="R324" s="15">
        <v>231762.6</v>
      </c>
      <c r="S324" s="15">
        <v>106723.49</v>
      </c>
      <c r="T324" s="15">
        <v>2741788.67</v>
      </c>
      <c r="U324" s="22">
        <f t="shared" si="25"/>
        <v>2804728.17</v>
      </c>
      <c r="V324" s="23">
        <f t="shared" si="26"/>
        <v>-2.2955635016173585E-2</v>
      </c>
      <c r="W324" s="24">
        <f>Parametros!$B$4*H324+Parametros!$B$5*K324*100+Parametros!$B$6*P324+Parametros!$B$7*(1-L324)*100</f>
        <v>86.511499999999984</v>
      </c>
      <c r="X324" s="16">
        <f>INDEX('Tasa Referencia'!$B$2:$B$37,MATCH(B324,'Tasa Referencia'!$A$2:$A$37,0))</f>
        <v>7.2800000000000004E-2</v>
      </c>
      <c r="Y324" s="16">
        <f>INDEX('Catalogo Proveedores'!$N$2:$N$101,MATCH(A324,'Catalogo Proveedores'!$A$2:$A$101,0))</f>
        <v>9.7000000000000003E-3</v>
      </c>
      <c r="Z324" s="14">
        <v>-1.16E-3</v>
      </c>
      <c r="AA324" s="16">
        <f t="shared" si="27"/>
        <v>8.134000000000001E-2</v>
      </c>
      <c r="AB324" s="25">
        <f t="shared" si="28"/>
        <v>6.538031289267332E-3</v>
      </c>
      <c r="AC324" s="23">
        <f t="shared" si="29"/>
        <v>-2.9493666305440917E-2</v>
      </c>
    </row>
    <row r="325" spans="1:29" x14ac:dyDescent="0.3">
      <c r="A325" s="4" t="s">
        <v>87</v>
      </c>
      <c r="B325" s="18">
        <v>45992</v>
      </c>
      <c r="C325" s="4" t="s">
        <v>282</v>
      </c>
      <c r="D325" s="4">
        <v>12</v>
      </c>
      <c r="E325" s="15">
        <v>2123730.2000000002</v>
      </c>
      <c r="F325" s="19">
        <v>1.1838</v>
      </c>
      <c r="G325" s="20">
        <v>0</v>
      </c>
      <c r="H325" s="4">
        <v>74.900000000000006</v>
      </c>
      <c r="I325" s="4">
        <v>9</v>
      </c>
      <c r="J325" s="4">
        <v>2</v>
      </c>
      <c r="K325" s="21">
        <v>0.83199999999999996</v>
      </c>
      <c r="L325" s="21">
        <v>0.13969999999999999</v>
      </c>
      <c r="M325" s="4">
        <v>2</v>
      </c>
      <c r="N325" s="4">
        <v>2</v>
      </c>
      <c r="O325" s="4">
        <v>147.80000000000001</v>
      </c>
      <c r="P325" s="4">
        <v>94.4</v>
      </c>
      <c r="Q325" s="15">
        <v>1118472.23</v>
      </c>
      <c r="R325" s="15">
        <v>133297.84</v>
      </c>
      <c r="S325" s="15">
        <v>97520.92</v>
      </c>
      <c r="T325" s="15">
        <v>2066753.88</v>
      </c>
      <c r="U325" s="22">
        <f t="shared" si="25"/>
        <v>3277979.35</v>
      </c>
      <c r="V325" s="23">
        <f t="shared" si="26"/>
        <v>-0.58605210892358417</v>
      </c>
      <c r="W325" s="24">
        <f>Parametros!$B$4*H325+Parametros!$B$5*K325*100+Parametros!$B$6*P325+Parametros!$B$7*(1-L325)*100</f>
        <v>82.959500000000006</v>
      </c>
      <c r="X325" s="16">
        <f>INDEX('Tasa Referencia'!$B$2:$B$37,MATCH(B325,'Tasa Referencia'!$A$2:$A$37,0))</f>
        <v>6.9599999999999995E-2</v>
      </c>
      <c r="Y325" s="16">
        <f>INDEX('Catalogo Proveedores'!$N$2:$N$101,MATCH(A325,'Catalogo Proveedores'!$A$2:$A$101,0))</f>
        <v>9.7000000000000003E-3</v>
      </c>
      <c r="Z325" s="14">
        <v>1.7700000000000001E-3</v>
      </c>
      <c r="AA325" s="16">
        <f t="shared" si="27"/>
        <v>8.1069999999999989E-2</v>
      </c>
      <c r="AB325" s="25">
        <f t="shared" si="28"/>
        <v>6.5170853352818359E-3</v>
      </c>
      <c r="AC325" s="23">
        <f t="shared" si="29"/>
        <v>-0.59256919425886601</v>
      </c>
    </row>
    <row r="326" spans="1:29" x14ac:dyDescent="0.3">
      <c r="A326" s="4" t="s">
        <v>90</v>
      </c>
      <c r="B326" s="18">
        <v>44927</v>
      </c>
      <c r="C326" s="4" t="s">
        <v>279</v>
      </c>
      <c r="D326" s="4">
        <v>1</v>
      </c>
      <c r="E326" s="15">
        <v>1565051.4</v>
      </c>
      <c r="F326" s="19">
        <v>1</v>
      </c>
      <c r="G326" s="20">
        <v>0</v>
      </c>
      <c r="H326" s="4">
        <v>88.6</v>
      </c>
      <c r="I326" s="4">
        <v>12</v>
      </c>
      <c r="J326" s="4">
        <v>1</v>
      </c>
      <c r="K326" s="21">
        <v>0.8821</v>
      </c>
      <c r="L326" s="21">
        <v>5.3100000000000001E-2</v>
      </c>
      <c r="M326" s="4">
        <v>2</v>
      </c>
      <c r="N326" s="4">
        <v>0</v>
      </c>
      <c r="O326" s="4">
        <v>0</v>
      </c>
      <c r="P326" s="4">
        <v>71.900000000000006</v>
      </c>
      <c r="Q326" s="15">
        <v>22638.67</v>
      </c>
      <c r="R326" s="15">
        <v>50532.3</v>
      </c>
      <c r="S326" s="15">
        <v>28048.959999999999</v>
      </c>
      <c r="T326" s="15">
        <v>1639702.2</v>
      </c>
      <c r="U326" s="22">
        <f t="shared" si="25"/>
        <v>1610173.41</v>
      </c>
      <c r="V326" s="23">
        <f t="shared" si="26"/>
        <v>1.8008629859739188E-2</v>
      </c>
      <c r="W326" s="24">
        <f>Parametros!$B$4*H326+Parametros!$B$5*K326*100+Parametros!$B$6*P326+Parametros!$B$7*(1-L326)*100</f>
        <v>86.0565</v>
      </c>
      <c r="X326" s="16">
        <f>INDEX('Tasa Referencia'!$B$2:$B$37,MATCH(B326,'Tasa Referencia'!$A$2:$A$37,0))</f>
        <v>0.1125</v>
      </c>
      <c r="Y326" s="16">
        <f>INDEX('Catalogo Proveedores'!$N$2:$N$101,MATCH(A326,'Catalogo Proveedores'!$A$2:$A$101,0))</f>
        <v>1.0600000000000002E-2</v>
      </c>
      <c r="Z326" s="14">
        <v>-1.8500000000000001E-3</v>
      </c>
      <c r="AA326" s="16">
        <f t="shared" si="27"/>
        <v>0.12125</v>
      </c>
      <c r="AB326" s="25">
        <f t="shared" si="28"/>
        <v>9.5826334083810583E-3</v>
      </c>
      <c r="AC326" s="23">
        <f t="shared" si="29"/>
        <v>8.4259964513581295E-3</v>
      </c>
    </row>
    <row r="327" spans="1:29" x14ac:dyDescent="0.3">
      <c r="A327" s="4" t="s">
        <v>90</v>
      </c>
      <c r="B327" s="18">
        <v>44958</v>
      </c>
      <c r="C327" s="4" t="s">
        <v>279</v>
      </c>
      <c r="D327" s="4">
        <v>2</v>
      </c>
      <c r="E327" s="15">
        <v>1656898.72</v>
      </c>
      <c r="F327" s="19">
        <v>1</v>
      </c>
      <c r="G327" s="20">
        <v>0</v>
      </c>
      <c r="H327" s="4">
        <v>88.6</v>
      </c>
      <c r="I327" s="4">
        <v>10</v>
      </c>
      <c r="J327" s="4">
        <v>1</v>
      </c>
      <c r="K327" s="21">
        <v>0.86009999999999998</v>
      </c>
      <c r="L327" s="21">
        <v>5.7500000000000002E-2</v>
      </c>
      <c r="M327" s="4">
        <v>0</v>
      </c>
      <c r="N327" s="4">
        <v>1</v>
      </c>
      <c r="O327" s="4">
        <v>18.600000000000001</v>
      </c>
      <c r="P327" s="4">
        <v>77</v>
      </c>
      <c r="Q327" s="15">
        <v>157946.19</v>
      </c>
      <c r="R327" s="15">
        <v>66063.38</v>
      </c>
      <c r="S327" s="15">
        <v>31872.04</v>
      </c>
      <c r="T327" s="15">
        <v>1710397.69</v>
      </c>
      <c r="U327" s="22">
        <f t="shared" si="25"/>
        <v>1849036.25</v>
      </c>
      <c r="V327" s="23">
        <f t="shared" si="26"/>
        <v>-8.1056330238612556E-2</v>
      </c>
      <c r="W327" s="24">
        <f>Parametros!$B$4*H327+Parametros!$B$5*K327*100+Parametros!$B$6*P327+Parametros!$B$7*(1-L327)*100</f>
        <v>86.350499999999997</v>
      </c>
      <c r="X327" s="16">
        <f>INDEX('Tasa Referencia'!$B$2:$B$37,MATCH(B327,'Tasa Referencia'!$A$2:$A$37,0))</f>
        <v>0.11409999999999999</v>
      </c>
      <c r="Y327" s="16">
        <f>INDEX('Catalogo Proveedores'!$N$2:$N$101,MATCH(A327,'Catalogo Proveedores'!$A$2:$A$101,0))</f>
        <v>1.0600000000000002E-2</v>
      </c>
      <c r="Z327" s="14">
        <v>1.3799999999999999E-3</v>
      </c>
      <c r="AA327" s="16">
        <f t="shared" si="27"/>
        <v>0.12608</v>
      </c>
      <c r="AB327" s="25">
        <f t="shared" si="28"/>
        <v>9.9443341142448904E-3</v>
      </c>
      <c r="AC327" s="23">
        <f t="shared" si="29"/>
        <v>-9.1000664352857447E-2</v>
      </c>
    </row>
    <row r="328" spans="1:29" x14ac:dyDescent="0.3">
      <c r="A328" s="4" t="s">
        <v>90</v>
      </c>
      <c r="B328" s="18">
        <v>44986</v>
      </c>
      <c r="C328" s="4" t="s">
        <v>279</v>
      </c>
      <c r="D328" s="4">
        <v>3</v>
      </c>
      <c r="E328" s="15">
        <v>1518006.92</v>
      </c>
      <c r="F328" s="19">
        <v>1</v>
      </c>
      <c r="G328" s="20">
        <v>0</v>
      </c>
      <c r="H328" s="4">
        <v>88.3</v>
      </c>
      <c r="I328" s="4">
        <v>8</v>
      </c>
      <c r="J328" s="4">
        <v>1</v>
      </c>
      <c r="K328" s="21">
        <v>0.87229999999999996</v>
      </c>
      <c r="L328" s="21">
        <v>4.2500000000000003E-2</v>
      </c>
      <c r="M328" s="4">
        <v>0</v>
      </c>
      <c r="N328" s="4">
        <v>0</v>
      </c>
      <c r="O328" s="4">
        <v>0</v>
      </c>
      <c r="P328" s="4">
        <v>79.400000000000006</v>
      </c>
      <c r="Q328" s="15">
        <v>0</v>
      </c>
      <c r="R328" s="15">
        <v>44604.73</v>
      </c>
      <c r="S328" s="15">
        <v>22392.58</v>
      </c>
      <c r="T328" s="15">
        <v>1571296.09</v>
      </c>
      <c r="U328" s="22">
        <f t="shared" si="25"/>
        <v>1540219.0699999998</v>
      </c>
      <c r="V328" s="23">
        <f t="shared" si="26"/>
        <v>1.9777952861831566E-2</v>
      </c>
      <c r="W328" s="24">
        <f>Parametros!$B$4*H328+Parametros!$B$5*K328*100+Parametros!$B$6*P328+Parametros!$B$7*(1-L328)*100</f>
        <v>87.316500000000005</v>
      </c>
      <c r="X328" s="16">
        <f>INDEX('Tasa Referencia'!$B$2:$B$37,MATCH(B328,'Tasa Referencia'!$A$2:$A$37,0))</f>
        <v>0.114</v>
      </c>
      <c r="Y328" s="16">
        <f>INDEX('Catalogo Proveedores'!$N$2:$N$101,MATCH(A328,'Catalogo Proveedores'!$A$2:$A$101,0))</f>
        <v>1.0600000000000002E-2</v>
      </c>
      <c r="Z328" s="14">
        <v>3.8999999999999998E-3</v>
      </c>
      <c r="AA328" s="16">
        <f t="shared" si="27"/>
        <v>0.1285</v>
      </c>
      <c r="AB328" s="25">
        <f t="shared" si="28"/>
        <v>1.0125024446520081E-2</v>
      </c>
      <c r="AC328" s="23">
        <f t="shared" si="29"/>
        <v>9.6529284153114847E-3</v>
      </c>
    </row>
    <row r="329" spans="1:29" x14ac:dyDescent="0.3">
      <c r="A329" s="4" t="s">
        <v>90</v>
      </c>
      <c r="B329" s="18">
        <v>45017</v>
      </c>
      <c r="C329" s="4" t="s">
        <v>279</v>
      </c>
      <c r="D329" s="4">
        <v>4</v>
      </c>
      <c r="E329" s="15">
        <v>1763005.85</v>
      </c>
      <c r="F329" s="19">
        <v>1</v>
      </c>
      <c r="G329" s="20">
        <v>0</v>
      </c>
      <c r="H329" s="4">
        <v>86</v>
      </c>
      <c r="I329" s="4">
        <v>10</v>
      </c>
      <c r="J329" s="4">
        <v>1</v>
      </c>
      <c r="K329" s="21">
        <v>0.88049999999999995</v>
      </c>
      <c r="L329" s="21">
        <v>7.51E-2</v>
      </c>
      <c r="M329" s="4">
        <v>0</v>
      </c>
      <c r="N329" s="4">
        <v>1</v>
      </c>
      <c r="O329" s="4">
        <v>4.9000000000000004</v>
      </c>
      <c r="P329" s="4">
        <v>75.599999999999994</v>
      </c>
      <c r="Q329" s="15">
        <v>24907.05</v>
      </c>
      <c r="R329" s="15">
        <v>90750.69</v>
      </c>
      <c r="S329" s="15">
        <v>43230.67</v>
      </c>
      <c r="T329" s="15">
        <v>1966883.94</v>
      </c>
      <c r="U329" s="22">
        <f t="shared" si="25"/>
        <v>1835432.9200000002</v>
      </c>
      <c r="V329" s="23">
        <f t="shared" si="26"/>
        <v>6.6832118218424108E-2</v>
      </c>
      <c r="W329" s="24">
        <f>Parametros!$B$4*H329+Parametros!$B$5*K329*100+Parametros!$B$6*P329+Parametros!$B$7*(1-L329)*100</f>
        <v>85.508499999999998</v>
      </c>
      <c r="X329" s="16">
        <f>INDEX('Tasa Referencia'!$B$2:$B$37,MATCH(B329,'Tasa Referencia'!$A$2:$A$37,0))</f>
        <v>0.1119</v>
      </c>
      <c r="Y329" s="16">
        <f>INDEX('Catalogo Proveedores'!$N$2:$N$101,MATCH(A329,'Catalogo Proveedores'!$A$2:$A$101,0))</f>
        <v>1.0600000000000002E-2</v>
      </c>
      <c r="Z329" s="14">
        <v>6.1599999999999997E-3</v>
      </c>
      <c r="AA329" s="16">
        <f t="shared" si="27"/>
        <v>0.12866</v>
      </c>
      <c r="AB329" s="25">
        <f t="shared" si="28"/>
        <v>1.0136958392931827E-2</v>
      </c>
      <c r="AC329" s="23">
        <f t="shared" si="29"/>
        <v>5.6695159825492281E-2</v>
      </c>
    </row>
    <row r="330" spans="1:29" x14ac:dyDescent="0.3">
      <c r="A330" s="4" t="s">
        <v>90</v>
      </c>
      <c r="B330" s="18">
        <v>45047</v>
      </c>
      <c r="C330" s="4" t="s">
        <v>279</v>
      </c>
      <c r="D330" s="4">
        <v>5</v>
      </c>
      <c r="E330" s="15">
        <v>1941316.27</v>
      </c>
      <c r="F330" s="19">
        <v>1</v>
      </c>
      <c r="G330" s="20">
        <v>0</v>
      </c>
      <c r="H330" s="4">
        <v>86.9</v>
      </c>
      <c r="I330" s="4">
        <v>10</v>
      </c>
      <c r="J330" s="4">
        <v>1</v>
      </c>
      <c r="K330" s="21">
        <v>0.9385</v>
      </c>
      <c r="L330" s="21">
        <v>5.7000000000000002E-2</v>
      </c>
      <c r="M330" s="4">
        <v>1</v>
      </c>
      <c r="N330" s="4">
        <v>0</v>
      </c>
      <c r="O330" s="4">
        <v>0</v>
      </c>
      <c r="P330" s="4">
        <v>73.900000000000006</v>
      </c>
      <c r="Q330" s="15">
        <v>7520.63</v>
      </c>
      <c r="R330" s="15">
        <v>36037.599999999999</v>
      </c>
      <c r="S330" s="15">
        <v>37061.53</v>
      </c>
      <c r="T330" s="15">
        <v>2076948.8</v>
      </c>
      <c r="U330" s="22">
        <f t="shared" si="25"/>
        <v>1947812.97</v>
      </c>
      <c r="V330" s="23">
        <f t="shared" si="26"/>
        <v>6.2175740682678393E-2</v>
      </c>
      <c r="W330" s="24">
        <f>Parametros!$B$4*H330+Parametros!$B$5*K330*100+Parametros!$B$6*P330+Parametros!$B$7*(1-L330)*100</f>
        <v>87.49499999999999</v>
      </c>
      <c r="X330" s="16">
        <f>INDEX('Tasa Referencia'!$B$2:$B$37,MATCH(B330,'Tasa Referencia'!$A$2:$A$37,0))</f>
        <v>0.11210000000000001</v>
      </c>
      <c r="Y330" s="16">
        <f>INDEX('Catalogo Proveedores'!$N$2:$N$101,MATCH(A330,'Catalogo Proveedores'!$A$2:$A$101,0))</f>
        <v>1.0600000000000002E-2</v>
      </c>
      <c r="Z330" s="14">
        <v>1.57E-3</v>
      </c>
      <c r="AA330" s="16">
        <f t="shared" si="27"/>
        <v>0.12427000000000001</v>
      </c>
      <c r="AB330" s="25">
        <f t="shared" si="28"/>
        <v>9.8089568677595107E-3</v>
      </c>
      <c r="AC330" s="23">
        <f t="shared" si="29"/>
        <v>5.2366783814918882E-2</v>
      </c>
    </row>
    <row r="331" spans="1:29" x14ac:dyDescent="0.3">
      <c r="A331" s="4" t="s">
        <v>90</v>
      </c>
      <c r="B331" s="18">
        <v>45078</v>
      </c>
      <c r="C331" s="4" t="s">
        <v>279</v>
      </c>
      <c r="D331" s="4">
        <v>6</v>
      </c>
      <c r="E331" s="15">
        <v>1850118.42</v>
      </c>
      <c r="F331" s="19">
        <v>1</v>
      </c>
      <c r="G331" s="20">
        <v>0</v>
      </c>
      <c r="H331" s="4">
        <v>85.9</v>
      </c>
      <c r="I331" s="4">
        <v>6</v>
      </c>
      <c r="J331" s="4">
        <v>1</v>
      </c>
      <c r="K331" s="21">
        <v>0.82979999999999998</v>
      </c>
      <c r="L331" s="21">
        <v>3.7100000000000001E-2</v>
      </c>
      <c r="M331" s="4">
        <v>1</v>
      </c>
      <c r="N331" s="4">
        <v>0</v>
      </c>
      <c r="O331" s="4">
        <v>0</v>
      </c>
      <c r="P331" s="4">
        <v>72.900000000000006</v>
      </c>
      <c r="Q331" s="15">
        <v>29247.79</v>
      </c>
      <c r="R331" s="15">
        <v>32132.799999999999</v>
      </c>
      <c r="S331" s="15">
        <v>24317.61</v>
      </c>
      <c r="T331" s="15">
        <v>1857957.53</v>
      </c>
      <c r="U331" s="22">
        <f t="shared" si="25"/>
        <v>1887181.4</v>
      </c>
      <c r="V331" s="23">
        <f t="shared" si="26"/>
        <v>-1.5729030146345638E-2</v>
      </c>
      <c r="W331" s="24">
        <f>Parametros!$B$4*H331+Parametros!$B$5*K331*100+Parametros!$B$6*P331+Parametros!$B$7*(1-L331)*100</f>
        <v>83.982500000000002</v>
      </c>
      <c r="X331" s="16">
        <f>INDEX('Tasa Referencia'!$B$2:$B$37,MATCH(B331,'Tasa Referencia'!$A$2:$A$37,0))</f>
        <v>0.1119</v>
      </c>
      <c r="Y331" s="16">
        <f>INDEX('Catalogo Proveedores'!$N$2:$N$101,MATCH(A331,'Catalogo Proveedores'!$A$2:$A$101,0))</f>
        <v>1.0600000000000002E-2</v>
      </c>
      <c r="Z331" s="14">
        <v>-2.0200000000000001E-3</v>
      </c>
      <c r="AA331" s="16">
        <f t="shared" si="27"/>
        <v>0.12048</v>
      </c>
      <c r="AB331" s="25">
        <f t="shared" si="28"/>
        <v>9.5248390258246829E-3</v>
      </c>
      <c r="AC331" s="23">
        <f t="shared" si="29"/>
        <v>-2.5253869172170321E-2</v>
      </c>
    </row>
    <row r="332" spans="1:29" x14ac:dyDescent="0.3">
      <c r="A332" s="4" t="s">
        <v>90</v>
      </c>
      <c r="B332" s="18">
        <v>45108</v>
      </c>
      <c r="C332" s="4" t="s">
        <v>279</v>
      </c>
      <c r="D332" s="4">
        <v>7</v>
      </c>
      <c r="E332" s="15">
        <v>1913788.49</v>
      </c>
      <c r="F332" s="19">
        <v>1.0904</v>
      </c>
      <c r="G332" s="20">
        <v>9.0399999999999994E-2</v>
      </c>
      <c r="H332" s="4">
        <v>82.5</v>
      </c>
      <c r="I332" s="4">
        <v>4</v>
      </c>
      <c r="J332" s="4">
        <v>1</v>
      </c>
      <c r="K332" s="21">
        <v>0.85799999999999998</v>
      </c>
      <c r="L332" s="21">
        <v>4.19E-2</v>
      </c>
      <c r="M332" s="4">
        <v>0</v>
      </c>
      <c r="N332" s="4">
        <v>0</v>
      </c>
      <c r="O332" s="4">
        <v>0</v>
      </c>
      <c r="P332" s="4">
        <v>72.599999999999994</v>
      </c>
      <c r="Q332" s="15">
        <v>0</v>
      </c>
      <c r="R332" s="15">
        <v>26097.919999999998</v>
      </c>
      <c r="S332" s="15">
        <v>27885.18</v>
      </c>
      <c r="T332" s="15">
        <v>2005257.68</v>
      </c>
      <c r="U332" s="22">
        <f t="shared" si="25"/>
        <v>1912001.23</v>
      </c>
      <c r="V332" s="23">
        <f t="shared" si="26"/>
        <v>4.650596825042453E-2</v>
      </c>
      <c r="W332" s="24">
        <f>Parametros!$B$4*H332+Parametros!$B$5*K332*100+Parametros!$B$6*P332+Parametros!$B$7*(1-L332)*100</f>
        <v>83.506499999999988</v>
      </c>
      <c r="X332" s="16">
        <f>INDEX('Tasa Referencia'!$B$2:$B$37,MATCH(B332,'Tasa Referencia'!$A$2:$A$37,0))</f>
        <v>0.1132</v>
      </c>
      <c r="Y332" s="16">
        <f>INDEX('Catalogo Proveedores'!$N$2:$N$101,MATCH(A332,'Catalogo Proveedores'!$A$2:$A$101,0))</f>
        <v>1.0600000000000002E-2</v>
      </c>
      <c r="Z332" s="14">
        <v>-2.1099999999999999E-3</v>
      </c>
      <c r="AA332" s="16">
        <f t="shared" si="27"/>
        <v>0.12168999999999999</v>
      </c>
      <c r="AB332" s="25">
        <f t="shared" si="28"/>
        <v>9.615642437181382E-3</v>
      </c>
      <c r="AC332" s="23">
        <f t="shared" si="29"/>
        <v>3.6890325813243148E-2</v>
      </c>
    </row>
    <row r="333" spans="1:29" x14ac:dyDescent="0.3">
      <c r="A333" s="4" t="s">
        <v>90</v>
      </c>
      <c r="B333" s="18">
        <v>45139</v>
      </c>
      <c r="C333" s="4" t="s">
        <v>279</v>
      </c>
      <c r="D333" s="4">
        <v>8</v>
      </c>
      <c r="E333" s="15">
        <v>1902888.46</v>
      </c>
      <c r="F333" s="19">
        <v>1.0904</v>
      </c>
      <c r="G333" s="20">
        <v>0</v>
      </c>
      <c r="H333" s="4">
        <v>88.2</v>
      </c>
      <c r="I333" s="4">
        <v>15</v>
      </c>
      <c r="J333" s="4">
        <v>1</v>
      </c>
      <c r="K333" s="21">
        <v>0.93220000000000003</v>
      </c>
      <c r="L333" s="21">
        <v>4.7699999999999999E-2</v>
      </c>
      <c r="M333" s="4">
        <v>0</v>
      </c>
      <c r="N333" s="4">
        <v>0</v>
      </c>
      <c r="O333" s="4">
        <v>0</v>
      </c>
      <c r="P333" s="4">
        <v>79.599999999999994</v>
      </c>
      <c r="Q333" s="15">
        <v>0</v>
      </c>
      <c r="R333" s="15">
        <v>60827.11</v>
      </c>
      <c r="S333" s="15">
        <v>31062.76</v>
      </c>
      <c r="T333" s="15">
        <v>2159769.44</v>
      </c>
      <c r="U333" s="22">
        <f t="shared" si="25"/>
        <v>1932652.81</v>
      </c>
      <c r="V333" s="23">
        <f t="shared" si="26"/>
        <v>0.10515781258577299</v>
      </c>
      <c r="W333" s="24">
        <f>Parametros!$B$4*H333+Parametros!$B$5*K333*100+Parametros!$B$6*P333+Parametros!$B$7*(1-L333)*100</f>
        <v>89.040499999999994</v>
      </c>
      <c r="X333" s="16">
        <f>INDEX('Tasa Referencia'!$B$2:$B$37,MATCH(B333,'Tasa Referencia'!$A$2:$A$37,0))</f>
        <v>0.1124</v>
      </c>
      <c r="Y333" s="16">
        <f>INDEX('Catalogo Proveedores'!$N$2:$N$101,MATCH(A333,'Catalogo Proveedores'!$A$2:$A$101,0))</f>
        <v>1.0600000000000002E-2</v>
      </c>
      <c r="Z333" s="14">
        <v>-3.9100000000000003E-3</v>
      </c>
      <c r="AA333" s="16">
        <f t="shared" si="27"/>
        <v>0.11909</v>
      </c>
      <c r="AB333" s="25">
        <f t="shared" si="28"/>
        <v>9.4204166641194131E-3</v>
      </c>
      <c r="AC333" s="23">
        <f t="shared" si="29"/>
        <v>9.5737395921653576E-2</v>
      </c>
    </row>
    <row r="334" spans="1:29" x14ac:dyDescent="0.3">
      <c r="A334" s="4" t="s">
        <v>90</v>
      </c>
      <c r="B334" s="18">
        <v>45170</v>
      </c>
      <c r="C334" s="4" t="s">
        <v>279</v>
      </c>
      <c r="D334" s="4">
        <v>9</v>
      </c>
      <c r="E334" s="15">
        <v>1754597.18</v>
      </c>
      <c r="F334" s="19">
        <v>1.0904</v>
      </c>
      <c r="G334" s="20">
        <v>0</v>
      </c>
      <c r="H334" s="4">
        <v>84.9</v>
      </c>
      <c r="I334" s="4">
        <v>10</v>
      </c>
      <c r="J334" s="4">
        <v>1</v>
      </c>
      <c r="K334" s="21">
        <v>0.91149999999999998</v>
      </c>
      <c r="L334" s="21">
        <v>9.0200000000000002E-2</v>
      </c>
      <c r="M334" s="4">
        <v>0</v>
      </c>
      <c r="N334" s="4">
        <v>0</v>
      </c>
      <c r="O334" s="4">
        <v>0</v>
      </c>
      <c r="P334" s="4">
        <v>76.3</v>
      </c>
      <c r="Q334" s="15">
        <v>0</v>
      </c>
      <c r="R334" s="15">
        <v>52563.89</v>
      </c>
      <c r="S334" s="15">
        <v>50990.78</v>
      </c>
      <c r="T334" s="15">
        <v>1973940.4</v>
      </c>
      <c r="U334" s="22">
        <f t="shared" si="25"/>
        <v>1756170.2899999998</v>
      </c>
      <c r="V334" s="23">
        <f t="shared" si="26"/>
        <v>0.11032253557402245</v>
      </c>
      <c r="W334" s="24">
        <f>Parametros!$B$4*H334+Parametros!$B$5*K334*100+Parametros!$B$6*P334+Parametros!$B$7*(1-L334)*100</f>
        <v>85.967000000000013</v>
      </c>
      <c r="X334" s="16">
        <f>INDEX('Tasa Referencia'!$B$2:$B$37,MATCH(B334,'Tasa Referencia'!$A$2:$A$37,0))</f>
        <v>0.1134</v>
      </c>
      <c r="Y334" s="16">
        <f>INDEX('Catalogo Proveedores'!$N$2:$N$101,MATCH(A334,'Catalogo Proveedores'!$A$2:$A$101,0))</f>
        <v>1.0600000000000002E-2</v>
      </c>
      <c r="Z334" s="14">
        <v>2.5000000000000001E-4</v>
      </c>
      <c r="AA334" s="16">
        <f t="shared" si="27"/>
        <v>0.12425</v>
      </c>
      <c r="AB334" s="25">
        <f t="shared" si="28"/>
        <v>9.8074598709074756E-3</v>
      </c>
      <c r="AC334" s="23">
        <f t="shared" si="29"/>
        <v>0.10051507570311498</v>
      </c>
    </row>
    <row r="335" spans="1:29" x14ac:dyDescent="0.3">
      <c r="A335" s="4" t="s">
        <v>90</v>
      </c>
      <c r="B335" s="18">
        <v>45200</v>
      </c>
      <c r="C335" s="4" t="s">
        <v>279</v>
      </c>
      <c r="D335" s="4">
        <v>10</v>
      </c>
      <c r="E335" s="15">
        <v>1678496.28</v>
      </c>
      <c r="F335" s="19">
        <v>1.0904</v>
      </c>
      <c r="G335" s="20">
        <v>0</v>
      </c>
      <c r="H335" s="4">
        <v>83.3</v>
      </c>
      <c r="I335" s="4">
        <v>7</v>
      </c>
      <c r="J335" s="4">
        <v>0</v>
      </c>
      <c r="K335" s="21">
        <v>0.93430000000000002</v>
      </c>
      <c r="L335" s="21">
        <v>6.1600000000000002E-2</v>
      </c>
      <c r="M335" s="4">
        <v>1</v>
      </c>
      <c r="N335" s="4">
        <v>0</v>
      </c>
      <c r="O335" s="4">
        <v>0</v>
      </c>
      <c r="P335" s="4">
        <v>73.400000000000006</v>
      </c>
      <c r="Q335" s="15">
        <v>4623.99</v>
      </c>
      <c r="R335" s="15">
        <v>59611.87</v>
      </c>
      <c r="S335" s="15">
        <v>31039.94</v>
      </c>
      <c r="T335" s="15">
        <v>1812875.08</v>
      </c>
      <c r="U335" s="22">
        <f t="shared" si="25"/>
        <v>1711692.2000000002</v>
      </c>
      <c r="V335" s="23">
        <f t="shared" si="26"/>
        <v>5.5813487159854326E-2</v>
      </c>
      <c r="W335" s="24">
        <f>Parametros!$B$4*H335+Parametros!$B$5*K335*100+Parametros!$B$6*P335+Parametros!$B$7*(1-L335)*100</f>
        <v>85.94</v>
      </c>
      <c r="X335" s="16">
        <f>INDEX('Tasa Referencia'!$B$2:$B$37,MATCH(B335,'Tasa Referencia'!$A$2:$A$37,0))</f>
        <v>0.1103</v>
      </c>
      <c r="Y335" s="16">
        <f>INDEX('Catalogo Proveedores'!$N$2:$N$101,MATCH(A335,'Catalogo Proveedores'!$A$2:$A$101,0))</f>
        <v>1.0600000000000002E-2</v>
      </c>
      <c r="Z335" s="14">
        <v>1.01E-3</v>
      </c>
      <c r="AA335" s="16">
        <f t="shared" si="27"/>
        <v>0.12190999999999999</v>
      </c>
      <c r="AB335" s="25">
        <f t="shared" si="28"/>
        <v>9.6321425008476513E-3</v>
      </c>
      <c r="AC335" s="23">
        <f t="shared" si="29"/>
        <v>4.6181344659006675E-2</v>
      </c>
    </row>
    <row r="336" spans="1:29" x14ac:dyDescent="0.3">
      <c r="A336" s="4" t="s">
        <v>90</v>
      </c>
      <c r="B336" s="18">
        <v>45231</v>
      </c>
      <c r="C336" s="4" t="s">
        <v>279</v>
      </c>
      <c r="D336" s="4">
        <v>11</v>
      </c>
      <c r="E336" s="15">
        <v>1727751.26</v>
      </c>
      <c r="F336" s="19">
        <v>1.0904</v>
      </c>
      <c r="G336" s="20">
        <v>0</v>
      </c>
      <c r="H336" s="4">
        <v>81.5</v>
      </c>
      <c r="I336" s="4">
        <v>5</v>
      </c>
      <c r="J336" s="4">
        <v>0</v>
      </c>
      <c r="K336" s="21">
        <v>0.93479999999999996</v>
      </c>
      <c r="L336" s="21">
        <v>7.3800000000000004E-2</v>
      </c>
      <c r="M336" s="4">
        <v>0</v>
      </c>
      <c r="N336" s="4">
        <v>0</v>
      </c>
      <c r="O336" s="4">
        <v>0</v>
      </c>
      <c r="P336" s="4">
        <v>73.099999999999994</v>
      </c>
      <c r="Q336" s="15">
        <v>0</v>
      </c>
      <c r="R336" s="15">
        <v>43169.46</v>
      </c>
      <c r="S336" s="15">
        <v>38252.35</v>
      </c>
      <c r="T336" s="15">
        <v>1974136.59</v>
      </c>
      <c r="U336" s="22">
        <f t="shared" si="25"/>
        <v>1732668.3699999999</v>
      </c>
      <c r="V336" s="23">
        <f t="shared" si="26"/>
        <v>0.12231586265264462</v>
      </c>
      <c r="W336" s="24">
        <f>Parametros!$B$4*H336+Parametros!$B$5*K336*100+Parametros!$B$6*P336+Parametros!$B$7*(1-L336)*100</f>
        <v>85.081999999999994</v>
      </c>
      <c r="X336" s="16">
        <f>INDEX('Tasa Referencia'!$B$2:$B$37,MATCH(B336,'Tasa Referencia'!$A$2:$A$37,0))</f>
        <v>0.1144</v>
      </c>
      <c r="Y336" s="16">
        <f>INDEX('Catalogo Proveedores'!$N$2:$N$101,MATCH(A336,'Catalogo Proveedores'!$A$2:$A$101,0))</f>
        <v>1.0600000000000002E-2</v>
      </c>
      <c r="Z336" s="14">
        <v>2.0799999999999998E-3</v>
      </c>
      <c r="AA336" s="16">
        <f t="shared" si="27"/>
        <v>0.12708</v>
      </c>
      <c r="AB336" s="25">
        <f t="shared" si="28"/>
        <v>1.0019042653528709E-2</v>
      </c>
      <c r="AC336" s="23">
        <f t="shared" si="29"/>
        <v>0.11229681999911591</v>
      </c>
    </row>
    <row r="337" spans="1:29" x14ac:dyDescent="0.3">
      <c r="A337" s="4" t="s">
        <v>90</v>
      </c>
      <c r="B337" s="18">
        <v>45261</v>
      </c>
      <c r="C337" s="4" t="s">
        <v>279</v>
      </c>
      <c r="D337" s="4">
        <v>12</v>
      </c>
      <c r="E337" s="15">
        <v>1537496.81</v>
      </c>
      <c r="F337" s="19">
        <v>1.0904</v>
      </c>
      <c r="G337" s="20">
        <v>0</v>
      </c>
      <c r="H337" s="4">
        <v>85.1</v>
      </c>
      <c r="I337" s="4">
        <v>8</v>
      </c>
      <c r="J337" s="4">
        <v>0</v>
      </c>
      <c r="K337" s="21">
        <v>0.99380000000000002</v>
      </c>
      <c r="L337" s="21">
        <v>6.3E-2</v>
      </c>
      <c r="M337" s="4">
        <v>0</v>
      </c>
      <c r="N337" s="4">
        <v>0</v>
      </c>
      <c r="O337" s="4">
        <v>0</v>
      </c>
      <c r="P337" s="4">
        <v>74.2</v>
      </c>
      <c r="Q337" s="15">
        <v>0</v>
      </c>
      <c r="R337" s="15">
        <v>33891.65</v>
      </c>
      <c r="S337" s="15">
        <v>29069</v>
      </c>
      <c r="T337" s="15">
        <v>1677127.12</v>
      </c>
      <c r="U337" s="22">
        <f t="shared" si="25"/>
        <v>1542319.46</v>
      </c>
      <c r="V337" s="23">
        <f t="shared" si="26"/>
        <v>8.0380108575192649E-2</v>
      </c>
      <c r="W337" s="24">
        <f>Parametros!$B$4*H337+Parametros!$B$5*K337*100+Parametros!$B$6*P337+Parametros!$B$7*(1-L337)*100</f>
        <v>88.494</v>
      </c>
      <c r="X337" s="16">
        <f>INDEX('Tasa Referencia'!$B$2:$B$37,MATCH(B337,'Tasa Referencia'!$A$2:$A$37,0))</f>
        <v>0.1124</v>
      </c>
      <c r="Y337" s="16">
        <f>INDEX('Catalogo Proveedores'!$N$2:$N$101,MATCH(A337,'Catalogo Proveedores'!$A$2:$A$101,0))</f>
        <v>1.0600000000000002E-2</v>
      </c>
      <c r="Z337" s="14">
        <v>-2.3700000000000001E-3</v>
      </c>
      <c r="AA337" s="16">
        <f t="shared" si="27"/>
        <v>0.12063</v>
      </c>
      <c r="AB337" s="25">
        <f t="shared" si="28"/>
        <v>9.5361005265015564E-3</v>
      </c>
      <c r="AC337" s="23">
        <f t="shared" si="29"/>
        <v>7.0844008048691093E-2</v>
      </c>
    </row>
    <row r="338" spans="1:29" x14ac:dyDescent="0.3">
      <c r="A338" s="4" t="s">
        <v>90</v>
      </c>
      <c r="B338" s="18">
        <v>45292</v>
      </c>
      <c r="C338" s="4" t="s">
        <v>281</v>
      </c>
      <c r="D338" s="4">
        <v>1</v>
      </c>
      <c r="E338" s="15">
        <v>1873218.67</v>
      </c>
      <c r="F338" s="19">
        <v>1.0904</v>
      </c>
      <c r="G338" s="20">
        <v>0</v>
      </c>
      <c r="H338" s="4">
        <v>85.4</v>
      </c>
      <c r="I338" s="4">
        <v>11</v>
      </c>
      <c r="J338" s="4">
        <v>1</v>
      </c>
      <c r="K338" s="21">
        <v>0.9254</v>
      </c>
      <c r="L338" s="21">
        <v>5.0299999999999997E-2</v>
      </c>
      <c r="M338" s="4">
        <v>0</v>
      </c>
      <c r="N338" s="4">
        <v>0</v>
      </c>
      <c r="O338" s="4">
        <v>0</v>
      </c>
      <c r="P338" s="4">
        <v>72.099999999999994</v>
      </c>
      <c r="Q338" s="15">
        <v>0</v>
      </c>
      <c r="R338" s="15">
        <v>58658.03</v>
      </c>
      <c r="S338" s="15">
        <v>32026.080000000002</v>
      </c>
      <c r="T338" s="15">
        <v>2125248.38</v>
      </c>
      <c r="U338" s="22">
        <f t="shared" si="25"/>
        <v>1899850.6199999999</v>
      </c>
      <c r="V338" s="23">
        <f t="shared" si="26"/>
        <v>0.10605713766030492</v>
      </c>
      <c r="W338" s="24">
        <f>Parametros!$B$4*H338+Parametros!$B$5*K338*100+Parametros!$B$6*P338+Parametros!$B$7*(1-L338)*100</f>
        <v>86.317499999999995</v>
      </c>
      <c r="X338" s="16">
        <f>INDEX('Tasa Referencia'!$B$2:$B$37,MATCH(B338,'Tasa Referencia'!$A$2:$A$37,0))</f>
        <v>0.1133</v>
      </c>
      <c r="Y338" s="16">
        <f>INDEX('Catalogo Proveedores'!$N$2:$N$101,MATCH(A338,'Catalogo Proveedores'!$A$2:$A$101,0))</f>
        <v>1.0600000000000002E-2</v>
      </c>
      <c r="Z338" s="14">
        <v>-3.8600000000000001E-3</v>
      </c>
      <c r="AA338" s="16">
        <f t="shared" si="27"/>
        <v>0.12003999999999999</v>
      </c>
      <c r="AB338" s="25">
        <f t="shared" si="28"/>
        <v>9.4917973163357594E-3</v>
      </c>
      <c r="AC338" s="23">
        <f t="shared" si="29"/>
        <v>9.6565340343969158E-2</v>
      </c>
    </row>
    <row r="339" spans="1:29" x14ac:dyDescent="0.3">
      <c r="A339" s="4" t="s">
        <v>90</v>
      </c>
      <c r="B339" s="18">
        <v>45323</v>
      </c>
      <c r="C339" s="4" t="s">
        <v>281</v>
      </c>
      <c r="D339" s="4">
        <v>2</v>
      </c>
      <c r="E339" s="15">
        <v>1952227.17</v>
      </c>
      <c r="F339" s="19">
        <v>1.0904</v>
      </c>
      <c r="G339" s="20">
        <v>0</v>
      </c>
      <c r="H339" s="4">
        <v>89.4</v>
      </c>
      <c r="I339" s="4">
        <v>11</v>
      </c>
      <c r="J339" s="4">
        <v>1</v>
      </c>
      <c r="K339" s="21">
        <v>0.91449999999999998</v>
      </c>
      <c r="L339" s="21">
        <v>5.8299999999999998E-2</v>
      </c>
      <c r="M339" s="4">
        <v>1</v>
      </c>
      <c r="N339" s="4">
        <v>0</v>
      </c>
      <c r="O339" s="4">
        <v>0</v>
      </c>
      <c r="P339" s="4">
        <v>73.599999999999994</v>
      </c>
      <c r="Q339" s="15">
        <v>6242.06</v>
      </c>
      <c r="R339" s="15">
        <v>38714.07</v>
      </c>
      <c r="S339" s="15">
        <v>38062.93</v>
      </c>
      <c r="T339" s="15">
        <v>2301062.7000000002</v>
      </c>
      <c r="U339" s="22">
        <f t="shared" si="25"/>
        <v>1959120.37</v>
      </c>
      <c r="V339" s="23">
        <f t="shared" si="26"/>
        <v>0.1486019177139328</v>
      </c>
      <c r="W339" s="24">
        <f>Parametros!$B$4*H339+Parametros!$B$5*K339*100+Parametros!$B$6*P339+Parametros!$B$7*(1-L339)*100</f>
        <v>87.570499999999996</v>
      </c>
      <c r="X339" s="16">
        <f>INDEX('Tasa Referencia'!$B$2:$B$37,MATCH(B339,'Tasa Referencia'!$A$2:$A$37,0))</f>
        <v>0.1123</v>
      </c>
      <c r="Y339" s="16">
        <f>INDEX('Catalogo Proveedores'!$N$2:$N$101,MATCH(A339,'Catalogo Proveedores'!$A$2:$A$101,0))</f>
        <v>1.0600000000000002E-2</v>
      </c>
      <c r="Z339" s="14">
        <v>-4.7400000000000003E-3</v>
      </c>
      <c r="AA339" s="16">
        <f t="shared" si="27"/>
        <v>0.11816</v>
      </c>
      <c r="AB339" s="25">
        <f t="shared" si="28"/>
        <v>9.350484938195569E-3</v>
      </c>
      <c r="AC339" s="23">
        <f t="shared" si="29"/>
        <v>0.13925143277573723</v>
      </c>
    </row>
    <row r="340" spans="1:29" x14ac:dyDescent="0.3">
      <c r="A340" s="4" t="s">
        <v>90</v>
      </c>
      <c r="B340" s="18">
        <v>45352</v>
      </c>
      <c r="C340" s="4" t="s">
        <v>281</v>
      </c>
      <c r="D340" s="4">
        <v>3</v>
      </c>
      <c r="E340" s="15">
        <v>2084537.16</v>
      </c>
      <c r="F340" s="19">
        <v>1.0904</v>
      </c>
      <c r="G340" s="20">
        <v>0</v>
      </c>
      <c r="H340" s="4">
        <v>89.9</v>
      </c>
      <c r="I340" s="4">
        <v>11</v>
      </c>
      <c r="J340" s="4">
        <v>2</v>
      </c>
      <c r="K340" s="21">
        <v>0.8296</v>
      </c>
      <c r="L340" s="21">
        <v>3.4299999999999997E-2</v>
      </c>
      <c r="M340" s="4">
        <v>1</v>
      </c>
      <c r="N340" s="4">
        <v>0</v>
      </c>
      <c r="O340" s="4">
        <v>0</v>
      </c>
      <c r="P340" s="4">
        <v>76.2</v>
      </c>
      <c r="Q340" s="15">
        <v>22866.959999999999</v>
      </c>
      <c r="R340" s="15">
        <v>49929.16</v>
      </c>
      <c r="S340" s="15">
        <v>29765.66</v>
      </c>
      <c r="T340" s="15">
        <v>2190694.62</v>
      </c>
      <c r="U340" s="22">
        <f t="shared" si="25"/>
        <v>2127567.62</v>
      </c>
      <c r="V340" s="23">
        <f t="shared" si="26"/>
        <v>2.8815974359767221E-2</v>
      </c>
      <c r="W340" s="24">
        <f>Parametros!$B$4*H340+Parametros!$B$5*K340*100+Parametros!$B$6*P340+Parametros!$B$7*(1-L340)*100</f>
        <v>86.078499999999991</v>
      </c>
      <c r="X340" s="16">
        <f>INDEX('Tasa Referencia'!$B$2:$B$37,MATCH(B340,'Tasa Referencia'!$A$2:$A$37,0))</f>
        <v>0.1101</v>
      </c>
      <c r="Y340" s="16">
        <f>INDEX('Catalogo Proveedores'!$N$2:$N$101,MATCH(A340,'Catalogo Proveedores'!$A$2:$A$101,0))</f>
        <v>1.0600000000000002E-2</v>
      </c>
      <c r="Z340" s="14">
        <v>-2.0400000000000001E-3</v>
      </c>
      <c r="AA340" s="16">
        <f t="shared" si="27"/>
        <v>0.11866</v>
      </c>
      <c r="AB340" s="25">
        <f t="shared" si="28"/>
        <v>9.3880892642699276E-3</v>
      </c>
      <c r="AC340" s="23">
        <f t="shared" si="29"/>
        <v>1.9427885095497293E-2</v>
      </c>
    </row>
    <row r="341" spans="1:29" x14ac:dyDescent="0.3">
      <c r="A341" s="4" t="s">
        <v>90</v>
      </c>
      <c r="B341" s="18">
        <v>45383</v>
      </c>
      <c r="C341" s="4" t="s">
        <v>281</v>
      </c>
      <c r="D341" s="4">
        <v>4</v>
      </c>
      <c r="E341" s="15">
        <v>2177600.81</v>
      </c>
      <c r="F341" s="19">
        <v>1.0904</v>
      </c>
      <c r="G341" s="20">
        <v>0</v>
      </c>
      <c r="H341" s="4">
        <v>88.6</v>
      </c>
      <c r="I341" s="4">
        <v>13</v>
      </c>
      <c r="J341" s="4">
        <v>1</v>
      </c>
      <c r="K341" s="21">
        <v>0.90529999999999999</v>
      </c>
      <c r="L341" s="21">
        <v>5.2200000000000003E-2</v>
      </c>
      <c r="M341" s="4">
        <v>2</v>
      </c>
      <c r="N341" s="4">
        <v>1</v>
      </c>
      <c r="O341" s="4">
        <v>5.0999999999999996</v>
      </c>
      <c r="P341" s="4">
        <v>70.8</v>
      </c>
      <c r="Q341" s="15">
        <v>94834.36</v>
      </c>
      <c r="R341" s="15">
        <v>46544.71</v>
      </c>
      <c r="S341" s="15">
        <v>38450.18</v>
      </c>
      <c r="T341" s="15">
        <v>2443026</v>
      </c>
      <c r="U341" s="22">
        <f t="shared" si="25"/>
        <v>2280529.6999999997</v>
      </c>
      <c r="V341" s="23">
        <f t="shared" si="26"/>
        <v>6.6514355557411295E-2</v>
      </c>
      <c r="W341" s="24">
        <f>Parametros!$B$4*H341+Parametros!$B$5*K341*100+Parametros!$B$6*P341+Parametros!$B$7*(1-L341)*100</f>
        <v>86.545999999999992</v>
      </c>
      <c r="X341" s="16">
        <f>INDEX('Tasa Referencia'!$B$2:$B$37,MATCH(B341,'Tasa Referencia'!$A$2:$A$37,0))</f>
        <v>0.10920000000000001</v>
      </c>
      <c r="Y341" s="16">
        <f>INDEX('Catalogo Proveedores'!$N$2:$N$101,MATCH(A341,'Catalogo Proveedores'!$A$2:$A$101,0))</f>
        <v>1.0600000000000002E-2</v>
      </c>
      <c r="Z341" s="14">
        <v>6.7000000000000002E-4</v>
      </c>
      <c r="AA341" s="16">
        <f t="shared" si="27"/>
        <v>0.12047000000000001</v>
      </c>
      <c r="AB341" s="25">
        <f t="shared" si="28"/>
        <v>9.5240882099776325E-3</v>
      </c>
      <c r="AC341" s="23">
        <f t="shared" si="29"/>
        <v>5.6990267347433662E-2</v>
      </c>
    </row>
    <row r="342" spans="1:29" x14ac:dyDescent="0.3">
      <c r="A342" s="4" t="s">
        <v>90</v>
      </c>
      <c r="B342" s="18">
        <v>45413</v>
      </c>
      <c r="C342" s="4" t="s">
        <v>281</v>
      </c>
      <c r="D342" s="4">
        <v>5</v>
      </c>
      <c r="E342" s="15">
        <v>2240351.25</v>
      </c>
      <c r="F342" s="19">
        <v>1.0904</v>
      </c>
      <c r="G342" s="20">
        <v>0</v>
      </c>
      <c r="H342" s="4">
        <v>86.6</v>
      </c>
      <c r="I342" s="4">
        <v>8</v>
      </c>
      <c r="J342" s="4">
        <v>2</v>
      </c>
      <c r="K342" s="21">
        <v>0.77839999999999998</v>
      </c>
      <c r="L342" s="21">
        <v>6.3799999999999996E-2</v>
      </c>
      <c r="M342" s="4">
        <v>2</v>
      </c>
      <c r="N342" s="4">
        <v>0</v>
      </c>
      <c r="O342" s="4">
        <v>0</v>
      </c>
      <c r="P342" s="4">
        <v>74.7</v>
      </c>
      <c r="Q342" s="15">
        <v>138982.66</v>
      </c>
      <c r="R342" s="15">
        <v>72766.69</v>
      </c>
      <c r="S342" s="15">
        <v>51864.39</v>
      </c>
      <c r="T342" s="15">
        <v>2269246.89</v>
      </c>
      <c r="U342" s="22">
        <f t="shared" si="25"/>
        <v>2400236.21</v>
      </c>
      <c r="V342" s="23">
        <f t="shared" si="26"/>
        <v>-5.7723697045586705E-2</v>
      </c>
      <c r="W342" s="24">
        <f>Parametros!$B$4*H342+Parametros!$B$5*K342*100+Parametros!$B$6*P342+Parametros!$B$7*(1-L342)*100</f>
        <v>82.644999999999982</v>
      </c>
      <c r="X342" s="16">
        <f>INDEX('Tasa Referencia'!$B$2:$B$37,MATCH(B342,'Tasa Referencia'!$A$2:$A$37,0))</f>
        <v>0.1077</v>
      </c>
      <c r="Y342" s="16">
        <f>INDEX('Catalogo Proveedores'!$N$2:$N$101,MATCH(A342,'Catalogo Proveedores'!$A$2:$A$101,0))</f>
        <v>1.0600000000000002E-2</v>
      </c>
      <c r="Z342" s="14">
        <v>-5.7299999999999999E-3</v>
      </c>
      <c r="AA342" s="16">
        <f t="shared" si="27"/>
        <v>0.11257</v>
      </c>
      <c r="AB342" s="25">
        <f t="shared" si="28"/>
        <v>8.9290158129531338E-3</v>
      </c>
      <c r="AC342" s="23">
        <f t="shared" si="29"/>
        <v>-6.6652712858539839E-2</v>
      </c>
    </row>
    <row r="343" spans="1:29" x14ac:dyDescent="0.3">
      <c r="A343" s="4" t="s">
        <v>90</v>
      </c>
      <c r="B343" s="18">
        <v>45444</v>
      </c>
      <c r="C343" s="4" t="s">
        <v>281</v>
      </c>
      <c r="D343" s="4">
        <v>6</v>
      </c>
      <c r="E343" s="15">
        <v>2345716.56</v>
      </c>
      <c r="F343" s="19">
        <v>1.0904</v>
      </c>
      <c r="G343" s="20">
        <v>0</v>
      </c>
      <c r="H343" s="4">
        <v>88</v>
      </c>
      <c r="I343" s="4">
        <v>18</v>
      </c>
      <c r="J343" s="4">
        <v>2</v>
      </c>
      <c r="K343" s="21">
        <v>0.90200000000000002</v>
      </c>
      <c r="L343" s="21">
        <v>7.1400000000000005E-2</v>
      </c>
      <c r="M343" s="4">
        <v>0</v>
      </c>
      <c r="N343" s="4">
        <v>0</v>
      </c>
      <c r="O343" s="4">
        <v>0</v>
      </c>
      <c r="P343" s="4">
        <v>74.400000000000006</v>
      </c>
      <c r="Q343" s="15">
        <v>0</v>
      </c>
      <c r="R343" s="15">
        <v>74691.070000000007</v>
      </c>
      <c r="S343" s="15">
        <v>59654.38</v>
      </c>
      <c r="T343" s="15">
        <v>2489864.13</v>
      </c>
      <c r="U343" s="22">
        <f t="shared" si="25"/>
        <v>2360753.25</v>
      </c>
      <c r="V343" s="23">
        <f t="shared" si="26"/>
        <v>5.1854588547367804E-2</v>
      </c>
      <c r="W343" s="24">
        <f>Parametros!$B$4*H343+Parametros!$B$5*K343*100+Parametros!$B$6*P343+Parametros!$B$7*(1-L343)*100</f>
        <v>86.669000000000011</v>
      </c>
      <c r="X343" s="16">
        <f>INDEX('Tasa Referencia'!$B$2:$B$37,MATCH(B343,'Tasa Referencia'!$A$2:$A$37,0))</f>
        <v>0.1045</v>
      </c>
      <c r="Y343" s="16">
        <f>INDEX('Catalogo Proveedores'!$N$2:$N$101,MATCH(A343,'Catalogo Proveedores'!$A$2:$A$101,0))</f>
        <v>1.0600000000000002E-2</v>
      </c>
      <c r="Z343" s="14">
        <v>-2.7999999999999998E-4</v>
      </c>
      <c r="AA343" s="16">
        <f t="shared" si="27"/>
        <v>0.11481999999999999</v>
      </c>
      <c r="AB343" s="25">
        <f t="shared" si="28"/>
        <v>9.0988919282757319E-3</v>
      </c>
      <c r="AC343" s="23">
        <f t="shared" si="29"/>
        <v>4.2755696619092072E-2</v>
      </c>
    </row>
    <row r="344" spans="1:29" x14ac:dyDescent="0.3">
      <c r="A344" s="4" t="s">
        <v>90</v>
      </c>
      <c r="B344" s="18">
        <v>45474</v>
      </c>
      <c r="C344" s="4" t="s">
        <v>281</v>
      </c>
      <c r="D344" s="4">
        <v>7</v>
      </c>
      <c r="E344" s="15">
        <v>2329428.33</v>
      </c>
      <c r="F344" s="19">
        <v>1.1687000000000001</v>
      </c>
      <c r="G344" s="20">
        <v>7.1800000000000003E-2</v>
      </c>
      <c r="H344" s="4">
        <v>88.5</v>
      </c>
      <c r="I344" s="4">
        <v>11</v>
      </c>
      <c r="J344" s="4">
        <v>2</v>
      </c>
      <c r="K344" s="21">
        <v>0.81879999999999997</v>
      </c>
      <c r="L344" s="21">
        <v>6.7000000000000004E-2</v>
      </c>
      <c r="M344" s="4">
        <v>1</v>
      </c>
      <c r="N344" s="4">
        <v>0</v>
      </c>
      <c r="O344" s="4">
        <v>0</v>
      </c>
      <c r="P344" s="4">
        <v>72.099999999999994</v>
      </c>
      <c r="Q344" s="15">
        <v>7475.09</v>
      </c>
      <c r="R344" s="15">
        <v>103959.06</v>
      </c>
      <c r="S344" s="15">
        <v>56173.17</v>
      </c>
      <c r="T344" s="15">
        <v>2394028.58</v>
      </c>
      <c r="U344" s="22">
        <f t="shared" si="25"/>
        <v>2384689.31</v>
      </c>
      <c r="V344" s="23">
        <f t="shared" si="26"/>
        <v>3.9010687165647864E-3</v>
      </c>
      <c r="W344" s="24">
        <f>Parametros!$B$4*H344+Parametros!$B$5*K344*100+Parametros!$B$6*P344+Parametros!$B$7*(1-L344)*100</f>
        <v>83.953999999999994</v>
      </c>
      <c r="X344" s="16">
        <f>INDEX('Tasa Referencia'!$B$2:$B$37,MATCH(B344,'Tasa Referencia'!$A$2:$A$37,0))</f>
        <v>0.1027</v>
      </c>
      <c r="Y344" s="16">
        <f>INDEX('Catalogo Proveedores'!$N$2:$N$101,MATCH(A344,'Catalogo Proveedores'!$A$2:$A$101,0))</f>
        <v>1.0600000000000002E-2</v>
      </c>
      <c r="Z344" s="14">
        <v>4.6899999999999997E-3</v>
      </c>
      <c r="AA344" s="16">
        <f t="shared" si="27"/>
        <v>0.11799</v>
      </c>
      <c r="AB344" s="25">
        <f t="shared" si="28"/>
        <v>9.3376959559638983E-3</v>
      </c>
      <c r="AC344" s="23">
        <f t="shared" si="29"/>
        <v>-5.4366272393991119E-3</v>
      </c>
    </row>
    <row r="345" spans="1:29" x14ac:dyDescent="0.3">
      <c r="A345" s="4" t="s">
        <v>90</v>
      </c>
      <c r="B345" s="18">
        <v>45505</v>
      </c>
      <c r="C345" s="4" t="s">
        <v>281</v>
      </c>
      <c r="D345" s="4">
        <v>8</v>
      </c>
      <c r="E345" s="15">
        <v>1995537.63</v>
      </c>
      <c r="F345" s="19">
        <v>1.1687000000000001</v>
      </c>
      <c r="G345" s="20">
        <v>0</v>
      </c>
      <c r="H345" s="4">
        <v>87.2</v>
      </c>
      <c r="I345" s="4">
        <v>12</v>
      </c>
      <c r="J345" s="4">
        <v>1</v>
      </c>
      <c r="K345" s="21">
        <v>0.91410000000000002</v>
      </c>
      <c r="L345" s="21">
        <v>5.1700000000000003E-2</v>
      </c>
      <c r="M345" s="4">
        <v>2</v>
      </c>
      <c r="N345" s="4">
        <v>0</v>
      </c>
      <c r="O345" s="4">
        <v>0</v>
      </c>
      <c r="P345" s="4">
        <v>73.900000000000006</v>
      </c>
      <c r="Q345" s="15">
        <v>11675.41</v>
      </c>
      <c r="R345" s="15">
        <v>32077.84</v>
      </c>
      <c r="S345" s="15">
        <v>34940.81</v>
      </c>
      <c r="T345" s="15">
        <v>2068153.47</v>
      </c>
      <c r="U345" s="22">
        <f t="shared" si="25"/>
        <v>2004350.0699999998</v>
      </c>
      <c r="V345" s="23">
        <f t="shared" si="26"/>
        <v>3.0850418465318313E-2</v>
      </c>
      <c r="W345" s="24">
        <f>Parametros!$B$4*H345+Parametros!$B$5*K345*100+Parametros!$B$6*P345+Parametros!$B$7*(1-L345)*100</f>
        <v>86.947500000000005</v>
      </c>
      <c r="X345" s="16">
        <f>INDEX('Tasa Referencia'!$B$2:$B$37,MATCH(B345,'Tasa Referencia'!$A$2:$A$37,0))</f>
        <v>0.1017</v>
      </c>
      <c r="Y345" s="16">
        <f>INDEX('Catalogo Proveedores'!$N$2:$N$101,MATCH(A345,'Catalogo Proveedores'!$A$2:$A$101,0))</f>
        <v>1.0600000000000002E-2</v>
      </c>
      <c r="Z345" s="14">
        <v>-1.6999999999999999E-3</v>
      </c>
      <c r="AA345" s="16">
        <f t="shared" si="27"/>
        <v>0.1106</v>
      </c>
      <c r="AB345" s="25">
        <f t="shared" si="28"/>
        <v>8.780021065370347E-3</v>
      </c>
      <c r="AC345" s="23">
        <f t="shared" si="29"/>
        <v>2.2070397399947966E-2</v>
      </c>
    </row>
    <row r="346" spans="1:29" x14ac:dyDescent="0.3">
      <c r="A346" s="4" t="s">
        <v>90</v>
      </c>
      <c r="B346" s="18">
        <v>45536</v>
      </c>
      <c r="C346" s="4" t="s">
        <v>281</v>
      </c>
      <c r="D346" s="4">
        <v>9</v>
      </c>
      <c r="E346" s="15">
        <v>2175691.0299999998</v>
      </c>
      <c r="F346" s="19">
        <v>1.1687000000000001</v>
      </c>
      <c r="G346" s="20">
        <v>0</v>
      </c>
      <c r="H346" s="4">
        <v>87.3</v>
      </c>
      <c r="I346" s="4">
        <v>12</v>
      </c>
      <c r="J346" s="4">
        <v>1</v>
      </c>
      <c r="K346" s="21">
        <v>0.89939999999999998</v>
      </c>
      <c r="L346" s="21">
        <v>7.0900000000000005E-2</v>
      </c>
      <c r="M346" s="4">
        <v>1</v>
      </c>
      <c r="N346" s="4">
        <v>0</v>
      </c>
      <c r="O346" s="4">
        <v>0</v>
      </c>
      <c r="P346" s="4">
        <v>78.599999999999994</v>
      </c>
      <c r="Q346" s="15">
        <v>19334.169999999998</v>
      </c>
      <c r="R346" s="15">
        <v>105676.39</v>
      </c>
      <c r="S346" s="15">
        <v>50613.04</v>
      </c>
      <c r="T346" s="15">
        <v>2293979.19</v>
      </c>
      <c r="U346" s="22">
        <f t="shared" si="25"/>
        <v>2250088.5499999998</v>
      </c>
      <c r="V346" s="23">
        <f t="shared" si="26"/>
        <v>1.9132972169638614E-2</v>
      </c>
      <c r="W346" s="24">
        <f>Parametros!$B$4*H346+Parametros!$B$5*K346*100+Parametros!$B$6*P346+Parametros!$B$7*(1-L346)*100</f>
        <v>87.193499999999986</v>
      </c>
      <c r="X346" s="16">
        <f>INDEX('Tasa Referencia'!$B$2:$B$37,MATCH(B346,'Tasa Referencia'!$A$2:$A$37,0))</f>
        <v>9.7900000000000001E-2</v>
      </c>
      <c r="Y346" s="16">
        <f>INDEX('Catalogo Proveedores'!$N$2:$N$101,MATCH(A346,'Catalogo Proveedores'!$A$2:$A$101,0))</f>
        <v>1.0600000000000002E-2</v>
      </c>
      <c r="Z346" s="14">
        <v>-3.2399999999999998E-3</v>
      </c>
      <c r="AA346" s="16">
        <f t="shared" si="27"/>
        <v>0.10525999999999999</v>
      </c>
      <c r="AB346" s="25">
        <f t="shared" si="28"/>
        <v>8.3749252214360137E-3</v>
      </c>
      <c r="AC346" s="23">
        <f t="shared" si="29"/>
        <v>1.07580469482026E-2</v>
      </c>
    </row>
    <row r="347" spans="1:29" x14ac:dyDescent="0.3">
      <c r="A347" s="4" t="s">
        <v>90</v>
      </c>
      <c r="B347" s="18">
        <v>45566</v>
      </c>
      <c r="C347" s="4" t="s">
        <v>281</v>
      </c>
      <c r="D347" s="4">
        <v>10</v>
      </c>
      <c r="E347" s="15">
        <v>1987994.8</v>
      </c>
      <c r="F347" s="19">
        <v>1.1687000000000001</v>
      </c>
      <c r="G347" s="20">
        <v>0</v>
      </c>
      <c r="H347" s="4">
        <v>89.1</v>
      </c>
      <c r="I347" s="4">
        <v>13</v>
      </c>
      <c r="J347" s="4">
        <v>1</v>
      </c>
      <c r="K347" s="21">
        <v>0.94399999999999995</v>
      </c>
      <c r="L347" s="21">
        <v>6.3200000000000006E-2</v>
      </c>
      <c r="M347" s="4">
        <v>0</v>
      </c>
      <c r="N347" s="4">
        <v>0</v>
      </c>
      <c r="O347" s="4">
        <v>0</v>
      </c>
      <c r="P347" s="4">
        <v>76.5</v>
      </c>
      <c r="Q347" s="15">
        <v>0</v>
      </c>
      <c r="R347" s="15">
        <v>46635.11</v>
      </c>
      <c r="S347" s="15">
        <v>41664.31</v>
      </c>
      <c r="T347" s="15">
        <v>2179707</v>
      </c>
      <c r="U347" s="22">
        <f t="shared" si="25"/>
        <v>1992965.6</v>
      </c>
      <c r="V347" s="23">
        <f t="shared" si="26"/>
        <v>8.5672707386818467E-2</v>
      </c>
      <c r="W347" s="24">
        <f>Parametros!$B$4*H347+Parametros!$B$5*K347*100+Parametros!$B$6*P347+Parametros!$B$7*(1-L347)*100</f>
        <v>88.856999999999985</v>
      </c>
      <c r="X347" s="16">
        <f>INDEX('Tasa Referencia'!$B$2:$B$37,MATCH(B347,'Tasa Referencia'!$A$2:$A$37,0))</f>
        <v>9.5200000000000007E-2</v>
      </c>
      <c r="Y347" s="16">
        <f>INDEX('Catalogo Proveedores'!$N$2:$N$101,MATCH(A347,'Catalogo Proveedores'!$A$2:$A$101,0))</f>
        <v>1.0600000000000002E-2</v>
      </c>
      <c r="Z347" s="14">
        <v>-6.9999999999999994E-5</v>
      </c>
      <c r="AA347" s="16">
        <f t="shared" si="27"/>
        <v>0.10573</v>
      </c>
      <c r="AB347" s="25">
        <f t="shared" si="28"/>
        <v>8.4106516469779624E-3</v>
      </c>
      <c r="AC347" s="23">
        <f t="shared" si="29"/>
        <v>7.7262055739840504E-2</v>
      </c>
    </row>
    <row r="348" spans="1:29" x14ac:dyDescent="0.3">
      <c r="A348" s="4" t="s">
        <v>90</v>
      </c>
      <c r="B348" s="18">
        <v>45597</v>
      </c>
      <c r="C348" s="4" t="s">
        <v>281</v>
      </c>
      <c r="D348" s="4">
        <v>11</v>
      </c>
      <c r="E348" s="15">
        <v>1849331.99</v>
      </c>
      <c r="F348" s="19">
        <v>1.1687000000000001</v>
      </c>
      <c r="G348" s="20">
        <v>0</v>
      </c>
      <c r="H348" s="4">
        <v>90</v>
      </c>
      <c r="I348" s="4">
        <v>13</v>
      </c>
      <c r="J348" s="4">
        <v>1</v>
      </c>
      <c r="K348" s="21">
        <v>0.88649999999999995</v>
      </c>
      <c r="L348" s="21">
        <v>4.8300000000000003E-2</v>
      </c>
      <c r="M348" s="4">
        <v>0</v>
      </c>
      <c r="N348" s="4">
        <v>0</v>
      </c>
      <c r="O348" s="4">
        <v>0</v>
      </c>
      <c r="P348" s="4">
        <v>76.3</v>
      </c>
      <c r="Q348" s="15">
        <v>0</v>
      </c>
      <c r="R348" s="15">
        <v>61082.26</v>
      </c>
      <c r="S348" s="15">
        <v>30500.42</v>
      </c>
      <c r="T348" s="15">
        <v>2064545.5</v>
      </c>
      <c r="U348" s="22">
        <f t="shared" si="25"/>
        <v>1879913.83</v>
      </c>
      <c r="V348" s="23">
        <f t="shared" si="26"/>
        <v>8.9429692879134867E-2</v>
      </c>
      <c r="W348" s="24">
        <f>Parametros!$B$4*H348+Parametros!$B$5*K348*100+Parametros!$B$6*P348+Parametros!$B$7*(1-L348)*100</f>
        <v>87.630499999999984</v>
      </c>
      <c r="X348" s="16">
        <f>INDEX('Tasa Referencia'!$B$2:$B$37,MATCH(B348,'Tasa Referencia'!$A$2:$A$37,0))</f>
        <v>9.5600000000000004E-2</v>
      </c>
      <c r="Y348" s="16">
        <f>INDEX('Catalogo Proveedores'!$N$2:$N$101,MATCH(A348,'Catalogo Proveedores'!$A$2:$A$101,0))</f>
        <v>1.0600000000000002E-2</v>
      </c>
      <c r="Z348" s="14">
        <v>-1.97E-3</v>
      </c>
      <c r="AA348" s="16">
        <f t="shared" si="27"/>
        <v>0.10423</v>
      </c>
      <c r="AB348" s="25">
        <f t="shared" si="28"/>
        <v>8.2965824137335442E-3</v>
      </c>
      <c r="AC348" s="23">
        <f t="shared" si="29"/>
        <v>8.1133110465401323E-2</v>
      </c>
    </row>
    <row r="349" spans="1:29" x14ac:dyDescent="0.3">
      <c r="A349" s="4" t="s">
        <v>90</v>
      </c>
      <c r="B349" s="18">
        <v>45627</v>
      </c>
      <c r="C349" s="4" t="s">
        <v>281</v>
      </c>
      <c r="D349" s="4">
        <v>12</v>
      </c>
      <c r="E349" s="15">
        <v>1748104.09</v>
      </c>
      <c r="F349" s="19">
        <v>1.1687000000000001</v>
      </c>
      <c r="G349" s="20">
        <v>0</v>
      </c>
      <c r="H349" s="4">
        <v>86</v>
      </c>
      <c r="I349" s="4">
        <v>8</v>
      </c>
      <c r="J349" s="4">
        <v>1</v>
      </c>
      <c r="K349" s="21">
        <v>0.89990000000000003</v>
      </c>
      <c r="L349" s="21">
        <v>4.19E-2</v>
      </c>
      <c r="M349" s="4">
        <v>1</v>
      </c>
      <c r="N349" s="4">
        <v>1</v>
      </c>
      <c r="O349" s="4">
        <v>6.6</v>
      </c>
      <c r="P349" s="4">
        <v>72.099999999999994</v>
      </c>
      <c r="Q349" s="15">
        <v>58172.32</v>
      </c>
      <c r="R349" s="15">
        <v>34020.769999999997</v>
      </c>
      <c r="S349" s="15">
        <v>25470.14</v>
      </c>
      <c r="T349" s="15">
        <v>1837350.73</v>
      </c>
      <c r="U349" s="22">
        <f t="shared" si="25"/>
        <v>1814827.0400000003</v>
      </c>
      <c r="V349" s="23">
        <f t="shared" si="26"/>
        <v>1.2258786323283912E-2</v>
      </c>
      <c r="W349" s="24">
        <f>Parametros!$B$4*H349+Parametros!$B$5*K349*100+Parametros!$B$6*P349+Parametros!$B$7*(1-L349)*100</f>
        <v>85.888499999999993</v>
      </c>
      <c r="X349" s="16">
        <f>INDEX('Tasa Referencia'!$B$2:$B$37,MATCH(B349,'Tasa Referencia'!$A$2:$A$37,0))</f>
        <v>9.2399999999999996E-2</v>
      </c>
      <c r="Y349" s="16">
        <f>INDEX('Catalogo Proveedores'!$N$2:$N$101,MATCH(A349,'Catalogo Proveedores'!$A$2:$A$101,0))</f>
        <v>1.0600000000000002E-2</v>
      </c>
      <c r="Z349" s="14">
        <v>-1.1100000000000001E-3</v>
      </c>
      <c r="AA349" s="16">
        <f t="shared" si="27"/>
        <v>0.10188999999999999</v>
      </c>
      <c r="AB349" s="25">
        <f t="shared" si="28"/>
        <v>8.1183504688049357E-3</v>
      </c>
      <c r="AC349" s="23">
        <f t="shared" si="29"/>
        <v>4.1404358544789768E-3</v>
      </c>
    </row>
    <row r="350" spans="1:29" x14ac:dyDescent="0.3">
      <c r="A350" s="4" t="s">
        <v>90</v>
      </c>
      <c r="B350" s="18">
        <v>45658</v>
      </c>
      <c r="C350" s="4" t="s">
        <v>282</v>
      </c>
      <c r="D350" s="4">
        <v>1</v>
      </c>
      <c r="E350" s="15">
        <v>2022514.21</v>
      </c>
      <c r="F350" s="19">
        <v>1.1687000000000001</v>
      </c>
      <c r="G350" s="20">
        <v>0</v>
      </c>
      <c r="H350" s="4">
        <v>87.6</v>
      </c>
      <c r="I350" s="4">
        <v>10</v>
      </c>
      <c r="J350" s="4">
        <v>1</v>
      </c>
      <c r="K350" s="21">
        <v>0.85370000000000001</v>
      </c>
      <c r="L350" s="21">
        <v>6.25E-2</v>
      </c>
      <c r="M350" s="4">
        <v>4</v>
      </c>
      <c r="N350" s="4">
        <v>0</v>
      </c>
      <c r="O350" s="4">
        <v>0</v>
      </c>
      <c r="P350" s="4">
        <v>70.2</v>
      </c>
      <c r="Q350" s="15">
        <v>124973.26</v>
      </c>
      <c r="R350" s="15">
        <v>83797.539999999994</v>
      </c>
      <c r="S350" s="15">
        <v>41979.81</v>
      </c>
      <c r="T350" s="15">
        <v>2086959.85</v>
      </c>
      <c r="U350" s="22">
        <f t="shared" si="25"/>
        <v>2189305.1999999997</v>
      </c>
      <c r="V350" s="23">
        <f t="shared" si="26"/>
        <v>-4.9040401999108717E-2</v>
      </c>
      <c r="W350" s="24">
        <f>Parametros!$B$4*H350+Parametros!$B$5*K350*100+Parametros!$B$6*P350+Parametros!$B$7*(1-L350)*100</f>
        <v>84.373500000000007</v>
      </c>
      <c r="X350" s="16">
        <f>INDEX('Tasa Referencia'!$B$2:$B$37,MATCH(B350,'Tasa Referencia'!$A$2:$A$37,0))</f>
        <v>8.8900000000000007E-2</v>
      </c>
      <c r="Y350" s="16">
        <f>INDEX('Catalogo Proveedores'!$N$2:$N$101,MATCH(A350,'Catalogo Proveedores'!$A$2:$A$101,0))</f>
        <v>1.0600000000000002E-2</v>
      </c>
      <c r="Z350" s="14">
        <v>-1.7899999999999999E-3</v>
      </c>
      <c r="AA350" s="16">
        <f t="shared" si="27"/>
        <v>9.7710000000000005E-2</v>
      </c>
      <c r="AB350" s="25">
        <f t="shared" si="28"/>
        <v>7.7991051121673038E-3</v>
      </c>
      <c r="AC350" s="23">
        <f t="shared" si="29"/>
        <v>-5.6839507111276021E-2</v>
      </c>
    </row>
    <row r="351" spans="1:29" x14ac:dyDescent="0.3">
      <c r="A351" s="4" t="s">
        <v>90</v>
      </c>
      <c r="B351" s="18">
        <v>45689</v>
      </c>
      <c r="C351" s="4" t="s">
        <v>282</v>
      </c>
      <c r="D351" s="4">
        <v>2</v>
      </c>
      <c r="E351" s="15">
        <v>2050367.46</v>
      </c>
      <c r="F351" s="19">
        <v>1.1687000000000001</v>
      </c>
      <c r="G351" s="20">
        <v>0</v>
      </c>
      <c r="H351" s="4">
        <v>88.6</v>
      </c>
      <c r="I351" s="4">
        <v>14</v>
      </c>
      <c r="J351" s="4">
        <v>1</v>
      </c>
      <c r="K351" s="21">
        <v>0.91300000000000003</v>
      </c>
      <c r="L351" s="21">
        <v>5.79E-2</v>
      </c>
      <c r="M351" s="4">
        <v>0</v>
      </c>
      <c r="N351" s="4">
        <v>0</v>
      </c>
      <c r="O351" s="4">
        <v>0</v>
      </c>
      <c r="P351" s="4">
        <v>78.5</v>
      </c>
      <c r="Q351" s="15">
        <v>0</v>
      </c>
      <c r="R351" s="15">
        <v>52060.21</v>
      </c>
      <c r="S351" s="15">
        <v>39692.33</v>
      </c>
      <c r="T351" s="15">
        <v>2141136.0299999998</v>
      </c>
      <c r="U351" s="22">
        <f t="shared" si="25"/>
        <v>2062735.3399999999</v>
      </c>
      <c r="V351" s="23">
        <f t="shared" si="26"/>
        <v>3.6616398445268303E-2</v>
      </c>
      <c r="W351" s="24">
        <f>Parametros!$B$4*H351+Parametros!$B$5*K351*100+Parametros!$B$6*P351+Parametros!$B$7*(1-L351)*100</f>
        <v>88.231499999999997</v>
      </c>
      <c r="X351" s="16">
        <f>INDEX('Tasa Referencia'!$B$2:$B$37,MATCH(B351,'Tasa Referencia'!$A$2:$A$37,0))</f>
        <v>8.8300000000000003E-2</v>
      </c>
      <c r="Y351" s="16">
        <f>INDEX('Catalogo Proveedores'!$N$2:$N$101,MATCH(A351,'Catalogo Proveedores'!$A$2:$A$101,0))</f>
        <v>1.0600000000000002E-2</v>
      </c>
      <c r="Z351" s="14">
        <v>-5.64E-3</v>
      </c>
      <c r="AA351" s="16">
        <f t="shared" si="27"/>
        <v>9.3259999999999996E-2</v>
      </c>
      <c r="AB351" s="25">
        <f t="shared" si="28"/>
        <v>7.4580116537326102E-3</v>
      </c>
      <c r="AC351" s="23">
        <f t="shared" si="29"/>
        <v>2.9158386791535693E-2</v>
      </c>
    </row>
    <row r="352" spans="1:29" x14ac:dyDescent="0.3">
      <c r="A352" s="4" t="s">
        <v>90</v>
      </c>
      <c r="B352" s="18">
        <v>45717</v>
      </c>
      <c r="C352" s="4" t="s">
        <v>282</v>
      </c>
      <c r="D352" s="4">
        <v>3</v>
      </c>
      <c r="E352" s="15">
        <v>2279809.9</v>
      </c>
      <c r="F352" s="19">
        <v>1.1687000000000001</v>
      </c>
      <c r="G352" s="20">
        <v>0</v>
      </c>
      <c r="H352" s="4">
        <v>86.2</v>
      </c>
      <c r="I352" s="4">
        <v>18</v>
      </c>
      <c r="J352" s="4">
        <v>3</v>
      </c>
      <c r="K352" s="21">
        <v>0.8286</v>
      </c>
      <c r="L352" s="21">
        <v>6.7199999999999996E-2</v>
      </c>
      <c r="M352" s="4">
        <v>0</v>
      </c>
      <c r="N352" s="4">
        <v>1</v>
      </c>
      <c r="O352" s="4">
        <v>16.2</v>
      </c>
      <c r="P352" s="4">
        <v>76.8</v>
      </c>
      <c r="Q352" s="15">
        <v>111974.85</v>
      </c>
      <c r="R352" s="15">
        <v>80165.5</v>
      </c>
      <c r="S352" s="15">
        <v>59610.98</v>
      </c>
      <c r="T352" s="15">
        <v>2282470.54</v>
      </c>
      <c r="U352" s="22">
        <f t="shared" si="25"/>
        <v>2412339.27</v>
      </c>
      <c r="V352" s="23">
        <f t="shared" si="26"/>
        <v>-5.6898315980016975E-2</v>
      </c>
      <c r="W352" s="24">
        <f>Parametros!$B$4*H352+Parametros!$B$5*K352*100+Parametros!$B$6*P352+Parametros!$B$7*(1-L352)*100</f>
        <v>84.38000000000001</v>
      </c>
      <c r="X352" s="16">
        <f>INDEX('Tasa Referencia'!$B$2:$B$37,MATCH(B352,'Tasa Referencia'!$A$2:$A$37,0))</f>
        <v>8.6800000000000002E-2</v>
      </c>
      <c r="Y352" s="16">
        <f>INDEX('Catalogo Proveedores'!$N$2:$N$101,MATCH(A352,'Catalogo Proveedores'!$A$2:$A$101,0))</f>
        <v>1.0600000000000002E-2</v>
      </c>
      <c r="Z352" s="14">
        <v>-3.82E-3</v>
      </c>
      <c r="AA352" s="16">
        <f t="shared" si="27"/>
        <v>9.3579999999999997E-2</v>
      </c>
      <c r="AB352" s="25">
        <f t="shared" si="28"/>
        <v>7.4825821525112968E-3</v>
      </c>
      <c r="AC352" s="23">
        <f t="shared" si="29"/>
        <v>-6.4380898132528272E-2</v>
      </c>
    </row>
    <row r="353" spans="1:29" x14ac:dyDescent="0.3">
      <c r="A353" s="4" t="s">
        <v>90</v>
      </c>
      <c r="B353" s="18">
        <v>45748</v>
      </c>
      <c r="C353" s="4" t="s">
        <v>282</v>
      </c>
      <c r="D353" s="4">
        <v>4</v>
      </c>
      <c r="E353" s="15">
        <v>2378051.0299999998</v>
      </c>
      <c r="F353" s="19">
        <v>1.1687000000000001</v>
      </c>
      <c r="G353" s="20">
        <v>0</v>
      </c>
      <c r="H353" s="4">
        <v>87.9</v>
      </c>
      <c r="I353" s="4">
        <v>12</v>
      </c>
      <c r="J353" s="4">
        <v>2</v>
      </c>
      <c r="K353" s="21">
        <v>0.84160000000000001</v>
      </c>
      <c r="L353" s="21">
        <v>3.2599999999999997E-2</v>
      </c>
      <c r="M353" s="4">
        <v>1</v>
      </c>
      <c r="N353" s="4">
        <v>0</v>
      </c>
      <c r="O353" s="4">
        <v>0</v>
      </c>
      <c r="P353" s="4">
        <v>76.599999999999994</v>
      </c>
      <c r="Q353" s="15">
        <v>5675.52</v>
      </c>
      <c r="R353" s="15">
        <v>41708.370000000003</v>
      </c>
      <c r="S353" s="15">
        <v>32748.84</v>
      </c>
      <c r="T353" s="15">
        <v>2446392.7200000002</v>
      </c>
      <c r="U353" s="22">
        <f t="shared" si="25"/>
        <v>2392686.08</v>
      </c>
      <c r="V353" s="23">
        <f t="shared" si="26"/>
        <v>2.195340084236358E-2</v>
      </c>
      <c r="W353" s="24">
        <f>Parametros!$B$4*H353+Parametros!$B$5*K353*100+Parametros!$B$6*P353+Parametros!$B$7*(1-L353)*100</f>
        <v>85.843999999999994</v>
      </c>
      <c r="X353" s="16">
        <f>INDEX('Tasa Referencia'!$B$2:$B$37,MATCH(B353,'Tasa Referencia'!$A$2:$A$37,0))</f>
        <v>8.4000000000000005E-2</v>
      </c>
      <c r="Y353" s="16">
        <f>INDEX('Catalogo Proveedores'!$N$2:$N$101,MATCH(A353,'Catalogo Proveedores'!$A$2:$A$101,0))</f>
        <v>1.0600000000000002E-2</v>
      </c>
      <c r="Z353" s="14">
        <v>-6.0000000000000001E-3</v>
      </c>
      <c r="AA353" s="16">
        <f t="shared" si="27"/>
        <v>8.8599999999999998E-2</v>
      </c>
      <c r="AB353" s="25">
        <f t="shared" si="28"/>
        <v>7.0994547355973658E-3</v>
      </c>
      <c r="AC353" s="23">
        <f t="shared" si="29"/>
        <v>1.4853946106766214E-2</v>
      </c>
    </row>
    <row r="354" spans="1:29" x14ac:dyDescent="0.3">
      <c r="A354" s="4" t="s">
        <v>90</v>
      </c>
      <c r="B354" s="18">
        <v>45778</v>
      </c>
      <c r="C354" s="4" t="s">
        <v>282</v>
      </c>
      <c r="D354" s="4">
        <v>5</v>
      </c>
      <c r="E354" s="15">
        <v>2503329.2400000002</v>
      </c>
      <c r="F354" s="19">
        <v>1.1687000000000001</v>
      </c>
      <c r="G354" s="20">
        <v>0</v>
      </c>
      <c r="H354" s="4">
        <v>86.9</v>
      </c>
      <c r="I354" s="4">
        <v>10</v>
      </c>
      <c r="J354" s="4">
        <v>2</v>
      </c>
      <c r="K354" s="21">
        <v>0.84909999999999997</v>
      </c>
      <c r="L354" s="21">
        <v>4.1700000000000001E-2</v>
      </c>
      <c r="M354" s="4">
        <v>1</v>
      </c>
      <c r="N354" s="4">
        <v>1</v>
      </c>
      <c r="O354" s="4">
        <v>21.6</v>
      </c>
      <c r="P354" s="4">
        <v>77.400000000000006</v>
      </c>
      <c r="Q354" s="15">
        <v>177438.19</v>
      </c>
      <c r="R354" s="15">
        <v>57377.51</v>
      </c>
      <c r="S354" s="15">
        <v>41309.980000000003</v>
      </c>
      <c r="T354" s="15">
        <v>2578114.46</v>
      </c>
      <c r="U354" s="22">
        <f t="shared" si="25"/>
        <v>2696834.96</v>
      </c>
      <c r="V354" s="23">
        <f t="shared" si="26"/>
        <v>-4.6049351897277671E-2</v>
      </c>
      <c r="W354" s="24">
        <f>Parametros!$B$4*H354+Parametros!$B$5*K354*100+Parametros!$B$6*P354+Parametros!$B$7*(1-L354)*100</f>
        <v>85.742499999999993</v>
      </c>
      <c r="X354" s="16">
        <f>INDEX('Tasa Referencia'!$B$2:$B$37,MATCH(B354,'Tasa Referencia'!$A$2:$A$37,0))</f>
        <v>8.1699999999999995E-2</v>
      </c>
      <c r="Y354" s="16">
        <f>INDEX('Catalogo Proveedores'!$N$2:$N$101,MATCH(A354,'Catalogo Proveedores'!$A$2:$A$101,0))</f>
        <v>1.0600000000000002E-2</v>
      </c>
      <c r="Z354" s="14">
        <v>-3.5599999999999998E-3</v>
      </c>
      <c r="AA354" s="16">
        <f t="shared" si="27"/>
        <v>8.8739999999999999E-2</v>
      </c>
      <c r="AB354" s="25">
        <f t="shared" si="28"/>
        <v>7.1102473142587996E-3</v>
      </c>
      <c r="AC354" s="23">
        <f t="shared" si="29"/>
        <v>-5.3159599211536471E-2</v>
      </c>
    </row>
    <row r="355" spans="1:29" x14ac:dyDescent="0.3">
      <c r="A355" s="4" t="s">
        <v>90</v>
      </c>
      <c r="B355" s="18">
        <v>45809</v>
      </c>
      <c r="C355" s="4" t="s">
        <v>282</v>
      </c>
      <c r="D355" s="4">
        <v>6</v>
      </c>
      <c r="E355" s="15">
        <v>2416604.23</v>
      </c>
      <c r="F355" s="19">
        <v>1.1687000000000001</v>
      </c>
      <c r="G355" s="20">
        <v>0</v>
      </c>
      <c r="H355" s="4">
        <v>85.6</v>
      </c>
      <c r="I355" s="4">
        <v>14</v>
      </c>
      <c r="J355" s="4">
        <v>2</v>
      </c>
      <c r="K355" s="21">
        <v>0.85199999999999998</v>
      </c>
      <c r="L355" s="21">
        <v>3.1099999999999999E-2</v>
      </c>
      <c r="M355" s="4">
        <v>0</v>
      </c>
      <c r="N355" s="4">
        <v>0</v>
      </c>
      <c r="O355" s="4">
        <v>0</v>
      </c>
      <c r="P355" s="4">
        <v>77.900000000000006</v>
      </c>
      <c r="Q355" s="15">
        <v>0</v>
      </c>
      <c r="R355" s="15">
        <v>33754.94</v>
      </c>
      <c r="S355" s="15">
        <v>32230.799999999999</v>
      </c>
      <c r="T355" s="15">
        <v>2621006.4500000002</v>
      </c>
      <c r="U355" s="22">
        <f t="shared" si="25"/>
        <v>2418128.37</v>
      </c>
      <c r="V355" s="23">
        <f t="shared" si="26"/>
        <v>7.7404647363611051E-2</v>
      </c>
      <c r="W355" s="24">
        <f>Parametros!$B$4*H355+Parametros!$B$5*K355*100+Parametros!$B$6*P355+Parametros!$B$7*(1-L355)*100</f>
        <v>85.633499999999998</v>
      </c>
      <c r="X355" s="16">
        <f>INDEX('Tasa Referencia'!$B$2:$B$37,MATCH(B355,'Tasa Referencia'!$A$2:$A$37,0))</f>
        <v>8.1600000000000006E-2</v>
      </c>
      <c r="Y355" s="16">
        <f>INDEX('Catalogo Proveedores'!$N$2:$N$101,MATCH(A355,'Catalogo Proveedores'!$A$2:$A$101,0))</f>
        <v>1.0600000000000002E-2</v>
      </c>
      <c r="Z355" s="14">
        <v>-2.7299999999999998E-3</v>
      </c>
      <c r="AA355" s="16">
        <f t="shared" si="27"/>
        <v>8.9470000000000008E-2</v>
      </c>
      <c r="AB355" s="25">
        <f t="shared" si="28"/>
        <v>7.166502300458788E-3</v>
      </c>
      <c r="AC355" s="23">
        <f t="shared" si="29"/>
        <v>7.0238145063152263E-2</v>
      </c>
    </row>
    <row r="356" spans="1:29" x14ac:dyDescent="0.3">
      <c r="A356" s="4" t="s">
        <v>90</v>
      </c>
      <c r="B356" s="18">
        <v>45839</v>
      </c>
      <c r="C356" s="4" t="s">
        <v>282</v>
      </c>
      <c r="D356" s="4">
        <v>7</v>
      </c>
      <c r="E356" s="15">
        <v>2508623.65</v>
      </c>
      <c r="F356" s="19">
        <v>1.2501</v>
      </c>
      <c r="G356" s="20">
        <v>6.9699999999999998E-2</v>
      </c>
      <c r="H356" s="4">
        <v>88</v>
      </c>
      <c r="I356" s="4">
        <v>10</v>
      </c>
      <c r="J356" s="4">
        <v>2</v>
      </c>
      <c r="K356" s="21">
        <v>0.76160000000000005</v>
      </c>
      <c r="L356" s="21">
        <v>4.1599999999999998E-2</v>
      </c>
      <c r="M356" s="4">
        <v>1</v>
      </c>
      <c r="N356" s="4">
        <v>0</v>
      </c>
      <c r="O356" s="4">
        <v>0</v>
      </c>
      <c r="P356" s="4">
        <v>78.8</v>
      </c>
      <c r="Q356" s="15">
        <v>5142.99</v>
      </c>
      <c r="R356" s="15">
        <v>63103.73</v>
      </c>
      <c r="S356" s="15">
        <v>41337.47</v>
      </c>
      <c r="T356" s="15">
        <v>2501525</v>
      </c>
      <c r="U356" s="22">
        <f t="shared" si="25"/>
        <v>2535532.9</v>
      </c>
      <c r="V356" s="23">
        <f t="shared" si="26"/>
        <v>-1.3594867131050022E-2</v>
      </c>
      <c r="W356" s="24">
        <f>Parametros!$B$4*H356+Parametros!$B$5*K356*100+Parametros!$B$6*P356+Parametros!$B$7*(1-L356)*100</f>
        <v>83.784000000000006</v>
      </c>
      <c r="X356" s="16">
        <f>INDEX('Tasa Referencia'!$B$2:$B$37,MATCH(B356,'Tasa Referencia'!$A$2:$A$37,0))</f>
        <v>8.0699999999999994E-2</v>
      </c>
      <c r="Y356" s="16">
        <f>INDEX('Catalogo Proveedores'!$N$2:$N$101,MATCH(A356,'Catalogo Proveedores'!$A$2:$A$101,0))</f>
        <v>1.0600000000000002E-2</v>
      </c>
      <c r="Z356" s="14">
        <v>-9.8999999999999999E-4</v>
      </c>
      <c r="AA356" s="16">
        <f t="shared" si="27"/>
        <v>9.0309999999999988E-2</v>
      </c>
      <c r="AB356" s="25">
        <f t="shared" si="28"/>
        <v>7.2311913266380756E-3</v>
      </c>
      <c r="AC356" s="23">
        <f t="shared" si="29"/>
        <v>-2.0826058457688097E-2</v>
      </c>
    </row>
    <row r="357" spans="1:29" x14ac:dyDescent="0.3">
      <c r="A357" s="4" t="s">
        <v>90</v>
      </c>
      <c r="B357" s="18">
        <v>45870</v>
      </c>
      <c r="C357" s="4" t="s">
        <v>282</v>
      </c>
      <c r="D357" s="4">
        <v>8</v>
      </c>
      <c r="E357" s="15">
        <v>2430214.4500000002</v>
      </c>
      <c r="F357" s="19">
        <v>1.2501</v>
      </c>
      <c r="G357" s="20">
        <v>0</v>
      </c>
      <c r="H357" s="4">
        <v>89.2</v>
      </c>
      <c r="I357" s="4">
        <v>16</v>
      </c>
      <c r="J357" s="4">
        <v>2</v>
      </c>
      <c r="K357" s="21">
        <v>0.85699999999999998</v>
      </c>
      <c r="L357" s="21">
        <v>3.1699999999999999E-2</v>
      </c>
      <c r="M357" s="4">
        <v>0</v>
      </c>
      <c r="N357" s="4">
        <v>0</v>
      </c>
      <c r="O357" s="4">
        <v>0</v>
      </c>
      <c r="P357" s="4">
        <v>73.099999999999994</v>
      </c>
      <c r="Q357" s="15">
        <v>0</v>
      </c>
      <c r="R357" s="15">
        <v>48342.85</v>
      </c>
      <c r="S357" s="15">
        <v>32798.75</v>
      </c>
      <c r="T357" s="15">
        <v>2623541.96</v>
      </c>
      <c r="U357" s="22">
        <f t="shared" si="25"/>
        <v>2445758.5500000003</v>
      </c>
      <c r="V357" s="23">
        <f t="shared" si="26"/>
        <v>6.776465279023007E-2</v>
      </c>
      <c r="W357" s="24">
        <f>Parametros!$B$4*H357+Parametros!$B$5*K357*100+Parametros!$B$6*P357+Parametros!$B$7*(1-L357)*100</f>
        <v>86.0745</v>
      </c>
      <c r="X357" s="16">
        <f>INDEX('Tasa Referencia'!$B$2:$B$37,MATCH(B357,'Tasa Referencia'!$A$2:$A$37,0))</f>
        <v>7.7399999999999997E-2</v>
      </c>
      <c r="Y357" s="16">
        <f>INDEX('Catalogo Proveedores'!$N$2:$N$101,MATCH(A357,'Catalogo Proveedores'!$A$2:$A$101,0))</f>
        <v>1.0600000000000002E-2</v>
      </c>
      <c r="Z357" s="14">
        <v>-4.0000000000000002E-4</v>
      </c>
      <c r="AA357" s="16">
        <f t="shared" si="27"/>
        <v>8.7599999999999997E-2</v>
      </c>
      <c r="AB357" s="25">
        <f t="shared" si="28"/>
        <v>7.022327866001099E-3</v>
      </c>
      <c r="AC357" s="23">
        <f t="shared" si="29"/>
        <v>6.0742324924228971E-2</v>
      </c>
    </row>
    <row r="358" spans="1:29" x14ac:dyDescent="0.3">
      <c r="A358" s="4" t="s">
        <v>90</v>
      </c>
      <c r="B358" s="18">
        <v>45901</v>
      </c>
      <c r="C358" s="4" t="s">
        <v>282</v>
      </c>
      <c r="D358" s="4">
        <v>9</v>
      </c>
      <c r="E358" s="15">
        <v>2051668.83</v>
      </c>
      <c r="F358" s="19">
        <v>1.2501</v>
      </c>
      <c r="G358" s="20">
        <v>0</v>
      </c>
      <c r="H358" s="4">
        <v>86.8</v>
      </c>
      <c r="I358" s="4">
        <v>14</v>
      </c>
      <c r="J358" s="4">
        <v>2</v>
      </c>
      <c r="K358" s="21">
        <v>0.8246</v>
      </c>
      <c r="L358" s="21">
        <v>4.19E-2</v>
      </c>
      <c r="M358" s="4">
        <v>1</v>
      </c>
      <c r="N358" s="4">
        <v>1</v>
      </c>
      <c r="O358" s="4">
        <v>49.9</v>
      </c>
      <c r="P358" s="4">
        <v>73</v>
      </c>
      <c r="Q358" s="15">
        <v>540441.66</v>
      </c>
      <c r="R358" s="15">
        <v>57741.07</v>
      </c>
      <c r="S358" s="15">
        <v>34002.65</v>
      </c>
      <c r="T358" s="15">
        <v>2061096.03</v>
      </c>
      <c r="U358" s="22">
        <f t="shared" si="25"/>
        <v>2615848.91</v>
      </c>
      <c r="V358" s="23">
        <f t="shared" si="26"/>
        <v>-0.26915431009781726</v>
      </c>
      <c r="W358" s="24">
        <f>Parametros!$B$4*H358+Parametros!$B$5*K358*100+Parametros!$B$6*P358+Parametros!$B$7*(1-L358)*100</f>
        <v>84.089499999999987</v>
      </c>
      <c r="X358" s="16">
        <f>INDEX('Tasa Referencia'!$B$2:$B$37,MATCH(B358,'Tasa Referencia'!$A$2:$A$37,0))</f>
        <v>7.4899999999999994E-2</v>
      </c>
      <c r="Y358" s="16">
        <f>INDEX('Catalogo Proveedores'!$N$2:$N$101,MATCH(A358,'Catalogo Proveedores'!$A$2:$A$101,0))</f>
        <v>1.0600000000000002E-2</v>
      </c>
      <c r="Z358" s="14">
        <v>-1.1100000000000001E-3</v>
      </c>
      <c r="AA358" s="16">
        <f t="shared" si="27"/>
        <v>8.4389999999999993E-2</v>
      </c>
      <c r="AB358" s="25">
        <f t="shared" si="28"/>
        <v>6.7743106144140253E-3</v>
      </c>
      <c r="AC358" s="23">
        <f t="shared" si="29"/>
        <v>-0.27592862071223129</v>
      </c>
    </row>
    <row r="359" spans="1:29" x14ac:dyDescent="0.3">
      <c r="A359" s="4" t="s">
        <v>90</v>
      </c>
      <c r="B359" s="18">
        <v>45931</v>
      </c>
      <c r="C359" s="4" t="s">
        <v>282</v>
      </c>
      <c r="D359" s="4">
        <v>10</v>
      </c>
      <c r="E359" s="15">
        <v>2180054.52</v>
      </c>
      <c r="F359" s="19">
        <v>1.2501</v>
      </c>
      <c r="G359" s="20">
        <v>0</v>
      </c>
      <c r="H359" s="4">
        <v>92.6</v>
      </c>
      <c r="I359" s="4">
        <v>13</v>
      </c>
      <c r="J359" s="4">
        <v>1</v>
      </c>
      <c r="K359" s="21">
        <v>0.96150000000000002</v>
      </c>
      <c r="L359" s="21">
        <v>4.07E-2</v>
      </c>
      <c r="M359" s="4">
        <v>0</v>
      </c>
      <c r="N359" s="4">
        <v>0</v>
      </c>
      <c r="O359" s="4">
        <v>0</v>
      </c>
      <c r="P359" s="4">
        <v>74</v>
      </c>
      <c r="Q359" s="15">
        <v>0</v>
      </c>
      <c r="R359" s="15">
        <v>46010.83</v>
      </c>
      <c r="S359" s="15">
        <v>30972.48</v>
      </c>
      <c r="T359" s="15">
        <v>2406581.7599999998</v>
      </c>
      <c r="U359" s="22">
        <f t="shared" si="25"/>
        <v>2195092.87</v>
      </c>
      <c r="V359" s="23">
        <f t="shared" si="26"/>
        <v>8.7879370447817115E-2</v>
      </c>
      <c r="W359" s="24">
        <f>Parametros!$B$4*H359+Parametros!$B$5*K359*100+Parametros!$B$6*P359+Parametros!$B$7*(1-L359)*100</f>
        <v>90.444499999999991</v>
      </c>
      <c r="X359" s="16">
        <f>INDEX('Tasa Referencia'!$B$2:$B$37,MATCH(B359,'Tasa Referencia'!$A$2:$A$37,0))</f>
        <v>7.4300000000000005E-2</v>
      </c>
      <c r="Y359" s="16">
        <f>INDEX('Catalogo Proveedores'!$N$2:$N$101,MATCH(A359,'Catalogo Proveedores'!$A$2:$A$101,0))</f>
        <v>1.0600000000000002E-2</v>
      </c>
      <c r="Z359" s="14">
        <v>-7.6000000000000004E-4</v>
      </c>
      <c r="AA359" s="16">
        <f t="shared" si="27"/>
        <v>8.4140000000000006E-2</v>
      </c>
      <c r="AB359" s="25">
        <f t="shared" si="28"/>
        <v>6.7549663919272973E-3</v>
      </c>
      <c r="AC359" s="23">
        <f t="shared" si="29"/>
        <v>8.1124404055889818E-2</v>
      </c>
    </row>
    <row r="360" spans="1:29" x14ac:dyDescent="0.3">
      <c r="A360" s="4" t="s">
        <v>90</v>
      </c>
      <c r="B360" s="18">
        <v>45962</v>
      </c>
      <c r="C360" s="4" t="s">
        <v>282</v>
      </c>
      <c r="D360" s="4">
        <v>11</v>
      </c>
      <c r="E360" s="15">
        <v>2019826.08</v>
      </c>
      <c r="F360" s="19">
        <v>1.2501</v>
      </c>
      <c r="G360" s="20">
        <v>0</v>
      </c>
      <c r="H360" s="4">
        <v>87.1</v>
      </c>
      <c r="I360" s="4">
        <v>15</v>
      </c>
      <c r="J360" s="4">
        <v>3</v>
      </c>
      <c r="K360" s="21">
        <v>0.77859999999999996</v>
      </c>
      <c r="L360" s="21">
        <v>3.2099999999999997E-2</v>
      </c>
      <c r="M360" s="4">
        <v>1</v>
      </c>
      <c r="N360" s="4">
        <v>1</v>
      </c>
      <c r="O360" s="4">
        <v>13</v>
      </c>
      <c r="P360" s="4">
        <v>75</v>
      </c>
      <c r="Q360" s="15">
        <v>139444.34</v>
      </c>
      <c r="R360" s="15">
        <v>40730.79</v>
      </c>
      <c r="S360" s="15">
        <v>31574.75</v>
      </c>
      <c r="T360" s="15">
        <v>2001259.88</v>
      </c>
      <c r="U360" s="22">
        <f t="shared" si="25"/>
        <v>2168426.46</v>
      </c>
      <c r="V360" s="23">
        <f t="shared" si="26"/>
        <v>-8.3530670689306016E-2</v>
      </c>
      <c r="W360" s="24">
        <f>Parametros!$B$4*H360+Parametros!$B$5*K360*100+Parametros!$B$6*P360+Parametros!$B$7*(1-L360)*100</f>
        <v>83.361499999999992</v>
      </c>
      <c r="X360" s="16">
        <f>INDEX('Tasa Referencia'!$B$2:$B$37,MATCH(B360,'Tasa Referencia'!$A$2:$A$37,0))</f>
        <v>7.2800000000000004E-2</v>
      </c>
      <c r="Y360" s="16">
        <f>INDEX('Catalogo Proveedores'!$N$2:$N$101,MATCH(A360,'Catalogo Proveedores'!$A$2:$A$101,0))</f>
        <v>1.0600000000000002E-2</v>
      </c>
      <c r="Z360" s="14">
        <v>5.5999999999999999E-3</v>
      </c>
      <c r="AA360" s="16">
        <f t="shared" si="27"/>
        <v>8.8999999999999996E-2</v>
      </c>
      <c r="AB360" s="25">
        <f t="shared" si="28"/>
        <v>7.1302872999576827E-3</v>
      </c>
      <c r="AC360" s="23">
        <f t="shared" si="29"/>
        <v>-9.0660957989263699E-2</v>
      </c>
    </row>
    <row r="361" spans="1:29" x14ac:dyDescent="0.3">
      <c r="A361" s="4" t="s">
        <v>90</v>
      </c>
      <c r="B361" s="18">
        <v>45992</v>
      </c>
      <c r="C361" s="4" t="s">
        <v>282</v>
      </c>
      <c r="D361" s="4">
        <v>12</v>
      </c>
      <c r="E361" s="15">
        <v>1934398.28</v>
      </c>
      <c r="F361" s="19">
        <v>1.2501</v>
      </c>
      <c r="G361" s="20">
        <v>0</v>
      </c>
      <c r="H361" s="4">
        <v>88.6</v>
      </c>
      <c r="I361" s="4">
        <v>7</v>
      </c>
      <c r="J361" s="4">
        <v>0</v>
      </c>
      <c r="K361" s="21">
        <v>0.95299999999999996</v>
      </c>
      <c r="L361" s="21">
        <v>6.2600000000000003E-2</v>
      </c>
      <c r="M361" s="4">
        <v>0</v>
      </c>
      <c r="N361" s="4">
        <v>0</v>
      </c>
      <c r="O361" s="4">
        <v>0</v>
      </c>
      <c r="P361" s="4">
        <v>70.2</v>
      </c>
      <c r="Q361" s="15">
        <v>0</v>
      </c>
      <c r="R361" s="15">
        <v>67120.39</v>
      </c>
      <c r="S361" s="15">
        <v>36337.440000000002</v>
      </c>
      <c r="T361" s="15">
        <v>2028212.58</v>
      </c>
      <c r="U361" s="22">
        <f t="shared" si="25"/>
        <v>1965181.23</v>
      </c>
      <c r="V361" s="23">
        <f t="shared" si="26"/>
        <v>3.1077289738534256E-2</v>
      </c>
      <c r="W361" s="24">
        <f>Parametros!$B$4*H361+Parametros!$B$5*K361*100+Parametros!$B$6*P361+Parametros!$B$7*(1-L361)*100</f>
        <v>87.700999999999993</v>
      </c>
      <c r="X361" s="16">
        <f>INDEX('Tasa Referencia'!$B$2:$B$37,MATCH(B361,'Tasa Referencia'!$A$2:$A$37,0))</f>
        <v>6.9599999999999995E-2</v>
      </c>
      <c r="Y361" s="16">
        <f>INDEX('Catalogo Proveedores'!$N$2:$N$101,MATCH(A361,'Catalogo Proveedores'!$A$2:$A$101,0))</f>
        <v>1.0600000000000002E-2</v>
      </c>
      <c r="Z361" s="14">
        <v>5.8E-4</v>
      </c>
      <c r="AA361" s="16">
        <f t="shared" si="27"/>
        <v>8.0779999999999991E-2</v>
      </c>
      <c r="AB361" s="25">
        <f t="shared" si="28"/>
        <v>6.4945824871369684E-3</v>
      </c>
      <c r="AC361" s="23">
        <f t="shared" si="29"/>
        <v>2.4582707251397287E-2</v>
      </c>
    </row>
    <row r="362" spans="1:29" x14ac:dyDescent="0.3">
      <c r="A362" s="4" t="s">
        <v>92</v>
      </c>
      <c r="B362" s="18">
        <v>44927</v>
      </c>
      <c r="C362" s="4" t="s">
        <v>279</v>
      </c>
      <c r="D362" s="4">
        <v>1</v>
      </c>
      <c r="E362" s="15">
        <v>1426514</v>
      </c>
      <c r="F362" s="19">
        <v>1</v>
      </c>
      <c r="G362" s="20">
        <v>0</v>
      </c>
      <c r="H362" s="4">
        <v>70</v>
      </c>
      <c r="I362" s="4">
        <v>10</v>
      </c>
      <c r="J362" s="4">
        <v>1</v>
      </c>
      <c r="K362" s="21">
        <v>0.8679</v>
      </c>
      <c r="L362" s="21">
        <v>0.13339999999999999</v>
      </c>
      <c r="M362" s="4">
        <v>1</v>
      </c>
      <c r="N362" s="4">
        <v>0</v>
      </c>
      <c r="O362" s="4">
        <v>0</v>
      </c>
      <c r="P362" s="4">
        <v>90.5</v>
      </c>
      <c r="Q362" s="15">
        <v>5192.74</v>
      </c>
      <c r="R362" s="15">
        <v>90680.71</v>
      </c>
      <c r="S362" s="15">
        <v>59924.82</v>
      </c>
      <c r="T362" s="15">
        <v>1659617.85</v>
      </c>
      <c r="U362" s="22">
        <f t="shared" si="25"/>
        <v>1462462.63</v>
      </c>
      <c r="V362" s="23">
        <f t="shared" si="26"/>
        <v>0.1187955528436864</v>
      </c>
      <c r="W362" s="24">
        <f>Parametros!$B$4*H362+Parametros!$B$5*K362*100+Parametros!$B$6*P362+Parametros!$B$7*(1-L362)*100</f>
        <v>81.635999999999996</v>
      </c>
      <c r="X362" s="16">
        <f>INDEX('Tasa Referencia'!$B$2:$B$37,MATCH(B362,'Tasa Referencia'!$A$2:$A$37,0))</f>
        <v>0.1125</v>
      </c>
      <c r="Y362" s="16">
        <f>INDEX('Catalogo Proveedores'!$N$2:$N$101,MATCH(A362,'Catalogo Proveedores'!$A$2:$A$101,0))</f>
        <v>1.95E-2</v>
      </c>
      <c r="Z362" s="14">
        <v>-7.9000000000000008E-3</v>
      </c>
      <c r="AA362" s="16">
        <f t="shared" si="27"/>
        <v>0.1241</v>
      </c>
      <c r="AB362" s="25">
        <f t="shared" si="28"/>
        <v>9.796231616329365E-3</v>
      </c>
      <c r="AC362" s="23">
        <f t="shared" si="29"/>
        <v>0.10899932122735703</v>
      </c>
    </row>
    <row r="363" spans="1:29" x14ac:dyDescent="0.3">
      <c r="A363" s="4" t="s">
        <v>92</v>
      </c>
      <c r="B363" s="18">
        <v>44958</v>
      </c>
      <c r="C363" s="4" t="s">
        <v>279</v>
      </c>
      <c r="D363" s="4">
        <v>2</v>
      </c>
      <c r="E363" s="15">
        <v>1246068.6299999999</v>
      </c>
      <c r="F363" s="19">
        <v>1</v>
      </c>
      <c r="G363" s="20">
        <v>0</v>
      </c>
      <c r="H363" s="4">
        <v>68.8</v>
      </c>
      <c r="I363" s="4">
        <v>9</v>
      </c>
      <c r="J363" s="4">
        <v>2</v>
      </c>
      <c r="K363" s="21">
        <v>0.82850000000000001</v>
      </c>
      <c r="L363" s="21">
        <v>0.1336</v>
      </c>
      <c r="M363" s="4">
        <v>1</v>
      </c>
      <c r="N363" s="4">
        <v>1</v>
      </c>
      <c r="O363" s="4">
        <v>8.1</v>
      </c>
      <c r="P363" s="4">
        <v>91.2</v>
      </c>
      <c r="Q363" s="15">
        <v>56539.69</v>
      </c>
      <c r="R363" s="15">
        <v>114118.46</v>
      </c>
      <c r="S363" s="15">
        <v>54914.91</v>
      </c>
      <c r="T363" s="15">
        <v>1302862.04</v>
      </c>
      <c r="U363" s="22">
        <f t="shared" si="25"/>
        <v>1361811.8699999999</v>
      </c>
      <c r="V363" s="23">
        <f t="shared" si="26"/>
        <v>-4.5246409972923791E-2</v>
      </c>
      <c r="W363" s="24">
        <f>Parametros!$B$4*H363+Parametros!$B$5*K363*100+Parametros!$B$6*P363+Parametros!$B$7*(1-L363)*100</f>
        <v>80.171000000000006</v>
      </c>
      <c r="X363" s="16">
        <f>INDEX('Tasa Referencia'!$B$2:$B$37,MATCH(B363,'Tasa Referencia'!$A$2:$A$37,0))</f>
        <v>0.11409999999999999</v>
      </c>
      <c r="Y363" s="16">
        <f>INDEX('Catalogo Proveedores'!$N$2:$N$101,MATCH(A363,'Catalogo Proveedores'!$A$2:$A$101,0))</f>
        <v>1.95E-2</v>
      </c>
      <c r="Z363" s="14">
        <v>-6.4900000000000001E-3</v>
      </c>
      <c r="AA363" s="16">
        <f t="shared" si="27"/>
        <v>0.12711</v>
      </c>
      <c r="AB363" s="25">
        <f t="shared" si="28"/>
        <v>1.0021282970810841E-2</v>
      </c>
      <c r="AC363" s="23">
        <f t="shared" si="29"/>
        <v>-5.5267692943734632E-2</v>
      </c>
    </row>
    <row r="364" spans="1:29" x14ac:dyDescent="0.3">
      <c r="A364" s="4" t="s">
        <v>92</v>
      </c>
      <c r="B364" s="18">
        <v>44986</v>
      </c>
      <c r="C364" s="4" t="s">
        <v>279</v>
      </c>
      <c r="D364" s="4">
        <v>3</v>
      </c>
      <c r="E364" s="15">
        <v>1368171.34</v>
      </c>
      <c r="F364" s="19">
        <v>1</v>
      </c>
      <c r="G364" s="20">
        <v>0</v>
      </c>
      <c r="H364" s="4">
        <v>69.900000000000006</v>
      </c>
      <c r="I364" s="4">
        <v>7</v>
      </c>
      <c r="J364" s="4">
        <v>1</v>
      </c>
      <c r="K364" s="21">
        <v>0.8871</v>
      </c>
      <c r="L364" s="21">
        <v>6.1600000000000002E-2</v>
      </c>
      <c r="M364" s="4">
        <v>3</v>
      </c>
      <c r="N364" s="4">
        <v>1</v>
      </c>
      <c r="O364" s="4">
        <v>4.7</v>
      </c>
      <c r="P364" s="4">
        <v>90.3</v>
      </c>
      <c r="Q364" s="15">
        <v>67138.009999999995</v>
      </c>
      <c r="R364" s="15">
        <v>37866.11</v>
      </c>
      <c r="S364" s="15">
        <v>28016.51</v>
      </c>
      <c r="T364" s="15">
        <v>1489648.86</v>
      </c>
      <c r="U364" s="22">
        <f t="shared" si="25"/>
        <v>1445158.9500000002</v>
      </c>
      <c r="V364" s="23">
        <f t="shared" si="26"/>
        <v>2.986603836289306E-2</v>
      </c>
      <c r="W364" s="24">
        <f>Parametros!$B$4*H364+Parametros!$B$5*K364*100+Parametros!$B$6*P364+Parametros!$B$7*(1-L364)*100</f>
        <v>83.213999999999999</v>
      </c>
      <c r="X364" s="16">
        <f>INDEX('Tasa Referencia'!$B$2:$B$37,MATCH(B364,'Tasa Referencia'!$A$2:$A$37,0))</f>
        <v>0.114</v>
      </c>
      <c r="Y364" s="16">
        <f>INDEX('Catalogo Proveedores'!$N$2:$N$101,MATCH(A364,'Catalogo Proveedores'!$A$2:$A$101,0))</f>
        <v>1.95E-2</v>
      </c>
      <c r="Z364" s="14">
        <v>-6.5900000000000004E-3</v>
      </c>
      <c r="AA364" s="16">
        <f t="shared" si="27"/>
        <v>0.12691</v>
      </c>
      <c r="AB364" s="25">
        <f t="shared" si="28"/>
        <v>1.0006346489659368E-2</v>
      </c>
      <c r="AC364" s="23">
        <f t="shared" si="29"/>
        <v>1.9859691873233692E-2</v>
      </c>
    </row>
    <row r="365" spans="1:29" x14ac:dyDescent="0.3">
      <c r="A365" s="4" t="s">
        <v>92</v>
      </c>
      <c r="B365" s="18">
        <v>45017</v>
      </c>
      <c r="C365" s="4" t="s">
        <v>279</v>
      </c>
      <c r="D365" s="4">
        <v>4</v>
      </c>
      <c r="E365" s="15">
        <v>1559734.09</v>
      </c>
      <c r="F365" s="19">
        <v>1</v>
      </c>
      <c r="G365" s="20">
        <v>0</v>
      </c>
      <c r="H365" s="4">
        <v>72</v>
      </c>
      <c r="I365" s="4">
        <v>9</v>
      </c>
      <c r="J365" s="4">
        <v>1</v>
      </c>
      <c r="K365" s="21">
        <v>0.85199999999999998</v>
      </c>
      <c r="L365" s="21">
        <v>0.14729999999999999</v>
      </c>
      <c r="M365" s="4">
        <v>0</v>
      </c>
      <c r="N365" s="4">
        <v>0</v>
      </c>
      <c r="O365" s="4">
        <v>0</v>
      </c>
      <c r="P365" s="4">
        <v>86.5</v>
      </c>
      <c r="Q365" s="15">
        <v>0</v>
      </c>
      <c r="R365" s="15">
        <v>71911.789999999994</v>
      </c>
      <c r="S365" s="15">
        <v>72026.429999999993</v>
      </c>
      <c r="T365" s="15">
        <v>1755611.16</v>
      </c>
      <c r="U365" s="22">
        <f t="shared" si="25"/>
        <v>1559619.4500000002</v>
      </c>
      <c r="V365" s="23">
        <f t="shared" si="26"/>
        <v>0.11163731153315279</v>
      </c>
      <c r="W365" s="24">
        <f>Parametros!$B$4*H365+Parametros!$B$5*K365*100+Parametros!$B$6*P365+Parametros!$B$7*(1-L365)*100</f>
        <v>80.850499999999997</v>
      </c>
      <c r="X365" s="16">
        <f>INDEX('Tasa Referencia'!$B$2:$B$37,MATCH(B365,'Tasa Referencia'!$A$2:$A$37,0))</f>
        <v>0.1119</v>
      </c>
      <c r="Y365" s="16">
        <f>INDEX('Catalogo Proveedores'!$N$2:$N$101,MATCH(A365,'Catalogo Proveedores'!$A$2:$A$101,0))</f>
        <v>1.95E-2</v>
      </c>
      <c r="Z365" s="14">
        <v>-9.0299999999999998E-3</v>
      </c>
      <c r="AA365" s="16">
        <f t="shared" si="27"/>
        <v>0.12236999999999999</v>
      </c>
      <c r="AB365" s="25">
        <f t="shared" si="28"/>
        <v>9.6666330519996624E-3</v>
      </c>
      <c r="AC365" s="23">
        <f t="shared" si="29"/>
        <v>0.10197067848115313</v>
      </c>
    </row>
    <row r="366" spans="1:29" x14ac:dyDescent="0.3">
      <c r="A366" s="4" t="s">
        <v>92</v>
      </c>
      <c r="B366" s="18">
        <v>45047</v>
      </c>
      <c r="C366" s="4" t="s">
        <v>279</v>
      </c>
      <c r="D366" s="4">
        <v>5</v>
      </c>
      <c r="E366" s="15">
        <v>1448010.78</v>
      </c>
      <c r="F366" s="19">
        <v>1</v>
      </c>
      <c r="G366" s="20">
        <v>0</v>
      </c>
      <c r="H366" s="4">
        <v>74.3</v>
      </c>
      <c r="I366" s="4">
        <v>9</v>
      </c>
      <c r="J366" s="4">
        <v>1</v>
      </c>
      <c r="K366" s="21">
        <v>0.88959999999999995</v>
      </c>
      <c r="L366" s="21">
        <v>0.13070000000000001</v>
      </c>
      <c r="M366" s="4">
        <v>0</v>
      </c>
      <c r="N366" s="4">
        <v>0</v>
      </c>
      <c r="O366" s="4">
        <v>0</v>
      </c>
      <c r="P366" s="4">
        <v>98.4</v>
      </c>
      <c r="Q366" s="15">
        <v>0</v>
      </c>
      <c r="R366" s="15">
        <v>132512.94</v>
      </c>
      <c r="S366" s="15">
        <v>59690.5</v>
      </c>
      <c r="T366" s="15">
        <v>1561534.7</v>
      </c>
      <c r="U366" s="22">
        <f t="shared" si="25"/>
        <v>1520833.22</v>
      </c>
      <c r="V366" s="23">
        <f t="shared" si="26"/>
        <v>2.6065049979356835E-2</v>
      </c>
      <c r="W366" s="24">
        <f>Parametros!$B$4*H366+Parametros!$B$5*K366*100+Parametros!$B$6*P366+Parametros!$B$7*(1-L366)*100</f>
        <v>85.412500000000009</v>
      </c>
      <c r="X366" s="16">
        <f>INDEX('Tasa Referencia'!$B$2:$B$37,MATCH(B366,'Tasa Referencia'!$A$2:$A$37,0))</f>
        <v>0.11210000000000001</v>
      </c>
      <c r="Y366" s="16">
        <f>INDEX('Catalogo Proveedores'!$N$2:$N$101,MATCH(A366,'Catalogo Proveedores'!$A$2:$A$101,0))</f>
        <v>1.95E-2</v>
      </c>
      <c r="Z366" s="14">
        <v>-6.8999999999999999E-3</v>
      </c>
      <c r="AA366" s="16">
        <f t="shared" si="27"/>
        <v>0.12469999999999999</v>
      </c>
      <c r="AB366" s="25">
        <f t="shared" si="28"/>
        <v>9.8411363970036803E-3</v>
      </c>
      <c r="AC366" s="23">
        <f t="shared" si="29"/>
        <v>1.6223913582353155E-2</v>
      </c>
    </row>
    <row r="367" spans="1:29" x14ac:dyDescent="0.3">
      <c r="A367" s="4" t="s">
        <v>92</v>
      </c>
      <c r="B367" s="18">
        <v>45078</v>
      </c>
      <c r="C367" s="4" t="s">
        <v>279</v>
      </c>
      <c r="D367" s="4">
        <v>6</v>
      </c>
      <c r="E367" s="15">
        <v>1682203.07</v>
      </c>
      <c r="F367" s="19">
        <v>1</v>
      </c>
      <c r="G367" s="20">
        <v>0</v>
      </c>
      <c r="H367" s="4">
        <v>73.8</v>
      </c>
      <c r="I367" s="4">
        <v>9</v>
      </c>
      <c r="J367" s="4">
        <v>1</v>
      </c>
      <c r="K367" s="21">
        <v>0.86119999999999997</v>
      </c>
      <c r="L367" s="21">
        <v>8.3000000000000004E-2</v>
      </c>
      <c r="M367" s="4">
        <v>2</v>
      </c>
      <c r="N367" s="4">
        <v>0</v>
      </c>
      <c r="O367" s="4">
        <v>0</v>
      </c>
      <c r="P367" s="4">
        <v>91.4</v>
      </c>
      <c r="Q367" s="15">
        <v>39294.629999999997</v>
      </c>
      <c r="R367" s="15">
        <v>73358.740000000005</v>
      </c>
      <c r="S367" s="15">
        <v>45239.38</v>
      </c>
      <c r="T367" s="15">
        <v>1736449.84</v>
      </c>
      <c r="U367" s="22">
        <f t="shared" si="25"/>
        <v>1749617.06</v>
      </c>
      <c r="V367" s="23">
        <f t="shared" si="26"/>
        <v>-7.5828392486131197E-3</v>
      </c>
      <c r="W367" s="24">
        <f>Parametros!$B$4*H367+Parametros!$B$5*K367*100+Parametros!$B$6*P367+Parametros!$B$7*(1-L367)*100</f>
        <v>83.700999999999993</v>
      </c>
      <c r="X367" s="16">
        <f>INDEX('Tasa Referencia'!$B$2:$B$37,MATCH(B367,'Tasa Referencia'!$A$2:$A$37,0))</f>
        <v>0.1119</v>
      </c>
      <c r="Y367" s="16">
        <f>INDEX('Catalogo Proveedores'!$N$2:$N$101,MATCH(A367,'Catalogo Proveedores'!$A$2:$A$101,0))</f>
        <v>1.95E-2</v>
      </c>
      <c r="Z367" s="14">
        <v>-6.3499999999999997E-3</v>
      </c>
      <c r="AA367" s="16">
        <f t="shared" si="27"/>
        <v>0.12504999999999999</v>
      </c>
      <c r="AB367" s="25">
        <f t="shared" si="28"/>
        <v>9.8673207125072881E-3</v>
      </c>
      <c r="AC367" s="23">
        <f t="shared" si="29"/>
        <v>-1.7450159961120409E-2</v>
      </c>
    </row>
    <row r="368" spans="1:29" x14ac:dyDescent="0.3">
      <c r="A368" s="4" t="s">
        <v>92</v>
      </c>
      <c r="B368" s="18">
        <v>45108</v>
      </c>
      <c r="C368" s="4" t="s">
        <v>279</v>
      </c>
      <c r="D368" s="4">
        <v>7</v>
      </c>
      <c r="E368" s="15">
        <v>1535903.18</v>
      </c>
      <c r="F368" s="19">
        <v>1</v>
      </c>
      <c r="G368" s="20">
        <v>0</v>
      </c>
      <c r="H368" s="4">
        <v>71.599999999999994</v>
      </c>
      <c r="I368" s="4">
        <v>11</v>
      </c>
      <c r="J368" s="4">
        <v>1</v>
      </c>
      <c r="K368" s="21">
        <v>0.93420000000000003</v>
      </c>
      <c r="L368" s="21">
        <v>0.1265</v>
      </c>
      <c r="M368" s="4">
        <v>0</v>
      </c>
      <c r="N368" s="4">
        <v>0</v>
      </c>
      <c r="O368" s="4">
        <v>0</v>
      </c>
      <c r="P368" s="4">
        <v>91.1</v>
      </c>
      <c r="Q368" s="15">
        <v>0</v>
      </c>
      <c r="R368" s="15">
        <v>82672.479999999996</v>
      </c>
      <c r="S368" s="15">
        <v>61360.84</v>
      </c>
      <c r="T368" s="15">
        <v>1740375.39</v>
      </c>
      <c r="U368" s="22">
        <f t="shared" si="25"/>
        <v>1557214.8199999998</v>
      </c>
      <c r="V368" s="23">
        <f t="shared" si="26"/>
        <v>0.10524199035013938</v>
      </c>
      <c r="W368" s="24">
        <f>Parametros!$B$4*H368+Parametros!$B$5*K368*100+Parametros!$B$6*P368+Parametros!$B$7*(1-L368)*100</f>
        <v>84.408499999999989</v>
      </c>
      <c r="X368" s="16">
        <f>INDEX('Tasa Referencia'!$B$2:$B$37,MATCH(B368,'Tasa Referencia'!$A$2:$A$37,0))</f>
        <v>0.1132</v>
      </c>
      <c r="Y368" s="16">
        <f>INDEX('Catalogo Proveedores'!$N$2:$N$101,MATCH(A368,'Catalogo Proveedores'!$A$2:$A$101,0))</f>
        <v>1.95E-2</v>
      </c>
      <c r="Z368" s="14">
        <v>-4.0299999999999997E-3</v>
      </c>
      <c r="AA368" s="16">
        <f t="shared" si="27"/>
        <v>0.12866999999999998</v>
      </c>
      <c r="AB368" s="25">
        <f t="shared" si="28"/>
        <v>1.013770421309057E-2</v>
      </c>
      <c r="AC368" s="23">
        <f t="shared" si="29"/>
        <v>9.5104286137048813E-2</v>
      </c>
    </row>
    <row r="369" spans="1:29" x14ac:dyDescent="0.3">
      <c r="A369" s="4" t="s">
        <v>92</v>
      </c>
      <c r="B369" s="18">
        <v>45139</v>
      </c>
      <c r="C369" s="4" t="s">
        <v>279</v>
      </c>
      <c r="D369" s="4">
        <v>8</v>
      </c>
      <c r="E369" s="15">
        <v>1368410.96</v>
      </c>
      <c r="F369" s="19">
        <v>1</v>
      </c>
      <c r="G369" s="20">
        <v>0</v>
      </c>
      <c r="H369" s="4">
        <v>71.900000000000006</v>
      </c>
      <c r="I369" s="4">
        <v>8</v>
      </c>
      <c r="J369" s="4">
        <v>1</v>
      </c>
      <c r="K369" s="21">
        <v>0.8337</v>
      </c>
      <c r="L369" s="21">
        <v>0.10249999999999999</v>
      </c>
      <c r="M369" s="4">
        <v>1</v>
      </c>
      <c r="N369" s="4">
        <v>0</v>
      </c>
      <c r="O369" s="4">
        <v>0</v>
      </c>
      <c r="P369" s="4">
        <v>96.3</v>
      </c>
      <c r="Q369" s="15">
        <v>18228.009999999998</v>
      </c>
      <c r="R369" s="15">
        <v>53563.040000000001</v>
      </c>
      <c r="S369" s="15">
        <v>44795.67</v>
      </c>
      <c r="T369" s="15">
        <v>1432979.47</v>
      </c>
      <c r="U369" s="22">
        <f t="shared" si="25"/>
        <v>1395406.34</v>
      </c>
      <c r="V369" s="23">
        <f t="shared" si="26"/>
        <v>2.6220284928436477E-2</v>
      </c>
      <c r="W369" s="24">
        <f>Parametros!$B$4*H369+Parametros!$B$5*K369*100+Parametros!$B$6*P369+Parametros!$B$7*(1-L369)*100</f>
        <v>82.898500000000013</v>
      </c>
      <c r="X369" s="16">
        <f>INDEX('Tasa Referencia'!$B$2:$B$37,MATCH(B369,'Tasa Referencia'!$A$2:$A$37,0))</f>
        <v>0.1124</v>
      </c>
      <c r="Y369" s="16">
        <f>INDEX('Catalogo Proveedores'!$N$2:$N$101,MATCH(A369,'Catalogo Proveedores'!$A$2:$A$101,0))</f>
        <v>1.95E-2</v>
      </c>
      <c r="Z369" s="14">
        <v>-1.24E-3</v>
      </c>
      <c r="AA369" s="16">
        <f t="shared" si="27"/>
        <v>0.13066</v>
      </c>
      <c r="AB369" s="25">
        <f t="shared" si="28"/>
        <v>1.0286002019959328E-2</v>
      </c>
      <c r="AC369" s="23">
        <f t="shared" si="29"/>
        <v>1.5934282908477149E-2</v>
      </c>
    </row>
    <row r="370" spans="1:29" x14ac:dyDescent="0.3">
      <c r="A370" s="4" t="s">
        <v>92</v>
      </c>
      <c r="B370" s="18">
        <v>45170</v>
      </c>
      <c r="C370" s="4" t="s">
        <v>279</v>
      </c>
      <c r="D370" s="4">
        <v>9</v>
      </c>
      <c r="E370" s="15">
        <v>1477401.32</v>
      </c>
      <c r="F370" s="19">
        <v>1.0591999999999999</v>
      </c>
      <c r="G370" s="20">
        <v>5.9200000000000003E-2</v>
      </c>
      <c r="H370" s="4">
        <v>72.3</v>
      </c>
      <c r="I370" s="4">
        <v>9</v>
      </c>
      <c r="J370" s="4">
        <v>1</v>
      </c>
      <c r="K370" s="21">
        <v>0.88080000000000003</v>
      </c>
      <c r="L370" s="21">
        <v>0.13919999999999999</v>
      </c>
      <c r="M370" s="4">
        <v>1</v>
      </c>
      <c r="N370" s="4">
        <v>0</v>
      </c>
      <c r="O370" s="4">
        <v>0</v>
      </c>
      <c r="P370" s="4">
        <v>86.1</v>
      </c>
      <c r="Q370" s="15">
        <v>30839.49</v>
      </c>
      <c r="R370" s="15">
        <v>76824.13</v>
      </c>
      <c r="S370" s="15">
        <v>64647.7</v>
      </c>
      <c r="T370" s="15">
        <v>1658793.29</v>
      </c>
      <c r="U370" s="22">
        <f t="shared" si="25"/>
        <v>1520417.24</v>
      </c>
      <c r="V370" s="23">
        <f t="shared" si="26"/>
        <v>8.341970686413859E-2</v>
      </c>
      <c r="W370" s="24">
        <f>Parametros!$B$4*H370+Parametros!$B$5*K370*100+Parametros!$B$6*P370+Parametros!$B$7*(1-L370)*100</f>
        <v>81.86099999999999</v>
      </c>
      <c r="X370" s="16">
        <f>INDEX('Tasa Referencia'!$B$2:$B$37,MATCH(B370,'Tasa Referencia'!$A$2:$A$37,0))</f>
        <v>0.1134</v>
      </c>
      <c r="Y370" s="16">
        <f>INDEX('Catalogo Proveedores'!$N$2:$N$101,MATCH(A370,'Catalogo Proveedores'!$A$2:$A$101,0))</f>
        <v>1.95E-2</v>
      </c>
      <c r="Z370" s="14">
        <v>5.3099999999999996E-3</v>
      </c>
      <c r="AA370" s="16">
        <f t="shared" si="27"/>
        <v>0.13821</v>
      </c>
      <c r="AB370" s="25">
        <f t="shared" si="28"/>
        <v>1.0846472140671359E-2</v>
      </c>
      <c r="AC370" s="23">
        <f t="shared" si="29"/>
        <v>7.2573234723467231E-2</v>
      </c>
    </row>
    <row r="371" spans="1:29" x14ac:dyDescent="0.3">
      <c r="A371" s="4" t="s">
        <v>92</v>
      </c>
      <c r="B371" s="18">
        <v>45200</v>
      </c>
      <c r="C371" s="4" t="s">
        <v>279</v>
      </c>
      <c r="D371" s="4">
        <v>10</v>
      </c>
      <c r="E371" s="15">
        <v>1408889.68</v>
      </c>
      <c r="F371" s="19">
        <v>1.0591999999999999</v>
      </c>
      <c r="G371" s="20">
        <v>0</v>
      </c>
      <c r="H371" s="4">
        <v>72.8</v>
      </c>
      <c r="I371" s="4">
        <v>7</v>
      </c>
      <c r="J371" s="4">
        <v>1</v>
      </c>
      <c r="K371" s="21">
        <v>0.87490000000000001</v>
      </c>
      <c r="L371" s="21">
        <v>0.1263</v>
      </c>
      <c r="M371" s="4">
        <v>3</v>
      </c>
      <c r="N371" s="4">
        <v>0</v>
      </c>
      <c r="O371" s="4">
        <v>0</v>
      </c>
      <c r="P371" s="4">
        <v>93.5</v>
      </c>
      <c r="Q371" s="15">
        <v>38814.76</v>
      </c>
      <c r="R371" s="15">
        <v>63426.01</v>
      </c>
      <c r="S371" s="15">
        <v>56203.92</v>
      </c>
      <c r="T371" s="15">
        <v>1484079.13</v>
      </c>
      <c r="U371" s="22">
        <f t="shared" si="25"/>
        <v>1454926.53</v>
      </c>
      <c r="V371" s="23">
        <f t="shared" si="26"/>
        <v>1.9643561728409902E-2</v>
      </c>
      <c r="W371" s="24">
        <f>Parametros!$B$4*H371+Parametros!$B$5*K371*100+Parametros!$B$6*P371+Parametros!$B$7*(1-L371)*100</f>
        <v>83.532499999999999</v>
      </c>
      <c r="X371" s="16">
        <f>INDEX('Tasa Referencia'!$B$2:$B$37,MATCH(B371,'Tasa Referencia'!$A$2:$A$37,0))</f>
        <v>0.1103</v>
      </c>
      <c r="Y371" s="16">
        <f>INDEX('Catalogo Proveedores'!$N$2:$N$101,MATCH(A371,'Catalogo Proveedores'!$A$2:$A$101,0))</f>
        <v>1.95E-2</v>
      </c>
      <c r="Z371" s="14">
        <v>4.7699999999999999E-3</v>
      </c>
      <c r="AA371" s="16">
        <f t="shared" si="27"/>
        <v>0.13457</v>
      </c>
      <c r="AB371" s="25">
        <f t="shared" si="28"/>
        <v>1.057668555986746E-2</v>
      </c>
      <c r="AC371" s="23">
        <f t="shared" si="29"/>
        <v>9.0668761685424419E-3</v>
      </c>
    </row>
    <row r="372" spans="1:29" x14ac:dyDescent="0.3">
      <c r="A372" s="4" t="s">
        <v>92</v>
      </c>
      <c r="B372" s="18">
        <v>45231</v>
      </c>
      <c r="C372" s="4" t="s">
        <v>279</v>
      </c>
      <c r="D372" s="4">
        <v>11</v>
      </c>
      <c r="E372" s="15">
        <v>1193852.25</v>
      </c>
      <c r="F372" s="19">
        <v>1.1032999999999999</v>
      </c>
      <c r="G372" s="20">
        <v>4.1599999999999998E-2</v>
      </c>
      <c r="H372" s="4">
        <v>69.7</v>
      </c>
      <c r="I372" s="4">
        <v>7</v>
      </c>
      <c r="J372" s="4">
        <v>1</v>
      </c>
      <c r="K372" s="21">
        <v>0.90959999999999996</v>
      </c>
      <c r="L372" s="21">
        <v>0.15040000000000001</v>
      </c>
      <c r="M372" s="4">
        <v>1</v>
      </c>
      <c r="N372" s="4">
        <v>0</v>
      </c>
      <c r="O372" s="4">
        <v>0</v>
      </c>
      <c r="P372" s="4">
        <v>90.9</v>
      </c>
      <c r="Q372" s="15">
        <v>9511.15</v>
      </c>
      <c r="R372" s="15">
        <v>112632.2</v>
      </c>
      <c r="S372" s="15">
        <v>56236.83</v>
      </c>
      <c r="T372" s="15">
        <v>1343597.14</v>
      </c>
      <c r="U372" s="22">
        <f t="shared" si="25"/>
        <v>1259758.7699999998</v>
      </c>
      <c r="V372" s="23">
        <f t="shared" si="26"/>
        <v>6.2398443331012236E-2</v>
      </c>
      <c r="W372" s="24">
        <f>Parametros!$B$4*H372+Parametros!$B$5*K372*100+Parametros!$B$6*P372+Parametros!$B$7*(1-L372)*100</f>
        <v>82.606999999999999</v>
      </c>
      <c r="X372" s="16">
        <f>INDEX('Tasa Referencia'!$B$2:$B$37,MATCH(B372,'Tasa Referencia'!$A$2:$A$37,0))</f>
        <v>0.1144</v>
      </c>
      <c r="Y372" s="16">
        <f>INDEX('Catalogo Proveedores'!$N$2:$N$101,MATCH(A372,'Catalogo Proveedores'!$A$2:$A$101,0))</f>
        <v>1.95E-2</v>
      </c>
      <c r="Z372" s="14">
        <v>2.64E-3</v>
      </c>
      <c r="AA372" s="16">
        <f t="shared" si="27"/>
        <v>0.13653999999999999</v>
      </c>
      <c r="AB372" s="25">
        <f t="shared" si="28"/>
        <v>1.0722794766672372E-2</v>
      </c>
      <c r="AC372" s="23">
        <f t="shared" si="29"/>
        <v>5.1675648564339864E-2</v>
      </c>
    </row>
    <row r="373" spans="1:29" x14ac:dyDescent="0.3">
      <c r="A373" s="4" t="s">
        <v>92</v>
      </c>
      <c r="B373" s="18">
        <v>45261</v>
      </c>
      <c r="C373" s="4" t="s">
        <v>279</v>
      </c>
      <c r="D373" s="4">
        <v>12</v>
      </c>
      <c r="E373" s="15">
        <v>1297377.8500000001</v>
      </c>
      <c r="F373" s="19">
        <v>1.1032999999999999</v>
      </c>
      <c r="G373" s="20">
        <v>0</v>
      </c>
      <c r="H373" s="4">
        <v>73.400000000000006</v>
      </c>
      <c r="I373" s="4">
        <v>5</v>
      </c>
      <c r="J373" s="4">
        <v>1</v>
      </c>
      <c r="K373" s="21">
        <v>0.87009999999999998</v>
      </c>
      <c r="L373" s="21">
        <v>9.8100000000000007E-2</v>
      </c>
      <c r="M373" s="4">
        <v>0</v>
      </c>
      <c r="N373" s="4">
        <v>0</v>
      </c>
      <c r="O373" s="4">
        <v>0</v>
      </c>
      <c r="P373" s="4">
        <v>90.1</v>
      </c>
      <c r="Q373" s="15">
        <v>0</v>
      </c>
      <c r="R373" s="15">
        <v>78423.38</v>
      </c>
      <c r="S373" s="15">
        <v>40780.9</v>
      </c>
      <c r="T373" s="15">
        <v>1394010.78</v>
      </c>
      <c r="U373" s="22">
        <f t="shared" si="25"/>
        <v>1335020.33</v>
      </c>
      <c r="V373" s="23">
        <f t="shared" si="26"/>
        <v>4.2317068738880165E-2</v>
      </c>
      <c r="W373" s="24">
        <f>Parametros!$B$4*H373+Parametros!$B$5*K373*100+Parametros!$B$6*P373+Parametros!$B$7*(1-L373)*100</f>
        <v>83.341499999999996</v>
      </c>
      <c r="X373" s="16">
        <f>INDEX('Tasa Referencia'!$B$2:$B$37,MATCH(B373,'Tasa Referencia'!$A$2:$A$37,0))</f>
        <v>0.1124</v>
      </c>
      <c r="Y373" s="16">
        <f>INDEX('Catalogo Proveedores'!$N$2:$N$101,MATCH(A373,'Catalogo Proveedores'!$A$2:$A$101,0))</f>
        <v>1.95E-2</v>
      </c>
      <c r="Z373" s="14">
        <v>-3.49E-3</v>
      </c>
      <c r="AA373" s="16">
        <f t="shared" si="27"/>
        <v>0.12841</v>
      </c>
      <c r="AB373" s="25">
        <f t="shared" si="28"/>
        <v>1.011831092005111E-2</v>
      </c>
      <c r="AC373" s="23">
        <f t="shared" si="29"/>
        <v>3.2198757818829055E-2</v>
      </c>
    </row>
    <row r="374" spans="1:29" x14ac:dyDescent="0.3">
      <c r="A374" s="4" t="s">
        <v>92</v>
      </c>
      <c r="B374" s="18">
        <v>45292</v>
      </c>
      <c r="C374" s="4" t="s">
        <v>281</v>
      </c>
      <c r="D374" s="4">
        <v>1</v>
      </c>
      <c r="E374" s="15">
        <v>1116326.19</v>
      </c>
      <c r="F374" s="19">
        <v>1.1032999999999999</v>
      </c>
      <c r="G374" s="20">
        <v>0</v>
      </c>
      <c r="H374" s="4">
        <v>74.900000000000006</v>
      </c>
      <c r="I374" s="4">
        <v>7</v>
      </c>
      <c r="J374" s="4">
        <v>1</v>
      </c>
      <c r="K374" s="21">
        <v>0.87109999999999999</v>
      </c>
      <c r="L374" s="21">
        <v>7.4999999999999997E-2</v>
      </c>
      <c r="M374" s="4">
        <v>0</v>
      </c>
      <c r="N374" s="4">
        <v>0</v>
      </c>
      <c r="O374" s="4">
        <v>0</v>
      </c>
      <c r="P374" s="4">
        <v>87.1</v>
      </c>
      <c r="Q374" s="15">
        <v>0</v>
      </c>
      <c r="R374" s="15">
        <v>26494.78</v>
      </c>
      <c r="S374" s="15">
        <v>27350.18</v>
      </c>
      <c r="T374" s="15">
        <v>1209921.22</v>
      </c>
      <c r="U374" s="22">
        <f t="shared" si="25"/>
        <v>1115470.79</v>
      </c>
      <c r="V374" s="23">
        <f t="shared" si="26"/>
        <v>7.8063289112327447E-2</v>
      </c>
      <c r="W374" s="24">
        <f>Parametros!$B$4*H374+Parametros!$B$5*K374*100+Parametros!$B$6*P374+Parametros!$B$7*(1-L374)*100</f>
        <v>83.643000000000001</v>
      </c>
      <c r="X374" s="16">
        <f>INDEX('Tasa Referencia'!$B$2:$B$37,MATCH(B374,'Tasa Referencia'!$A$2:$A$37,0))</f>
        <v>0.1133</v>
      </c>
      <c r="Y374" s="16">
        <f>INDEX('Catalogo Proveedores'!$N$2:$N$101,MATCH(A374,'Catalogo Proveedores'!$A$2:$A$101,0))</f>
        <v>1.95E-2</v>
      </c>
      <c r="Z374" s="14">
        <v>-5.96E-3</v>
      </c>
      <c r="AA374" s="16">
        <f t="shared" si="27"/>
        <v>0.12684000000000001</v>
      </c>
      <c r="AB374" s="25">
        <f t="shared" si="28"/>
        <v>1.0001118147171972E-2</v>
      </c>
      <c r="AC374" s="23">
        <f t="shared" si="29"/>
        <v>6.8062170965155475E-2</v>
      </c>
    </row>
    <row r="375" spans="1:29" x14ac:dyDescent="0.3">
      <c r="A375" s="4" t="s">
        <v>92</v>
      </c>
      <c r="B375" s="18">
        <v>45323</v>
      </c>
      <c r="C375" s="4" t="s">
        <v>281</v>
      </c>
      <c r="D375" s="4">
        <v>2</v>
      </c>
      <c r="E375" s="15">
        <v>1290433.44</v>
      </c>
      <c r="F375" s="19">
        <v>1.1032999999999999</v>
      </c>
      <c r="G375" s="20">
        <v>0</v>
      </c>
      <c r="H375" s="4">
        <v>74.3</v>
      </c>
      <c r="I375" s="4">
        <v>7</v>
      </c>
      <c r="J375" s="4">
        <v>2</v>
      </c>
      <c r="K375" s="21">
        <v>0.7782</v>
      </c>
      <c r="L375" s="21">
        <v>5.3900000000000003E-2</v>
      </c>
      <c r="M375" s="4">
        <v>0</v>
      </c>
      <c r="N375" s="4">
        <v>0</v>
      </c>
      <c r="O375" s="4">
        <v>0</v>
      </c>
      <c r="P375" s="4">
        <v>81</v>
      </c>
      <c r="Q375" s="15">
        <v>0</v>
      </c>
      <c r="R375" s="15">
        <v>41146.78</v>
      </c>
      <c r="S375" s="15">
        <v>26013.95</v>
      </c>
      <c r="T375" s="15">
        <v>1361600.64</v>
      </c>
      <c r="U375" s="22">
        <f t="shared" si="25"/>
        <v>1305566.27</v>
      </c>
      <c r="V375" s="23">
        <f t="shared" si="26"/>
        <v>4.1153307624767189E-2</v>
      </c>
      <c r="W375" s="24">
        <f>Parametros!$B$4*H375+Parametros!$B$5*K375*100+Parametros!$B$6*P375+Parametros!$B$7*(1-L375)*100</f>
        <v>79.742500000000007</v>
      </c>
      <c r="X375" s="16">
        <f>INDEX('Tasa Referencia'!$B$2:$B$37,MATCH(B375,'Tasa Referencia'!$A$2:$A$37,0))</f>
        <v>0.1123</v>
      </c>
      <c r="Y375" s="16">
        <f>INDEX('Catalogo Proveedores'!$N$2:$N$101,MATCH(A375,'Catalogo Proveedores'!$A$2:$A$101,0))</f>
        <v>1.95E-2</v>
      </c>
      <c r="Z375" s="14">
        <v>-6.6400000000000001E-3</v>
      </c>
      <c r="AA375" s="16">
        <f t="shared" si="27"/>
        <v>0.12515999999999999</v>
      </c>
      <c r="AB375" s="25">
        <f t="shared" si="28"/>
        <v>9.8755485266444065E-3</v>
      </c>
      <c r="AC375" s="23">
        <f t="shared" si="29"/>
        <v>3.1277759098122783E-2</v>
      </c>
    </row>
    <row r="376" spans="1:29" x14ac:dyDescent="0.3">
      <c r="A376" s="4" t="s">
        <v>92</v>
      </c>
      <c r="B376" s="18">
        <v>45352</v>
      </c>
      <c r="C376" s="4" t="s">
        <v>281</v>
      </c>
      <c r="D376" s="4">
        <v>3</v>
      </c>
      <c r="E376" s="15">
        <v>1312486.45</v>
      </c>
      <c r="F376" s="19">
        <v>1.1032999999999999</v>
      </c>
      <c r="G376" s="20">
        <v>0</v>
      </c>
      <c r="H376" s="4">
        <v>69.900000000000006</v>
      </c>
      <c r="I376" s="4">
        <v>7</v>
      </c>
      <c r="J376" s="4">
        <v>2</v>
      </c>
      <c r="K376" s="21">
        <v>0.73640000000000005</v>
      </c>
      <c r="L376" s="21">
        <v>0.1782</v>
      </c>
      <c r="M376" s="4">
        <v>2</v>
      </c>
      <c r="N376" s="4">
        <v>0</v>
      </c>
      <c r="O376" s="4">
        <v>0</v>
      </c>
      <c r="P376" s="4">
        <v>83.7</v>
      </c>
      <c r="Q376" s="15">
        <v>8003.32</v>
      </c>
      <c r="R376" s="15">
        <v>72295.61</v>
      </c>
      <c r="S376" s="15">
        <v>75434.14</v>
      </c>
      <c r="T376" s="15">
        <v>1337943.4099999999</v>
      </c>
      <c r="U376" s="22">
        <f t="shared" si="25"/>
        <v>1317351.2400000002</v>
      </c>
      <c r="V376" s="23">
        <f t="shared" si="26"/>
        <v>1.539091253493277E-2</v>
      </c>
      <c r="W376" s="24">
        <f>Parametros!$B$4*H376+Parametros!$B$5*K376*100+Parametros!$B$6*P376+Parametros!$B$7*(1-L376)*100</f>
        <v>75.623999999999995</v>
      </c>
      <c r="X376" s="16">
        <f>INDEX('Tasa Referencia'!$B$2:$B$37,MATCH(B376,'Tasa Referencia'!$A$2:$A$37,0))</f>
        <v>0.1101</v>
      </c>
      <c r="Y376" s="16">
        <f>INDEX('Catalogo Proveedores'!$N$2:$N$101,MATCH(A376,'Catalogo Proveedores'!$A$2:$A$101,0))</f>
        <v>1.95E-2</v>
      </c>
      <c r="Z376" s="14">
        <v>-4.8799999999999998E-3</v>
      </c>
      <c r="AA376" s="16">
        <f t="shared" si="27"/>
        <v>0.12472</v>
      </c>
      <c r="AB376" s="25">
        <f t="shared" si="28"/>
        <v>9.8426328448060207E-3</v>
      </c>
      <c r="AC376" s="23">
        <f t="shared" si="29"/>
        <v>5.5482796901267489E-3</v>
      </c>
    </row>
    <row r="377" spans="1:29" x14ac:dyDescent="0.3">
      <c r="A377" s="4" t="s">
        <v>92</v>
      </c>
      <c r="B377" s="18">
        <v>45383</v>
      </c>
      <c r="C377" s="4" t="s">
        <v>281</v>
      </c>
      <c r="D377" s="4">
        <v>4</v>
      </c>
      <c r="E377" s="15">
        <v>1424990.15</v>
      </c>
      <c r="F377" s="19">
        <v>1.1032999999999999</v>
      </c>
      <c r="G377" s="20">
        <v>0</v>
      </c>
      <c r="H377" s="4">
        <v>72.900000000000006</v>
      </c>
      <c r="I377" s="4">
        <v>11</v>
      </c>
      <c r="J377" s="4">
        <v>2</v>
      </c>
      <c r="K377" s="21">
        <v>0.83260000000000001</v>
      </c>
      <c r="L377" s="21">
        <v>7.17E-2</v>
      </c>
      <c r="M377" s="4">
        <v>1</v>
      </c>
      <c r="N377" s="4">
        <v>1</v>
      </c>
      <c r="O377" s="4">
        <v>14.9</v>
      </c>
      <c r="P377" s="4">
        <v>85.5</v>
      </c>
      <c r="Q377" s="15">
        <v>110452.07</v>
      </c>
      <c r="R377" s="15">
        <v>54334.37</v>
      </c>
      <c r="S377" s="15">
        <v>36363.97</v>
      </c>
      <c r="T377" s="15">
        <v>1529219.16</v>
      </c>
      <c r="U377" s="22">
        <f t="shared" si="25"/>
        <v>1553412.62</v>
      </c>
      <c r="V377" s="23">
        <f t="shared" si="26"/>
        <v>-1.5820793142560546E-2</v>
      </c>
      <c r="W377" s="24">
        <f>Parametros!$B$4*H377+Parametros!$B$5*K377*100+Parametros!$B$6*P377+Parametros!$B$7*(1-L377)*100</f>
        <v>81.517499999999998</v>
      </c>
      <c r="X377" s="16">
        <f>INDEX('Tasa Referencia'!$B$2:$B$37,MATCH(B377,'Tasa Referencia'!$A$2:$A$37,0))</f>
        <v>0.10920000000000001</v>
      </c>
      <c r="Y377" s="16">
        <f>INDEX('Catalogo Proveedores'!$N$2:$N$101,MATCH(A377,'Catalogo Proveedores'!$A$2:$A$101,0))</f>
        <v>1.95E-2</v>
      </c>
      <c r="Z377" s="14">
        <v>-6.96E-3</v>
      </c>
      <c r="AA377" s="16">
        <f t="shared" si="27"/>
        <v>0.12174000000000001</v>
      </c>
      <c r="AB377" s="25">
        <f t="shared" si="28"/>
        <v>9.6193927121239753E-3</v>
      </c>
      <c r="AC377" s="23">
        <f t="shared" si="29"/>
        <v>-2.5440185854684522E-2</v>
      </c>
    </row>
    <row r="378" spans="1:29" x14ac:dyDescent="0.3">
      <c r="A378" s="4" t="s">
        <v>92</v>
      </c>
      <c r="B378" s="18">
        <v>45413</v>
      </c>
      <c r="C378" s="4" t="s">
        <v>281</v>
      </c>
      <c r="D378" s="4">
        <v>5</v>
      </c>
      <c r="E378" s="15">
        <v>1533542.73</v>
      </c>
      <c r="F378" s="19">
        <v>1.1032999999999999</v>
      </c>
      <c r="G378" s="20">
        <v>0</v>
      </c>
      <c r="H378" s="4">
        <v>72.900000000000006</v>
      </c>
      <c r="I378" s="4">
        <v>11</v>
      </c>
      <c r="J378" s="4">
        <v>3</v>
      </c>
      <c r="K378" s="21">
        <v>0.71450000000000002</v>
      </c>
      <c r="L378" s="21">
        <v>0.15640000000000001</v>
      </c>
      <c r="M378" s="4">
        <v>1</v>
      </c>
      <c r="N378" s="4">
        <v>0</v>
      </c>
      <c r="O378" s="4">
        <v>0</v>
      </c>
      <c r="P378" s="4">
        <v>91</v>
      </c>
      <c r="Q378" s="15">
        <v>11444.07</v>
      </c>
      <c r="R378" s="15">
        <v>151509.01999999999</v>
      </c>
      <c r="S378" s="15">
        <v>81137.919999999998</v>
      </c>
      <c r="T378" s="15">
        <v>1559254.13</v>
      </c>
      <c r="U378" s="22">
        <f t="shared" si="25"/>
        <v>1615357.9000000001</v>
      </c>
      <c r="V378" s="23">
        <f t="shared" si="26"/>
        <v>-3.5981158504290928E-2</v>
      </c>
      <c r="W378" s="24">
        <f>Parametros!$B$4*H378+Parametros!$B$5*K378*100+Parametros!$B$6*P378+Parametros!$B$7*(1-L378)*100</f>
        <v>77.804000000000002</v>
      </c>
      <c r="X378" s="16">
        <f>INDEX('Tasa Referencia'!$B$2:$B$37,MATCH(B378,'Tasa Referencia'!$A$2:$A$37,0))</f>
        <v>0.1077</v>
      </c>
      <c r="Y378" s="16">
        <f>INDEX('Catalogo Proveedores'!$N$2:$N$101,MATCH(A378,'Catalogo Proveedores'!$A$2:$A$101,0))</f>
        <v>1.95E-2</v>
      </c>
      <c r="Z378" s="14">
        <v>-4.3600000000000002E-3</v>
      </c>
      <c r="AA378" s="16">
        <f t="shared" si="27"/>
        <v>0.12284</v>
      </c>
      <c r="AB378" s="25">
        <f t="shared" si="28"/>
        <v>9.7018600168681246E-3</v>
      </c>
      <c r="AC378" s="23">
        <f t="shared" si="29"/>
        <v>-4.5683018521159052E-2</v>
      </c>
    </row>
    <row r="379" spans="1:29" x14ac:dyDescent="0.3">
      <c r="A379" s="4" t="s">
        <v>92</v>
      </c>
      <c r="B379" s="18">
        <v>45444</v>
      </c>
      <c r="C379" s="4" t="s">
        <v>281</v>
      </c>
      <c r="D379" s="4">
        <v>6</v>
      </c>
      <c r="E379" s="15">
        <v>1453198.13</v>
      </c>
      <c r="F379" s="19">
        <v>1.1032999999999999</v>
      </c>
      <c r="G379" s="20">
        <v>0</v>
      </c>
      <c r="H379" s="4">
        <v>72.7</v>
      </c>
      <c r="I379" s="4">
        <v>9</v>
      </c>
      <c r="J379" s="4">
        <v>1</v>
      </c>
      <c r="K379" s="21">
        <v>0.88749999999999996</v>
      </c>
      <c r="L379" s="21">
        <v>0.1008</v>
      </c>
      <c r="M379" s="4">
        <v>0</v>
      </c>
      <c r="N379" s="4">
        <v>0</v>
      </c>
      <c r="O379" s="4">
        <v>0</v>
      </c>
      <c r="P379" s="4">
        <v>91.9</v>
      </c>
      <c r="Q379" s="15">
        <v>0</v>
      </c>
      <c r="R379" s="15">
        <v>71775.89</v>
      </c>
      <c r="S379" s="15">
        <v>46856.59</v>
      </c>
      <c r="T379" s="15">
        <v>1616924.53</v>
      </c>
      <c r="U379" s="22">
        <f t="shared" si="25"/>
        <v>1478117.4299999997</v>
      </c>
      <c r="V379" s="23">
        <f t="shared" si="26"/>
        <v>8.5846369094295535E-2</v>
      </c>
      <c r="W379" s="24">
        <f>Parametros!$B$4*H379+Parametros!$B$5*K379*100+Parametros!$B$6*P379+Parametros!$B$7*(1-L379)*100</f>
        <v>83.938000000000002</v>
      </c>
      <c r="X379" s="16">
        <f>INDEX('Tasa Referencia'!$B$2:$B$37,MATCH(B379,'Tasa Referencia'!$A$2:$A$37,0))</f>
        <v>0.1045</v>
      </c>
      <c r="Y379" s="16">
        <f>INDEX('Catalogo Proveedores'!$N$2:$N$101,MATCH(A379,'Catalogo Proveedores'!$A$2:$A$101,0))</f>
        <v>1.95E-2</v>
      </c>
      <c r="Z379" s="14">
        <v>7.1000000000000002E-4</v>
      </c>
      <c r="AA379" s="16">
        <f t="shared" si="27"/>
        <v>0.12471</v>
      </c>
      <c r="AB379" s="25">
        <f t="shared" si="28"/>
        <v>9.841884623953856E-3</v>
      </c>
      <c r="AC379" s="23">
        <f t="shared" si="29"/>
        <v>7.6004484470341679E-2</v>
      </c>
    </row>
    <row r="380" spans="1:29" x14ac:dyDescent="0.3">
      <c r="A380" s="4" t="s">
        <v>92</v>
      </c>
      <c r="B380" s="18">
        <v>45474</v>
      </c>
      <c r="C380" s="4" t="s">
        <v>281</v>
      </c>
      <c r="D380" s="4">
        <v>7</v>
      </c>
      <c r="E380" s="15">
        <v>1530596.54</v>
      </c>
      <c r="F380" s="19">
        <v>1.1032999999999999</v>
      </c>
      <c r="G380" s="20">
        <v>0</v>
      </c>
      <c r="H380" s="4">
        <v>72.7</v>
      </c>
      <c r="I380" s="4">
        <v>6</v>
      </c>
      <c r="J380" s="4">
        <v>1</v>
      </c>
      <c r="K380" s="21">
        <v>0.88639999999999997</v>
      </c>
      <c r="L380" s="21">
        <v>0.13800000000000001</v>
      </c>
      <c r="M380" s="4">
        <v>0</v>
      </c>
      <c r="N380" s="4">
        <v>0</v>
      </c>
      <c r="O380" s="4">
        <v>0</v>
      </c>
      <c r="P380" s="4">
        <v>86.8</v>
      </c>
      <c r="Q380" s="15">
        <v>0</v>
      </c>
      <c r="R380" s="15">
        <v>137960.07</v>
      </c>
      <c r="S380" s="15">
        <v>66414.16</v>
      </c>
      <c r="T380" s="15">
        <v>1655206.5</v>
      </c>
      <c r="U380" s="22">
        <f t="shared" si="25"/>
        <v>1602142.4500000002</v>
      </c>
      <c r="V380" s="23">
        <f t="shared" si="26"/>
        <v>3.205886999597924E-2</v>
      </c>
      <c r="W380" s="24">
        <f>Parametros!$B$4*H380+Parametros!$B$5*K380*100+Parametros!$B$6*P380+Parametros!$B$7*(1-L380)*100</f>
        <v>82.326999999999998</v>
      </c>
      <c r="X380" s="16">
        <f>INDEX('Tasa Referencia'!$B$2:$B$37,MATCH(B380,'Tasa Referencia'!$A$2:$A$37,0))</f>
        <v>0.1027</v>
      </c>
      <c r="Y380" s="16">
        <f>INDEX('Catalogo Proveedores'!$N$2:$N$101,MATCH(A380,'Catalogo Proveedores'!$A$2:$A$101,0))</f>
        <v>1.95E-2</v>
      </c>
      <c r="Z380" s="14">
        <v>1.67E-3</v>
      </c>
      <c r="AA380" s="16">
        <f t="shared" si="27"/>
        <v>0.12387000000000001</v>
      </c>
      <c r="AB380" s="25">
        <f t="shared" si="28"/>
        <v>9.7790122914975797E-3</v>
      </c>
      <c r="AC380" s="23">
        <f t="shared" si="29"/>
        <v>2.2279857704481661E-2</v>
      </c>
    </row>
    <row r="381" spans="1:29" x14ac:dyDescent="0.3">
      <c r="A381" s="4" t="s">
        <v>92</v>
      </c>
      <c r="B381" s="18">
        <v>45505</v>
      </c>
      <c r="C381" s="4" t="s">
        <v>281</v>
      </c>
      <c r="D381" s="4">
        <v>8</v>
      </c>
      <c r="E381" s="15">
        <v>1400283.85</v>
      </c>
      <c r="F381" s="19">
        <v>1.1032999999999999</v>
      </c>
      <c r="G381" s="20">
        <v>0</v>
      </c>
      <c r="H381" s="4">
        <v>68.099999999999994</v>
      </c>
      <c r="I381" s="4">
        <v>9</v>
      </c>
      <c r="J381" s="4">
        <v>2</v>
      </c>
      <c r="K381" s="21">
        <v>0.76800000000000002</v>
      </c>
      <c r="L381" s="21">
        <v>0.1091</v>
      </c>
      <c r="M381" s="4">
        <v>0</v>
      </c>
      <c r="N381" s="4">
        <v>0</v>
      </c>
      <c r="O381" s="4">
        <v>0</v>
      </c>
      <c r="P381" s="4">
        <v>87.1</v>
      </c>
      <c r="Q381" s="15">
        <v>0</v>
      </c>
      <c r="R381" s="15">
        <v>88325.11</v>
      </c>
      <c r="S381" s="15">
        <v>51443.21</v>
      </c>
      <c r="T381" s="15">
        <v>1404133.8</v>
      </c>
      <c r="U381" s="22">
        <f t="shared" si="25"/>
        <v>1437165.7500000002</v>
      </c>
      <c r="V381" s="23">
        <f t="shared" si="26"/>
        <v>-2.3524788022338174E-2</v>
      </c>
      <c r="W381" s="24">
        <f>Parametros!$B$4*H381+Parametros!$B$5*K381*100+Parametros!$B$6*P381+Parametros!$B$7*(1-L381)*100</f>
        <v>77.658500000000004</v>
      </c>
      <c r="X381" s="16">
        <f>INDEX('Tasa Referencia'!$B$2:$B$37,MATCH(B381,'Tasa Referencia'!$A$2:$A$37,0))</f>
        <v>0.1017</v>
      </c>
      <c r="Y381" s="16">
        <f>INDEX('Catalogo Proveedores'!$N$2:$N$101,MATCH(A381,'Catalogo Proveedores'!$A$2:$A$101,0))</f>
        <v>1.95E-2</v>
      </c>
      <c r="Z381" s="14">
        <v>4.3200000000000001E-3</v>
      </c>
      <c r="AA381" s="16">
        <f t="shared" si="27"/>
        <v>0.12551999999999999</v>
      </c>
      <c r="AB381" s="25">
        <f t="shared" si="28"/>
        <v>9.9024707639645548E-3</v>
      </c>
      <c r="AC381" s="23">
        <f t="shared" si="29"/>
        <v>-3.3427258786302733E-2</v>
      </c>
    </row>
    <row r="382" spans="1:29" x14ac:dyDescent="0.3">
      <c r="A382" s="4" t="s">
        <v>92</v>
      </c>
      <c r="B382" s="18">
        <v>45536</v>
      </c>
      <c r="C382" s="4" t="s">
        <v>281</v>
      </c>
      <c r="D382" s="4">
        <v>9</v>
      </c>
      <c r="E382" s="15">
        <v>1374473.42</v>
      </c>
      <c r="F382" s="19">
        <v>1.1032999999999999</v>
      </c>
      <c r="G382" s="20">
        <v>0</v>
      </c>
      <c r="H382" s="4">
        <v>58.7</v>
      </c>
      <c r="I382" s="4">
        <v>12</v>
      </c>
      <c r="J382" s="4">
        <v>5</v>
      </c>
      <c r="K382" s="21">
        <v>0.58409999999999995</v>
      </c>
      <c r="L382" s="21">
        <v>0.1762</v>
      </c>
      <c r="M382" s="4">
        <v>4</v>
      </c>
      <c r="N382" s="4">
        <v>2</v>
      </c>
      <c r="O382" s="4">
        <v>70.2</v>
      </c>
      <c r="P382" s="4">
        <v>86.3</v>
      </c>
      <c r="Q382" s="15">
        <v>430516.18</v>
      </c>
      <c r="R382" s="15">
        <v>87613.94</v>
      </c>
      <c r="S382" s="15">
        <v>86384.59</v>
      </c>
      <c r="T382" s="15">
        <v>1286726.01</v>
      </c>
      <c r="U382" s="22">
        <f t="shared" si="25"/>
        <v>1806218.9499999997</v>
      </c>
      <c r="V382" s="23">
        <f t="shared" si="26"/>
        <v>-0.40373236878921853</v>
      </c>
      <c r="W382" s="24">
        <f>Parametros!$B$4*H382+Parametros!$B$5*K382*100+Parametros!$B$6*P382+Parametros!$B$7*(1-L382)*100</f>
        <v>67.685000000000002</v>
      </c>
      <c r="X382" s="16">
        <f>INDEX('Tasa Referencia'!$B$2:$B$37,MATCH(B382,'Tasa Referencia'!$A$2:$A$37,0))</f>
        <v>9.7900000000000001E-2</v>
      </c>
      <c r="Y382" s="16">
        <f>INDEX('Catalogo Proveedores'!$N$2:$N$101,MATCH(A382,'Catalogo Proveedores'!$A$2:$A$101,0))</f>
        <v>1.95E-2</v>
      </c>
      <c r="Z382" s="14">
        <v>3.8899999999999998E-3</v>
      </c>
      <c r="AA382" s="16">
        <f t="shared" si="27"/>
        <v>0.12129000000000001</v>
      </c>
      <c r="AB382" s="25">
        <f t="shared" si="28"/>
        <v>9.5856347197933456E-3</v>
      </c>
      <c r="AC382" s="23">
        <f t="shared" si="29"/>
        <v>-0.41331800350901188</v>
      </c>
    </row>
    <row r="383" spans="1:29" x14ac:dyDescent="0.3">
      <c r="A383" s="4" t="s">
        <v>92</v>
      </c>
      <c r="B383" s="18">
        <v>45566</v>
      </c>
      <c r="C383" s="4" t="s">
        <v>281</v>
      </c>
      <c r="D383" s="4">
        <v>10</v>
      </c>
      <c r="E383" s="15">
        <v>1186584.9099999999</v>
      </c>
      <c r="F383" s="19">
        <v>1.1032999999999999</v>
      </c>
      <c r="G383" s="20">
        <v>0</v>
      </c>
      <c r="H383" s="4">
        <v>61.2</v>
      </c>
      <c r="I383" s="4">
        <v>7</v>
      </c>
      <c r="J383" s="4">
        <v>2</v>
      </c>
      <c r="K383" s="21">
        <v>0.77859999999999996</v>
      </c>
      <c r="L383" s="21">
        <v>0.2162</v>
      </c>
      <c r="M383" s="4">
        <v>0</v>
      </c>
      <c r="N383" s="4">
        <v>1</v>
      </c>
      <c r="O383" s="4">
        <v>94.9</v>
      </c>
      <c r="P383" s="4">
        <v>90.5</v>
      </c>
      <c r="Q383" s="15">
        <v>460742.03</v>
      </c>
      <c r="R383" s="15">
        <v>142902.43</v>
      </c>
      <c r="S383" s="15">
        <v>81694.77</v>
      </c>
      <c r="T383" s="15">
        <v>1231292.08</v>
      </c>
      <c r="U383" s="22">
        <f t="shared" si="25"/>
        <v>1708534.5999999999</v>
      </c>
      <c r="V383" s="23">
        <f t="shared" si="26"/>
        <v>-0.38759489137621983</v>
      </c>
      <c r="W383" s="24">
        <f>Parametros!$B$4*H383+Parametros!$B$5*K383*100+Parametros!$B$6*P383+Parametros!$B$7*(1-L383)*100</f>
        <v>74.634999999999991</v>
      </c>
      <c r="X383" s="16">
        <f>INDEX('Tasa Referencia'!$B$2:$B$37,MATCH(B383,'Tasa Referencia'!$A$2:$A$37,0))</f>
        <v>9.5200000000000007E-2</v>
      </c>
      <c r="Y383" s="16">
        <f>INDEX('Catalogo Proveedores'!$N$2:$N$101,MATCH(A383,'Catalogo Proveedores'!$A$2:$A$101,0))</f>
        <v>1.95E-2</v>
      </c>
      <c r="Z383" s="14">
        <v>3.3999999999999998E-3</v>
      </c>
      <c r="AA383" s="16">
        <f t="shared" si="27"/>
        <v>0.11810000000000001</v>
      </c>
      <c r="AB383" s="25">
        <f t="shared" si="28"/>
        <v>9.3459713832941826E-3</v>
      </c>
      <c r="AC383" s="23">
        <f t="shared" si="29"/>
        <v>-0.39694086275951401</v>
      </c>
    </row>
    <row r="384" spans="1:29" x14ac:dyDescent="0.3">
      <c r="A384" s="4" t="s">
        <v>92</v>
      </c>
      <c r="B384" s="18">
        <v>45597</v>
      </c>
      <c r="C384" s="4" t="s">
        <v>281</v>
      </c>
      <c r="D384" s="4">
        <v>11</v>
      </c>
      <c r="E384" s="15">
        <v>1223260.8999999999</v>
      </c>
      <c r="F384" s="19">
        <v>1.1791</v>
      </c>
      <c r="G384" s="20">
        <v>6.8699999999999997E-2</v>
      </c>
      <c r="H384" s="4">
        <v>63</v>
      </c>
      <c r="I384" s="4">
        <v>8</v>
      </c>
      <c r="J384" s="4">
        <v>1</v>
      </c>
      <c r="K384" s="21">
        <v>0.86170000000000002</v>
      </c>
      <c r="L384" s="21">
        <v>0.1208</v>
      </c>
      <c r="M384" s="4">
        <v>2</v>
      </c>
      <c r="N384" s="4">
        <v>0</v>
      </c>
      <c r="O384" s="4">
        <v>0</v>
      </c>
      <c r="P384" s="4">
        <v>88.3</v>
      </c>
      <c r="Q384" s="15">
        <v>7730.42</v>
      </c>
      <c r="R384" s="15">
        <v>61629.53</v>
      </c>
      <c r="S384" s="15">
        <v>46769.39</v>
      </c>
      <c r="T384" s="15">
        <v>1316894.5900000001</v>
      </c>
      <c r="U384" s="22">
        <f t="shared" si="25"/>
        <v>1245851.46</v>
      </c>
      <c r="V384" s="23">
        <f t="shared" si="26"/>
        <v>5.3947468946622459E-2</v>
      </c>
      <c r="W384" s="24">
        <f>Parametros!$B$4*H384+Parametros!$B$5*K384*100+Parametros!$B$6*P384+Parametros!$B$7*(1-L384)*100</f>
        <v>78.748999999999995</v>
      </c>
      <c r="X384" s="16">
        <f>INDEX('Tasa Referencia'!$B$2:$B$37,MATCH(B384,'Tasa Referencia'!$A$2:$A$37,0))</f>
        <v>9.5600000000000004E-2</v>
      </c>
      <c r="Y384" s="16">
        <f>INDEX('Catalogo Proveedores'!$N$2:$N$101,MATCH(A384,'Catalogo Proveedores'!$A$2:$A$101,0))</f>
        <v>1.95E-2</v>
      </c>
      <c r="Z384" s="14">
        <v>1.6299999999999999E-3</v>
      </c>
      <c r="AA384" s="16">
        <f t="shared" si="27"/>
        <v>0.11673000000000001</v>
      </c>
      <c r="AB384" s="25">
        <f t="shared" si="28"/>
        <v>9.2428514207296697E-3</v>
      </c>
      <c r="AC384" s="23">
        <f t="shared" si="29"/>
        <v>4.470461752589279E-2</v>
      </c>
    </row>
    <row r="385" spans="1:29" x14ac:dyDescent="0.3">
      <c r="A385" s="4" t="s">
        <v>92</v>
      </c>
      <c r="B385" s="18">
        <v>45627</v>
      </c>
      <c r="C385" s="4" t="s">
        <v>281</v>
      </c>
      <c r="D385" s="4">
        <v>12</v>
      </c>
      <c r="E385" s="15">
        <v>1228440.8400000001</v>
      </c>
      <c r="F385" s="19">
        <v>1.1791</v>
      </c>
      <c r="G385" s="20">
        <v>0</v>
      </c>
      <c r="H385" s="4">
        <v>64.599999999999994</v>
      </c>
      <c r="I385" s="4">
        <v>7</v>
      </c>
      <c r="J385" s="4">
        <v>1</v>
      </c>
      <c r="K385" s="21">
        <v>0.88249999999999995</v>
      </c>
      <c r="L385" s="21">
        <v>0.17050000000000001</v>
      </c>
      <c r="M385" s="4">
        <v>0</v>
      </c>
      <c r="N385" s="4">
        <v>0</v>
      </c>
      <c r="O385" s="4">
        <v>0</v>
      </c>
      <c r="P385" s="4">
        <v>90</v>
      </c>
      <c r="Q385" s="15">
        <v>0</v>
      </c>
      <c r="R385" s="15">
        <v>105010.96</v>
      </c>
      <c r="S385" s="15">
        <v>65299.53</v>
      </c>
      <c r="T385" s="15">
        <v>1395246.82</v>
      </c>
      <c r="U385" s="22">
        <f t="shared" si="25"/>
        <v>1268152.27</v>
      </c>
      <c r="V385" s="23">
        <f t="shared" si="26"/>
        <v>9.1091087381944394E-2</v>
      </c>
      <c r="W385" s="24">
        <f>Parametros!$B$4*H385+Parametros!$B$5*K385*100+Parametros!$B$6*P385+Parametros!$B$7*(1-L385)*100</f>
        <v>79.527499999999989</v>
      </c>
      <c r="X385" s="16">
        <f>INDEX('Tasa Referencia'!$B$2:$B$37,MATCH(B385,'Tasa Referencia'!$A$2:$A$37,0))</f>
        <v>9.2399999999999996E-2</v>
      </c>
      <c r="Y385" s="16">
        <f>INDEX('Catalogo Proveedores'!$N$2:$N$101,MATCH(A385,'Catalogo Proveedores'!$A$2:$A$101,0))</f>
        <v>1.95E-2</v>
      </c>
      <c r="Z385" s="14">
        <v>2.6700000000000001E-3</v>
      </c>
      <c r="AA385" s="16">
        <f t="shared" si="27"/>
        <v>0.11457000000000001</v>
      </c>
      <c r="AB385" s="25">
        <f t="shared" si="28"/>
        <v>9.0800323324085053E-3</v>
      </c>
      <c r="AC385" s="23">
        <f t="shared" si="29"/>
        <v>8.2011055049535889E-2</v>
      </c>
    </row>
    <row r="386" spans="1:29" x14ac:dyDescent="0.3">
      <c r="A386" s="4" t="s">
        <v>92</v>
      </c>
      <c r="B386" s="18">
        <v>45658</v>
      </c>
      <c r="C386" s="4" t="s">
        <v>282</v>
      </c>
      <c r="D386" s="4">
        <v>1</v>
      </c>
      <c r="E386" s="15">
        <v>1530856.77</v>
      </c>
      <c r="F386" s="19">
        <v>1.1791</v>
      </c>
      <c r="G386" s="20">
        <v>0</v>
      </c>
      <c r="H386" s="4">
        <v>68.7</v>
      </c>
      <c r="I386" s="4">
        <v>5</v>
      </c>
      <c r="J386" s="4">
        <v>1</v>
      </c>
      <c r="K386" s="21">
        <v>0.8569</v>
      </c>
      <c r="L386" s="21">
        <v>7.51E-2</v>
      </c>
      <c r="M386" s="4">
        <v>0</v>
      </c>
      <c r="N386" s="4">
        <v>0</v>
      </c>
      <c r="O386" s="4">
        <v>0</v>
      </c>
      <c r="P386" s="4">
        <v>86.8</v>
      </c>
      <c r="Q386" s="15">
        <v>0</v>
      </c>
      <c r="R386" s="15">
        <v>54442.64</v>
      </c>
      <c r="S386" s="15">
        <v>37560.269999999997</v>
      </c>
      <c r="T386" s="15">
        <v>1666322.42</v>
      </c>
      <c r="U386" s="22">
        <f t="shared" ref="U386:U449" si="30">E386+Q386+R386-S386</f>
        <v>1547739.14</v>
      </c>
      <c r="V386" s="23">
        <f t="shared" ref="V386:V449" si="31">IF(T386=0,0,(T386-U386)/T386)</f>
        <v>7.1164666919622935E-2</v>
      </c>
      <c r="W386" s="24">
        <f>Parametros!$B$4*H386+Parametros!$B$5*K386*100+Parametros!$B$6*P386+Parametros!$B$7*(1-L386)*100</f>
        <v>80.985500000000002</v>
      </c>
      <c r="X386" s="16">
        <f>INDEX('Tasa Referencia'!$B$2:$B$37,MATCH(B386,'Tasa Referencia'!$A$2:$A$37,0))</f>
        <v>8.8900000000000007E-2</v>
      </c>
      <c r="Y386" s="16">
        <f>INDEX('Catalogo Proveedores'!$N$2:$N$101,MATCH(A386,'Catalogo Proveedores'!$A$2:$A$101,0))</f>
        <v>1.95E-2</v>
      </c>
      <c r="Z386" s="14">
        <v>3.9100000000000003E-3</v>
      </c>
      <c r="AA386" s="16">
        <f t="shared" ref="AA386:AA449" si="32">X386+Y386+Z386</f>
        <v>0.11231000000000001</v>
      </c>
      <c r="AB386" s="25">
        <f t="shared" ref="AB386:AB449" si="33">(1+AA386)^(1/12)-1</f>
        <v>8.9093653905527592E-3</v>
      </c>
      <c r="AC386" s="23">
        <f t="shared" ref="AC386:AC449" si="34">V386-AB386</f>
        <v>6.2255301529070176E-2</v>
      </c>
    </row>
    <row r="387" spans="1:29" x14ac:dyDescent="0.3">
      <c r="A387" s="4" t="s">
        <v>92</v>
      </c>
      <c r="B387" s="18">
        <v>45689</v>
      </c>
      <c r="C387" s="4" t="s">
        <v>282</v>
      </c>
      <c r="D387" s="4">
        <v>2</v>
      </c>
      <c r="E387" s="15">
        <v>1421266.76</v>
      </c>
      <c r="F387" s="19">
        <v>1.1791</v>
      </c>
      <c r="G387" s="20">
        <v>0</v>
      </c>
      <c r="H387" s="4">
        <v>70.8</v>
      </c>
      <c r="I387" s="4">
        <v>7</v>
      </c>
      <c r="J387" s="4">
        <v>1</v>
      </c>
      <c r="K387" s="21">
        <v>0.89259999999999995</v>
      </c>
      <c r="L387" s="21">
        <v>7.1800000000000003E-2</v>
      </c>
      <c r="M387" s="4">
        <v>0</v>
      </c>
      <c r="N387" s="4">
        <v>0</v>
      </c>
      <c r="O387" s="4">
        <v>0</v>
      </c>
      <c r="P387" s="4">
        <v>91.1</v>
      </c>
      <c r="Q387" s="15">
        <v>0</v>
      </c>
      <c r="R387" s="15">
        <v>34126.519999999997</v>
      </c>
      <c r="S387" s="15">
        <v>33472.86</v>
      </c>
      <c r="T387" s="15">
        <v>1575629.3</v>
      </c>
      <c r="U387" s="22">
        <f t="shared" si="30"/>
        <v>1421920.42</v>
      </c>
      <c r="V387" s="23">
        <f t="shared" si="31"/>
        <v>9.7553961455273855E-2</v>
      </c>
      <c r="W387" s="24">
        <f>Parametros!$B$4*H387+Parametros!$B$5*K387*100+Parametros!$B$6*P387+Parametros!$B$7*(1-L387)*100</f>
        <v>83.700999999999993</v>
      </c>
      <c r="X387" s="16">
        <f>INDEX('Tasa Referencia'!$B$2:$B$37,MATCH(B387,'Tasa Referencia'!$A$2:$A$37,0))</f>
        <v>8.8300000000000003E-2</v>
      </c>
      <c r="Y387" s="16">
        <f>INDEX('Catalogo Proveedores'!$N$2:$N$101,MATCH(A387,'Catalogo Proveedores'!$A$2:$A$101,0))</f>
        <v>1.95E-2</v>
      </c>
      <c r="Z387" s="14">
        <v>-6.7000000000000002E-4</v>
      </c>
      <c r="AA387" s="16">
        <f t="shared" si="32"/>
        <v>0.10713</v>
      </c>
      <c r="AB387" s="25">
        <f t="shared" si="33"/>
        <v>8.5169883586744266E-3</v>
      </c>
      <c r="AC387" s="23">
        <f t="shared" si="34"/>
        <v>8.9036973096599428E-2</v>
      </c>
    </row>
    <row r="388" spans="1:29" x14ac:dyDescent="0.3">
      <c r="A388" s="4" t="s">
        <v>92</v>
      </c>
      <c r="B388" s="18">
        <v>45717</v>
      </c>
      <c r="C388" s="4" t="s">
        <v>282</v>
      </c>
      <c r="D388" s="4">
        <v>3</v>
      </c>
      <c r="E388" s="15">
        <v>1641973.32</v>
      </c>
      <c r="F388" s="19">
        <v>1.1791</v>
      </c>
      <c r="G388" s="20">
        <v>0</v>
      </c>
      <c r="H388" s="4">
        <v>68.2</v>
      </c>
      <c r="I388" s="4">
        <v>12</v>
      </c>
      <c r="J388" s="4">
        <v>4</v>
      </c>
      <c r="K388" s="21">
        <v>0.66359999999999997</v>
      </c>
      <c r="L388" s="21">
        <v>8.9599999999999999E-2</v>
      </c>
      <c r="M388" s="4">
        <v>3</v>
      </c>
      <c r="N388" s="4">
        <v>1</v>
      </c>
      <c r="O388" s="4">
        <v>16.399999999999999</v>
      </c>
      <c r="P388" s="4">
        <v>89.7</v>
      </c>
      <c r="Q388" s="15">
        <v>126756.95</v>
      </c>
      <c r="R388" s="15">
        <v>85812.76</v>
      </c>
      <c r="S388" s="15">
        <v>57267.47</v>
      </c>
      <c r="T388" s="15">
        <v>1599236.07</v>
      </c>
      <c r="U388" s="22">
        <f t="shared" si="30"/>
        <v>1797275.56</v>
      </c>
      <c r="V388" s="23">
        <f t="shared" si="31"/>
        <v>-0.12383380647486271</v>
      </c>
      <c r="W388" s="24">
        <f>Parametros!$B$4*H388+Parametros!$B$5*K388*100+Parametros!$B$6*P388+Parametros!$B$7*(1-L388)*100</f>
        <v>75.373999999999995</v>
      </c>
      <c r="X388" s="16">
        <f>INDEX('Tasa Referencia'!$B$2:$B$37,MATCH(B388,'Tasa Referencia'!$A$2:$A$37,0))</f>
        <v>8.6800000000000002E-2</v>
      </c>
      <c r="Y388" s="16">
        <f>INDEX('Catalogo Proveedores'!$N$2:$N$101,MATCH(A388,'Catalogo Proveedores'!$A$2:$A$101,0))</f>
        <v>1.95E-2</v>
      </c>
      <c r="Z388" s="14">
        <v>-3.0999999999999999E-3</v>
      </c>
      <c r="AA388" s="16">
        <f t="shared" si="32"/>
        <v>0.1032</v>
      </c>
      <c r="AB388" s="25">
        <f t="shared" si="33"/>
        <v>8.2181725907213288E-3</v>
      </c>
      <c r="AC388" s="23">
        <f t="shared" si="34"/>
        <v>-0.13205197906558402</v>
      </c>
    </row>
    <row r="389" spans="1:29" x14ac:dyDescent="0.3">
      <c r="A389" s="4" t="s">
        <v>92</v>
      </c>
      <c r="B389" s="18">
        <v>45748</v>
      </c>
      <c r="C389" s="4" t="s">
        <v>282</v>
      </c>
      <c r="D389" s="4">
        <v>4</v>
      </c>
      <c r="E389" s="15">
        <v>1676327.13</v>
      </c>
      <c r="F389" s="19">
        <v>1.1791</v>
      </c>
      <c r="G389" s="20">
        <v>0</v>
      </c>
      <c r="H389" s="4">
        <v>65.599999999999994</v>
      </c>
      <c r="I389" s="4">
        <v>9</v>
      </c>
      <c r="J389" s="4">
        <v>2</v>
      </c>
      <c r="K389" s="21">
        <v>0.8145</v>
      </c>
      <c r="L389" s="21">
        <v>0.1237</v>
      </c>
      <c r="M389" s="4">
        <v>0</v>
      </c>
      <c r="N389" s="4">
        <v>0</v>
      </c>
      <c r="O389" s="4">
        <v>0</v>
      </c>
      <c r="P389" s="4">
        <v>89.8</v>
      </c>
      <c r="Q389" s="15">
        <v>0</v>
      </c>
      <c r="R389" s="15">
        <v>86790.47</v>
      </c>
      <c r="S389" s="15">
        <v>68933.55</v>
      </c>
      <c r="T389" s="15">
        <v>1763629.52</v>
      </c>
      <c r="U389" s="22">
        <f t="shared" si="30"/>
        <v>1694184.0499999998</v>
      </c>
      <c r="V389" s="23">
        <f t="shared" si="31"/>
        <v>3.9376450219545091E-2</v>
      </c>
      <c r="W389" s="24">
        <f>Parametros!$B$4*H389+Parametros!$B$5*K389*100+Parametros!$B$6*P389+Parametros!$B$7*(1-L389)*100</f>
        <v>78.499499999999983</v>
      </c>
      <c r="X389" s="16">
        <f>INDEX('Tasa Referencia'!$B$2:$B$37,MATCH(B389,'Tasa Referencia'!$A$2:$A$37,0))</f>
        <v>8.4000000000000005E-2</v>
      </c>
      <c r="Y389" s="16">
        <f>INDEX('Catalogo Proveedores'!$N$2:$N$101,MATCH(A389,'Catalogo Proveedores'!$A$2:$A$101,0))</f>
        <v>1.95E-2</v>
      </c>
      <c r="Z389" s="14">
        <v>-5.13E-3</v>
      </c>
      <c r="AA389" s="16">
        <f t="shared" si="32"/>
        <v>9.8370000000000013E-2</v>
      </c>
      <c r="AB389" s="25">
        <f t="shared" si="33"/>
        <v>7.8495862792198334E-3</v>
      </c>
      <c r="AC389" s="23">
        <f t="shared" si="34"/>
        <v>3.1526863940325257E-2</v>
      </c>
    </row>
    <row r="390" spans="1:29" x14ac:dyDescent="0.3">
      <c r="A390" s="4" t="s">
        <v>92</v>
      </c>
      <c r="B390" s="18">
        <v>45778</v>
      </c>
      <c r="C390" s="4" t="s">
        <v>282</v>
      </c>
      <c r="D390" s="4">
        <v>5</v>
      </c>
      <c r="E390" s="15">
        <v>1689942.34</v>
      </c>
      <c r="F390" s="19">
        <v>1.1791</v>
      </c>
      <c r="G390" s="20">
        <v>0</v>
      </c>
      <c r="H390" s="4">
        <v>63.8</v>
      </c>
      <c r="I390" s="4">
        <v>10</v>
      </c>
      <c r="J390" s="4">
        <v>4</v>
      </c>
      <c r="K390" s="21">
        <v>0.63719999999999999</v>
      </c>
      <c r="L390" s="21">
        <v>0.108</v>
      </c>
      <c r="M390" s="4">
        <v>3</v>
      </c>
      <c r="N390" s="4">
        <v>0</v>
      </c>
      <c r="O390" s="4">
        <v>0</v>
      </c>
      <c r="P390" s="4">
        <v>90.1</v>
      </c>
      <c r="Q390" s="15">
        <v>26844.23</v>
      </c>
      <c r="R390" s="15">
        <v>123744.38</v>
      </c>
      <c r="S390" s="15">
        <v>68270.61</v>
      </c>
      <c r="T390" s="15">
        <v>1657789.76</v>
      </c>
      <c r="U390" s="22">
        <f t="shared" si="30"/>
        <v>1772260.34</v>
      </c>
      <c r="V390" s="23">
        <f t="shared" si="31"/>
        <v>-6.9050118876352623E-2</v>
      </c>
      <c r="W390" s="24">
        <f>Parametros!$B$4*H390+Parametros!$B$5*K390*100+Parametros!$B$6*P390+Parametros!$B$7*(1-L390)*100</f>
        <v>72.845999999999989</v>
      </c>
      <c r="X390" s="16">
        <f>INDEX('Tasa Referencia'!$B$2:$B$37,MATCH(B390,'Tasa Referencia'!$A$2:$A$37,0))</f>
        <v>8.1699999999999995E-2</v>
      </c>
      <c r="Y390" s="16">
        <f>INDEX('Catalogo Proveedores'!$N$2:$N$101,MATCH(A390,'Catalogo Proveedores'!$A$2:$A$101,0))</f>
        <v>1.95E-2</v>
      </c>
      <c r="Z390" s="14">
        <v>-5.1000000000000004E-4</v>
      </c>
      <c r="AA390" s="16">
        <f t="shared" si="32"/>
        <v>0.10069</v>
      </c>
      <c r="AB390" s="25">
        <f t="shared" si="33"/>
        <v>8.0268148440645337E-3</v>
      </c>
      <c r="AC390" s="23">
        <f t="shared" si="34"/>
        <v>-7.7076933720417157E-2</v>
      </c>
    </row>
    <row r="391" spans="1:29" x14ac:dyDescent="0.3">
      <c r="A391" s="4" t="s">
        <v>92</v>
      </c>
      <c r="B391" s="18">
        <v>45809</v>
      </c>
      <c r="C391" s="4" t="s">
        <v>282</v>
      </c>
      <c r="D391" s="4">
        <v>6</v>
      </c>
      <c r="E391" s="15">
        <v>1847083.35</v>
      </c>
      <c r="F391" s="19">
        <v>1.1791</v>
      </c>
      <c r="G391" s="20">
        <v>0</v>
      </c>
      <c r="H391" s="4">
        <v>68</v>
      </c>
      <c r="I391" s="4">
        <v>9</v>
      </c>
      <c r="J391" s="4">
        <v>1</v>
      </c>
      <c r="K391" s="21">
        <v>0.86580000000000001</v>
      </c>
      <c r="L391" s="21">
        <v>0.156</v>
      </c>
      <c r="M391" s="4">
        <v>1</v>
      </c>
      <c r="N391" s="4">
        <v>0</v>
      </c>
      <c r="O391" s="4">
        <v>0</v>
      </c>
      <c r="P391" s="4">
        <v>89.4</v>
      </c>
      <c r="Q391" s="15">
        <v>4494.97</v>
      </c>
      <c r="R391" s="15">
        <v>98584.89</v>
      </c>
      <c r="S391" s="15">
        <v>90163.25</v>
      </c>
      <c r="T391" s="15">
        <v>1979977.73</v>
      </c>
      <c r="U391" s="22">
        <f t="shared" si="30"/>
        <v>1859999.96</v>
      </c>
      <c r="V391" s="23">
        <f t="shared" si="31"/>
        <v>6.0595514879856767E-2</v>
      </c>
      <c r="W391" s="24">
        <f>Parametros!$B$4*H391+Parametros!$B$5*K391*100+Parametros!$B$6*P391+Parametros!$B$7*(1-L391)*100</f>
        <v>80.313999999999993</v>
      </c>
      <c r="X391" s="16">
        <f>INDEX('Tasa Referencia'!$B$2:$B$37,MATCH(B391,'Tasa Referencia'!$A$2:$A$37,0))</f>
        <v>8.1600000000000006E-2</v>
      </c>
      <c r="Y391" s="16">
        <f>INDEX('Catalogo Proveedores'!$N$2:$N$101,MATCH(A391,'Catalogo Proveedores'!$A$2:$A$101,0))</f>
        <v>1.95E-2</v>
      </c>
      <c r="Z391" s="14">
        <v>9.8999999999999999E-4</v>
      </c>
      <c r="AA391" s="16">
        <f t="shared" si="32"/>
        <v>0.10209000000000001</v>
      </c>
      <c r="AB391" s="25">
        <f t="shared" si="33"/>
        <v>8.1335975215117706E-3</v>
      </c>
      <c r="AC391" s="23">
        <f t="shared" si="34"/>
        <v>5.2461917358344996E-2</v>
      </c>
    </row>
    <row r="392" spans="1:29" x14ac:dyDescent="0.3">
      <c r="A392" s="4" t="s">
        <v>92</v>
      </c>
      <c r="B392" s="18">
        <v>45839</v>
      </c>
      <c r="C392" s="4" t="s">
        <v>282</v>
      </c>
      <c r="D392" s="4">
        <v>7</v>
      </c>
      <c r="E392" s="15">
        <v>1757332.58</v>
      </c>
      <c r="F392" s="19">
        <v>1.1791</v>
      </c>
      <c r="G392" s="20">
        <v>0</v>
      </c>
      <c r="H392" s="4">
        <v>66.8</v>
      </c>
      <c r="I392" s="4">
        <v>7</v>
      </c>
      <c r="J392" s="4">
        <v>1</v>
      </c>
      <c r="K392" s="21">
        <v>0.85729999999999995</v>
      </c>
      <c r="L392" s="21">
        <v>7.0699999999999999E-2</v>
      </c>
      <c r="M392" s="4">
        <v>0</v>
      </c>
      <c r="N392" s="4">
        <v>0</v>
      </c>
      <c r="O392" s="4">
        <v>0</v>
      </c>
      <c r="P392" s="4">
        <v>83.9</v>
      </c>
      <c r="Q392" s="15">
        <v>0</v>
      </c>
      <c r="R392" s="15">
        <v>74181.990000000005</v>
      </c>
      <c r="S392" s="15">
        <v>40771.9</v>
      </c>
      <c r="T392" s="15">
        <v>1891423.53</v>
      </c>
      <c r="U392" s="22">
        <f t="shared" si="30"/>
        <v>1790742.6700000002</v>
      </c>
      <c r="V392" s="23">
        <f t="shared" si="31"/>
        <v>5.3230203813738039E-2</v>
      </c>
      <c r="W392" s="24">
        <f>Parametros!$B$4*H392+Parametros!$B$5*K392*100+Parametros!$B$6*P392+Parametros!$B$7*(1-L392)*100</f>
        <v>79.818499999999986</v>
      </c>
      <c r="X392" s="16">
        <f>INDEX('Tasa Referencia'!$B$2:$B$37,MATCH(B392,'Tasa Referencia'!$A$2:$A$37,0))</f>
        <v>8.0699999999999994E-2</v>
      </c>
      <c r="Y392" s="16">
        <f>INDEX('Catalogo Proveedores'!$N$2:$N$101,MATCH(A392,'Catalogo Proveedores'!$A$2:$A$101,0))</f>
        <v>1.95E-2</v>
      </c>
      <c r="Z392" s="14">
        <v>3.13E-3</v>
      </c>
      <c r="AA392" s="16">
        <f t="shared" si="32"/>
        <v>0.10332999999999999</v>
      </c>
      <c r="AB392" s="25">
        <f t="shared" si="33"/>
        <v>8.2280726756278622E-3</v>
      </c>
      <c r="AC392" s="23">
        <f t="shared" si="34"/>
        <v>4.5002131138110177E-2</v>
      </c>
    </row>
    <row r="393" spans="1:29" x14ac:dyDescent="0.3">
      <c r="A393" s="4" t="s">
        <v>92</v>
      </c>
      <c r="B393" s="18">
        <v>45870</v>
      </c>
      <c r="C393" s="4" t="s">
        <v>282</v>
      </c>
      <c r="D393" s="4">
        <v>8</v>
      </c>
      <c r="E393" s="15">
        <v>1682860.45</v>
      </c>
      <c r="F393" s="19">
        <v>1.1791</v>
      </c>
      <c r="G393" s="20">
        <v>0</v>
      </c>
      <c r="H393" s="4">
        <v>68</v>
      </c>
      <c r="I393" s="4">
        <v>13</v>
      </c>
      <c r="J393" s="4">
        <v>2</v>
      </c>
      <c r="K393" s="21">
        <v>0.86080000000000001</v>
      </c>
      <c r="L393" s="21">
        <v>9.4E-2</v>
      </c>
      <c r="M393" s="4">
        <v>0</v>
      </c>
      <c r="N393" s="4">
        <v>0</v>
      </c>
      <c r="O393" s="4">
        <v>0</v>
      </c>
      <c r="P393" s="4">
        <v>91.4</v>
      </c>
      <c r="Q393" s="15">
        <v>0</v>
      </c>
      <c r="R393" s="15">
        <v>60945.11</v>
      </c>
      <c r="S393" s="15">
        <v>54168.63</v>
      </c>
      <c r="T393" s="15">
        <v>1800738.02</v>
      </c>
      <c r="U393" s="22">
        <f t="shared" si="30"/>
        <v>1689636.9300000002</v>
      </c>
      <c r="V393" s="23">
        <f t="shared" si="31"/>
        <v>6.1697531104496731E-2</v>
      </c>
      <c r="W393" s="24">
        <f>Parametros!$B$4*H393+Parametros!$B$5*K393*100+Parametros!$B$6*P393+Parametros!$B$7*(1-L393)*100</f>
        <v>81.494</v>
      </c>
      <c r="X393" s="16">
        <f>INDEX('Tasa Referencia'!$B$2:$B$37,MATCH(B393,'Tasa Referencia'!$A$2:$A$37,0))</f>
        <v>7.7399999999999997E-2</v>
      </c>
      <c r="Y393" s="16">
        <f>INDEX('Catalogo Proveedores'!$N$2:$N$101,MATCH(A393,'Catalogo Proveedores'!$A$2:$A$101,0))</f>
        <v>1.95E-2</v>
      </c>
      <c r="Z393" s="14">
        <v>-3.4000000000000002E-4</v>
      </c>
      <c r="AA393" s="16">
        <f t="shared" si="32"/>
        <v>9.6560000000000007E-2</v>
      </c>
      <c r="AB393" s="25">
        <f t="shared" si="33"/>
        <v>7.7110789910099786E-3</v>
      </c>
      <c r="AC393" s="23">
        <f t="shared" si="34"/>
        <v>5.3986452113486752E-2</v>
      </c>
    </row>
    <row r="394" spans="1:29" x14ac:dyDescent="0.3">
      <c r="A394" s="4" t="s">
        <v>92</v>
      </c>
      <c r="B394" s="18">
        <v>45901</v>
      </c>
      <c r="C394" s="4" t="s">
        <v>282</v>
      </c>
      <c r="D394" s="4">
        <v>9</v>
      </c>
      <c r="E394" s="15">
        <v>1797846.04</v>
      </c>
      <c r="F394" s="19">
        <v>1.1791</v>
      </c>
      <c r="G394" s="20">
        <v>0</v>
      </c>
      <c r="H394" s="4">
        <v>71.900000000000006</v>
      </c>
      <c r="I394" s="4">
        <v>7</v>
      </c>
      <c r="J394" s="4">
        <v>0</v>
      </c>
      <c r="K394" s="21">
        <v>0.93720000000000003</v>
      </c>
      <c r="L394" s="21">
        <v>0.15939999999999999</v>
      </c>
      <c r="M394" s="4">
        <v>2</v>
      </c>
      <c r="N394" s="4">
        <v>0</v>
      </c>
      <c r="O394" s="4">
        <v>0</v>
      </c>
      <c r="P394" s="4">
        <v>87.5</v>
      </c>
      <c r="Q394" s="15">
        <v>23877.74</v>
      </c>
      <c r="R394" s="15">
        <v>132005.24</v>
      </c>
      <c r="S394" s="15">
        <v>85948.59</v>
      </c>
      <c r="T394" s="15">
        <v>2034656.01</v>
      </c>
      <c r="U394" s="22">
        <f t="shared" si="30"/>
        <v>1867780.43</v>
      </c>
      <c r="V394" s="23">
        <f t="shared" si="31"/>
        <v>8.2016605843854687E-2</v>
      </c>
      <c r="W394" s="24">
        <f>Parametros!$B$4*H394+Parametros!$B$5*K394*100+Parametros!$B$6*P394+Parametros!$B$7*(1-L394)*100</f>
        <v>83.39</v>
      </c>
      <c r="X394" s="16">
        <f>INDEX('Tasa Referencia'!$B$2:$B$37,MATCH(B394,'Tasa Referencia'!$A$2:$A$37,0))</f>
        <v>7.4899999999999994E-2</v>
      </c>
      <c r="Y394" s="16">
        <f>INDEX('Catalogo Proveedores'!$N$2:$N$101,MATCH(A394,'Catalogo Proveedores'!$A$2:$A$101,0))</f>
        <v>1.95E-2</v>
      </c>
      <c r="Z394" s="14">
        <v>2.0000000000000002E-5</v>
      </c>
      <c r="AA394" s="16">
        <f t="shared" si="32"/>
        <v>9.4420000000000004E-2</v>
      </c>
      <c r="AB394" s="25">
        <f t="shared" si="33"/>
        <v>7.5470483686987944E-3</v>
      </c>
      <c r="AC394" s="23">
        <f t="shared" si="34"/>
        <v>7.4469557475155893E-2</v>
      </c>
    </row>
    <row r="395" spans="1:29" x14ac:dyDescent="0.3">
      <c r="A395" s="4" t="s">
        <v>92</v>
      </c>
      <c r="B395" s="18">
        <v>45931</v>
      </c>
      <c r="C395" s="4" t="s">
        <v>282</v>
      </c>
      <c r="D395" s="4">
        <v>10</v>
      </c>
      <c r="E395" s="15">
        <v>1587929.44</v>
      </c>
      <c r="F395" s="19">
        <v>1.1791</v>
      </c>
      <c r="G395" s="20">
        <v>0</v>
      </c>
      <c r="H395" s="4">
        <v>72.3</v>
      </c>
      <c r="I395" s="4">
        <v>6</v>
      </c>
      <c r="J395" s="4">
        <v>1</v>
      </c>
      <c r="K395" s="21">
        <v>0.90659999999999996</v>
      </c>
      <c r="L395" s="21">
        <v>9.5299999999999996E-2</v>
      </c>
      <c r="M395" s="4">
        <v>0</v>
      </c>
      <c r="N395" s="4">
        <v>0</v>
      </c>
      <c r="O395" s="4">
        <v>0</v>
      </c>
      <c r="P395" s="4">
        <v>86.3</v>
      </c>
      <c r="Q395" s="15">
        <v>0</v>
      </c>
      <c r="R395" s="15">
        <v>77129.509999999995</v>
      </c>
      <c r="S395" s="15">
        <v>48573.65</v>
      </c>
      <c r="T395" s="15">
        <v>1775036.15</v>
      </c>
      <c r="U395" s="22">
        <f t="shared" si="30"/>
        <v>1616485.3</v>
      </c>
      <c r="V395" s="23">
        <f t="shared" si="31"/>
        <v>8.9322603373457987E-2</v>
      </c>
      <c r="W395" s="24">
        <f>Parametros!$B$4*H395+Parametros!$B$5*K395*100+Parametros!$B$6*P395+Parametros!$B$7*(1-L395)*100</f>
        <v>83.333500000000001</v>
      </c>
      <c r="X395" s="16">
        <f>INDEX('Tasa Referencia'!$B$2:$B$37,MATCH(B395,'Tasa Referencia'!$A$2:$A$37,0))</f>
        <v>7.4300000000000005E-2</v>
      </c>
      <c r="Y395" s="16">
        <f>INDEX('Catalogo Proveedores'!$N$2:$N$101,MATCH(A395,'Catalogo Proveedores'!$A$2:$A$101,0))</f>
        <v>1.95E-2</v>
      </c>
      <c r="Z395" s="14">
        <v>1.25E-3</v>
      </c>
      <c r="AA395" s="16">
        <f t="shared" si="32"/>
        <v>9.5050000000000009E-2</v>
      </c>
      <c r="AB395" s="25">
        <f t="shared" si="33"/>
        <v>7.595368272498737E-3</v>
      </c>
      <c r="AC395" s="23">
        <f t="shared" si="34"/>
        <v>8.172723510095925E-2</v>
      </c>
    </row>
    <row r="396" spans="1:29" x14ac:dyDescent="0.3">
      <c r="A396" s="4" t="s">
        <v>92</v>
      </c>
      <c r="B396" s="18">
        <v>45962</v>
      </c>
      <c r="C396" s="4" t="s">
        <v>282</v>
      </c>
      <c r="D396" s="4">
        <v>11</v>
      </c>
      <c r="E396" s="15">
        <v>1502530.26</v>
      </c>
      <c r="F396" s="19">
        <v>1.1831</v>
      </c>
      <c r="G396" s="20">
        <v>3.3999999999999998E-3</v>
      </c>
      <c r="H396" s="4">
        <v>70.5</v>
      </c>
      <c r="I396" s="4">
        <v>8</v>
      </c>
      <c r="J396" s="4">
        <v>1</v>
      </c>
      <c r="K396" s="21">
        <v>0.84319999999999995</v>
      </c>
      <c r="L396" s="21">
        <v>0.1394</v>
      </c>
      <c r="M396" s="4">
        <v>0</v>
      </c>
      <c r="N396" s="4">
        <v>0</v>
      </c>
      <c r="O396" s="4">
        <v>0</v>
      </c>
      <c r="P396" s="4">
        <v>84.5</v>
      </c>
      <c r="Q396" s="15">
        <v>0</v>
      </c>
      <c r="R396" s="15">
        <v>108457.92</v>
      </c>
      <c r="S396" s="15">
        <v>65843.75</v>
      </c>
      <c r="T396" s="15">
        <v>1617743.91</v>
      </c>
      <c r="U396" s="22">
        <f t="shared" si="30"/>
        <v>1545144.43</v>
      </c>
      <c r="V396" s="23">
        <f t="shared" si="31"/>
        <v>4.4876991686527187E-2</v>
      </c>
      <c r="W396" s="24">
        <f>Parametros!$B$4*H396+Parametros!$B$5*K396*100+Parametros!$B$6*P396+Parametros!$B$7*(1-L396)*100</f>
        <v>79.78</v>
      </c>
      <c r="X396" s="16">
        <f>INDEX('Tasa Referencia'!$B$2:$B$37,MATCH(B396,'Tasa Referencia'!$A$2:$A$37,0))</f>
        <v>7.2800000000000004E-2</v>
      </c>
      <c r="Y396" s="16">
        <f>INDEX('Catalogo Proveedores'!$N$2:$N$101,MATCH(A396,'Catalogo Proveedores'!$A$2:$A$101,0))</f>
        <v>1.95E-2</v>
      </c>
      <c r="Z396" s="14">
        <v>-4.0299999999999997E-3</v>
      </c>
      <c r="AA396" s="16">
        <f t="shared" si="32"/>
        <v>8.8270000000000001E-2</v>
      </c>
      <c r="AB396" s="25">
        <f t="shared" si="33"/>
        <v>7.0740100509341097E-3</v>
      </c>
      <c r="AC396" s="23">
        <f t="shared" si="34"/>
        <v>3.7802981635593078E-2</v>
      </c>
    </row>
    <row r="397" spans="1:29" x14ac:dyDescent="0.3">
      <c r="A397" s="4" t="s">
        <v>92</v>
      </c>
      <c r="B397" s="18">
        <v>45992</v>
      </c>
      <c r="C397" s="4" t="s">
        <v>282</v>
      </c>
      <c r="D397" s="4">
        <v>12</v>
      </c>
      <c r="E397" s="15">
        <v>1619625.7</v>
      </c>
      <c r="F397" s="19">
        <v>1.1831</v>
      </c>
      <c r="G397" s="20">
        <v>0</v>
      </c>
      <c r="H397" s="4">
        <v>71.7</v>
      </c>
      <c r="I397" s="4">
        <v>10</v>
      </c>
      <c r="J397" s="4">
        <v>2</v>
      </c>
      <c r="K397" s="21">
        <v>0.84699999999999998</v>
      </c>
      <c r="L397" s="21">
        <v>9.9599999999999994E-2</v>
      </c>
      <c r="M397" s="4">
        <v>1</v>
      </c>
      <c r="N397" s="4">
        <v>0</v>
      </c>
      <c r="O397" s="4">
        <v>0</v>
      </c>
      <c r="P397" s="4">
        <v>88.2</v>
      </c>
      <c r="Q397" s="15">
        <v>3858.07</v>
      </c>
      <c r="R397" s="15">
        <v>75591</v>
      </c>
      <c r="S397" s="15">
        <v>54892.17</v>
      </c>
      <c r="T397" s="15">
        <v>1823076.66</v>
      </c>
      <c r="U397" s="22">
        <f t="shared" si="30"/>
        <v>1644182.6</v>
      </c>
      <c r="V397" s="23">
        <f t="shared" si="31"/>
        <v>9.8127557620094716E-2</v>
      </c>
      <c r="W397" s="24">
        <f>Parametros!$B$4*H397+Parametros!$B$5*K397*100+Parametros!$B$6*P397+Parametros!$B$7*(1-L397)*100</f>
        <v>81.650999999999996</v>
      </c>
      <c r="X397" s="16">
        <f>INDEX('Tasa Referencia'!$B$2:$B$37,MATCH(B397,'Tasa Referencia'!$A$2:$A$37,0))</f>
        <v>6.9599999999999995E-2</v>
      </c>
      <c r="Y397" s="16">
        <f>INDEX('Catalogo Proveedores'!$N$2:$N$101,MATCH(A397,'Catalogo Proveedores'!$A$2:$A$101,0))</f>
        <v>1.95E-2</v>
      </c>
      <c r="Z397" s="14">
        <v>-3.4499999999999999E-3</v>
      </c>
      <c r="AA397" s="16">
        <f t="shared" si="32"/>
        <v>8.5650000000000004E-2</v>
      </c>
      <c r="AB397" s="25">
        <f t="shared" si="33"/>
        <v>6.8717433157734487E-3</v>
      </c>
      <c r="AC397" s="23">
        <f t="shared" si="34"/>
        <v>9.1255814304321267E-2</v>
      </c>
    </row>
    <row r="398" spans="1:29" x14ac:dyDescent="0.3">
      <c r="A398" s="4" t="s">
        <v>94</v>
      </c>
      <c r="B398" s="18">
        <v>44927</v>
      </c>
      <c r="C398" s="4" t="s">
        <v>279</v>
      </c>
      <c r="D398" s="4">
        <v>1</v>
      </c>
      <c r="E398" s="15">
        <v>931071.52</v>
      </c>
      <c r="F398" s="19">
        <v>1</v>
      </c>
      <c r="G398" s="20">
        <v>0</v>
      </c>
      <c r="H398" s="4">
        <v>84.3</v>
      </c>
      <c r="I398" s="4">
        <v>5</v>
      </c>
      <c r="J398" s="4">
        <v>1</v>
      </c>
      <c r="K398" s="21">
        <v>0.89280000000000004</v>
      </c>
      <c r="L398" s="21">
        <v>7.51E-2</v>
      </c>
      <c r="M398" s="4">
        <v>0</v>
      </c>
      <c r="N398" s="4">
        <v>0</v>
      </c>
      <c r="O398" s="4">
        <v>0</v>
      </c>
      <c r="P398" s="4">
        <v>95.3</v>
      </c>
      <c r="Q398" s="15">
        <v>0</v>
      </c>
      <c r="R398" s="15">
        <v>38687.14</v>
      </c>
      <c r="S398" s="15">
        <v>22852.84</v>
      </c>
      <c r="T398" s="15">
        <v>1039887.38</v>
      </c>
      <c r="U398" s="22">
        <f t="shared" si="30"/>
        <v>946905.82000000007</v>
      </c>
      <c r="V398" s="23">
        <f t="shared" si="31"/>
        <v>8.9415028769749993E-2</v>
      </c>
      <c r="W398" s="24">
        <f>Parametros!$B$4*H398+Parametros!$B$5*K398*100+Parametros!$B$6*P398+Parametros!$B$7*(1-L398)*100</f>
        <v>89.222499999999997</v>
      </c>
      <c r="X398" s="16">
        <f>INDEX('Tasa Referencia'!$B$2:$B$37,MATCH(B398,'Tasa Referencia'!$A$2:$A$37,0))</f>
        <v>0.1125</v>
      </c>
      <c r="Y398" s="16">
        <f>INDEX('Catalogo Proveedores'!$N$2:$N$101,MATCH(A398,'Catalogo Proveedores'!$A$2:$A$101,0))</f>
        <v>2.7E-2</v>
      </c>
      <c r="Z398" s="14">
        <v>8.1999999999999998E-4</v>
      </c>
      <c r="AA398" s="16">
        <f t="shared" si="32"/>
        <v>0.14032</v>
      </c>
      <c r="AB398" s="25">
        <f t="shared" si="33"/>
        <v>1.100249753632121E-2</v>
      </c>
      <c r="AC398" s="23">
        <f t="shared" si="34"/>
        <v>7.8412531233428784E-2</v>
      </c>
    </row>
    <row r="399" spans="1:29" x14ac:dyDescent="0.3">
      <c r="A399" s="4" t="s">
        <v>94</v>
      </c>
      <c r="B399" s="18">
        <v>44958</v>
      </c>
      <c r="C399" s="4" t="s">
        <v>279</v>
      </c>
      <c r="D399" s="4">
        <v>2</v>
      </c>
      <c r="E399" s="15">
        <v>1033307.6</v>
      </c>
      <c r="F399" s="19">
        <v>1</v>
      </c>
      <c r="G399" s="20">
        <v>0</v>
      </c>
      <c r="H399" s="4">
        <v>78.400000000000006</v>
      </c>
      <c r="I399" s="4">
        <v>7</v>
      </c>
      <c r="J399" s="4">
        <v>2</v>
      </c>
      <c r="K399" s="21">
        <v>0.73070000000000002</v>
      </c>
      <c r="L399" s="21">
        <v>9.8299999999999998E-2</v>
      </c>
      <c r="M399" s="4">
        <v>4</v>
      </c>
      <c r="N399" s="4">
        <v>2</v>
      </c>
      <c r="O399" s="4">
        <v>9.6999999999999993</v>
      </c>
      <c r="P399" s="4">
        <v>95.7</v>
      </c>
      <c r="Q399" s="15">
        <v>73614.37</v>
      </c>
      <c r="R399" s="15">
        <v>49391.47</v>
      </c>
      <c r="S399" s="15">
        <v>34618.29</v>
      </c>
      <c r="T399" s="15">
        <v>1021782</v>
      </c>
      <c r="U399" s="22">
        <f t="shared" si="30"/>
        <v>1121695.1499999999</v>
      </c>
      <c r="V399" s="23">
        <f t="shared" si="31"/>
        <v>-9.7783235562967349E-2</v>
      </c>
      <c r="W399" s="24">
        <f>Parametros!$B$4*H399+Parametros!$B$5*K399*100+Parametros!$B$6*P399+Parametros!$B$7*(1-L399)*100</f>
        <v>82.026499999999999</v>
      </c>
      <c r="X399" s="16">
        <f>INDEX('Tasa Referencia'!$B$2:$B$37,MATCH(B399,'Tasa Referencia'!$A$2:$A$37,0))</f>
        <v>0.11409999999999999</v>
      </c>
      <c r="Y399" s="16">
        <f>INDEX('Catalogo Proveedores'!$N$2:$N$101,MATCH(A399,'Catalogo Proveedores'!$A$2:$A$101,0))</f>
        <v>2.7E-2</v>
      </c>
      <c r="Z399" s="14">
        <v>3.0799999999999998E-3</v>
      </c>
      <c r="AA399" s="16">
        <f t="shared" si="32"/>
        <v>0.14418</v>
      </c>
      <c r="AB399" s="25">
        <f t="shared" si="33"/>
        <v>1.1287244227068394E-2</v>
      </c>
      <c r="AC399" s="23">
        <f t="shared" si="34"/>
        <v>-0.10907047979003574</v>
      </c>
    </row>
    <row r="400" spans="1:29" x14ac:dyDescent="0.3">
      <c r="A400" s="4" t="s">
        <v>94</v>
      </c>
      <c r="B400" s="18">
        <v>44986</v>
      </c>
      <c r="C400" s="4" t="s">
        <v>279</v>
      </c>
      <c r="D400" s="4">
        <v>3</v>
      </c>
      <c r="E400" s="15">
        <v>934311.54</v>
      </c>
      <c r="F400" s="19">
        <v>1.0314000000000001</v>
      </c>
      <c r="G400" s="20">
        <v>3.1399999999999997E-2</v>
      </c>
      <c r="H400" s="4">
        <v>74.099999999999994</v>
      </c>
      <c r="I400" s="4">
        <v>9</v>
      </c>
      <c r="J400" s="4">
        <v>1</v>
      </c>
      <c r="K400" s="21">
        <v>0.91059999999999997</v>
      </c>
      <c r="L400" s="21">
        <v>9.2499999999999999E-2</v>
      </c>
      <c r="M400" s="4">
        <v>1</v>
      </c>
      <c r="N400" s="4">
        <v>0</v>
      </c>
      <c r="O400" s="4">
        <v>0</v>
      </c>
      <c r="P400" s="4">
        <v>95.7</v>
      </c>
      <c r="Q400" s="15">
        <v>1680.06</v>
      </c>
      <c r="R400" s="15">
        <v>49868.88</v>
      </c>
      <c r="S400" s="15">
        <v>27794.54</v>
      </c>
      <c r="T400" s="15">
        <v>976275.4</v>
      </c>
      <c r="U400" s="22">
        <f t="shared" si="30"/>
        <v>958065.94000000006</v>
      </c>
      <c r="V400" s="23">
        <f t="shared" si="31"/>
        <v>1.8651970540279887E-2</v>
      </c>
      <c r="W400" s="24">
        <f>Parametros!$B$4*H400+Parametros!$B$5*K400*100+Parametros!$B$6*P400+Parametros!$B$7*(1-L400)*100</f>
        <v>86.005499999999998</v>
      </c>
      <c r="X400" s="16">
        <f>INDEX('Tasa Referencia'!$B$2:$B$37,MATCH(B400,'Tasa Referencia'!$A$2:$A$37,0))</f>
        <v>0.114</v>
      </c>
      <c r="Y400" s="16">
        <f>INDEX('Catalogo Proveedores'!$N$2:$N$101,MATCH(A400,'Catalogo Proveedores'!$A$2:$A$101,0))</f>
        <v>2.7E-2</v>
      </c>
      <c r="Z400" s="14">
        <v>-1.2600000000000001E-3</v>
      </c>
      <c r="AA400" s="16">
        <f t="shared" si="32"/>
        <v>0.13974</v>
      </c>
      <c r="AB400" s="25">
        <f t="shared" si="33"/>
        <v>1.0959635431002424E-2</v>
      </c>
      <c r="AC400" s="23">
        <f t="shared" si="34"/>
        <v>7.6923351092774636E-3</v>
      </c>
    </row>
    <row r="401" spans="1:29" x14ac:dyDescent="0.3">
      <c r="A401" s="4" t="s">
        <v>94</v>
      </c>
      <c r="B401" s="18">
        <v>45017</v>
      </c>
      <c r="C401" s="4" t="s">
        <v>279</v>
      </c>
      <c r="D401" s="4">
        <v>4</v>
      </c>
      <c r="E401" s="15">
        <v>1036766.86</v>
      </c>
      <c r="F401" s="19">
        <v>1.0314000000000001</v>
      </c>
      <c r="G401" s="20">
        <v>0</v>
      </c>
      <c r="H401" s="4">
        <v>74</v>
      </c>
      <c r="I401" s="4">
        <v>6</v>
      </c>
      <c r="J401" s="4">
        <v>0</v>
      </c>
      <c r="K401" s="21">
        <v>0.92749999999999999</v>
      </c>
      <c r="L401" s="21">
        <v>0.11650000000000001</v>
      </c>
      <c r="M401" s="4">
        <v>1</v>
      </c>
      <c r="N401" s="4">
        <v>0</v>
      </c>
      <c r="O401" s="4">
        <v>0</v>
      </c>
      <c r="P401" s="4">
        <v>95.8</v>
      </c>
      <c r="Q401" s="15">
        <v>4469.3500000000004</v>
      </c>
      <c r="R401" s="15">
        <v>81394.149999999994</v>
      </c>
      <c r="S401" s="15">
        <v>36246.99</v>
      </c>
      <c r="T401" s="15">
        <v>1122089.08</v>
      </c>
      <c r="U401" s="22">
        <f t="shared" si="30"/>
        <v>1086383.3699999999</v>
      </c>
      <c r="V401" s="23">
        <f t="shared" si="31"/>
        <v>3.1820744570475804E-2</v>
      </c>
      <c r="W401" s="24">
        <f>Parametros!$B$4*H401+Parametros!$B$5*K401*100+Parametros!$B$6*P401+Parametros!$B$7*(1-L401)*100</f>
        <v>86.137499999999989</v>
      </c>
      <c r="X401" s="16">
        <f>INDEX('Tasa Referencia'!$B$2:$B$37,MATCH(B401,'Tasa Referencia'!$A$2:$A$37,0))</f>
        <v>0.1119</v>
      </c>
      <c r="Y401" s="16">
        <f>INDEX('Catalogo Proveedores'!$N$2:$N$101,MATCH(A401,'Catalogo Proveedores'!$A$2:$A$101,0))</f>
        <v>2.7E-2</v>
      </c>
      <c r="Z401" s="14">
        <v>-1.2700000000000001E-3</v>
      </c>
      <c r="AA401" s="16">
        <f t="shared" si="32"/>
        <v>0.13763</v>
      </c>
      <c r="AB401" s="25">
        <f t="shared" si="33"/>
        <v>1.0803537186595102E-2</v>
      </c>
      <c r="AC401" s="23">
        <f t="shared" si="34"/>
        <v>2.1017207383880701E-2</v>
      </c>
    </row>
    <row r="402" spans="1:29" x14ac:dyDescent="0.3">
      <c r="A402" s="4" t="s">
        <v>94</v>
      </c>
      <c r="B402" s="18">
        <v>45047</v>
      </c>
      <c r="C402" s="4" t="s">
        <v>279</v>
      </c>
      <c r="D402" s="4">
        <v>5</v>
      </c>
      <c r="E402" s="15">
        <v>1070653.8600000001</v>
      </c>
      <c r="F402" s="19">
        <v>1.0314000000000001</v>
      </c>
      <c r="G402" s="20">
        <v>0</v>
      </c>
      <c r="H402" s="4">
        <v>73.3</v>
      </c>
      <c r="I402" s="4">
        <v>6</v>
      </c>
      <c r="J402" s="4">
        <v>0</v>
      </c>
      <c r="K402" s="21">
        <v>0.91700000000000004</v>
      </c>
      <c r="L402" s="21">
        <v>0.14649999999999999</v>
      </c>
      <c r="M402" s="4">
        <v>0</v>
      </c>
      <c r="N402" s="4">
        <v>0</v>
      </c>
      <c r="O402" s="4">
        <v>0</v>
      </c>
      <c r="P402" s="4">
        <v>100</v>
      </c>
      <c r="Q402" s="15">
        <v>0</v>
      </c>
      <c r="R402" s="15">
        <v>62405.34</v>
      </c>
      <c r="S402" s="15">
        <v>47064.65</v>
      </c>
      <c r="T402" s="15">
        <v>1154305.54</v>
      </c>
      <c r="U402" s="22">
        <f t="shared" si="30"/>
        <v>1085994.5500000003</v>
      </c>
      <c r="V402" s="23">
        <f t="shared" si="31"/>
        <v>5.917929667044633E-2</v>
      </c>
      <c r="W402" s="24">
        <f>Parametros!$B$4*H402+Parametros!$B$5*K402*100+Parametros!$B$6*P402+Parametros!$B$7*(1-L402)*100</f>
        <v>85.967499999999987</v>
      </c>
      <c r="X402" s="16">
        <f>INDEX('Tasa Referencia'!$B$2:$B$37,MATCH(B402,'Tasa Referencia'!$A$2:$A$37,0))</f>
        <v>0.11210000000000001</v>
      </c>
      <c r="Y402" s="16">
        <f>INDEX('Catalogo Proveedores'!$N$2:$N$101,MATCH(A402,'Catalogo Proveedores'!$A$2:$A$101,0))</f>
        <v>2.7E-2</v>
      </c>
      <c r="Z402" s="14">
        <v>1.01E-3</v>
      </c>
      <c r="AA402" s="16">
        <f t="shared" si="32"/>
        <v>0.14011000000000001</v>
      </c>
      <c r="AB402" s="25">
        <f t="shared" si="33"/>
        <v>1.098698080659477E-2</v>
      </c>
      <c r="AC402" s="23">
        <f t="shared" si="34"/>
        <v>4.8192315863851559E-2</v>
      </c>
    </row>
    <row r="403" spans="1:29" x14ac:dyDescent="0.3">
      <c r="A403" s="4" t="s">
        <v>94</v>
      </c>
      <c r="B403" s="18">
        <v>45078</v>
      </c>
      <c r="C403" s="4" t="s">
        <v>279</v>
      </c>
      <c r="D403" s="4">
        <v>6</v>
      </c>
      <c r="E403" s="15">
        <v>1080193.1100000001</v>
      </c>
      <c r="F403" s="19">
        <v>1.0314000000000001</v>
      </c>
      <c r="G403" s="20">
        <v>0</v>
      </c>
      <c r="H403" s="4">
        <v>73.2</v>
      </c>
      <c r="I403" s="4">
        <v>10</v>
      </c>
      <c r="J403" s="4">
        <v>2</v>
      </c>
      <c r="K403" s="21">
        <v>0.82110000000000005</v>
      </c>
      <c r="L403" s="21">
        <v>0.1091</v>
      </c>
      <c r="M403" s="4">
        <v>0</v>
      </c>
      <c r="N403" s="4">
        <v>0</v>
      </c>
      <c r="O403" s="4">
        <v>0</v>
      </c>
      <c r="P403" s="4">
        <v>95.8</v>
      </c>
      <c r="Q403" s="15">
        <v>0</v>
      </c>
      <c r="R403" s="15">
        <v>63543.57</v>
      </c>
      <c r="S403" s="15">
        <v>39677.78</v>
      </c>
      <c r="T403" s="15">
        <v>1127298.4099999999</v>
      </c>
      <c r="U403" s="22">
        <f t="shared" si="30"/>
        <v>1104058.9000000001</v>
      </c>
      <c r="V403" s="23">
        <f t="shared" si="31"/>
        <v>2.0615224676844686E-2</v>
      </c>
      <c r="W403" s="24">
        <f>Parametros!$B$4*H403+Parametros!$B$5*K403*100+Parametros!$B$6*P403+Parametros!$B$7*(1-L403)*100</f>
        <v>82.776499999999999</v>
      </c>
      <c r="X403" s="16">
        <f>INDEX('Tasa Referencia'!$B$2:$B$37,MATCH(B403,'Tasa Referencia'!$A$2:$A$37,0))</f>
        <v>0.1119</v>
      </c>
      <c r="Y403" s="16">
        <f>INDEX('Catalogo Proveedores'!$N$2:$N$101,MATCH(A403,'Catalogo Proveedores'!$A$2:$A$101,0))</f>
        <v>2.7E-2</v>
      </c>
      <c r="Z403" s="14">
        <v>1.92E-3</v>
      </c>
      <c r="AA403" s="16">
        <f t="shared" si="32"/>
        <v>0.14082</v>
      </c>
      <c r="AB403" s="25">
        <f t="shared" si="33"/>
        <v>1.1039431590516458E-2</v>
      </c>
      <c r="AC403" s="23">
        <f t="shared" si="34"/>
        <v>9.5757930863282284E-3</v>
      </c>
    </row>
    <row r="404" spans="1:29" x14ac:dyDescent="0.3">
      <c r="A404" s="4" t="s">
        <v>94</v>
      </c>
      <c r="B404" s="18">
        <v>45108</v>
      </c>
      <c r="C404" s="4" t="s">
        <v>279</v>
      </c>
      <c r="D404" s="4">
        <v>7</v>
      </c>
      <c r="E404" s="15">
        <v>1022706.7</v>
      </c>
      <c r="F404" s="19">
        <v>1.0314000000000001</v>
      </c>
      <c r="G404" s="20">
        <v>0</v>
      </c>
      <c r="H404" s="4">
        <v>74.099999999999994</v>
      </c>
      <c r="I404" s="4">
        <v>10</v>
      </c>
      <c r="J404" s="4">
        <v>1</v>
      </c>
      <c r="K404" s="21">
        <v>0.91539999999999999</v>
      </c>
      <c r="L404" s="21">
        <v>8.72E-2</v>
      </c>
      <c r="M404" s="4">
        <v>1</v>
      </c>
      <c r="N404" s="4">
        <v>0</v>
      </c>
      <c r="O404" s="4">
        <v>0</v>
      </c>
      <c r="P404" s="4">
        <v>96.8</v>
      </c>
      <c r="Q404" s="15">
        <v>10450.370000000001</v>
      </c>
      <c r="R404" s="15">
        <v>60850.27</v>
      </c>
      <c r="S404" s="15">
        <v>28794.18</v>
      </c>
      <c r="T404" s="15">
        <v>1149711.67</v>
      </c>
      <c r="U404" s="22">
        <f t="shared" si="30"/>
        <v>1065213.1599999999</v>
      </c>
      <c r="V404" s="23">
        <f t="shared" si="31"/>
        <v>7.3495392109919191E-2</v>
      </c>
      <c r="W404" s="24">
        <f>Parametros!$B$4*H404+Parametros!$B$5*K404*100+Parametros!$B$6*P404+Parametros!$B$7*(1-L404)*100</f>
        <v>86.448999999999998</v>
      </c>
      <c r="X404" s="16">
        <f>INDEX('Tasa Referencia'!$B$2:$B$37,MATCH(B404,'Tasa Referencia'!$A$2:$A$37,0))</f>
        <v>0.1132</v>
      </c>
      <c r="Y404" s="16">
        <f>INDEX('Catalogo Proveedores'!$N$2:$N$101,MATCH(A404,'Catalogo Proveedores'!$A$2:$A$101,0))</f>
        <v>2.7E-2</v>
      </c>
      <c r="Z404" s="14">
        <v>3.0100000000000001E-3</v>
      </c>
      <c r="AA404" s="16">
        <f t="shared" si="32"/>
        <v>0.14321</v>
      </c>
      <c r="AB404" s="25">
        <f t="shared" si="33"/>
        <v>1.1215771644701E-2</v>
      </c>
      <c r="AC404" s="23">
        <f t="shared" si="34"/>
        <v>6.2279620465218191E-2</v>
      </c>
    </row>
    <row r="405" spans="1:29" x14ac:dyDescent="0.3">
      <c r="A405" s="4" t="s">
        <v>94</v>
      </c>
      <c r="B405" s="18">
        <v>45139</v>
      </c>
      <c r="C405" s="4" t="s">
        <v>279</v>
      </c>
      <c r="D405" s="4">
        <v>8</v>
      </c>
      <c r="E405" s="15">
        <v>1103947.7</v>
      </c>
      <c r="F405" s="19">
        <v>1.0314000000000001</v>
      </c>
      <c r="G405" s="20">
        <v>0</v>
      </c>
      <c r="H405" s="4">
        <v>70.599999999999994</v>
      </c>
      <c r="I405" s="4">
        <v>12</v>
      </c>
      <c r="J405" s="4">
        <v>2</v>
      </c>
      <c r="K405" s="21">
        <v>0.82889999999999997</v>
      </c>
      <c r="L405" s="21">
        <v>0.1605</v>
      </c>
      <c r="M405" s="4">
        <v>0</v>
      </c>
      <c r="N405" s="4">
        <v>0</v>
      </c>
      <c r="O405" s="4">
        <v>0</v>
      </c>
      <c r="P405" s="4">
        <v>94.4</v>
      </c>
      <c r="Q405" s="15">
        <v>0</v>
      </c>
      <c r="R405" s="15">
        <v>85034.79</v>
      </c>
      <c r="S405" s="15">
        <v>57567.07</v>
      </c>
      <c r="T405" s="15">
        <v>1170577.94</v>
      </c>
      <c r="U405" s="22">
        <f t="shared" si="30"/>
        <v>1131415.42</v>
      </c>
      <c r="V405" s="23">
        <f t="shared" si="31"/>
        <v>3.3455713337635612E-2</v>
      </c>
      <c r="W405" s="24">
        <f>Parametros!$B$4*H405+Parametros!$B$5*K405*100+Parametros!$B$6*P405+Parametros!$B$7*(1-L405)*100</f>
        <v>81.049499999999995</v>
      </c>
      <c r="X405" s="16">
        <f>INDEX('Tasa Referencia'!$B$2:$B$37,MATCH(B405,'Tasa Referencia'!$A$2:$A$37,0))</f>
        <v>0.1124</v>
      </c>
      <c r="Y405" s="16">
        <f>INDEX('Catalogo Proveedores'!$N$2:$N$101,MATCH(A405,'Catalogo Proveedores'!$A$2:$A$101,0))</f>
        <v>2.7E-2</v>
      </c>
      <c r="Z405" s="14">
        <v>2.8400000000000001E-3</v>
      </c>
      <c r="AA405" s="16">
        <f t="shared" si="32"/>
        <v>0.14224000000000001</v>
      </c>
      <c r="AB405" s="25">
        <f t="shared" si="33"/>
        <v>1.1144243450705194E-2</v>
      </c>
      <c r="AC405" s="23">
        <f t="shared" si="34"/>
        <v>2.2311469886930418E-2</v>
      </c>
    </row>
    <row r="406" spans="1:29" x14ac:dyDescent="0.3">
      <c r="A406" s="4" t="s">
        <v>94</v>
      </c>
      <c r="B406" s="18">
        <v>45170</v>
      </c>
      <c r="C406" s="4" t="s">
        <v>279</v>
      </c>
      <c r="D406" s="4">
        <v>9</v>
      </c>
      <c r="E406" s="15">
        <v>999623.08</v>
      </c>
      <c r="F406" s="19">
        <v>1.0314000000000001</v>
      </c>
      <c r="G406" s="20">
        <v>0</v>
      </c>
      <c r="H406" s="4">
        <v>70.900000000000006</v>
      </c>
      <c r="I406" s="4">
        <v>9</v>
      </c>
      <c r="J406" s="4">
        <v>1</v>
      </c>
      <c r="K406" s="21">
        <v>0.87350000000000005</v>
      </c>
      <c r="L406" s="21">
        <v>0.1038</v>
      </c>
      <c r="M406" s="4">
        <v>2</v>
      </c>
      <c r="N406" s="4">
        <v>0</v>
      </c>
      <c r="O406" s="4">
        <v>0</v>
      </c>
      <c r="P406" s="4">
        <v>91.1</v>
      </c>
      <c r="Q406" s="15">
        <v>32595.91</v>
      </c>
      <c r="R406" s="15">
        <v>42382.94</v>
      </c>
      <c r="S406" s="15">
        <v>33119.949999999997</v>
      </c>
      <c r="T406" s="15">
        <v>1107655.29</v>
      </c>
      <c r="U406" s="22">
        <f t="shared" si="30"/>
        <v>1041481.98</v>
      </c>
      <c r="V406" s="23">
        <f t="shared" si="31"/>
        <v>5.974179024595283E-2</v>
      </c>
      <c r="W406" s="24">
        <f>Parametros!$B$4*H406+Parametros!$B$5*K406*100+Parametros!$B$6*P406+Parametros!$B$7*(1-L406)*100</f>
        <v>82.683000000000007</v>
      </c>
      <c r="X406" s="16">
        <f>INDEX('Tasa Referencia'!$B$2:$B$37,MATCH(B406,'Tasa Referencia'!$A$2:$A$37,0))</f>
        <v>0.1134</v>
      </c>
      <c r="Y406" s="16">
        <f>INDEX('Catalogo Proveedores'!$N$2:$N$101,MATCH(A406,'Catalogo Proveedores'!$A$2:$A$101,0))</f>
        <v>2.7E-2</v>
      </c>
      <c r="Z406" s="14">
        <v>1.48E-3</v>
      </c>
      <c r="AA406" s="16">
        <f t="shared" si="32"/>
        <v>0.14188000000000001</v>
      </c>
      <c r="AB406" s="25">
        <f t="shared" si="33"/>
        <v>1.1117682736607515E-2</v>
      </c>
      <c r="AC406" s="23">
        <f t="shared" si="34"/>
        <v>4.8624107509345316E-2</v>
      </c>
    </row>
    <row r="407" spans="1:29" x14ac:dyDescent="0.3">
      <c r="A407" s="4" t="s">
        <v>94</v>
      </c>
      <c r="B407" s="18">
        <v>45200</v>
      </c>
      <c r="C407" s="4" t="s">
        <v>279</v>
      </c>
      <c r="D407" s="4">
        <v>10</v>
      </c>
      <c r="E407" s="15">
        <v>919694.85</v>
      </c>
      <c r="F407" s="19">
        <v>1.0314000000000001</v>
      </c>
      <c r="G407" s="20">
        <v>0</v>
      </c>
      <c r="H407" s="4">
        <v>71.099999999999994</v>
      </c>
      <c r="I407" s="4">
        <v>9</v>
      </c>
      <c r="J407" s="4">
        <v>1</v>
      </c>
      <c r="K407" s="21">
        <v>0.86519999999999997</v>
      </c>
      <c r="L407" s="21">
        <v>6.8099999999999994E-2</v>
      </c>
      <c r="M407" s="4">
        <v>5</v>
      </c>
      <c r="N407" s="4">
        <v>0</v>
      </c>
      <c r="O407" s="4">
        <v>0</v>
      </c>
      <c r="P407" s="4">
        <v>99.1</v>
      </c>
      <c r="Q407" s="15">
        <v>89881.96</v>
      </c>
      <c r="R407" s="15">
        <v>24783.040000000001</v>
      </c>
      <c r="S407" s="15">
        <v>20617.03</v>
      </c>
      <c r="T407" s="15">
        <v>962065.99</v>
      </c>
      <c r="U407" s="22">
        <f t="shared" si="30"/>
        <v>1013742.82</v>
      </c>
      <c r="V407" s="23">
        <f t="shared" si="31"/>
        <v>-5.3714433871630739E-2</v>
      </c>
      <c r="W407" s="24">
        <f>Parametros!$B$4*H407+Parametros!$B$5*K407*100+Parametros!$B$6*P407+Parametros!$B$7*(1-L407)*100</f>
        <v>84.639499999999998</v>
      </c>
      <c r="X407" s="16">
        <f>INDEX('Tasa Referencia'!$B$2:$B$37,MATCH(B407,'Tasa Referencia'!$A$2:$A$37,0))</f>
        <v>0.1103</v>
      </c>
      <c r="Y407" s="16">
        <f>INDEX('Catalogo Proveedores'!$N$2:$N$101,MATCH(A407,'Catalogo Proveedores'!$A$2:$A$101,0))</f>
        <v>2.7E-2</v>
      </c>
      <c r="Z407" s="14">
        <v>2.2100000000000002E-3</v>
      </c>
      <c r="AA407" s="16">
        <f t="shared" si="32"/>
        <v>0.13951</v>
      </c>
      <c r="AB407" s="25">
        <f t="shared" si="33"/>
        <v>1.0942632852549261E-2</v>
      </c>
      <c r="AC407" s="23">
        <f t="shared" si="34"/>
        <v>-6.4657066724180007E-2</v>
      </c>
    </row>
    <row r="408" spans="1:29" x14ac:dyDescent="0.3">
      <c r="A408" s="4" t="s">
        <v>94</v>
      </c>
      <c r="B408" s="18">
        <v>45231</v>
      </c>
      <c r="C408" s="4" t="s">
        <v>279</v>
      </c>
      <c r="D408" s="4">
        <v>11</v>
      </c>
      <c r="E408" s="15">
        <v>902179.93</v>
      </c>
      <c r="F408" s="19">
        <v>1.0314000000000001</v>
      </c>
      <c r="G408" s="20">
        <v>0</v>
      </c>
      <c r="H408" s="4">
        <v>68.3</v>
      </c>
      <c r="I408" s="4">
        <v>7</v>
      </c>
      <c r="J408" s="4">
        <v>0</v>
      </c>
      <c r="K408" s="21">
        <v>0.93200000000000005</v>
      </c>
      <c r="L408" s="21">
        <v>0.15179999999999999</v>
      </c>
      <c r="M408" s="4">
        <v>0</v>
      </c>
      <c r="N408" s="4">
        <v>0</v>
      </c>
      <c r="O408" s="4">
        <v>0</v>
      </c>
      <c r="P408" s="4">
        <v>97.5</v>
      </c>
      <c r="Q408" s="15">
        <v>0</v>
      </c>
      <c r="R408" s="15">
        <v>90892.74</v>
      </c>
      <c r="S408" s="15">
        <v>41081.360000000001</v>
      </c>
      <c r="T408" s="15">
        <v>964719.9</v>
      </c>
      <c r="U408" s="22">
        <f t="shared" si="30"/>
        <v>951991.31</v>
      </c>
      <c r="V408" s="23">
        <f t="shared" si="31"/>
        <v>1.3194078405555816E-2</v>
      </c>
      <c r="W408" s="24">
        <f>Parametros!$B$4*H408+Parametros!$B$5*K408*100+Parametros!$B$6*P408+Parametros!$B$7*(1-L408)*100</f>
        <v>84.087999999999994</v>
      </c>
      <c r="X408" s="16">
        <f>INDEX('Tasa Referencia'!$B$2:$B$37,MATCH(B408,'Tasa Referencia'!$A$2:$A$37,0))</f>
        <v>0.1144</v>
      </c>
      <c r="Y408" s="16">
        <f>INDEX('Catalogo Proveedores'!$N$2:$N$101,MATCH(A408,'Catalogo Proveedores'!$A$2:$A$101,0))</f>
        <v>2.7E-2</v>
      </c>
      <c r="Z408" s="14">
        <v>8.5999999999999998E-4</v>
      </c>
      <c r="AA408" s="16">
        <f t="shared" si="32"/>
        <v>0.14226</v>
      </c>
      <c r="AB408" s="25">
        <f t="shared" si="33"/>
        <v>1.114571882092652E-2</v>
      </c>
      <c r="AC408" s="23">
        <f t="shared" si="34"/>
        <v>2.048359584629296E-3</v>
      </c>
    </row>
    <row r="409" spans="1:29" x14ac:dyDescent="0.3">
      <c r="A409" s="4" t="s">
        <v>94</v>
      </c>
      <c r="B409" s="18">
        <v>45261</v>
      </c>
      <c r="C409" s="4" t="s">
        <v>279</v>
      </c>
      <c r="D409" s="4">
        <v>12</v>
      </c>
      <c r="E409" s="15">
        <v>895242.9</v>
      </c>
      <c r="F409" s="19">
        <v>1.0314000000000001</v>
      </c>
      <c r="G409" s="20">
        <v>0</v>
      </c>
      <c r="H409" s="4">
        <v>73.099999999999994</v>
      </c>
      <c r="I409" s="4">
        <v>7</v>
      </c>
      <c r="J409" s="4">
        <v>1</v>
      </c>
      <c r="K409" s="21">
        <v>0.92449999999999999</v>
      </c>
      <c r="L409" s="21">
        <v>0.14899999999999999</v>
      </c>
      <c r="M409" s="4">
        <v>1</v>
      </c>
      <c r="N409" s="4">
        <v>0</v>
      </c>
      <c r="O409" s="4">
        <v>0</v>
      </c>
      <c r="P409" s="4">
        <v>97.7</v>
      </c>
      <c r="Q409" s="15">
        <v>1718.78</v>
      </c>
      <c r="R409" s="15">
        <v>61830.46</v>
      </c>
      <c r="S409" s="15">
        <v>41820.949999999997</v>
      </c>
      <c r="T409" s="15">
        <v>963363.01</v>
      </c>
      <c r="U409" s="22">
        <f t="shared" si="30"/>
        <v>916971.19000000006</v>
      </c>
      <c r="V409" s="23">
        <f t="shared" si="31"/>
        <v>4.8156115107637308E-2</v>
      </c>
      <c r="W409" s="24">
        <f>Parametros!$B$4*H409+Parametros!$B$5*K409*100+Parametros!$B$6*P409+Parametros!$B$7*(1-L409)*100</f>
        <v>85.625</v>
      </c>
      <c r="X409" s="16">
        <f>INDEX('Tasa Referencia'!$B$2:$B$37,MATCH(B409,'Tasa Referencia'!$A$2:$A$37,0))</f>
        <v>0.1124</v>
      </c>
      <c r="Y409" s="16">
        <f>INDEX('Catalogo Proveedores'!$N$2:$N$101,MATCH(A409,'Catalogo Proveedores'!$A$2:$A$101,0))</f>
        <v>2.7E-2</v>
      </c>
      <c r="Z409" s="14">
        <v>-3.8999999999999998E-3</v>
      </c>
      <c r="AA409" s="16">
        <f t="shared" si="32"/>
        <v>0.13550000000000001</v>
      </c>
      <c r="AB409" s="25">
        <f t="shared" si="33"/>
        <v>1.0645689926606305E-2</v>
      </c>
      <c r="AC409" s="23">
        <f t="shared" si="34"/>
        <v>3.7510425181031003E-2</v>
      </c>
    </row>
    <row r="410" spans="1:29" x14ac:dyDescent="0.3">
      <c r="A410" s="4" t="s">
        <v>94</v>
      </c>
      <c r="B410" s="18">
        <v>45292</v>
      </c>
      <c r="C410" s="4" t="s">
        <v>281</v>
      </c>
      <c r="D410" s="4">
        <v>1</v>
      </c>
      <c r="E410" s="15">
        <v>1107834.81</v>
      </c>
      <c r="F410" s="19">
        <v>1.0314000000000001</v>
      </c>
      <c r="G410" s="20">
        <v>0</v>
      </c>
      <c r="H410" s="4">
        <v>75.8</v>
      </c>
      <c r="I410" s="4">
        <v>8</v>
      </c>
      <c r="J410" s="4">
        <v>1</v>
      </c>
      <c r="K410" s="21">
        <v>0.87</v>
      </c>
      <c r="L410" s="21">
        <v>8.9399999999999993E-2</v>
      </c>
      <c r="M410" s="4">
        <v>0</v>
      </c>
      <c r="N410" s="4">
        <v>0</v>
      </c>
      <c r="O410" s="4">
        <v>0</v>
      </c>
      <c r="P410" s="4">
        <v>97.2</v>
      </c>
      <c r="Q410" s="15">
        <v>0</v>
      </c>
      <c r="R410" s="15">
        <v>55646.01</v>
      </c>
      <c r="S410" s="15">
        <v>31912.29</v>
      </c>
      <c r="T410" s="15">
        <v>1192603.92</v>
      </c>
      <c r="U410" s="22">
        <f t="shared" si="30"/>
        <v>1131568.53</v>
      </c>
      <c r="V410" s="23">
        <f t="shared" si="31"/>
        <v>5.1178257069622833E-2</v>
      </c>
      <c r="W410" s="24">
        <f>Parametros!$B$4*H410+Parametros!$B$5*K410*100+Parametros!$B$6*P410+Parametros!$B$7*(1-L410)*100</f>
        <v>85.728999999999985</v>
      </c>
      <c r="X410" s="16">
        <f>INDEX('Tasa Referencia'!$B$2:$B$37,MATCH(B410,'Tasa Referencia'!$A$2:$A$37,0))</f>
        <v>0.1133</v>
      </c>
      <c r="Y410" s="16">
        <f>INDEX('Catalogo Proveedores'!$N$2:$N$101,MATCH(A410,'Catalogo Proveedores'!$A$2:$A$101,0))</f>
        <v>2.7E-2</v>
      </c>
      <c r="Z410" s="14">
        <v>-1.66E-3</v>
      </c>
      <c r="AA410" s="16">
        <f t="shared" si="32"/>
        <v>0.13864000000000001</v>
      </c>
      <c r="AB410" s="25">
        <f t="shared" si="33"/>
        <v>1.0878290283357739E-2</v>
      </c>
      <c r="AC410" s="23">
        <f t="shared" si="34"/>
        <v>4.0299966786265094E-2</v>
      </c>
    </row>
    <row r="411" spans="1:29" x14ac:dyDescent="0.3">
      <c r="A411" s="4" t="s">
        <v>94</v>
      </c>
      <c r="B411" s="18">
        <v>45323</v>
      </c>
      <c r="C411" s="4" t="s">
        <v>281</v>
      </c>
      <c r="D411" s="4">
        <v>2</v>
      </c>
      <c r="E411" s="15">
        <v>1124076.8400000001</v>
      </c>
      <c r="F411" s="19">
        <v>1.0609999999999999</v>
      </c>
      <c r="G411" s="20">
        <v>2.87E-2</v>
      </c>
      <c r="H411" s="4">
        <v>74</v>
      </c>
      <c r="I411" s="4">
        <v>8</v>
      </c>
      <c r="J411" s="4">
        <v>1</v>
      </c>
      <c r="K411" s="21">
        <v>0.8952</v>
      </c>
      <c r="L411" s="21">
        <v>8.5999999999999993E-2</v>
      </c>
      <c r="M411" s="4">
        <v>0</v>
      </c>
      <c r="N411" s="4">
        <v>0</v>
      </c>
      <c r="O411" s="4">
        <v>0</v>
      </c>
      <c r="P411" s="4">
        <v>99.2</v>
      </c>
      <c r="Q411" s="15">
        <v>0</v>
      </c>
      <c r="R411" s="15">
        <v>38595.339999999997</v>
      </c>
      <c r="S411" s="15">
        <v>31255.98</v>
      </c>
      <c r="T411" s="15">
        <v>1172902.57</v>
      </c>
      <c r="U411" s="22">
        <f t="shared" si="30"/>
        <v>1131416.2000000002</v>
      </c>
      <c r="V411" s="23">
        <f t="shared" si="31"/>
        <v>3.5370687268593742E-2</v>
      </c>
      <c r="W411" s="24">
        <f>Parametros!$B$4*H411+Parametros!$B$5*K411*100+Parametros!$B$6*P411+Parametros!$B$7*(1-L411)*100</f>
        <v>86.306000000000012</v>
      </c>
      <c r="X411" s="16">
        <f>INDEX('Tasa Referencia'!$B$2:$B$37,MATCH(B411,'Tasa Referencia'!$A$2:$A$37,0))</f>
        <v>0.1123</v>
      </c>
      <c r="Y411" s="16">
        <f>INDEX('Catalogo Proveedores'!$N$2:$N$101,MATCH(A411,'Catalogo Proveedores'!$A$2:$A$101,0))</f>
        <v>2.7E-2</v>
      </c>
      <c r="Z411" s="14">
        <v>-4.5399999999999998E-3</v>
      </c>
      <c r="AA411" s="16">
        <f t="shared" si="32"/>
        <v>0.13476000000000002</v>
      </c>
      <c r="AB411" s="25">
        <f t="shared" si="33"/>
        <v>1.0590787439451521E-2</v>
      </c>
      <c r="AC411" s="23">
        <f t="shared" si="34"/>
        <v>2.4779899829142221E-2</v>
      </c>
    </row>
    <row r="412" spans="1:29" x14ac:dyDescent="0.3">
      <c r="A412" s="4" t="s">
        <v>94</v>
      </c>
      <c r="B412" s="18">
        <v>45352</v>
      </c>
      <c r="C412" s="4" t="s">
        <v>281</v>
      </c>
      <c r="D412" s="4">
        <v>3</v>
      </c>
      <c r="E412" s="15">
        <v>1199016.27</v>
      </c>
      <c r="F412" s="19">
        <v>1.1203000000000001</v>
      </c>
      <c r="G412" s="20">
        <v>5.5899999999999998E-2</v>
      </c>
      <c r="H412" s="4">
        <v>71.900000000000006</v>
      </c>
      <c r="I412" s="4">
        <v>7</v>
      </c>
      <c r="J412" s="4">
        <v>2</v>
      </c>
      <c r="K412" s="21">
        <v>0.77439999999999998</v>
      </c>
      <c r="L412" s="21">
        <v>7.9600000000000004E-2</v>
      </c>
      <c r="M412" s="4">
        <v>1</v>
      </c>
      <c r="N412" s="4">
        <v>1</v>
      </c>
      <c r="O412" s="4">
        <v>7.8</v>
      </c>
      <c r="P412" s="4">
        <v>97.3</v>
      </c>
      <c r="Q412" s="15">
        <v>64696.63</v>
      </c>
      <c r="R412" s="15">
        <v>43869.120000000003</v>
      </c>
      <c r="S412" s="15">
        <v>33421.35</v>
      </c>
      <c r="T412" s="15">
        <v>1246373.78</v>
      </c>
      <c r="U412" s="22">
        <f t="shared" si="30"/>
        <v>1274160.67</v>
      </c>
      <c r="V412" s="23">
        <f t="shared" si="31"/>
        <v>-2.2294186901139639E-2</v>
      </c>
      <c r="W412" s="24">
        <f>Parametros!$B$4*H412+Parametros!$B$5*K412*100+Parametros!$B$6*P412+Parametros!$B$7*(1-L412)*100</f>
        <v>81.662999999999997</v>
      </c>
      <c r="X412" s="16">
        <f>INDEX('Tasa Referencia'!$B$2:$B$37,MATCH(B412,'Tasa Referencia'!$A$2:$A$37,0))</f>
        <v>0.1101</v>
      </c>
      <c r="Y412" s="16">
        <f>INDEX('Catalogo Proveedores'!$N$2:$N$101,MATCH(A412,'Catalogo Proveedores'!$A$2:$A$101,0))</f>
        <v>2.7E-2</v>
      </c>
      <c r="Z412" s="14">
        <v>-4.6499999999999996E-3</v>
      </c>
      <c r="AA412" s="16">
        <f t="shared" si="32"/>
        <v>0.13245000000000001</v>
      </c>
      <c r="AB412" s="25">
        <f t="shared" si="33"/>
        <v>1.0419191268567829E-2</v>
      </c>
      <c r="AC412" s="23">
        <f t="shared" si="34"/>
        <v>-3.2713378169707472E-2</v>
      </c>
    </row>
    <row r="413" spans="1:29" x14ac:dyDescent="0.3">
      <c r="A413" s="4" t="s">
        <v>94</v>
      </c>
      <c r="B413" s="18">
        <v>45383</v>
      </c>
      <c r="C413" s="4" t="s">
        <v>281</v>
      </c>
      <c r="D413" s="4">
        <v>4</v>
      </c>
      <c r="E413" s="15">
        <v>1276295.18</v>
      </c>
      <c r="F413" s="19">
        <v>1.1203000000000001</v>
      </c>
      <c r="G413" s="20">
        <v>0</v>
      </c>
      <c r="H413" s="4">
        <v>72.5</v>
      </c>
      <c r="I413" s="4">
        <v>8</v>
      </c>
      <c r="J413" s="4">
        <v>1</v>
      </c>
      <c r="K413" s="21">
        <v>0.81989999999999996</v>
      </c>
      <c r="L413" s="21">
        <v>9.0200000000000002E-2</v>
      </c>
      <c r="M413" s="4">
        <v>2</v>
      </c>
      <c r="N413" s="4">
        <v>0</v>
      </c>
      <c r="O413" s="4">
        <v>0</v>
      </c>
      <c r="P413" s="4">
        <v>94.1</v>
      </c>
      <c r="Q413" s="15">
        <v>14221.81</v>
      </c>
      <c r="R413" s="15">
        <v>54261.86</v>
      </c>
      <c r="S413" s="15">
        <v>37075.760000000002</v>
      </c>
      <c r="T413" s="15">
        <v>1314155.1100000001</v>
      </c>
      <c r="U413" s="22">
        <f t="shared" si="30"/>
        <v>1307703.0900000001</v>
      </c>
      <c r="V413" s="23">
        <f t="shared" si="31"/>
        <v>4.9096335363334838E-3</v>
      </c>
      <c r="W413" s="24">
        <f>Parametros!$B$4*H413+Parametros!$B$5*K413*100+Parametros!$B$6*P413+Parametros!$B$7*(1-L413)*100</f>
        <v>82.438999999999993</v>
      </c>
      <c r="X413" s="16">
        <f>INDEX('Tasa Referencia'!$B$2:$B$37,MATCH(B413,'Tasa Referencia'!$A$2:$A$37,0))</f>
        <v>0.10920000000000001</v>
      </c>
      <c r="Y413" s="16">
        <f>INDEX('Catalogo Proveedores'!$N$2:$N$101,MATCH(A413,'Catalogo Proveedores'!$A$2:$A$101,0))</f>
        <v>2.7E-2</v>
      </c>
      <c r="Z413" s="14">
        <v>-4.6600000000000001E-3</v>
      </c>
      <c r="AA413" s="16">
        <f t="shared" si="32"/>
        <v>0.13154000000000002</v>
      </c>
      <c r="AB413" s="25">
        <f t="shared" si="33"/>
        <v>1.0351504668375089E-2</v>
      </c>
      <c r="AC413" s="23">
        <f t="shared" si="34"/>
        <v>-5.4418711320416051E-3</v>
      </c>
    </row>
    <row r="414" spans="1:29" x14ac:dyDescent="0.3">
      <c r="A414" s="4" t="s">
        <v>94</v>
      </c>
      <c r="B414" s="18">
        <v>45413</v>
      </c>
      <c r="C414" s="4" t="s">
        <v>281</v>
      </c>
      <c r="D414" s="4">
        <v>5</v>
      </c>
      <c r="E414" s="15">
        <v>1199091.99</v>
      </c>
      <c r="F414" s="19">
        <v>1.1203000000000001</v>
      </c>
      <c r="G414" s="20">
        <v>0</v>
      </c>
      <c r="H414" s="4">
        <v>74</v>
      </c>
      <c r="I414" s="4">
        <v>8</v>
      </c>
      <c r="J414" s="4">
        <v>1</v>
      </c>
      <c r="K414" s="21">
        <v>0.84589999999999999</v>
      </c>
      <c r="L414" s="21">
        <v>0.12939999999999999</v>
      </c>
      <c r="M414" s="4">
        <v>3</v>
      </c>
      <c r="N414" s="4">
        <v>0</v>
      </c>
      <c r="O414" s="4">
        <v>0</v>
      </c>
      <c r="P414" s="4">
        <v>100</v>
      </c>
      <c r="Q414" s="15">
        <v>81996.820000000007</v>
      </c>
      <c r="R414" s="15">
        <v>53740.6</v>
      </c>
      <c r="S414" s="15">
        <v>48947.75</v>
      </c>
      <c r="T414" s="15">
        <v>1236439.1399999999</v>
      </c>
      <c r="U414" s="22">
        <f t="shared" si="30"/>
        <v>1285881.6600000001</v>
      </c>
      <c r="V414" s="23">
        <f t="shared" si="31"/>
        <v>-3.9987831507825172E-2</v>
      </c>
      <c r="W414" s="24">
        <f>Parametros!$B$4*H414+Parametros!$B$5*K414*100+Parametros!$B$6*P414+Parametros!$B$7*(1-L414)*100</f>
        <v>84.335999999999999</v>
      </c>
      <c r="X414" s="16">
        <f>INDEX('Tasa Referencia'!$B$2:$B$37,MATCH(B414,'Tasa Referencia'!$A$2:$A$37,0))</f>
        <v>0.1077</v>
      </c>
      <c r="Y414" s="16">
        <f>INDEX('Catalogo Proveedores'!$N$2:$N$101,MATCH(A414,'Catalogo Proveedores'!$A$2:$A$101,0))</f>
        <v>2.7E-2</v>
      </c>
      <c r="Z414" s="14">
        <v>-8.3000000000000001E-4</v>
      </c>
      <c r="AA414" s="16">
        <f t="shared" si="32"/>
        <v>0.13387000000000002</v>
      </c>
      <c r="AB414" s="25">
        <f t="shared" si="33"/>
        <v>1.0524712580518347E-2</v>
      </c>
      <c r="AC414" s="23">
        <f t="shared" si="34"/>
        <v>-5.0512544088343519E-2</v>
      </c>
    </row>
    <row r="415" spans="1:29" x14ac:dyDescent="0.3">
      <c r="A415" s="4" t="s">
        <v>94</v>
      </c>
      <c r="B415" s="18">
        <v>45444</v>
      </c>
      <c r="C415" s="4" t="s">
        <v>281</v>
      </c>
      <c r="D415" s="4">
        <v>6</v>
      </c>
      <c r="E415" s="15">
        <v>1241975.1399999999</v>
      </c>
      <c r="F415" s="19">
        <v>1.1203000000000001</v>
      </c>
      <c r="G415" s="20">
        <v>0</v>
      </c>
      <c r="H415" s="4">
        <v>77.7</v>
      </c>
      <c r="I415" s="4">
        <v>6</v>
      </c>
      <c r="J415" s="4">
        <v>1</v>
      </c>
      <c r="K415" s="21">
        <v>0.86180000000000001</v>
      </c>
      <c r="L415" s="21">
        <v>0.1331</v>
      </c>
      <c r="M415" s="4">
        <v>3</v>
      </c>
      <c r="N415" s="4">
        <v>0</v>
      </c>
      <c r="O415" s="4">
        <v>0</v>
      </c>
      <c r="P415" s="4">
        <v>100</v>
      </c>
      <c r="Q415" s="15">
        <v>55187.42</v>
      </c>
      <c r="R415" s="15">
        <v>81268.210000000006</v>
      </c>
      <c r="S415" s="15">
        <v>52093.75</v>
      </c>
      <c r="T415" s="15">
        <v>1305852.32</v>
      </c>
      <c r="U415" s="22">
        <f t="shared" si="30"/>
        <v>1326337.0199999998</v>
      </c>
      <c r="V415" s="23">
        <f t="shared" si="31"/>
        <v>-1.5686842751100463E-2</v>
      </c>
      <c r="W415" s="24">
        <f>Parametros!$B$4*H415+Parametros!$B$5*K415*100+Parametros!$B$6*P415+Parametros!$B$7*(1-L415)*100</f>
        <v>86.052500000000009</v>
      </c>
      <c r="X415" s="16">
        <f>INDEX('Tasa Referencia'!$B$2:$B$37,MATCH(B415,'Tasa Referencia'!$A$2:$A$37,0))</f>
        <v>0.1045</v>
      </c>
      <c r="Y415" s="16">
        <f>INDEX('Catalogo Proveedores'!$N$2:$N$101,MATCH(A415,'Catalogo Proveedores'!$A$2:$A$101,0))</f>
        <v>2.7E-2</v>
      </c>
      <c r="Z415" s="14">
        <v>-9.3000000000000005E-4</v>
      </c>
      <c r="AA415" s="16">
        <f t="shared" si="32"/>
        <v>0.13057000000000002</v>
      </c>
      <c r="AB415" s="25">
        <f t="shared" si="33"/>
        <v>1.0279300251552215E-2</v>
      </c>
      <c r="AC415" s="23">
        <f t="shared" si="34"/>
        <v>-2.5966143002652677E-2</v>
      </c>
    </row>
    <row r="416" spans="1:29" x14ac:dyDescent="0.3">
      <c r="A416" s="4" t="s">
        <v>94</v>
      </c>
      <c r="B416" s="18">
        <v>45474</v>
      </c>
      <c r="C416" s="4" t="s">
        <v>281</v>
      </c>
      <c r="D416" s="4">
        <v>7</v>
      </c>
      <c r="E416" s="15">
        <v>1168438.1599999999</v>
      </c>
      <c r="F416" s="19">
        <v>1.1203000000000001</v>
      </c>
      <c r="G416" s="20">
        <v>0</v>
      </c>
      <c r="H416" s="4">
        <v>75.7</v>
      </c>
      <c r="I416" s="4">
        <v>7</v>
      </c>
      <c r="J416" s="4">
        <v>1</v>
      </c>
      <c r="K416" s="21">
        <v>0.86299999999999999</v>
      </c>
      <c r="L416" s="21">
        <v>6.5799999999999997E-2</v>
      </c>
      <c r="M416" s="4">
        <v>0</v>
      </c>
      <c r="N416" s="4">
        <v>0</v>
      </c>
      <c r="O416" s="4">
        <v>0</v>
      </c>
      <c r="P416" s="4">
        <v>99.6</v>
      </c>
      <c r="Q416" s="15">
        <v>0</v>
      </c>
      <c r="R416" s="15">
        <v>38508.74</v>
      </c>
      <c r="S416" s="15">
        <v>25408.04</v>
      </c>
      <c r="T416" s="15">
        <v>1285480.53</v>
      </c>
      <c r="U416" s="22">
        <f t="shared" si="30"/>
        <v>1181538.8599999999</v>
      </c>
      <c r="V416" s="23">
        <f t="shared" si="31"/>
        <v>8.0858221944442948E-2</v>
      </c>
      <c r="W416" s="24">
        <f>Parametros!$B$4*H416+Parametros!$B$5*K416*100+Parametros!$B$6*P416+Parametros!$B$7*(1-L416)*100</f>
        <v>86.318000000000012</v>
      </c>
      <c r="X416" s="16">
        <f>INDEX('Tasa Referencia'!$B$2:$B$37,MATCH(B416,'Tasa Referencia'!$A$2:$A$37,0))</f>
        <v>0.1027</v>
      </c>
      <c r="Y416" s="16">
        <f>INDEX('Catalogo Proveedores'!$N$2:$N$101,MATCH(A416,'Catalogo Proveedores'!$A$2:$A$101,0))</f>
        <v>2.7E-2</v>
      </c>
      <c r="Z416" s="14">
        <v>4.9699999999999996E-3</v>
      </c>
      <c r="AA416" s="16">
        <f t="shared" si="32"/>
        <v>0.13467000000000001</v>
      </c>
      <c r="AB416" s="25">
        <f t="shared" si="33"/>
        <v>1.0584107871576487E-2</v>
      </c>
      <c r="AC416" s="23">
        <f t="shared" si="34"/>
        <v>7.0274114072866462E-2</v>
      </c>
    </row>
    <row r="417" spans="1:29" x14ac:dyDescent="0.3">
      <c r="A417" s="4" t="s">
        <v>94</v>
      </c>
      <c r="B417" s="18">
        <v>45505</v>
      </c>
      <c r="C417" s="4" t="s">
        <v>281</v>
      </c>
      <c r="D417" s="4">
        <v>8</v>
      </c>
      <c r="E417" s="15">
        <v>1147230.26</v>
      </c>
      <c r="F417" s="19">
        <v>1.1203000000000001</v>
      </c>
      <c r="G417" s="20">
        <v>0</v>
      </c>
      <c r="H417" s="4">
        <v>77.8</v>
      </c>
      <c r="I417" s="4">
        <v>11</v>
      </c>
      <c r="J417" s="4">
        <v>2</v>
      </c>
      <c r="K417" s="21">
        <v>0.81559999999999999</v>
      </c>
      <c r="L417" s="21">
        <v>9.64E-2</v>
      </c>
      <c r="M417" s="4">
        <v>2</v>
      </c>
      <c r="N417" s="4">
        <v>0</v>
      </c>
      <c r="O417" s="4">
        <v>0</v>
      </c>
      <c r="P417" s="4">
        <v>97.8</v>
      </c>
      <c r="Q417" s="15">
        <v>69792.45</v>
      </c>
      <c r="R417" s="15">
        <v>44987.6</v>
      </c>
      <c r="S417" s="15">
        <v>37765.279999999999</v>
      </c>
      <c r="T417" s="15">
        <v>1164924.73</v>
      </c>
      <c r="U417" s="22">
        <f t="shared" si="30"/>
        <v>1224245.03</v>
      </c>
      <c r="V417" s="23">
        <f t="shared" si="31"/>
        <v>-5.0922002488521335E-2</v>
      </c>
      <c r="W417" s="24">
        <f>Parametros!$B$4*H417+Parametros!$B$5*K417*100+Parametros!$B$6*P417+Parametros!$B$7*(1-L417)*100</f>
        <v>84.811999999999998</v>
      </c>
      <c r="X417" s="16">
        <f>INDEX('Tasa Referencia'!$B$2:$B$37,MATCH(B417,'Tasa Referencia'!$A$2:$A$37,0))</f>
        <v>0.1017</v>
      </c>
      <c r="Y417" s="16">
        <f>INDEX('Catalogo Proveedores'!$N$2:$N$101,MATCH(A417,'Catalogo Proveedores'!$A$2:$A$101,0))</f>
        <v>2.7E-2</v>
      </c>
      <c r="Z417" s="14">
        <v>4.9300000000000004E-3</v>
      </c>
      <c r="AA417" s="16">
        <f t="shared" si="32"/>
        <v>0.13363</v>
      </c>
      <c r="AB417" s="25">
        <f t="shared" si="33"/>
        <v>1.0506886502400947E-2</v>
      </c>
      <c r="AC417" s="23">
        <f t="shared" si="34"/>
        <v>-6.1428888990922283E-2</v>
      </c>
    </row>
    <row r="418" spans="1:29" x14ac:dyDescent="0.3">
      <c r="A418" s="4" t="s">
        <v>94</v>
      </c>
      <c r="B418" s="18">
        <v>45536</v>
      </c>
      <c r="C418" s="4" t="s">
        <v>281</v>
      </c>
      <c r="D418" s="4">
        <v>9</v>
      </c>
      <c r="E418" s="15">
        <v>1166156.3999999999</v>
      </c>
      <c r="F418" s="19">
        <v>1.1203000000000001</v>
      </c>
      <c r="G418" s="20">
        <v>0</v>
      </c>
      <c r="H418" s="4">
        <v>79</v>
      </c>
      <c r="I418" s="4">
        <v>8</v>
      </c>
      <c r="J418" s="4">
        <v>2</v>
      </c>
      <c r="K418" s="21">
        <v>0.751</v>
      </c>
      <c r="L418" s="21">
        <v>7.7299999999999994E-2</v>
      </c>
      <c r="M418" s="4">
        <v>2</v>
      </c>
      <c r="N418" s="4">
        <v>1</v>
      </c>
      <c r="O418" s="4">
        <v>13.5</v>
      </c>
      <c r="P418" s="4">
        <v>93.5</v>
      </c>
      <c r="Q418" s="15">
        <v>117112.47</v>
      </c>
      <c r="R418" s="15">
        <v>59178.79</v>
      </c>
      <c r="S418" s="15">
        <v>31700.42</v>
      </c>
      <c r="T418" s="15">
        <v>1175058.02</v>
      </c>
      <c r="U418" s="22">
        <f t="shared" si="30"/>
        <v>1310747.24</v>
      </c>
      <c r="V418" s="23">
        <f t="shared" si="31"/>
        <v>-0.11547448525137505</v>
      </c>
      <c r="W418" s="24">
        <f>Parametros!$B$4*H418+Parametros!$B$5*K418*100+Parametros!$B$6*P418+Parametros!$B$7*(1-L418)*100</f>
        <v>82.720500000000001</v>
      </c>
      <c r="X418" s="16">
        <f>INDEX('Tasa Referencia'!$B$2:$B$37,MATCH(B418,'Tasa Referencia'!$A$2:$A$37,0))</f>
        <v>9.7900000000000001E-2</v>
      </c>
      <c r="Y418" s="16">
        <f>INDEX('Catalogo Proveedores'!$N$2:$N$101,MATCH(A418,'Catalogo Proveedores'!$A$2:$A$101,0))</f>
        <v>2.7E-2</v>
      </c>
      <c r="Z418" s="14">
        <v>4.2399999999999998E-3</v>
      </c>
      <c r="AA418" s="16">
        <f t="shared" si="32"/>
        <v>0.12914</v>
      </c>
      <c r="AB418" s="25">
        <f t="shared" si="33"/>
        <v>1.0172750929729579E-2</v>
      </c>
      <c r="AC418" s="23">
        <f t="shared" si="34"/>
        <v>-0.12564723618110463</v>
      </c>
    </row>
    <row r="419" spans="1:29" x14ac:dyDescent="0.3">
      <c r="A419" s="4" t="s">
        <v>94</v>
      </c>
      <c r="B419" s="18">
        <v>45566</v>
      </c>
      <c r="C419" s="4" t="s">
        <v>281</v>
      </c>
      <c r="D419" s="4">
        <v>10</v>
      </c>
      <c r="E419" s="15">
        <v>1114327.1100000001</v>
      </c>
      <c r="F419" s="19">
        <v>1.1203000000000001</v>
      </c>
      <c r="G419" s="20">
        <v>0</v>
      </c>
      <c r="H419" s="4">
        <v>77.900000000000006</v>
      </c>
      <c r="I419" s="4">
        <v>10</v>
      </c>
      <c r="J419" s="4">
        <v>1</v>
      </c>
      <c r="K419" s="21">
        <v>0.89429999999999998</v>
      </c>
      <c r="L419" s="21">
        <v>6.9699999999999998E-2</v>
      </c>
      <c r="M419" s="4">
        <v>2</v>
      </c>
      <c r="N419" s="4">
        <v>0</v>
      </c>
      <c r="O419" s="4">
        <v>0</v>
      </c>
      <c r="P419" s="4">
        <v>97.9</v>
      </c>
      <c r="Q419" s="15">
        <v>12090.7</v>
      </c>
      <c r="R419" s="15">
        <v>44627.68</v>
      </c>
      <c r="S419" s="15">
        <v>25512.91</v>
      </c>
      <c r="T419" s="15">
        <v>1195573.78</v>
      </c>
      <c r="U419" s="22">
        <f t="shared" si="30"/>
        <v>1145532.58</v>
      </c>
      <c r="V419" s="23">
        <f t="shared" si="31"/>
        <v>4.1855384282515756E-2</v>
      </c>
      <c r="W419" s="24">
        <f>Parametros!$B$4*H419+Parametros!$B$5*K419*100+Parametros!$B$6*P419+Parametros!$B$7*(1-L419)*100</f>
        <v>87.628499999999988</v>
      </c>
      <c r="X419" s="16">
        <f>INDEX('Tasa Referencia'!$B$2:$B$37,MATCH(B419,'Tasa Referencia'!$A$2:$A$37,0))</f>
        <v>9.5200000000000007E-2</v>
      </c>
      <c r="Y419" s="16">
        <f>INDEX('Catalogo Proveedores'!$N$2:$N$101,MATCH(A419,'Catalogo Proveedores'!$A$2:$A$101,0))</f>
        <v>2.7E-2</v>
      </c>
      <c r="Z419" s="14">
        <v>-3.0100000000000001E-3</v>
      </c>
      <c r="AA419" s="16">
        <f t="shared" si="32"/>
        <v>0.11919</v>
      </c>
      <c r="AB419" s="25">
        <f t="shared" si="33"/>
        <v>9.4279330321604959E-3</v>
      </c>
      <c r="AC419" s="23">
        <f t="shared" si="34"/>
        <v>3.242745125035526E-2</v>
      </c>
    </row>
    <row r="420" spans="1:29" x14ac:dyDescent="0.3">
      <c r="A420" s="4" t="s">
        <v>94</v>
      </c>
      <c r="B420" s="18">
        <v>45597</v>
      </c>
      <c r="C420" s="4" t="s">
        <v>281</v>
      </c>
      <c r="D420" s="4">
        <v>11</v>
      </c>
      <c r="E420" s="15">
        <v>1072281.43</v>
      </c>
      <c r="F420" s="19">
        <v>1.1203000000000001</v>
      </c>
      <c r="G420" s="20">
        <v>0</v>
      </c>
      <c r="H420" s="4">
        <v>77.5</v>
      </c>
      <c r="I420" s="4">
        <v>8</v>
      </c>
      <c r="J420" s="4">
        <v>1</v>
      </c>
      <c r="K420" s="21">
        <v>0.86670000000000003</v>
      </c>
      <c r="L420" s="21">
        <v>8.72E-2</v>
      </c>
      <c r="M420" s="4">
        <v>2</v>
      </c>
      <c r="N420" s="4">
        <v>0</v>
      </c>
      <c r="O420" s="4">
        <v>0</v>
      </c>
      <c r="P420" s="4">
        <v>97.1</v>
      </c>
      <c r="Q420" s="15">
        <v>7857.8</v>
      </c>
      <c r="R420" s="15">
        <v>54999.23</v>
      </c>
      <c r="S420" s="15">
        <v>30195.93</v>
      </c>
      <c r="T420" s="15">
        <v>1137330.24</v>
      </c>
      <c r="U420" s="22">
        <f t="shared" si="30"/>
        <v>1104942.53</v>
      </c>
      <c r="V420" s="23">
        <f t="shared" si="31"/>
        <v>2.8476961977200187E-2</v>
      </c>
      <c r="W420" s="24">
        <f>Parametros!$B$4*H420+Parametros!$B$5*K420*100+Parametros!$B$6*P420+Parametros!$B$7*(1-L420)*100</f>
        <v>86.238000000000014</v>
      </c>
      <c r="X420" s="16">
        <f>INDEX('Tasa Referencia'!$B$2:$B$37,MATCH(B420,'Tasa Referencia'!$A$2:$A$37,0))</f>
        <v>9.5600000000000004E-2</v>
      </c>
      <c r="Y420" s="16">
        <f>INDEX('Catalogo Proveedores'!$N$2:$N$101,MATCH(A420,'Catalogo Proveedores'!$A$2:$A$101,0))</f>
        <v>2.7E-2</v>
      </c>
      <c r="Z420" s="14">
        <v>2.1000000000000001E-4</v>
      </c>
      <c r="AA420" s="16">
        <f t="shared" si="32"/>
        <v>0.12281</v>
      </c>
      <c r="AB420" s="25">
        <f t="shared" si="33"/>
        <v>9.6996118910781526E-3</v>
      </c>
      <c r="AC420" s="23">
        <f t="shared" si="34"/>
        <v>1.8777350086122035E-2</v>
      </c>
    </row>
    <row r="421" spans="1:29" x14ac:dyDescent="0.3">
      <c r="A421" s="4" t="s">
        <v>94</v>
      </c>
      <c r="B421" s="18">
        <v>45627</v>
      </c>
      <c r="C421" s="4" t="s">
        <v>281</v>
      </c>
      <c r="D421" s="4">
        <v>12</v>
      </c>
      <c r="E421" s="15">
        <v>1073802.3400000001</v>
      </c>
      <c r="F421" s="19">
        <v>1.1203000000000001</v>
      </c>
      <c r="G421" s="20">
        <v>0</v>
      </c>
      <c r="H421" s="4">
        <v>78.3</v>
      </c>
      <c r="I421" s="4">
        <v>10</v>
      </c>
      <c r="J421" s="4">
        <v>1</v>
      </c>
      <c r="K421" s="21">
        <v>0.91149999999999998</v>
      </c>
      <c r="L421" s="21">
        <v>0.1206</v>
      </c>
      <c r="M421" s="4">
        <v>1</v>
      </c>
      <c r="N421" s="4">
        <v>0</v>
      </c>
      <c r="O421" s="4">
        <v>0</v>
      </c>
      <c r="P421" s="4">
        <v>97.7</v>
      </c>
      <c r="Q421" s="15">
        <v>9909.11</v>
      </c>
      <c r="R421" s="15">
        <v>43918.5</v>
      </c>
      <c r="S421" s="15">
        <v>41013.11</v>
      </c>
      <c r="T421" s="15">
        <v>1205025.93</v>
      </c>
      <c r="U421" s="22">
        <f t="shared" si="30"/>
        <v>1086616.8400000001</v>
      </c>
      <c r="V421" s="23">
        <f t="shared" si="31"/>
        <v>9.8262690496626795E-2</v>
      </c>
      <c r="W421" s="24">
        <f>Parametros!$B$4*H421+Parametros!$B$5*K421*100+Parametros!$B$6*P421+Parametros!$B$7*(1-L421)*100</f>
        <v>87.481000000000009</v>
      </c>
      <c r="X421" s="16">
        <f>INDEX('Tasa Referencia'!$B$2:$B$37,MATCH(B421,'Tasa Referencia'!$A$2:$A$37,0))</f>
        <v>9.2399999999999996E-2</v>
      </c>
      <c r="Y421" s="16">
        <f>INDEX('Catalogo Proveedores'!$N$2:$N$101,MATCH(A421,'Catalogo Proveedores'!$A$2:$A$101,0))</f>
        <v>2.7E-2</v>
      </c>
      <c r="Z421" s="14">
        <v>1.5100000000000001E-3</v>
      </c>
      <c r="AA421" s="16">
        <f t="shared" si="32"/>
        <v>0.12090999999999999</v>
      </c>
      <c r="AB421" s="25">
        <f t="shared" si="33"/>
        <v>9.5571182979217184E-3</v>
      </c>
      <c r="AC421" s="23">
        <f t="shared" si="34"/>
        <v>8.8705572198705077E-2</v>
      </c>
    </row>
    <row r="422" spans="1:29" x14ac:dyDescent="0.3">
      <c r="A422" s="4" t="s">
        <v>94</v>
      </c>
      <c r="B422" s="18">
        <v>45658</v>
      </c>
      <c r="C422" s="4" t="s">
        <v>282</v>
      </c>
      <c r="D422" s="4">
        <v>1</v>
      </c>
      <c r="E422" s="15">
        <v>1004940.5</v>
      </c>
      <c r="F422" s="19">
        <v>1.1203000000000001</v>
      </c>
      <c r="G422" s="20">
        <v>0</v>
      </c>
      <c r="H422" s="4">
        <v>77.900000000000006</v>
      </c>
      <c r="I422" s="4">
        <v>6</v>
      </c>
      <c r="J422" s="4">
        <v>1</v>
      </c>
      <c r="K422" s="21">
        <v>0.89910000000000001</v>
      </c>
      <c r="L422" s="21">
        <v>7.6700000000000004E-2</v>
      </c>
      <c r="M422" s="4">
        <v>0</v>
      </c>
      <c r="N422" s="4">
        <v>0</v>
      </c>
      <c r="O422" s="4">
        <v>0</v>
      </c>
      <c r="P422" s="4">
        <v>96.8</v>
      </c>
      <c r="Q422" s="15">
        <v>0</v>
      </c>
      <c r="R422" s="15">
        <v>26159.02</v>
      </c>
      <c r="S422" s="15">
        <v>25139.93</v>
      </c>
      <c r="T422" s="15">
        <v>1109205.69</v>
      </c>
      <c r="U422" s="22">
        <f t="shared" si="30"/>
        <v>1005959.59</v>
      </c>
      <c r="V422" s="23">
        <f t="shared" si="31"/>
        <v>9.3081112845715727E-2</v>
      </c>
      <c r="W422" s="24">
        <f>Parametros!$B$4*H422+Parametros!$B$5*K422*100+Parametros!$B$6*P422+Parametros!$B$7*(1-L422)*100</f>
        <v>87.447500000000005</v>
      </c>
      <c r="X422" s="16">
        <f>INDEX('Tasa Referencia'!$B$2:$B$37,MATCH(B422,'Tasa Referencia'!$A$2:$A$37,0))</f>
        <v>8.8900000000000007E-2</v>
      </c>
      <c r="Y422" s="16">
        <f>INDEX('Catalogo Proveedores'!$N$2:$N$101,MATCH(A422,'Catalogo Proveedores'!$A$2:$A$101,0))</f>
        <v>2.7E-2</v>
      </c>
      <c r="Z422" s="14">
        <v>2.15E-3</v>
      </c>
      <c r="AA422" s="16">
        <f t="shared" si="32"/>
        <v>0.11805</v>
      </c>
      <c r="AB422" s="25">
        <f t="shared" si="33"/>
        <v>9.3422099179376605E-3</v>
      </c>
      <c r="AC422" s="23">
        <f t="shared" si="34"/>
        <v>8.3738902927778067E-2</v>
      </c>
    </row>
    <row r="423" spans="1:29" x14ac:dyDescent="0.3">
      <c r="A423" s="4" t="s">
        <v>94</v>
      </c>
      <c r="B423" s="18">
        <v>45689</v>
      </c>
      <c r="C423" s="4" t="s">
        <v>282</v>
      </c>
      <c r="D423" s="4">
        <v>2</v>
      </c>
      <c r="E423" s="15">
        <v>1021550.87</v>
      </c>
      <c r="F423" s="19">
        <v>1.1203000000000001</v>
      </c>
      <c r="G423" s="20">
        <v>0</v>
      </c>
      <c r="H423" s="4">
        <v>75.900000000000006</v>
      </c>
      <c r="I423" s="4">
        <v>5</v>
      </c>
      <c r="J423" s="4">
        <v>1</v>
      </c>
      <c r="K423" s="21">
        <v>0.85489999999999999</v>
      </c>
      <c r="L423" s="21">
        <v>7.4099999999999999E-2</v>
      </c>
      <c r="M423" s="4">
        <v>1</v>
      </c>
      <c r="N423" s="4">
        <v>0</v>
      </c>
      <c r="O423" s="4">
        <v>0</v>
      </c>
      <c r="P423" s="4">
        <v>96.7</v>
      </c>
      <c r="Q423" s="15">
        <v>12717.01</v>
      </c>
      <c r="R423" s="15">
        <v>39333.43</v>
      </c>
      <c r="S423" s="15">
        <v>24755.89</v>
      </c>
      <c r="T423" s="15">
        <v>1140108.72</v>
      </c>
      <c r="U423" s="22">
        <f t="shared" si="30"/>
        <v>1048845.4200000002</v>
      </c>
      <c r="V423" s="23">
        <f t="shared" si="31"/>
        <v>8.0047892274694485E-2</v>
      </c>
      <c r="W423" s="24">
        <f>Parametros!$B$4*H423+Parametros!$B$5*K423*100+Parametros!$B$6*P423+Parametros!$B$7*(1-L423)*100</f>
        <v>85.4405</v>
      </c>
      <c r="X423" s="16">
        <f>INDEX('Tasa Referencia'!$B$2:$B$37,MATCH(B423,'Tasa Referencia'!$A$2:$A$37,0))</f>
        <v>8.8300000000000003E-2</v>
      </c>
      <c r="Y423" s="16">
        <f>INDEX('Catalogo Proveedores'!$N$2:$N$101,MATCH(A423,'Catalogo Proveedores'!$A$2:$A$101,0))</f>
        <v>2.7E-2</v>
      </c>
      <c r="Z423" s="14">
        <v>1.6900000000000001E-3</v>
      </c>
      <c r="AA423" s="16">
        <f t="shared" si="32"/>
        <v>0.11699</v>
      </c>
      <c r="AB423" s="25">
        <f t="shared" si="33"/>
        <v>9.2624305449284794E-3</v>
      </c>
      <c r="AC423" s="23">
        <f t="shared" si="34"/>
        <v>7.0785461729766005E-2</v>
      </c>
    </row>
    <row r="424" spans="1:29" x14ac:dyDescent="0.3">
      <c r="A424" s="4" t="s">
        <v>94</v>
      </c>
      <c r="B424" s="18">
        <v>45717</v>
      </c>
      <c r="C424" s="4" t="s">
        <v>282</v>
      </c>
      <c r="D424" s="4">
        <v>3</v>
      </c>
      <c r="E424" s="15">
        <v>1051709.31</v>
      </c>
      <c r="F424" s="19">
        <v>1.1959</v>
      </c>
      <c r="G424" s="20">
        <v>6.7500000000000004E-2</v>
      </c>
      <c r="H424" s="4">
        <v>74.400000000000006</v>
      </c>
      <c r="I424" s="4">
        <v>6</v>
      </c>
      <c r="J424" s="4">
        <v>1</v>
      </c>
      <c r="K424" s="21">
        <v>0.89529999999999998</v>
      </c>
      <c r="L424" s="21">
        <v>5.16E-2</v>
      </c>
      <c r="M424" s="4">
        <v>0</v>
      </c>
      <c r="N424" s="4">
        <v>0</v>
      </c>
      <c r="O424" s="4">
        <v>0</v>
      </c>
      <c r="P424" s="4">
        <v>98.3</v>
      </c>
      <c r="Q424" s="15">
        <v>0</v>
      </c>
      <c r="R424" s="15">
        <v>19595.919999999998</v>
      </c>
      <c r="S424" s="15">
        <v>18372.64</v>
      </c>
      <c r="T424" s="15">
        <v>1121279.8899999999</v>
      </c>
      <c r="U424" s="22">
        <f t="shared" si="30"/>
        <v>1052932.5900000001</v>
      </c>
      <c r="V424" s="23">
        <f t="shared" si="31"/>
        <v>6.0954718451251118E-2</v>
      </c>
      <c r="W424" s="24">
        <f>Parametros!$B$4*H424+Parametros!$B$5*K424*100+Parametros!$B$6*P424+Parametros!$B$7*(1-L424)*100</f>
        <v>86.784999999999997</v>
      </c>
      <c r="X424" s="16">
        <f>INDEX('Tasa Referencia'!$B$2:$B$37,MATCH(B424,'Tasa Referencia'!$A$2:$A$37,0))</f>
        <v>8.6800000000000002E-2</v>
      </c>
      <c r="Y424" s="16">
        <f>INDEX('Catalogo Proveedores'!$N$2:$N$101,MATCH(A424,'Catalogo Proveedores'!$A$2:$A$101,0))</f>
        <v>2.7E-2</v>
      </c>
      <c r="Z424" s="14">
        <v>2.7E-4</v>
      </c>
      <c r="AA424" s="16">
        <f t="shared" si="32"/>
        <v>0.11407</v>
      </c>
      <c r="AB424" s="25">
        <f t="shared" si="33"/>
        <v>9.0423015046490196E-3</v>
      </c>
      <c r="AC424" s="23">
        <f t="shared" si="34"/>
        <v>5.1912416946602098E-2</v>
      </c>
    </row>
    <row r="425" spans="1:29" x14ac:dyDescent="0.3">
      <c r="A425" s="4" t="s">
        <v>94</v>
      </c>
      <c r="B425" s="18">
        <v>45748</v>
      </c>
      <c r="C425" s="4" t="s">
        <v>282</v>
      </c>
      <c r="D425" s="4">
        <v>4</v>
      </c>
      <c r="E425" s="15">
        <v>1146106.3999999999</v>
      </c>
      <c r="F425" s="19">
        <v>1.1959</v>
      </c>
      <c r="G425" s="20">
        <v>0</v>
      </c>
      <c r="H425" s="4">
        <v>74.2</v>
      </c>
      <c r="I425" s="4">
        <v>5</v>
      </c>
      <c r="J425" s="4">
        <v>1</v>
      </c>
      <c r="K425" s="21">
        <v>0.84340000000000004</v>
      </c>
      <c r="L425" s="21">
        <v>6.3700000000000007E-2</v>
      </c>
      <c r="M425" s="4">
        <v>2</v>
      </c>
      <c r="N425" s="4">
        <v>0</v>
      </c>
      <c r="O425" s="4">
        <v>0</v>
      </c>
      <c r="P425" s="4">
        <v>99.3</v>
      </c>
      <c r="Q425" s="15">
        <v>16602.189999999999</v>
      </c>
      <c r="R425" s="15">
        <v>33751.730000000003</v>
      </c>
      <c r="S425" s="15">
        <v>24177.41</v>
      </c>
      <c r="T425" s="15">
        <v>1199278.02</v>
      </c>
      <c r="U425" s="22">
        <f t="shared" si="30"/>
        <v>1172282.9099999999</v>
      </c>
      <c r="V425" s="23">
        <f t="shared" si="31"/>
        <v>2.2509467821314778E-2</v>
      </c>
      <c r="W425" s="24">
        <f>Parametros!$B$4*H425+Parametros!$B$5*K425*100+Parametros!$B$6*P425+Parametros!$B$7*(1-L425)*100</f>
        <v>85.176500000000004</v>
      </c>
      <c r="X425" s="16">
        <f>INDEX('Tasa Referencia'!$B$2:$B$37,MATCH(B425,'Tasa Referencia'!$A$2:$A$37,0))</f>
        <v>8.4000000000000005E-2</v>
      </c>
      <c r="Y425" s="16">
        <f>INDEX('Catalogo Proveedores'!$N$2:$N$101,MATCH(A425,'Catalogo Proveedores'!$A$2:$A$101,0))</f>
        <v>2.7E-2</v>
      </c>
      <c r="Z425" s="14">
        <v>1.4E-3</v>
      </c>
      <c r="AA425" s="16">
        <f t="shared" si="32"/>
        <v>0.1124</v>
      </c>
      <c r="AB425" s="25">
        <f t="shared" si="33"/>
        <v>8.9161679362814716E-3</v>
      </c>
      <c r="AC425" s="23">
        <f t="shared" si="34"/>
        <v>1.3593299885033307E-2</v>
      </c>
    </row>
    <row r="426" spans="1:29" x14ac:dyDescent="0.3">
      <c r="A426" s="4" t="s">
        <v>94</v>
      </c>
      <c r="B426" s="18">
        <v>45778</v>
      </c>
      <c r="C426" s="4" t="s">
        <v>282</v>
      </c>
      <c r="D426" s="4">
        <v>5</v>
      </c>
      <c r="E426" s="15">
        <v>1230396.45</v>
      </c>
      <c r="F426" s="19">
        <v>1.1959</v>
      </c>
      <c r="G426" s="20">
        <v>0</v>
      </c>
      <c r="H426" s="4">
        <v>70.5</v>
      </c>
      <c r="I426" s="4">
        <v>9</v>
      </c>
      <c r="J426" s="4">
        <v>3</v>
      </c>
      <c r="K426" s="21">
        <v>0.61240000000000006</v>
      </c>
      <c r="L426" s="21">
        <v>0.1711</v>
      </c>
      <c r="M426" s="4">
        <v>7</v>
      </c>
      <c r="N426" s="4">
        <v>2</v>
      </c>
      <c r="O426" s="4">
        <v>65.900000000000006</v>
      </c>
      <c r="P426" s="4">
        <v>93.8</v>
      </c>
      <c r="Q426" s="15">
        <v>482812.11</v>
      </c>
      <c r="R426" s="15">
        <v>99464.1</v>
      </c>
      <c r="S426" s="15">
        <v>70537.42</v>
      </c>
      <c r="T426" s="15">
        <v>1134710.47</v>
      </c>
      <c r="U426" s="22">
        <f t="shared" si="30"/>
        <v>1742135.2400000002</v>
      </c>
      <c r="V426" s="23">
        <f t="shared" si="31"/>
        <v>-0.5353125630364548</v>
      </c>
      <c r="W426" s="24">
        <f>Parametros!$B$4*H426+Parametros!$B$5*K426*100+Parametros!$B$6*P426+Parametros!$B$7*(1-L426)*100</f>
        <v>74.240499999999997</v>
      </c>
      <c r="X426" s="16">
        <f>INDEX('Tasa Referencia'!$B$2:$B$37,MATCH(B426,'Tasa Referencia'!$A$2:$A$37,0))</f>
        <v>8.1699999999999995E-2</v>
      </c>
      <c r="Y426" s="16">
        <f>INDEX('Catalogo Proveedores'!$N$2:$N$101,MATCH(A426,'Catalogo Proveedores'!$A$2:$A$101,0))</f>
        <v>2.7E-2</v>
      </c>
      <c r="Z426" s="14">
        <v>6.0999999999999997E-4</v>
      </c>
      <c r="AA426" s="16">
        <f t="shared" si="32"/>
        <v>0.10930999999999999</v>
      </c>
      <c r="AB426" s="25">
        <f t="shared" si="33"/>
        <v>8.6823246603775495E-3</v>
      </c>
      <c r="AC426" s="23">
        <f t="shared" si="34"/>
        <v>-0.54399488769683235</v>
      </c>
    </row>
    <row r="427" spans="1:29" x14ac:dyDescent="0.3">
      <c r="A427" s="4" t="s">
        <v>94</v>
      </c>
      <c r="B427" s="18">
        <v>45809</v>
      </c>
      <c r="C427" s="4" t="s">
        <v>282</v>
      </c>
      <c r="D427" s="4">
        <v>6</v>
      </c>
      <c r="E427" s="15">
        <v>1124282.8999999999</v>
      </c>
      <c r="F427" s="19">
        <v>1.1959</v>
      </c>
      <c r="G427" s="20">
        <v>0</v>
      </c>
      <c r="H427" s="4">
        <v>68.400000000000006</v>
      </c>
      <c r="I427" s="4">
        <v>7</v>
      </c>
      <c r="J427" s="4">
        <v>1</v>
      </c>
      <c r="K427" s="21">
        <v>0.85629999999999995</v>
      </c>
      <c r="L427" s="21">
        <v>0.16200000000000001</v>
      </c>
      <c r="M427" s="4">
        <v>0</v>
      </c>
      <c r="N427" s="4">
        <v>0</v>
      </c>
      <c r="O427" s="4">
        <v>0</v>
      </c>
      <c r="P427" s="4">
        <v>96.3</v>
      </c>
      <c r="Q427" s="15">
        <v>0</v>
      </c>
      <c r="R427" s="15">
        <v>108689.28</v>
      </c>
      <c r="S427" s="15">
        <v>56894.76</v>
      </c>
      <c r="T427" s="15">
        <v>1201683.27</v>
      </c>
      <c r="U427" s="22">
        <f t="shared" si="30"/>
        <v>1176077.42</v>
      </c>
      <c r="V427" s="23">
        <f t="shared" si="31"/>
        <v>2.1308318622094233E-2</v>
      </c>
      <c r="W427" s="24">
        <f>Parametros!$B$4*H427+Parametros!$B$5*K427*100+Parametros!$B$6*P427+Parametros!$B$7*(1-L427)*100</f>
        <v>81.458999999999989</v>
      </c>
      <c r="X427" s="16">
        <f>INDEX('Tasa Referencia'!$B$2:$B$37,MATCH(B427,'Tasa Referencia'!$A$2:$A$37,0))</f>
        <v>8.1600000000000006E-2</v>
      </c>
      <c r="Y427" s="16">
        <f>INDEX('Catalogo Proveedores'!$N$2:$N$101,MATCH(A427,'Catalogo Proveedores'!$A$2:$A$101,0))</f>
        <v>2.7E-2</v>
      </c>
      <c r="Z427" s="14">
        <v>-3.79E-3</v>
      </c>
      <c r="AA427" s="16">
        <f t="shared" si="32"/>
        <v>0.10481</v>
      </c>
      <c r="AB427" s="25">
        <f t="shared" si="33"/>
        <v>8.3407060169722325E-3</v>
      </c>
      <c r="AC427" s="23">
        <f t="shared" si="34"/>
        <v>1.2967612605122001E-2</v>
      </c>
    </row>
    <row r="428" spans="1:29" x14ac:dyDescent="0.3">
      <c r="A428" s="4" t="s">
        <v>94</v>
      </c>
      <c r="B428" s="18">
        <v>45839</v>
      </c>
      <c r="C428" s="4" t="s">
        <v>282</v>
      </c>
      <c r="D428" s="4">
        <v>7</v>
      </c>
      <c r="E428" s="15">
        <v>1267264.98</v>
      </c>
      <c r="F428" s="19">
        <v>1.1959</v>
      </c>
      <c r="G428" s="20">
        <v>0</v>
      </c>
      <c r="H428" s="4">
        <v>71.099999999999994</v>
      </c>
      <c r="I428" s="4">
        <v>10</v>
      </c>
      <c r="J428" s="4">
        <v>1</v>
      </c>
      <c r="K428" s="21">
        <v>0.875</v>
      </c>
      <c r="L428" s="21">
        <v>0.1163</v>
      </c>
      <c r="M428" s="4">
        <v>0</v>
      </c>
      <c r="N428" s="4">
        <v>0</v>
      </c>
      <c r="O428" s="4">
        <v>0</v>
      </c>
      <c r="P428" s="4">
        <v>96.9</v>
      </c>
      <c r="Q428" s="15">
        <v>0</v>
      </c>
      <c r="R428" s="15">
        <v>49095.58</v>
      </c>
      <c r="S428" s="15">
        <v>46738.5</v>
      </c>
      <c r="T428" s="15">
        <v>1433160.29</v>
      </c>
      <c r="U428" s="22">
        <f t="shared" si="30"/>
        <v>1269622.06</v>
      </c>
      <c r="V428" s="23">
        <f t="shared" si="31"/>
        <v>0.1141102158224046</v>
      </c>
      <c r="W428" s="24">
        <f>Parametros!$B$4*H428+Parametros!$B$5*K428*100+Parametros!$B$6*P428+Parametros!$B$7*(1-L428)*100</f>
        <v>83.770499999999998</v>
      </c>
      <c r="X428" s="16">
        <f>INDEX('Tasa Referencia'!$B$2:$B$37,MATCH(B428,'Tasa Referencia'!$A$2:$A$37,0))</f>
        <v>8.0699999999999994E-2</v>
      </c>
      <c r="Y428" s="16">
        <f>INDEX('Catalogo Proveedores'!$N$2:$N$101,MATCH(A428,'Catalogo Proveedores'!$A$2:$A$101,0))</f>
        <v>2.7E-2</v>
      </c>
      <c r="Z428" s="14">
        <v>4.6000000000000001E-4</v>
      </c>
      <c r="AA428" s="16">
        <f t="shared" si="32"/>
        <v>0.10815999999999999</v>
      </c>
      <c r="AB428" s="25">
        <f t="shared" si="33"/>
        <v>8.5951431241189091E-3</v>
      </c>
      <c r="AC428" s="23">
        <f t="shared" si="34"/>
        <v>0.10551507269828569</v>
      </c>
    </row>
    <row r="429" spans="1:29" x14ac:dyDescent="0.3">
      <c r="A429" s="4" t="s">
        <v>94</v>
      </c>
      <c r="B429" s="18">
        <v>45870</v>
      </c>
      <c r="C429" s="4" t="s">
        <v>282</v>
      </c>
      <c r="D429" s="4">
        <v>8</v>
      </c>
      <c r="E429" s="15">
        <v>1121670.8999999999</v>
      </c>
      <c r="F429" s="19">
        <v>1.1959</v>
      </c>
      <c r="G429" s="20">
        <v>0</v>
      </c>
      <c r="H429" s="4">
        <v>74.3</v>
      </c>
      <c r="I429" s="4">
        <v>7</v>
      </c>
      <c r="J429" s="4">
        <v>1</v>
      </c>
      <c r="K429" s="21">
        <v>0.88329999999999997</v>
      </c>
      <c r="L429" s="21">
        <v>6.3299999999999995E-2</v>
      </c>
      <c r="M429" s="4">
        <v>2</v>
      </c>
      <c r="N429" s="4">
        <v>2</v>
      </c>
      <c r="O429" s="4">
        <v>10.1</v>
      </c>
      <c r="P429" s="4">
        <v>92.8</v>
      </c>
      <c r="Q429" s="15">
        <v>78340.259999999995</v>
      </c>
      <c r="R429" s="15">
        <v>43772.42</v>
      </c>
      <c r="S429" s="15">
        <v>23552.26</v>
      </c>
      <c r="T429" s="15">
        <v>1236901.23</v>
      </c>
      <c r="U429" s="22">
        <f t="shared" si="30"/>
        <v>1220231.3199999998</v>
      </c>
      <c r="V429" s="23">
        <f t="shared" si="31"/>
        <v>1.347715532629889E-2</v>
      </c>
      <c r="W429" s="24">
        <f>Parametros!$B$4*H429+Parametros!$B$5*K429*100+Parametros!$B$6*P429+Parametros!$B$7*(1-L429)*100</f>
        <v>85.114499999999992</v>
      </c>
      <c r="X429" s="16">
        <f>INDEX('Tasa Referencia'!$B$2:$B$37,MATCH(B429,'Tasa Referencia'!$A$2:$A$37,0))</f>
        <v>7.7399999999999997E-2</v>
      </c>
      <c r="Y429" s="16">
        <f>INDEX('Catalogo Proveedores'!$N$2:$N$101,MATCH(A429,'Catalogo Proveedores'!$A$2:$A$101,0))</f>
        <v>2.7E-2</v>
      </c>
      <c r="Z429" s="14">
        <v>8.3000000000000001E-4</v>
      </c>
      <c r="AA429" s="16">
        <f t="shared" si="32"/>
        <v>0.10522999999999999</v>
      </c>
      <c r="AB429" s="25">
        <f t="shared" si="33"/>
        <v>8.3726443384986027E-3</v>
      </c>
      <c r="AC429" s="23">
        <f t="shared" si="34"/>
        <v>5.1045109878002873E-3</v>
      </c>
    </row>
    <row r="430" spans="1:29" x14ac:dyDescent="0.3">
      <c r="A430" s="4" t="s">
        <v>94</v>
      </c>
      <c r="B430" s="18">
        <v>45901</v>
      </c>
      <c r="C430" s="4" t="s">
        <v>282</v>
      </c>
      <c r="D430" s="4">
        <v>9</v>
      </c>
      <c r="E430" s="15">
        <v>957488.61</v>
      </c>
      <c r="F430" s="19">
        <v>1.1959</v>
      </c>
      <c r="G430" s="20">
        <v>0</v>
      </c>
      <c r="H430" s="4">
        <v>77.7</v>
      </c>
      <c r="I430" s="4">
        <v>6</v>
      </c>
      <c r="J430" s="4">
        <v>0</v>
      </c>
      <c r="K430" s="21">
        <v>0.92830000000000001</v>
      </c>
      <c r="L430" s="21">
        <v>0.12590000000000001</v>
      </c>
      <c r="M430" s="4">
        <v>3</v>
      </c>
      <c r="N430" s="4">
        <v>0</v>
      </c>
      <c r="O430" s="4">
        <v>0</v>
      </c>
      <c r="P430" s="4">
        <v>98.8</v>
      </c>
      <c r="Q430" s="15">
        <v>8205.77</v>
      </c>
      <c r="R430" s="15">
        <v>83463.77</v>
      </c>
      <c r="S430" s="15">
        <v>36165.93</v>
      </c>
      <c r="T430" s="15">
        <v>1118906.52</v>
      </c>
      <c r="U430" s="22">
        <f t="shared" si="30"/>
        <v>1012992.2199999999</v>
      </c>
      <c r="V430" s="23">
        <f t="shared" si="31"/>
        <v>9.4658756658241805E-2</v>
      </c>
      <c r="W430" s="24">
        <f>Parametros!$B$4*H430+Parametros!$B$5*K430*100+Parametros!$B$6*P430+Parametros!$B$7*(1-L430)*100</f>
        <v>87.915499999999994</v>
      </c>
      <c r="X430" s="16">
        <f>INDEX('Tasa Referencia'!$B$2:$B$37,MATCH(B430,'Tasa Referencia'!$A$2:$A$37,0))</f>
        <v>7.4899999999999994E-2</v>
      </c>
      <c r="Y430" s="16">
        <f>INDEX('Catalogo Proveedores'!$N$2:$N$101,MATCH(A430,'Catalogo Proveedores'!$A$2:$A$101,0))</f>
        <v>2.7E-2</v>
      </c>
      <c r="Z430" s="14">
        <v>-1.98E-3</v>
      </c>
      <c r="AA430" s="16">
        <f t="shared" si="32"/>
        <v>9.9919999999999995E-2</v>
      </c>
      <c r="AB430" s="25">
        <f t="shared" si="33"/>
        <v>7.9680312910788142E-3</v>
      </c>
      <c r="AC430" s="23">
        <f t="shared" si="34"/>
        <v>8.6690725367162991E-2</v>
      </c>
    </row>
    <row r="431" spans="1:29" x14ac:dyDescent="0.3">
      <c r="A431" s="4" t="s">
        <v>94</v>
      </c>
      <c r="B431" s="18">
        <v>45931</v>
      </c>
      <c r="C431" s="4" t="s">
        <v>282</v>
      </c>
      <c r="D431" s="4">
        <v>10</v>
      </c>
      <c r="E431" s="15">
        <v>1044286.96</v>
      </c>
      <c r="F431" s="19">
        <v>1.1959</v>
      </c>
      <c r="G431" s="20">
        <v>0</v>
      </c>
      <c r="H431" s="4">
        <v>76.400000000000006</v>
      </c>
      <c r="I431" s="4">
        <v>6</v>
      </c>
      <c r="J431" s="4">
        <v>1</v>
      </c>
      <c r="K431" s="21">
        <v>0.90449999999999997</v>
      </c>
      <c r="L431" s="21">
        <v>0.1361</v>
      </c>
      <c r="M431" s="4">
        <v>1</v>
      </c>
      <c r="N431" s="4">
        <v>0</v>
      </c>
      <c r="O431" s="4">
        <v>0</v>
      </c>
      <c r="P431" s="4">
        <v>98.1</v>
      </c>
      <c r="Q431" s="15">
        <v>41036.44</v>
      </c>
      <c r="R431" s="15">
        <v>71008.41</v>
      </c>
      <c r="S431" s="15">
        <v>44725.440000000002</v>
      </c>
      <c r="T431" s="15">
        <v>1151128.5</v>
      </c>
      <c r="U431" s="22">
        <f t="shared" si="30"/>
        <v>1111606.3699999999</v>
      </c>
      <c r="V431" s="23">
        <f t="shared" si="31"/>
        <v>3.4333378072039844E-2</v>
      </c>
      <c r="W431" s="24">
        <f>Parametros!$B$4*H431+Parametros!$B$5*K431*100+Parametros!$B$6*P431+Parametros!$B$7*(1-L431)*100</f>
        <v>86.453500000000005</v>
      </c>
      <c r="X431" s="16">
        <f>INDEX('Tasa Referencia'!$B$2:$B$37,MATCH(B431,'Tasa Referencia'!$A$2:$A$37,0))</f>
        <v>7.4300000000000005E-2</v>
      </c>
      <c r="Y431" s="16">
        <f>INDEX('Catalogo Proveedores'!$N$2:$N$101,MATCH(A431,'Catalogo Proveedores'!$A$2:$A$101,0))</f>
        <v>2.7E-2</v>
      </c>
      <c r="Z431" s="14">
        <v>-2.3000000000000001E-4</v>
      </c>
      <c r="AA431" s="16">
        <f t="shared" si="32"/>
        <v>0.10107000000000001</v>
      </c>
      <c r="AB431" s="25">
        <f t="shared" si="33"/>
        <v>8.0558110185409149E-3</v>
      </c>
      <c r="AC431" s="23">
        <f t="shared" si="34"/>
        <v>2.6277567053498929E-2</v>
      </c>
    </row>
    <row r="432" spans="1:29" x14ac:dyDescent="0.3">
      <c r="A432" s="4" t="s">
        <v>94</v>
      </c>
      <c r="B432" s="18">
        <v>45962</v>
      </c>
      <c r="C432" s="4" t="s">
        <v>282</v>
      </c>
      <c r="D432" s="4">
        <v>11</v>
      </c>
      <c r="E432" s="15">
        <v>1008894.98</v>
      </c>
      <c r="F432" s="19">
        <v>1.1959</v>
      </c>
      <c r="G432" s="20">
        <v>0</v>
      </c>
      <c r="H432" s="4">
        <v>78.599999999999994</v>
      </c>
      <c r="I432" s="4">
        <v>7</v>
      </c>
      <c r="J432" s="4">
        <v>1</v>
      </c>
      <c r="K432" s="21">
        <v>0.87839999999999996</v>
      </c>
      <c r="L432" s="21">
        <v>0.10780000000000001</v>
      </c>
      <c r="M432" s="4">
        <v>1</v>
      </c>
      <c r="N432" s="4">
        <v>1</v>
      </c>
      <c r="O432" s="4">
        <v>2.2000000000000002</v>
      </c>
      <c r="P432" s="4">
        <v>99.9</v>
      </c>
      <c r="Q432" s="15">
        <v>21906.04</v>
      </c>
      <c r="R432" s="15">
        <v>39896.01</v>
      </c>
      <c r="S432" s="15">
        <v>34643.53</v>
      </c>
      <c r="T432" s="15">
        <v>1102494.96</v>
      </c>
      <c r="U432" s="22">
        <f t="shared" si="30"/>
        <v>1036053.5</v>
      </c>
      <c r="V432" s="23">
        <f t="shared" si="31"/>
        <v>6.0264638307280759E-2</v>
      </c>
      <c r="W432" s="24">
        <f>Parametros!$B$4*H432+Parametros!$B$5*K432*100+Parametros!$B$6*P432+Parametros!$B$7*(1-L432)*100</f>
        <v>87.224999999999994</v>
      </c>
      <c r="X432" s="16">
        <f>INDEX('Tasa Referencia'!$B$2:$B$37,MATCH(B432,'Tasa Referencia'!$A$2:$A$37,0))</f>
        <v>7.2800000000000004E-2</v>
      </c>
      <c r="Y432" s="16">
        <f>INDEX('Catalogo Proveedores'!$N$2:$N$101,MATCH(A432,'Catalogo Proveedores'!$A$2:$A$101,0))</f>
        <v>2.7E-2</v>
      </c>
      <c r="Z432" s="14">
        <v>5.2900000000000004E-3</v>
      </c>
      <c r="AA432" s="16">
        <f t="shared" si="32"/>
        <v>0.10509</v>
      </c>
      <c r="AB432" s="25">
        <f t="shared" si="33"/>
        <v>8.361999467676462E-3</v>
      </c>
      <c r="AC432" s="23">
        <f t="shared" si="34"/>
        <v>5.1902638839604297E-2</v>
      </c>
    </row>
    <row r="433" spans="1:29" x14ac:dyDescent="0.3">
      <c r="A433" s="4" t="s">
        <v>94</v>
      </c>
      <c r="B433" s="18">
        <v>45992</v>
      </c>
      <c r="C433" s="4" t="s">
        <v>282</v>
      </c>
      <c r="D433" s="4">
        <v>12</v>
      </c>
      <c r="E433" s="15">
        <v>1035989.13</v>
      </c>
      <c r="F433" s="19">
        <v>1.1959</v>
      </c>
      <c r="G433" s="20">
        <v>0</v>
      </c>
      <c r="H433" s="4">
        <v>76.7</v>
      </c>
      <c r="I433" s="4">
        <v>7</v>
      </c>
      <c r="J433" s="4">
        <v>2</v>
      </c>
      <c r="K433" s="21">
        <v>0.78380000000000005</v>
      </c>
      <c r="L433" s="21">
        <v>7.9799999999999996E-2</v>
      </c>
      <c r="M433" s="4">
        <v>1</v>
      </c>
      <c r="N433" s="4">
        <v>1</v>
      </c>
      <c r="O433" s="4">
        <v>46.3</v>
      </c>
      <c r="P433" s="4">
        <v>100</v>
      </c>
      <c r="Q433" s="15">
        <v>261295.29</v>
      </c>
      <c r="R433" s="15">
        <v>39846.559999999998</v>
      </c>
      <c r="S433" s="15">
        <v>28957.29</v>
      </c>
      <c r="T433" s="15">
        <v>1074313.56</v>
      </c>
      <c r="U433" s="22">
        <f t="shared" si="30"/>
        <v>1308173.69</v>
      </c>
      <c r="V433" s="23">
        <f t="shared" si="31"/>
        <v>-0.21768330840020289</v>
      </c>
      <c r="W433" s="24">
        <f>Parametros!$B$4*H433+Parametros!$B$5*K433*100+Parametros!$B$6*P433+Parametros!$B$7*(1-L433)*100</f>
        <v>84.162000000000006</v>
      </c>
      <c r="X433" s="16">
        <f>INDEX('Tasa Referencia'!$B$2:$B$37,MATCH(B433,'Tasa Referencia'!$A$2:$A$37,0))</f>
        <v>6.9599999999999995E-2</v>
      </c>
      <c r="Y433" s="16">
        <f>INDEX('Catalogo Proveedores'!$N$2:$N$101,MATCH(A433,'Catalogo Proveedores'!$A$2:$A$101,0))</f>
        <v>2.7E-2</v>
      </c>
      <c r="Z433" s="14">
        <v>8.3499999999999998E-3</v>
      </c>
      <c r="AA433" s="16">
        <f t="shared" si="32"/>
        <v>0.10494999999999999</v>
      </c>
      <c r="AB433" s="25">
        <f t="shared" si="33"/>
        <v>8.3513533606009993E-3</v>
      </c>
      <c r="AC433" s="23">
        <f t="shared" si="34"/>
        <v>-0.22603466176080389</v>
      </c>
    </row>
    <row r="434" spans="1:29" x14ac:dyDescent="0.3">
      <c r="A434" s="4" t="s">
        <v>96</v>
      </c>
      <c r="B434" s="18">
        <v>44927</v>
      </c>
      <c r="C434" s="4" t="s">
        <v>279</v>
      </c>
      <c r="D434" s="4">
        <v>1</v>
      </c>
      <c r="E434" s="15">
        <v>645799.82999999996</v>
      </c>
      <c r="F434" s="19">
        <v>1</v>
      </c>
      <c r="G434" s="20">
        <v>0</v>
      </c>
      <c r="H434" s="4">
        <v>65.400000000000006</v>
      </c>
      <c r="I434" s="4">
        <v>7</v>
      </c>
      <c r="J434" s="4">
        <v>1</v>
      </c>
      <c r="K434" s="21">
        <v>0.84540000000000004</v>
      </c>
      <c r="L434" s="21">
        <v>0.20569999999999999</v>
      </c>
      <c r="M434" s="4">
        <v>1</v>
      </c>
      <c r="N434" s="4">
        <v>0</v>
      </c>
      <c r="O434" s="4">
        <v>0</v>
      </c>
      <c r="P434" s="4">
        <v>77.599999999999994</v>
      </c>
      <c r="Q434" s="15">
        <v>2124.37</v>
      </c>
      <c r="R434" s="15">
        <v>72140.33</v>
      </c>
      <c r="S434" s="15">
        <v>41150.639999999999</v>
      </c>
      <c r="T434" s="15">
        <v>710869.35</v>
      </c>
      <c r="U434" s="22">
        <f t="shared" si="30"/>
        <v>678913.8899999999</v>
      </c>
      <c r="V434" s="23">
        <f t="shared" si="31"/>
        <v>4.4952648471902862E-2</v>
      </c>
      <c r="W434" s="24">
        <f>Parametros!$B$4*H434+Parametros!$B$5*K434*100+Parametros!$B$6*P434+Parametros!$B$7*(1-L434)*100</f>
        <v>75.686500000000009</v>
      </c>
      <c r="X434" s="16">
        <f>INDEX('Tasa Referencia'!$B$2:$B$37,MATCH(B434,'Tasa Referencia'!$A$2:$A$37,0))</f>
        <v>0.1125</v>
      </c>
      <c r="Y434" s="16">
        <f>INDEX('Catalogo Proveedores'!$N$2:$N$101,MATCH(A434,'Catalogo Proveedores'!$A$2:$A$101,0))</f>
        <v>2.0400000000000001E-2</v>
      </c>
      <c r="Z434" s="14">
        <v>2.1800000000000001E-3</v>
      </c>
      <c r="AA434" s="16">
        <f t="shared" si="32"/>
        <v>0.13508000000000001</v>
      </c>
      <c r="AB434" s="25">
        <f t="shared" si="33"/>
        <v>1.0614533081832578E-2</v>
      </c>
      <c r="AC434" s="23">
        <f t="shared" si="34"/>
        <v>3.4338115390070284E-2</v>
      </c>
    </row>
    <row r="435" spans="1:29" x14ac:dyDescent="0.3">
      <c r="A435" s="4" t="s">
        <v>96</v>
      </c>
      <c r="B435" s="18">
        <v>44958</v>
      </c>
      <c r="C435" s="4" t="s">
        <v>279</v>
      </c>
      <c r="D435" s="4">
        <v>2</v>
      </c>
      <c r="E435" s="15">
        <v>777022.27</v>
      </c>
      <c r="F435" s="19">
        <v>1.0148999999999999</v>
      </c>
      <c r="G435" s="20">
        <v>1.49E-2</v>
      </c>
      <c r="H435" s="4">
        <v>66.099999999999994</v>
      </c>
      <c r="I435" s="4">
        <v>6</v>
      </c>
      <c r="J435" s="4">
        <v>1</v>
      </c>
      <c r="K435" s="21">
        <v>0.85950000000000004</v>
      </c>
      <c r="L435" s="21">
        <v>0.16880000000000001</v>
      </c>
      <c r="M435" s="4">
        <v>1</v>
      </c>
      <c r="N435" s="4">
        <v>1</v>
      </c>
      <c r="O435" s="4">
        <v>4.5999999999999996</v>
      </c>
      <c r="P435" s="4">
        <v>84.6</v>
      </c>
      <c r="Q435" s="15">
        <v>15036.46</v>
      </c>
      <c r="R435" s="15">
        <v>49238.46</v>
      </c>
      <c r="S435" s="15">
        <v>40913.769999999997</v>
      </c>
      <c r="T435" s="15">
        <v>825831.25</v>
      </c>
      <c r="U435" s="22">
        <f t="shared" si="30"/>
        <v>800383.41999999993</v>
      </c>
      <c r="V435" s="23">
        <f t="shared" si="31"/>
        <v>3.0814806293658754E-2</v>
      </c>
      <c r="W435" s="24">
        <f>Parametros!$B$4*H435+Parametros!$B$5*K435*100+Parametros!$B$6*P435+Parametros!$B$7*(1-L435)*100</f>
        <v>78.308000000000007</v>
      </c>
      <c r="X435" s="16">
        <f>INDEX('Tasa Referencia'!$B$2:$B$37,MATCH(B435,'Tasa Referencia'!$A$2:$A$37,0))</f>
        <v>0.11409999999999999</v>
      </c>
      <c r="Y435" s="16">
        <f>INDEX('Catalogo Proveedores'!$N$2:$N$101,MATCH(A435,'Catalogo Proveedores'!$A$2:$A$101,0))</f>
        <v>2.0400000000000001E-2</v>
      </c>
      <c r="Z435" s="14">
        <v>-2.2100000000000002E-3</v>
      </c>
      <c r="AA435" s="16">
        <f t="shared" si="32"/>
        <v>0.13229000000000002</v>
      </c>
      <c r="AB435" s="25">
        <f t="shared" si="33"/>
        <v>1.0407293941201212E-2</v>
      </c>
      <c r="AC435" s="23">
        <f t="shared" si="34"/>
        <v>2.0407512352457541E-2</v>
      </c>
    </row>
    <row r="436" spans="1:29" x14ac:dyDescent="0.3">
      <c r="A436" s="4" t="s">
        <v>96</v>
      </c>
      <c r="B436" s="18">
        <v>44986</v>
      </c>
      <c r="C436" s="4" t="s">
        <v>279</v>
      </c>
      <c r="D436" s="4">
        <v>3</v>
      </c>
      <c r="E436" s="15">
        <v>779593.53</v>
      </c>
      <c r="F436" s="19">
        <v>1.0691999999999999</v>
      </c>
      <c r="G436" s="20">
        <v>5.3499999999999999E-2</v>
      </c>
      <c r="H436" s="4">
        <v>67.8</v>
      </c>
      <c r="I436" s="4">
        <v>5</v>
      </c>
      <c r="J436" s="4">
        <v>1</v>
      </c>
      <c r="K436" s="21">
        <v>0.84379999999999999</v>
      </c>
      <c r="L436" s="21">
        <v>0.1103</v>
      </c>
      <c r="M436" s="4">
        <v>2</v>
      </c>
      <c r="N436" s="4">
        <v>1</v>
      </c>
      <c r="O436" s="4">
        <v>52.1</v>
      </c>
      <c r="P436" s="4">
        <v>75.5</v>
      </c>
      <c r="Q436" s="15">
        <v>250634.35</v>
      </c>
      <c r="R436" s="15">
        <v>42816.94</v>
      </c>
      <c r="S436" s="15">
        <v>27366.48</v>
      </c>
      <c r="T436" s="15">
        <v>813700.49</v>
      </c>
      <c r="U436" s="22">
        <f t="shared" si="30"/>
        <v>1045678.3400000001</v>
      </c>
      <c r="V436" s="23">
        <f t="shared" si="31"/>
        <v>-0.28508997211000831</v>
      </c>
      <c r="W436" s="24">
        <f>Parametros!$B$4*H436+Parametros!$B$5*K436*100+Parametros!$B$6*P436+Parametros!$B$7*(1-L436)*100</f>
        <v>77.489500000000007</v>
      </c>
      <c r="X436" s="16">
        <f>INDEX('Tasa Referencia'!$B$2:$B$37,MATCH(B436,'Tasa Referencia'!$A$2:$A$37,0))</f>
        <v>0.114</v>
      </c>
      <c r="Y436" s="16">
        <f>INDEX('Catalogo Proveedores'!$N$2:$N$101,MATCH(A436,'Catalogo Proveedores'!$A$2:$A$101,0))</f>
        <v>2.0400000000000001E-2</v>
      </c>
      <c r="Z436" s="14">
        <v>2.3999999999999998E-3</v>
      </c>
      <c r="AA436" s="16">
        <f t="shared" si="32"/>
        <v>0.13680000000000003</v>
      </c>
      <c r="AB436" s="25">
        <f t="shared" si="33"/>
        <v>1.0742060870904568E-2</v>
      </c>
      <c r="AC436" s="23">
        <f t="shared" si="34"/>
        <v>-0.29583203298091287</v>
      </c>
    </row>
    <row r="437" spans="1:29" x14ac:dyDescent="0.3">
      <c r="A437" s="4" t="s">
        <v>96</v>
      </c>
      <c r="B437" s="18">
        <v>45017</v>
      </c>
      <c r="C437" s="4" t="s">
        <v>279</v>
      </c>
      <c r="D437" s="4">
        <v>4</v>
      </c>
      <c r="E437" s="15">
        <v>729518.59</v>
      </c>
      <c r="F437" s="19">
        <v>1.0691999999999999</v>
      </c>
      <c r="G437" s="20">
        <v>0</v>
      </c>
      <c r="H437" s="4">
        <v>71.099999999999994</v>
      </c>
      <c r="I437" s="4">
        <v>8</v>
      </c>
      <c r="J437" s="4">
        <v>1</v>
      </c>
      <c r="K437" s="21">
        <v>0.88719999999999999</v>
      </c>
      <c r="L437" s="21">
        <v>0.127</v>
      </c>
      <c r="M437" s="4">
        <v>1</v>
      </c>
      <c r="N437" s="4">
        <v>1</v>
      </c>
      <c r="O437" s="4">
        <v>20.9</v>
      </c>
      <c r="P437" s="4">
        <v>74.7</v>
      </c>
      <c r="Q437" s="15">
        <v>43898.17</v>
      </c>
      <c r="R437" s="15">
        <v>40572.65</v>
      </c>
      <c r="S437" s="15">
        <v>29264.38</v>
      </c>
      <c r="T437" s="15">
        <v>775206.88</v>
      </c>
      <c r="U437" s="22">
        <f t="shared" si="30"/>
        <v>784725.03</v>
      </c>
      <c r="V437" s="23">
        <f t="shared" si="31"/>
        <v>-1.2278206302813028E-2</v>
      </c>
      <c r="W437" s="24">
        <f>Parametros!$B$4*H437+Parametros!$B$5*K437*100+Parametros!$B$6*P437+Parametros!$B$7*(1-L437)*100</f>
        <v>79.536000000000001</v>
      </c>
      <c r="X437" s="16">
        <f>INDEX('Tasa Referencia'!$B$2:$B$37,MATCH(B437,'Tasa Referencia'!$A$2:$A$37,0))</f>
        <v>0.1119</v>
      </c>
      <c r="Y437" s="16">
        <f>INDEX('Catalogo Proveedores'!$N$2:$N$101,MATCH(A437,'Catalogo Proveedores'!$A$2:$A$101,0))</f>
        <v>2.0400000000000001E-2</v>
      </c>
      <c r="Z437" s="14">
        <v>6.1199999999999996E-3</v>
      </c>
      <c r="AA437" s="16">
        <f t="shared" si="32"/>
        <v>0.13841999999999999</v>
      </c>
      <c r="AB437" s="25">
        <f t="shared" si="33"/>
        <v>1.0862012609953897E-2</v>
      </c>
      <c r="AC437" s="23">
        <f t="shared" si="34"/>
        <v>-2.3140218912766925E-2</v>
      </c>
    </row>
    <row r="438" spans="1:29" x14ac:dyDescent="0.3">
      <c r="A438" s="4" t="s">
        <v>96</v>
      </c>
      <c r="B438" s="18">
        <v>45047</v>
      </c>
      <c r="C438" s="4" t="s">
        <v>279</v>
      </c>
      <c r="D438" s="4">
        <v>5</v>
      </c>
      <c r="E438" s="15">
        <v>811637.75</v>
      </c>
      <c r="F438" s="19">
        <v>1.0691999999999999</v>
      </c>
      <c r="G438" s="20">
        <v>0</v>
      </c>
      <c r="H438" s="4">
        <v>73.8</v>
      </c>
      <c r="I438" s="4">
        <v>6</v>
      </c>
      <c r="J438" s="4">
        <v>1</v>
      </c>
      <c r="K438" s="21">
        <v>0.82250000000000001</v>
      </c>
      <c r="L438" s="21">
        <v>0.108</v>
      </c>
      <c r="M438" s="4">
        <v>1</v>
      </c>
      <c r="N438" s="4">
        <v>0</v>
      </c>
      <c r="O438" s="4">
        <v>0</v>
      </c>
      <c r="P438" s="4">
        <v>74.3</v>
      </c>
      <c r="Q438" s="15">
        <v>1472.47</v>
      </c>
      <c r="R438" s="15">
        <v>41312.54</v>
      </c>
      <c r="S438" s="15">
        <v>27919.43</v>
      </c>
      <c r="T438" s="15">
        <v>885563.1</v>
      </c>
      <c r="U438" s="22">
        <f t="shared" si="30"/>
        <v>826503.33</v>
      </c>
      <c r="V438" s="23">
        <f t="shared" si="31"/>
        <v>6.669176933862761E-2</v>
      </c>
      <c r="W438" s="24">
        <f>Parametros!$B$4*H438+Parametros!$B$5*K438*100+Parametros!$B$6*P438+Parametros!$B$7*(1-L438)*100</f>
        <v>78.74499999999999</v>
      </c>
      <c r="X438" s="16">
        <f>INDEX('Tasa Referencia'!$B$2:$B$37,MATCH(B438,'Tasa Referencia'!$A$2:$A$37,0))</f>
        <v>0.11210000000000001</v>
      </c>
      <c r="Y438" s="16">
        <f>INDEX('Catalogo Proveedores'!$N$2:$N$101,MATCH(A438,'Catalogo Proveedores'!$A$2:$A$101,0))</f>
        <v>2.0400000000000001E-2</v>
      </c>
      <c r="Z438" s="14">
        <v>3.3899999999999998E-3</v>
      </c>
      <c r="AA438" s="16">
        <f t="shared" si="32"/>
        <v>0.13589000000000001</v>
      </c>
      <c r="AB438" s="25">
        <f t="shared" si="33"/>
        <v>1.0674611824848412E-2</v>
      </c>
      <c r="AC438" s="23">
        <f t="shared" si="34"/>
        <v>5.6017157513779198E-2</v>
      </c>
    </row>
    <row r="439" spans="1:29" x14ac:dyDescent="0.3">
      <c r="A439" s="4" t="s">
        <v>96</v>
      </c>
      <c r="B439" s="18">
        <v>45078</v>
      </c>
      <c r="C439" s="4" t="s">
        <v>279</v>
      </c>
      <c r="D439" s="4">
        <v>6</v>
      </c>
      <c r="E439" s="15">
        <v>804339.5</v>
      </c>
      <c r="F439" s="19">
        <v>1.0691999999999999</v>
      </c>
      <c r="G439" s="20">
        <v>0</v>
      </c>
      <c r="H439" s="4">
        <v>75</v>
      </c>
      <c r="I439" s="4">
        <v>13</v>
      </c>
      <c r="J439" s="4">
        <v>2</v>
      </c>
      <c r="K439" s="21">
        <v>0.8306</v>
      </c>
      <c r="L439" s="21">
        <v>7.8E-2</v>
      </c>
      <c r="M439" s="4">
        <v>0</v>
      </c>
      <c r="N439" s="4">
        <v>0</v>
      </c>
      <c r="O439" s="4">
        <v>0</v>
      </c>
      <c r="P439" s="4">
        <v>73.099999999999994</v>
      </c>
      <c r="Q439" s="15">
        <v>0</v>
      </c>
      <c r="R439" s="15">
        <v>41391.360000000001</v>
      </c>
      <c r="S439" s="15">
        <v>22035.91</v>
      </c>
      <c r="T439" s="15">
        <v>837144.87</v>
      </c>
      <c r="U439" s="22">
        <f t="shared" si="30"/>
        <v>823694.95</v>
      </c>
      <c r="V439" s="23">
        <f t="shared" si="31"/>
        <v>1.6066418707194659E-2</v>
      </c>
      <c r="W439" s="24">
        <f>Parametros!$B$4*H439+Parametros!$B$5*K439*100+Parametros!$B$6*P439+Parametros!$B$7*(1-L439)*100</f>
        <v>79.617999999999995</v>
      </c>
      <c r="X439" s="16">
        <f>INDEX('Tasa Referencia'!$B$2:$B$37,MATCH(B439,'Tasa Referencia'!$A$2:$A$37,0))</f>
        <v>0.1119</v>
      </c>
      <c r="Y439" s="16">
        <f>INDEX('Catalogo Proveedores'!$N$2:$N$101,MATCH(A439,'Catalogo Proveedores'!$A$2:$A$101,0))</f>
        <v>2.0400000000000001E-2</v>
      </c>
      <c r="Z439" s="14">
        <v>3.9300000000000003E-3</v>
      </c>
      <c r="AA439" s="16">
        <f t="shared" si="32"/>
        <v>0.13622999999999999</v>
      </c>
      <c r="AB439" s="25">
        <f t="shared" si="33"/>
        <v>1.0699818361451285E-2</v>
      </c>
      <c r="AC439" s="23">
        <f t="shared" si="34"/>
        <v>5.3666003457433741E-3</v>
      </c>
    </row>
    <row r="440" spans="1:29" x14ac:dyDescent="0.3">
      <c r="A440" s="4" t="s">
        <v>96</v>
      </c>
      <c r="B440" s="18">
        <v>45108</v>
      </c>
      <c r="C440" s="4" t="s">
        <v>279</v>
      </c>
      <c r="D440" s="4">
        <v>7</v>
      </c>
      <c r="E440" s="15">
        <v>870604.32</v>
      </c>
      <c r="F440" s="19">
        <v>1.0691999999999999</v>
      </c>
      <c r="G440" s="20">
        <v>0</v>
      </c>
      <c r="H440" s="4">
        <v>73.599999999999994</v>
      </c>
      <c r="I440" s="4">
        <v>9</v>
      </c>
      <c r="J440" s="4">
        <v>2</v>
      </c>
      <c r="K440" s="21">
        <v>0.79969999999999997</v>
      </c>
      <c r="L440" s="21">
        <v>0.11</v>
      </c>
      <c r="M440" s="4">
        <v>1</v>
      </c>
      <c r="N440" s="4">
        <v>0</v>
      </c>
      <c r="O440" s="4">
        <v>0</v>
      </c>
      <c r="P440" s="4">
        <v>78.099999999999994</v>
      </c>
      <c r="Q440" s="15">
        <v>12875.59</v>
      </c>
      <c r="R440" s="15">
        <v>50671.18</v>
      </c>
      <c r="S440" s="15">
        <v>32219.1</v>
      </c>
      <c r="T440" s="15">
        <v>925284.38</v>
      </c>
      <c r="U440" s="22">
        <f t="shared" si="30"/>
        <v>901931.99</v>
      </c>
      <c r="V440" s="23">
        <f t="shared" si="31"/>
        <v>2.5238067890003733E-2</v>
      </c>
      <c r="W440" s="24">
        <f>Parametros!$B$4*H440+Parametros!$B$5*K440*100+Parametros!$B$6*P440+Parametros!$B$7*(1-L440)*100</f>
        <v>78.721000000000004</v>
      </c>
      <c r="X440" s="16">
        <f>INDEX('Tasa Referencia'!$B$2:$B$37,MATCH(B440,'Tasa Referencia'!$A$2:$A$37,0))</f>
        <v>0.1132</v>
      </c>
      <c r="Y440" s="16">
        <f>INDEX('Catalogo Proveedores'!$N$2:$N$101,MATCH(A440,'Catalogo Proveedores'!$A$2:$A$101,0))</f>
        <v>2.0400000000000001E-2</v>
      </c>
      <c r="Z440" s="14">
        <v>-2.0000000000000001E-4</v>
      </c>
      <c r="AA440" s="16">
        <f t="shared" si="32"/>
        <v>0.13339999999999999</v>
      </c>
      <c r="AB440" s="25">
        <f t="shared" si="33"/>
        <v>1.0489799931003407E-2</v>
      </c>
      <c r="AC440" s="23">
        <f t="shared" si="34"/>
        <v>1.4748267959000326E-2</v>
      </c>
    </row>
    <row r="441" spans="1:29" x14ac:dyDescent="0.3">
      <c r="A441" s="4" t="s">
        <v>96</v>
      </c>
      <c r="B441" s="18">
        <v>45139</v>
      </c>
      <c r="C441" s="4" t="s">
        <v>279</v>
      </c>
      <c r="D441" s="4">
        <v>8</v>
      </c>
      <c r="E441" s="15">
        <v>769045.44</v>
      </c>
      <c r="F441" s="19">
        <v>1.0841000000000001</v>
      </c>
      <c r="G441" s="20">
        <v>1.4E-2</v>
      </c>
      <c r="H441" s="4">
        <v>71.8</v>
      </c>
      <c r="I441" s="4">
        <v>8</v>
      </c>
      <c r="J441" s="4">
        <v>2</v>
      </c>
      <c r="K441" s="21">
        <v>0.7893</v>
      </c>
      <c r="L441" s="21">
        <v>0.108</v>
      </c>
      <c r="M441" s="4">
        <v>1</v>
      </c>
      <c r="N441" s="4">
        <v>1</v>
      </c>
      <c r="O441" s="4">
        <v>4.5999999999999996</v>
      </c>
      <c r="P441" s="4">
        <v>72.2</v>
      </c>
      <c r="Q441" s="15">
        <v>10453.52</v>
      </c>
      <c r="R441" s="15">
        <v>35611.78</v>
      </c>
      <c r="S441" s="15">
        <v>27989.279999999999</v>
      </c>
      <c r="T441" s="15">
        <v>814479.22</v>
      </c>
      <c r="U441" s="22">
        <f t="shared" si="30"/>
        <v>787121.46</v>
      </c>
      <c r="V441" s="23">
        <f t="shared" si="31"/>
        <v>3.3589267016536049E-2</v>
      </c>
      <c r="W441" s="24">
        <f>Parametros!$B$4*H441+Parametros!$B$5*K441*100+Parametros!$B$6*P441+Parametros!$B$7*(1-L441)*100</f>
        <v>76.628999999999991</v>
      </c>
      <c r="X441" s="16">
        <f>INDEX('Tasa Referencia'!$B$2:$B$37,MATCH(B441,'Tasa Referencia'!$A$2:$A$37,0))</f>
        <v>0.1124</v>
      </c>
      <c r="Y441" s="16">
        <f>INDEX('Catalogo Proveedores'!$N$2:$N$101,MATCH(A441,'Catalogo Proveedores'!$A$2:$A$101,0))</f>
        <v>2.0400000000000001E-2</v>
      </c>
      <c r="Z441" s="14">
        <v>-8.0000000000000004E-4</v>
      </c>
      <c r="AA441" s="16">
        <f t="shared" si="32"/>
        <v>0.13200000000000001</v>
      </c>
      <c r="AB441" s="25">
        <f t="shared" si="33"/>
        <v>1.0385726106876492E-2</v>
      </c>
      <c r="AC441" s="23">
        <f t="shared" si="34"/>
        <v>2.3203540909659558E-2</v>
      </c>
    </row>
    <row r="442" spans="1:29" x14ac:dyDescent="0.3">
      <c r="A442" s="4" t="s">
        <v>96</v>
      </c>
      <c r="B442" s="18">
        <v>45170</v>
      </c>
      <c r="C442" s="4" t="s">
        <v>279</v>
      </c>
      <c r="D442" s="4">
        <v>9</v>
      </c>
      <c r="E442" s="15">
        <v>690012.59</v>
      </c>
      <c r="F442" s="19">
        <v>1.1131</v>
      </c>
      <c r="G442" s="20">
        <v>2.6700000000000002E-2</v>
      </c>
      <c r="H442" s="4">
        <v>69.8</v>
      </c>
      <c r="I442" s="4">
        <v>8</v>
      </c>
      <c r="J442" s="4">
        <v>2</v>
      </c>
      <c r="K442" s="21">
        <v>0.77990000000000004</v>
      </c>
      <c r="L442" s="21">
        <v>0.16569999999999999</v>
      </c>
      <c r="M442" s="4">
        <v>0</v>
      </c>
      <c r="N442" s="4">
        <v>0</v>
      </c>
      <c r="O442" s="4">
        <v>0</v>
      </c>
      <c r="P442" s="4">
        <v>74.900000000000006</v>
      </c>
      <c r="Q442" s="15">
        <v>0</v>
      </c>
      <c r="R442" s="15">
        <v>50691.839999999997</v>
      </c>
      <c r="S442" s="15">
        <v>37053.730000000003</v>
      </c>
      <c r="T442" s="15">
        <v>742063.42</v>
      </c>
      <c r="U442" s="22">
        <f t="shared" si="30"/>
        <v>703650.7</v>
      </c>
      <c r="V442" s="23">
        <f t="shared" si="31"/>
        <v>5.1764740000255084E-2</v>
      </c>
      <c r="W442" s="24">
        <f>Parametros!$B$4*H442+Parametros!$B$5*K442*100+Parametros!$B$6*P442+Parametros!$B$7*(1-L442)*100</f>
        <v>75.3215</v>
      </c>
      <c r="X442" s="16">
        <f>INDEX('Tasa Referencia'!$B$2:$B$37,MATCH(B442,'Tasa Referencia'!$A$2:$A$37,0))</f>
        <v>0.1134</v>
      </c>
      <c r="Y442" s="16">
        <f>INDEX('Catalogo Proveedores'!$N$2:$N$101,MATCH(A442,'Catalogo Proveedores'!$A$2:$A$101,0))</f>
        <v>2.0400000000000001E-2</v>
      </c>
      <c r="Z442" s="14">
        <v>-1.32E-3</v>
      </c>
      <c r="AA442" s="16">
        <f t="shared" si="32"/>
        <v>0.13248000000000001</v>
      </c>
      <c r="AB442" s="25">
        <f t="shared" si="33"/>
        <v>1.0421421845907108E-2</v>
      </c>
      <c r="AC442" s="23">
        <f t="shared" si="34"/>
        <v>4.1343318154347976E-2</v>
      </c>
    </row>
    <row r="443" spans="1:29" x14ac:dyDescent="0.3">
      <c r="A443" s="4" t="s">
        <v>96</v>
      </c>
      <c r="B443" s="18">
        <v>45200</v>
      </c>
      <c r="C443" s="4" t="s">
        <v>279</v>
      </c>
      <c r="D443" s="4">
        <v>10</v>
      </c>
      <c r="E443" s="15">
        <v>715125.95</v>
      </c>
      <c r="F443" s="19">
        <v>1.1131</v>
      </c>
      <c r="G443" s="20">
        <v>0</v>
      </c>
      <c r="H443" s="4">
        <v>68.5</v>
      </c>
      <c r="I443" s="4">
        <v>5</v>
      </c>
      <c r="J443" s="4">
        <v>1</v>
      </c>
      <c r="K443" s="21">
        <v>0.84340000000000004</v>
      </c>
      <c r="L443" s="21">
        <v>0.1865</v>
      </c>
      <c r="M443" s="4">
        <v>0</v>
      </c>
      <c r="N443" s="4">
        <v>0</v>
      </c>
      <c r="O443" s="4">
        <v>0</v>
      </c>
      <c r="P443" s="4">
        <v>74.3</v>
      </c>
      <c r="Q443" s="15">
        <v>0</v>
      </c>
      <c r="R443" s="15">
        <v>49293.09</v>
      </c>
      <c r="S443" s="15">
        <v>41439.86</v>
      </c>
      <c r="T443" s="15">
        <v>747550.73</v>
      </c>
      <c r="U443" s="22">
        <f t="shared" si="30"/>
        <v>722979.17999999993</v>
      </c>
      <c r="V443" s="23">
        <f t="shared" si="31"/>
        <v>3.2869408073482917E-2</v>
      </c>
      <c r="W443" s="24">
        <f>Parametros!$B$4*H443+Parametros!$B$5*K443*100+Parametros!$B$6*P443+Parametros!$B$7*(1-L443)*100</f>
        <v>76.339500000000001</v>
      </c>
      <c r="X443" s="16">
        <f>INDEX('Tasa Referencia'!$B$2:$B$37,MATCH(B443,'Tasa Referencia'!$A$2:$A$37,0))</f>
        <v>0.1103</v>
      </c>
      <c r="Y443" s="16">
        <f>INDEX('Catalogo Proveedores'!$N$2:$N$101,MATCH(A443,'Catalogo Proveedores'!$A$2:$A$101,0))</f>
        <v>2.0400000000000001E-2</v>
      </c>
      <c r="Z443" s="14">
        <v>-8.4000000000000003E-4</v>
      </c>
      <c r="AA443" s="16">
        <f t="shared" si="32"/>
        <v>0.12985999999999998</v>
      </c>
      <c r="AB443" s="25">
        <f t="shared" si="33"/>
        <v>1.0226413591946315E-2</v>
      </c>
      <c r="AC443" s="23">
        <f t="shared" si="34"/>
        <v>2.2642994481536602E-2</v>
      </c>
    </row>
    <row r="444" spans="1:29" x14ac:dyDescent="0.3">
      <c r="A444" s="4" t="s">
        <v>96</v>
      </c>
      <c r="B444" s="18">
        <v>45231</v>
      </c>
      <c r="C444" s="4" t="s">
        <v>279</v>
      </c>
      <c r="D444" s="4">
        <v>11</v>
      </c>
      <c r="E444" s="15">
        <v>650430.02</v>
      </c>
      <c r="F444" s="19">
        <v>1.1131</v>
      </c>
      <c r="G444" s="20">
        <v>0</v>
      </c>
      <c r="H444" s="4">
        <v>71.900000000000006</v>
      </c>
      <c r="I444" s="4">
        <v>5</v>
      </c>
      <c r="J444" s="4">
        <v>1</v>
      </c>
      <c r="K444" s="21">
        <v>0.85229999999999995</v>
      </c>
      <c r="L444" s="21">
        <v>0.13589999999999999</v>
      </c>
      <c r="M444" s="4">
        <v>0</v>
      </c>
      <c r="N444" s="4">
        <v>0</v>
      </c>
      <c r="O444" s="4">
        <v>0</v>
      </c>
      <c r="P444" s="4">
        <v>77</v>
      </c>
      <c r="Q444" s="15">
        <v>0</v>
      </c>
      <c r="R444" s="15">
        <v>53445.29</v>
      </c>
      <c r="S444" s="15">
        <v>27813.3</v>
      </c>
      <c r="T444" s="15">
        <v>699121.91</v>
      </c>
      <c r="U444" s="22">
        <f t="shared" si="30"/>
        <v>676062.01</v>
      </c>
      <c r="V444" s="23">
        <f t="shared" si="31"/>
        <v>3.2984089999410861E-2</v>
      </c>
      <c r="W444" s="24">
        <f>Parametros!$B$4*H444+Parametros!$B$5*K444*100+Parametros!$B$6*P444+Parametros!$B$7*(1-L444)*100</f>
        <v>79.095500000000001</v>
      </c>
      <c r="X444" s="16">
        <f>INDEX('Tasa Referencia'!$B$2:$B$37,MATCH(B444,'Tasa Referencia'!$A$2:$A$37,0))</f>
        <v>0.1144</v>
      </c>
      <c r="Y444" s="16">
        <f>INDEX('Catalogo Proveedores'!$N$2:$N$101,MATCH(A444,'Catalogo Proveedores'!$A$2:$A$101,0))</f>
        <v>2.0400000000000001E-2</v>
      </c>
      <c r="Z444" s="14">
        <v>-6.6E-4</v>
      </c>
      <c r="AA444" s="16">
        <f t="shared" si="32"/>
        <v>0.13414000000000001</v>
      </c>
      <c r="AB444" s="25">
        <f t="shared" si="33"/>
        <v>1.0544762784622019E-2</v>
      </c>
      <c r="AC444" s="23">
        <f t="shared" si="34"/>
        <v>2.2439327214788841E-2</v>
      </c>
    </row>
    <row r="445" spans="1:29" x14ac:dyDescent="0.3">
      <c r="A445" s="4" t="s">
        <v>96</v>
      </c>
      <c r="B445" s="18">
        <v>45261</v>
      </c>
      <c r="C445" s="4" t="s">
        <v>279</v>
      </c>
      <c r="D445" s="4">
        <v>12</v>
      </c>
      <c r="E445" s="15">
        <v>672956.22</v>
      </c>
      <c r="F445" s="19">
        <v>1.1131</v>
      </c>
      <c r="G445" s="20">
        <v>0</v>
      </c>
      <c r="H445" s="4">
        <v>74.599999999999994</v>
      </c>
      <c r="I445" s="4">
        <v>7</v>
      </c>
      <c r="J445" s="4">
        <v>1</v>
      </c>
      <c r="K445" s="21">
        <v>0.84519999999999995</v>
      </c>
      <c r="L445" s="21">
        <v>0.1449</v>
      </c>
      <c r="M445" s="4">
        <v>0</v>
      </c>
      <c r="N445" s="4">
        <v>1</v>
      </c>
      <c r="O445" s="4">
        <v>91</v>
      </c>
      <c r="P445" s="4">
        <v>80</v>
      </c>
      <c r="Q445" s="15">
        <v>224993.04</v>
      </c>
      <c r="R445" s="15">
        <v>64487.14</v>
      </c>
      <c r="S445" s="15">
        <v>30596.33</v>
      </c>
      <c r="T445" s="15">
        <v>726049.69</v>
      </c>
      <c r="U445" s="22">
        <f t="shared" si="30"/>
        <v>931840.07000000007</v>
      </c>
      <c r="V445" s="23">
        <f t="shared" si="31"/>
        <v>-0.28343842416625803</v>
      </c>
      <c r="W445" s="24">
        <f>Parametros!$B$4*H445+Parametros!$B$5*K445*100+Parametros!$B$6*P445+Parametros!$B$7*(1-L445)*100</f>
        <v>80.29249999999999</v>
      </c>
      <c r="X445" s="16">
        <f>INDEX('Tasa Referencia'!$B$2:$B$37,MATCH(B445,'Tasa Referencia'!$A$2:$A$37,0))</f>
        <v>0.1124</v>
      </c>
      <c r="Y445" s="16">
        <f>INDEX('Catalogo Proveedores'!$N$2:$N$101,MATCH(A445,'Catalogo Proveedores'!$A$2:$A$101,0))</f>
        <v>2.0400000000000001E-2</v>
      </c>
      <c r="Z445" s="14">
        <v>1.57E-3</v>
      </c>
      <c r="AA445" s="16">
        <f t="shared" si="32"/>
        <v>0.13436999999999999</v>
      </c>
      <c r="AB445" s="25">
        <f t="shared" si="33"/>
        <v>1.0561839137236184E-2</v>
      </c>
      <c r="AC445" s="23">
        <f t="shared" si="34"/>
        <v>-0.29400026330349421</v>
      </c>
    </row>
    <row r="446" spans="1:29" x14ac:dyDescent="0.3">
      <c r="A446" s="4" t="s">
        <v>96</v>
      </c>
      <c r="B446" s="18">
        <v>45292</v>
      </c>
      <c r="C446" s="4" t="s">
        <v>281</v>
      </c>
      <c r="D446" s="4">
        <v>1</v>
      </c>
      <c r="E446" s="15">
        <v>786977.52</v>
      </c>
      <c r="F446" s="19">
        <v>1.1131</v>
      </c>
      <c r="G446" s="20">
        <v>0</v>
      </c>
      <c r="H446" s="4">
        <v>76.599999999999994</v>
      </c>
      <c r="I446" s="4">
        <v>6</v>
      </c>
      <c r="J446" s="4">
        <v>1</v>
      </c>
      <c r="K446" s="21">
        <v>0.86099999999999999</v>
      </c>
      <c r="L446" s="21">
        <v>9.11E-2</v>
      </c>
      <c r="M446" s="4">
        <v>0</v>
      </c>
      <c r="N446" s="4">
        <v>0</v>
      </c>
      <c r="O446" s="4">
        <v>0</v>
      </c>
      <c r="P446" s="4">
        <v>72.7</v>
      </c>
      <c r="Q446" s="15">
        <v>0</v>
      </c>
      <c r="R446" s="15">
        <v>42845.02</v>
      </c>
      <c r="S446" s="15">
        <v>23075.03</v>
      </c>
      <c r="T446" s="15">
        <v>852914.65</v>
      </c>
      <c r="U446" s="22">
        <f t="shared" si="30"/>
        <v>806747.51</v>
      </c>
      <c r="V446" s="23">
        <f t="shared" si="31"/>
        <v>5.4128675125934361E-2</v>
      </c>
      <c r="W446" s="24">
        <f>Parametros!$B$4*H446+Parametros!$B$5*K446*100+Parametros!$B$6*P446+Parametros!$B$7*(1-L446)*100</f>
        <v>80.813499999999991</v>
      </c>
      <c r="X446" s="16">
        <f>INDEX('Tasa Referencia'!$B$2:$B$37,MATCH(B446,'Tasa Referencia'!$A$2:$A$37,0))</f>
        <v>0.1133</v>
      </c>
      <c r="Y446" s="16">
        <f>INDEX('Catalogo Proveedores'!$N$2:$N$101,MATCH(A446,'Catalogo Proveedores'!$A$2:$A$101,0))</f>
        <v>2.0400000000000001E-2</v>
      </c>
      <c r="Z446" s="14">
        <v>-4.0000000000000003E-5</v>
      </c>
      <c r="AA446" s="16">
        <f t="shared" si="32"/>
        <v>0.13365999999999997</v>
      </c>
      <c r="AB446" s="25">
        <f t="shared" si="33"/>
        <v>1.0509114951343879E-2</v>
      </c>
      <c r="AC446" s="23">
        <f t="shared" si="34"/>
        <v>4.3619560174590483E-2</v>
      </c>
    </row>
    <row r="447" spans="1:29" x14ac:dyDescent="0.3">
      <c r="A447" s="4" t="s">
        <v>96</v>
      </c>
      <c r="B447" s="18">
        <v>45323</v>
      </c>
      <c r="C447" s="4" t="s">
        <v>281</v>
      </c>
      <c r="D447" s="4">
        <v>2</v>
      </c>
      <c r="E447" s="15">
        <v>791199.73</v>
      </c>
      <c r="F447" s="19">
        <v>1.1131</v>
      </c>
      <c r="G447" s="20">
        <v>0</v>
      </c>
      <c r="H447" s="4">
        <v>75.599999999999994</v>
      </c>
      <c r="I447" s="4">
        <v>6</v>
      </c>
      <c r="J447" s="4">
        <v>1</v>
      </c>
      <c r="K447" s="21">
        <v>0.79149999999999998</v>
      </c>
      <c r="L447" s="21">
        <v>0.1308</v>
      </c>
      <c r="M447" s="4">
        <v>1</v>
      </c>
      <c r="N447" s="4">
        <v>0</v>
      </c>
      <c r="O447" s="4">
        <v>0</v>
      </c>
      <c r="P447" s="4">
        <v>79.5</v>
      </c>
      <c r="Q447" s="15">
        <v>3294.04</v>
      </c>
      <c r="R447" s="15">
        <v>64576.58</v>
      </c>
      <c r="S447" s="15">
        <v>32630.79</v>
      </c>
      <c r="T447" s="15">
        <v>822439.5</v>
      </c>
      <c r="U447" s="22">
        <f t="shared" si="30"/>
        <v>826439.55999999994</v>
      </c>
      <c r="V447" s="23">
        <f t="shared" si="31"/>
        <v>-4.863652584779719E-3</v>
      </c>
      <c r="W447" s="24">
        <f>Parametros!$B$4*H447+Parametros!$B$5*K447*100+Parametros!$B$6*P447+Parametros!$B$7*(1-L447)*100</f>
        <v>79.143000000000001</v>
      </c>
      <c r="X447" s="16">
        <f>INDEX('Tasa Referencia'!$B$2:$B$37,MATCH(B447,'Tasa Referencia'!$A$2:$A$37,0))</f>
        <v>0.1123</v>
      </c>
      <c r="Y447" s="16">
        <f>INDEX('Catalogo Proveedores'!$N$2:$N$101,MATCH(A447,'Catalogo Proveedores'!$A$2:$A$101,0))</f>
        <v>2.0400000000000001E-2</v>
      </c>
      <c r="Z447" s="14">
        <v>3.4499999999999999E-3</v>
      </c>
      <c r="AA447" s="16">
        <f t="shared" si="32"/>
        <v>0.13614999999999999</v>
      </c>
      <c r="AB447" s="25">
        <f t="shared" si="33"/>
        <v>1.0693888033756149E-2</v>
      </c>
      <c r="AC447" s="23">
        <f t="shared" si="34"/>
        <v>-1.5557540618535868E-2</v>
      </c>
    </row>
    <row r="448" spans="1:29" x14ac:dyDescent="0.3">
      <c r="A448" s="4" t="s">
        <v>96</v>
      </c>
      <c r="B448" s="18">
        <v>45352</v>
      </c>
      <c r="C448" s="4" t="s">
        <v>281</v>
      </c>
      <c r="D448" s="4">
        <v>3</v>
      </c>
      <c r="E448" s="15">
        <v>813482.27</v>
      </c>
      <c r="F448" s="19">
        <v>1.1785000000000001</v>
      </c>
      <c r="G448" s="20">
        <v>5.8700000000000002E-2</v>
      </c>
      <c r="H448" s="4">
        <v>70.5</v>
      </c>
      <c r="I448" s="4">
        <v>8</v>
      </c>
      <c r="J448" s="4">
        <v>2</v>
      </c>
      <c r="K448" s="21">
        <v>0.73080000000000001</v>
      </c>
      <c r="L448" s="21">
        <v>0.13789999999999999</v>
      </c>
      <c r="M448" s="4">
        <v>3</v>
      </c>
      <c r="N448" s="4">
        <v>0</v>
      </c>
      <c r="O448" s="4">
        <v>0</v>
      </c>
      <c r="P448" s="4">
        <v>76.5</v>
      </c>
      <c r="Q448" s="15">
        <v>49152.1</v>
      </c>
      <c r="R448" s="15">
        <v>66246.2</v>
      </c>
      <c r="S448" s="15">
        <v>36906.14</v>
      </c>
      <c r="T448" s="15">
        <v>822058.49</v>
      </c>
      <c r="U448" s="22">
        <f t="shared" si="30"/>
        <v>891974.42999999993</v>
      </c>
      <c r="V448" s="23">
        <f t="shared" si="31"/>
        <v>-8.5049836295711695E-2</v>
      </c>
      <c r="W448" s="24">
        <f>Parametros!$B$4*H448+Parametros!$B$5*K448*100+Parametros!$B$6*P448+Parametros!$B$7*(1-L448)*100</f>
        <v>74.830500000000001</v>
      </c>
      <c r="X448" s="16">
        <f>INDEX('Tasa Referencia'!$B$2:$B$37,MATCH(B448,'Tasa Referencia'!$A$2:$A$37,0))</f>
        <v>0.1101</v>
      </c>
      <c r="Y448" s="16">
        <f>INDEX('Catalogo Proveedores'!$N$2:$N$101,MATCH(A448,'Catalogo Proveedores'!$A$2:$A$101,0))</f>
        <v>2.0400000000000001E-2</v>
      </c>
      <c r="Z448" s="14">
        <v>-2.0100000000000001E-3</v>
      </c>
      <c r="AA448" s="16">
        <f t="shared" si="32"/>
        <v>0.12848999999999999</v>
      </c>
      <c r="AB448" s="25">
        <f t="shared" si="33"/>
        <v>1.0124278523372165E-2</v>
      </c>
      <c r="AC448" s="23">
        <f t="shared" si="34"/>
        <v>-9.517411481908386E-2</v>
      </c>
    </row>
    <row r="449" spans="1:29" x14ac:dyDescent="0.3">
      <c r="A449" s="4" t="s">
        <v>96</v>
      </c>
      <c r="B449" s="18">
        <v>45383</v>
      </c>
      <c r="C449" s="4" t="s">
        <v>281</v>
      </c>
      <c r="D449" s="4">
        <v>4</v>
      </c>
      <c r="E449" s="15">
        <v>869993.13</v>
      </c>
      <c r="F449" s="19">
        <v>1.1785000000000001</v>
      </c>
      <c r="G449" s="20">
        <v>0</v>
      </c>
      <c r="H449" s="4">
        <v>71.5</v>
      </c>
      <c r="I449" s="4">
        <v>8</v>
      </c>
      <c r="J449" s="4">
        <v>2</v>
      </c>
      <c r="K449" s="21">
        <v>0.7792</v>
      </c>
      <c r="L449" s="21">
        <v>0.16439999999999999</v>
      </c>
      <c r="M449" s="4">
        <v>2</v>
      </c>
      <c r="N449" s="4">
        <v>1</v>
      </c>
      <c r="O449" s="4">
        <v>18.399999999999999</v>
      </c>
      <c r="P449" s="4">
        <v>84.6</v>
      </c>
      <c r="Q449" s="15">
        <v>97275.77</v>
      </c>
      <c r="R449" s="15">
        <v>98698.43</v>
      </c>
      <c r="S449" s="15">
        <v>46384.92</v>
      </c>
      <c r="T449" s="15">
        <v>900849.66</v>
      </c>
      <c r="U449" s="22">
        <f t="shared" si="30"/>
        <v>1019582.41</v>
      </c>
      <c r="V449" s="23">
        <f t="shared" si="31"/>
        <v>-0.13180084898960831</v>
      </c>
      <c r="W449" s="24">
        <f>Parametros!$B$4*H449+Parametros!$B$5*K449*100+Parametros!$B$6*P449+Parametros!$B$7*(1-L449)*100</f>
        <v>77.855000000000004</v>
      </c>
      <c r="X449" s="16">
        <f>INDEX('Tasa Referencia'!$B$2:$B$37,MATCH(B449,'Tasa Referencia'!$A$2:$A$37,0))</f>
        <v>0.10920000000000001</v>
      </c>
      <c r="Y449" s="16">
        <f>INDEX('Catalogo Proveedores'!$N$2:$N$101,MATCH(A449,'Catalogo Proveedores'!$A$2:$A$101,0))</f>
        <v>2.0400000000000001E-2</v>
      </c>
      <c r="Z449" s="14">
        <v>3.1900000000000001E-3</v>
      </c>
      <c r="AA449" s="16">
        <f t="shared" si="32"/>
        <v>0.13278999999999999</v>
      </c>
      <c r="AB449" s="25">
        <f t="shared" si="33"/>
        <v>1.0444467973952598E-2</v>
      </c>
      <c r="AC449" s="23">
        <f t="shared" si="34"/>
        <v>-0.14224531696356091</v>
      </c>
    </row>
    <row r="450" spans="1:29" x14ac:dyDescent="0.3">
      <c r="A450" s="4" t="s">
        <v>96</v>
      </c>
      <c r="B450" s="18">
        <v>45413</v>
      </c>
      <c r="C450" s="4" t="s">
        <v>281</v>
      </c>
      <c r="D450" s="4">
        <v>5</v>
      </c>
      <c r="E450" s="15">
        <v>865905.91</v>
      </c>
      <c r="F450" s="19">
        <v>1.1785000000000001</v>
      </c>
      <c r="G450" s="20">
        <v>0</v>
      </c>
      <c r="H450" s="4">
        <v>69.599999999999994</v>
      </c>
      <c r="I450" s="4">
        <v>4</v>
      </c>
      <c r="J450" s="4">
        <v>1</v>
      </c>
      <c r="K450" s="21">
        <v>0.77259999999999995</v>
      </c>
      <c r="L450" s="21">
        <v>8.2100000000000006E-2</v>
      </c>
      <c r="M450" s="4">
        <v>1</v>
      </c>
      <c r="N450" s="4">
        <v>0</v>
      </c>
      <c r="O450" s="4">
        <v>0</v>
      </c>
      <c r="P450" s="4">
        <v>75.599999999999994</v>
      </c>
      <c r="Q450" s="15">
        <v>10854.32</v>
      </c>
      <c r="R450" s="15">
        <v>29836.86</v>
      </c>
      <c r="S450" s="15">
        <v>23048.12</v>
      </c>
      <c r="T450" s="15">
        <v>891554.53</v>
      </c>
      <c r="U450" s="22">
        <f t="shared" ref="U450:U513" si="35">E450+Q450+R450-S450</f>
        <v>883548.97</v>
      </c>
      <c r="V450" s="23">
        <f t="shared" ref="V450:V513" si="36">IF(T450=0,0,(T450-U450)/T450)</f>
        <v>8.9793273777657272E-3</v>
      </c>
      <c r="W450" s="24">
        <f>Parametros!$B$4*H450+Parametros!$B$5*K450*100+Parametros!$B$6*P450+Parametros!$B$7*(1-L450)*100</f>
        <v>76.42649999999999</v>
      </c>
      <c r="X450" s="16">
        <f>INDEX('Tasa Referencia'!$B$2:$B$37,MATCH(B450,'Tasa Referencia'!$A$2:$A$37,0))</f>
        <v>0.1077</v>
      </c>
      <c r="Y450" s="16">
        <f>INDEX('Catalogo Proveedores'!$N$2:$N$101,MATCH(A450,'Catalogo Proveedores'!$A$2:$A$101,0))</f>
        <v>2.0400000000000001E-2</v>
      </c>
      <c r="Z450" s="14">
        <v>4.0299999999999997E-3</v>
      </c>
      <c r="AA450" s="16">
        <f t="shared" ref="AA450:AA513" si="37">X450+Y450+Z450</f>
        <v>0.13213</v>
      </c>
      <c r="AB450" s="25">
        <f t="shared" ref="AB450:AB513" si="38">(1+AA450)^(1/12)-1</f>
        <v>1.0395395072661628E-2</v>
      </c>
      <c r="AC450" s="23">
        <f t="shared" ref="AC450:AC513" si="39">V450-AB450</f>
        <v>-1.4160676948959013E-3</v>
      </c>
    </row>
    <row r="451" spans="1:29" x14ac:dyDescent="0.3">
      <c r="A451" s="4" t="s">
        <v>96</v>
      </c>
      <c r="B451" s="18">
        <v>45444</v>
      </c>
      <c r="C451" s="4" t="s">
        <v>281</v>
      </c>
      <c r="D451" s="4">
        <v>6</v>
      </c>
      <c r="E451" s="15">
        <v>932469.44</v>
      </c>
      <c r="F451" s="19">
        <v>1.1785000000000001</v>
      </c>
      <c r="G451" s="20">
        <v>0</v>
      </c>
      <c r="H451" s="4">
        <v>68.3</v>
      </c>
      <c r="I451" s="4">
        <v>8</v>
      </c>
      <c r="J451" s="4">
        <v>2</v>
      </c>
      <c r="K451" s="21">
        <v>0.7913</v>
      </c>
      <c r="L451" s="21">
        <v>0.1244</v>
      </c>
      <c r="M451" s="4">
        <v>1</v>
      </c>
      <c r="N451" s="4">
        <v>1</v>
      </c>
      <c r="O451" s="4">
        <v>46</v>
      </c>
      <c r="P451" s="4">
        <v>76</v>
      </c>
      <c r="Q451" s="15">
        <v>114545.05</v>
      </c>
      <c r="R451" s="15">
        <v>37529.89</v>
      </c>
      <c r="S451" s="15">
        <v>38531.67</v>
      </c>
      <c r="T451" s="15">
        <v>964298.93</v>
      </c>
      <c r="U451" s="22">
        <f t="shared" si="35"/>
        <v>1046012.7099999998</v>
      </c>
      <c r="V451" s="23">
        <f t="shared" si="36"/>
        <v>-8.4739054931855823E-2</v>
      </c>
      <c r="W451" s="24">
        <f>Parametros!$B$4*H451+Parametros!$B$5*K451*100+Parametros!$B$6*P451+Parametros!$B$7*(1-L451)*100</f>
        <v>75.977999999999994</v>
      </c>
      <c r="X451" s="16">
        <f>INDEX('Tasa Referencia'!$B$2:$B$37,MATCH(B451,'Tasa Referencia'!$A$2:$A$37,0))</f>
        <v>0.1045</v>
      </c>
      <c r="Y451" s="16">
        <f>INDEX('Catalogo Proveedores'!$N$2:$N$101,MATCH(A451,'Catalogo Proveedores'!$A$2:$A$101,0))</f>
        <v>2.0400000000000001E-2</v>
      </c>
      <c r="Z451" s="14">
        <v>3.47E-3</v>
      </c>
      <c r="AA451" s="16">
        <f t="shared" si="37"/>
        <v>0.12836999999999998</v>
      </c>
      <c r="AB451" s="25">
        <f t="shared" si="38"/>
        <v>1.0115326972955252E-2</v>
      </c>
      <c r="AC451" s="23">
        <f t="shared" si="39"/>
        <v>-9.4854381904811075E-2</v>
      </c>
    </row>
    <row r="452" spans="1:29" x14ac:dyDescent="0.3">
      <c r="A452" s="4" t="s">
        <v>96</v>
      </c>
      <c r="B452" s="18">
        <v>45474</v>
      </c>
      <c r="C452" s="4" t="s">
        <v>281</v>
      </c>
      <c r="D452" s="4">
        <v>7</v>
      </c>
      <c r="E452" s="15">
        <v>954990.57</v>
      </c>
      <c r="F452" s="19">
        <v>1.1785000000000001</v>
      </c>
      <c r="G452" s="20">
        <v>0</v>
      </c>
      <c r="H452" s="4">
        <v>68.900000000000006</v>
      </c>
      <c r="I452" s="4">
        <v>7</v>
      </c>
      <c r="J452" s="4">
        <v>1</v>
      </c>
      <c r="K452" s="21">
        <v>0.82569999999999999</v>
      </c>
      <c r="L452" s="21">
        <v>6.6100000000000006E-2</v>
      </c>
      <c r="M452" s="4">
        <v>1</v>
      </c>
      <c r="N452" s="4">
        <v>0</v>
      </c>
      <c r="O452" s="4">
        <v>0</v>
      </c>
      <c r="P452" s="4">
        <v>74.099999999999994</v>
      </c>
      <c r="Q452" s="15">
        <v>1860.15</v>
      </c>
      <c r="R452" s="15">
        <v>27358.07</v>
      </c>
      <c r="S452" s="15">
        <v>20843.169999999998</v>
      </c>
      <c r="T452" s="15">
        <v>1026902.79</v>
      </c>
      <c r="U452" s="22">
        <f t="shared" si="35"/>
        <v>963365.61999999988</v>
      </c>
      <c r="V452" s="23">
        <f t="shared" si="36"/>
        <v>6.187262379528656E-2</v>
      </c>
      <c r="W452" s="24">
        <f>Parametros!$B$4*H452+Parametros!$B$5*K452*100+Parametros!$B$6*P452+Parametros!$B$7*(1-L452)*100</f>
        <v>77.714499999999987</v>
      </c>
      <c r="X452" s="16">
        <f>INDEX('Tasa Referencia'!$B$2:$B$37,MATCH(B452,'Tasa Referencia'!$A$2:$A$37,0))</f>
        <v>0.1027</v>
      </c>
      <c r="Y452" s="16">
        <f>INDEX('Catalogo Proveedores'!$N$2:$N$101,MATCH(A452,'Catalogo Proveedores'!$A$2:$A$101,0))</f>
        <v>2.0400000000000001E-2</v>
      </c>
      <c r="Z452" s="14">
        <v>8.4000000000000003E-4</v>
      </c>
      <c r="AA452" s="16">
        <f t="shared" si="37"/>
        <v>0.12393999999999999</v>
      </c>
      <c r="AB452" s="25">
        <f t="shared" si="38"/>
        <v>9.7842532975076502E-3</v>
      </c>
      <c r="AC452" s="23">
        <f t="shared" si="39"/>
        <v>5.208837049777891E-2</v>
      </c>
    </row>
    <row r="453" spans="1:29" x14ac:dyDescent="0.3">
      <c r="A453" s="4" t="s">
        <v>96</v>
      </c>
      <c r="B453" s="18">
        <v>45505</v>
      </c>
      <c r="C453" s="4" t="s">
        <v>281</v>
      </c>
      <c r="D453" s="4">
        <v>8</v>
      </c>
      <c r="E453" s="15">
        <v>873181.25</v>
      </c>
      <c r="F453" s="19">
        <v>1.1785000000000001</v>
      </c>
      <c r="G453" s="20">
        <v>0</v>
      </c>
      <c r="H453" s="4">
        <v>65.8</v>
      </c>
      <c r="I453" s="4">
        <v>8</v>
      </c>
      <c r="J453" s="4">
        <v>2</v>
      </c>
      <c r="K453" s="21">
        <v>0.73839999999999995</v>
      </c>
      <c r="L453" s="21">
        <v>0.18820000000000001</v>
      </c>
      <c r="M453" s="4">
        <v>0</v>
      </c>
      <c r="N453" s="4">
        <v>1</v>
      </c>
      <c r="O453" s="4">
        <v>18.8</v>
      </c>
      <c r="P453" s="4">
        <v>74.099999999999994</v>
      </c>
      <c r="Q453" s="15">
        <v>65863.839999999997</v>
      </c>
      <c r="R453" s="15">
        <v>112554.76</v>
      </c>
      <c r="S453" s="15">
        <v>52803.15</v>
      </c>
      <c r="T453" s="15">
        <v>885489.95</v>
      </c>
      <c r="U453" s="22">
        <f t="shared" si="35"/>
        <v>998796.69999999984</v>
      </c>
      <c r="V453" s="23">
        <f t="shared" si="36"/>
        <v>-0.12795938564858911</v>
      </c>
      <c r="W453" s="24">
        <f>Parametros!$B$4*H453+Parametros!$B$5*K453*100+Parametros!$B$6*P453+Parametros!$B$7*(1-L453)*100</f>
        <v>72.179000000000002</v>
      </c>
      <c r="X453" s="16">
        <f>INDEX('Tasa Referencia'!$B$2:$B$37,MATCH(B453,'Tasa Referencia'!$A$2:$A$37,0))</f>
        <v>0.1017</v>
      </c>
      <c r="Y453" s="16">
        <f>INDEX('Catalogo Proveedores'!$N$2:$N$101,MATCH(A453,'Catalogo Proveedores'!$A$2:$A$101,0))</f>
        <v>2.0400000000000001E-2</v>
      </c>
      <c r="Z453" s="14">
        <v>3.2799999999999999E-3</v>
      </c>
      <c r="AA453" s="16">
        <f t="shared" si="37"/>
        <v>0.12537999999999999</v>
      </c>
      <c r="AB453" s="25">
        <f t="shared" si="38"/>
        <v>9.8920019431025796E-3</v>
      </c>
      <c r="AC453" s="23">
        <f t="shared" si="39"/>
        <v>-0.13785138759169169</v>
      </c>
    </row>
    <row r="454" spans="1:29" x14ac:dyDescent="0.3">
      <c r="A454" s="4" t="s">
        <v>96</v>
      </c>
      <c r="B454" s="18">
        <v>45536</v>
      </c>
      <c r="C454" s="4" t="s">
        <v>281</v>
      </c>
      <c r="D454" s="4">
        <v>9</v>
      </c>
      <c r="E454" s="15">
        <v>859025.96</v>
      </c>
      <c r="F454" s="19">
        <v>1.1785000000000001</v>
      </c>
      <c r="G454" s="20">
        <v>0</v>
      </c>
      <c r="H454" s="4">
        <v>65.5</v>
      </c>
      <c r="I454" s="4">
        <v>8</v>
      </c>
      <c r="J454" s="4">
        <v>1</v>
      </c>
      <c r="K454" s="21">
        <v>0.85299999999999998</v>
      </c>
      <c r="L454" s="21">
        <v>0.19359999999999999</v>
      </c>
      <c r="M454" s="4">
        <v>0</v>
      </c>
      <c r="N454" s="4">
        <v>1</v>
      </c>
      <c r="O454" s="4">
        <v>28.8</v>
      </c>
      <c r="P454" s="4">
        <v>73.5</v>
      </c>
      <c r="Q454" s="15">
        <v>130607.4</v>
      </c>
      <c r="R454" s="15">
        <v>93643.55</v>
      </c>
      <c r="S454" s="15">
        <v>51610.37</v>
      </c>
      <c r="T454" s="15">
        <v>912681.67</v>
      </c>
      <c r="U454" s="22">
        <f t="shared" si="35"/>
        <v>1031666.5399999999</v>
      </c>
      <c r="V454" s="23">
        <f t="shared" si="36"/>
        <v>-0.13036842297928464</v>
      </c>
      <c r="W454" s="24">
        <f>Parametros!$B$4*H454+Parametros!$B$5*K454*100+Parametros!$B$6*P454+Parametros!$B$7*(1-L454)*100</f>
        <v>75.310999999999993</v>
      </c>
      <c r="X454" s="16">
        <f>INDEX('Tasa Referencia'!$B$2:$B$37,MATCH(B454,'Tasa Referencia'!$A$2:$A$37,0))</f>
        <v>9.7900000000000001E-2</v>
      </c>
      <c r="Y454" s="16">
        <f>INDEX('Catalogo Proveedores'!$N$2:$N$101,MATCH(A454,'Catalogo Proveedores'!$A$2:$A$101,0))</f>
        <v>2.0400000000000001E-2</v>
      </c>
      <c r="Z454" s="14">
        <v>1.1800000000000001E-3</v>
      </c>
      <c r="AA454" s="16">
        <f t="shared" si="37"/>
        <v>0.11948</v>
      </c>
      <c r="AB454" s="25">
        <f t="shared" si="38"/>
        <v>9.4497270186444382E-3</v>
      </c>
      <c r="AC454" s="23">
        <f t="shared" si="39"/>
        <v>-0.13981814999792908</v>
      </c>
    </row>
    <row r="455" spans="1:29" x14ac:dyDescent="0.3">
      <c r="A455" s="4" t="s">
        <v>96</v>
      </c>
      <c r="B455" s="18">
        <v>45566</v>
      </c>
      <c r="C455" s="4" t="s">
        <v>281</v>
      </c>
      <c r="D455" s="4">
        <v>10</v>
      </c>
      <c r="E455" s="15">
        <v>777637.65</v>
      </c>
      <c r="F455" s="19">
        <v>1.1785000000000001</v>
      </c>
      <c r="G455" s="20">
        <v>0</v>
      </c>
      <c r="H455" s="4">
        <v>66.5</v>
      </c>
      <c r="I455" s="4">
        <v>4</v>
      </c>
      <c r="J455" s="4">
        <v>1</v>
      </c>
      <c r="K455" s="21">
        <v>0.81589999999999996</v>
      </c>
      <c r="L455" s="21">
        <v>9.35E-2</v>
      </c>
      <c r="M455" s="4">
        <v>3</v>
      </c>
      <c r="N455" s="4">
        <v>0</v>
      </c>
      <c r="O455" s="4">
        <v>0</v>
      </c>
      <c r="P455" s="4">
        <v>80.5</v>
      </c>
      <c r="Q455" s="15">
        <v>19427.060000000001</v>
      </c>
      <c r="R455" s="15">
        <v>48106.77</v>
      </c>
      <c r="S455" s="15">
        <v>23372.1</v>
      </c>
      <c r="T455" s="15">
        <v>817584.18</v>
      </c>
      <c r="U455" s="22">
        <f t="shared" si="35"/>
        <v>821799.38000000012</v>
      </c>
      <c r="V455" s="23">
        <f t="shared" si="36"/>
        <v>-5.1556770582327919E-3</v>
      </c>
      <c r="W455" s="24">
        <f>Parametros!$B$4*H455+Parametros!$B$5*K455*100+Parametros!$B$6*P455+Parametros!$B$7*(1-L455)*100</f>
        <v>77.4495</v>
      </c>
      <c r="X455" s="16">
        <f>INDEX('Tasa Referencia'!$B$2:$B$37,MATCH(B455,'Tasa Referencia'!$A$2:$A$37,0))</f>
        <v>9.5200000000000007E-2</v>
      </c>
      <c r="Y455" s="16">
        <f>INDEX('Catalogo Proveedores'!$N$2:$N$101,MATCH(A455,'Catalogo Proveedores'!$A$2:$A$101,0))</f>
        <v>2.0400000000000001E-2</v>
      </c>
      <c r="Z455" s="14">
        <v>1.6800000000000001E-3</v>
      </c>
      <c r="AA455" s="16">
        <f t="shared" si="37"/>
        <v>0.11728000000000001</v>
      </c>
      <c r="AB455" s="25">
        <f t="shared" si="38"/>
        <v>9.2842638709755843E-3</v>
      </c>
      <c r="AC455" s="23">
        <f t="shared" si="39"/>
        <v>-1.4439940929208375E-2</v>
      </c>
    </row>
    <row r="456" spans="1:29" x14ac:dyDescent="0.3">
      <c r="A456" s="4" t="s">
        <v>96</v>
      </c>
      <c r="B456" s="18">
        <v>45597</v>
      </c>
      <c r="C456" s="4" t="s">
        <v>281</v>
      </c>
      <c r="D456" s="4">
        <v>11</v>
      </c>
      <c r="E456" s="15">
        <v>795169.34</v>
      </c>
      <c r="F456" s="19">
        <v>1.1785000000000001</v>
      </c>
      <c r="G456" s="20">
        <v>0</v>
      </c>
      <c r="H456" s="4">
        <v>71.8</v>
      </c>
      <c r="I456" s="4">
        <v>5</v>
      </c>
      <c r="J456" s="4">
        <v>1</v>
      </c>
      <c r="K456" s="21">
        <v>0.80740000000000001</v>
      </c>
      <c r="L456" s="21">
        <v>8.6699999999999999E-2</v>
      </c>
      <c r="M456" s="4">
        <v>1</v>
      </c>
      <c r="N456" s="4">
        <v>0</v>
      </c>
      <c r="O456" s="4">
        <v>0</v>
      </c>
      <c r="P456" s="4">
        <v>71.2</v>
      </c>
      <c r="Q456" s="15">
        <v>9631.19</v>
      </c>
      <c r="R456" s="15">
        <v>39326.28</v>
      </c>
      <c r="S456" s="15">
        <v>22269.61</v>
      </c>
      <c r="T456" s="15">
        <v>827087.8</v>
      </c>
      <c r="U456" s="22">
        <f t="shared" si="35"/>
        <v>821857.2</v>
      </c>
      <c r="V456" s="23">
        <f t="shared" si="36"/>
        <v>6.3241169800837263E-3</v>
      </c>
      <c r="W456" s="24">
        <f>Parametros!$B$4*H456+Parametros!$B$5*K456*100+Parametros!$B$6*P456+Parametros!$B$7*(1-L456)*100</f>
        <v>77.291499999999999</v>
      </c>
      <c r="X456" s="16">
        <f>INDEX('Tasa Referencia'!$B$2:$B$37,MATCH(B456,'Tasa Referencia'!$A$2:$A$37,0))</f>
        <v>9.5600000000000004E-2</v>
      </c>
      <c r="Y456" s="16">
        <f>INDEX('Catalogo Proveedores'!$N$2:$N$101,MATCH(A456,'Catalogo Proveedores'!$A$2:$A$101,0))</f>
        <v>2.0400000000000001E-2</v>
      </c>
      <c r="Z456" s="14">
        <v>1.58E-3</v>
      </c>
      <c r="AA456" s="16">
        <f t="shared" si="37"/>
        <v>0.11758</v>
      </c>
      <c r="AB456" s="25">
        <f t="shared" si="38"/>
        <v>9.3068446044501929E-3</v>
      </c>
      <c r="AC456" s="23">
        <f t="shared" si="39"/>
        <v>-2.9827276243664666E-3</v>
      </c>
    </row>
    <row r="457" spans="1:29" x14ac:dyDescent="0.3">
      <c r="A457" s="4" t="s">
        <v>96</v>
      </c>
      <c r="B457" s="18">
        <v>45627</v>
      </c>
      <c r="C457" s="4" t="s">
        <v>281</v>
      </c>
      <c r="D457" s="4">
        <v>12</v>
      </c>
      <c r="E457" s="15">
        <v>822315.66</v>
      </c>
      <c r="F457" s="19">
        <v>1.1785000000000001</v>
      </c>
      <c r="G457" s="20">
        <v>0</v>
      </c>
      <c r="H457" s="4">
        <v>73</v>
      </c>
      <c r="I457" s="4">
        <v>7</v>
      </c>
      <c r="J457" s="4">
        <v>1</v>
      </c>
      <c r="K457" s="21">
        <v>0.89800000000000002</v>
      </c>
      <c r="L457" s="21">
        <v>8.0699999999999994E-2</v>
      </c>
      <c r="M457" s="4">
        <v>2</v>
      </c>
      <c r="N457" s="4">
        <v>0</v>
      </c>
      <c r="O457" s="4">
        <v>0</v>
      </c>
      <c r="P457" s="4">
        <v>75.400000000000006</v>
      </c>
      <c r="Q457" s="15">
        <v>13425.16</v>
      </c>
      <c r="R457" s="15">
        <v>25905.75</v>
      </c>
      <c r="S457" s="15">
        <v>21542.95</v>
      </c>
      <c r="T457" s="15">
        <v>870415.38</v>
      </c>
      <c r="U457" s="22">
        <f t="shared" si="35"/>
        <v>840103.62000000011</v>
      </c>
      <c r="V457" s="23">
        <f t="shared" si="36"/>
        <v>3.4824476561983418E-2</v>
      </c>
      <c r="W457" s="24">
        <f>Parametros!$B$4*H457+Parametros!$B$5*K457*100+Parametros!$B$6*P457+Parametros!$B$7*(1-L457)*100</f>
        <v>81.359499999999997</v>
      </c>
      <c r="X457" s="16">
        <f>INDEX('Tasa Referencia'!$B$2:$B$37,MATCH(B457,'Tasa Referencia'!$A$2:$A$37,0))</f>
        <v>9.2399999999999996E-2</v>
      </c>
      <c r="Y457" s="16">
        <f>INDEX('Catalogo Proveedores'!$N$2:$N$101,MATCH(A457,'Catalogo Proveedores'!$A$2:$A$101,0))</f>
        <v>2.0400000000000001E-2</v>
      </c>
      <c r="Z457" s="14">
        <v>-1.17E-3</v>
      </c>
      <c r="AA457" s="16">
        <f t="shared" si="37"/>
        <v>0.11162999999999999</v>
      </c>
      <c r="AB457" s="25">
        <f t="shared" si="38"/>
        <v>8.8579520648659482E-3</v>
      </c>
      <c r="AC457" s="23">
        <f t="shared" si="39"/>
        <v>2.596652449711747E-2</v>
      </c>
    </row>
    <row r="458" spans="1:29" x14ac:dyDescent="0.3">
      <c r="A458" s="4" t="s">
        <v>96</v>
      </c>
      <c r="B458" s="18">
        <v>45658</v>
      </c>
      <c r="C458" s="4" t="s">
        <v>282</v>
      </c>
      <c r="D458" s="4">
        <v>1</v>
      </c>
      <c r="E458" s="15">
        <v>884850.02</v>
      </c>
      <c r="F458" s="19">
        <v>1.1785000000000001</v>
      </c>
      <c r="G458" s="20">
        <v>0</v>
      </c>
      <c r="H458" s="4">
        <v>68.900000000000006</v>
      </c>
      <c r="I458" s="4">
        <v>5</v>
      </c>
      <c r="J458" s="4">
        <v>1</v>
      </c>
      <c r="K458" s="21">
        <v>0.81989999999999996</v>
      </c>
      <c r="L458" s="21">
        <v>0.10979999999999999</v>
      </c>
      <c r="M458" s="4">
        <v>1</v>
      </c>
      <c r="N458" s="4">
        <v>0</v>
      </c>
      <c r="O458" s="4">
        <v>0</v>
      </c>
      <c r="P458" s="4">
        <v>75.900000000000006</v>
      </c>
      <c r="Q458" s="15">
        <v>7960.2</v>
      </c>
      <c r="R458" s="15">
        <v>67007.649999999994</v>
      </c>
      <c r="S458" s="15">
        <v>30910.67</v>
      </c>
      <c r="T458" s="15">
        <v>929267.13</v>
      </c>
      <c r="U458" s="22">
        <f t="shared" si="35"/>
        <v>928907.2</v>
      </c>
      <c r="V458" s="23">
        <f t="shared" si="36"/>
        <v>3.8732673133510192E-4</v>
      </c>
      <c r="W458" s="24">
        <f>Parametros!$B$4*H458+Parametros!$B$5*K458*100+Parametros!$B$6*P458+Parametros!$B$7*(1-L458)*100</f>
        <v>77.245000000000005</v>
      </c>
      <c r="X458" s="16">
        <f>INDEX('Tasa Referencia'!$B$2:$B$37,MATCH(B458,'Tasa Referencia'!$A$2:$A$37,0))</f>
        <v>8.8900000000000007E-2</v>
      </c>
      <c r="Y458" s="16">
        <f>INDEX('Catalogo Proveedores'!$N$2:$N$101,MATCH(A458,'Catalogo Proveedores'!$A$2:$A$101,0))</f>
        <v>2.0400000000000001E-2</v>
      </c>
      <c r="Z458" s="14">
        <v>3.0899999999999999E-3</v>
      </c>
      <c r="AA458" s="16">
        <f t="shared" si="37"/>
        <v>0.11239</v>
      </c>
      <c r="AB458" s="25">
        <f t="shared" si="38"/>
        <v>8.9154121227814631E-3</v>
      </c>
      <c r="AC458" s="23">
        <f t="shared" si="39"/>
        <v>-8.5280853914463609E-3</v>
      </c>
    </row>
    <row r="459" spans="1:29" x14ac:dyDescent="0.3">
      <c r="A459" s="4" t="s">
        <v>96</v>
      </c>
      <c r="B459" s="18">
        <v>45689</v>
      </c>
      <c r="C459" s="4" t="s">
        <v>282</v>
      </c>
      <c r="D459" s="4">
        <v>2</v>
      </c>
      <c r="E459" s="15">
        <v>708184.14</v>
      </c>
      <c r="F459" s="19">
        <v>1.1785000000000001</v>
      </c>
      <c r="G459" s="20">
        <v>0</v>
      </c>
      <c r="H459" s="4">
        <v>72.5</v>
      </c>
      <c r="I459" s="4">
        <v>6</v>
      </c>
      <c r="J459" s="4">
        <v>1</v>
      </c>
      <c r="K459" s="21">
        <v>0.8095</v>
      </c>
      <c r="L459" s="21">
        <v>8.1000000000000003E-2</v>
      </c>
      <c r="M459" s="4">
        <v>1</v>
      </c>
      <c r="N459" s="4">
        <v>0</v>
      </c>
      <c r="O459" s="4">
        <v>0</v>
      </c>
      <c r="P459" s="4">
        <v>72.3</v>
      </c>
      <c r="Q459" s="15">
        <v>1674.86</v>
      </c>
      <c r="R459" s="15">
        <v>17566.37</v>
      </c>
      <c r="S459" s="15">
        <v>18634.259999999998</v>
      </c>
      <c r="T459" s="15">
        <v>769326.07</v>
      </c>
      <c r="U459" s="22">
        <f t="shared" si="35"/>
        <v>708791.11</v>
      </c>
      <c r="V459" s="23">
        <f t="shared" si="36"/>
        <v>7.8685699549997004E-2</v>
      </c>
      <c r="W459" s="24">
        <f>Parametros!$B$4*H459+Parametros!$B$5*K459*100+Parametros!$B$6*P459+Parametros!$B$7*(1-L459)*100</f>
        <v>77.905000000000001</v>
      </c>
      <c r="X459" s="16">
        <f>INDEX('Tasa Referencia'!$B$2:$B$37,MATCH(B459,'Tasa Referencia'!$A$2:$A$37,0))</f>
        <v>8.8300000000000003E-2</v>
      </c>
      <c r="Y459" s="16">
        <f>INDEX('Catalogo Proveedores'!$N$2:$N$101,MATCH(A459,'Catalogo Proveedores'!$A$2:$A$101,0))</f>
        <v>2.0400000000000001E-2</v>
      </c>
      <c r="Z459" s="14">
        <v>3.9300000000000003E-3</v>
      </c>
      <c r="AA459" s="16">
        <f t="shared" si="37"/>
        <v>0.11263000000000001</v>
      </c>
      <c r="AB459" s="25">
        <f t="shared" si="38"/>
        <v>8.9335499280129849E-3</v>
      </c>
      <c r="AC459" s="23">
        <f t="shared" si="39"/>
        <v>6.9752149621984019E-2</v>
      </c>
    </row>
    <row r="460" spans="1:29" x14ac:dyDescent="0.3">
      <c r="A460" s="4" t="s">
        <v>96</v>
      </c>
      <c r="B460" s="18">
        <v>45717</v>
      </c>
      <c r="C460" s="4" t="s">
        <v>282</v>
      </c>
      <c r="D460" s="4">
        <v>3</v>
      </c>
      <c r="E460" s="15">
        <v>834591.83</v>
      </c>
      <c r="F460" s="19">
        <v>1.24</v>
      </c>
      <c r="G460" s="20">
        <v>5.2200000000000003E-2</v>
      </c>
      <c r="H460" s="4">
        <v>70.8</v>
      </c>
      <c r="I460" s="4">
        <v>5</v>
      </c>
      <c r="J460" s="4">
        <v>1</v>
      </c>
      <c r="K460" s="21">
        <v>0.85750000000000004</v>
      </c>
      <c r="L460" s="21">
        <v>0.17330000000000001</v>
      </c>
      <c r="M460" s="4">
        <v>0</v>
      </c>
      <c r="N460" s="4">
        <v>0</v>
      </c>
      <c r="O460" s="4">
        <v>0</v>
      </c>
      <c r="P460" s="4">
        <v>70.2</v>
      </c>
      <c r="Q460" s="15">
        <v>0</v>
      </c>
      <c r="R460" s="15">
        <v>52560.36</v>
      </c>
      <c r="S460" s="15">
        <v>45064.56</v>
      </c>
      <c r="T460" s="15">
        <v>884795.67</v>
      </c>
      <c r="U460" s="22">
        <f t="shared" si="35"/>
        <v>842087.62999999989</v>
      </c>
      <c r="V460" s="23">
        <f t="shared" si="36"/>
        <v>4.8268816686230114E-2</v>
      </c>
      <c r="W460" s="24">
        <f>Parametros!$B$4*H460+Parametros!$B$5*K460*100+Parametros!$B$6*P460+Parametros!$B$7*(1-L460)*100</f>
        <v>76.945499999999996</v>
      </c>
      <c r="X460" s="16">
        <f>INDEX('Tasa Referencia'!$B$2:$B$37,MATCH(B460,'Tasa Referencia'!$A$2:$A$37,0))</f>
        <v>8.6800000000000002E-2</v>
      </c>
      <c r="Y460" s="16">
        <f>INDEX('Catalogo Proveedores'!$N$2:$N$101,MATCH(A460,'Catalogo Proveedores'!$A$2:$A$101,0))</f>
        <v>2.0400000000000001E-2</v>
      </c>
      <c r="Z460" s="14">
        <v>3.13E-3</v>
      </c>
      <c r="AA460" s="16">
        <f t="shared" si="37"/>
        <v>0.11033</v>
      </c>
      <c r="AB460" s="25">
        <f t="shared" si="38"/>
        <v>8.7595815912393515E-3</v>
      </c>
      <c r="AC460" s="23">
        <f t="shared" si="39"/>
        <v>3.9509235094990762E-2</v>
      </c>
    </row>
    <row r="461" spans="1:29" x14ac:dyDescent="0.3">
      <c r="A461" s="4" t="s">
        <v>96</v>
      </c>
      <c r="B461" s="18">
        <v>45748</v>
      </c>
      <c r="C461" s="4" t="s">
        <v>282</v>
      </c>
      <c r="D461" s="4">
        <v>4</v>
      </c>
      <c r="E461" s="15">
        <v>926188.09</v>
      </c>
      <c r="F461" s="19">
        <v>1.24</v>
      </c>
      <c r="G461" s="20">
        <v>0</v>
      </c>
      <c r="H461" s="4">
        <v>71.099999999999994</v>
      </c>
      <c r="I461" s="4">
        <v>4</v>
      </c>
      <c r="J461" s="4">
        <v>1</v>
      </c>
      <c r="K461" s="21">
        <v>0.81320000000000003</v>
      </c>
      <c r="L461" s="21">
        <v>9.0700000000000003E-2</v>
      </c>
      <c r="M461" s="4">
        <v>1</v>
      </c>
      <c r="N461" s="4">
        <v>0</v>
      </c>
      <c r="O461" s="4">
        <v>0</v>
      </c>
      <c r="P461" s="4">
        <v>79.3</v>
      </c>
      <c r="Q461" s="15">
        <v>1512.79</v>
      </c>
      <c r="R461" s="15">
        <v>34283.39</v>
      </c>
      <c r="S461" s="15">
        <v>27059.52</v>
      </c>
      <c r="T461" s="15">
        <v>973423.05</v>
      </c>
      <c r="U461" s="22">
        <f t="shared" si="35"/>
        <v>934924.75</v>
      </c>
      <c r="V461" s="23">
        <f t="shared" si="36"/>
        <v>3.9549402492575089E-2</v>
      </c>
      <c r="W461" s="24">
        <f>Parametros!$B$4*H461+Parametros!$B$5*K461*100+Parametros!$B$6*P461+Parametros!$B$7*(1-L461)*100</f>
        <v>78.780499999999989</v>
      </c>
      <c r="X461" s="16">
        <f>INDEX('Tasa Referencia'!$B$2:$B$37,MATCH(B461,'Tasa Referencia'!$A$2:$A$37,0))</f>
        <v>8.4000000000000005E-2</v>
      </c>
      <c r="Y461" s="16">
        <f>INDEX('Catalogo Proveedores'!$N$2:$N$101,MATCH(A461,'Catalogo Proveedores'!$A$2:$A$101,0))</f>
        <v>2.0400000000000001E-2</v>
      </c>
      <c r="Z461" s="14">
        <v>6.3800000000000003E-3</v>
      </c>
      <c r="AA461" s="16">
        <f t="shared" si="37"/>
        <v>0.11078</v>
      </c>
      <c r="AB461" s="25">
        <f t="shared" si="38"/>
        <v>8.7936448510597121E-3</v>
      </c>
      <c r="AC461" s="23">
        <f t="shared" si="39"/>
        <v>3.0755757641515377E-2</v>
      </c>
    </row>
    <row r="462" spans="1:29" x14ac:dyDescent="0.3">
      <c r="A462" s="4" t="s">
        <v>96</v>
      </c>
      <c r="B462" s="18">
        <v>45778</v>
      </c>
      <c r="C462" s="4" t="s">
        <v>282</v>
      </c>
      <c r="D462" s="4">
        <v>5</v>
      </c>
      <c r="E462" s="15">
        <v>987732.44</v>
      </c>
      <c r="F462" s="19">
        <v>1.24</v>
      </c>
      <c r="G462" s="20">
        <v>0</v>
      </c>
      <c r="H462" s="4">
        <v>68.3</v>
      </c>
      <c r="I462" s="4">
        <v>8</v>
      </c>
      <c r="J462" s="4">
        <v>2</v>
      </c>
      <c r="K462" s="21">
        <v>0.74760000000000004</v>
      </c>
      <c r="L462" s="21">
        <v>6.8699999999999997E-2</v>
      </c>
      <c r="M462" s="4">
        <v>1</v>
      </c>
      <c r="N462" s="4">
        <v>1</v>
      </c>
      <c r="O462" s="4">
        <v>9.9</v>
      </c>
      <c r="P462" s="4">
        <v>70.099999999999994</v>
      </c>
      <c r="Q462" s="15">
        <v>39570.67</v>
      </c>
      <c r="R462" s="15">
        <v>33424.370000000003</v>
      </c>
      <c r="S462" s="15">
        <v>24297.53</v>
      </c>
      <c r="T462" s="15">
        <v>1018589.76</v>
      </c>
      <c r="U462" s="22">
        <f t="shared" si="35"/>
        <v>1036429.95</v>
      </c>
      <c r="V462" s="23">
        <f t="shared" si="36"/>
        <v>-1.7514597829846577E-2</v>
      </c>
      <c r="W462" s="24">
        <f>Parametros!$B$4*H462+Parametros!$B$5*K462*100+Parametros!$B$6*P462+Parametros!$B$7*(1-L462)*100</f>
        <v>74.322499999999991</v>
      </c>
      <c r="X462" s="16">
        <f>INDEX('Tasa Referencia'!$B$2:$B$37,MATCH(B462,'Tasa Referencia'!$A$2:$A$37,0))</f>
        <v>8.1699999999999995E-2</v>
      </c>
      <c r="Y462" s="16">
        <f>INDEX('Catalogo Proveedores'!$N$2:$N$101,MATCH(A462,'Catalogo Proveedores'!$A$2:$A$101,0))</f>
        <v>2.0400000000000001E-2</v>
      </c>
      <c r="Z462" s="14">
        <v>8.4700000000000001E-3</v>
      </c>
      <c r="AA462" s="16">
        <f t="shared" si="37"/>
        <v>0.11057</v>
      </c>
      <c r="AB462" s="25">
        <f t="shared" si="38"/>
        <v>8.7777502376407135E-3</v>
      </c>
      <c r="AC462" s="23">
        <f t="shared" si="39"/>
        <v>-2.629234806748729E-2</v>
      </c>
    </row>
    <row r="463" spans="1:29" x14ac:dyDescent="0.3">
      <c r="A463" s="4" t="s">
        <v>96</v>
      </c>
      <c r="B463" s="18">
        <v>45809</v>
      </c>
      <c r="C463" s="4" t="s">
        <v>282</v>
      </c>
      <c r="D463" s="4">
        <v>6</v>
      </c>
      <c r="E463" s="15">
        <v>876058.04</v>
      </c>
      <c r="F463" s="19">
        <v>1.24</v>
      </c>
      <c r="G463" s="20">
        <v>0</v>
      </c>
      <c r="H463" s="4">
        <v>68.400000000000006</v>
      </c>
      <c r="I463" s="4">
        <v>6</v>
      </c>
      <c r="J463" s="4">
        <v>1</v>
      </c>
      <c r="K463" s="21">
        <v>0.79169999999999996</v>
      </c>
      <c r="L463" s="21">
        <v>6.3500000000000001E-2</v>
      </c>
      <c r="M463" s="4">
        <v>0</v>
      </c>
      <c r="N463" s="4">
        <v>0</v>
      </c>
      <c r="O463" s="4">
        <v>0</v>
      </c>
      <c r="P463" s="4">
        <v>73.5</v>
      </c>
      <c r="Q463" s="15">
        <v>0</v>
      </c>
      <c r="R463" s="15">
        <v>21993.39</v>
      </c>
      <c r="S463" s="15">
        <v>18444.86</v>
      </c>
      <c r="T463" s="15">
        <v>948269.5</v>
      </c>
      <c r="U463" s="22">
        <f t="shared" si="35"/>
        <v>879606.57000000007</v>
      </c>
      <c r="V463" s="23">
        <f t="shared" si="36"/>
        <v>7.2408666523598966E-2</v>
      </c>
      <c r="W463" s="24">
        <f>Parametros!$B$4*H463+Parametros!$B$5*K463*100+Parametros!$B$6*P463+Parametros!$B$7*(1-L463)*100</f>
        <v>76.438500000000005</v>
      </c>
      <c r="X463" s="16">
        <f>INDEX('Tasa Referencia'!$B$2:$B$37,MATCH(B463,'Tasa Referencia'!$A$2:$A$37,0))</f>
        <v>8.1600000000000006E-2</v>
      </c>
      <c r="Y463" s="16">
        <f>INDEX('Catalogo Proveedores'!$N$2:$N$101,MATCH(A463,'Catalogo Proveedores'!$A$2:$A$101,0))</f>
        <v>2.0400000000000001E-2</v>
      </c>
      <c r="Z463" s="14">
        <v>4.0600000000000002E-3</v>
      </c>
      <c r="AA463" s="16">
        <f t="shared" si="37"/>
        <v>0.10606</v>
      </c>
      <c r="AB463" s="25">
        <f t="shared" si="38"/>
        <v>8.4357278413023096E-3</v>
      </c>
      <c r="AC463" s="23">
        <f t="shared" si="39"/>
        <v>6.3972938682296657E-2</v>
      </c>
    </row>
    <row r="464" spans="1:29" x14ac:dyDescent="0.3">
      <c r="A464" s="4" t="s">
        <v>96</v>
      </c>
      <c r="B464" s="18">
        <v>45839</v>
      </c>
      <c r="C464" s="4" t="s">
        <v>282</v>
      </c>
      <c r="D464" s="4">
        <v>7</v>
      </c>
      <c r="E464" s="15">
        <v>831596.16</v>
      </c>
      <c r="F464" s="19">
        <v>1.24</v>
      </c>
      <c r="G464" s="20">
        <v>0</v>
      </c>
      <c r="H464" s="4">
        <v>68.5</v>
      </c>
      <c r="I464" s="4">
        <v>5</v>
      </c>
      <c r="J464" s="4">
        <v>1</v>
      </c>
      <c r="K464" s="21">
        <v>0.79120000000000001</v>
      </c>
      <c r="L464" s="21">
        <v>0.1653</v>
      </c>
      <c r="M464" s="4">
        <v>0</v>
      </c>
      <c r="N464" s="4">
        <v>0</v>
      </c>
      <c r="O464" s="4">
        <v>0</v>
      </c>
      <c r="P464" s="4">
        <v>78.7</v>
      </c>
      <c r="Q464" s="15">
        <v>0</v>
      </c>
      <c r="R464" s="15">
        <v>60413.3</v>
      </c>
      <c r="S464" s="15">
        <v>42907.12</v>
      </c>
      <c r="T464" s="15">
        <v>879333.52</v>
      </c>
      <c r="U464" s="22">
        <f t="shared" si="35"/>
        <v>849102.34000000008</v>
      </c>
      <c r="V464" s="23">
        <f t="shared" si="36"/>
        <v>3.4379651534266469E-2</v>
      </c>
      <c r="W464" s="24">
        <f>Parametros!$B$4*H464+Parametros!$B$5*K464*100+Parametros!$B$6*P464+Parametros!$B$7*(1-L464)*100</f>
        <v>75.971499999999992</v>
      </c>
      <c r="X464" s="16">
        <f>INDEX('Tasa Referencia'!$B$2:$B$37,MATCH(B464,'Tasa Referencia'!$A$2:$A$37,0))</f>
        <v>8.0699999999999994E-2</v>
      </c>
      <c r="Y464" s="16">
        <f>INDEX('Catalogo Proveedores'!$N$2:$N$101,MATCH(A464,'Catalogo Proveedores'!$A$2:$A$101,0))</f>
        <v>2.0400000000000001E-2</v>
      </c>
      <c r="Z464" s="14">
        <v>2.8600000000000001E-3</v>
      </c>
      <c r="AA464" s="16">
        <f t="shared" si="37"/>
        <v>0.10396</v>
      </c>
      <c r="AB464" s="25">
        <f t="shared" si="38"/>
        <v>8.2760348684074447E-3</v>
      </c>
      <c r="AC464" s="23">
        <f t="shared" si="39"/>
        <v>2.6103616665859024E-2</v>
      </c>
    </row>
    <row r="465" spans="1:29" x14ac:dyDescent="0.3">
      <c r="A465" s="4" t="s">
        <v>96</v>
      </c>
      <c r="B465" s="18">
        <v>45870</v>
      </c>
      <c r="C465" s="4" t="s">
        <v>282</v>
      </c>
      <c r="D465" s="4">
        <v>8</v>
      </c>
      <c r="E465" s="15">
        <v>847886.96</v>
      </c>
      <c r="F465" s="19">
        <v>1.24</v>
      </c>
      <c r="G465" s="20">
        <v>0</v>
      </c>
      <c r="H465" s="4">
        <v>65.599999999999994</v>
      </c>
      <c r="I465" s="4">
        <v>8</v>
      </c>
      <c r="J465" s="4">
        <v>2</v>
      </c>
      <c r="K465" s="21">
        <v>0.77939999999999998</v>
      </c>
      <c r="L465" s="21">
        <v>8.7800000000000003E-2</v>
      </c>
      <c r="M465" s="4">
        <v>3</v>
      </c>
      <c r="N465" s="4">
        <v>0</v>
      </c>
      <c r="O465" s="4">
        <v>0</v>
      </c>
      <c r="P465" s="4">
        <v>79.5</v>
      </c>
      <c r="Q465" s="15">
        <v>27177.49</v>
      </c>
      <c r="R465" s="15">
        <v>25674.86</v>
      </c>
      <c r="S465" s="15">
        <v>25720.29</v>
      </c>
      <c r="T465" s="15">
        <v>938747.89</v>
      </c>
      <c r="U465" s="22">
        <f t="shared" si="35"/>
        <v>875019.0199999999</v>
      </c>
      <c r="V465" s="23">
        <f t="shared" si="36"/>
        <v>6.7887097993903467E-2</v>
      </c>
      <c r="W465" s="24">
        <f>Parametros!$B$4*H465+Parametros!$B$5*K465*100+Parametros!$B$6*P465+Parametros!$B$7*(1-L465)*100</f>
        <v>75.924999999999997</v>
      </c>
      <c r="X465" s="16">
        <f>INDEX('Tasa Referencia'!$B$2:$B$37,MATCH(B465,'Tasa Referencia'!$A$2:$A$37,0))</f>
        <v>7.7399999999999997E-2</v>
      </c>
      <c r="Y465" s="16">
        <f>INDEX('Catalogo Proveedores'!$N$2:$N$101,MATCH(A465,'Catalogo Proveedores'!$A$2:$A$101,0))</f>
        <v>2.0400000000000001E-2</v>
      </c>
      <c r="Z465" s="14">
        <v>2.2899999999999999E-3</v>
      </c>
      <c r="AA465" s="16">
        <f t="shared" si="37"/>
        <v>0.10009</v>
      </c>
      <c r="AB465" s="25">
        <f t="shared" si="38"/>
        <v>7.9810127221540128E-3</v>
      </c>
      <c r="AC465" s="23">
        <f t="shared" si="39"/>
        <v>5.9906085271749454E-2</v>
      </c>
    </row>
    <row r="466" spans="1:29" x14ac:dyDescent="0.3">
      <c r="A466" s="4" t="s">
        <v>96</v>
      </c>
      <c r="B466" s="18">
        <v>45901</v>
      </c>
      <c r="C466" s="4" t="s">
        <v>282</v>
      </c>
      <c r="D466" s="4">
        <v>9</v>
      </c>
      <c r="E466" s="15">
        <v>832579.41</v>
      </c>
      <c r="F466" s="19">
        <v>1.24</v>
      </c>
      <c r="G466" s="20">
        <v>0</v>
      </c>
      <c r="H466" s="4">
        <v>69.7</v>
      </c>
      <c r="I466" s="4">
        <v>5</v>
      </c>
      <c r="J466" s="4">
        <v>1</v>
      </c>
      <c r="K466" s="21">
        <v>0.87609999999999999</v>
      </c>
      <c r="L466" s="21">
        <v>0.10589999999999999</v>
      </c>
      <c r="M466" s="4">
        <v>1</v>
      </c>
      <c r="N466" s="4">
        <v>0</v>
      </c>
      <c r="O466" s="4">
        <v>0</v>
      </c>
      <c r="P466" s="4">
        <v>74.7</v>
      </c>
      <c r="Q466" s="15">
        <v>11940.05</v>
      </c>
      <c r="R466" s="15">
        <v>42602.35</v>
      </c>
      <c r="S466" s="15">
        <v>28105.14</v>
      </c>
      <c r="T466" s="15">
        <v>892804.21</v>
      </c>
      <c r="U466" s="22">
        <f t="shared" si="35"/>
        <v>859016.67</v>
      </c>
      <c r="V466" s="23">
        <f t="shared" si="36"/>
        <v>3.784428839106832E-2</v>
      </c>
      <c r="W466" s="24">
        <f>Parametros!$B$4*H466+Parametros!$B$5*K466*100+Parametros!$B$6*P466+Parametros!$B$7*(1-L466)*100</f>
        <v>79.029499999999999</v>
      </c>
      <c r="X466" s="16">
        <f>INDEX('Tasa Referencia'!$B$2:$B$37,MATCH(B466,'Tasa Referencia'!$A$2:$A$37,0))</f>
        <v>7.4899999999999994E-2</v>
      </c>
      <c r="Y466" s="16">
        <f>INDEX('Catalogo Proveedores'!$N$2:$N$101,MATCH(A466,'Catalogo Proveedores'!$A$2:$A$101,0))</f>
        <v>2.0400000000000001E-2</v>
      </c>
      <c r="Z466" s="14">
        <v>2.8500000000000001E-3</v>
      </c>
      <c r="AA466" s="16">
        <f t="shared" si="37"/>
        <v>9.8150000000000001E-2</v>
      </c>
      <c r="AB466" s="25">
        <f t="shared" si="38"/>
        <v>7.8327623138048086E-3</v>
      </c>
      <c r="AC466" s="23">
        <f t="shared" si="39"/>
        <v>3.0011526077263512E-2</v>
      </c>
    </row>
    <row r="467" spans="1:29" x14ac:dyDescent="0.3">
      <c r="A467" s="4" t="s">
        <v>96</v>
      </c>
      <c r="B467" s="18">
        <v>45931</v>
      </c>
      <c r="C467" s="4" t="s">
        <v>282</v>
      </c>
      <c r="D467" s="4">
        <v>10</v>
      </c>
      <c r="E467" s="15">
        <v>903993.26</v>
      </c>
      <c r="F467" s="19">
        <v>1.24</v>
      </c>
      <c r="G467" s="20">
        <v>0</v>
      </c>
      <c r="H467" s="4">
        <v>67.7</v>
      </c>
      <c r="I467" s="4">
        <v>9</v>
      </c>
      <c r="J467" s="4">
        <v>1</v>
      </c>
      <c r="K467" s="21">
        <v>0.85089999999999999</v>
      </c>
      <c r="L467" s="21">
        <v>0.1744</v>
      </c>
      <c r="M467" s="4">
        <v>1</v>
      </c>
      <c r="N467" s="4">
        <v>0</v>
      </c>
      <c r="O467" s="4">
        <v>0</v>
      </c>
      <c r="P467" s="4">
        <v>79.599999999999994</v>
      </c>
      <c r="Q467" s="15">
        <v>3486.28</v>
      </c>
      <c r="R467" s="15">
        <v>76107.16</v>
      </c>
      <c r="S467" s="15">
        <v>49113.279999999999</v>
      </c>
      <c r="T467" s="15">
        <v>981918.63</v>
      </c>
      <c r="U467" s="22">
        <f t="shared" si="35"/>
        <v>934473.42</v>
      </c>
      <c r="V467" s="23">
        <f t="shared" si="36"/>
        <v>4.8318881575757415E-2</v>
      </c>
      <c r="W467" s="24">
        <f>Parametros!$B$4*H467+Parametros!$B$5*K467*100+Parametros!$B$6*P467+Parametros!$B$7*(1-L467)*100</f>
        <v>77.525999999999996</v>
      </c>
      <c r="X467" s="16">
        <f>INDEX('Tasa Referencia'!$B$2:$B$37,MATCH(B467,'Tasa Referencia'!$A$2:$A$37,0))</f>
        <v>7.4300000000000005E-2</v>
      </c>
      <c r="Y467" s="16">
        <f>INDEX('Catalogo Proveedores'!$N$2:$N$101,MATCH(A467,'Catalogo Proveedores'!$A$2:$A$101,0))</f>
        <v>2.0400000000000001E-2</v>
      </c>
      <c r="Z467" s="14">
        <v>3.98E-3</v>
      </c>
      <c r="AA467" s="16">
        <f t="shared" si="37"/>
        <v>9.8680000000000004E-2</v>
      </c>
      <c r="AB467" s="25">
        <f t="shared" si="38"/>
        <v>7.8732875337430563E-3</v>
      </c>
      <c r="AC467" s="23">
        <f t="shared" si="39"/>
        <v>4.0445594042014359E-2</v>
      </c>
    </row>
    <row r="468" spans="1:29" x14ac:dyDescent="0.3">
      <c r="A468" s="4" t="s">
        <v>96</v>
      </c>
      <c r="B468" s="18">
        <v>45962</v>
      </c>
      <c r="C468" s="4" t="s">
        <v>282</v>
      </c>
      <c r="D468" s="4">
        <v>11</v>
      </c>
      <c r="E468" s="15">
        <v>894271.65</v>
      </c>
      <c r="F468" s="19">
        <v>1.2628999999999999</v>
      </c>
      <c r="G468" s="20">
        <v>1.84E-2</v>
      </c>
      <c r="H468" s="4">
        <v>69.099999999999994</v>
      </c>
      <c r="I468" s="4">
        <v>9</v>
      </c>
      <c r="J468" s="4">
        <v>2</v>
      </c>
      <c r="K468" s="21">
        <v>0.74319999999999997</v>
      </c>
      <c r="L468" s="21">
        <v>9.6000000000000002E-2</v>
      </c>
      <c r="M468" s="4">
        <v>2</v>
      </c>
      <c r="N468" s="4">
        <v>1</v>
      </c>
      <c r="O468" s="4">
        <v>11.2</v>
      </c>
      <c r="P468" s="4">
        <v>74.400000000000006</v>
      </c>
      <c r="Q468" s="15">
        <v>44585.41</v>
      </c>
      <c r="R468" s="15">
        <v>32176.42</v>
      </c>
      <c r="S468" s="15">
        <v>29323.31</v>
      </c>
      <c r="T468" s="15">
        <v>922004.66</v>
      </c>
      <c r="U468" s="22">
        <f t="shared" si="35"/>
        <v>941710.17</v>
      </c>
      <c r="V468" s="23">
        <f t="shared" si="36"/>
        <v>-2.1372462477575772E-2</v>
      </c>
      <c r="W468" s="24">
        <f>Parametros!$B$4*H468+Parametros!$B$5*K468*100+Parametros!$B$6*P468+Parametros!$B$7*(1-L468)*100</f>
        <v>74.920999999999992</v>
      </c>
      <c r="X468" s="16">
        <f>INDEX('Tasa Referencia'!$B$2:$B$37,MATCH(B468,'Tasa Referencia'!$A$2:$A$37,0))</f>
        <v>7.2800000000000004E-2</v>
      </c>
      <c r="Y468" s="16">
        <f>INDEX('Catalogo Proveedores'!$N$2:$N$101,MATCH(A468,'Catalogo Proveedores'!$A$2:$A$101,0))</f>
        <v>2.0400000000000001E-2</v>
      </c>
      <c r="Z468" s="14">
        <v>4.4099999999999999E-3</v>
      </c>
      <c r="AA468" s="16">
        <f t="shared" si="37"/>
        <v>9.7610000000000002E-2</v>
      </c>
      <c r="AB468" s="25">
        <f t="shared" si="38"/>
        <v>7.7914540234855778E-3</v>
      </c>
      <c r="AC468" s="23">
        <f t="shared" si="39"/>
        <v>-2.916391650106135E-2</v>
      </c>
    </row>
    <row r="469" spans="1:29" x14ac:dyDescent="0.3">
      <c r="A469" s="4" t="s">
        <v>96</v>
      </c>
      <c r="B469" s="18">
        <v>45992</v>
      </c>
      <c r="C469" s="4" t="s">
        <v>282</v>
      </c>
      <c r="D469" s="4">
        <v>12</v>
      </c>
      <c r="E469" s="15">
        <v>740067.76</v>
      </c>
      <c r="F469" s="19">
        <v>1.2628999999999999</v>
      </c>
      <c r="G469" s="20">
        <v>0</v>
      </c>
      <c r="H469" s="4">
        <v>70.599999999999994</v>
      </c>
      <c r="I469" s="4">
        <v>5</v>
      </c>
      <c r="J469" s="4">
        <v>1</v>
      </c>
      <c r="K469" s="21">
        <v>0.88990000000000002</v>
      </c>
      <c r="L469" s="21">
        <v>9.9099999999999994E-2</v>
      </c>
      <c r="M469" s="4">
        <v>1</v>
      </c>
      <c r="N469" s="4">
        <v>0</v>
      </c>
      <c r="O469" s="4">
        <v>0</v>
      </c>
      <c r="P469" s="4">
        <v>79.900000000000006</v>
      </c>
      <c r="Q469" s="15">
        <v>7012.13</v>
      </c>
      <c r="R469" s="15">
        <v>36963.57</v>
      </c>
      <c r="S469" s="15">
        <v>23478.94</v>
      </c>
      <c r="T469" s="15">
        <v>799937.79</v>
      </c>
      <c r="U469" s="22">
        <f t="shared" si="35"/>
        <v>760564.52</v>
      </c>
      <c r="V469" s="23">
        <f t="shared" si="36"/>
        <v>4.9220415002521653E-2</v>
      </c>
      <c r="W469" s="24">
        <f>Parametros!$B$4*H469+Parametros!$B$5*K469*100+Parametros!$B$6*P469+Parametros!$B$7*(1-L469)*100</f>
        <v>80.900499999999994</v>
      </c>
      <c r="X469" s="16">
        <f>INDEX('Tasa Referencia'!$B$2:$B$37,MATCH(B469,'Tasa Referencia'!$A$2:$A$37,0))</f>
        <v>6.9599999999999995E-2</v>
      </c>
      <c r="Y469" s="16">
        <f>INDEX('Catalogo Proveedores'!$N$2:$N$101,MATCH(A469,'Catalogo Proveedores'!$A$2:$A$101,0))</f>
        <v>2.0400000000000001E-2</v>
      </c>
      <c r="Z469" s="14">
        <v>2.49E-3</v>
      </c>
      <c r="AA469" s="16">
        <f t="shared" si="37"/>
        <v>9.2490000000000003E-2</v>
      </c>
      <c r="AB469" s="25">
        <f t="shared" si="38"/>
        <v>7.3988618631823933E-3</v>
      </c>
      <c r="AC469" s="23">
        <f t="shared" si="39"/>
        <v>4.182155313933926E-2</v>
      </c>
    </row>
    <row r="470" spans="1:29" x14ac:dyDescent="0.3">
      <c r="A470" s="4" t="s">
        <v>99</v>
      </c>
      <c r="B470" s="18">
        <v>44927</v>
      </c>
      <c r="C470" s="4" t="s">
        <v>279</v>
      </c>
      <c r="D470" s="4">
        <v>1</v>
      </c>
      <c r="E470" s="15">
        <v>561423.76</v>
      </c>
      <c r="F470" s="19">
        <v>1</v>
      </c>
      <c r="G470" s="20">
        <v>0</v>
      </c>
      <c r="H470" s="4">
        <v>83.9</v>
      </c>
      <c r="I470" s="4">
        <v>6</v>
      </c>
      <c r="J470" s="4">
        <v>1</v>
      </c>
      <c r="K470" s="21">
        <v>0.87639999999999996</v>
      </c>
      <c r="L470" s="21">
        <v>9.3700000000000006E-2</v>
      </c>
      <c r="M470" s="4">
        <v>1</v>
      </c>
      <c r="N470" s="4">
        <v>0</v>
      </c>
      <c r="O470" s="4">
        <v>0</v>
      </c>
      <c r="P470" s="4">
        <v>74.400000000000006</v>
      </c>
      <c r="Q470" s="15">
        <v>1019.26</v>
      </c>
      <c r="R470" s="15">
        <v>23982.51</v>
      </c>
      <c r="S470" s="15">
        <v>16899.47</v>
      </c>
      <c r="T470" s="15">
        <v>596214.57999999996</v>
      </c>
      <c r="U470" s="22">
        <f t="shared" si="35"/>
        <v>569526.06000000006</v>
      </c>
      <c r="V470" s="23">
        <f t="shared" si="36"/>
        <v>4.4763279690342196E-2</v>
      </c>
      <c r="W470" s="24">
        <f>Parametros!$B$4*H470+Parametros!$B$5*K470*100+Parametros!$B$6*P470+Parametros!$B$7*(1-L470)*100</f>
        <v>84.131500000000003</v>
      </c>
      <c r="X470" s="16">
        <f>INDEX('Tasa Referencia'!$B$2:$B$37,MATCH(B470,'Tasa Referencia'!$A$2:$A$37,0))</f>
        <v>0.1125</v>
      </c>
      <c r="Y470" s="16">
        <f>INDEX('Catalogo Proveedores'!$N$2:$N$101,MATCH(A470,'Catalogo Proveedores'!$A$2:$A$101,0))</f>
        <v>4.1099999999999998E-2</v>
      </c>
      <c r="Z470" s="14">
        <v>-3.32E-3</v>
      </c>
      <c r="AA470" s="16">
        <f t="shared" si="37"/>
        <v>0.15028000000000002</v>
      </c>
      <c r="AB470" s="25">
        <f t="shared" si="38"/>
        <v>1.1735442178492983E-2</v>
      </c>
      <c r="AC470" s="23">
        <f t="shared" si="39"/>
        <v>3.3027837511849213E-2</v>
      </c>
    </row>
    <row r="471" spans="1:29" x14ac:dyDescent="0.3">
      <c r="A471" s="4" t="s">
        <v>99</v>
      </c>
      <c r="B471" s="18">
        <v>44958</v>
      </c>
      <c r="C471" s="4" t="s">
        <v>279</v>
      </c>
      <c r="D471" s="4">
        <v>2</v>
      </c>
      <c r="E471" s="15">
        <v>631629.75</v>
      </c>
      <c r="F471" s="19">
        <v>1</v>
      </c>
      <c r="G471" s="20">
        <v>0</v>
      </c>
      <c r="H471" s="4">
        <v>79.400000000000006</v>
      </c>
      <c r="I471" s="4">
        <v>5</v>
      </c>
      <c r="J471" s="4">
        <v>1</v>
      </c>
      <c r="K471" s="21">
        <v>0.79500000000000004</v>
      </c>
      <c r="L471" s="21">
        <v>5.7099999999999998E-2</v>
      </c>
      <c r="M471" s="4">
        <v>1</v>
      </c>
      <c r="N471" s="4">
        <v>0</v>
      </c>
      <c r="O471" s="4">
        <v>0</v>
      </c>
      <c r="P471" s="4">
        <v>75.3</v>
      </c>
      <c r="Q471" s="15">
        <v>31089.38</v>
      </c>
      <c r="R471" s="15">
        <v>12613.76</v>
      </c>
      <c r="S471" s="15">
        <v>12085.34</v>
      </c>
      <c r="T471" s="15">
        <v>635714.77</v>
      </c>
      <c r="U471" s="22">
        <f t="shared" si="35"/>
        <v>663247.55000000005</v>
      </c>
      <c r="V471" s="23">
        <f t="shared" si="36"/>
        <v>-4.3309958017807307E-2</v>
      </c>
      <c r="W471" s="24">
        <f>Parametros!$B$4*H471+Parametros!$B$5*K471*100+Parametros!$B$6*P471+Parametros!$B$7*(1-L471)*100</f>
        <v>80.843500000000006</v>
      </c>
      <c r="X471" s="16">
        <f>INDEX('Tasa Referencia'!$B$2:$B$37,MATCH(B471,'Tasa Referencia'!$A$2:$A$37,0))</f>
        <v>0.11409999999999999</v>
      </c>
      <c r="Y471" s="16">
        <f>INDEX('Catalogo Proveedores'!$N$2:$N$101,MATCH(A471,'Catalogo Proveedores'!$A$2:$A$101,0))</f>
        <v>4.1099999999999998E-2</v>
      </c>
      <c r="Z471" s="14">
        <v>-2.7000000000000001E-3</v>
      </c>
      <c r="AA471" s="16">
        <f t="shared" si="37"/>
        <v>0.1525</v>
      </c>
      <c r="AB471" s="25">
        <f t="shared" si="38"/>
        <v>1.1898016243311549E-2</v>
      </c>
      <c r="AC471" s="23">
        <f t="shared" si="39"/>
        <v>-5.5207974261118856E-2</v>
      </c>
    </row>
    <row r="472" spans="1:29" x14ac:dyDescent="0.3">
      <c r="A472" s="4" t="s">
        <v>99</v>
      </c>
      <c r="B472" s="18">
        <v>44986</v>
      </c>
      <c r="C472" s="4" t="s">
        <v>279</v>
      </c>
      <c r="D472" s="4">
        <v>3</v>
      </c>
      <c r="E472" s="15">
        <v>640032.1</v>
      </c>
      <c r="F472" s="19">
        <v>1</v>
      </c>
      <c r="G472" s="20">
        <v>0</v>
      </c>
      <c r="H472" s="4">
        <v>77.2</v>
      </c>
      <c r="I472" s="4">
        <v>5</v>
      </c>
      <c r="J472" s="4">
        <v>0</v>
      </c>
      <c r="K472" s="21">
        <v>0.91259999999999997</v>
      </c>
      <c r="L472" s="21">
        <v>9.7600000000000006E-2</v>
      </c>
      <c r="M472" s="4">
        <v>0</v>
      </c>
      <c r="N472" s="4">
        <v>0</v>
      </c>
      <c r="O472" s="4">
        <v>0</v>
      </c>
      <c r="P472" s="4">
        <v>73.3</v>
      </c>
      <c r="Q472" s="15">
        <v>0</v>
      </c>
      <c r="R472" s="15">
        <v>32007.55</v>
      </c>
      <c r="S472" s="15">
        <v>18737.86</v>
      </c>
      <c r="T472" s="15">
        <v>709538.5</v>
      </c>
      <c r="U472" s="22">
        <f t="shared" si="35"/>
        <v>653301.79</v>
      </c>
      <c r="V472" s="23">
        <f t="shared" si="36"/>
        <v>7.9258151601357726E-2</v>
      </c>
      <c r="W472" s="24">
        <f>Parametros!$B$4*H472+Parametros!$B$5*K472*100+Parametros!$B$6*P472+Parametros!$B$7*(1-L472)*100</f>
        <v>82.593999999999994</v>
      </c>
      <c r="X472" s="16">
        <f>INDEX('Tasa Referencia'!$B$2:$B$37,MATCH(B472,'Tasa Referencia'!$A$2:$A$37,0))</f>
        <v>0.114</v>
      </c>
      <c r="Y472" s="16">
        <f>INDEX('Catalogo Proveedores'!$N$2:$N$101,MATCH(A472,'Catalogo Proveedores'!$A$2:$A$101,0))</f>
        <v>4.1099999999999998E-2</v>
      </c>
      <c r="Z472" s="14">
        <v>-2.5899999999999999E-3</v>
      </c>
      <c r="AA472" s="16">
        <f t="shared" si="37"/>
        <v>0.15251000000000001</v>
      </c>
      <c r="AB472" s="25">
        <f t="shared" si="38"/>
        <v>1.1898747909249385E-2</v>
      </c>
      <c r="AC472" s="23">
        <f t="shared" si="39"/>
        <v>6.7359403692108341E-2</v>
      </c>
    </row>
    <row r="473" spans="1:29" x14ac:dyDescent="0.3">
      <c r="A473" s="4" t="s">
        <v>99</v>
      </c>
      <c r="B473" s="18">
        <v>45017</v>
      </c>
      <c r="C473" s="4" t="s">
        <v>279</v>
      </c>
      <c r="D473" s="4">
        <v>4</v>
      </c>
      <c r="E473" s="15">
        <v>658546.01</v>
      </c>
      <c r="F473" s="19">
        <v>1.0638000000000001</v>
      </c>
      <c r="G473" s="20">
        <v>6.3799999999999996E-2</v>
      </c>
      <c r="H473" s="4">
        <v>78.099999999999994</v>
      </c>
      <c r="I473" s="4">
        <v>6</v>
      </c>
      <c r="J473" s="4">
        <v>1</v>
      </c>
      <c r="K473" s="21">
        <v>0.9022</v>
      </c>
      <c r="L473" s="21">
        <v>7.9100000000000004E-2</v>
      </c>
      <c r="M473" s="4">
        <v>0</v>
      </c>
      <c r="N473" s="4">
        <v>0</v>
      </c>
      <c r="O473" s="4">
        <v>0</v>
      </c>
      <c r="P473" s="4">
        <v>79.400000000000006</v>
      </c>
      <c r="Q473" s="15">
        <v>0</v>
      </c>
      <c r="R473" s="15">
        <v>16915.740000000002</v>
      </c>
      <c r="S473" s="15">
        <v>16952.400000000001</v>
      </c>
      <c r="T473" s="15">
        <v>731193.18</v>
      </c>
      <c r="U473" s="22">
        <f t="shared" si="35"/>
        <v>658509.35</v>
      </c>
      <c r="V473" s="23">
        <f t="shared" si="36"/>
        <v>9.9404414576186373E-2</v>
      </c>
      <c r="W473" s="24">
        <f>Parametros!$B$4*H473+Parametros!$B$5*K473*100+Parametros!$B$6*P473+Parametros!$B$7*(1-L473)*100</f>
        <v>84.094500000000011</v>
      </c>
      <c r="X473" s="16">
        <f>INDEX('Tasa Referencia'!$B$2:$B$37,MATCH(B473,'Tasa Referencia'!$A$2:$A$37,0))</f>
        <v>0.1119</v>
      </c>
      <c r="Y473" s="16">
        <f>INDEX('Catalogo Proveedores'!$N$2:$N$101,MATCH(A473,'Catalogo Proveedores'!$A$2:$A$101,0))</f>
        <v>4.1099999999999998E-2</v>
      </c>
      <c r="Z473" s="14">
        <v>-1.9E-3</v>
      </c>
      <c r="AA473" s="16">
        <f t="shared" si="37"/>
        <v>0.15109999999999998</v>
      </c>
      <c r="AB473" s="25">
        <f t="shared" si="38"/>
        <v>1.1795525529324946E-2</v>
      </c>
      <c r="AC473" s="23">
        <f t="shared" si="39"/>
        <v>8.7608889046861427E-2</v>
      </c>
    </row>
    <row r="474" spans="1:29" x14ac:dyDescent="0.3">
      <c r="A474" s="4" t="s">
        <v>99</v>
      </c>
      <c r="B474" s="18">
        <v>45047</v>
      </c>
      <c r="C474" s="4" t="s">
        <v>279</v>
      </c>
      <c r="D474" s="4">
        <v>5</v>
      </c>
      <c r="E474" s="15">
        <v>720003.76</v>
      </c>
      <c r="F474" s="19">
        <v>1.0638000000000001</v>
      </c>
      <c r="G474" s="20">
        <v>0</v>
      </c>
      <c r="H474" s="4">
        <v>79.900000000000006</v>
      </c>
      <c r="I474" s="4">
        <v>8</v>
      </c>
      <c r="J474" s="4">
        <v>0</v>
      </c>
      <c r="K474" s="21">
        <v>0.95169999999999999</v>
      </c>
      <c r="L474" s="21">
        <v>8.9200000000000002E-2</v>
      </c>
      <c r="M474" s="4">
        <v>0</v>
      </c>
      <c r="N474" s="4">
        <v>0</v>
      </c>
      <c r="O474" s="4">
        <v>0</v>
      </c>
      <c r="P474" s="4">
        <v>73.099999999999994</v>
      </c>
      <c r="Q474" s="15">
        <v>0</v>
      </c>
      <c r="R474" s="15">
        <v>20387.97</v>
      </c>
      <c r="S474" s="15">
        <v>19259.25</v>
      </c>
      <c r="T474" s="15">
        <v>768988.15</v>
      </c>
      <c r="U474" s="22">
        <f t="shared" si="35"/>
        <v>721132.48</v>
      </c>
      <c r="V474" s="23">
        <f t="shared" si="36"/>
        <v>6.2231999283734137E-2</v>
      </c>
      <c r="W474" s="24">
        <f>Parametros!$B$4*H474+Parametros!$B$5*K474*100+Parametros!$B$6*P474+Parametros!$B$7*(1-L474)*100</f>
        <v>84.798000000000002</v>
      </c>
      <c r="X474" s="16">
        <f>INDEX('Tasa Referencia'!$B$2:$B$37,MATCH(B474,'Tasa Referencia'!$A$2:$A$37,0))</f>
        <v>0.11210000000000001</v>
      </c>
      <c r="Y474" s="16">
        <f>INDEX('Catalogo Proveedores'!$N$2:$N$101,MATCH(A474,'Catalogo Proveedores'!$A$2:$A$101,0))</f>
        <v>4.1099999999999998E-2</v>
      </c>
      <c r="Z474" s="14">
        <v>-2.8900000000000002E-3</v>
      </c>
      <c r="AA474" s="16">
        <f t="shared" si="37"/>
        <v>0.15031</v>
      </c>
      <c r="AB474" s="25">
        <f t="shared" si="38"/>
        <v>1.1737641041701385E-2</v>
      </c>
      <c r="AC474" s="23">
        <f t="shared" si="39"/>
        <v>5.0494358242032751E-2</v>
      </c>
    </row>
    <row r="475" spans="1:29" x14ac:dyDescent="0.3">
      <c r="A475" s="4" t="s">
        <v>99</v>
      </c>
      <c r="B475" s="18">
        <v>45078</v>
      </c>
      <c r="C475" s="4" t="s">
        <v>279</v>
      </c>
      <c r="D475" s="4">
        <v>6</v>
      </c>
      <c r="E475" s="15">
        <v>772473.89</v>
      </c>
      <c r="F475" s="19">
        <v>1.0638000000000001</v>
      </c>
      <c r="G475" s="20">
        <v>0</v>
      </c>
      <c r="H475" s="4">
        <v>81.5</v>
      </c>
      <c r="I475" s="4">
        <v>6</v>
      </c>
      <c r="J475" s="4">
        <v>1</v>
      </c>
      <c r="K475" s="21">
        <v>0.8377</v>
      </c>
      <c r="L475" s="21">
        <v>0.1077</v>
      </c>
      <c r="M475" s="4">
        <v>1</v>
      </c>
      <c r="N475" s="4">
        <v>0</v>
      </c>
      <c r="O475" s="4">
        <v>0</v>
      </c>
      <c r="P475" s="4">
        <v>70.400000000000006</v>
      </c>
      <c r="Q475" s="15">
        <v>4837.1499999999996</v>
      </c>
      <c r="R475" s="15">
        <v>57429.1</v>
      </c>
      <c r="S475" s="15">
        <v>26506.59</v>
      </c>
      <c r="T475" s="15">
        <v>805783.91</v>
      </c>
      <c r="U475" s="22">
        <f t="shared" si="35"/>
        <v>808233.55</v>
      </c>
      <c r="V475" s="23">
        <f t="shared" si="36"/>
        <v>-3.040070631343351E-3</v>
      </c>
      <c r="W475" s="24">
        <f>Parametros!$B$4*H475+Parametros!$B$5*K475*100+Parametros!$B$6*P475+Parametros!$B$7*(1-L475)*100</f>
        <v>81.120499999999993</v>
      </c>
      <c r="X475" s="16">
        <f>INDEX('Tasa Referencia'!$B$2:$B$37,MATCH(B475,'Tasa Referencia'!$A$2:$A$37,0))</f>
        <v>0.1119</v>
      </c>
      <c r="Y475" s="16">
        <f>INDEX('Catalogo Proveedores'!$N$2:$N$101,MATCH(A475,'Catalogo Proveedores'!$A$2:$A$101,0))</f>
        <v>4.1099999999999998E-2</v>
      </c>
      <c r="Z475" s="14">
        <v>-2.66E-3</v>
      </c>
      <c r="AA475" s="16">
        <f t="shared" si="37"/>
        <v>0.15034</v>
      </c>
      <c r="AB475" s="25">
        <f t="shared" si="38"/>
        <v>1.1739839852342948E-2</v>
      </c>
      <c r="AC475" s="23">
        <f t="shared" si="39"/>
        <v>-1.47799104836863E-2</v>
      </c>
    </row>
    <row r="476" spans="1:29" x14ac:dyDescent="0.3">
      <c r="A476" s="4" t="s">
        <v>99</v>
      </c>
      <c r="B476" s="18">
        <v>45108</v>
      </c>
      <c r="C476" s="4" t="s">
        <v>279</v>
      </c>
      <c r="D476" s="4">
        <v>7</v>
      </c>
      <c r="E476" s="15">
        <v>665204.66</v>
      </c>
      <c r="F476" s="19">
        <v>1.0638000000000001</v>
      </c>
      <c r="G476" s="20">
        <v>0</v>
      </c>
      <c r="H476" s="4">
        <v>78.099999999999994</v>
      </c>
      <c r="I476" s="4">
        <v>5</v>
      </c>
      <c r="J476" s="4">
        <v>0</v>
      </c>
      <c r="K476" s="21">
        <v>0.92430000000000001</v>
      </c>
      <c r="L476" s="21">
        <v>0.1036</v>
      </c>
      <c r="M476" s="4">
        <v>0</v>
      </c>
      <c r="N476" s="4">
        <v>0</v>
      </c>
      <c r="O476" s="4">
        <v>0</v>
      </c>
      <c r="P476" s="4">
        <v>77.3</v>
      </c>
      <c r="Q476" s="15">
        <v>0</v>
      </c>
      <c r="R476" s="15">
        <v>37960.480000000003</v>
      </c>
      <c r="S476" s="15">
        <v>20681.099999999999</v>
      </c>
      <c r="T476" s="15">
        <v>749138.74</v>
      </c>
      <c r="U476" s="22">
        <f t="shared" si="35"/>
        <v>682484.04</v>
      </c>
      <c r="V476" s="23">
        <f t="shared" si="36"/>
        <v>8.8975107601563838E-2</v>
      </c>
      <c r="W476" s="24">
        <f>Parametros!$B$4*H476+Parametros!$B$5*K476*100+Parametros!$B$6*P476+Parametros!$B$7*(1-L476)*100</f>
        <v>83.97</v>
      </c>
      <c r="X476" s="16">
        <f>INDEX('Tasa Referencia'!$B$2:$B$37,MATCH(B476,'Tasa Referencia'!$A$2:$A$37,0))</f>
        <v>0.1132</v>
      </c>
      <c r="Y476" s="16">
        <f>INDEX('Catalogo Proveedores'!$N$2:$N$101,MATCH(A476,'Catalogo Proveedores'!$A$2:$A$101,0))</f>
        <v>4.1099999999999998E-2</v>
      </c>
      <c r="Z476" s="14">
        <v>-4.3200000000000001E-3</v>
      </c>
      <c r="AA476" s="16">
        <f t="shared" si="37"/>
        <v>0.14998</v>
      </c>
      <c r="AB476" s="25">
        <f t="shared" si="38"/>
        <v>1.1713450654662783E-2</v>
      </c>
      <c r="AC476" s="23">
        <f t="shared" si="39"/>
        <v>7.7261656946901056E-2</v>
      </c>
    </row>
    <row r="477" spans="1:29" x14ac:dyDescent="0.3">
      <c r="A477" s="4" t="s">
        <v>99</v>
      </c>
      <c r="B477" s="18">
        <v>45139</v>
      </c>
      <c r="C477" s="4" t="s">
        <v>279</v>
      </c>
      <c r="D477" s="4">
        <v>8</v>
      </c>
      <c r="E477" s="15">
        <v>695379.64</v>
      </c>
      <c r="F477" s="19">
        <v>1.0638000000000001</v>
      </c>
      <c r="G477" s="20">
        <v>0</v>
      </c>
      <c r="H477" s="4">
        <v>79.099999999999994</v>
      </c>
      <c r="I477" s="4">
        <v>5</v>
      </c>
      <c r="J477" s="4">
        <v>0</v>
      </c>
      <c r="K477" s="21">
        <v>0.93520000000000003</v>
      </c>
      <c r="L477" s="21">
        <v>0.1051</v>
      </c>
      <c r="M477" s="4">
        <v>0</v>
      </c>
      <c r="N477" s="4">
        <v>0</v>
      </c>
      <c r="O477" s="4">
        <v>0</v>
      </c>
      <c r="P477" s="4">
        <v>71.5</v>
      </c>
      <c r="Q477" s="15">
        <v>0</v>
      </c>
      <c r="R477" s="15">
        <v>22145.91</v>
      </c>
      <c r="S477" s="15">
        <v>21923.21</v>
      </c>
      <c r="T477" s="15">
        <v>755039.46</v>
      </c>
      <c r="U477" s="22">
        <f t="shared" si="35"/>
        <v>695602.34000000008</v>
      </c>
      <c r="V477" s="23">
        <f t="shared" si="36"/>
        <v>7.8720547930037826E-2</v>
      </c>
      <c r="W477" s="24">
        <f>Parametros!$B$4*H477+Parametros!$B$5*K477*100+Parametros!$B$6*P477+Parametros!$B$7*(1-L477)*100</f>
        <v>83.464500000000001</v>
      </c>
      <c r="X477" s="16">
        <f>INDEX('Tasa Referencia'!$B$2:$B$37,MATCH(B477,'Tasa Referencia'!$A$2:$A$37,0))</f>
        <v>0.1124</v>
      </c>
      <c r="Y477" s="16">
        <f>INDEX('Catalogo Proveedores'!$N$2:$N$101,MATCH(A477,'Catalogo Proveedores'!$A$2:$A$101,0))</f>
        <v>4.1099999999999998E-2</v>
      </c>
      <c r="Z477" s="14">
        <v>-2.49E-3</v>
      </c>
      <c r="AA477" s="16">
        <f t="shared" si="37"/>
        <v>0.15101000000000001</v>
      </c>
      <c r="AB477" s="25">
        <f t="shared" si="38"/>
        <v>1.1788932932339513E-2</v>
      </c>
      <c r="AC477" s="23">
        <f t="shared" si="39"/>
        <v>6.6931614997698313E-2</v>
      </c>
    </row>
    <row r="478" spans="1:29" x14ac:dyDescent="0.3">
      <c r="A478" s="4" t="s">
        <v>99</v>
      </c>
      <c r="B478" s="18">
        <v>45170</v>
      </c>
      <c r="C478" s="4" t="s">
        <v>279</v>
      </c>
      <c r="D478" s="4">
        <v>9</v>
      </c>
      <c r="E478" s="15">
        <v>601480.65</v>
      </c>
      <c r="F478" s="19">
        <v>1.0638000000000001</v>
      </c>
      <c r="G478" s="20">
        <v>0</v>
      </c>
      <c r="H478" s="4">
        <v>79</v>
      </c>
      <c r="I478" s="4">
        <v>6</v>
      </c>
      <c r="J478" s="4">
        <v>1</v>
      </c>
      <c r="K478" s="21">
        <v>0.87919999999999998</v>
      </c>
      <c r="L478" s="21">
        <v>0.1124</v>
      </c>
      <c r="M478" s="4">
        <v>1</v>
      </c>
      <c r="N478" s="4">
        <v>0</v>
      </c>
      <c r="O478" s="4">
        <v>0</v>
      </c>
      <c r="P478" s="4">
        <v>77</v>
      </c>
      <c r="Q478" s="15">
        <v>9425.0300000000007</v>
      </c>
      <c r="R478" s="15">
        <v>25780.67</v>
      </c>
      <c r="S478" s="15">
        <v>21484.53</v>
      </c>
      <c r="T478" s="15">
        <v>669439.30000000005</v>
      </c>
      <c r="U478" s="22">
        <f t="shared" si="35"/>
        <v>615201.82000000007</v>
      </c>
      <c r="V478" s="23">
        <f t="shared" si="36"/>
        <v>8.1019264928127138E-2</v>
      </c>
      <c r="W478" s="24">
        <f>Parametros!$B$4*H478+Parametros!$B$5*K478*100+Parametros!$B$6*P478+Parametros!$B$7*(1-L478)*100</f>
        <v>82.74</v>
      </c>
      <c r="X478" s="16">
        <f>INDEX('Tasa Referencia'!$B$2:$B$37,MATCH(B478,'Tasa Referencia'!$A$2:$A$37,0))</f>
        <v>0.1134</v>
      </c>
      <c r="Y478" s="16">
        <f>INDEX('Catalogo Proveedores'!$N$2:$N$101,MATCH(A478,'Catalogo Proveedores'!$A$2:$A$101,0))</f>
        <v>4.1099999999999998E-2</v>
      </c>
      <c r="Z478" s="14">
        <v>-4.4600000000000004E-3</v>
      </c>
      <c r="AA478" s="16">
        <f t="shared" si="37"/>
        <v>0.15004000000000001</v>
      </c>
      <c r="AB478" s="25">
        <f t="shared" si="38"/>
        <v>1.1717849380109779E-2</v>
      </c>
      <c r="AC478" s="23">
        <f t="shared" si="39"/>
        <v>6.9301415548017359E-2</v>
      </c>
    </row>
    <row r="479" spans="1:29" x14ac:dyDescent="0.3">
      <c r="A479" s="4" t="s">
        <v>99</v>
      </c>
      <c r="B479" s="18">
        <v>45200</v>
      </c>
      <c r="C479" s="4" t="s">
        <v>279</v>
      </c>
      <c r="D479" s="4">
        <v>10</v>
      </c>
      <c r="E479" s="15">
        <v>640859.93000000005</v>
      </c>
      <c r="F479" s="19">
        <v>1.0638000000000001</v>
      </c>
      <c r="G479" s="20">
        <v>0</v>
      </c>
      <c r="H479" s="4">
        <v>77.8</v>
      </c>
      <c r="I479" s="4">
        <v>8</v>
      </c>
      <c r="J479" s="4">
        <v>1</v>
      </c>
      <c r="K479" s="21">
        <v>0.93300000000000005</v>
      </c>
      <c r="L479" s="21">
        <v>0.11990000000000001</v>
      </c>
      <c r="M479" s="4">
        <v>0</v>
      </c>
      <c r="N479" s="4">
        <v>0</v>
      </c>
      <c r="O479" s="4">
        <v>0</v>
      </c>
      <c r="P479" s="4">
        <v>81.7</v>
      </c>
      <c r="Q479" s="15">
        <v>0</v>
      </c>
      <c r="R479" s="15">
        <v>29531.439999999999</v>
      </c>
      <c r="S479" s="15">
        <v>24338.61</v>
      </c>
      <c r="T479" s="15">
        <v>692569</v>
      </c>
      <c r="U479" s="22">
        <f t="shared" si="35"/>
        <v>646052.76</v>
      </c>
      <c r="V479" s="23">
        <f t="shared" si="36"/>
        <v>6.7164773473834358E-2</v>
      </c>
      <c r="W479" s="24">
        <f>Parametros!$B$4*H479+Parametros!$B$5*K479*100+Parametros!$B$6*P479+Parametros!$B$7*(1-L479)*100</f>
        <v>84.761499999999998</v>
      </c>
      <c r="X479" s="16">
        <f>INDEX('Tasa Referencia'!$B$2:$B$37,MATCH(B479,'Tasa Referencia'!$A$2:$A$37,0))</f>
        <v>0.1103</v>
      </c>
      <c r="Y479" s="16">
        <f>INDEX('Catalogo Proveedores'!$N$2:$N$101,MATCH(A479,'Catalogo Proveedores'!$A$2:$A$101,0))</f>
        <v>4.1099999999999998E-2</v>
      </c>
      <c r="Z479" s="14">
        <v>1.39E-3</v>
      </c>
      <c r="AA479" s="16">
        <f t="shared" si="37"/>
        <v>0.15278999999999998</v>
      </c>
      <c r="AB479" s="25">
        <f t="shared" si="38"/>
        <v>1.1919232193189133E-2</v>
      </c>
      <c r="AC479" s="23">
        <f t="shared" si="39"/>
        <v>5.5245541280645225E-2</v>
      </c>
    </row>
    <row r="480" spans="1:29" x14ac:dyDescent="0.3">
      <c r="A480" s="4" t="s">
        <v>99</v>
      </c>
      <c r="B480" s="18">
        <v>45231</v>
      </c>
      <c r="C480" s="4" t="s">
        <v>279</v>
      </c>
      <c r="D480" s="4">
        <v>11</v>
      </c>
      <c r="E480" s="15">
        <v>535892.16</v>
      </c>
      <c r="F480" s="19">
        <v>1.0638000000000001</v>
      </c>
      <c r="G480" s="20">
        <v>0</v>
      </c>
      <c r="H480" s="4">
        <v>80.400000000000006</v>
      </c>
      <c r="I480" s="4">
        <v>7</v>
      </c>
      <c r="J480" s="4">
        <v>1</v>
      </c>
      <c r="K480" s="21">
        <v>0.90580000000000005</v>
      </c>
      <c r="L480" s="21">
        <v>0.1067</v>
      </c>
      <c r="M480" s="4">
        <v>0</v>
      </c>
      <c r="N480" s="4">
        <v>0</v>
      </c>
      <c r="O480" s="4">
        <v>0</v>
      </c>
      <c r="P480" s="4">
        <v>78.400000000000006</v>
      </c>
      <c r="Q480" s="15">
        <v>0</v>
      </c>
      <c r="R480" s="15">
        <v>33414.51</v>
      </c>
      <c r="S480" s="15">
        <v>18221.71</v>
      </c>
      <c r="T480" s="15">
        <v>593586.30000000005</v>
      </c>
      <c r="U480" s="22">
        <f t="shared" si="35"/>
        <v>551084.96000000008</v>
      </c>
      <c r="V480" s="23">
        <f t="shared" si="36"/>
        <v>7.1600944967900981E-2</v>
      </c>
      <c r="W480" s="24">
        <f>Parametros!$B$4*H480+Parametros!$B$5*K480*100+Parametros!$B$6*P480+Parametros!$B$7*(1-L480)*100</f>
        <v>84.393500000000003</v>
      </c>
      <c r="X480" s="16">
        <f>INDEX('Tasa Referencia'!$B$2:$B$37,MATCH(B480,'Tasa Referencia'!$A$2:$A$37,0))</f>
        <v>0.1144</v>
      </c>
      <c r="Y480" s="16">
        <f>INDEX('Catalogo Proveedores'!$N$2:$N$101,MATCH(A480,'Catalogo Proveedores'!$A$2:$A$101,0))</f>
        <v>4.1099999999999998E-2</v>
      </c>
      <c r="Z480" s="14">
        <v>-8.0000000000000007E-5</v>
      </c>
      <c r="AA480" s="16">
        <f t="shared" si="37"/>
        <v>0.15542</v>
      </c>
      <c r="AB480" s="25">
        <f t="shared" si="38"/>
        <v>1.2111415851088214E-2</v>
      </c>
      <c r="AC480" s="23">
        <f t="shared" si="39"/>
        <v>5.9489529116812767E-2</v>
      </c>
    </row>
    <row r="481" spans="1:29" x14ac:dyDescent="0.3">
      <c r="A481" s="4" t="s">
        <v>99</v>
      </c>
      <c r="B481" s="18">
        <v>45261</v>
      </c>
      <c r="C481" s="4" t="s">
        <v>279</v>
      </c>
      <c r="D481" s="4">
        <v>12</v>
      </c>
      <c r="E481" s="15">
        <v>650850.67000000004</v>
      </c>
      <c r="F481" s="19">
        <v>1.0638000000000001</v>
      </c>
      <c r="G481" s="20">
        <v>0</v>
      </c>
      <c r="H481" s="4">
        <v>74.599999999999994</v>
      </c>
      <c r="I481" s="4">
        <v>5</v>
      </c>
      <c r="J481" s="4">
        <v>1</v>
      </c>
      <c r="K481" s="21">
        <v>0.80349999999999999</v>
      </c>
      <c r="L481" s="21">
        <v>0.13750000000000001</v>
      </c>
      <c r="M481" s="4">
        <v>2</v>
      </c>
      <c r="N481" s="4">
        <v>0</v>
      </c>
      <c r="O481" s="4">
        <v>0</v>
      </c>
      <c r="P481" s="4">
        <v>78.400000000000006</v>
      </c>
      <c r="Q481" s="15">
        <v>13457.63</v>
      </c>
      <c r="R481" s="15">
        <v>36232.1</v>
      </c>
      <c r="S481" s="15">
        <v>28154.639999999999</v>
      </c>
      <c r="T481" s="15">
        <v>668358.65</v>
      </c>
      <c r="U481" s="22">
        <f t="shared" si="35"/>
        <v>672385.76</v>
      </c>
      <c r="V481" s="23">
        <f t="shared" si="36"/>
        <v>-6.0253727545831652E-3</v>
      </c>
      <c r="W481" s="24">
        <f>Parametros!$B$4*H481+Parametros!$B$5*K481*100+Parametros!$B$6*P481+Parametros!$B$7*(1-L481)*100</f>
        <v>78.832499999999996</v>
      </c>
      <c r="X481" s="16">
        <f>INDEX('Tasa Referencia'!$B$2:$B$37,MATCH(B481,'Tasa Referencia'!$A$2:$A$37,0))</f>
        <v>0.1124</v>
      </c>
      <c r="Y481" s="16">
        <f>INDEX('Catalogo Proveedores'!$N$2:$N$101,MATCH(A481,'Catalogo Proveedores'!$A$2:$A$101,0))</f>
        <v>4.1099999999999998E-2</v>
      </c>
      <c r="Z481" s="14">
        <v>3.5200000000000001E-3</v>
      </c>
      <c r="AA481" s="16">
        <f t="shared" si="37"/>
        <v>0.15701999999999999</v>
      </c>
      <c r="AB481" s="25">
        <f t="shared" si="38"/>
        <v>1.2228137574994635E-2</v>
      </c>
      <c r="AC481" s="23">
        <f t="shared" si="39"/>
        <v>-1.82535103295778E-2</v>
      </c>
    </row>
    <row r="482" spans="1:29" x14ac:dyDescent="0.3">
      <c r="A482" s="4" t="s">
        <v>99</v>
      </c>
      <c r="B482" s="18">
        <v>45292</v>
      </c>
      <c r="C482" s="4" t="s">
        <v>281</v>
      </c>
      <c r="D482" s="4">
        <v>1</v>
      </c>
      <c r="E482" s="15">
        <v>648391.28</v>
      </c>
      <c r="F482" s="19">
        <v>1.0638000000000001</v>
      </c>
      <c r="G482" s="20">
        <v>0</v>
      </c>
      <c r="H482" s="4">
        <v>77.8</v>
      </c>
      <c r="I482" s="4">
        <v>6</v>
      </c>
      <c r="J482" s="4">
        <v>0</v>
      </c>
      <c r="K482" s="21">
        <v>0.94359999999999999</v>
      </c>
      <c r="L482" s="21">
        <v>5.6599999999999998E-2</v>
      </c>
      <c r="M482" s="4">
        <v>0</v>
      </c>
      <c r="N482" s="4">
        <v>1</v>
      </c>
      <c r="O482" s="4">
        <v>16</v>
      </c>
      <c r="P482" s="4">
        <v>70.5</v>
      </c>
      <c r="Q482" s="15">
        <v>48259.55</v>
      </c>
      <c r="R482" s="15">
        <v>22342.05</v>
      </c>
      <c r="S482" s="15">
        <v>11001.33</v>
      </c>
      <c r="T482" s="15">
        <v>696534.57</v>
      </c>
      <c r="U482" s="22">
        <f t="shared" si="35"/>
        <v>707991.55000000016</v>
      </c>
      <c r="V482" s="23">
        <f t="shared" si="36"/>
        <v>-1.6448544686016395E-2</v>
      </c>
      <c r="W482" s="24">
        <f>Parametros!$B$4*H482+Parametros!$B$5*K482*100+Parametros!$B$6*P482+Parametros!$B$7*(1-L482)*100</f>
        <v>83.789000000000001</v>
      </c>
      <c r="X482" s="16">
        <f>INDEX('Tasa Referencia'!$B$2:$B$37,MATCH(B482,'Tasa Referencia'!$A$2:$A$37,0))</f>
        <v>0.1133</v>
      </c>
      <c r="Y482" s="16">
        <f>INDEX('Catalogo Proveedores'!$N$2:$N$101,MATCH(A482,'Catalogo Proveedores'!$A$2:$A$101,0))</f>
        <v>4.1099999999999998E-2</v>
      </c>
      <c r="Z482" s="14">
        <v>2.8700000000000002E-3</v>
      </c>
      <c r="AA482" s="16">
        <f t="shared" si="37"/>
        <v>0.15726999999999999</v>
      </c>
      <c r="AB482" s="25">
        <f t="shared" si="38"/>
        <v>1.2246361977397591E-2</v>
      </c>
      <c r="AC482" s="23">
        <f t="shared" si="39"/>
        <v>-2.8694906663413986E-2</v>
      </c>
    </row>
    <row r="483" spans="1:29" x14ac:dyDescent="0.3">
      <c r="A483" s="4" t="s">
        <v>99</v>
      </c>
      <c r="B483" s="18">
        <v>45323</v>
      </c>
      <c r="C483" s="4" t="s">
        <v>281</v>
      </c>
      <c r="D483" s="4">
        <v>2</v>
      </c>
      <c r="E483" s="15">
        <v>672431.68</v>
      </c>
      <c r="F483" s="19">
        <v>1.0638000000000001</v>
      </c>
      <c r="G483" s="20">
        <v>0</v>
      </c>
      <c r="H483" s="4">
        <v>79</v>
      </c>
      <c r="I483" s="4">
        <v>10</v>
      </c>
      <c r="J483" s="4">
        <v>1</v>
      </c>
      <c r="K483" s="21">
        <v>0.87839999999999996</v>
      </c>
      <c r="L483" s="21">
        <v>0.1051</v>
      </c>
      <c r="M483" s="4">
        <v>0</v>
      </c>
      <c r="N483" s="4">
        <v>0</v>
      </c>
      <c r="O483" s="4">
        <v>0</v>
      </c>
      <c r="P483" s="4">
        <v>73</v>
      </c>
      <c r="Q483" s="15">
        <v>0</v>
      </c>
      <c r="R483" s="15">
        <v>47559.33</v>
      </c>
      <c r="S483" s="15">
        <v>22541.41</v>
      </c>
      <c r="T483" s="15">
        <v>748822.11</v>
      </c>
      <c r="U483" s="22">
        <f t="shared" si="35"/>
        <v>697449.6</v>
      </c>
      <c r="V483" s="23">
        <f t="shared" si="36"/>
        <v>6.8604424620955715E-2</v>
      </c>
      <c r="W483" s="24">
        <f>Parametros!$B$4*H483+Parametros!$B$5*K483*100+Parametros!$B$6*P483+Parametros!$B$7*(1-L483)*100</f>
        <v>82.025500000000008</v>
      </c>
      <c r="X483" s="16">
        <f>INDEX('Tasa Referencia'!$B$2:$B$37,MATCH(B483,'Tasa Referencia'!$A$2:$A$37,0))</f>
        <v>0.1123</v>
      </c>
      <c r="Y483" s="16">
        <f>INDEX('Catalogo Proveedores'!$N$2:$N$101,MATCH(A483,'Catalogo Proveedores'!$A$2:$A$101,0))</f>
        <v>4.1099999999999998E-2</v>
      </c>
      <c r="Z483" s="14">
        <v>1.4E-3</v>
      </c>
      <c r="AA483" s="16">
        <f t="shared" si="37"/>
        <v>0.15479999999999999</v>
      </c>
      <c r="AB483" s="25">
        <f t="shared" si="38"/>
        <v>1.2066146348671314E-2</v>
      </c>
      <c r="AC483" s="23">
        <f t="shared" si="39"/>
        <v>5.6538278272284401E-2</v>
      </c>
    </row>
    <row r="484" spans="1:29" x14ac:dyDescent="0.3">
      <c r="A484" s="4" t="s">
        <v>99</v>
      </c>
      <c r="B484" s="18">
        <v>45352</v>
      </c>
      <c r="C484" s="4" t="s">
        <v>281</v>
      </c>
      <c r="D484" s="4">
        <v>3</v>
      </c>
      <c r="E484" s="15">
        <v>715127.52</v>
      </c>
      <c r="F484" s="19">
        <v>1.0638000000000001</v>
      </c>
      <c r="G484" s="20">
        <v>0</v>
      </c>
      <c r="H484" s="4">
        <v>76.599999999999994</v>
      </c>
      <c r="I484" s="4">
        <v>5</v>
      </c>
      <c r="J484" s="4">
        <v>1</v>
      </c>
      <c r="K484" s="21">
        <v>0.89880000000000004</v>
      </c>
      <c r="L484" s="21">
        <v>0.1158</v>
      </c>
      <c r="M484" s="4">
        <v>0</v>
      </c>
      <c r="N484" s="4">
        <v>0</v>
      </c>
      <c r="O484" s="4">
        <v>0</v>
      </c>
      <c r="P484" s="4">
        <v>70.8</v>
      </c>
      <c r="Q484" s="15">
        <v>0</v>
      </c>
      <c r="R484" s="15">
        <v>35250.07</v>
      </c>
      <c r="S484" s="15">
        <v>26280.05</v>
      </c>
      <c r="T484" s="15">
        <v>762143.44</v>
      </c>
      <c r="U484" s="22">
        <f t="shared" si="35"/>
        <v>724097.53999999992</v>
      </c>
      <c r="V484" s="23">
        <f t="shared" si="36"/>
        <v>4.9919605684725206E-2</v>
      </c>
      <c r="W484" s="24">
        <f>Parametros!$B$4*H484+Parametros!$B$5*K484*100+Parametros!$B$6*P484+Parametros!$B$7*(1-L484)*100</f>
        <v>81.197000000000003</v>
      </c>
      <c r="X484" s="16">
        <f>INDEX('Tasa Referencia'!$B$2:$B$37,MATCH(B484,'Tasa Referencia'!$A$2:$A$37,0))</f>
        <v>0.1101</v>
      </c>
      <c r="Y484" s="16">
        <f>INDEX('Catalogo Proveedores'!$N$2:$N$101,MATCH(A484,'Catalogo Proveedores'!$A$2:$A$101,0))</f>
        <v>4.1099999999999998E-2</v>
      </c>
      <c r="Z484" s="14">
        <v>4.5799999999999999E-3</v>
      </c>
      <c r="AA484" s="16">
        <f t="shared" si="37"/>
        <v>0.15578</v>
      </c>
      <c r="AB484" s="25">
        <f t="shared" si="38"/>
        <v>1.2137691151234309E-2</v>
      </c>
      <c r="AC484" s="23">
        <f t="shared" si="39"/>
        <v>3.7781914533490897E-2</v>
      </c>
    </row>
    <row r="485" spans="1:29" x14ac:dyDescent="0.3">
      <c r="A485" s="4" t="s">
        <v>99</v>
      </c>
      <c r="B485" s="18">
        <v>45383</v>
      </c>
      <c r="C485" s="4" t="s">
        <v>281</v>
      </c>
      <c r="D485" s="4">
        <v>4</v>
      </c>
      <c r="E485" s="15">
        <v>715940.45</v>
      </c>
      <c r="F485" s="19">
        <v>1.1386000000000001</v>
      </c>
      <c r="G485" s="20">
        <v>7.0300000000000001E-2</v>
      </c>
      <c r="H485" s="4">
        <v>74.2</v>
      </c>
      <c r="I485" s="4">
        <v>5</v>
      </c>
      <c r="J485" s="4">
        <v>0</v>
      </c>
      <c r="K485" s="21">
        <v>0.95960000000000001</v>
      </c>
      <c r="L485" s="21">
        <v>0.1431</v>
      </c>
      <c r="M485" s="4">
        <v>1</v>
      </c>
      <c r="N485" s="4">
        <v>0</v>
      </c>
      <c r="O485" s="4">
        <v>0</v>
      </c>
      <c r="P485" s="4">
        <v>78.400000000000006</v>
      </c>
      <c r="Q485" s="15">
        <v>1781.98</v>
      </c>
      <c r="R485" s="15">
        <v>61548.54</v>
      </c>
      <c r="S485" s="15">
        <v>30735.97</v>
      </c>
      <c r="T485" s="15">
        <v>774483.22</v>
      </c>
      <c r="U485" s="22">
        <f t="shared" si="35"/>
        <v>748535</v>
      </c>
      <c r="V485" s="23">
        <f t="shared" si="36"/>
        <v>3.3503915036403209E-2</v>
      </c>
      <c r="W485" s="24">
        <f>Parametros!$B$4*H485+Parametros!$B$5*K485*100+Parametros!$B$6*P485+Parametros!$B$7*(1-L485)*100</f>
        <v>83.291499999999999</v>
      </c>
      <c r="X485" s="16">
        <f>INDEX('Tasa Referencia'!$B$2:$B$37,MATCH(B485,'Tasa Referencia'!$A$2:$A$37,0))</f>
        <v>0.10920000000000001</v>
      </c>
      <c r="Y485" s="16">
        <f>INDEX('Catalogo Proveedores'!$N$2:$N$101,MATCH(A485,'Catalogo Proveedores'!$A$2:$A$101,0))</f>
        <v>4.1099999999999998E-2</v>
      </c>
      <c r="Z485" s="14">
        <v>2.3500000000000001E-3</v>
      </c>
      <c r="AA485" s="16">
        <f t="shared" si="37"/>
        <v>0.15264999999999998</v>
      </c>
      <c r="AB485" s="25">
        <f t="shared" si="38"/>
        <v>1.1908990621387172E-2</v>
      </c>
      <c r="AC485" s="23">
        <f t="shared" si="39"/>
        <v>2.1594924415016037E-2</v>
      </c>
    </row>
    <row r="486" spans="1:29" x14ac:dyDescent="0.3">
      <c r="A486" s="4" t="s">
        <v>99</v>
      </c>
      <c r="B486" s="18">
        <v>45413</v>
      </c>
      <c r="C486" s="4" t="s">
        <v>281</v>
      </c>
      <c r="D486" s="4">
        <v>5</v>
      </c>
      <c r="E486" s="15">
        <v>736878.66</v>
      </c>
      <c r="F486" s="19">
        <v>1.1386000000000001</v>
      </c>
      <c r="G486" s="20">
        <v>0</v>
      </c>
      <c r="H486" s="4">
        <v>73</v>
      </c>
      <c r="I486" s="4">
        <v>6</v>
      </c>
      <c r="J486" s="4">
        <v>1</v>
      </c>
      <c r="K486" s="21">
        <v>0.86350000000000005</v>
      </c>
      <c r="L486" s="21">
        <v>9.8599999999999993E-2</v>
      </c>
      <c r="M486" s="4">
        <v>0</v>
      </c>
      <c r="N486" s="4">
        <v>0</v>
      </c>
      <c r="O486" s="4">
        <v>0</v>
      </c>
      <c r="P486" s="4">
        <v>77.400000000000006</v>
      </c>
      <c r="Q486" s="15">
        <v>0</v>
      </c>
      <c r="R486" s="15">
        <v>29186.32</v>
      </c>
      <c r="S486" s="15">
        <v>23270.04</v>
      </c>
      <c r="T486" s="15">
        <v>784422.46</v>
      </c>
      <c r="U486" s="22">
        <f t="shared" si="35"/>
        <v>742794.94</v>
      </c>
      <c r="V486" s="23">
        <f t="shared" si="36"/>
        <v>5.3067730875528504E-2</v>
      </c>
      <c r="W486" s="24">
        <f>Parametros!$B$4*H486+Parametros!$B$5*K486*100+Parametros!$B$6*P486+Parametros!$B$7*(1-L486)*100</f>
        <v>80.456000000000003</v>
      </c>
      <c r="X486" s="16">
        <f>INDEX('Tasa Referencia'!$B$2:$B$37,MATCH(B486,'Tasa Referencia'!$A$2:$A$37,0))</f>
        <v>0.1077</v>
      </c>
      <c r="Y486" s="16">
        <f>INDEX('Catalogo Proveedores'!$N$2:$N$101,MATCH(A486,'Catalogo Proveedores'!$A$2:$A$101,0))</f>
        <v>4.1099999999999998E-2</v>
      </c>
      <c r="Z486" s="14">
        <v>6.0299999999999998E-3</v>
      </c>
      <c r="AA486" s="16">
        <f t="shared" si="37"/>
        <v>0.15483</v>
      </c>
      <c r="AB486" s="25">
        <f t="shared" si="38"/>
        <v>1.2068337321341938E-2</v>
      </c>
      <c r="AC486" s="23">
        <f t="shared" si="39"/>
        <v>4.0999393554186567E-2</v>
      </c>
    </row>
    <row r="487" spans="1:29" x14ac:dyDescent="0.3">
      <c r="A487" s="4" t="s">
        <v>99</v>
      </c>
      <c r="B487" s="18">
        <v>45444</v>
      </c>
      <c r="C487" s="4" t="s">
        <v>281</v>
      </c>
      <c r="D487" s="4">
        <v>6</v>
      </c>
      <c r="E487" s="15">
        <v>764013.92</v>
      </c>
      <c r="F487" s="19">
        <v>1.1386000000000001</v>
      </c>
      <c r="G487" s="20">
        <v>0</v>
      </c>
      <c r="H487" s="4">
        <v>75.3</v>
      </c>
      <c r="I487" s="4">
        <v>4</v>
      </c>
      <c r="J487" s="4">
        <v>0</v>
      </c>
      <c r="K487" s="21">
        <v>0.90449999999999997</v>
      </c>
      <c r="L487" s="21">
        <v>0.14749999999999999</v>
      </c>
      <c r="M487" s="4">
        <v>0</v>
      </c>
      <c r="N487" s="4">
        <v>0</v>
      </c>
      <c r="O487" s="4">
        <v>0</v>
      </c>
      <c r="P487" s="4">
        <v>76.7</v>
      </c>
      <c r="Q487" s="15">
        <v>0</v>
      </c>
      <c r="R487" s="15">
        <v>37458.239999999998</v>
      </c>
      <c r="S487" s="15">
        <v>33810.39</v>
      </c>
      <c r="T487" s="15">
        <v>837305.81</v>
      </c>
      <c r="U487" s="22">
        <f t="shared" si="35"/>
        <v>767661.77</v>
      </c>
      <c r="V487" s="23">
        <f t="shared" si="36"/>
        <v>8.3176348674805001E-2</v>
      </c>
      <c r="W487" s="24">
        <f>Parametros!$B$4*H487+Parametros!$B$5*K487*100+Parametros!$B$6*P487+Parametros!$B$7*(1-L487)*100</f>
        <v>81.617499999999993</v>
      </c>
      <c r="X487" s="16">
        <f>INDEX('Tasa Referencia'!$B$2:$B$37,MATCH(B487,'Tasa Referencia'!$A$2:$A$37,0))</f>
        <v>0.1045</v>
      </c>
      <c r="Y487" s="16">
        <f>INDEX('Catalogo Proveedores'!$N$2:$N$101,MATCH(A487,'Catalogo Proveedores'!$A$2:$A$101,0))</f>
        <v>4.1099999999999998E-2</v>
      </c>
      <c r="Z487" s="14">
        <v>1.83E-3</v>
      </c>
      <c r="AA487" s="16">
        <f t="shared" si="37"/>
        <v>0.14743000000000001</v>
      </c>
      <c r="AB487" s="25">
        <f t="shared" si="38"/>
        <v>1.1526310081369839E-2</v>
      </c>
      <c r="AC487" s="23">
        <f t="shared" si="39"/>
        <v>7.1650038593435161E-2</v>
      </c>
    </row>
    <row r="488" spans="1:29" x14ac:dyDescent="0.3">
      <c r="A488" s="4" t="s">
        <v>99</v>
      </c>
      <c r="B488" s="18">
        <v>45474</v>
      </c>
      <c r="C488" s="4" t="s">
        <v>281</v>
      </c>
      <c r="D488" s="4">
        <v>7</v>
      </c>
      <c r="E488" s="15">
        <v>806274.08</v>
      </c>
      <c r="F488" s="19">
        <v>1.1386000000000001</v>
      </c>
      <c r="G488" s="20">
        <v>0</v>
      </c>
      <c r="H488" s="4">
        <v>78.400000000000006</v>
      </c>
      <c r="I488" s="4">
        <v>6</v>
      </c>
      <c r="J488" s="4">
        <v>1</v>
      </c>
      <c r="K488" s="21">
        <v>0.88419999999999999</v>
      </c>
      <c r="L488" s="21">
        <v>4.6399999999999997E-2</v>
      </c>
      <c r="M488" s="4">
        <v>0</v>
      </c>
      <c r="N488" s="4">
        <v>0</v>
      </c>
      <c r="O488" s="4">
        <v>0</v>
      </c>
      <c r="P488" s="4">
        <v>81.5</v>
      </c>
      <c r="Q488" s="15">
        <v>0</v>
      </c>
      <c r="R488" s="15">
        <v>22427.85</v>
      </c>
      <c r="S488" s="15">
        <v>12840.93</v>
      </c>
      <c r="T488" s="15">
        <v>865461.43</v>
      </c>
      <c r="U488" s="22">
        <f t="shared" si="35"/>
        <v>815860.99999999988</v>
      </c>
      <c r="V488" s="23">
        <f t="shared" si="36"/>
        <v>5.7310965319390568E-2</v>
      </c>
      <c r="W488" s="24">
        <f>Parametros!$B$4*H488+Parametros!$B$5*K488*100+Parametros!$B$6*P488+Parametros!$B$7*(1-L488)*100</f>
        <v>84.570000000000007</v>
      </c>
      <c r="X488" s="16">
        <f>INDEX('Tasa Referencia'!$B$2:$B$37,MATCH(B488,'Tasa Referencia'!$A$2:$A$37,0))</f>
        <v>0.1027</v>
      </c>
      <c r="Y488" s="16">
        <f>INDEX('Catalogo Proveedores'!$N$2:$N$101,MATCH(A488,'Catalogo Proveedores'!$A$2:$A$101,0))</f>
        <v>4.1099999999999998E-2</v>
      </c>
      <c r="Z488" s="14">
        <v>2.3600000000000001E-3</v>
      </c>
      <c r="AA488" s="16">
        <f t="shared" si="37"/>
        <v>0.14615999999999998</v>
      </c>
      <c r="AB488" s="25">
        <f t="shared" si="38"/>
        <v>1.1432964476901342E-2</v>
      </c>
      <c r="AC488" s="23">
        <f t="shared" si="39"/>
        <v>4.5878000842489226E-2</v>
      </c>
    </row>
    <row r="489" spans="1:29" x14ac:dyDescent="0.3">
      <c r="A489" s="4" t="s">
        <v>99</v>
      </c>
      <c r="B489" s="18">
        <v>45505</v>
      </c>
      <c r="C489" s="4" t="s">
        <v>281</v>
      </c>
      <c r="D489" s="4">
        <v>8</v>
      </c>
      <c r="E489" s="15">
        <v>644453.87</v>
      </c>
      <c r="F489" s="19">
        <v>1.1386000000000001</v>
      </c>
      <c r="G489" s="20">
        <v>0</v>
      </c>
      <c r="H489" s="4">
        <v>80.900000000000006</v>
      </c>
      <c r="I489" s="4">
        <v>7</v>
      </c>
      <c r="J489" s="4">
        <v>1</v>
      </c>
      <c r="K489" s="21">
        <v>0.87390000000000001</v>
      </c>
      <c r="L489" s="21">
        <v>5.6599999999999998E-2</v>
      </c>
      <c r="M489" s="4">
        <v>1</v>
      </c>
      <c r="N489" s="4">
        <v>0</v>
      </c>
      <c r="O489" s="4">
        <v>0</v>
      </c>
      <c r="P489" s="4">
        <v>72.3</v>
      </c>
      <c r="Q489" s="15">
        <v>1716.4</v>
      </c>
      <c r="R489" s="15">
        <v>24237.63</v>
      </c>
      <c r="S489" s="15">
        <v>12223.4</v>
      </c>
      <c r="T489" s="15">
        <v>672488.24</v>
      </c>
      <c r="U489" s="22">
        <f t="shared" si="35"/>
        <v>658184.5</v>
      </c>
      <c r="V489" s="23">
        <f t="shared" si="36"/>
        <v>2.1269873804782059E-2</v>
      </c>
      <c r="W489" s="24">
        <f>Parametros!$B$4*H489+Parametros!$B$5*K489*100+Parametros!$B$6*P489+Parametros!$B$7*(1-L489)*100</f>
        <v>83.143000000000001</v>
      </c>
      <c r="X489" s="16">
        <f>INDEX('Tasa Referencia'!$B$2:$B$37,MATCH(B489,'Tasa Referencia'!$A$2:$A$37,0))</f>
        <v>0.1017</v>
      </c>
      <c r="Y489" s="16">
        <f>INDEX('Catalogo Proveedores'!$N$2:$N$101,MATCH(A489,'Catalogo Proveedores'!$A$2:$A$101,0))</f>
        <v>4.1099999999999998E-2</v>
      </c>
      <c r="Z489" s="14">
        <v>3.0500000000000002E-3</v>
      </c>
      <c r="AA489" s="16">
        <f t="shared" si="37"/>
        <v>0.14584999999999998</v>
      </c>
      <c r="AB489" s="25">
        <f t="shared" si="38"/>
        <v>1.1410164933636002E-2</v>
      </c>
      <c r="AC489" s="23">
        <f t="shared" si="39"/>
        <v>9.8597088711460563E-3</v>
      </c>
    </row>
    <row r="490" spans="1:29" x14ac:dyDescent="0.3">
      <c r="A490" s="4" t="s">
        <v>99</v>
      </c>
      <c r="B490" s="18">
        <v>45536</v>
      </c>
      <c r="C490" s="4" t="s">
        <v>281</v>
      </c>
      <c r="D490" s="4">
        <v>9</v>
      </c>
      <c r="E490" s="15">
        <v>665285.44999999995</v>
      </c>
      <c r="F490" s="19">
        <v>1.1386000000000001</v>
      </c>
      <c r="G490" s="20">
        <v>0</v>
      </c>
      <c r="H490" s="4">
        <v>81.599999999999994</v>
      </c>
      <c r="I490" s="4">
        <v>7</v>
      </c>
      <c r="J490" s="4">
        <v>1</v>
      </c>
      <c r="K490" s="21">
        <v>0.90010000000000001</v>
      </c>
      <c r="L490" s="21">
        <v>8.5300000000000001E-2</v>
      </c>
      <c r="M490" s="4">
        <v>1</v>
      </c>
      <c r="N490" s="4">
        <v>0</v>
      </c>
      <c r="O490" s="4">
        <v>0</v>
      </c>
      <c r="P490" s="4">
        <v>72.8</v>
      </c>
      <c r="Q490" s="15">
        <v>4752.3500000000004</v>
      </c>
      <c r="R490" s="15">
        <v>29429.74</v>
      </c>
      <c r="S490" s="15">
        <v>18364.34</v>
      </c>
      <c r="T490" s="15">
        <v>708289.55</v>
      </c>
      <c r="U490" s="22">
        <f t="shared" si="35"/>
        <v>681103.2</v>
      </c>
      <c r="V490" s="23">
        <f t="shared" si="36"/>
        <v>3.8383101939030571E-2</v>
      </c>
      <c r="W490" s="24">
        <f>Parametros!$B$4*H490+Parametros!$B$5*K490*100+Parametros!$B$6*P490+Parametros!$B$7*(1-L490)*100</f>
        <v>83.843499999999992</v>
      </c>
      <c r="X490" s="16">
        <f>INDEX('Tasa Referencia'!$B$2:$B$37,MATCH(B490,'Tasa Referencia'!$A$2:$A$37,0))</f>
        <v>9.7900000000000001E-2</v>
      </c>
      <c r="Y490" s="16">
        <f>INDEX('Catalogo Proveedores'!$N$2:$N$101,MATCH(A490,'Catalogo Proveedores'!$A$2:$A$101,0))</f>
        <v>4.1099999999999998E-2</v>
      </c>
      <c r="Z490" s="14">
        <v>2.1700000000000001E-3</v>
      </c>
      <c r="AA490" s="16">
        <f t="shared" si="37"/>
        <v>0.14117000000000002</v>
      </c>
      <c r="AB490" s="25">
        <f t="shared" si="38"/>
        <v>1.1065276600550789E-2</v>
      </c>
      <c r="AC490" s="23">
        <f t="shared" si="39"/>
        <v>2.7317825338479783E-2</v>
      </c>
    </row>
    <row r="491" spans="1:29" x14ac:dyDescent="0.3">
      <c r="A491" s="4" t="s">
        <v>99</v>
      </c>
      <c r="B491" s="18">
        <v>45566</v>
      </c>
      <c r="C491" s="4" t="s">
        <v>281</v>
      </c>
      <c r="D491" s="4">
        <v>10</v>
      </c>
      <c r="E491" s="15">
        <v>684384.82</v>
      </c>
      <c r="F491" s="19">
        <v>1.1386000000000001</v>
      </c>
      <c r="G491" s="20">
        <v>0</v>
      </c>
      <c r="H491" s="4">
        <v>80.099999999999994</v>
      </c>
      <c r="I491" s="4">
        <v>6</v>
      </c>
      <c r="J491" s="4">
        <v>1</v>
      </c>
      <c r="K491" s="21">
        <v>0.83819999999999995</v>
      </c>
      <c r="L491" s="21">
        <v>0.11890000000000001</v>
      </c>
      <c r="M491" s="4">
        <v>1</v>
      </c>
      <c r="N491" s="4">
        <v>0</v>
      </c>
      <c r="O491" s="4">
        <v>0</v>
      </c>
      <c r="P491" s="4">
        <v>82.8</v>
      </c>
      <c r="Q491" s="15">
        <v>3028.55</v>
      </c>
      <c r="R491" s="15">
        <v>38786.239999999998</v>
      </c>
      <c r="S491" s="15">
        <v>25777.87</v>
      </c>
      <c r="T491" s="15">
        <v>717849.03</v>
      </c>
      <c r="U491" s="22">
        <f t="shared" si="35"/>
        <v>700421.74</v>
      </c>
      <c r="V491" s="23">
        <f t="shared" si="36"/>
        <v>2.4277096257969501E-2</v>
      </c>
      <c r="W491" s="24">
        <f>Parametros!$B$4*H491+Parametros!$B$5*K491*100+Parametros!$B$6*P491+Parametros!$B$7*(1-L491)*100</f>
        <v>82.957499999999996</v>
      </c>
      <c r="X491" s="16">
        <f>INDEX('Tasa Referencia'!$B$2:$B$37,MATCH(B491,'Tasa Referencia'!$A$2:$A$37,0))</f>
        <v>9.5200000000000007E-2</v>
      </c>
      <c r="Y491" s="16">
        <f>INDEX('Catalogo Proveedores'!$N$2:$N$101,MATCH(A491,'Catalogo Proveedores'!$A$2:$A$101,0))</f>
        <v>4.1099999999999998E-2</v>
      </c>
      <c r="Z491" s="14">
        <v>-6.0000000000000002E-5</v>
      </c>
      <c r="AA491" s="16">
        <f t="shared" si="37"/>
        <v>0.13624</v>
      </c>
      <c r="AB491" s="25">
        <f t="shared" si="38"/>
        <v>1.0700559625500983E-2</v>
      </c>
      <c r="AC491" s="23">
        <f t="shared" si="39"/>
        <v>1.3576536632468519E-2</v>
      </c>
    </row>
    <row r="492" spans="1:29" x14ac:dyDescent="0.3">
      <c r="A492" s="4" t="s">
        <v>99</v>
      </c>
      <c r="B492" s="18">
        <v>45597</v>
      </c>
      <c r="C492" s="4" t="s">
        <v>281</v>
      </c>
      <c r="D492" s="4">
        <v>11</v>
      </c>
      <c r="E492" s="15">
        <v>598878.56999999995</v>
      </c>
      <c r="F492" s="19">
        <v>1.1386000000000001</v>
      </c>
      <c r="G492" s="20">
        <v>0</v>
      </c>
      <c r="H492" s="4">
        <v>80</v>
      </c>
      <c r="I492" s="4">
        <v>8</v>
      </c>
      <c r="J492" s="4">
        <v>1</v>
      </c>
      <c r="K492" s="21">
        <v>0.92</v>
      </c>
      <c r="L492" s="21">
        <v>5.8700000000000002E-2</v>
      </c>
      <c r="M492" s="4">
        <v>0</v>
      </c>
      <c r="N492" s="4">
        <v>0</v>
      </c>
      <c r="O492" s="4">
        <v>0</v>
      </c>
      <c r="P492" s="4">
        <v>75.099999999999994</v>
      </c>
      <c r="Q492" s="15">
        <v>0</v>
      </c>
      <c r="R492" s="15">
        <v>20340.759999999998</v>
      </c>
      <c r="S492" s="15">
        <v>11745.94</v>
      </c>
      <c r="T492" s="15">
        <v>677284.2</v>
      </c>
      <c r="U492" s="22">
        <f t="shared" si="35"/>
        <v>607473.39</v>
      </c>
      <c r="V492" s="23">
        <f t="shared" si="36"/>
        <v>0.10307461771587163</v>
      </c>
      <c r="W492" s="24">
        <f>Parametros!$B$4*H492+Parametros!$B$5*K492*100+Parametros!$B$6*P492+Parametros!$B$7*(1-L492)*100</f>
        <v>84.739500000000007</v>
      </c>
      <c r="X492" s="16">
        <f>INDEX('Tasa Referencia'!$B$2:$B$37,MATCH(B492,'Tasa Referencia'!$A$2:$A$37,0))</f>
        <v>9.5600000000000004E-2</v>
      </c>
      <c r="Y492" s="16">
        <f>INDEX('Catalogo Proveedores'!$N$2:$N$101,MATCH(A492,'Catalogo Proveedores'!$A$2:$A$101,0))</f>
        <v>4.1099999999999998E-2</v>
      </c>
      <c r="Z492" s="14">
        <v>3.62E-3</v>
      </c>
      <c r="AA492" s="16">
        <f t="shared" si="37"/>
        <v>0.14032</v>
      </c>
      <c r="AB492" s="25">
        <f t="shared" si="38"/>
        <v>1.100249753632121E-2</v>
      </c>
      <c r="AC492" s="23">
        <f t="shared" si="39"/>
        <v>9.2072120179550423E-2</v>
      </c>
    </row>
    <row r="493" spans="1:29" x14ac:dyDescent="0.3">
      <c r="A493" s="4" t="s">
        <v>99</v>
      </c>
      <c r="B493" s="18">
        <v>45627</v>
      </c>
      <c r="C493" s="4" t="s">
        <v>281</v>
      </c>
      <c r="D493" s="4">
        <v>12</v>
      </c>
      <c r="E493" s="15">
        <v>659972.56000000006</v>
      </c>
      <c r="F493" s="19">
        <v>1.1386000000000001</v>
      </c>
      <c r="G493" s="20">
        <v>0</v>
      </c>
      <c r="H493" s="4">
        <v>79.900000000000006</v>
      </c>
      <c r="I493" s="4">
        <v>4</v>
      </c>
      <c r="J493" s="4">
        <v>1</v>
      </c>
      <c r="K493" s="21">
        <v>0.87109999999999999</v>
      </c>
      <c r="L493" s="21">
        <v>6.0999999999999999E-2</v>
      </c>
      <c r="M493" s="4">
        <v>0</v>
      </c>
      <c r="N493" s="4">
        <v>0</v>
      </c>
      <c r="O493" s="4">
        <v>0</v>
      </c>
      <c r="P493" s="4">
        <v>77.5</v>
      </c>
      <c r="Q493" s="15">
        <v>0</v>
      </c>
      <c r="R493" s="15">
        <v>21326.3</v>
      </c>
      <c r="S493" s="15">
        <v>13391.6</v>
      </c>
      <c r="T493" s="15">
        <v>740193.36</v>
      </c>
      <c r="U493" s="22">
        <f t="shared" si="35"/>
        <v>667907.26000000013</v>
      </c>
      <c r="V493" s="23">
        <f t="shared" si="36"/>
        <v>9.7658401042667903E-2</v>
      </c>
      <c r="W493" s="24">
        <f>Parametros!$B$4*H493+Parametros!$B$5*K493*100+Parametros!$B$6*P493+Parametros!$B$7*(1-L493)*100</f>
        <v>83.682999999999993</v>
      </c>
      <c r="X493" s="16">
        <f>INDEX('Tasa Referencia'!$B$2:$B$37,MATCH(B493,'Tasa Referencia'!$A$2:$A$37,0))</f>
        <v>9.2399999999999996E-2</v>
      </c>
      <c r="Y493" s="16">
        <f>INDEX('Catalogo Proveedores'!$N$2:$N$101,MATCH(A493,'Catalogo Proveedores'!$A$2:$A$101,0))</f>
        <v>4.1099999999999998E-2</v>
      </c>
      <c r="Z493" s="14">
        <v>1.31E-3</v>
      </c>
      <c r="AA493" s="16">
        <f t="shared" si="37"/>
        <v>0.13481000000000001</v>
      </c>
      <c r="AB493" s="25">
        <f t="shared" si="38"/>
        <v>1.05944981006596E-2</v>
      </c>
      <c r="AC493" s="23">
        <f t="shared" si="39"/>
        <v>8.7063902942008303E-2</v>
      </c>
    </row>
    <row r="494" spans="1:29" x14ac:dyDescent="0.3">
      <c r="A494" s="4" t="s">
        <v>99</v>
      </c>
      <c r="B494" s="18">
        <v>45658</v>
      </c>
      <c r="C494" s="4" t="s">
        <v>282</v>
      </c>
      <c r="D494" s="4">
        <v>1</v>
      </c>
      <c r="E494" s="15">
        <v>644076.34</v>
      </c>
      <c r="F494" s="19">
        <v>1.1386000000000001</v>
      </c>
      <c r="G494" s="20">
        <v>0</v>
      </c>
      <c r="H494" s="4">
        <v>78</v>
      </c>
      <c r="I494" s="4">
        <v>5</v>
      </c>
      <c r="J494" s="4">
        <v>1</v>
      </c>
      <c r="K494" s="21">
        <v>0.77710000000000001</v>
      </c>
      <c r="L494" s="21">
        <v>6.7299999999999999E-2</v>
      </c>
      <c r="M494" s="4">
        <v>3</v>
      </c>
      <c r="N494" s="4">
        <v>1</v>
      </c>
      <c r="O494" s="4">
        <v>20</v>
      </c>
      <c r="P494" s="4">
        <v>78.599999999999994</v>
      </c>
      <c r="Q494" s="15">
        <v>59970.37</v>
      </c>
      <c r="R494" s="15">
        <v>13336.89</v>
      </c>
      <c r="S494" s="15">
        <v>14287.38</v>
      </c>
      <c r="T494" s="15">
        <v>658953</v>
      </c>
      <c r="U494" s="22">
        <f t="shared" si="35"/>
        <v>703096.22</v>
      </c>
      <c r="V494" s="23">
        <f t="shared" si="36"/>
        <v>-6.6989937066831734E-2</v>
      </c>
      <c r="W494" s="24">
        <f>Parametros!$B$4*H494+Parametros!$B$5*K494*100+Parametros!$B$6*P494+Parametros!$B$7*(1-L494)*100</f>
        <v>80.323499999999996</v>
      </c>
      <c r="X494" s="16">
        <f>INDEX('Tasa Referencia'!$B$2:$B$37,MATCH(B494,'Tasa Referencia'!$A$2:$A$37,0))</f>
        <v>8.8900000000000007E-2</v>
      </c>
      <c r="Y494" s="16">
        <f>INDEX('Catalogo Proveedores'!$N$2:$N$101,MATCH(A494,'Catalogo Proveedores'!$A$2:$A$101,0))</f>
        <v>4.1099999999999998E-2</v>
      </c>
      <c r="Z494" s="14">
        <v>2.0300000000000001E-3</v>
      </c>
      <c r="AA494" s="16">
        <f t="shared" si="37"/>
        <v>0.13203000000000001</v>
      </c>
      <c r="AB494" s="25">
        <f t="shared" si="38"/>
        <v>1.0387957497012268E-2</v>
      </c>
      <c r="AC494" s="23">
        <f t="shared" si="39"/>
        <v>-7.7377894563844002E-2</v>
      </c>
    </row>
    <row r="495" spans="1:29" x14ac:dyDescent="0.3">
      <c r="A495" s="4" t="s">
        <v>99</v>
      </c>
      <c r="B495" s="18">
        <v>45689</v>
      </c>
      <c r="C495" s="4" t="s">
        <v>282</v>
      </c>
      <c r="D495" s="4">
        <v>2</v>
      </c>
      <c r="E495" s="15">
        <v>723653.06</v>
      </c>
      <c r="F495" s="19">
        <v>1.1386000000000001</v>
      </c>
      <c r="G495" s="20">
        <v>0</v>
      </c>
      <c r="H495" s="4">
        <v>77.400000000000006</v>
      </c>
      <c r="I495" s="4">
        <v>6</v>
      </c>
      <c r="J495" s="4">
        <v>1</v>
      </c>
      <c r="K495" s="21">
        <v>0.87350000000000005</v>
      </c>
      <c r="L495" s="21">
        <v>0.10979999999999999</v>
      </c>
      <c r="M495" s="4">
        <v>1</v>
      </c>
      <c r="N495" s="4">
        <v>0</v>
      </c>
      <c r="O495" s="4">
        <v>0</v>
      </c>
      <c r="P495" s="4">
        <v>76.900000000000006</v>
      </c>
      <c r="Q495" s="15">
        <v>21141.39</v>
      </c>
      <c r="R495" s="15">
        <v>35643.42</v>
      </c>
      <c r="S495" s="15">
        <v>25281.98</v>
      </c>
      <c r="T495" s="15">
        <v>763242.91</v>
      </c>
      <c r="U495" s="22">
        <f t="shared" si="35"/>
        <v>755155.89000000013</v>
      </c>
      <c r="V495" s="23">
        <f t="shared" si="36"/>
        <v>1.0595604484553812E-2</v>
      </c>
      <c r="W495" s="24">
        <f>Parametros!$B$4*H495+Parametros!$B$5*K495*100+Parametros!$B$6*P495+Parametros!$B$7*(1-L495)*100</f>
        <v>82.028000000000006</v>
      </c>
      <c r="X495" s="16">
        <f>INDEX('Tasa Referencia'!$B$2:$B$37,MATCH(B495,'Tasa Referencia'!$A$2:$A$37,0))</f>
        <v>8.8300000000000003E-2</v>
      </c>
      <c r="Y495" s="16">
        <f>INDEX('Catalogo Proveedores'!$N$2:$N$101,MATCH(A495,'Catalogo Proveedores'!$A$2:$A$101,0))</f>
        <v>4.1099999999999998E-2</v>
      </c>
      <c r="Z495" s="14">
        <v>-2.9099999999999998E-3</v>
      </c>
      <c r="AA495" s="16">
        <f t="shared" si="37"/>
        <v>0.12649000000000002</v>
      </c>
      <c r="AB495" s="25">
        <f t="shared" si="38"/>
        <v>9.9749719680657378E-3</v>
      </c>
      <c r="AC495" s="23">
        <f t="shared" si="39"/>
        <v>6.2063251648807397E-4</v>
      </c>
    </row>
    <row r="496" spans="1:29" x14ac:dyDescent="0.3">
      <c r="A496" s="4" t="s">
        <v>99</v>
      </c>
      <c r="B496" s="18">
        <v>45717</v>
      </c>
      <c r="C496" s="4" t="s">
        <v>282</v>
      </c>
      <c r="D496" s="4">
        <v>3</v>
      </c>
      <c r="E496" s="15">
        <v>723136.98</v>
      </c>
      <c r="F496" s="19">
        <v>1.1386000000000001</v>
      </c>
      <c r="G496" s="20">
        <v>0</v>
      </c>
      <c r="H496" s="4">
        <v>75.099999999999994</v>
      </c>
      <c r="I496" s="4">
        <v>9</v>
      </c>
      <c r="J496" s="4">
        <v>2</v>
      </c>
      <c r="K496" s="21">
        <v>0.75280000000000002</v>
      </c>
      <c r="L496" s="21">
        <v>6.8900000000000003E-2</v>
      </c>
      <c r="M496" s="4">
        <v>4</v>
      </c>
      <c r="N496" s="4">
        <v>1</v>
      </c>
      <c r="O496" s="4">
        <v>10.6</v>
      </c>
      <c r="P496" s="4">
        <v>74.8</v>
      </c>
      <c r="Q496" s="15">
        <v>74833.97</v>
      </c>
      <c r="R496" s="15">
        <v>20729.439999999999</v>
      </c>
      <c r="S496" s="15">
        <v>17833.79</v>
      </c>
      <c r="T496" s="15">
        <v>730263.14</v>
      </c>
      <c r="U496" s="22">
        <f t="shared" si="35"/>
        <v>800866.59999999986</v>
      </c>
      <c r="V496" s="23">
        <f t="shared" si="36"/>
        <v>-9.668221786464512E-2</v>
      </c>
      <c r="W496" s="24">
        <f>Parametros!$B$4*H496+Parametros!$B$5*K496*100+Parametros!$B$6*P496+Parametros!$B$7*(1-L496)*100</f>
        <v>77.795500000000004</v>
      </c>
      <c r="X496" s="16">
        <f>INDEX('Tasa Referencia'!$B$2:$B$37,MATCH(B496,'Tasa Referencia'!$A$2:$A$37,0))</f>
        <v>8.6800000000000002E-2</v>
      </c>
      <c r="Y496" s="16">
        <f>INDEX('Catalogo Proveedores'!$N$2:$N$101,MATCH(A496,'Catalogo Proveedores'!$A$2:$A$101,0))</f>
        <v>4.1099999999999998E-2</v>
      </c>
      <c r="Z496" s="14">
        <v>-8.3000000000000001E-4</v>
      </c>
      <c r="AA496" s="16">
        <f t="shared" si="37"/>
        <v>0.12707000000000002</v>
      </c>
      <c r="AB496" s="25">
        <f t="shared" si="38"/>
        <v>1.0018295868954086E-2</v>
      </c>
      <c r="AC496" s="23">
        <f t="shared" si="39"/>
        <v>-0.10670051373359921</v>
      </c>
    </row>
    <row r="497" spans="1:29" x14ac:dyDescent="0.3">
      <c r="A497" s="4" t="s">
        <v>99</v>
      </c>
      <c r="B497" s="18">
        <v>45748</v>
      </c>
      <c r="C497" s="4" t="s">
        <v>282</v>
      </c>
      <c r="D497" s="4">
        <v>4</v>
      </c>
      <c r="E497" s="15">
        <v>711810.4</v>
      </c>
      <c r="F497" s="19">
        <v>1.2141999999999999</v>
      </c>
      <c r="G497" s="20">
        <v>6.6400000000000001E-2</v>
      </c>
      <c r="H497" s="4">
        <v>73.8</v>
      </c>
      <c r="I497" s="4">
        <v>5</v>
      </c>
      <c r="J497" s="4">
        <v>0</v>
      </c>
      <c r="K497" s="21">
        <v>0.91059999999999997</v>
      </c>
      <c r="L497" s="21">
        <v>0.153</v>
      </c>
      <c r="M497" s="4">
        <v>0</v>
      </c>
      <c r="N497" s="4">
        <v>0</v>
      </c>
      <c r="O497" s="4">
        <v>0</v>
      </c>
      <c r="P497" s="4">
        <v>81</v>
      </c>
      <c r="Q497" s="15">
        <v>0</v>
      </c>
      <c r="R497" s="15">
        <v>64370.59</v>
      </c>
      <c r="S497" s="15">
        <v>32663.95</v>
      </c>
      <c r="T497" s="15">
        <v>788761.36</v>
      </c>
      <c r="U497" s="22">
        <f t="shared" si="35"/>
        <v>743517.04</v>
      </c>
      <c r="V497" s="23">
        <f t="shared" si="36"/>
        <v>5.7361227735597937E-2</v>
      </c>
      <c r="W497" s="24">
        <f>Parametros!$B$4*H497+Parametros!$B$5*K497*100+Parametros!$B$6*P497+Parametros!$B$7*(1-L497)*100</f>
        <v>82.052999999999997</v>
      </c>
      <c r="X497" s="16">
        <f>INDEX('Tasa Referencia'!$B$2:$B$37,MATCH(B497,'Tasa Referencia'!$A$2:$A$37,0))</f>
        <v>8.4000000000000005E-2</v>
      </c>
      <c r="Y497" s="16">
        <f>INDEX('Catalogo Proveedores'!$N$2:$N$101,MATCH(A497,'Catalogo Proveedores'!$A$2:$A$101,0))</f>
        <v>4.1099999999999998E-2</v>
      </c>
      <c r="Z497" s="14">
        <v>-5.28E-3</v>
      </c>
      <c r="AA497" s="16">
        <f t="shared" si="37"/>
        <v>0.11981999999999998</v>
      </c>
      <c r="AB497" s="25">
        <f t="shared" si="38"/>
        <v>9.4752719994013468E-3</v>
      </c>
      <c r="AC497" s="23">
        <f t="shared" si="39"/>
        <v>4.7885955736196591E-2</v>
      </c>
    </row>
    <row r="498" spans="1:29" x14ac:dyDescent="0.3">
      <c r="A498" s="4" t="s">
        <v>99</v>
      </c>
      <c r="B498" s="18">
        <v>45778</v>
      </c>
      <c r="C498" s="4" t="s">
        <v>282</v>
      </c>
      <c r="D498" s="4">
        <v>5</v>
      </c>
      <c r="E498" s="15">
        <v>719954.48</v>
      </c>
      <c r="F498" s="19">
        <v>1.2141999999999999</v>
      </c>
      <c r="G498" s="20">
        <v>0</v>
      </c>
      <c r="H498" s="4">
        <v>75.8</v>
      </c>
      <c r="I498" s="4">
        <v>6</v>
      </c>
      <c r="J498" s="4">
        <v>1</v>
      </c>
      <c r="K498" s="21">
        <v>0.76300000000000001</v>
      </c>
      <c r="L498" s="21">
        <v>7.9200000000000007E-2</v>
      </c>
      <c r="M498" s="4">
        <v>4</v>
      </c>
      <c r="N498" s="4">
        <v>2</v>
      </c>
      <c r="O498" s="4">
        <v>52.6</v>
      </c>
      <c r="P498" s="4">
        <v>76.3</v>
      </c>
      <c r="Q498" s="15">
        <v>192510.35</v>
      </c>
      <c r="R498" s="15">
        <v>37037.21</v>
      </c>
      <c r="S498" s="15">
        <v>18543.89</v>
      </c>
      <c r="T498" s="15">
        <v>717512.29</v>
      </c>
      <c r="U498" s="22">
        <f t="shared" si="35"/>
        <v>930958.14999999991</v>
      </c>
      <c r="V498" s="23">
        <f t="shared" si="36"/>
        <v>-0.29748042364542615</v>
      </c>
      <c r="W498" s="24">
        <f>Parametros!$B$4*H498+Parametros!$B$5*K498*100+Parametros!$B$6*P498+Parametros!$B$7*(1-L498)*100</f>
        <v>78.492000000000004</v>
      </c>
      <c r="X498" s="16">
        <f>INDEX('Tasa Referencia'!$B$2:$B$37,MATCH(B498,'Tasa Referencia'!$A$2:$A$37,0))</f>
        <v>8.1699999999999995E-2</v>
      </c>
      <c r="Y498" s="16">
        <f>INDEX('Catalogo Proveedores'!$N$2:$N$101,MATCH(A498,'Catalogo Proveedores'!$A$2:$A$101,0))</f>
        <v>4.1099999999999998E-2</v>
      </c>
      <c r="Z498" s="14">
        <v>1.8600000000000001E-3</v>
      </c>
      <c r="AA498" s="16">
        <f t="shared" si="37"/>
        <v>0.12465999999999999</v>
      </c>
      <c r="AB498" s="25">
        <f t="shared" si="38"/>
        <v>9.8381434282184266E-3</v>
      </c>
      <c r="AC498" s="23">
        <f t="shared" si="39"/>
        <v>-0.30731856707364458</v>
      </c>
    </row>
    <row r="499" spans="1:29" x14ac:dyDescent="0.3">
      <c r="A499" s="4" t="s">
        <v>99</v>
      </c>
      <c r="B499" s="18">
        <v>45809</v>
      </c>
      <c r="C499" s="4" t="s">
        <v>282</v>
      </c>
      <c r="D499" s="4">
        <v>6</v>
      </c>
      <c r="E499" s="15">
        <v>756447.97</v>
      </c>
      <c r="F499" s="19">
        <v>1.2141999999999999</v>
      </c>
      <c r="G499" s="20">
        <v>0</v>
      </c>
      <c r="H499" s="4">
        <v>73.599999999999994</v>
      </c>
      <c r="I499" s="4">
        <v>6</v>
      </c>
      <c r="J499" s="4">
        <v>0</v>
      </c>
      <c r="K499" s="21">
        <v>0.92920000000000003</v>
      </c>
      <c r="L499" s="21">
        <v>9.4399999999999998E-2</v>
      </c>
      <c r="M499" s="4">
        <v>1</v>
      </c>
      <c r="N499" s="4">
        <v>0</v>
      </c>
      <c r="O499" s="4">
        <v>0</v>
      </c>
      <c r="P499" s="4">
        <v>75.8</v>
      </c>
      <c r="Q499" s="15">
        <v>2490.4499999999998</v>
      </c>
      <c r="R499" s="15">
        <v>39557.040000000001</v>
      </c>
      <c r="S499" s="15">
        <v>21414.01</v>
      </c>
      <c r="T499" s="15">
        <v>838314.25</v>
      </c>
      <c r="U499" s="22">
        <f t="shared" si="35"/>
        <v>777081.45</v>
      </c>
      <c r="V499" s="23">
        <f t="shared" si="36"/>
        <v>7.3042776023430414E-2</v>
      </c>
      <c r="W499" s="24">
        <f>Parametros!$B$4*H499+Parametros!$B$5*K499*100+Parametros!$B$6*P499+Parametros!$B$7*(1-L499)*100</f>
        <v>82.38</v>
      </c>
      <c r="X499" s="16">
        <f>INDEX('Tasa Referencia'!$B$2:$B$37,MATCH(B499,'Tasa Referencia'!$A$2:$A$37,0))</f>
        <v>8.1600000000000006E-2</v>
      </c>
      <c r="Y499" s="16">
        <f>INDEX('Catalogo Proveedores'!$N$2:$N$101,MATCH(A499,'Catalogo Proveedores'!$A$2:$A$101,0))</f>
        <v>4.1099999999999998E-2</v>
      </c>
      <c r="Z499" s="14">
        <v>1.4E-3</v>
      </c>
      <c r="AA499" s="16">
        <f t="shared" si="37"/>
        <v>0.1241</v>
      </c>
      <c r="AB499" s="25">
        <f t="shared" si="38"/>
        <v>9.796231616329365E-3</v>
      </c>
      <c r="AC499" s="23">
        <f t="shared" si="39"/>
        <v>6.3246544407101049E-2</v>
      </c>
    </row>
    <row r="500" spans="1:29" x14ac:dyDescent="0.3">
      <c r="A500" s="4" t="s">
        <v>99</v>
      </c>
      <c r="B500" s="18">
        <v>45839</v>
      </c>
      <c r="C500" s="4" t="s">
        <v>282</v>
      </c>
      <c r="D500" s="4">
        <v>7</v>
      </c>
      <c r="E500" s="15">
        <v>750311.45</v>
      </c>
      <c r="F500" s="19">
        <v>1.2141999999999999</v>
      </c>
      <c r="G500" s="20">
        <v>0</v>
      </c>
      <c r="H500" s="4">
        <v>73.8</v>
      </c>
      <c r="I500" s="4">
        <v>6</v>
      </c>
      <c r="J500" s="4">
        <v>1</v>
      </c>
      <c r="K500" s="21">
        <v>0.89749999999999996</v>
      </c>
      <c r="L500" s="21">
        <v>0.13189999999999999</v>
      </c>
      <c r="M500" s="4">
        <v>1</v>
      </c>
      <c r="N500" s="4">
        <v>0</v>
      </c>
      <c r="O500" s="4">
        <v>0</v>
      </c>
      <c r="P500" s="4">
        <v>78.099999999999994</v>
      </c>
      <c r="Q500" s="15">
        <v>1189.69</v>
      </c>
      <c r="R500" s="15">
        <v>42843.12</v>
      </c>
      <c r="S500" s="15">
        <v>31193.22</v>
      </c>
      <c r="T500" s="15">
        <v>804168.01</v>
      </c>
      <c r="U500" s="22">
        <f t="shared" si="35"/>
        <v>763151.03999999992</v>
      </c>
      <c r="V500" s="23">
        <f t="shared" si="36"/>
        <v>5.1005473346297486E-2</v>
      </c>
      <c r="W500" s="24">
        <f>Parametros!$B$4*H500+Parametros!$B$5*K500*100+Parametros!$B$6*P500+Parametros!$B$7*(1-L500)*100</f>
        <v>81.396500000000003</v>
      </c>
      <c r="X500" s="16">
        <f>INDEX('Tasa Referencia'!$B$2:$B$37,MATCH(B500,'Tasa Referencia'!$A$2:$A$37,0))</f>
        <v>8.0699999999999994E-2</v>
      </c>
      <c r="Y500" s="16">
        <f>INDEX('Catalogo Proveedores'!$N$2:$N$101,MATCH(A500,'Catalogo Proveedores'!$A$2:$A$101,0))</f>
        <v>4.1099999999999998E-2</v>
      </c>
      <c r="Z500" s="14">
        <v>4.4600000000000004E-3</v>
      </c>
      <c r="AA500" s="16">
        <f t="shared" si="37"/>
        <v>0.12625999999999998</v>
      </c>
      <c r="AB500" s="25">
        <f t="shared" si="38"/>
        <v>9.9577861383033373E-3</v>
      </c>
      <c r="AC500" s="23">
        <f t="shared" si="39"/>
        <v>4.1047687207994149E-2</v>
      </c>
    </row>
    <row r="501" spans="1:29" x14ac:dyDescent="0.3">
      <c r="A501" s="4" t="s">
        <v>99</v>
      </c>
      <c r="B501" s="18">
        <v>45870</v>
      </c>
      <c r="C501" s="4" t="s">
        <v>282</v>
      </c>
      <c r="D501" s="4">
        <v>8</v>
      </c>
      <c r="E501" s="15">
        <v>767339.01</v>
      </c>
      <c r="F501" s="19">
        <v>1.2141999999999999</v>
      </c>
      <c r="G501" s="20">
        <v>0</v>
      </c>
      <c r="H501" s="4">
        <v>76.400000000000006</v>
      </c>
      <c r="I501" s="4">
        <v>6</v>
      </c>
      <c r="J501" s="4">
        <v>0</v>
      </c>
      <c r="K501" s="21">
        <v>0.93630000000000002</v>
      </c>
      <c r="L501" s="21">
        <v>0.1167</v>
      </c>
      <c r="M501" s="4">
        <v>0</v>
      </c>
      <c r="N501" s="4">
        <v>0</v>
      </c>
      <c r="O501" s="4">
        <v>0</v>
      </c>
      <c r="P501" s="4">
        <v>72.099999999999994</v>
      </c>
      <c r="Q501" s="15">
        <v>0</v>
      </c>
      <c r="R501" s="15">
        <v>29268.82</v>
      </c>
      <c r="S501" s="15">
        <v>26870.58</v>
      </c>
      <c r="T501" s="15">
        <v>837803.31</v>
      </c>
      <c r="U501" s="22">
        <f t="shared" si="35"/>
        <v>769737.25</v>
      </c>
      <c r="V501" s="23">
        <f t="shared" si="36"/>
        <v>8.12434842254324E-2</v>
      </c>
      <c r="W501" s="24">
        <f>Parametros!$B$4*H501+Parametros!$B$5*K501*100+Parametros!$B$6*P501+Parametros!$B$7*(1-L501)*100</f>
        <v>82.498499999999993</v>
      </c>
      <c r="X501" s="16">
        <f>INDEX('Tasa Referencia'!$B$2:$B$37,MATCH(B501,'Tasa Referencia'!$A$2:$A$37,0))</f>
        <v>7.7399999999999997E-2</v>
      </c>
      <c r="Y501" s="16">
        <f>INDEX('Catalogo Proveedores'!$N$2:$N$101,MATCH(A501,'Catalogo Proveedores'!$A$2:$A$101,0))</f>
        <v>4.1099999999999998E-2</v>
      </c>
      <c r="Z501" s="14">
        <v>2.5699999999999998E-3</v>
      </c>
      <c r="AA501" s="16">
        <f t="shared" si="37"/>
        <v>0.12107</v>
      </c>
      <c r="AB501" s="25">
        <f t="shared" si="38"/>
        <v>9.5691262923314202E-3</v>
      </c>
      <c r="AC501" s="23">
        <f t="shared" si="39"/>
        <v>7.1674357933100979E-2</v>
      </c>
    </row>
    <row r="502" spans="1:29" x14ac:dyDescent="0.3">
      <c r="A502" s="4" t="s">
        <v>99</v>
      </c>
      <c r="B502" s="18">
        <v>45901</v>
      </c>
      <c r="C502" s="4" t="s">
        <v>282</v>
      </c>
      <c r="D502" s="4">
        <v>9</v>
      </c>
      <c r="E502" s="15">
        <v>735751.2</v>
      </c>
      <c r="F502" s="19">
        <v>1.2141999999999999</v>
      </c>
      <c r="G502" s="20">
        <v>0</v>
      </c>
      <c r="H502" s="4">
        <v>78.2</v>
      </c>
      <c r="I502" s="4">
        <v>7</v>
      </c>
      <c r="J502" s="4">
        <v>0</v>
      </c>
      <c r="K502" s="21">
        <v>0.93159999999999998</v>
      </c>
      <c r="L502" s="21">
        <v>6.0199999999999997E-2</v>
      </c>
      <c r="M502" s="4">
        <v>0</v>
      </c>
      <c r="N502" s="4">
        <v>0</v>
      </c>
      <c r="O502" s="4">
        <v>0</v>
      </c>
      <c r="P502" s="4">
        <v>72.2</v>
      </c>
      <c r="Q502" s="15">
        <v>0</v>
      </c>
      <c r="R502" s="15">
        <v>13457.89</v>
      </c>
      <c r="S502" s="15">
        <v>13293.48</v>
      </c>
      <c r="T502" s="15">
        <v>851669.72</v>
      </c>
      <c r="U502" s="22">
        <f t="shared" si="35"/>
        <v>735915.61</v>
      </c>
      <c r="V502" s="23">
        <f t="shared" si="36"/>
        <v>0.13591431899210882</v>
      </c>
      <c r="W502" s="24">
        <f>Parametros!$B$4*H502+Parametros!$B$5*K502*100+Parametros!$B$6*P502+Parametros!$B$7*(1-L502)*100</f>
        <v>83.85499999999999</v>
      </c>
      <c r="X502" s="16">
        <f>INDEX('Tasa Referencia'!$B$2:$B$37,MATCH(B502,'Tasa Referencia'!$A$2:$A$37,0))</f>
        <v>7.4899999999999994E-2</v>
      </c>
      <c r="Y502" s="16">
        <f>INDEX('Catalogo Proveedores'!$N$2:$N$101,MATCH(A502,'Catalogo Proveedores'!$A$2:$A$101,0))</f>
        <v>4.1099999999999998E-2</v>
      </c>
      <c r="Z502" s="14">
        <v>4.3E-3</v>
      </c>
      <c r="AA502" s="16">
        <f t="shared" si="37"/>
        <v>0.12029999999999999</v>
      </c>
      <c r="AB502" s="25">
        <f t="shared" si="38"/>
        <v>9.5113234006849456E-3</v>
      </c>
      <c r="AC502" s="23">
        <f t="shared" si="39"/>
        <v>0.12640299559142387</v>
      </c>
    </row>
    <row r="503" spans="1:29" x14ac:dyDescent="0.3">
      <c r="A503" s="4" t="s">
        <v>99</v>
      </c>
      <c r="B503" s="18">
        <v>45931</v>
      </c>
      <c r="C503" s="4" t="s">
        <v>282</v>
      </c>
      <c r="D503" s="4">
        <v>10</v>
      </c>
      <c r="E503" s="15">
        <v>700209.31</v>
      </c>
      <c r="F503" s="19">
        <v>1.2141999999999999</v>
      </c>
      <c r="G503" s="20">
        <v>0</v>
      </c>
      <c r="H503" s="4">
        <v>78.8</v>
      </c>
      <c r="I503" s="4">
        <v>7</v>
      </c>
      <c r="J503" s="4">
        <v>1</v>
      </c>
      <c r="K503" s="21">
        <v>0.89700000000000002</v>
      </c>
      <c r="L503" s="21">
        <v>0.1134</v>
      </c>
      <c r="M503" s="4">
        <v>1</v>
      </c>
      <c r="N503" s="4">
        <v>1</v>
      </c>
      <c r="O503" s="4">
        <v>159.19999999999999</v>
      </c>
      <c r="P503" s="4">
        <v>77.2</v>
      </c>
      <c r="Q503" s="15">
        <v>329492.69</v>
      </c>
      <c r="R503" s="15">
        <v>47212.01</v>
      </c>
      <c r="S503" s="15">
        <v>25227.23</v>
      </c>
      <c r="T503" s="15">
        <v>753206.23</v>
      </c>
      <c r="U503" s="22">
        <f t="shared" si="35"/>
        <v>1051686.78</v>
      </c>
      <c r="V503" s="23">
        <f t="shared" si="36"/>
        <v>-0.39627998031827227</v>
      </c>
      <c r="W503" s="24">
        <f>Parametros!$B$4*H503+Parametros!$B$5*K503*100+Parametros!$B$6*P503+Parametros!$B$7*(1-L503)*100</f>
        <v>83.228999999999985</v>
      </c>
      <c r="X503" s="16">
        <f>INDEX('Tasa Referencia'!$B$2:$B$37,MATCH(B503,'Tasa Referencia'!$A$2:$A$37,0))</f>
        <v>7.4300000000000005E-2</v>
      </c>
      <c r="Y503" s="16">
        <f>INDEX('Catalogo Proveedores'!$N$2:$N$101,MATCH(A503,'Catalogo Proveedores'!$A$2:$A$101,0))</f>
        <v>4.1099999999999998E-2</v>
      </c>
      <c r="Z503" s="14">
        <v>7.3099999999999997E-3</v>
      </c>
      <c r="AA503" s="16">
        <f t="shared" si="37"/>
        <v>0.12271</v>
      </c>
      <c r="AB503" s="25">
        <f t="shared" si="38"/>
        <v>9.6921177407591763E-3</v>
      </c>
      <c r="AC503" s="23">
        <f t="shared" si="39"/>
        <v>-0.40597209805903145</v>
      </c>
    </row>
    <row r="504" spans="1:29" x14ac:dyDescent="0.3">
      <c r="A504" s="4" t="s">
        <v>99</v>
      </c>
      <c r="B504" s="18">
        <v>45962</v>
      </c>
      <c r="C504" s="4" t="s">
        <v>282</v>
      </c>
      <c r="D504" s="4">
        <v>11</v>
      </c>
      <c r="E504" s="15">
        <v>725188.4</v>
      </c>
      <c r="F504" s="19">
        <v>1.2304999999999999</v>
      </c>
      <c r="G504" s="20">
        <v>1.34E-2</v>
      </c>
      <c r="H504" s="4">
        <v>81</v>
      </c>
      <c r="I504" s="4">
        <v>6</v>
      </c>
      <c r="J504" s="4">
        <v>1</v>
      </c>
      <c r="K504" s="21">
        <v>0.87209999999999999</v>
      </c>
      <c r="L504" s="21">
        <v>4.5499999999999999E-2</v>
      </c>
      <c r="M504" s="4">
        <v>0</v>
      </c>
      <c r="N504" s="4">
        <v>0</v>
      </c>
      <c r="O504" s="4">
        <v>0</v>
      </c>
      <c r="P504" s="4">
        <v>80.7</v>
      </c>
      <c r="Q504" s="15">
        <v>0</v>
      </c>
      <c r="R504" s="15">
        <v>13574.51</v>
      </c>
      <c r="S504" s="15">
        <v>11338.35</v>
      </c>
      <c r="T504" s="15">
        <v>774771.8</v>
      </c>
      <c r="U504" s="22">
        <f t="shared" si="35"/>
        <v>727424.56</v>
      </c>
      <c r="V504" s="23">
        <f t="shared" si="36"/>
        <v>6.1111207196751338E-2</v>
      </c>
      <c r="W504" s="24">
        <f>Parametros!$B$4*H504+Parametros!$B$5*K504*100+Parametros!$B$6*P504+Parametros!$B$7*(1-L504)*100</f>
        <v>84.970499999999987</v>
      </c>
      <c r="X504" s="16">
        <f>INDEX('Tasa Referencia'!$B$2:$B$37,MATCH(B504,'Tasa Referencia'!$A$2:$A$37,0))</f>
        <v>7.2800000000000004E-2</v>
      </c>
      <c r="Y504" s="16">
        <f>INDEX('Catalogo Proveedores'!$N$2:$N$101,MATCH(A504,'Catalogo Proveedores'!$A$2:$A$101,0))</f>
        <v>4.1099999999999998E-2</v>
      </c>
      <c r="Z504" s="14">
        <v>1.4E-3</v>
      </c>
      <c r="AA504" s="16">
        <f t="shared" si="37"/>
        <v>0.1153</v>
      </c>
      <c r="AB504" s="25">
        <f t="shared" si="38"/>
        <v>9.1350914873014055E-3</v>
      </c>
      <c r="AC504" s="23">
        <f t="shared" si="39"/>
        <v>5.1976115709449933E-2</v>
      </c>
    </row>
    <row r="505" spans="1:29" x14ac:dyDescent="0.3">
      <c r="A505" s="4" t="s">
        <v>99</v>
      </c>
      <c r="B505" s="18">
        <v>45992</v>
      </c>
      <c r="C505" s="4" t="s">
        <v>282</v>
      </c>
      <c r="D505" s="4">
        <v>12</v>
      </c>
      <c r="E505" s="15">
        <v>623297</v>
      </c>
      <c r="F505" s="19">
        <v>1.2304999999999999</v>
      </c>
      <c r="G505" s="20">
        <v>0</v>
      </c>
      <c r="H505" s="4">
        <v>81</v>
      </c>
      <c r="I505" s="4">
        <v>4</v>
      </c>
      <c r="J505" s="4">
        <v>0</v>
      </c>
      <c r="K505" s="21">
        <v>0.91890000000000005</v>
      </c>
      <c r="L505" s="21">
        <v>5.11E-2</v>
      </c>
      <c r="M505" s="4">
        <v>1</v>
      </c>
      <c r="N505" s="4">
        <v>0</v>
      </c>
      <c r="O505" s="4">
        <v>0</v>
      </c>
      <c r="P505" s="4">
        <v>70.400000000000006</v>
      </c>
      <c r="Q505" s="15">
        <v>1164.74</v>
      </c>
      <c r="R505" s="15">
        <v>15591.28</v>
      </c>
      <c r="S505" s="15">
        <v>9554.2099999999991</v>
      </c>
      <c r="T505" s="15">
        <v>670032.61</v>
      </c>
      <c r="U505" s="22">
        <f t="shared" si="35"/>
        <v>630498.81000000006</v>
      </c>
      <c r="V505" s="23">
        <f t="shared" si="36"/>
        <v>5.9002799878650578E-2</v>
      </c>
      <c r="W505" s="24">
        <f>Parametros!$B$4*H505+Parametros!$B$5*K505*100+Parametros!$B$6*P505+Parametros!$B$7*(1-L505)*100</f>
        <v>84.230500000000006</v>
      </c>
      <c r="X505" s="16">
        <f>INDEX('Tasa Referencia'!$B$2:$B$37,MATCH(B505,'Tasa Referencia'!$A$2:$A$37,0))</f>
        <v>6.9599999999999995E-2</v>
      </c>
      <c r="Y505" s="16">
        <f>INDEX('Catalogo Proveedores'!$N$2:$N$101,MATCH(A505,'Catalogo Proveedores'!$A$2:$A$101,0))</f>
        <v>4.1099999999999998E-2</v>
      </c>
      <c r="Z505" s="14">
        <v>-5.1000000000000004E-4</v>
      </c>
      <c r="AA505" s="16">
        <f t="shared" si="37"/>
        <v>0.11019</v>
      </c>
      <c r="AB505" s="25">
        <f t="shared" si="38"/>
        <v>8.7489815516386127E-3</v>
      </c>
      <c r="AC505" s="23">
        <f t="shared" si="39"/>
        <v>5.0253818327011965E-2</v>
      </c>
    </row>
    <row r="506" spans="1:29" x14ac:dyDescent="0.3">
      <c r="A506" s="4" t="s">
        <v>101</v>
      </c>
      <c r="B506" s="18">
        <v>44927</v>
      </c>
      <c r="C506" s="4" t="s">
        <v>279</v>
      </c>
      <c r="D506" s="4">
        <v>1</v>
      </c>
      <c r="E506" s="15">
        <v>649469.61</v>
      </c>
      <c r="F506" s="19">
        <v>1</v>
      </c>
      <c r="G506" s="20">
        <v>0</v>
      </c>
      <c r="H506" s="4">
        <v>83.2</v>
      </c>
      <c r="I506" s="4">
        <v>4</v>
      </c>
      <c r="J506" s="4">
        <v>0</v>
      </c>
      <c r="K506" s="21">
        <v>0.97130000000000005</v>
      </c>
      <c r="L506" s="21">
        <v>8.3400000000000002E-2</v>
      </c>
      <c r="M506" s="4">
        <v>0</v>
      </c>
      <c r="N506" s="4">
        <v>1</v>
      </c>
      <c r="O506" s="4">
        <v>12.4</v>
      </c>
      <c r="P506" s="4">
        <v>85.1</v>
      </c>
      <c r="Q506" s="15">
        <v>37334.43</v>
      </c>
      <c r="R506" s="15">
        <v>37788.9</v>
      </c>
      <c r="S506" s="15">
        <v>16249.97</v>
      </c>
      <c r="T506" s="15">
        <v>697560.36</v>
      </c>
      <c r="U506" s="22">
        <f t="shared" si="35"/>
        <v>708342.97000000009</v>
      </c>
      <c r="V506" s="23">
        <f t="shared" si="36"/>
        <v>-1.5457601403841385E-2</v>
      </c>
      <c r="W506" s="24">
        <f>Parametros!$B$4*H506+Parametros!$B$5*K506*100+Parametros!$B$6*P506+Parametros!$B$7*(1-L506)*100</f>
        <v>89.027999999999992</v>
      </c>
      <c r="X506" s="16">
        <f>INDEX('Tasa Referencia'!$B$2:$B$37,MATCH(B506,'Tasa Referencia'!$A$2:$A$37,0))</f>
        <v>0.1125</v>
      </c>
      <c r="Y506" s="16">
        <f>INDEX('Catalogo Proveedores'!$N$2:$N$101,MATCH(A506,'Catalogo Proveedores'!$A$2:$A$101,0))</f>
        <v>1.2500000000000001E-2</v>
      </c>
      <c r="Z506" s="14">
        <v>-1.01E-3</v>
      </c>
      <c r="AA506" s="16">
        <f t="shared" si="37"/>
        <v>0.12399</v>
      </c>
      <c r="AB506" s="25">
        <f t="shared" si="38"/>
        <v>9.7879966900404902E-3</v>
      </c>
      <c r="AC506" s="23">
        <f t="shared" si="39"/>
        <v>-2.5245598093881876E-2</v>
      </c>
    </row>
    <row r="507" spans="1:29" x14ac:dyDescent="0.3">
      <c r="A507" s="4" t="s">
        <v>101</v>
      </c>
      <c r="B507" s="18">
        <v>44958</v>
      </c>
      <c r="C507" s="4" t="s">
        <v>279</v>
      </c>
      <c r="D507" s="4">
        <v>2</v>
      </c>
      <c r="E507" s="15">
        <v>648792.04</v>
      </c>
      <c r="F507" s="19">
        <v>1.0442</v>
      </c>
      <c r="G507" s="20">
        <v>4.4200000000000003E-2</v>
      </c>
      <c r="H507" s="4">
        <v>80.2</v>
      </c>
      <c r="I507" s="4">
        <v>7</v>
      </c>
      <c r="J507" s="4">
        <v>0</v>
      </c>
      <c r="K507" s="21">
        <v>0.94340000000000002</v>
      </c>
      <c r="L507" s="21">
        <v>6.0199999999999997E-2</v>
      </c>
      <c r="M507" s="4">
        <v>0</v>
      </c>
      <c r="N507" s="4">
        <v>0</v>
      </c>
      <c r="O507" s="4">
        <v>0</v>
      </c>
      <c r="P507" s="4">
        <v>89.5</v>
      </c>
      <c r="Q507" s="15">
        <v>0</v>
      </c>
      <c r="R507" s="15">
        <v>20210.349999999999</v>
      </c>
      <c r="S507" s="15">
        <v>11710.3</v>
      </c>
      <c r="T507" s="15">
        <v>683668.86</v>
      </c>
      <c r="U507" s="22">
        <f t="shared" si="35"/>
        <v>657292.09</v>
      </c>
      <c r="V507" s="23">
        <f t="shared" si="36"/>
        <v>3.8581207282133663E-2</v>
      </c>
      <c r="W507" s="24">
        <f>Parametros!$B$4*H507+Parametros!$B$5*K507*100+Parametros!$B$6*P507+Parametros!$B$7*(1-L507)*100</f>
        <v>88.369</v>
      </c>
      <c r="X507" s="16">
        <f>INDEX('Tasa Referencia'!$B$2:$B$37,MATCH(B507,'Tasa Referencia'!$A$2:$A$37,0))</f>
        <v>0.11409999999999999</v>
      </c>
      <c r="Y507" s="16">
        <f>INDEX('Catalogo Proveedores'!$N$2:$N$101,MATCH(A507,'Catalogo Proveedores'!$A$2:$A$101,0))</f>
        <v>1.2500000000000001E-2</v>
      </c>
      <c r="Z507" s="14">
        <v>8.8000000000000003E-4</v>
      </c>
      <c r="AA507" s="16">
        <f t="shared" si="37"/>
        <v>0.12747999999999998</v>
      </c>
      <c r="AB507" s="25">
        <f t="shared" si="38"/>
        <v>1.0048909057213784E-2</v>
      </c>
      <c r="AC507" s="23">
        <f t="shared" si="39"/>
        <v>2.8532298224919879E-2</v>
      </c>
    </row>
    <row r="508" spans="1:29" x14ac:dyDescent="0.3">
      <c r="A508" s="4" t="s">
        <v>101</v>
      </c>
      <c r="B508" s="18">
        <v>44986</v>
      </c>
      <c r="C508" s="4" t="s">
        <v>279</v>
      </c>
      <c r="D508" s="4">
        <v>3</v>
      </c>
      <c r="E508" s="15">
        <v>670149.76</v>
      </c>
      <c r="F508" s="19">
        <v>1.0442</v>
      </c>
      <c r="G508" s="20">
        <v>0</v>
      </c>
      <c r="H508" s="4">
        <v>76.8</v>
      </c>
      <c r="I508" s="4">
        <v>6</v>
      </c>
      <c r="J508" s="4">
        <v>1</v>
      </c>
      <c r="K508" s="21">
        <v>0.873</v>
      </c>
      <c r="L508" s="21">
        <v>0.1019</v>
      </c>
      <c r="M508" s="4">
        <v>1</v>
      </c>
      <c r="N508" s="4">
        <v>0</v>
      </c>
      <c r="O508" s="4">
        <v>0</v>
      </c>
      <c r="P508" s="4">
        <v>87.5</v>
      </c>
      <c r="Q508" s="15">
        <v>2077.29</v>
      </c>
      <c r="R508" s="15">
        <v>22546.59</v>
      </c>
      <c r="S508" s="15">
        <v>21821.29</v>
      </c>
      <c r="T508" s="15">
        <v>695512.25</v>
      </c>
      <c r="U508" s="22">
        <f t="shared" si="35"/>
        <v>672952.35</v>
      </c>
      <c r="V508" s="23">
        <f t="shared" si="36"/>
        <v>3.2436380523851338E-2</v>
      </c>
      <c r="W508" s="24">
        <f>Parametros!$B$4*H508+Parametros!$B$5*K508*100+Parametros!$B$6*P508+Parametros!$B$7*(1-L508)*100</f>
        <v>84.041499999999999</v>
      </c>
      <c r="X508" s="16">
        <f>INDEX('Tasa Referencia'!$B$2:$B$37,MATCH(B508,'Tasa Referencia'!$A$2:$A$37,0))</f>
        <v>0.114</v>
      </c>
      <c r="Y508" s="16">
        <f>INDEX('Catalogo Proveedores'!$N$2:$N$101,MATCH(A508,'Catalogo Proveedores'!$A$2:$A$101,0))</f>
        <v>1.2500000000000001E-2</v>
      </c>
      <c r="Z508" s="14">
        <v>3.2599999999999999E-3</v>
      </c>
      <c r="AA508" s="16">
        <f t="shared" si="37"/>
        <v>0.12976000000000001</v>
      </c>
      <c r="AB508" s="25">
        <f t="shared" si="38"/>
        <v>1.0218962319249902E-2</v>
      </c>
      <c r="AC508" s="23">
        <f t="shared" si="39"/>
        <v>2.2217418204601436E-2</v>
      </c>
    </row>
    <row r="509" spans="1:29" x14ac:dyDescent="0.3">
      <c r="A509" s="4" t="s">
        <v>101</v>
      </c>
      <c r="B509" s="18">
        <v>45017</v>
      </c>
      <c r="C509" s="4" t="s">
        <v>279</v>
      </c>
      <c r="D509" s="4">
        <v>4</v>
      </c>
      <c r="E509" s="15">
        <v>729164.87</v>
      </c>
      <c r="F509" s="19">
        <v>1.0442</v>
      </c>
      <c r="G509" s="20">
        <v>0</v>
      </c>
      <c r="H509" s="4">
        <v>76.599999999999994</v>
      </c>
      <c r="I509" s="4">
        <v>6</v>
      </c>
      <c r="J509" s="4">
        <v>0</v>
      </c>
      <c r="K509" s="21">
        <v>1</v>
      </c>
      <c r="L509" s="21">
        <v>0.13200000000000001</v>
      </c>
      <c r="M509" s="4">
        <v>0</v>
      </c>
      <c r="N509" s="4">
        <v>0</v>
      </c>
      <c r="O509" s="4">
        <v>0</v>
      </c>
      <c r="P509" s="4">
        <v>89.5</v>
      </c>
      <c r="Q509" s="15">
        <v>0</v>
      </c>
      <c r="R509" s="15">
        <v>34096.879999999997</v>
      </c>
      <c r="S509" s="15">
        <v>28878.54</v>
      </c>
      <c r="T509" s="15">
        <v>796754.07</v>
      </c>
      <c r="U509" s="22">
        <f t="shared" si="35"/>
        <v>734383.21</v>
      </c>
      <c r="V509" s="23">
        <f t="shared" si="36"/>
        <v>7.8281194095437739E-2</v>
      </c>
      <c r="W509" s="24">
        <f>Parametros!$B$4*H509+Parametros!$B$5*K509*100+Parametros!$B$6*P509+Parametros!$B$7*(1-L509)*100</f>
        <v>87.72999999999999</v>
      </c>
      <c r="X509" s="16">
        <f>INDEX('Tasa Referencia'!$B$2:$B$37,MATCH(B509,'Tasa Referencia'!$A$2:$A$37,0))</f>
        <v>0.1119</v>
      </c>
      <c r="Y509" s="16">
        <f>INDEX('Catalogo Proveedores'!$N$2:$N$101,MATCH(A509,'Catalogo Proveedores'!$A$2:$A$101,0))</f>
        <v>1.2500000000000001E-2</v>
      </c>
      <c r="Z509" s="14">
        <v>3.4099999999999998E-3</v>
      </c>
      <c r="AA509" s="16">
        <f t="shared" si="37"/>
        <v>0.12781000000000001</v>
      </c>
      <c r="AB509" s="25">
        <f t="shared" si="38"/>
        <v>1.0073541529217245E-2</v>
      </c>
      <c r="AC509" s="23">
        <f t="shared" si="39"/>
        <v>6.8207652566220495E-2</v>
      </c>
    </row>
    <row r="510" spans="1:29" x14ac:dyDescent="0.3">
      <c r="A510" s="4" t="s">
        <v>101</v>
      </c>
      <c r="B510" s="18">
        <v>45047</v>
      </c>
      <c r="C510" s="4" t="s">
        <v>279</v>
      </c>
      <c r="D510" s="4">
        <v>5</v>
      </c>
      <c r="E510" s="15">
        <v>774989.19</v>
      </c>
      <c r="F510" s="19">
        <v>1.0442</v>
      </c>
      <c r="G510" s="20">
        <v>0</v>
      </c>
      <c r="H510" s="4">
        <v>78.3</v>
      </c>
      <c r="I510" s="4">
        <v>8</v>
      </c>
      <c r="J510" s="4">
        <v>1</v>
      </c>
      <c r="K510" s="21">
        <v>0.89229999999999998</v>
      </c>
      <c r="L510" s="21">
        <v>8.1600000000000006E-2</v>
      </c>
      <c r="M510" s="4">
        <v>1</v>
      </c>
      <c r="N510" s="4">
        <v>0</v>
      </c>
      <c r="O510" s="4">
        <v>0</v>
      </c>
      <c r="P510" s="4">
        <v>85.5</v>
      </c>
      <c r="Q510" s="15">
        <v>1363.56</v>
      </c>
      <c r="R510" s="15">
        <v>23894.720000000001</v>
      </c>
      <c r="S510" s="15">
        <v>20523.38</v>
      </c>
      <c r="T510" s="15">
        <v>799496.24</v>
      </c>
      <c r="U510" s="22">
        <f t="shared" si="35"/>
        <v>779724.09</v>
      </c>
      <c r="V510" s="23">
        <f t="shared" si="36"/>
        <v>2.4730760459861605E-2</v>
      </c>
      <c r="W510" s="24">
        <f>Parametros!$B$4*H510+Parametros!$B$5*K510*100+Parametros!$B$6*P510+Parametros!$B$7*(1-L510)*100</f>
        <v>85.05</v>
      </c>
      <c r="X510" s="16">
        <f>INDEX('Tasa Referencia'!$B$2:$B$37,MATCH(B510,'Tasa Referencia'!$A$2:$A$37,0))</f>
        <v>0.11210000000000001</v>
      </c>
      <c r="Y510" s="16">
        <f>INDEX('Catalogo Proveedores'!$N$2:$N$101,MATCH(A510,'Catalogo Proveedores'!$A$2:$A$101,0))</f>
        <v>1.2500000000000001E-2</v>
      </c>
      <c r="Z510" s="14">
        <v>-5.5000000000000003E-4</v>
      </c>
      <c r="AA510" s="16">
        <f t="shared" si="37"/>
        <v>0.12405000000000001</v>
      </c>
      <c r="AB510" s="25">
        <f t="shared" si="38"/>
        <v>9.7924885595928046E-3</v>
      </c>
      <c r="AC510" s="23">
        <f t="shared" si="39"/>
        <v>1.49382719002688E-2</v>
      </c>
    </row>
    <row r="511" spans="1:29" x14ac:dyDescent="0.3">
      <c r="A511" s="4" t="s">
        <v>101</v>
      </c>
      <c r="B511" s="18">
        <v>45078</v>
      </c>
      <c r="C511" s="4" t="s">
        <v>279</v>
      </c>
      <c r="D511" s="4">
        <v>6</v>
      </c>
      <c r="E511" s="15">
        <v>692509.25</v>
      </c>
      <c r="F511" s="19">
        <v>1.0442</v>
      </c>
      <c r="G511" s="20">
        <v>0</v>
      </c>
      <c r="H511" s="4">
        <v>82.3</v>
      </c>
      <c r="I511" s="4">
        <v>8</v>
      </c>
      <c r="J511" s="4">
        <v>1</v>
      </c>
      <c r="K511" s="21">
        <v>0.88100000000000001</v>
      </c>
      <c r="L511" s="21">
        <v>6.4799999999999996E-2</v>
      </c>
      <c r="M511" s="4">
        <v>1</v>
      </c>
      <c r="N511" s="4">
        <v>0</v>
      </c>
      <c r="O511" s="4">
        <v>0</v>
      </c>
      <c r="P511" s="4">
        <v>98.6</v>
      </c>
      <c r="Q511" s="15">
        <v>12180.64</v>
      </c>
      <c r="R511" s="15">
        <v>20857.490000000002</v>
      </c>
      <c r="S511" s="15">
        <v>14852.68</v>
      </c>
      <c r="T511" s="15">
        <v>703092.42</v>
      </c>
      <c r="U511" s="22">
        <f t="shared" si="35"/>
        <v>710694.7</v>
      </c>
      <c r="V511" s="23">
        <f t="shared" si="36"/>
        <v>-1.0812632569698178E-2</v>
      </c>
      <c r="W511" s="24">
        <f>Parametros!$B$4*H511+Parametros!$B$5*K511*100+Parametros!$B$6*P511+Parametros!$B$7*(1-L511)*100</f>
        <v>88.983000000000004</v>
      </c>
      <c r="X511" s="16">
        <f>INDEX('Tasa Referencia'!$B$2:$B$37,MATCH(B511,'Tasa Referencia'!$A$2:$A$37,0))</f>
        <v>0.1119</v>
      </c>
      <c r="Y511" s="16">
        <f>INDEX('Catalogo Proveedores'!$N$2:$N$101,MATCH(A511,'Catalogo Proveedores'!$A$2:$A$101,0))</f>
        <v>1.2500000000000001E-2</v>
      </c>
      <c r="Z511" s="14">
        <v>-4.8999999999999998E-4</v>
      </c>
      <c r="AA511" s="16">
        <f t="shared" si="37"/>
        <v>0.12390999999999999</v>
      </c>
      <c r="AB511" s="25">
        <f t="shared" si="38"/>
        <v>9.7820071887142479E-3</v>
      </c>
      <c r="AC511" s="23">
        <f t="shared" si="39"/>
        <v>-2.0594639758412428E-2</v>
      </c>
    </row>
    <row r="512" spans="1:29" x14ac:dyDescent="0.3">
      <c r="A512" s="4" t="s">
        <v>101</v>
      </c>
      <c r="B512" s="18">
        <v>45108</v>
      </c>
      <c r="C512" s="4" t="s">
        <v>279</v>
      </c>
      <c r="D512" s="4">
        <v>7</v>
      </c>
      <c r="E512" s="15">
        <v>716534.77</v>
      </c>
      <c r="F512" s="19">
        <v>1.0442</v>
      </c>
      <c r="G512" s="20">
        <v>0</v>
      </c>
      <c r="H512" s="4">
        <v>83.1</v>
      </c>
      <c r="I512" s="4">
        <v>7</v>
      </c>
      <c r="J512" s="4">
        <v>0</v>
      </c>
      <c r="K512" s="21">
        <v>0.93369999999999997</v>
      </c>
      <c r="L512" s="21">
        <v>6.6199999999999995E-2</v>
      </c>
      <c r="M512" s="4">
        <v>1</v>
      </c>
      <c r="N512" s="4">
        <v>1</v>
      </c>
      <c r="O512" s="4">
        <v>10.9</v>
      </c>
      <c r="P512" s="4">
        <v>85.8</v>
      </c>
      <c r="Q512" s="15">
        <v>38390.959999999999</v>
      </c>
      <c r="R512" s="15">
        <v>27289.52</v>
      </c>
      <c r="S512" s="15">
        <v>14221.21</v>
      </c>
      <c r="T512" s="15">
        <v>772040.17</v>
      </c>
      <c r="U512" s="22">
        <f t="shared" si="35"/>
        <v>767994.04</v>
      </c>
      <c r="V512" s="23">
        <f t="shared" si="36"/>
        <v>5.2408283366913461E-3</v>
      </c>
      <c r="W512" s="24">
        <f>Parametros!$B$4*H512+Parametros!$B$5*K512*100+Parametros!$B$6*P512+Parametros!$B$7*(1-L512)*100</f>
        <v>88.262999999999991</v>
      </c>
      <c r="X512" s="16">
        <f>INDEX('Tasa Referencia'!$B$2:$B$37,MATCH(B512,'Tasa Referencia'!$A$2:$A$37,0))</f>
        <v>0.1132</v>
      </c>
      <c r="Y512" s="16">
        <f>INDEX('Catalogo Proveedores'!$N$2:$N$101,MATCH(A512,'Catalogo Proveedores'!$A$2:$A$101,0))</f>
        <v>1.2500000000000001E-2</v>
      </c>
      <c r="Z512" s="14">
        <v>1.6000000000000001E-4</v>
      </c>
      <c r="AA512" s="16">
        <f t="shared" si="37"/>
        <v>0.12586</v>
      </c>
      <c r="AB512" s="25">
        <f t="shared" si="38"/>
        <v>9.9278900744863563E-3</v>
      </c>
      <c r="AC512" s="23">
        <f t="shared" si="39"/>
        <v>-4.6870617377950102E-3</v>
      </c>
    </row>
    <row r="513" spans="1:29" x14ac:dyDescent="0.3">
      <c r="A513" s="4" t="s">
        <v>101</v>
      </c>
      <c r="B513" s="18">
        <v>45139</v>
      </c>
      <c r="C513" s="4" t="s">
        <v>279</v>
      </c>
      <c r="D513" s="4">
        <v>8</v>
      </c>
      <c r="E513" s="15">
        <v>759755.97</v>
      </c>
      <c r="F513" s="19">
        <v>1.0442</v>
      </c>
      <c r="G513" s="20">
        <v>0</v>
      </c>
      <c r="H513" s="4">
        <v>81.900000000000006</v>
      </c>
      <c r="I513" s="4">
        <v>10</v>
      </c>
      <c r="J513" s="4">
        <v>1</v>
      </c>
      <c r="K513" s="21">
        <v>0.90790000000000004</v>
      </c>
      <c r="L513" s="21">
        <v>0.106</v>
      </c>
      <c r="M513" s="4">
        <v>0</v>
      </c>
      <c r="N513" s="4">
        <v>0</v>
      </c>
      <c r="O513" s="4">
        <v>0</v>
      </c>
      <c r="P513" s="4">
        <v>94.1</v>
      </c>
      <c r="Q513" s="15">
        <v>0</v>
      </c>
      <c r="R513" s="15">
        <v>46597.13</v>
      </c>
      <c r="S513" s="15">
        <v>25686.06</v>
      </c>
      <c r="T513" s="15">
        <v>821312.56</v>
      </c>
      <c r="U513" s="22">
        <f t="shared" si="35"/>
        <v>780667.03999999992</v>
      </c>
      <c r="V513" s="23">
        <f t="shared" si="36"/>
        <v>4.948849193296171E-2</v>
      </c>
      <c r="W513" s="24">
        <f>Parametros!$B$4*H513+Parametros!$B$5*K513*100+Parametros!$B$6*P513+Parametros!$B$7*(1-L513)*100</f>
        <v>88.132000000000005</v>
      </c>
      <c r="X513" s="16">
        <f>INDEX('Tasa Referencia'!$B$2:$B$37,MATCH(B513,'Tasa Referencia'!$A$2:$A$37,0))</f>
        <v>0.1124</v>
      </c>
      <c r="Y513" s="16">
        <f>INDEX('Catalogo Proveedores'!$N$2:$N$101,MATCH(A513,'Catalogo Proveedores'!$A$2:$A$101,0))</f>
        <v>1.2500000000000001E-2</v>
      </c>
      <c r="Z513" s="14">
        <v>-3.3600000000000001E-3</v>
      </c>
      <c r="AA513" s="16">
        <f t="shared" si="37"/>
        <v>0.12154</v>
      </c>
      <c r="AB513" s="25">
        <f t="shared" si="38"/>
        <v>9.6043906928433564E-3</v>
      </c>
      <c r="AC513" s="23">
        <f t="shared" si="39"/>
        <v>3.9884101240118354E-2</v>
      </c>
    </row>
    <row r="514" spans="1:29" x14ac:dyDescent="0.3">
      <c r="A514" s="4" t="s">
        <v>101</v>
      </c>
      <c r="B514" s="18">
        <v>45170</v>
      </c>
      <c r="C514" s="4" t="s">
        <v>279</v>
      </c>
      <c r="D514" s="4">
        <v>9</v>
      </c>
      <c r="E514" s="15">
        <v>689405.61</v>
      </c>
      <c r="F514" s="19">
        <v>1.0442</v>
      </c>
      <c r="G514" s="20">
        <v>0</v>
      </c>
      <c r="H514" s="4">
        <v>76.400000000000006</v>
      </c>
      <c r="I514" s="4">
        <v>9</v>
      </c>
      <c r="J514" s="4">
        <v>1</v>
      </c>
      <c r="K514" s="21">
        <v>0.93940000000000001</v>
      </c>
      <c r="L514" s="21">
        <v>0.1042</v>
      </c>
      <c r="M514" s="4">
        <v>0</v>
      </c>
      <c r="N514" s="4">
        <v>0</v>
      </c>
      <c r="O514" s="4">
        <v>0</v>
      </c>
      <c r="P514" s="4">
        <v>89.6</v>
      </c>
      <c r="Q514" s="15">
        <v>0</v>
      </c>
      <c r="R514" s="15">
        <v>40115.57</v>
      </c>
      <c r="S514" s="15">
        <v>22938.16</v>
      </c>
      <c r="T514" s="15">
        <v>723017.63</v>
      </c>
      <c r="U514" s="22">
        <f t="shared" ref="U514:U577" si="40">E514+Q514+R514-S514</f>
        <v>706583.0199999999</v>
      </c>
      <c r="V514" s="23">
        <f t="shared" ref="V514:V577" si="41">IF(T514=0,0,(T514-U514)/T514)</f>
        <v>2.2730579889179332E-2</v>
      </c>
      <c r="W514" s="24">
        <f>Parametros!$B$4*H514+Parametros!$B$5*K514*100+Parametros!$B$6*P514+Parametros!$B$7*(1-L514)*100</f>
        <v>86.278999999999996</v>
      </c>
      <c r="X514" s="16">
        <f>INDEX('Tasa Referencia'!$B$2:$B$37,MATCH(B514,'Tasa Referencia'!$A$2:$A$37,0))</f>
        <v>0.1134</v>
      </c>
      <c r="Y514" s="16">
        <f>INDEX('Catalogo Proveedores'!$N$2:$N$101,MATCH(A514,'Catalogo Proveedores'!$A$2:$A$101,0))</f>
        <v>1.2500000000000001E-2</v>
      </c>
      <c r="Z514" s="14">
        <v>8.9999999999999998E-4</v>
      </c>
      <c r="AA514" s="16">
        <f t="shared" ref="AA514:AA577" si="42">X514+Y514+Z514</f>
        <v>0.12680000000000002</v>
      </c>
      <c r="AB514" s="25">
        <f t="shared" ref="AB514:AB577" si="43">(1+AA514)^(1/12)-1</f>
        <v>9.9981303892207052E-3</v>
      </c>
      <c r="AC514" s="23">
        <f t="shared" ref="AC514:AC577" si="44">V514-AB514</f>
        <v>1.2732449499958626E-2</v>
      </c>
    </row>
    <row r="515" spans="1:29" x14ac:dyDescent="0.3">
      <c r="A515" s="4" t="s">
        <v>101</v>
      </c>
      <c r="B515" s="18">
        <v>45200</v>
      </c>
      <c r="C515" s="4" t="s">
        <v>279</v>
      </c>
      <c r="D515" s="4">
        <v>10</v>
      </c>
      <c r="E515" s="15">
        <v>676550.8</v>
      </c>
      <c r="F515" s="19">
        <v>1.0858000000000001</v>
      </c>
      <c r="G515" s="20">
        <v>3.9800000000000002E-2</v>
      </c>
      <c r="H515" s="4">
        <v>77.7</v>
      </c>
      <c r="I515" s="4">
        <v>5</v>
      </c>
      <c r="J515" s="4">
        <v>1</v>
      </c>
      <c r="K515" s="21">
        <v>0.88339999999999996</v>
      </c>
      <c r="L515" s="21">
        <v>7.9100000000000004E-2</v>
      </c>
      <c r="M515" s="4">
        <v>1</v>
      </c>
      <c r="N515" s="4">
        <v>0</v>
      </c>
      <c r="O515" s="4">
        <v>0</v>
      </c>
      <c r="P515" s="4">
        <v>85.6</v>
      </c>
      <c r="Q515" s="15">
        <v>2792.2</v>
      </c>
      <c r="R515" s="15">
        <v>21136.09</v>
      </c>
      <c r="S515" s="15">
        <v>17416.82</v>
      </c>
      <c r="T515" s="15">
        <v>697162.45</v>
      </c>
      <c r="U515" s="22">
        <f t="shared" si="40"/>
        <v>683062.27</v>
      </c>
      <c r="V515" s="23">
        <f t="shared" si="41"/>
        <v>2.0225099616308848E-2</v>
      </c>
      <c r="W515" s="24">
        <f>Parametros!$B$4*H515+Parametros!$B$5*K515*100+Parametros!$B$6*P515+Parametros!$B$7*(1-L515)*100</f>
        <v>84.630500000000012</v>
      </c>
      <c r="X515" s="16">
        <f>INDEX('Tasa Referencia'!$B$2:$B$37,MATCH(B515,'Tasa Referencia'!$A$2:$A$37,0))</f>
        <v>0.1103</v>
      </c>
      <c r="Y515" s="16">
        <f>INDEX('Catalogo Proveedores'!$N$2:$N$101,MATCH(A515,'Catalogo Proveedores'!$A$2:$A$101,0))</f>
        <v>1.2500000000000001E-2</v>
      </c>
      <c r="Z515" s="14">
        <v>5.7800000000000004E-3</v>
      </c>
      <c r="AA515" s="16">
        <f t="shared" si="42"/>
        <v>0.12858</v>
      </c>
      <c r="AB515" s="25">
        <f t="shared" si="43"/>
        <v>1.0130991613588103E-2</v>
      </c>
      <c r="AC515" s="23">
        <f t="shared" si="44"/>
        <v>1.0094108002720745E-2</v>
      </c>
    </row>
    <row r="516" spans="1:29" x14ac:dyDescent="0.3">
      <c r="A516" s="4" t="s">
        <v>101</v>
      </c>
      <c r="B516" s="18">
        <v>45231</v>
      </c>
      <c r="C516" s="4" t="s">
        <v>279</v>
      </c>
      <c r="D516" s="4">
        <v>11</v>
      </c>
      <c r="E516" s="15">
        <v>656557.32999999996</v>
      </c>
      <c r="F516" s="19">
        <v>1.0858000000000001</v>
      </c>
      <c r="G516" s="20">
        <v>0</v>
      </c>
      <c r="H516" s="4">
        <v>78.8</v>
      </c>
      <c r="I516" s="4">
        <v>6</v>
      </c>
      <c r="J516" s="4">
        <v>0</v>
      </c>
      <c r="K516" s="21">
        <v>1</v>
      </c>
      <c r="L516" s="21">
        <v>0.1009</v>
      </c>
      <c r="M516" s="4">
        <v>1</v>
      </c>
      <c r="N516" s="4">
        <v>1</v>
      </c>
      <c r="O516" s="4">
        <v>5.2</v>
      </c>
      <c r="P516" s="4">
        <v>80</v>
      </c>
      <c r="Q516" s="15">
        <v>28297.8</v>
      </c>
      <c r="R516" s="15">
        <v>29978.92</v>
      </c>
      <c r="S516" s="15">
        <v>19882.11</v>
      </c>
      <c r="T516" s="15">
        <v>697342.3</v>
      </c>
      <c r="U516" s="22">
        <f t="shared" si="40"/>
        <v>694951.94000000006</v>
      </c>
      <c r="V516" s="23">
        <f t="shared" si="41"/>
        <v>3.4278144320228185E-3</v>
      </c>
      <c r="W516" s="24">
        <f>Parametros!$B$4*H516+Parametros!$B$5*K516*100+Parametros!$B$6*P516+Parametros!$B$7*(1-L516)*100</f>
        <v>87.066499999999991</v>
      </c>
      <c r="X516" s="16">
        <f>INDEX('Tasa Referencia'!$B$2:$B$37,MATCH(B516,'Tasa Referencia'!$A$2:$A$37,0))</f>
        <v>0.1144</v>
      </c>
      <c r="Y516" s="16">
        <f>INDEX('Catalogo Proveedores'!$N$2:$N$101,MATCH(A516,'Catalogo Proveedores'!$A$2:$A$101,0))</f>
        <v>1.2500000000000001E-2</v>
      </c>
      <c r="Z516" s="14">
        <v>8.7799999999999996E-3</v>
      </c>
      <c r="AA516" s="16">
        <f t="shared" si="42"/>
        <v>0.13568000000000002</v>
      </c>
      <c r="AB516" s="25">
        <f t="shared" si="43"/>
        <v>1.065903962632464E-2</v>
      </c>
      <c r="AC516" s="23">
        <f t="shared" si="44"/>
        <v>-7.231225194301822E-3</v>
      </c>
    </row>
    <row r="517" spans="1:29" x14ac:dyDescent="0.3">
      <c r="A517" s="4" t="s">
        <v>101</v>
      </c>
      <c r="B517" s="18">
        <v>45261</v>
      </c>
      <c r="C517" s="4" t="s">
        <v>279</v>
      </c>
      <c r="D517" s="4">
        <v>12</v>
      </c>
      <c r="E517" s="15">
        <v>614832.25</v>
      </c>
      <c r="F517" s="19">
        <v>1.0858000000000001</v>
      </c>
      <c r="G517" s="20">
        <v>0</v>
      </c>
      <c r="H517" s="4">
        <v>79.7</v>
      </c>
      <c r="I517" s="4">
        <v>4</v>
      </c>
      <c r="J517" s="4">
        <v>0</v>
      </c>
      <c r="K517" s="21">
        <v>0.99650000000000005</v>
      </c>
      <c r="L517" s="21">
        <v>4.5900000000000003E-2</v>
      </c>
      <c r="M517" s="4">
        <v>0</v>
      </c>
      <c r="N517" s="4">
        <v>0</v>
      </c>
      <c r="O517" s="4">
        <v>0</v>
      </c>
      <c r="P517" s="4">
        <v>88</v>
      </c>
      <c r="Q517" s="15">
        <v>0</v>
      </c>
      <c r="R517" s="15">
        <v>8480.98</v>
      </c>
      <c r="S517" s="15">
        <v>8461.92</v>
      </c>
      <c r="T517" s="15">
        <v>658800.66</v>
      </c>
      <c r="U517" s="22">
        <f t="shared" si="40"/>
        <v>614851.30999999994</v>
      </c>
      <c r="V517" s="23">
        <f t="shared" si="41"/>
        <v>6.6711150532241553E-2</v>
      </c>
      <c r="W517" s="24">
        <f>Parametros!$B$4*H517+Parametros!$B$5*K517*100+Parametros!$B$6*P517+Parametros!$B$7*(1-L517)*100</f>
        <v>89.701499999999996</v>
      </c>
      <c r="X517" s="16">
        <f>INDEX('Tasa Referencia'!$B$2:$B$37,MATCH(B517,'Tasa Referencia'!$A$2:$A$37,0))</f>
        <v>0.1124</v>
      </c>
      <c r="Y517" s="16">
        <f>INDEX('Catalogo Proveedores'!$N$2:$N$101,MATCH(A517,'Catalogo Proveedores'!$A$2:$A$101,0))</f>
        <v>1.2500000000000001E-2</v>
      </c>
      <c r="Z517" s="14">
        <v>3.1900000000000001E-3</v>
      </c>
      <c r="AA517" s="16">
        <f t="shared" si="42"/>
        <v>0.12809000000000001</v>
      </c>
      <c r="AB517" s="25">
        <f t="shared" si="43"/>
        <v>1.0094436627875902E-2</v>
      </c>
      <c r="AC517" s="23">
        <f t="shared" si="44"/>
        <v>5.6616713904365651E-2</v>
      </c>
    </row>
    <row r="518" spans="1:29" x14ac:dyDescent="0.3">
      <c r="A518" s="4" t="s">
        <v>101</v>
      </c>
      <c r="B518" s="18">
        <v>45292</v>
      </c>
      <c r="C518" s="4" t="s">
        <v>281</v>
      </c>
      <c r="D518" s="4">
        <v>1</v>
      </c>
      <c r="E518" s="15">
        <v>785875.14</v>
      </c>
      <c r="F518" s="19">
        <v>1.0858000000000001</v>
      </c>
      <c r="G518" s="20">
        <v>0</v>
      </c>
      <c r="H518" s="4">
        <v>77.5</v>
      </c>
      <c r="I518" s="4">
        <v>7</v>
      </c>
      <c r="J518" s="4">
        <v>0</v>
      </c>
      <c r="K518" s="21">
        <v>0.93559999999999999</v>
      </c>
      <c r="L518" s="21">
        <v>0.13059999999999999</v>
      </c>
      <c r="M518" s="4">
        <v>1</v>
      </c>
      <c r="N518" s="4">
        <v>0</v>
      </c>
      <c r="O518" s="4">
        <v>0</v>
      </c>
      <c r="P518" s="4">
        <v>87.4</v>
      </c>
      <c r="Q518" s="15">
        <v>1418.64</v>
      </c>
      <c r="R518" s="15">
        <v>36679.47</v>
      </c>
      <c r="S518" s="15">
        <v>30800.400000000001</v>
      </c>
      <c r="T518" s="15">
        <v>832130.03</v>
      </c>
      <c r="U518" s="22">
        <f t="shared" si="40"/>
        <v>793172.85</v>
      </c>
      <c r="V518" s="23">
        <f t="shared" si="41"/>
        <v>4.6816216931865863E-2</v>
      </c>
      <c r="W518" s="24">
        <f>Parametros!$B$4*H518+Parametros!$B$5*K518*100+Parametros!$B$6*P518+Parametros!$B$7*(1-L518)*100</f>
        <v>85.713999999999999</v>
      </c>
      <c r="X518" s="16">
        <f>INDEX('Tasa Referencia'!$B$2:$B$37,MATCH(B518,'Tasa Referencia'!$A$2:$A$37,0))</f>
        <v>0.1133</v>
      </c>
      <c r="Y518" s="16">
        <f>INDEX('Catalogo Proveedores'!$N$2:$N$101,MATCH(A518,'Catalogo Proveedores'!$A$2:$A$101,0))</f>
        <v>1.2500000000000001E-2</v>
      </c>
      <c r="Z518" s="14">
        <v>4.9899999999999996E-3</v>
      </c>
      <c r="AA518" s="16">
        <f t="shared" si="42"/>
        <v>0.13078999999999999</v>
      </c>
      <c r="AB518" s="25">
        <f t="shared" si="43"/>
        <v>1.0295681488852626E-2</v>
      </c>
      <c r="AC518" s="23">
        <f t="shared" si="44"/>
        <v>3.6520535443013237E-2</v>
      </c>
    </row>
    <row r="519" spans="1:29" x14ac:dyDescent="0.3">
      <c r="A519" s="4" t="s">
        <v>101</v>
      </c>
      <c r="B519" s="18">
        <v>45323</v>
      </c>
      <c r="C519" s="4" t="s">
        <v>281</v>
      </c>
      <c r="D519" s="4">
        <v>2</v>
      </c>
      <c r="E519" s="15">
        <v>817204.39</v>
      </c>
      <c r="F519" s="19">
        <v>1.0858000000000001</v>
      </c>
      <c r="G519" s="20">
        <v>0</v>
      </c>
      <c r="H519" s="4">
        <v>79.2</v>
      </c>
      <c r="I519" s="4">
        <v>8</v>
      </c>
      <c r="J519" s="4">
        <v>0</v>
      </c>
      <c r="K519" s="21">
        <v>0.94979999999999998</v>
      </c>
      <c r="L519" s="21">
        <v>8.5900000000000004E-2</v>
      </c>
      <c r="M519" s="4">
        <v>0</v>
      </c>
      <c r="N519" s="4">
        <v>0</v>
      </c>
      <c r="O519" s="4">
        <v>0</v>
      </c>
      <c r="P519" s="4">
        <v>84.1</v>
      </c>
      <c r="Q519" s="15">
        <v>0</v>
      </c>
      <c r="R519" s="15">
        <v>23442.99</v>
      </c>
      <c r="S519" s="15">
        <v>21056.33</v>
      </c>
      <c r="T519" s="15">
        <v>862548.01</v>
      </c>
      <c r="U519" s="22">
        <f t="shared" si="40"/>
        <v>819591.05</v>
      </c>
      <c r="V519" s="23">
        <f t="shared" si="41"/>
        <v>4.9802398825312878E-2</v>
      </c>
      <c r="W519" s="24">
        <f>Parametros!$B$4*H519+Parametros!$B$5*K519*100+Parametros!$B$6*P519+Parametros!$B$7*(1-L519)*100</f>
        <v>86.745499999999993</v>
      </c>
      <c r="X519" s="16">
        <f>INDEX('Tasa Referencia'!$B$2:$B$37,MATCH(B519,'Tasa Referencia'!$A$2:$A$37,0))</f>
        <v>0.1123</v>
      </c>
      <c r="Y519" s="16">
        <f>INDEX('Catalogo Proveedores'!$N$2:$N$101,MATCH(A519,'Catalogo Proveedores'!$A$2:$A$101,0))</f>
        <v>1.2500000000000001E-2</v>
      </c>
      <c r="Z519" s="14">
        <v>-1.67E-3</v>
      </c>
      <c r="AA519" s="16">
        <f t="shared" si="42"/>
        <v>0.12312999999999999</v>
      </c>
      <c r="AB519" s="25">
        <f t="shared" si="43"/>
        <v>9.7235890613145415E-3</v>
      </c>
      <c r="AC519" s="23">
        <f t="shared" si="44"/>
        <v>4.0078809763998337E-2</v>
      </c>
    </row>
    <row r="520" spans="1:29" x14ac:dyDescent="0.3">
      <c r="A520" s="4" t="s">
        <v>101</v>
      </c>
      <c r="B520" s="18">
        <v>45352</v>
      </c>
      <c r="C520" s="4" t="s">
        <v>281</v>
      </c>
      <c r="D520" s="4">
        <v>3</v>
      </c>
      <c r="E520" s="15">
        <v>908276.31</v>
      </c>
      <c r="F520" s="19">
        <v>1.0858000000000001</v>
      </c>
      <c r="G520" s="20">
        <v>0</v>
      </c>
      <c r="H520" s="4">
        <v>75.900000000000006</v>
      </c>
      <c r="I520" s="4">
        <v>8</v>
      </c>
      <c r="J520" s="4">
        <v>1</v>
      </c>
      <c r="K520" s="21">
        <v>0.85489999999999999</v>
      </c>
      <c r="L520" s="21">
        <v>5.7599999999999998E-2</v>
      </c>
      <c r="M520" s="4">
        <v>3</v>
      </c>
      <c r="N520" s="4">
        <v>0</v>
      </c>
      <c r="O520" s="4">
        <v>0</v>
      </c>
      <c r="P520" s="4">
        <v>81.8</v>
      </c>
      <c r="Q520" s="15">
        <v>27030.78</v>
      </c>
      <c r="R520" s="15">
        <v>31067.39</v>
      </c>
      <c r="S520" s="15">
        <v>17504.29</v>
      </c>
      <c r="T520" s="15">
        <v>925046.06</v>
      </c>
      <c r="U520" s="22">
        <f t="shared" si="40"/>
        <v>948870.19000000006</v>
      </c>
      <c r="V520" s="23">
        <f t="shared" si="41"/>
        <v>-2.575453377964769E-2</v>
      </c>
      <c r="W520" s="24">
        <f>Parametros!$B$4*H520+Parametros!$B$5*K520*100+Parametros!$B$6*P520+Parametros!$B$7*(1-L520)*100</f>
        <v>82.707999999999998</v>
      </c>
      <c r="X520" s="16">
        <f>INDEX('Tasa Referencia'!$B$2:$B$37,MATCH(B520,'Tasa Referencia'!$A$2:$A$37,0))</f>
        <v>0.1101</v>
      </c>
      <c r="Y520" s="16">
        <f>INDEX('Catalogo Proveedores'!$N$2:$N$101,MATCH(A520,'Catalogo Proveedores'!$A$2:$A$101,0))</f>
        <v>1.2500000000000001E-2</v>
      </c>
      <c r="Z520" s="14">
        <v>-4.0299999999999997E-3</v>
      </c>
      <c r="AA520" s="16">
        <f t="shared" si="42"/>
        <v>0.11856999999999999</v>
      </c>
      <c r="AB520" s="25">
        <f t="shared" si="43"/>
        <v>9.381321622771388E-3</v>
      </c>
      <c r="AC520" s="23">
        <f t="shared" si="44"/>
        <v>-3.5135855402419078E-2</v>
      </c>
    </row>
    <row r="521" spans="1:29" x14ac:dyDescent="0.3">
      <c r="A521" s="4" t="s">
        <v>101</v>
      </c>
      <c r="B521" s="18">
        <v>45383</v>
      </c>
      <c r="C521" s="4" t="s">
        <v>281</v>
      </c>
      <c r="D521" s="4">
        <v>4</v>
      </c>
      <c r="E521" s="15">
        <v>905423.83</v>
      </c>
      <c r="F521" s="19">
        <v>1.0858000000000001</v>
      </c>
      <c r="G521" s="20">
        <v>0</v>
      </c>
      <c r="H521" s="4">
        <v>72.5</v>
      </c>
      <c r="I521" s="4">
        <v>6</v>
      </c>
      <c r="J521" s="4">
        <v>1</v>
      </c>
      <c r="K521" s="21">
        <v>0.78890000000000005</v>
      </c>
      <c r="L521" s="21">
        <v>0.1421</v>
      </c>
      <c r="M521" s="4">
        <v>2</v>
      </c>
      <c r="N521" s="4">
        <v>1</v>
      </c>
      <c r="O521" s="4">
        <v>5.3</v>
      </c>
      <c r="P521" s="4">
        <v>88.9</v>
      </c>
      <c r="Q521" s="15">
        <v>39484.39</v>
      </c>
      <c r="R521" s="15">
        <v>55522.41</v>
      </c>
      <c r="S521" s="15">
        <v>40420.61</v>
      </c>
      <c r="T521" s="15">
        <v>879898.26</v>
      </c>
      <c r="U521" s="22">
        <f t="shared" si="40"/>
        <v>960010.02</v>
      </c>
      <c r="V521" s="23">
        <f t="shared" si="41"/>
        <v>-9.1046617139577027E-2</v>
      </c>
      <c r="W521" s="24">
        <f>Parametros!$B$4*H521+Parametros!$B$5*K521*100+Parametros!$B$6*P521+Parametros!$B$7*(1-L521)*100</f>
        <v>79.6905</v>
      </c>
      <c r="X521" s="16">
        <f>INDEX('Tasa Referencia'!$B$2:$B$37,MATCH(B521,'Tasa Referencia'!$A$2:$A$37,0))</f>
        <v>0.10920000000000001</v>
      </c>
      <c r="Y521" s="16">
        <f>INDEX('Catalogo Proveedores'!$N$2:$N$101,MATCH(A521,'Catalogo Proveedores'!$A$2:$A$101,0))</f>
        <v>1.2500000000000001E-2</v>
      </c>
      <c r="Z521" s="14">
        <v>-3.0000000000000001E-5</v>
      </c>
      <c r="AA521" s="16">
        <f t="shared" si="42"/>
        <v>0.12167</v>
      </c>
      <c r="AB521" s="25">
        <f t="shared" si="43"/>
        <v>9.6141422842970226E-3</v>
      </c>
      <c r="AC521" s="23">
        <f t="shared" si="44"/>
        <v>-0.10066075942387405</v>
      </c>
    </row>
    <row r="522" spans="1:29" x14ac:dyDescent="0.3">
      <c r="A522" s="4" t="s">
        <v>101</v>
      </c>
      <c r="B522" s="18">
        <v>45413</v>
      </c>
      <c r="C522" s="4" t="s">
        <v>281</v>
      </c>
      <c r="D522" s="4">
        <v>5</v>
      </c>
      <c r="E522" s="15">
        <v>952562.39</v>
      </c>
      <c r="F522" s="19">
        <v>1.0858000000000001</v>
      </c>
      <c r="G522" s="20">
        <v>0</v>
      </c>
      <c r="H522" s="4">
        <v>70.3</v>
      </c>
      <c r="I522" s="4">
        <v>9</v>
      </c>
      <c r="J522" s="4">
        <v>2</v>
      </c>
      <c r="K522" s="21">
        <v>0.8085</v>
      </c>
      <c r="L522" s="21">
        <v>8.6300000000000002E-2</v>
      </c>
      <c r="M522" s="4">
        <v>3</v>
      </c>
      <c r="N522" s="4">
        <v>1</v>
      </c>
      <c r="O522" s="4">
        <v>7.1</v>
      </c>
      <c r="P522" s="4">
        <v>87.4</v>
      </c>
      <c r="Q522" s="15">
        <v>36301.699999999997</v>
      </c>
      <c r="R522" s="15">
        <v>51153.16</v>
      </c>
      <c r="S522" s="15">
        <v>28463.39</v>
      </c>
      <c r="T522" s="15">
        <v>944793.38</v>
      </c>
      <c r="U522" s="22">
        <f t="shared" si="40"/>
        <v>1011553.86</v>
      </c>
      <c r="V522" s="23">
        <f t="shared" si="41"/>
        <v>-7.0661460392535749E-2</v>
      </c>
      <c r="W522" s="24">
        <f>Parametros!$B$4*H522+Parametros!$B$5*K522*100+Parametros!$B$6*P522+Parametros!$B$7*(1-L522)*100</f>
        <v>80.045500000000004</v>
      </c>
      <c r="X522" s="16">
        <f>INDEX('Tasa Referencia'!$B$2:$B$37,MATCH(B522,'Tasa Referencia'!$A$2:$A$37,0))</f>
        <v>0.1077</v>
      </c>
      <c r="Y522" s="16">
        <f>INDEX('Catalogo Proveedores'!$N$2:$N$101,MATCH(A522,'Catalogo Proveedores'!$A$2:$A$101,0))</f>
        <v>1.2500000000000001E-2</v>
      </c>
      <c r="Z522" s="14">
        <v>-1.5900000000000001E-3</v>
      </c>
      <c r="AA522" s="16">
        <f t="shared" si="42"/>
        <v>0.11861000000000001</v>
      </c>
      <c r="AB522" s="25">
        <f t="shared" si="43"/>
        <v>9.3843295250581882E-3</v>
      </c>
      <c r="AC522" s="23">
        <f t="shared" si="44"/>
        <v>-8.0045789917593937E-2</v>
      </c>
    </row>
    <row r="523" spans="1:29" x14ac:dyDescent="0.3">
      <c r="A523" s="4" t="s">
        <v>101</v>
      </c>
      <c r="B523" s="18">
        <v>45444</v>
      </c>
      <c r="C523" s="4" t="s">
        <v>281</v>
      </c>
      <c r="D523" s="4">
        <v>6</v>
      </c>
      <c r="E523" s="15">
        <v>927292.62</v>
      </c>
      <c r="F523" s="19">
        <v>1.0858000000000001</v>
      </c>
      <c r="G523" s="20">
        <v>0</v>
      </c>
      <c r="H523" s="4">
        <v>69.599999999999994</v>
      </c>
      <c r="I523" s="4">
        <v>4</v>
      </c>
      <c r="J523" s="4">
        <v>0</v>
      </c>
      <c r="K523" s="21">
        <v>0.95079999999999998</v>
      </c>
      <c r="L523" s="21">
        <v>0.11700000000000001</v>
      </c>
      <c r="M523" s="4">
        <v>0</v>
      </c>
      <c r="N523" s="4">
        <v>1</v>
      </c>
      <c r="O523" s="4">
        <v>22.2</v>
      </c>
      <c r="P523" s="4">
        <v>94.9</v>
      </c>
      <c r="Q523" s="15">
        <v>109084.73</v>
      </c>
      <c r="R523" s="15">
        <v>53651.86</v>
      </c>
      <c r="S523" s="15">
        <v>32557.14</v>
      </c>
      <c r="T523" s="15">
        <v>969214.29</v>
      </c>
      <c r="U523" s="22">
        <f t="shared" si="40"/>
        <v>1057472.07</v>
      </c>
      <c r="V523" s="23">
        <f t="shared" si="41"/>
        <v>-9.1061162542289825E-2</v>
      </c>
      <c r="W523" s="24">
        <f>Parametros!$B$4*H523+Parametros!$B$5*K523*100+Parametros!$B$6*P523+Parametros!$B$7*(1-L523)*100</f>
        <v>85.109000000000009</v>
      </c>
      <c r="X523" s="16">
        <f>INDEX('Tasa Referencia'!$B$2:$B$37,MATCH(B523,'Tasa Referencia'!$A$2:$A$37,0))</f>
        <v>0.1045</v>
      </c>
      <c r="Y523" s="16">
        <f>INDEX('Catalogo Proveedores'!$N$2:$N$101,MATCH(A523,'Catalogo Proveedores'!$A$2:$A$101,0))</f>
        <v>1.2500000000000001E-2</v>
      </c>
      <c r="Z523" s="14">
        <v>-1.31E-3</v>
      </c>
      <c r="AA523" s="16">
        <f t="shared" si="42"/>
        <v>0.11568999999999999</v>
      </c>
      <c r="AB523" s="25">
        <f t="shared" si="43"/>
        <v>9.1644931149030828E-3</v>
      </c>
      <c r="AC523" s="23">
        <f t="shared" si="44"/>
        <v>-0.10022565565719291</v>
      </c>
    </row>
    <row r="524" spans="1:29" x14ac:dyDescent="0.3">
      <c r="A524" s="4" t="s">
        <v>101</v>
      </c>
      <c r="B524" s="18">
        <v>45474</v>
      </c>
      <c r="C524" s="4" t="s">
        <v>281</v>
      </c>
      <c r="D524" s="4">
        <v>7</v>
      </c>
      <c r="E524" s="15">
        <v>961691.42</v>
      </c>
      <c r="F524" s="19">
        <v>1.0858000000000001</v>
      </c>
      <c r="G524" s="20">
        <v>0</v>
      </c>
      <c r="H524" s="4">
        <v>75.400000000000006</v>
      </c>
      <c r="I524" s="4">
        <v>7</v>
      </c>
      <c r="J524" s="4">
        <v>0</v>
      </c>
      <c r="K524" s="21">
        <v>0.94599999999999995</v>
      </c>
      <c r="L524" s="21">
        <v>9.74E-2</v>
      </c>
      <c r="M524" s="4">
        <v>0</v>
      </c>
      <c r="N524" s="4">
        <v>0</v>
      </c>
      <c r="O524" s="4">
        <v>0</v>
      </c>
      <c r="P524" s="4">
        <v>89.8</v>
      </c>
      <c r="Q524" s="15">
        <v>0</v>
      </c>
      <c r="R524" s="15">
        <v>49186.65</v>
      </c>
      <c r="S524" s="15">
        <v>28110.6</v>
      </c>
      <c r="T524" s="15">
        <v>1014295.69</v>
      </c>
      <c r="U524" s="22">
        <f t="shared" si="40"/>
        <v>982767.47000000009</v>
      </c>
      <c r="V524" s="23">
        <f t="shared" si="41"/>
        <v>3.1083854847100707E-2</v>
      </c>
      <c r="W524" s="24">
        <f>Parametros!$B$4*H524+Parametros!$B$5*K524*100+Parametros!$B$6*P524+Parametros!$B$7*(1-L524)*100</f>
        <v>86.268999999999991</v>
      </c>
      <c r="X524" s="16">
        <f>INDEX('Tasa Referencia'!$B$2:$B$37,MATCH(B524,'Tasa Referencia'!$A$2:$A$37,0))</f>
        <v>0.1027</v>
      </c>
      <c r="Y524" s="16">
        <f>INDEX('Catalogo Proveedores'!$N$2:$N$101,MATCH(A524,'Catalogo Proveedores'!$A$2:$A$101,0))</f>
        <v>1.2500000000000001E-2</v>
      </c>
      <c r="Z524" s="14">
        <v>2.9499999999999999E-3</v>
      </c>
      <c r="AA524" s="16">
        <f t="shared" si="42"/>
        <v>0.11814999999999999</v>
      </c>
      <c r="AB524" s="25">
        <f t="shared" si="43"/>
        <v>9.3497326944631531E-3</v>
      </c>
      <c r="AC524" s="23">
        <f t="shared" si="44"/>
        <v>2.1734122152637553E-2</v>
      </c>
    </row>
    <row r="525" spans="1:29" x14ac:dyDescent="0.3">
      <c r="A525" s="4" t="s">
        <v>101</v>
      </c>
      <c r="B525" s="18">
        <v>45505</v>
      </c>
      <c r="C525" s="4" t="s">
        <v>281</v>
      </c>
      <c r="D525" s="4">
        <v>8</v>
      </c>
      <c r="E525" s="15">
        <v>862712.1</v>
      </c>
      <c r="F525" s="19">
        <v>1.0858000000000001</v>
      </c>
      <c r="G525" s="20">
        <v>0</v>
      </c>
      <c r="H525" s="4">
        <v>73.2</v>
      </c>
      <c r="I525" s="4">
        <v>8</v>
      </c>
      <c r="J525" s="4">
        <v>2</v>
      </c>
      <c r="K525" s="21">
        <v>0.77729999999999999</v>
      </c>
      <c r="L525" s="21">
        <v>9.9599999999999994E-2</v>
      </c>
      <c r="M525" s="4">
        <v>2</v>
      </c>
      <c r="N525" s="4">
        <v>0</v>
      </c>
      <c r="O525" s="4">
        <v>0</v>
      </c>
      <c r="P525" s="4">
        <v>83.5</v>
      </c>
      <c r="Q525" s="15">
        <v>24412.87</v>
      </c>
      <c r="R525" s="15">
        <v>48716.49</v>
      </c>
      <c r="S525" s="15">
        <v>29227.72</v>
      </c>
      <c r="T525" s="15">
        <v>830637.36</v>
      </c>
      <c r="U525" s="22">
        <f t="shared" si="40"/>
        <v>906613.74</v>
      </c>
      <c r="V525" s="23">
        <f t="shared" si="41"/>
        <v>-9.1467568952111666E-2</v>
      </c>
      <c r="W525" s="24">
        <f>Parametros!$B$4*H525+Parametros!$B$5*K525*100+Parametros!$B$6*P525+Parametros!$B$7*(1-L525)*100</f>
        <v>79.144999999999996</v>
      </c>
      <c r="X525" s="16">
        <f>INDEX('Tasa Referencia'!$B$2:$B$37,MATCH(B525,'Tasa Referencia'!$A$2:$A$37,0))</f>
        <v>0.1017</v>
      </c>
      <c r="Y525" s="16">
        <f>INDEX('Catalogo Proveedores'!$N$2:$N$101,MATCH(A525,'Catalogo Proveedores'!$A$2:$A$101,0))</f>
        <v>1.2500000000000001E-2</v>
      </c>
      <c r="Z525" s="14">
        <v>1.2999999999999999E-3</v>
      </c>
      <c r="AA525" s="16">
        <f t="shared" si="42"/>
        <v>0.11549999999999999</v>
      </c>
      <c r="AB525" s="25">
        <f t="shared" si="43"/>
        <v>9.1501704221177427E-3</v>
      </c>
      <c r="AC525" s="23">
        <f t="shared" si="44"/>
        <v>-0.10061773937422941</v>
      </c>
    </row>
    <row r="526" spans="1:29" x14ac:dyDescent="0.3">
      <c r="A526" s="4" t="s">
        <v>101</v>
      </c>
      <c r="B526" s="18">
        <v>45536</v>
      </c>
      <c r="C526" s="4" t="s">
        <v>281</v>
      </c>
      <c r="D526" s="4">
        <v>9</v>
      </c>
      <c r="E526" s="15">
        <v>843892.12</v>
      </c>
      <c r="F526" s="19">
        <v>1.0858000000000001</v>
      </c>
      <c r="G526" s="20">
        <v>0</v>
      </c>
      <c r="H526" s="4">
        <v>71.2</v>
      </c>
      <c r="I526" s="4">
        <v>9</v>
      </c>
      <c r="J526" s="4">
        <v>1</v>
      </c>
      <c r="K526" s="21">
        <v>0.876</v>
      </c>
      <c r="L526" s="21">
        <v>8.77E-2</v>
      </c>
      <c r="M526" s="4">
        <v>1</v>
      </c>
      <c r="N526" s="4">
        <v>1</v>
      </c>
      <c r="O526" s="4">
        <v>14.3</v>
      </c>
      <c r="P526" s="4">
        <v>90.3</v>
      </c>
      <c r="Q526" s="15">
        <v>65424.01</v>
      </c>
      <c r="R526" s="15">
        <v>41501.919999999998</v>
      </c>
      <c r="S526" s="15">
        <v>23878.560000000001</v>
      </c>
      <c r="T526" s="15">
        <v>853255.99</v>
      </c>
      <c r="U526" s="22">
        <f t="shared" si="40"/>
        <v>926939.49</v>
      </c>
      <c r="V526" s="23">
        <f t="shared" si="41"/>
        <v>-8.635567855784991E-2</v>
      </c>
      <c r="W526" s="24">
        <f>Parametros!$B$4*H526+Parametros!$B$5*K526*100+Parametros!$B$6*P526+Parametros!$B$7*(1-L526)*100</f>
        <v>82.944499999999991</v>
      </c>
      <c r="X526" s="16">
        <f>INDEX('Tasa Referencia'!$B$2:$B$37,MATCH(B526,'Tasa Referencia'!$A$2:$A$37,0))</f>
        <v>9.7900000000000001E-2</v>
      </c>
      <c r="Y526" s="16">
        <f>INDEX('Catalogo Proveedores'!$N$2:$N$101,MATCH(A526,'Catalogo Proveedores'!$A$2:$A$101,0))</f>
        <v>1.2500000000000001E-2</v>
      </c>
      <c r="Z526" s="14">
        <v>3.3600000000000001E-3</v>
      </c>
      <c r="AA526" s="16">
        <f t="shared" si="42"/>
        <v>0.11376</v>
      </c>
      <c r="AB526" s="25">
        <f t="shared" si="43"/>
        <v>9.0189005952192591E-3</v>
      </c>
      <c r="AC526" s="23">
        <f t="shared" si="44"/>
        <v>-9.5374579153069169E-2</v>
      </c>
    </row>
    <row r="527" spans="1:29" x14ac:dyDescent="0.3">
      <c r="A527" s="4" t="s">
        <v>101</v>
      </c>
      <c r="B527" s="18">
        <v>45566</v>
      </c>
      <c r="C527" s="4" t="s">
        <v>281</v>
      </c>
      <c r="D527" s="4">
        <v>10</v>
      </c>
      <c r="E527" s="15">
        <v>813218.59</v>
      </c>
      <c r="F527" s="19">
        <v>1.1362000000000001</v>
      </c>
      <c r="G527" s="20">
        <v>4.6399999999999997E-2</v>
      </c>
      <c r="H527" s="4">
        <v>73.8</v>
      </c>
      <c r="I527" s="4">
        <v>8</v>
      </c>
      <c r="J527" s="4">
        <v>1</v>
      </c>
      <c r="K527" s="21">
        <v>0.89149999999999996</v>
      </c>
      <c r="L527" s="21">
        <v>0.10970000000000001</v>
      </c>
      <c r="M527" s="4">
        <v>0</v>
      </c>
      <c r="N527" s="4">
        <v>0</v>
      </c>
      <c r="O527" s="4">
        <v>0</v>
      </c>
      <c r="P527" s="4">
        <v>86.5</v>
      </c>
      <c r="Q527" s="15">
        <v>0</v>
      </c>
      <c r="R527" s="15">
        <v>45141.38</v>
      </c>
      <c r="S527" s="15">
        <v>28395.61</v>
      </c>
      <c r="T527" s="15">
        <v>847569.03</v>
      </c>
      <c r="U527" s="22">
        <f t="shared" si="40"/>
        <v>829964.36</v>
      </c>
      <c r="V527" s="23">
        <f t="shared" si="41"/>
        <v>2.0770780168784649E-2</v>
      </c>
      <c r="W527" s="24">
        <f>Parametros!$B$4*H527+Parametros!$B$5*K527*100+Parametros!$B$6*P527+Parametros!$B$7*(1-L527)*100</f>
        <v>83.229500000000002</v>
      </c>
      <c r="X527" s="16">
        <f>INDEX('Tasa Referencia'!$B$2:$B$37,MATCH(B527,'Tasa Referencia'!$A$2:$A$37,0))</f>
        <v>9.5200000000000007E-2</v>
      </c>
      <c r="Y527" s="16">
        <f>INDEX('Catalogo Proveedores'!$N$2:$N$101,MATCH(A527,'Catalogo Proveedores'!$A$2:$A$101,0))</f>
        <v>1.2500000000000001E-2</v>
      </c>
      <c r="Z527" s="14">
        <v>1.01E-3</v>
      </c>
      <c r="AA527" s="16">
        <f t="shared" si="42"/>
        <v>0.10871</v>
      </c>
      <c r="AB527" s="25">
        <f t="shared" si="43"/>
        <v>8.636848983365919E-3</v>
      </c>
      <c r="AC527" s="23">
        <f t="shared" si="44"/>
        <v>1.213393118541873E-2</v>
      </c>
    </row>
    <row r="528" spans="1:29" x14ac:dyDescent="0.3">
      <c r="A528" s="4" t="s">
        <v>101</v>
      </c>
      <c r="B528" s="18">
        <v>45597</v>
      </c>
      <c r="C528" s="4" t="s">
        <v>281</v>
      </c>
      <c r="D528" s="4">
        <v>11</v>
      </c>
      <c r="E528" s="15">
        <v>780531.85</v>
      </c>
      <c r="F528" s="19">
        <v>1.1362000000000001</v>
      </c>
      <c r="G528" s="20">
        <v>0</v>
      </c>
      <c r="H528" s="4">
        <v>77.099999999999994</v>
      </c>
      <c r="I528" s="4">
        <v>8</v>
      </c>
      <c r="J528" s="4">
        <v>1</v>
      </c>
      <c r="K528" s="21">
        <v>0.89759999999999995</v>
      </c>
      <c r="L528" s="21">
        <v>0.10199999999999999</v>
      </c>
      <c r="M528" s="4">
        <v>0</v>
      </c>
      <c r="N528" s="4">
        <v>0</v>
      </c>
      <c r="O528" s="4">
        <v>0</v>
      </c>
      <c r="P528" s="4">
        <v>96.9</v>
      </c>
      <c r="Q528" s="15">
        <v>0</v>
      </c>
      <c r="R528" s="15">
        <v>44971.44</v>
      </c>
      <c r="S528" s="15">
        <v>25454.1</v>
      </c>
      <c r="T528" s="15">
        <v>811339.2</v>
      </c>
      <c r="U528" s="22">
        <f t="shared" si="40"/>
        <v>800049.19000000006</v>
      </c>
      <c r="V528" s="23">
        <f t="shared" si="41"/>
        <v>1.3915277358717407E-2</v>
      </c>
      <c r="W528" s="24">
        <f>Parametros!$B$4*H528+Parametros!$B$5*K528*100+Parametros!$B$6*P528+Parametros!$B$7*(1-L528)*100</f>
        <v>86.763000000000005</v>
      </c>
      <c r="X528" s="16">
        <f>INDEX('Tasa Referencia'!$B$2:$B$37,MATCH(B528,'Tasa Referencia'!$A$2:$A$37,0))</f>
        <v>9.5600000000000004E-2</v>
      </c>
      <c r="Y528" s="16">
        <f>INDEX('Catalogo Proveedores'!$N$2:$N$101,MATCH(A528,'Catalogo Proveedores'!$A$2:$A$101,0))</f>
        <v>1.2500000000000001E-2</v>
      </c>
      <c r="Z528" s="14">
        <v>2.2300000000000002E-3</v>
      </c>
      <c r="AA528" s="16">
        <f t="shared" si="42"/>
        <v>0.11033</v>
      </c>
      <c r="AB528" s="25">
        <f t="shared" si="43"/>
        <v>8.7595815912393515E-3</v>
      </c>
      <c r="AC528" s="23">
        <f t="shared" si="44"/>
        <v>5.1556957674780551E-3</v>
      </c>
    </row>
    <row r="529" spans="1:29" x14ac:dyDescent="0.3">
      <c r="A529" s="4" t="s">
        <v>101</v>
      </c>
      <c r="B529" s="18">
        <v>45627</v>
      </c>
      <c r="C529" s="4" t="s">
        <v>281</v>
      </c>
      <c r="D529" s="4">
        <v>12</v>
      </c>
      <c r="E529" s="15">
        <v>743784.16</v>
      </c>
      <c r="F529" s="19">
        <v>1.1920999999999999</v>
      </c>
      <c r="G529" s="20">
        <v>4.9200000000000001E-2</v>
      </c>
      <c r="H529" s="4">
        <v>79.2</v>
      </c>
      <c r="I529" s="4">
        <v>6</v>
      </c>
      <c r="J529" s="4">
        <v>1</v>
      </c>
      <c r="K529" s="21">
        <v>0.89639999999999997</v>
      </c>
      <c r="L529" s="21">
        <v>0.11990000000000001</v>
      </c>
      <c r="M529" s="4">
        <v>0</v>
      </c>
      <c r="N529" s="4">
        <v>0</v>
      </c>
      <c r="O529" s="4">
        <v>0</v>
      </c>
      <c r="P529" s="4">
        <v>92.3</v>
      </c>
      <c r="Q529" s="15">
        <v>0</v>
      </c>
      <c r="R529" s="15">
        <v>42992.17</v>
      </c>
      <c r="S529" s="15">
        <v>28251.08</v>
      </c>
      <c r="T529" s="15">
        <v>817824.16</v>
      </c>
      <c r="U529" s="22">
        <f t="shared" si="40"/>
        <v>758525.25000000012</v>
      </c>
      <c r="V529" s="23">
        <f t="shared" si="41"/>
        <v>7.2508141603446777E-2</v>
      </c>
      <c r="W529" s="24">
        <f>Parametros!$B$4*H529+Parametros!$B$5*K529*100+Parametros!$B$6*P529+Parametros!$B$7*(1-L529)*100</f>
        <v>86.273499999999999</v>
      </c>
      <c r="X529" s="16">
        <f>INDEX('Tasa Referencia'!$B$2:$B$37,MATCH(B529,'Tasa Referencia'!$A$2:$A$37,0))</f>
        <v>9.2399999999999996E-2</v>
      </c>
      <c r="Y529" s="16">
        <f>INDEX('Catalogo Proveedores'!$N$2:$N$101,MATCH(A529,'Catalogo Proveedores'!$A$2:$A$101,0))</f>
        <v>1.2500000000000001E-2</v>
      </c>
      <c r="Z529" s="14">
        <v>3.64E-3</v>
      </c>
      <c r="AA529" s="16">
        <f t="shared" si="42"/>
        <v>0.10854</v>
      </c>
      <c r="AB529" s="25">
        <f t="shared" si="43"/>
        <v>8.6239601068216487E-3</v>
      </c>
      <c r="AC529" s="23">
        <f t="shared" si="44"/>
        <v>6.3884181496625128E-2</v>
      </c>
    </row>
    <row r="530" spans="1:29" x14ac:dyDescent="0.3">
      <c r="A530" s="4" t="s">
        <v>101</v>
      </c>
      <c r="B530" s="18">
        <v>45658</v>
      </c>
      <c r="C530" s="4" t="s">
        <v>282</v>
      </c>
      <c r="D530" s="4">
        <v>1</v>
      </c>
      <c r="E530" s="15">
        <v>830566.19</v>
      </c>
      <c r="F530" s="19">
        <v>1.1920999999999999</v>
      </c>
      <c r="G530" s="20">
        <v>0</v>
      </c>
      <c r="H530" s="4">
        <v>78.099999999999994</v>
      </c>
      <c r="I530" s="4">
        <v>7</v>
      </c>
      <c r="J530" s="4">
        <v>1</v>
      </c>
      <c r="K530" s="21">
        <v>0.88029999999999997</v>
      </c>
      <c r="L530" s="21">
        <v>4.58E-2</v>
      </c>
      <c r="M530" s="4">
        <v>0</v>
      </c>
      <c r="N530" s="4">
        <v>0</v>
      </c>
      <c r="O530" s="4">
        <v>0</v>
      </c>
      <c r="P530" s="4">
        <v>88.1</v>
      </c>
      <c r="Q530" s="15">
        <v>0</v>
      </c>
      <c r="R530" s="15">
        <v>16913.61</v>
      </c>
      <c r="S530" s="15">
        <v>13061.57</v>
      </c>
      <c r="T530" s="15">
        <v>870593.42</v>
      </c>
      <c r="U530" s="22">
        <f t="shared" si="40"/>
        <v>834418.23</v>
      </c>
      <c r="V530" s="23">
        <f t="shared" si="41"/>
        <v>4.1552335647103852E-2</v>
      </c>
      <c r="W530" s="24">
        <f>Parametros!$B$4*H530+Parametros!$B$5*K530*100+Parametros!$B$6*P530+Parametros!$B$7*(1-L530)*100</f>
        <v>85.677000000000007</v>
      </c>
      <c r="X530" s="16">
        <f>INDEX('Tasa Referencia'!$B$2:$B$37,MATCH(B530,'Tasa Referencia'!$A$2:$A$37,0))</f>
        <v>8.8900000000000007E-2</v>
      </c>
      <c r="Y530" s="16">
        <f>INDEX('Catalogo Proveedores'!$N$2:$N$101,MATCH(A530,'Catalogo Proveedores'!$A$2:$A$101,0))</f>
        <v>1.2500000000000001E-2</v>
      </c>
      <c r="Z530" s="14">
        <v>1.65E-3</v>
      </c>
      <c r="AA530" s="16">
        <f t="shared" si="42"/>
        <v>0.10305</v>
      </c>
      <c r="AB530" s="25">
        <f t="shared" si="43"/>
        <v>8.2067480869039144E-3</v>
      </c>
      <c r="AC530" s="23">
        <f t="shared" si="44"/>
        <v>3.3345587560199938E-2</v>
      </c>
    </row>
    <row r="531" spans="1:29" x14ac:dyDescent="0.3">
      <c r="A531" s="4" t="s">
        <v>101</v>
      </c>
      <c r="B531" s="18">
        <v>45689</v>
      </c>
      <c r="C531" s="4" t="s">
        <v>282</v>
      </c>
      <c r="D531" s="4">
        <v>2</v>
      </c>
      <c r="E531" s="15">
        <v>844282.82</v>
      </c>
      <c r="F531" s="19">
        <v>1.1920999999999999</v>
      </c>
      <c r="G531" s="20">
        <v>0</v>
      </c>
      <c r="H531" s="4">
        <v>81.900000000000006</v>
      </c>
      <c r="I531" s="4">
        <v>8</v>
      </c>
      <c r="J531" s="4">
        <v>0</v>
      </c>
      <c r="K531" s="21">
        <v>0.94930000000000003</v>
      </c>
      <c r="L531" s="21">
        <v>4.9099999999999998E-2</v>
      </c>
      <c r="M531" s="4">
        <v>0</v>
      </c>
      <c r="N531" s="4">
        <v>0</v>
      </c>
      <c r="O531" s="4">
        <v>0</v>
      </c>
      <c r="P531" s="4">
        <v>88.3</v>
      </c>
      <c r="Q531" s="15">
        <v>0</v>
      </c>
      <c r="R531" s="15">
        <v>28002.3</v>
      </c>
      <c r="S531" s="15">
        <v>12440</v>
      </c>
      <c r="T531" s="15">
        <v>913627.88</v>
      </c>
      <c r="U531" s="22">
        <f t="shared" si="40"/>
        <v>859845.12</v>
      </c>
      <c r="V531" s="23">
        <f t="shared" si="41"/>
        <v>5.886724910365039E-2</v>
      </c>
      <c r="W531" s="24">
        <f>Parametros!$B$4*H531+Parametros!$B$5*K531*100+Parametros!$B$6*P531+Parametros!$B$7*(1-L531)*100</f>
        <v>89.067499999999995</v>
      </c>
      <c r="X531" s="16">
        <f>INDEX('Tasa Referencia'!$B$2:$B$37,MATCH(B531,'Tasa Referencia'!$A$2:$A$37,0))</f>
        <v>8.8300000000000003E-2</v>
      </c>
      <c r="Y531" s="16">
        <f>INDEX('Catalogo Proveedores'!$N$2:$N$101,MATCH(A531,'Catalogo Proveedores'!$A$2:$A$101,0))</f>
        <v>1.2500000000000001E-2</v>
      </c>
      <c r="Z531" s="14">
        <v>-1.08E-3</v>
      </c>
      <c r="AA531" s="16">
        <f t="shared" si="42"/>
        <v>9.9720000000000003E-2</v>
      </c>
      <c r="AB531" s="25">
        <f t="shared" si="43"/>
        <v>7.9527566643711189E-3</v>
      </c>
      <c r="AC531" s="23">
        <f t="shared" si="44"/>
        <v>5.0914492439279271E-2</v>
      </c>
    </row>
    <row r="532" spans="1:29" x14ac:dyDescent="0.3">
      <c r="A532" s="4" t="s">
        <v>101</v>
      </c>
      <c r="B532" s="18">
        <v>45717</v>
      </c>
      <c r="C532" s="4" t="s">
        <v>282</v>
      </c>
      <c r="D532" s="4">
        <v>3</v>
      </c>
      <c r="E532" s="15">
        <v>896780.75</v>
      </c>
      <c r="F532" s="19">
        <v>1.1920999999999999</v>
      </c>
      <c r="G532" s="20">
        <v>0</v>
      </c>
      <c r="H532" s="4">
        <v>83.6</v>
      </c>
      <c r="I532" s="4">
        <v>9</v>
      </c>
      <c r="J532" s="4">
        <v>1</v>
      </c>
      <c r="K532" s="21">
        <v>0.93289999999999995</v>
      </c>
      <c r="L532" s="21">
        <v>9.5799999999999996E-2</v>
      </c>
      <c r="M532" s="4">
        <v>1</v>
      </c>
      <c r="N532" s="4">
        <v>0</v>
      </c>
      <c r="O532" s="4">
        <v>0</v>
      </c>
      <c r="P532" s="4">
        <v>87.1</v>
      </c>
      <c r="Q532" s="15">
        <v>3257.2</v>
      </c>
      <c r="R532" s="15">
        <v>57909.2</v>
      </c>
      <c r="S532" s="15">
        <v>27577.56</v>
      </c>
      <c r="T532" s="15">
        <v>927606.7</v>
      </c>
      <c r="U532" s="22">
        <f t="shared" si="40"/>
        <v>930369.58999999985</v>
      </c>
      <c r="V532" s="23">
        <f t="shared" si="41"/>
        <v>-2.9785144932651928E-3</v>
      </c>
      <c r="W532" s="24">
        <f>Parametros!$B$4*H532+Parametros!$B$5*K532*100+Parametros!$B$6*P532+Parametros!$B$7*(1-L532)*100</f>
        <v>88.22999999999999</v>
      </c>
      <c r="X532" s="16">
        <f>INDEX('Tasa Referencia'!$B$2:$B$37,MATCH(B532,'Tasa Referencia'!$A$2:$A$37,0))</f>
        <v>8.6800000000000002E-2</v>
      </c>
      <c r="Y532" s="16">
        <f>INDEX('Catalogo Proveedores'!$N$2:$N$101,MATCH(A532,'Catalogo Proveedores'!$A$2:$A$101,0))</f>
        <v>1.2500000000000001E-2</v>
      </c>
      <c r="Z532" s="14">
        <v>9.3000000000000005E-4</v>
      </c>
      <c r="AA532" s="16">
        <f t="shared" si="42"/>
        <v>0.10023</v>
      </c>
      <c r="AB532" s="25">
        <f t="shared" si="43"/>
        <v>7.9917019317701232E-3</v>
      </c>
      <c r="AC532" s="23">
        <f t="shared" si="44"/>
        <v>-1.0970216425035316E-2</v>
      </c>
    </row>
    <row r="533" spans="1:29" x14ac:dyDescent="0.3">
      <c r="A533" s="4" t="s">
        <v>101</v>
      </c>
      <c r="B533" s="18">
        <v>45748</v>
      </c>
      <c r="C533" s="4" t="s">
        <v>282</v>
      </c>
      <c r="D533" s="4">
        <v>4</v>
      </c>
      <c r="E533" s="15">
        <v>871780.8</v>
      </c>
      <c r="F533" s="19">
        <v>1.1920999999999999</v>
      </c>
      <c r="G533" s="20">
        <v>0</v>
      </c>
      <c r="H533" s="4">
        <v>83.6</v>
      </c>
      <c r="I533" s="4">
        <v>9</v>
      </c>
      <c r="J533" s="4">
        <v>0</v>
      </c>
      <c r="K533" s="21">
        <v>0.96779999999999999</v>
      </c>
      <c r="L533" s="21">
        <v>9.1499999999999998E-2</v>
      </c>
      <c r="M533" s="4">
        <v>1</v>
      </c>
      <c r="N533" s="4">
        <v>0</v>
      </c>
      <c r="O533" s="4">
        <v>0</v>
      </c>
      <c r="P533" s="4">
        <v>87.6</v>
      </c>
      <c r="Q533" s="15">
        <v>1403.6</v>
      </c>
      <c r="R533" s="15">
        <v>39165.379999999997</v>
      </c>
      <c r="S533" s="15">
        <v>23924.12</v>
      </c>
      <c r="T533" s="15">
        <v>930944.87</v>
      </c>
      <c r="U533" s="22">
        <f t="shared" si="40"/>
        <v>888425.66</v>
      </c>
      <c r="V533" s="23">
        <f t="shared" si="41"/>
        <v>4.567317718824742E-2</v>
      </c>
      <c r="W533" s="24">
        <f>Parametros!$B$4*H533+Parametros!$B$5*K533*100+Parametros!$B$6*P533+Parametros!$B$7*(1-L533)*100</f>
        <v>89.441499999999991</v>
      </c>
      <c r="X533" s="16">
        <f>INDEX('Tasa Referencia'!$B$2:$B$37,MATCH(B533,'Tasa Referencia'!$A$2:$A$37,0))</f>
        <v>8.4000000000000005E-2</v>
      </c>
      <c r="Y533" s="16">
        <f>INDEX('Catalogo Proveedores'!$N$2:$N$101,MATCH(A533,'Catalogo Proveedores'!$A$2:$A$101,0))</f>
        <v>1.2500000000000001E-2</v>
      </c>
      <c r="Z533" s="14">
        <v>-2.3800000000000002E-3</v>
      </c>
      <c r="AA533" s="16">
        <f t="shared" si="42"/>
        <v>9.4120000000000009E-2</v>
      </c>
      <c r="AB533" s="25">
        <f t="shared" si="43"/>
        <v>7.5240299284276002E-3</v>
      </c>
      <c r="AC533" s="23">
        <f t="shared" si="44"/>
        <v>3.814914725981982E-2</v>
      </c>
    </row>
    <row r="534" spans="1:29" x14ac:dyDescent="0.3">
      <c r="A534" s="4" t="s">
        <v>101</v>
      </c>
      <c r="B534" s="18">
        <v>45778</v>
      </c>
      <c r="C534" s="4" t="s">
        <v>282</v>
      </c>
      <c r="D534" s="4">
        <v>5</v>
      </c>
      <c r="E534" s="15">
        <v>991916.06</v>
      </c>
      <c r="F534" s="19">
        <v>1.1920999999999999</v>
      </c>
      <c r="G534" s="20">
        <v>0</v>
      </c>
      <c r="H534" s="4">
        <v>82.3</v>
      </c>
      <c r="I534" s="4">
        <v>11</v>
      </c>
      <c r="J534" s="4">
        <v>2</v>
      </c>
      <c r="K534" s="21">
        <v>0.80320000000000003</v>
      </c>
      <c r="L534" s="21">
        <v>8.5199999999999998E-2</v>
      </c>
      <c r="M534" s="4">
        <v>1</v>
      </c>
      <c r="N534" s="4">
        <v>1</v>
      </c>
      <c r="O534" s="4">
        <v>108.9</v>
      </c>
      <c r="P534" s="4">
        <v>90.7</v>
      </c>
      <c r="Q534" s="15">
        <v>481503.66</v>
      </c>
      <c r="R534" s="15">
        <v>34395.269999999997</v>
      </c>
      <c r="S534" s="15">
        <v>29313.69</v>
      </c>
      <c r="T534" s="15">
        <v>982112.18</v>
      </c>
      <c r="U534" s="22">
        <f t="shared" si="40"/>
        <v>1478501.3</v>
      </c>
      <c r="V534" s="23">
        <f t="shared" si="41"/>
        <v>-0.50543016379249051</v>
      </c>
      <c r="W534" s="24">
        <f>Parametros!$B$4*H534+Parametros!$B$5*K534*100+Parametros!$B$6*P534+Parametros!$B$7*(1-L534)*100</f>
        <v>84.763000000000005</v>
      </c>
      <c r="X534" s="16">
        <f>INDEX('Tasa Referencia'!$B$2:$B$37,MATCH(B534,'Tasa Referencia'!$A$2:$A$37,0))</f>
        <v>8.1699999999999995E-2</v>
      </c>
      <c r="Y534" s="16">
        <f>INDEX('Catalogo Proveedores'!$N$2:$N$101,MATCH(A534,'Catalogo Proveedores'!$A$2:$A$101,0))</f>
        <v>1.2500000000000001E-2</v>
      </c>
      <c r="Z534" s="14">
        <v>2.1299999999999999E-3</v>
      </c>
      <c r="AA534" s="16">
        <f t="shared" si="42"/>
        <v>9.6329999999999999E-2</v>
      </c>
      <c r="AB534" s="25">
        <f t="shared" si="43"/>
        <v>7.6934636125791656E-3</v>
      </c>
      <c r="AC534" s="23">
        <f t="shared" si="44"/>
        <v>-0.51312362740506967</v>
      </c>
    </row>
    <row r="535" spans="1:29" x14ac:dyDescent="0.3">
      <c r="A535" s="4" t="s">
        <v>101</v>
      </c>
      <c r="B535" s="18">
        <v>45809</v>
      </c>
      <c r="C535" s="4" t="s">
        <v>282</v>
      </c>
      <c r="D535" s="4">
        <v>6</v>
      </c>
      <c r="E535" s="15">
        <v>990616.18</v>
      </c>
      <c r="F535" s="19">
        <v>1.1920999999999999</v>
      </c>
      <c r="G535" s="20">
        <v>0</v>
      </c>
      <c r="H535" s="4">
        <v>81.2</v>
      </c>
      <c r="I535" s="4">
        <v>11</v>
      </c>
      <c r="J535" s="4">
        <v>0</v>
      </c>
      <c r="K535" s="21">
        <v>0.98570000000000002</v>
      </c>
      <c r="L535" s="21">
        <v>4.9200000000000001E-2</v>
      </c>
      <c r="M535" s="4">
        <v>0</v>
      </c>
      <c r="N535" s="4">
        <v>0</v>
      </c>
      <c r="O535" s="4">
        <v>0</v>
      </c>
      <c r="P535" s="4">
        <v>90.5</v>
      </c>
      <c r="Q535" s="15">
        <v>0</v>
      </c>
      <c r="R535" s="15">
        <v>32736.21</v>
      </c>
      <c r="S535" s="15">
        <v>14624.29</v>
      </c>
      <c r="T535" s="15">
        <v>1092708.83</v>
      </c>
      <c r="U535" s="22">
        <f t="shared" si="40"/>
        <v>1008728.1</v>
      </c>
      <c r="V535" s="23">
        <f t="shared" si="41"/>
        <v>7.6855542569377877E-2</v>
      </c>
      <c r="W535" s="24">
        <f>Parametros!$B$4*H535+Parametros!$B$5*K535*100+Parametros!$B$6*P535+Parametros!$B$7*(1-L535)*100</f>
        <v>90.353000000000009</v>
      </c>
      <c r="X535" s="16">
        <f>INDEX('Tasa Referencia'!$B$2:$B$37,MATCH(B535,'Tasa Referencia'!$A$2:$A$37,0))</f>
        <v>8.1600000000000006E-2</v>
      </c>
      <c r="Y535" s="16">
        <f>INDEX('Catalogo Proveedores'!$N$2:$N$101,MATCH(A535,'Catalogo Proveedores'!$A$2:$A$101,0))</f>
        <v>1.2500000000000001E-2</v>
      </c>
      <c r="Z535" s="14">
        <v>1.4499999999999999E-3</v>
      </c>
      <c r="AA535" s="16">
        <f t="shared" si="42"/>
        <v>9.5549999999999996E-2</v>
      </c>
      <c r="AB535" s="25">
        <f t="shared" si="43"/>
        <v>7.6336992682362048E-3</v>
      </c>
      <c r="AC535" s="23">
        <f t="shared" si="44"/>
        <v>6.9221843301141672E-2</v>
      </c>
    </row>
    <row r="536" spans="1:29" x14ac:dyDescent="0.3">
      <c r="A536" s="4" t="s">
        <v>101</v>
      </c>
      <c r="B536" s="18">
        <v>45839</v>
      </c>
      <c r="C536" s="4" t="s">
        <v>282</v>
      </c>
      <c r="D536" s="4">
        <v>7</v>
      </c>
      <c r="E536" s="15">
        <v>1004137.05</v>
      </c>
      <c r="F536" s="19">
        <v>1.1920999999999999</v>
      </c>
      <c r="G536" s="20">
        <v>0</v>
      </c>
      <c r="H536" s="4">
        <v>83</v>
      </c>
      <c r="I536" s="4">
        <v>6</v>
      </c>
      <c r="J536" s="4">
        <v>0</v>
      </c>
      <c r="K536" s="21">
        <v>0.95279999999999998</v>
      </c>
      <c r="L536" s="21">
        <v>4.7100000000000003E-2</v>
      </c>
      <c r="M536" s="4">
        <v>0</v>
      </c>
      <c r="N536" s="4">
        <v>0</v>
      </c>
      <c r="O536" s="4">
        <v>0</v>
      </c>
      <c r="P536" s="4">
        <v>84.4</v>
      </c>
      <c r="Q536" s="15">
        <v>0</v>
      </c>
      <c r="R536" s="15">
        <v>26979.98</v>
      </c>
      <c r="S536" s="15">
        <v>14176.97</v>
      </c>
      <c r="T536" s="15">
        <v>1063586.51</v>
      </c>
      <c r="U536" s="22">
        <f t="shared" si="40"/>
        <v>1016940.06</v>
      </c>
      <c r="V536" s="23">
        <f t="shared" si="41"/>
        <v>4.3857692403413383E-2</v>
      </c>
      <c r="W536" s="24">
        <f>Parametros!$B$4*H536+Parametros!$B$5*K536*100+Parametros!$B$6*P536+Parametros!$B$7*(1-L536)*100</f>
        <v>88.807500000000005</v>
      </c>
      <c r="X536" s="16">
        <f>INDEX('Tasa Referencia'!$B$2:$B$37,MATCH(B536,'Tasa Referencia'!$A$2:$A$37,0))</f>
        <v>8.0699999999999994E-2</v>
      </c>
      <c r="Y536" s="16">
        <f>INDEX('Catalogo Proveedores'!$N$2:$N$101,MATCH(A536,'Catalogo Proveedores'!$A$2:$A$101,0))</f>
        <v>1.2500000000000001E-2</v>
      </c>
      <c r="Z536" s="14">
        <v>2.64E-3</v>
      </c>
      <c r="AA536" s="16">
        <f t="shared" si="42"/>
        <v>9.5839999999999995E-2</v>
      </c>
      <c r="AB536" s="25">
        <f t="shared" si="43"/>
        <v>7.6559238986497746E-3</v>
      </c>
      <c r="AC536" s="23">
        <f t="shared" si="44"/>
        <v>3.6201768504763608E-2</v>
      </c>
    </row>
    <row r="537" spans="1:29" x14ac:dyDescent="0.3">
      <c r="A537" s="4" t="s">
        <v>101</v>
      </c>
      <c r="B537" s="18">
        <v>45870</v>
      </c>
      <c r="C537" s="4" t="s">
        <v>282</v>
      </c>
      <c r="D537" s="4">
        <v>8</v>
      </c>
      <c r="E537" s="15">
        <v>891874.05</v>
      </c>
      <c r="F537" s="19">
        <v>1.1920999999999999</v>
      </c>
      <c r="G537" s="20">
        <v>0</v>
      </c>
      <c r="H537" s="4">
        <v>82.7</v>
      </c>
      <c r="I537" s="4">
        <v>9</v>
      </c>
      <c r="J537" s="4">
        <v>0</v>
      </c>
      <c r="K537" s="21">
        <v>0.98599999999999999</v>
      </c>
      <c r="L537" s="21">
        <v>4.1399999999999999E-2</v>
      </c>
      <c r="M537" s="4">
        <v>0</v>
      </c>
      <c r="N537" s="4">
        <v>0</v>
      </c>
      <c r="O537" s="4">
        <v>0</v>
      </c>
      <c r="P537" s="4">
        <v>88.1</v>
      </c>
      <c r="Q537" s="15">
        <v>0</v>
      </c>
      <c r="R537" s="15">
        <v>12303.05</v>
      </c>
      <c r="S537" s="15">
        <v>11073.63</v>
      </c>
      <c r="T537" s="15">
        <v>962271.9</v>
      </c>
      <c r="U537" s="22">
        <f t="shared" si="40"/>
        <v>893103.47000000009</v>
      </c>
      <c r="V537" s="23">
        <f t="shared" si="41"/>
        <v>7.1880338602841806E-2</v>
      </c>
      <c r="W537" s="24">
        <f>Parametros!$B$4*H537+Parametros!$B$5*K537*100+Parametros!$B$6*P537+Parametros!$B$7*(1-L537)*100</f>
        <v>90.524000000000015</v>
      </c>
      <c r="X537" s="16">
        <f>INDEX('Tasa Referencia'!$B$2:$B$37,MATCH(B537,'Tasa Referencia'!$A$2:$A$37,0))</f>
        <v>7.7399999999999997E-2</v>
      </c>
      <c r="Y537" s="16">
        <f>INDEX('Catalogo Proveedores'!$N$2:$N$101,MATCH(A537,'Catalogo Proveedores'!$A$2:$A$101,0))</f>
        <v>1.2500000000000001E-2</v>
      </c>
      <c r="Z537" s="14">
        <v>-2.32E-3</v>
      </c>
      <c r="AA537" s="16">
        <f t="shared" si="42"/>
        <v>8.7579999999999991E-2</v>
      </c>
      <c r="AB537" s="25">
        <f t="shared" si="43"/>
        <v>7.020784665658697E-3</v>
      </c>
      <c r="AC537" s="23">
        <f t="shared" si="44"/>
        <v>6.4859553937183109E-2</v>
      </c>
    </row>
    <row r="538" spans="1:29" x14ac:dyDescent="0.3">
      <c r="A538" s="4" t="s">
        <v>101</v>
      </c>
      <c r="B538" s="18">
        <v>45901</v>
      </c>
      <c r="C538" s="4" t="s">
        <v>282</v>
      </c>
      <c r="D538" s="4">
        <v>9</v>
      </c>
      <c r="E538" s="15">
        <v>928701.71</v>
      </c>
      <c r="F538" s="19">
        <v>1.1920999999999999</v>
      </c>
      <c r="G538" s="20">
        <v>0</v>
      </c>
      <c r="H538" s="4">
        <v>80.900000000000006</v>
      </c>
      <c r="I538" s="4">
        <v>6</v>
      </c>
      <c r="J538" s="4">
        <v>0</v>
      </c>
      <c r="K538" s="21">
        <v>0.95269999999999999</v>
      </c>
      <c r="L538" s="21">
        <v>7.7100000000000002E-2</v>
      </c>
      <c r="M538" s="4">
        <v>1</v>
      </c>
      <c r="N538" s="4">
        <v>0</v>
      </c>
      <c r="O538" s="4">
        <v>0</v>
      </c>
      <c r="P538" s="4">
        <v>83.3</v>
      </c>
      <c r="Q538" s="15">
        <v>2277.52</v>
      </c>
      <c r="R538" s="15">
        <v>31255.3</v>
      </c>
      <c r="S538" s="15">
        <v>21489.66</v>
      </c>
      <c r="T538" s="15">
        <v>1065388.9099999999</v>
      </c>
      <c r="U538" s="22">
        <f t="shared" si="40"/>
        <v>940744.87</v>
      </c>
      <c r="V538" s="23">
        <f t="shared" si="41"/>
        <v>0.1169939341681339</v>
      </c>
      <c r="W538" s="24">
        <f>Parametros!$B$4*H538+Parametros!$B$5*K538*100+Parametros!$B$6*P538+Parametros!$B$7*(1-L538)*100</f>
        <v>87.399500000000003</v>
      </c>
      <c r="X538" s="16">
        <f>INDEX('Tasa Referencia'!$B$2:$B$37,MATCH(B538,'Tasa Referencia'!$A$2:$A$37,0))</f>
        <v>7.4899999999999994E-2</v>
      </c>
      <c r="Y538" s="16">
        <f>INDEX('Catalogo Proveedores'!$N$2:$N$101,MATCH(A538,'Catalogo Proveedores'!$A$2:$A$101,0))</f>
        <v>1.2500000000000001E-2</v>
      </c>
      <c r="Z538" s="14">
        <v>2.3400000000000001E-3</v>
      </c>
      <c r="AA538" s="16">
        <f t="shared" si="42"/>
        <v>8.9739999999999986E-2</v>
      </c>
      <c r="AB538" s="25">
        <f t="shared" si="43"/>
        <v>7.1873001862918784E-3</v>
      </c>
      <c r="AC538" s="23">
        <f t="shared" si="44"/>
        <v>0.10980663398184203</v>
      </c>
    </row>
    <row r="539" spans="1:29" x14ac:dyDescent="0.3">
      <c r="A539" s="4" t="s">
        <v>101</v>
      </c>
      <c r="B539" s="18">
        <v>45931</v>
      </c>
      <c r="C539" s="4" t="s">
        <v>282</v>
      </c>
      <c r="D539" s="4">
        <v>10</v>
      </c>
      <c r="E539" s="15">
        <v>821812.18</v>
      </c>
      <c r="F539" s="19">
        <v>1.2614000000000001</v>
      </c>
      <c r="G539" s="20">
        <v>5.8099999999999999E-2</v>
      </c>
      <c r="H539" s="4">
        <v>77.400000000000006</v>
      </c>
      <c r="I539" s="4">
        <v>5</v>
      </c>
      <c r="J539" s="4">
        <v>0</v>
      </c>
      <c r="K539" s="21">
        <v>0.94920000000000004</v>
      </c>
      <c r="L539" s="21">
        <v>6.6600000000000006E-2</v>
      </c>
      <c r="M539" s="4">
        <v>1</v>
      </c>
      <c r="N539" s="4">
        <v>0</v>
      </c>
      <c r="O539" s="4">
        <v>0</v>
      </c>
      <c r="P539" s="4">
        <v>85.2</v>
      </c>
      <c r="Q539" s="15">
        <v>22117.23</v>
      </c>
      <c r="R539" s="15">
        <v>35437.980000000003</v>
      </c>
      <c r="S539" s="15">
        <v>16422.75</v>
      </c>
      <c r="T539" s="15">
        <v>900212.52</v>
      </c>
      <c r="U539" s="22">
        <f t="shared" si="40"/>
        <v>862944.64</v>
      </c>
      <c r="V539" s="23">
        <f t="shared" si="41"/>
        <v>4.1398979876440735E-2</v>
      </c>
      <c r="W539" s="24">
        <f>Parametros!$B$4*H539+Parametros!$B$5*K539*100+Parametros!$B$6*P539+Parametros!$B$7*(1-L539)*100</f>
        <v>86.607000000000014</v>
      </c>
      <c r="X539" s="16">
        <f>INDEX('Tasa Referencia'!$B$2:$B$37,MATCH(B539,'Tasa Referencia'!$A$2:$A$37,0))</f>
        <v>7.4300000000000005E-2</v>
      </c>
      <c r="Y539" s="16">
        <f>INDEX('Catalogo Proveedores'!$N$2:$N$101,MATCH(A539,'Catalogo Proveedores'!$A$2:$A$101,0))</f>
        <v>1.2500000000000001E-2</v>
      </c>
      <c r="Z539" s="14">
        <v>3.1E-4</v>
      </c>
      <c r="AA539" s="16">
        <f t="shared" si="42"/>
        <v>8.7110000000000007E-2</v>
      </c>
      <c r="AB539" s="25">
        <f t="shared" si="43"/>
        <v>6.9845119668658917E-3</v>
      </c>
      <c r="AC539" s="23">
        <f t="shared" si="44"/>
        <v>3.4414467909574843E-2</v>
      </c>
    </row>
    <row r="540" spans="1:29" x14ac:dyDescent="0.3">
      <c r="A540" s="4" t="s">
        <v>101</v>
      </c>
      <c r="B540" s="18">
        <v>45962</v>
      </c>
      <c r="C540" s="4" t="s">
        <v>282</v>
      </c>
      <c r="D540" s="4">
        <v>11</v>
      </c>
      <c r="E540" s="15">
        <v>948057.33</v>
      </c>
      <c r="F540" s="19">
        <v>1.2614000000000001</v>
      </c>
      <c r="G540" s="20">
        <v>0</v>
      </c>
      <c r="H540" s="4">
        <v>78.900000000000006</v>
      </c>
      <c r="I540" s="4">
        <v>6</v>
      </c>
      <c r="J540" s="4">
        <v>0</v>
      </c>
      <c r="K540" s="21">
        <v>0.94489999999999996</v>
      </c>
      <c r="L540" s="21">
        <v>6.6500000000000004E-2</v>
      </c>
      <c r="M540" s="4">
        <v>0</v>
      </c>
      <c r="N540" s="4">
        <v>0</v>
      </c>
      <c r="O540" s="4">
        <v>0</v>
      </c>
      <c r="P540" s="4">
        <v>85.1</v>
      </c>
      <c r="Q540" s="15">
        <v>0</v>
      </c>
      <c r="R540" s="15">
        <v>30753.11</v>
      </c>
      <c r="S540" s="15">
        <v>18904.41</v>
      </c>
      <c r="T540" s="15">
        <v>1002286.87</v>
      </c>
      <c r="U540" s="22">
        <f t="shared" si="40"/>
        <v>959906.02999999991</v>
      </c>
      <c r="V540" s="23">
        <f t="shared" si="41"/>
        <v>4.2284141664950758E-2</v>
      </c>
      <c r="W540" s="24">
        <f>Parametros!$B$4*H540+Parametros!$B$5*K540*100+Parametros!$B$6*P540+Parametros!$B$7*(1-L540)*100</f>
        <v>86.984499999999997</v>
      </c>
      <c r="X540" s="16">
        <f>INDEX('Tasa Referencia'!$B$2:$B$37,MATCH(B540,'Tasa Referencia'!$A$2:$A$37,0))</f>
        <v>7.2800000000000004E-2</v>
      </c>
      <c r="Y540" s="16">
        <f>INDEX('Catalogo Proveedores'!$N$2:$N$101,MATCH(A540,'Catalogo Proveedores'!$A$2:$A$101,0))</f>
        <v>1.2500000000000001E-2</v>
      </c>
      <c r="Z540" s="14">
        <v>-8.4000000000000003E-4</v>
      </c>
      <c r="AA540" s="16">
        <f t="shared" si="42"/>
        <v>8.4460000000000007E-2</v>
      </c>
      <c r="AB540" s="25">
        <f t="shared" si="43"/>
        <v>6.779726264129593E-3</v>
      </c>
      <c r="AC540" s="23">
        <f t="shared" si="44"/>
        <v>3.5504415400821165E-2</v>
      </c>
    </row>
    <row r="541" spans="1:29" x14ac:dyDescent="0.3">
      <c r="A541" s="4" t="s">
        <v>101</v>
      </c>
      <c r="B541" s="18">
        <v>45992</v>
      </c>
      <c r="C541" s="4" t="s">
        <v>282</v>
      </c>
      <c r="D541" s="4">
        <v>12</v>
      </c>
      <c r="E541" s="15">
        <v>911409.02</v>
      </c>
      <c r="F541" s="19">
        <v>1.2614000000000001</v>
      </c>
      <c r="G541" s="20">
        <v>0</v>
      </c>
      <c r="H541" s="4">
        <v>79.7</v>
      </c>
      <c r="I541" s="4">
        <v>5</v>
      </c>
      <c r="J541" s="4">
        <v>0</v>
      </c>
      <c r="K541" s="21">
        <v>0.96040000000000003</v>
      </c>
      <c r="L541" s="21">
        <v>0.1105</v>
      </c>
      <c r="M541" s="4">
        <v>0</v>
      </c>
      <c r="N541" s="4">
        <v>0</v>
      </c>
      <c r="O541" s="4">
        <v>0</v>
      </c>
      <c r="P541" s="4">
        <v>80.7</v>
      </c>
      <c r="Q541" s="15">
        <v>0</v>
      </c>
      <c r="R541" s="15">
        <v>43748.58</v>
      </c>
      <c r="S541" s="15">
        <v>30207.47</v>
      </c>
      <c r="T541" s="15">
        <v>982296.24</v>
      </c>
      <c r="U541" s="22">
        <f t="shared" si="40"/>
        <v>924950.13</v>
      </c>
      <c r="V541" s="23">
        <f t="shared" si="41"/>
        <v>5.8379649300092998E-2</v>
      </c>
      <c r="W541" s="24">
        <f>Parametros!$B$4*H541+Parametros!$B$5*K541*100+Parametros!$B$6*P541+Parametros!$B$7*(1-L541)*100</f>
        <v>86.189499999999995</v>
      </c>
      <c r="X541" s="16">
        <f>INDEX('Tasa Referencia'!$B$2:$B$37,MATCH(B541,'Tasa Referencia'!$A$2:$A$37,0))</f>
        <v>6.9599999999999995E-2</v>
      </c>
      <c r="Y541" s="16">
        <f>INDEX('Catalogo Proveedores'!$N$2:$N$101,MATCH(A541,'Catalogo Proveedores'!$A$2:$A$101,0))</f>
        <v>1.2500000000000001E-2</v>
      </c>
      <c r="Z541" s="14">
        <v>-4.96E-3</v>
      </c>
      <c r="AA541" s="16">
        <f t="shared" si="42"/>
        <v>7.7139999999999986E-2</v>
      </c>
      <c r="AB541" s="25">
        <f t="shared" si="43"/>
        <v>6.2116612162155249E-3</v>
      </c>
      <c r="AC541" s="23">
        <f t="shared" si="44"/>
        <v>5.2167988083877473E-2</v>
      </c>
    </row>
    <row r="542" spans="1:29" x14ac:dyDescent="0.3">
      <c r="A542" s="4" t="s">
        <v>103</v>
      </c>
      <c r="B542" s="18">
        <v>44927</v>
      </c>
      <c r="C542" s="4" t="s">
        <v>279</v>
      </c>
      <c r="D542" s="4">
        <v>1</v>
      </c>
      <c r="E542" s="15">
        <v>812826.31</v>
      </c>
      <c r="F542" s="19">
        <v>1</v>
      </c>
      <c r="G542" s="20">
        <v>0</v>
      </c>
      <c r="H542" s="4">
        <v>80.2</v>
      </c>
      <c r="I542" s="4">
        <v>11</v>
      </c>
      <c r="J542" s="4">
        <v>0</v>
      </c>
      <c r="K542" s="21">
        <v>1</v>
      </c>
      <c r="L542" s="21">
        <v>4.9399999999999999E-2</v>
      </c>
      <c r="M542" s="4">
        <v>0</v>
      </c>
      <c r="N542" s="4">
        <v>0</v>
      </c>
      <c r="O542" s="4">
        <v>0</v>
      </c>
      <c r="P542" s="4">
        <v>93.2</v>
      </c>
      <c r="Q542" s="15">
        <v>0</v>
      </c>
      <c r="R542" s="15">
        <v>12864.99</v>
      </c>
      <c r="S542" s="15">
        <v>12049.66</v>
      </c>
      <c r="T542" s="15">
        <v>905867.05</v>
      </c>
      <c r="U542" s="22">
        <f t="shared" si="40"/>
        <v>813641.64</v>
      </c>
      <c r="V542" s="23">
        <f t="shared" si="41"/>
        <v>0.10180899062395528</v>
      </c>
      <c r="W542" s="24">
        <f>Parametros!$B$4*H542+Parametros!$B$5*K542*100+Parametros!$B$6*P542+Parametros!$B$7*(1-L542)*100</f>
        <v>90.969000000000008</v>
      </c>
      <c r="X542" s="16">
        <f>INDEX('Tasa Referencia'!$B$2:$B$37,MATCH(B542,'Tasa Referencia'!$A$2:$A$37,0))</f>
        <v>0.1125</v>
      </c>
      <c r="Y542" s="16">
        <f>INDEX('Catalogo Proveedores'!$N$2:$N$101,MATCH(A542,'Catalogo Proveedores'!$A$2:$A$101,0))</f>
        <v>3.5000000000000003E-2</v>
      </c>
      <c r="Z542" s="14">
        <v>-1.08E-3</v>
      </c>
      <c r="AA542" s="16">
        <f t="shared" si="42"/>
        <v>0.14642000000000002</v>
      </c>
      <c r="AB542" s="25">
        <f t="shared" si="43"/>
        <v>1.1452082316279144E-2</v>
      </c>
      <c r="AC542" s="23">
        <f t="shared" si="44"/>
        <v>9.0356908307676134E-2</v>
      </c>
    </row>
    <row r="543" spans="1:29" x14ac:dyDescent="0.3">
      <c r="A543" s="4" t="s">
        <v>103</v>
      </c>
      <c r="B543" s="18">
        <v>44958</v>
      </c>
      <c r="C543" s="4" t="s">
        <v>279</v>
      </c>
      <c r="D543" s="4">
        <v>2</v>
      </c>
      <c r="E543" s="15">
        <v>845246.25</v>
      </c>
      <c r="F543" s="19">
        <v>1</v>
      </c>
      <c r="G543" s="20">
        <v>0</v>
      </c>
      <c r="H543" s="4">
        <v>79.599999999999994</v>
      </c>
      <c r="I543" s="4">
        <v>7</v>
      </c>
      <c r="J543" s="4">
        <v>1</v>
      </c>
      <c r="K543" s="21">
        <v>0.88929999999999998</v>
      </c>
      <c r="L543" s="21">
        <v>8.5300000000000001E-2</v>
      </c>
      <c r="M543" s="4">
        <v>0</v>
      </c>
      <c r="N543" s="4">
        <v>0</v>
      </c>
      <c r="O543" s="4">
        <v>0</v>
      </c>
      <c r="P543" s="4">
        <v>92.8</v>
      </c>
      <c r="Q543" s="15">
        <v>0</v>
      </c>
      <c r="R543" s="15">
        <v>42791.15</v>
      </c>
      <c r="S543" s="15">
        <v>23324.87</v>
      </c>
      <c r="T543" s="15">
        <v>878163.95</v>
      </c>
      <c r="U543" s="22">
        <f t="shared" si="40"/>
        <v>864712.53</v>
      </c>
      <c r="V543" s="23">
        <f t="shared" si="41"/>
        <v>1.5317663632172473E-2</v>
      </c>
      <c r="W543" s="24">
        <f>Parametros!$B$4*H543+Parametros!$B$5*K543*100+Parametros!$B$6*P543+Parametros!$B$7*(1-L543)*100</f>
        <v>86.819499999999991</v>
      </c>
      <c r="X543" s="16">
        <f>INDEX('Tasa Referencia'!$B$2:$B$37,MATCH(B543,'Tasa Referencia'!$A$2:$A$37,0))</f>
        <v>0.11409999999999999</v>
      </c>
      <c r="Y543" s="16">
        <f>INDEX('Catalogo Proveedores'!$N$2:$N$101,MATCH(A543,'Catalogo Proveedores'!$A$2:$A$101,0))</f>
        <v>3.5000000000000003E-2</v>
      </c>
      <c r="Z543" s="14">
        <v>-3.1900000000000001E-3</v>
      </c>
      <c r="AA543" s="16">
        <f t="shared" si="42"/>
        <v>0.14591000000000001</v>
      </c>
      <c r="AB543" s="25">
        <f t="shared" si="43"/>
        <v>1.1414578189700375E-2</v>
      </c>
      <c r="AC543" s="23">
        <f t="shared" si="44"/>
        <v>3.9030854424720977E-3</v>
      </c>
    </row>
    <row r="544" spans="1:29" x14ac:dyDescent="0.3">
      <c r="A544" s="4" t="s">
        <v>103</v>
      </c>
      <c r="B544" s="18">
        <v>44986</v>
      </c>
      <c r="C544" s="4" t="s">
        <v>279</v>
      </c>
      <c r="D544" s="4">
        <v>3</v>
      </c>
      <c r="E544" s="15">
        <v>893717.57</v>
      </c>
      <c r="F544" s="19">
        <v>1</v>
      </c>
      <c r="G544" s="20">
        <v>0</v>
      </c>
      <c r="H544" s="4">
        <v>78.7</v>
      </c>
      <c r="I544" s="4">
        <v>6</v>
      </c>
      <c r="J544" s="4">
        <v>0</v>
      </c>
      <c r="K544" s="21">
        <v>0.94440000000000002</v>
      </c>
      <c r="L544" s="21">
        <v>6.0499999999999998E-2</v>
      </c>
      <c r="M544" s="4">
        <v>0</v>
      </c>
      <c r="N544" s="4">
        <v>0</v>
      </c>
      <c r="O544" s="4">
        <v>0</v>
      </c>
      <c r="P544" s="4">
        <v>92.5</v>
      </c>
      <c r="Q544" s="15">
        <v>0</v>
      </c>
      <c r="R544" s="15">
        <v>26815.39</v>
      </c>
      <c r="S544" s="15">
        <v>16234.37</v>
      </c>
      <c r="T544" s="15">
        <v>974225.9</v>
      </c>
      <c r="U544" s="22">
        <f t="shared" si="40"/>
        <v>904298.59</v>
      </c>
      <c r="V544" s="23">
        <f t="shared" si="41"/>
        <v>7.1777305448356546E-2</v>
      </c>
      <c r="W544" s="24">
        <f>Parametros!$B$4*H544+Parametros!$B$5*K544*100+Parametros!$B$6*P544+Parametros!$B$7*(1-L544)*100</f>
        <v>88.469499999999996</v>
      </c>
      <c r="X544" s="16">
        <f>INDEX('Tasa Referencia'!$B$2:$B$37,MATCH(B544,'Tasa Referencia'!$A$2:$A$37,0))</f>
        <v>0.114</v>
      </c>
      <c r="Y544" s="16">
        <f>INDEX('Catalogo Proveedores'!$N$2:$N$101,MATCH(A544,'Catalogo Proveedores'!$A$2:$A$101,0))</f>
        <v>3.5000000000000003E-2</v>
      </c>
      <c r="Z544" s="14">
        <v>5.9000000000000003E-4</v>
      </c>
      <c r="AA544" s="16">
        <f t="shared" si="42"/>
        <v>0.14959000000000003</v>
      </c>
      <c r="AB544" s="25">
        <f t="shared" si="43"/>
        <v>1.1684853810243645E-2</v>
      </c>
      <c r="AC544" s="23">
        <f t="shared" si="44"/>
        <v>6.0092451638112901E-2</v>
      </c>
    </row>
    <row r="545" spans="1:29" x14ac:dyDescent="0.3">
      <c r="A545" s="4" t="s">
        <v>103</v>
      </c>
      <c r="B545" s="18">
        <v>45017</v>
      </c>
      <c r="C545" s="4" t="s">
        <v>279</v>
      </c>
      <c r="D545" s="4">
        <v>4</v>
      </c>
      <c r="E545" s="15">
        <v>981512.61</v>
      </c>
      <c r="F545" s="19">
        <v>1</v>
      </c>
      <c r="G545" s="20">
        <v>0</v>
      </c>
      <c r="H545" s="4">
        <v>78.2</v>
      </c>
      <c r="I545" s="4">
        <v>6</v>
      </c>
      <c r="J545" s="4">
        <v>0</v>
      </c>
      <c r="K545" s="21">
        <v>0.94869999999999999</v>
      </c>
      <c r="L545" s="21">
        <v>4.9200000000000001E-2</v>
      </c>
      <c r="M545" s="4">
        <v>0</v>
      </c>
      <c r="N545" s="4">
        <v>0</v>
      </c>
      <c r="O545" s="4">
        <v>0</v>
      </c>
      <c r="P545" s="4">
        <v>94.5</v>
      </c>
      <c r="Q545" s="15">
        <v>0</v>
      </c>
      <c r="R545" s="15">
        <v>16240.04</v>
      </c>
      <c r="S545" s="15">
        <v>14491.11</v>
      </c>
      <c r="T545" s="15">
        <v>1056882.3799999999</v>
      </c>
      <c r="U545" s="22">
        <f t="shared" si="40"/>
        <v>983261.54</v>
      </c>
      <c r="V545" s="23">
        <f t="shared" si="41"/>
        <v>6.9658498800973342E-2</v>
      </c>
      <c r="W545" s="24">
        <f>Parametros!$B$4*H545+Parametros!$B$5*K545*100+Parametros!$B$6*P545+Parametros!$B$7*(1-L545)*100</f>
        <v>88.993000000000009</v>
      </c>
      <c r="X545" s="16">
        <f>INDEX('Tasa Referencia'!$B$2:$B$37,MATCH(B545,'Tasa Referencia'!$A$2:$A$37,0))</f>
        <v>0.1119</v>
      </c>
      <c r="Y545" s="16">
        <f>INDEX('Catalogo Proveedores'!$N$2:$N$101,MATCH(A545,'Catalogo Proveedores'!$A$2:$A$101,0))</f>
        <v>3.5000000000000003E-2</v>
      </c>
      <c r="Z545" s="14">
        <v>-4.6999999999999999E-4</v>
      </c>
      <c r="AA545" s="16">
        <f t="shared" si="42"/>
        <v>0.14643</v>
      </c>
      <c r="AB545" s="25">
        <f t="shared" si="43"/>
        <v>1.145281753841898E-2</v>
      </c>
      <c r="AC545" s="23">
        <f t="shared" si="44"/>
        <v>5.8205681262554362E-2</v>
      </c>
    </row>
    <row r="546" spans="1:29" x14ac:dyDescent="0.3">
      <c r="A546" s="4" t="s">
        <v>103</v>
      </c>
      <c r="B546" s="18">
        <v>45047</v>
      </c>
      <c r="C546" s="4" t="s">
        <v>279</v>
      </c>
      <c r="D546" s="4">
        <v>5</v>
      </c>
      <c r="E546" s="15">
        <v>936957.58</v>
      </c>
      <c r="F546" s="19">
        <v>1</v>
      </c>
      <c r="G546" s="20">
        <v>0</v>
      </c>
      <c r="H546" s="4">
        <v>78.7</v>
      </c>
      <c r="I546" s="4">
        <v>5</v>
      </c>
      <c r="J546" s="4">
        <v>0</v>
      </c>
      <c r="K546" s="21">
        <v>0.94620000000000004</v>
      </c>
      <c r="L546" s="21">
        <v>5.7099999999999998E-2</v>
      </c>
      <c r="M546" s="4">
        <v>1</v>
      </c>
      <c r="N546" s="4">
        <v>0</v>
      </c>
      <c r="O546" s="4">
        <v>0</v>
      </c>
      <c r="P546" s="4">
        <v>96.4</v>
      </c>
      <c r="Q546" s="15">
        <v>12544.04</v>
      </c>
      <c r="R546" s="15">
        <v>33259.980000000003</v>
      </c>
      <c r="S546" s="15">
        <v>16062.35</v>
      </c>
      <c r="T546" s="15">
        <v>978799.12</v>
      </c>
      <c r="U546" s="22">
        <f t="shared" si="40"/>
        <v>966699.25</v>
      </c>
      <c r="V546" s="23">
        <f t="shared" si="41"/>
        <v>1.2361954309889444E-2</v>
      </c>
      <c r="W546" s="24">
        <f>Parametros!$B$4*H546+Parametros!$B$5*K546*100+Parametros!$B$6*P546+Parametros!$B$7*(1-L546)*100</f>
        <v>89.354500000000002</v>
      </c>
      <c r="X546" s="16">
        <f>INDEX('Tasa Referencia'!$B$2:$B$37,MATCH(B546,'Tasa Referencia'!$A$2:$A$37,0))</f>
        <v>0.11210000000000001</v>
      </c>
      <c r="Y546" s="16">
        <f>INDEX('Catalogo Proveedores'!$N$2:$N$101,MATCH(A546,'Catalogo Proveedores'!$A$2:$A$101,0))</f>
        <v>3.5000000000000003E-2</v>
      </c>
      <c r="Z546" s="14">
        <v>-2E-3</v>
      </c>
      <c r="AA546" s="16">
        <f t="shared" si="42"/>
        <v>0.14510000000000001</v>
      </c>
      <c r="AB546" s="25">
        <f t="shared" si="43"/>
        <v>1.135498135209656E-2</v>
      </c>
      <c r="AC546" s="23">
        <f t="shared" si="44"/>
        <v>1.0069729577928833E-3</v>
      </c>
    </row>
    <row r="547" spans="1:29" x14ac:dyDescent="0.3">
      <c r="A547" s="4" t="s">
        <v>103</v>
      </c>
      <c r="B547" s="18">
        <v>45078</v>
      </c>
      <c r="C547" s="4" t="s">
        <v>279</v>
      </c>
      <c r="D547" s="4">
        <v>6</v>
      </c>
      <c r="E547" s="15">
        <v>980747.62</v>
      </c>
      <c r="F547" s="19">
        <v>1</v>
      </c>
      <c r="G547" s="20">
        <v>0</v>
      </c>
      <c r="H547" s="4">
        <v>81.5</v>
      </c>
      <c r="I547" s="4">
        <v>8</v>
      </c>
      <c r="J547" s="4">
        <v>1</v>
      </c>
      <c r="K547" s="21">
        <v>0.82189999999999996</v>
      </c>
      <c r="L547" s="21">
        <v>5.0900000000000001E-2</v>
      </c>
      <c r="M547" s="4">
        <v>1</v>
      </c>
      <c r="N547" s="4">
        <v>0</v>
      </c>
      <c r="O547" s="4">
        <v>0</v>
      </c>
      <c r="P547" s="4">
        <v>97</v>
      </c>
      <c r="Q547" s="15">
        <v>2150.4899999999998</v>
      </c>
      <c r="R547" s="15">
        <v>28890.46</v>
      </c>
      <c r="S547" s="15">
        <v>16937.52</v>
      </c>
      <c r="T547" s="15">
        <v>988444.19</v>
      </c>
      <c r="U547" s="22">
        <f t="shared" si="40"/>
        <v>994851.04999999993</v>
      </c>
      <c r="V547" s="23">
        <f t="shared" si="41"/>
        <v>-6.4817620102557193E-3</v>
      </c>
      <c r="W547" s="24">
        <f>Parametros!$B$4*H547+Parametros!$B$5*K547*100+Parametros!$B$6*P547+Parametros!$B$7*(1-L547)*100</f>
        <v>86.8185</v>
      </c>
      <c r="X547" s="16">
        <f>INDEX('Tasa Referencia'!$B$2:$B$37,MATCH(B547,'Tasa Referencia'!$A$2:$A$37,0))</f>
        <v>0.1119</v>
      </c>
      <c r="Y547" s="16">
        <f>INDEX('Catalogo Proveedores'!$N$2:$N$101,MATCH(A547,'Catalogo Proveedores'!$A$2:$A$101,0))</f>
        <v>3.5000000000000003E-2</v>
      </c>
      <c r="Z547" s="14">
        <v>1.74E-3</v>
      </c>
      <c r="AA547" s="16">
        <f t="shared" si="42"/>
        <v>0.14863999999999999</v>
      </c>
      <c r="AB547" s="25">
        <f t="shared" si="43"/>
        <v>1.161515759766707E-2</v>
      </c>
      <c r="AC547" s="23">
        <f t="shared" si="44"/>
        <v>-1.8096919607922788E-2</v>
      </c>
    </row>
    <row r="548" spans="1:29" x14ac:dyDescent="0.3">
      <c r="A548" s="4" t="s">
        <v>103</v>
      </c>
      <c r="B548" s="18">
        <v>45108</v>
      </c>
      <c r="C548" s="4" t="s">
        <v>279</v>
      </c>
      <c r="D548" s="4">
        <v>7</v>
      </c>
      <c r="E548" s="15">
        <v>962710.94</v>
      </c>
      <c r="F548" s="19">
        <v>1</v>
      </c>
      <c r="G548" s="20">
        <v>0</v>
      </c>
      <c r="H548" s="4">
        <v>83.5</v>
      </c>
      <c r="I548" s="4">
        <v>7</v>
      </c>
      <c r="J548" s="4">
        <v>0</v>
      </c>
      <c r="K548" s="21">
        <v>0.93669999999999998</v>
      </c>
      <c r="L548" s="21">
        <v>5.7200000000000001E-2</v>
      </c>
      <c r="M548" s="4">
        <v>0</v>
      </c>
      <c r="N548" s="4">
        <v>0</v>
      </c>
      <c r="O548" s="4">
        <v>0</v>
      </c>
      <c r="P548" s="4">
        <v>94.4</v>
      </c>
      <c r="Q548" s="15">
        <v>0</v>
      </c>
      <c r="R548" s="15">
        <v>20086.669999999998</v>
      </c>
      <c r="S548" s="15">
        <v>16514.2</v>
      </c>
      <c r="T548" s="15">
        <v>1064522.32</v>
      </c>
      <c r="U548" s="22">
        <f t="shared" si="40"/>
        <v>966283.41</v>
      </c>
      <c r="V548" s="23">
        <f t="shared" si="41"/>
        <v>9.2284499962386912E-2</v>
      </c>
      <c r="W548" s="24">
        <f>Parametros!$B$4*H548+Parametros!$B$5*K548*100+Parametros!$B$6*P548+Parametros!$B$7*(1-L548)*100</f>
        <v>90.347999999999985</v>
      </c>
      <c r="X548" s="16">
        <f>INDEX('Tasa Referencia'!$B$2:$B$37,MATCH(B548,'Tasa Referencia'!$A$2:$A$37,0))</f>
        <v>0.1132</v>
      </c>
      <c r="Y548" s="16">
        <f>INDEX('Catalogo Proveedores'!$N$2:$N$101,MATCH(A548,'Catalogo Proveedores'!$A$2:$A$101,0))</f>
        <v>3.5000000000000003E-2</v>
      </c>
      <c r="Z548" s="14">
        <v>-2.5500000000000002E-3</v>
      </c>
      <c r="AA548" s="16">
        <f t="shared" si="42"/>
        <v>0.14565</v>
      </c>
      <c r="AB548" s="25">
        <f t="shared" si="43"/>
        <v>1.139545255002572E-2</v>
      </c>
      <c r="AC548" s="23">
        <f t="shared" si="44"/>
        <v>8.0889047412361192E-2</v>
      </c>
    </row>
    <row r="549" spans="1:29" x14ac:dyDescent="0.3">
      <c r="A549" s="4" t="s">
        <v>103</v>
      </c>
      <c r="B549" s="18">
        <v>45139</v>
      </c>
      <c r="C549" s="4" t="s">
        <v>279</v>
      </c>
      <c r="D549" s="4">
        <v>8</v>
      </c>
      <c r="E549" s="15">
        <v>927193.47</v>
      </c>
      <c r="F549" s="19">
        <v>1</v>
      </c>
      <c r="G549" s="20">
        <v>0</v>
      </c>
      <c r="H549" s="4">
        <v>80.3</v>
      </c>
      <c r="I549" s="4">
        <v>6</v>
      </c>
      <c r="J549" s="4">
        <v>0</v>
      </c>
      <c r="K549" s="21">
        <v>0.96240000000000003</v>
      </c>
      <c r="L549" s="21">
        <v>4.7500000000000001E-2</v>
      </c>
      <c r="M549" s="4">
        <v>0</v>
      </c>
      <c r="N549" s="4">
        <v>0</v>
      </c>
      <c r="O549" s="4">
        <v>0</v>
      </c>
      <c r="P549" s="4">
        <v>91.5</v>
      </c>
      <c r="Q549" s="15">
        <v>0</v>
      </c>
      <c r="R549" s="15">
        <v>15373.96</v>
      </c>
      <c r="S549" s="15">
        <v>13202.05</v>
      </c>
      <c r="T549" s="15">
        <v>988230.4</v>
      </c>
      <c r="U549" s="22">
        <f t="shared" si="40"/>
        <v>929365.37999999989</v>
      </c>
      <c r="V549" s="23">
        <f t="shared" si="41"/>
        <v>5.9566089041583961E-2</v>
      </c>
      <c r="W549" s="24">
        <f>Parametros!$B$4*H549+Parametros!$B$5*K549*100+Parametros!$B$6*P549+Parametros!$B$7*(1-L549)*100</f>
        <v>89.564499999999981</v>
      </c>
      <c r="X549" s="16">
        <f>INDEX('Tasa Referencia'!$B$2:$B$37,MATCH(B549,'Tasa Referencia'!$A$2:$A$37,0))</f>
        <v>0.1124</v>
      </c>
      <c r="Y549" s="16">
        <f>INDEX('Catalogo Proveedores'!$N$2:$N$101,MATCH(A549,'Catalogo Proveedores'!$A$2:$A$101,0))</f>
        <v>3.5000000000000003E-2</v>
      </c>
      <c r="Z549" s="14">
        <v>-4.5199999999999997E-3</v>
      </c>
      <c r="AA549" s="16">
        <f t="shared" si="42"/>
        <v>0.14288000000000001</v>
      </c>
      <c r="AB549" s="25">
        <f t="shared" si="43"/>
        <v>1.119144355665469E-2</v>
      </c>
      <c r="AC549" s="23">
        <f t="shared" si="44"/>
        <v>4.8374645484929271E-2</v>
      </c>
    </row>
    <row r="550" spans="1:29" x14ac:dyDescent="0.3">
      <c r="A550" s="4" t="s">
        <v>103</v>
      </c>
      <c r="B550" s="18">
        <v>45170</v>
      </c>
      <c r="C550" s="4" t="s">
        <v>279</v>
      </c>
      <c r="D550" s="4">
        <v>9</v>
      </c>
      <c r="E550" s="15">
        <v>883305.77</v>
      </c>
      <c r="F550" s="19">
        <v>1</v>
      </c>
      <c r="G550" s="20">
        <v>0</v>
      </c>
      <c r="H550" s="4">
        <v>81.3</v>
      </c>
      <c r="I550" s="4">
        <v>6</v>
      </c>
      <c r="J550" s="4">
        <v>0</v>
      </c>
      <c r="K550" s="21">
        <v>0.98309999999999997</v>
      </c>
      <c r="L550" s="21">
        <v>9.3600000000000003E-2</v>
      </c>
      <c r="M550" s="4">
        <v>0</v>
      </c>
      <c r="N550" s="4">
        <v>0</v>
      </c>
      <c r="O550" s="4">
        <v>0</v>
      </c>
      <c r="P550" s="4">
        <v>91.9</v>
      </c>
      <c r="Q550" s="15">
        <v>0</v>
      </c>
      <c r="R550" s="15">
        <v>48414.91</v>
      </c>
      <c r="S550" s="15">
        <v>24815.919999999998</v>
      </c>
      <c r="T550" s="15">
        <v>975927.57</v>
      </c>
      <c r="U550" s="22">
        <f t="shared" si="40"/>
        <v>906904.76</v>
      </c>
      <c r="V550" s="23">
        <f t="shared" si="41"/>
        <v>7.0725340816019722E-2</v>
      </c>
      <c r="W550" s="24">
        <f>Parametros!$B$4*H550+Parametros!$B$5*K550*100+Parametros!$B$6*P550+Parametros!$B$7*(1-L550)*100</f>
        <v>89.924000000000007</v>
      </c>
      <c r="X550" s="16">
        <f>INDEX('Tasa Referencia'!$B$2:$B$37,MATCH(B550,'Tasa Referencia'!$A$2:$A$37,0))</f>
        <v>0.1134</v>
      </c>
      <c r="Y550" s="16">
        <f>INDEX('Catalogo Proveedores'!$N$2:$N$101,MATCH(A550,'Catalogo Proveedores'!$A$2:$A$101,0))</f>
        <v>3.5000000000000003E-2</v>
      </c>
      <c r="Z550" s="14">
        <v>-4.4799999999999996E-3</v>
      </c>
      <c r="AA550" s="16">
        <f t="shared" si="42"/>
        <v>0.14391999999999999</v>
      </c>
      <c r="AB550" s="25">
        <f t="shared" si="43"/>
        <v>1.126809207791668E-2</v>
      </c>
      <c r="AC550" s="23">
        <f t="shared" si="44"/>
        <v>5.9457248738103041E-2</v>
      </c>
    </row>
    <row r="551" spans="1:29" x14ac:dyDescent="0.3">
      <c r="A551" s="4" t="s">
        <v>103</v>
      </c>
      <c r="B551" s="18">
        <v>45200</v>
      </c>
      <c r="C551" s="4" t="s">
        <v>279</v>
      </c>
      <c r="D551" s="4">
        <v>10</v>
      </c>
      <c r="E551" s="15">
        <v>918545.28</v>
      </c>
      <c r="F551" s="19">
        <v>1</v>
      </c>
      <c r="G551" s="20">
        <v>0</v>
      </c>
      <c r="H551" s="4">
        <v>79.400000000000006</v>
      </c>
      <c r="I551" s="4">
        <v>7</v>
      </c>
      <c r="J551" s="4">
        <v>1</v>
      </c>
      <c r="K551" s="21">
        <v>0.84770000000000001</v>
      </c>
      <c r="L551" s="21">
        <v>0.10630000000000001</v>
      </c>
      <c r="M551" s="4">
        <v>1</v>
      </c>
      <c r="N551" s="4">
        <v>1</v>
      </c>
      <c r="O551" s="4">
        <v>64.2</v>
      </c>
      <c r="P551" s="4">
        <v>89.6</v>
      </c>
      <c r="Q551" s="15">
        <v>155369.60000000001</v>
      </c>
      <c r="R551" s="15">
        <v>63322.67</v>
      </c>
      <c r="S551" s="15">
        <v>31131.68</v>
      </c>
      <c r="T551" s="15">
        <v>928548.32</v>
      </c>
      <c r="U551" s="22">
        <f t="shared" si="40"/>
        <v>1106105.8700000001</v>
      </c>
      <c r="V551" s="23">
        <f t="shared" si="41"/>
        <v>-0.19122058182174104</v>
      </c>
      <c r="W551" s="24">
        <f>Parametros!$B$4*H551+Parametros!$B$5*K551*100+Parametros!$B$6*P551+Parametros!$B$7*(1-L551)*100</f>
        <v>84.546499999999995</v>
      </c>
      <c r="X551" s="16">
        <f>INDEX('Tasa Referencia'!$B$2:$B$37,MATCH(B551,'Tasa Referencia'!$A$2:$A$37,0))</f>
        <v>0.1103</v>
      </c>
      <c r="Y551" s="16">
        <f>INDEX('Catalogo Proveedores'!$N$2:$N$101,MATCH(A551,'Catalogo Proveedores'!$A$2:$A$101,0))</f>
        <v>3.5000000000000003E-2</v>
      </c>
      <c r="Z551" s="14">
        <v>1.07E-3</v>
      </c>
      <c r="AA551" s="16">
        <f t="shared" si="42"/>
        <v>0.14636999999999997</v>
      </c>
      <c r="AB551" s="25">
        <f t="shared" si="43"/>
        <v>1.1448406117396281E-2</v>
      </c>
      <c r="AC551" s="23">
        <f t="shared" si="44"/>
        <v>-0.20266898793913732</v>
      </c>
    </row>
    <row r="552" spans="1:29" x14ac:dyDescent="0.3">
      <c r="A552" s="4" t="s">
        <v>103</v>
      </c>
      <c r="B552" s="18">
        <v>45231</v>
      </c>
      <c r="C552" s="4" t="s">
        <v>279</v>
      </c>
      <c r="D552" s="4">
        <v>11</v>
      </c>
      <c r="E552" s="15">
        <v>875036.61</v>
      </c>
      <c r="F552" s="19">
        <v>1.0506</v>
      </c>
      <c r="G552" s="20">
        <v>5.0599999999999999E-2</v>
      </c>
      <c r="H552" s="4">
        <v>77.099999999999994</v>
      </c>
      <c r="I552" s="4">
        <v>5</v>
      </c>
      <c r="J552" s="4">
        <v>0</v>
      </c>
      <c r="K552" s="21">
        <v>0.95899999999999996</v>
      </c>
      <c r="L552" s="21">
        <v>8.1299999999999997E-2</v>
      </c>
      <c r="M552" s="4">
        <v>0</v>
      </c>
      <c r="N552" s="4">
        <v>0</v>
      </c>
      <c r="O552" s="4">
        <v>0</v>
      </c>
      <c r="P552" s="4">
        <v>97.2</v>
      </c>
      <c r="Q552" s="15">
        <v>0</v>
      </c>
      <c r="R552" s="15">
        <v>36491.33</v>
      </c>
      <c r="S552" s="15">
        <v>21334.92</v>
      </c>
      <c r="T552" s="15">
        <v>936544.34</v>
      </c>
      <c r="U552" s="22">
        <f t="shared" si="40"/>
        <v>890193.0199999999</v>
      </c>
      <c r="V552" s="23">
        <f t="shared" si="41"/>
        <v>4.9491858548843581E-2</v>
      </c>
      <c r="W552" s="24">
        <f>Parametros!$B$4*H552+Parametros!$B$5*K552*100+Parametros!$B$6*P552+Parametros!$B$7*(1-L552)*100</f>
        <v>88.975499999999997</v>
      </c>
      <c r="X552" s="16">
        <f>INDEX('Tasa Referencia'!$B$2:$B$37,MATCH(B552,'Tasa Referencia'!$A$2:$A$37,0))</f>
        <v>0.1144</v>
      </c>
      <c r="Y552" s="16">
        <f>INDEX('Catalogo Proveedores'!$N$2:$N$101,MATCH(A552,'Catalogo Proveedores'!$A$2:$A$101,0))</f>
        <v>3.5000000000000003E-2</v>
      </c>
      <c r="Z552" s="14">
        <v>-1.81E-3</v>
      </c>
      <c r="AA552" s="16">
        <f t="shared" si="42"/>
        <v>0.14759</v>
      </c>
      <c r="AB552" s="25">
        <f t="shared" si="43"/>
        <v>1.1538063439375801E-2</v>
      </c>
      <c r="AC552" s="23">
        <f t="shared" si="44"/>
        <v>3.7953795109467781E-2</v>
      </c>
    </row>
    <row r="553" spans="1:29" x14ac:dyDescent="0.3">
      <c r="A553" s="4" t="s">
        <v>103</v>
      </c>
      <c r="B553" s="18">
        <v>45261</v>
      </c>
      <c r="C553" s="4" t="s">
        <v>279</v>
      </c>
      <c r="D553" s="4">
        <v>12</v>
      </c>
      <c r="E553" s="15">
        <v>821716.58</v>
      </c>
      <c r="F553" s="19">
        <v>1.0506</v>
      </c>
      <c r="G553" s="20">
        <v>0</v>
      </c>
      <c r="H553" s="4">
        <v>78.599999999999994</v>
      </c>
      <c r="I553" s="4">
        <v>6</v>
      </c>
      <c r="J553" s="4">
        <v>1</v>
      </c>
      <c r="K553" s="21">
        <v>0.91469999999999996</v>
      </c>
      <c r="L553" s="21">
        <v>4.82E-2</v>
      </c>
      <c r="M553" s="4">
        <v>0</v>
      </c>
      <c r="N553" s="4">
        <v>0</v>
      </c>
      <c r="O553" s="4">
        <v>0</v>
      </c>
      <c r="P553" s="4">
        <v>92.4</v>
      </c>
      <c r="Q553" s="15">
        <v>0</v>
      </c>
      <c r="R553" s="15">
        <v>13027.9</v>
      </c>
      <c r="S553" s="15">
        <v>13524.22</v>
      </c>
      <c r="T553" s="15">
        <v>879797.26</v>
      </c>
      <c r="U553" s="22">
        <f t="shared" si="40"/>
        <v>821220.26</v>
      </c>
      <c r="V553" s="23">
        <f t="shared" si="41"/>
        <v>6.6580111877138609E-2</v>
      </c>
      <c r="W553" s="24">
        <f>Parametros!$B$4*H553+Parametros!$B$5*K553*100+Parametros!$B$6*P553+Parametros!$B$7*(1-L553)*100</f>
        <v>87.707999999999998</v>
      </c>
      <c r="X553" s="16">
        <f>INDEX('Tasa Referencia'!$B$2:$B$37,MATCH(B553,'Tasa Referencia'!$A$2:$A$37,0))</f>
        <v>0.1124</v>
      </c>
      <c r="Y553" s="16">
        <f>INDEX('Catalogo Proveedores'!$N$2:$N$101,MATCH(A553,'Catalogo Proveedores'!$A$2:$A$101,0))</f>
        <v>3.5000000000000003E-2</v>
      </c>
      <c r="Z553" s="14">
        <v>-1.2700000000000001E-3</v>
      </c>
      <c r="AA553" s="16">
        <f t="shared" si="42"/>
        <v>0.14613000000000001</v>
      </c>
      <c r="AB553" s="25">
        <f t="shared" si="43"/>
        <v>1.1430758316552048E-2</v>
      </c>
      <c r="AC553" s="23">
        <f t="shared" si="44"/>
        <v>5.5149353560586561E-2</v>
      </c>
    </row>
    <row r="554" spans="1:29" x14ac:dyDescent="0.3">
      <c r="A554" s="4" t="s">
        <v>103</v>
      </c>
      <c r="B554" s="18">
        <v>45292</v>
      </c>
      <c r="C554" s="4" t="s">
        <v>281</v>
      </c>
      <c r="D554" s="4">
        <v>1</v>
      </c>
      <c r="E554" s="15">
        <v>994764.37</v>
      </c>
      <c r="F554" s="19">
        <v>1.0506</v>
      </c>
      <c r="G554" s="20">
        <v>0</v>
      </c>
      <c r="H554" s="4">
        <v>81.3</v>
      </c>
      <c r="I554" s="4">
        <v>7</v>
      </c>
      <c r="J554" s="4">
        <v>0</v>
      </c>
      <c r="K554" s="21">
        <v>0.97640000000000005</v>
      </c>
      <c r="L554" s="21">
        <v>3.7999999999999999E-2</v>
      </c>
      <c r="M554" s="4">
        <v>0</v>
      </c>
      <c r="N554" s="4">
        <v>1</v>
      </c>
      <c r="O554" s="4">
        <v>17.3</v>
      </c>
      <c r="P554" s="4">
        <v>95.6</v>
      </c>
      <c r="Q554" s="15">
        <v>83538.17</v>
      </c>
      <c r="R554" s="15">
        <v>21042.65</v>
      </c>
      <c r="S554" s="15">
        <v>11352.46</v>
      </c>
      <c r="T554" s="15">
        <v>1058193.6299999999</v>
      </c>
      <c r="U554" s="22">
        <f t="shared" si="40"/>
        <v>1087992.73</v>
      </c>
      <c r="V554" s="23">
        <f t="shared" si="41"/>
        <v>-2.8160347175781142E-2</v>
      </c>
      <c r="W554" s="24">
        <f>Parametros!$B$4*H554+Parametros!$B$5*K554*100+Parametros!$B$6*P554+Parametros!$B$7*(1-L554)*100</f>
        <v>91.296999999999997</v>
      </c>
      <c r="X554" s="16">
        <f>INDEX('Tasa Referencia'!$B$2:$B$37,MATCH(B554,'Tasa Referencia'!$A$2:$A$37,0))</f>
        <v>0.1133</v>
      </c>
      <c r="Y554" s="16">
        <f>INDEX('Catalogo Proveedores'!$N$2:$N$101,MATCH(A554,'Catalogo Proveedores'!$A$2:$A$101,0))</f>
        <v>3.5000000000000003E-2</v>
      </c>
      <c r="Z554" s="14">
        <v>-1.39E-3</v>
      </c>
      <c r="AA554" s="16">
        <f t="shared" si="42"/>
        <v>0.14690999999999999</v>
      </c>
      <c r="AB554" s="25">
        <f t="shared" si="43"/>
        <v>1.1488101289596875E-2</v>
      </c>
      <c r="AC554" s="23">
        <f t="shared" si="44"/>
        <v>-3.9648448465378017E-2</v>
      </c>
    </row>
    <row r="555" spans="1:29" x14ac:dyDescent="0.3">
      <c r="A555" s="4" t="s">
        <v>103</v>
      </c>
      <c r="B555" s="18">
        <v>45323</v>
      </c>
      <c r="C555" s="4" t="s">
        <v>281</v>
      </c>
      <c r="D555" s="4">
        <v>2</v>
      </c>
      <c r="E555" s="15">
        <v>889029.58</v>
      </c>
      <c r="F555" s="19">
        <v>1.0506</v>
      </c>
      <c r="G555" s="20">
        <v>0</v>
      </c>
      <c r="H555" s="4">
        <v>80.400000000000006</v>
      </c>
      <c r="I555" s="4">
        <v>7</v>
      </c>
      <c r="J555" s="4">
        <v>1</v>
      </c>
      <c r="K555" s="21">
        <v>0.84340000000000004</v>
      </c>
      <c r="L555" s="21">
        <v>6.6900000000000001E-2</v>
      </c>
      <c r="M555" s="4">
        <v>2</v>
      </c>
      <c r="N555" s="4">
        <v>0</v>
      </c>
      <c r="O555" s="4">
        <v>0</v>
      </c>
      <c r="P555" s="4">
        <v>98.4</v>
      </c>
      <c r="Q555" s="15">
        <v>25201.19</v>
      </c>
      <c r="R555" s="15">
        <v>21386.92</v>
      </c>
      <c r="S555" s="15">
        <v>19614.66</v>
      </c>
      <c r="T555" s="15">
        <v>877851.42</v>
      </c>
      <c r="U555" s="22">
        <f t="shared" si="40"/>
        <v>916003.02999999991</v>
      </c>
      <c r="V555" s="23">
        <f t="shared" si="41"/>
        <v>-4.3460213346809724E-2</v>
      </c>
      <c r="W555" s="24">
        <f>Parametros!$B$4*H555+Parametros!$B$5*K555*100+Parametros!$B$6*P555+Parametros!$B$7*(1-L555)*100</f>
        <v>87.118500000000012</v>
      </c>
      <c r="X555" s="16">
        <f>INDEX('Tasa Referencia'!$B$2:$B$37,MATCH(B555,'Tasa Referencia'!$A$2:$A$37,0))</f>
        <v>0.1123</v>
      </c>
      <c r="Y555" s="16">
        <f>INDEX('Catalogo Proveedores'!$N$2:$N$101,MATCH(A555,'Catalogo Proveedores'!$A$2:$A$101,0))</f>
        <v>3.5000000000000003E-2</v>
      </c>
      <c r="Z555" s="14">
        <v>-4.3600000000000002E-3</v>
      </c>
      <c r="AA555" s="16">
        <f t="shared" si="42"/>
        <v>0.14293999999999998</v>
      </c>
      <c r="AB555" s="25">
        <f t="shared" si="43"/>
        <v>1.1195867324299114E-2</v>
      </c>
      <c r="AC555" s="23">
        <f t="shared" si="44"/>
        <v>-5.4656080671108838E-2</v>
      </c>
    </row>
    <row r="556" spans="1:29" x14ac:dyDescent="0.3">
      <c r="A556" s="4" t="s">
        <v>103</v>
      </c>
      <c r="B556" s="18">
        <v>45352</v>
      </c>
      <c r="C556" s="4" t="s">
        <v>281</v>
      </c>
      <c r="D556" s="4">
        <v>3</v>
      </c>
      <c r="E556" s="15">
        <v>1006382.72</v>
      </c>
      <c r="F556" s="19">
        <v>1.0506</v>
      </c>
      <c r="G556" s="20">
        <v>0</v>
      </c>
      <c r="H556" s="4">
        <v>75.8</v>
      </c>
      <c r="I556" s="4">
        <v>6</v>
      </c>
      <c r="J556" s="4">
        <v>1</v>
      </c>
      <c r="K556" s="21">
        <v>0.87339999999999995</v>
      </c>
      <c r="L556" s="21">
        <v>0.14230000000000001</v>
      </c>
      <c r="M556" s="4">
        <v>1</v>
      </c>
      <c r="N556" s="4">
        <v>0</v>
      </c>
      <c r="O556" s="4">
        <v>0</v>
      </c>
      <c r="P556" s="4">
        <v>94.8</v>
      </c>
      <c r="Q556" s="15">
        <v>16266.06</v>
      </c>
      <c r="R556" s="15">
        <v>45550.55</v>
      </c>
      <c r="S556" s="15">
        <v>44973.25</v>
      </c>
      <c r="T556" s="15">
        <v>1028243.56</v>
      </c>
      <c r="U556" s="22">
        <f t="shared" si="40"/>
        <v>1023226.0800000001</v>
      </c>
      <c r="V556" s="23">
        <f t="shared" si="41"/>
        <v>4.8796610017182909E-3</v>
      </c>
      <c r="W556" s="24">
        <f>Parametros!$B$4*H556+Parametros!$B$5*K556*100+Parametros!$B$6*P556+Parametros!$B$7*(1-L556)*100</f>
        <v>84.557500000000005</v>
      </c>
      <c r="X556" s="16">
        <f>INDEX('Tasa Referencia'!$B$2:$B$37,MATCH(B556,'Tasa Referencia'!$A$2:$A$37,0))</f>
        <v>0.1101</v>
      </c>
      <c r="Y556" s="16">
        <f>INDEX('Catalogo Proveedores'!$N$2:$N$101,MATCH(A556,'Catalogo Proveedores'!$A$2:$A$101,0))</f>
        <v>3.5000000000000003E-2</v>
      </c>
      <c r="Z556" s="14">
        <v>-3.3999999999999998E-3</v>
      </c>
      <c r="AA556" s="16">
        <f t="shared" si="42"/>
        <v>0.14170000000000002</v>
      </c>
      <c r="AB556" s="25">
        <f t="shared" si="43"/>
        <v>1.1104399500944329E-2</v>
      </c>
      <c r="AC556" s="23">
        <f t="shared" si="44"/>
        <v>-6.2247384992260377E-3</v>
      </c>
    </row>
    <row r="557" spans="1:29" x14ac:dyDescent="0.3">
      <c r="A557" s="4" t="s">
        <v>103</v>
      </c>
      <c r="B557" s="18">
        <v>45383</v>
      </c>
      <c r="C557" s="4" t="s">
        <v>281</v>
      </c>
      <c r="D557" s="4">
        <v>4</v>
      </c>
      <c r="E557" s="15">
        <v>1059001.8700000001</v>
      </c>
      <c r="F557" s="19">
        <v>1.0506</v>
      </c>
      <c r="G557" s="20">
        <v>0</v>
      </c>
      <c r="H557" s="4">
        <v>78.900000000000006</v>
      </c>
      <c r="I557" s="4">
        <v>7</v>
      </c>
      <c r="J557" s="4">
        <v>0</v>
      </c>
      <c r="K557" s="21">
        <v>0.97150000000000003</v>
      </c>
      <c r="L557" s="21">
        <v>6.0600000000000001E-2</v>
      </c>
      <c r="M557" s="4">
        <v>0</v>
      </c>
      <c r="N557" s="4">
        <v>0</v>
      </c>
      <c r="O557" s="4">
        <v>0</v>
      </c>
      <c r="P557" s="4">
        <v>95.9</v>
      </c>
      <c r="Q557" s="15">
        <v>0</v>
      </c>
      <c r="R557" s="15">
        <v>21680.75</v>
      </c>
      <c r="S557" s="15">
        <v>19244.78</v>
      </c>
      <c r="T557" s="15">
        <v>1117437.98</v>
      </c>
      <c r="U557" s="22">
        <f t="shared" si="40"/>
        <v>1061437.8400000001</v>
      </c>
      <c r="V557" s="23">
        <f t="shared" si="41"/>
        <v>5.0114763416221002E-2</v>
      </c>
      <c r="W557" s="24">
        <f>Parametros!$B$4*H557+Parametros!$B$5*K557*100+Parametros!$B$6*P557+Parametros!$B$7*(1-L557)*100</f>
        <v>90.031000000000006</v>
      </c>
      <c r="X557" s="16">
        <f>INDEX('Tasa Referencia'!$B$2:$B$37,MATCH(B557,'Tasa Referencia'!$A$2:$A$37,0))</f>
        <v>0.10920000000000001</v>
      </c>
      <c r="Y557" s="16">
        <f>INDEX('Catalogo Proveedores'!$N$2:$N$101,MATCH(A557,'Catalogo Proveedores'!$A$2:$A$101,0))</f>
        <v>3.5000000000000003E-2</v>
      </c>
      <c r="Z557" s="14">
        <v>-1.6199999999999999E-3</v>
      </c>
      <c r="AA557" s="16">
        <f t="shared" si="42"/>
        <v>0.14257999999999998</v>
      </c>
      <c r="AB557" s="25">
        <f t="shared" si="43"/>
        <v>1.1169321524584497E-2</v>
      </c>
      <c r="AC557" s="23">
        <f t="shared" si="44"/>
        <v>3.8945441891636505E-2</v>
      </c>
    </row>
    <row r="558" spans="1:29" x14ac:dyDescent="0.3">
      <c r="A558" s="4" t="s">
        <v>103</v>
      </c>
      <c r="B558" s="18">
        <v>45413</v>
      </c>
      <c r="C558" s="4" t="s">
        <v>281</v>
      </c>
      <c r="D558" s="4">
        <v>5</v>
      </c>
      <c r="E558" s="15">
        <v>964648.68</v>
      </c>
      <c r="F558" s="19">
        <v>1.0506</v>
      </c>
      <c r="G558" s="20">
        <v>0</v>
      </c>
      <c r="H558" s="4">
        <v>78.900000000000006</v>
      </c>
      <c r="I558" s="4">
        <v>6</v>
      </c>
      <c r="J558" s="4">
        <v>1</v>
      </c>
      <c r="K558" s="21">
        <v>0.8448</v>
      </c>
      <c r="L558" s="21">
        <v>5.2299999999999999E-2</v>
      </c>
      <c r="M558" s="4">
        <v>0</v>
      </c>
      <c r="N558" s="4">
        <v>1</v>
      </c>
      <c r="O558" s="4">
        <v>14.5</v>
      </c>
      <c r="P558" s="4">
        <v>92.9</v>
      </c>
      <c r="Q558" s="15">
        <v>64942.32</v>
      </c>
      <c r="R558" s="15">
        <v>18937.45</v>
      </c>
      <c r="S558" s="15">
        <v>17067.080000000002</v>
      </c>
      <c r="T558" s="15">
        <v>976902.48</v>
      </c>
      <c r="U558" s="22">
        <f t="shared" si="40"/>
        <v>1031461.37</v>
      </c>
      <c r="V558" s="23">
        <f t="shared" si="41"/>
        <v>-5.5848860164629754E-2</v>
      </c>
      <c r="W558" s="24">
        <f>Parametros!$B$4*H558+Parametros!$B$5*K558*100+Parametros!$B$6*P558+Parametros!$B$7*(1-L558)*100</f>
        <v>85.754500000000007</v>
      </c>
      <c r="X558" s="16">
        <f>INDEX('Tasa Referencia'!$B$2:$B$37,MATCH(B558,'Tasa Referencia'!$A$2:$A$37,0))</f>
        <v>0.1077</v>
      </c>
      <c r="Y558" s="16">
        <f>INDEX('Catalogo Proveedores'!$N$2:$N$101,MATCH(A558,'Catalogo Proveedores'!$A$2:$A$101,0))</f>
        <v>3.5000000000000003E-2</v>
      </c>
      <c r="Z558" s="14">
        <v>-3.47E-3</v>
      </c>
      <c r="AA558" s="16">
        <f t="shared" si="42"/>
        <v>0.13922999999999999</v>
      </c>
      <c r="AB558" s="25">
        <f t="shared" si="43"/>
        <v>1.0921929814891929E-2</v>
      </c>
      <c r="AC558" s="23">
        <f t="shared" si="44"/>
        <v>-6.6770789979521683E-2</v>
      </c>
    </row>
    <row r="559" spans="1:29" x14ac:dyDescent="0.3">
      <c r="A559" s="4" t="s">
        <v>103</v>
      </c>
      <c r="B559" s="18">
        <v>45444</v>
      </c>
      <c r="C559" s="4" t="s">
        <v>281</v>
      </c>
      <c r="D559" s="4">
        <v>6</v>
      </c>
      <c r="E559" s="15">
        <v>953377.12</v>
      </c>
      <c r="F559" s="19">
        <v>1.0506</v>
      </c>
      <c r="G559" s="20">
        <v>0</v>
      </c>
      <c r="H559" s="4">
        <v>80.2</v>
      </c>
      <c r="I559" s="4">
        <v>6</v>
      </c>
      <c r="J559" s="4">
        <v>0</v>
      </c>
      <c r="K559" s="21">
        <v>0.94989999999999997</v>
      </c>
      <c r="L559" s="21">
        <v>7.2800000000000004E-2</v>
      </c>
      <c r="M559" s="4">
        <v>1</v>
      </c>
      <c r="N559" s="4">
        <v>0</v>
      </c>
      <c r="O559" s="4">
        <v>0</v>
      </c>
      <c r="P559" s="4">
        <v>96.2</v>
      </c>
      <c r="Q559" s="15">
        <v>7410.12</v>
      </c>
      <c r="R559" s="15">
        <v>22764.720000000001</v>
      </c>
      <c r="S559" s="15">
        <v>20827.61</v>
      </c>
      <c r="T559" s="15">
        <v>1003655.86</v>
      </c>
      <c r="U559" s="22">
        <f t="shared" si="40"/>
        <v>962724.35</v>
      </c>
      <c r="V559" s="23">
        <f t="shared" si="41"/>
        <v>4.0782415199568517E-2</v>
      </c>
      <c r="W559" s="24">
        <f>Parametros!$B$4*H559+Parametros!$B$5*K559*100+Parametros!$B$6*P559+Parametros!$B$7*(1-L559)*100</f>
        <v>89.715000000000003</v>
      </c>
      <c r="X559" s="16">
        <f>INDEX('Tasa Referencia'!$B$2:$B$37,MATCH(B559,'Tasa Referencia'!$A$2:$A$37,0))</f>
        <v>0.1045</v>
      </c>
      <c r="Y559" s="16">
        <f>INDEX('Catalogo Proveedores'!$N$2:$N$101,MATCH(A559,'Catalogo Proveedores'!$A$2:$A$101,0))</f>
        <v>3.5000000000000003E-2</v>
      </c>
      <c r="Z559" s="14">
        <v>-2.7799999999999999E-3</v>
      </c>
      <c r="AA559" s="16">
        <f t="shared" si="42"/>
        <v>0.13672000000000001</v>
      </c>
      <c r="AB559" s="25">
        <f t="shared" si="43"/>
        <v>1.0736133269080073E-2</v>
      </c>
      <c r="AC559" s="23">
        <f t="shared" si="44"/>
        <v>3.0046281930488444E-2</v>
      </c>
    </row>
    <row r="560" spans="1:29" x14ac:dyDescent="0.3">
      <c r="A560" s="4" t="s">
        <v>103</v>
      </c>
      <c r="B560" s="18">
        <v>45474</v>
      </c>
      <c r="C560" s="4" t="s">
        <v>281</v>
      </c>
      <c r="D560" s="4">
        <v>7</v>
      </c>
      <c r="E560" s="15">
        <v>1039690.68</v>
      </c>
      <c r="F560" s="19">
        <v>1.0729</v>
      </c>
      <c r="G560" s="20">
        <v>2.12E-2</v>
      </c>
      <c r="H560" s="4">
        <v>77.8</v>
      </c>
      <c r="I560" s="4">
        <v>6</v>
      </c>
      <c r="J560" s="4">
        <v>1</v>
      </c>
      <c r="K560" s="21">
        <v>0.88600000000000001</v>
      </c>
      <c r="L560" s="21">
        <v>6.8699999999999997E-2</v>
      </c>
      <c r="M560" s="4">
        <v>0</v>
      </c>
      <c r="N560" s="4">
        <v>0</v>
      </c>
      <c r="O560" s="4">
        <v>0</v>
      </c>
      <c r="P560" s="4">
        <v>96.8</v>
      </c>
      <c r="Q560" s="15">
        <v>0</v>
      </c>
      <c r="R560" s="15">
        <v>38323.300000000003</v>
      </c>
      <c r="S560" s="15">
        <v>23507.54</v>
      </c>
      <c r="T560" s="15">
        <v>1110684.72</v>
      </c>
      <c r="U560" s="22">
        <f t="shared" si="40"/>
        <v>1054506.44</v>
      </c>
      <c r="V560" s="23">
        <f t="shared" si="41"/>
        <v>5.0579862123249546E-2</v>
      </c>
      <c r="W560" s="24">
        <f>Parametros!$B$4*H560+Parametros!$B$5*K560*100+Parametros!$B$6*P560+Parametros!$B$7*(1-L560)*100</f>
        <v>87.139499999999984</v>
      </c>
      <c r="X560" s="16">
        <f>INDEX('Tasa Referencia'!$B$2:$B$37,MATCH(B560,'Tasa Referencia'!$A$2:$A$37,0))</f>
        <v>0.1027</v>
      </c>
      <c r="Y560" s="16">
        <f>INDEX('Catalogo Proveedores'!$N$2:$N$101,MATCH(A560,'Catalogo Proveedores'!$A$2:$A$101,0))</f>
        <v>3.5000000000000003E-2</v>
      </c>
      <c r="Z560" s="14">
        <v>-7.62E-3</v>
      </c>
      <c r="AA560" s="16">
        <f t="shared" si="42"/>
        <v>0.13008</v>
      </c>
      <c r="AB560" s="25">
        <f t="shared" si="43"/>
        <v>1.0242804264166239E-2</v>
      </c>
      <c r="AC560" s="23">
        <f t="shared" si="44"/>
        <v>4.0337057859083307E-2</v>
      </c>
    </row>
    <row r="561" spans="1:29" x14ac:dyDescent="0.3">
      <c r="A561" s="4" t="s">
        <v>103</v>
      </c>
      <c r="B561" s="18">
        <v>45505</v>
      </c>
      <c r="C561" s="4" t="s">
        <v>281</v>
      </c>
      <c r="D561" s="4">
        <v>8</v>
      </c>
      <c r="E561" s="15">
        <v>1026210.98</v>
      </c>
      <c r="F561" s="19">
        <v>1.0729</v>
      </c>
      <c r="G561" s="20">
        <v>0</v>
      </c>
      <c r="H561" s="4">
        <v>72.3</v>
      </c>
      <c r="I561" s="4">
        <v>8</v>
      </c>
      <c r="J561" s="4">
        <v>2</v>
      </c>
      <c r="K561" s="21">
        <v>0.79159999999999997</v>
      </c>
      <c r="L561" s="21">
        <v>0.15570000000000001</v>
      </c>
      <c r="M561" s="4">
        <v>3</v>
      </c>
      <c r="N561" s="4">
        <v>2</v>
      </c>
      <c r="O561" s="4">
        <v>22.7</v>
      </c>
      <c r="P561" s="4">
        <v>96.2</v>
      </c>
      <c r="Q561" s="15">
        <v>115570.29</v>
      </c>
      <c r="R561" s="15">
        <v>110176.52</v>
      </c>
      <c r="S561" s="15">
        <v>52027.68</v>
      </c>
      <c r="T561" s="15">
        <v>998139.99</v>
      </c>
      <c r="U561" s="22">
        <f t="shared" si="40"/>
        <v>1199930.1100000001</v>
      </c>
      <c r="V561" s="23">
        <f t="shared" si="41"/>
        <v>-0.20216615106263813</v>
      </c>
      <c r="W561" s="24">
        <f>Parametros!$B$4*H561+Parametros!$B$5*K561*100+Parametros!$B$6*P561+Parametros!$B$7*(1-L561)*100</f>
        <v>80.95750000000001</v>
      </c>
      <c r="X561" s="16">
        <f>INDEX('Tasa Referencia'!$B$2:$B$37,MATCH(B561,'Tasa Referencia'!$A$2:$A$37,0))</f>
        <v>0.1017</v>
      </c>
      <c r="Y561" s="16">
        <f>INDEX('Catalogo Proveedores'!$N$2:$N$101,MATCH(A561,'Catalogo Proveedores'!$A$2:$A$101,0))</f>
        <v>3.5000000000000003E-2</v>
      </c>
      <c r="Z561" s="14">
        <v>-5.1700000000000001E-3</v>
      </c>
      <c r="AA561" s="16">
        <f t="shared" si="42"/>
        <v>0.13152999999999998</v>
      </c>
      <c r="AB561" s="25">
        <f t="shared" si="43"/>
        <v>1.035076058244111E-2</v>
      </c>
      <c r="AC561" s="23">
        <f t="shared" si="44"/>
        <v>-0.21251691164507924</v>
      </c>
    </row>
    <row r="562" spans="1:29" x14ac:dyDescent="0.3">
      <c r="A562" s="4" t="s">
        <v>103</v>
      </c>
      <c r="B562" s="18">
        <v>45536</v>
      </c>
      <c r="C562" s="4" t="s">
        <v>281</v>
      </c>
      <c r="D562" s="4">
        <v>9</v>
      </c>
      <c r="E562" s="15">
        <v>967838.1</v>
      </c>
      <c r="F562" s="19">
        <v>1.0729</v>
      </c>
      <c r="G562" s="20">
        <v>0</v>
      </c>
      <c r="H562" s="4">
        <v>72.7</v>
      </c>
      <c r="I562" s="4">
        <v>7</v>
      </c>
      <c r="J562" s="4">
        <v>1</v>
      </c>
      <c r="K562" s="21">
        <v>0.92700000000000005</v>
      </c>
      <c r="L562" s="21">
        <v>6.7000000000000004E-2</v>
      </c>
      <c r="M562" s="4">
        <v>0</v>
      </c>
      <c r="N562" s="4">
        <v>0</v>
      </c>
      <c r="O562" s="4">
        <v>0</v>
      </c>
      <c r="P562" s="4">
        <v>90.8</v>
      </c>
      <c r="Q562" s="15">
        <v>0</v>
      </c>
      <c r="R562" s="15">
        <v>31961.57</v>
      </c>
      <c r="S562" s="15">
        <v>21394.03</v>
      </c>
      <c r="T562" s="15">
        <v>984790.23</v>
      </c>
      <c r="U562" s="22">
        <f t="shared" si="40"/>
        <v>978405.6399999999</v>
      </c>
      <c r="V562" s="23">
        <f t="shared" si="41"/>
        <v>6.483197949679176E-3</v>
      </c>
      <c r="W562" s="24">
        <f>Parametros!$B$4*H562+Parametros!$B$5*K562*100+Parametros!$B$6*P562+Parametros!$B$7*(1-L562)*100</f>
        <v>85.410000000000011</v>
      </c>
      <c r="X562" s="16">
        <f>INDEX('Tasa Referencia'!$B$2:$B$37,MATCH(B562,'Tasa Referencia'!$A$2:$A$37,0))</f>
        <v>9.7900000000000001E-2</v>
      </c>
      <c r="Y562" s="16">
        <f>INDEX('Catalogo Proveedores'!$N$2:$N$101,MATCH(A562,'Catalogo Proveedores'!$A$2:$A$101,0))</f>
        <v>3.5000000000000003E-2</v>
      </c>
      <c r="Z562" s="14">
        <v>-2.2699999999999999E-3</v>
      </c>
      <c r="AA562" s="16">
        <f t="shared" si="42"/>
        <v>0.13063000000000002</v>
      </c>
      <c r="AB562" s="25">
        <f t="shared" si="43"/>
        <v>1.0283768151492234E-2</v>
      </c>
      <c r="AC562" s="23">
        <f t="shared" si="44"/>
        <v>-3.8005702018130581E-3</v>
      </c>
    </row>
    <row r="563" spans="1:29" x14ac:dyDescent="0.3">
      <c r="A563" s="4" t="s">
        <v>103</v>
      </c>
      <c r="B563" s="18">
        <v>45566</v>
      </c>
      <c r="C563" s="4" t="s">
        <v>281</v>
      </c>
      <c r="D563" s="4">
        <v>10</v>
      </c>
      <c r="E563" s="15">
        <v>917033.7</v>
      </c>
      <c r="F563" s="19">
        <v>1.0729</v>
      </c>
      <c r="G563" s="20">
        <v>0</v>
      </c>
      <c r="H563" s="4">
        <v>73.900000000000006</v>
      </c>
      <c r="I563" s="4">
        <v>7</v>
      </c>
      <c r="J563" s="4">
        <v>1</v>
      </c>
      <c r="K563" s="21">
        <v>0.91</v>
      </c>
      <c r="L563" s="21">
        <v>9.3799999999999994E-2</v>
      </c>
      <c r="M563" s="4">
        <v>1</v>
      </c>
      <c r="N563" s="4">
        <v>0</v>
      </c>
      <c r="O563" s="4">
        <v>0</v>
      </c>
      <c r="P563" s="4">
        <v>95.6</v>
      </c>
      <c r="Q563" s="15">
        <v>1460.23</v>
      </c>
      <c r="R563" s="15">
        <v>55513.17</v>
      </c>
      <c r="S563" s="15">
        <v>27628.97</v>
      </c>
      <c r="T563" s="15">
        <v>948185.93</v>
      </c>
      <c r="U563" s="22">
        <f t="shared" si="40"/>
        <v>946378.13</v>
      </c>
      <c r="V563" s="23">
        <f t="shared" si="41"/>
        <v>1.9065880886885197E-3</v>
      </c>
      <c r="W563" s="24">
        <f>Parametros!$B$4*H563+Parametros!$B$5*K563*100+Parametros!$B$6*P563+Parametros!$B$7*(1-L563)*100</f>
        <v>85.878000000000014</v>
      </c>
      <c r="X563" s="16">
        <f>INDEX('Tasa Referencia'!$B$2:$B$37,MATCH(B563,'Tasa Referencia'!$A$2:$A$37,0))</f>
        <v>9.5200000000000007E-2</v>
      </c>
      <c r="Y563" s="16">
        <f>INDEX('Catalogo Proveedores'!$N$2:$N$101,MATCH(A563,'Catalogo Proveedores'!$A$2:$A$101,0))</f>
        <v>3.5000000000000003E-2</v>
      </c>
      <c r="Z563" s="14">
        <v>-2.0500000000000002E-3</v>
      </c>
      <c r="AA563" s="16">
        <f t="shared" si="42"/>
        <v>0.12815000000000001</v>
      </c>
      <c r="AB563" s="25">
        <f t="shared" si="43"/>
        <v>1.0098913530489639E-2</v>
      </c>
      <c r="AC563" s="23">
        <f t="shared" si="44"/>
        <v>-8.1923254418011203E-3</v>
      </c>
    </row>
    <row r="564" spans="1:29" x14ac:dyDescent="0.3">
      <c r="A564" s="4" t="s">
        <v>103</v>
      </c>
      <c r="B564" s="18">
        <v>45597</v>
      </c>
      <c r="C564" s="4" t="s">
        <v>281</v>
      </c>
      <c r="D564" s="4">
        <v>11</v>
      </c>
      <c r="E564" s="15">
        <v>849862.19</v>
      </c>
      <c r="F564" s="19">
        <v>1.1085</v>
      </c>
      <c r="G564" s="20">
        <v>3.32E-2</v>
      </c>
      <c r="H564" s="4">
        <v>79.5</v>
      </c>
      <c r="I564" s="4">
        <v>6</v>
      </c>
      <c r="J564" s="4">
        <v>0</v>
      </c>
      <c r="K564" s="21">
        <v>0.93159999999999998</v>
      </c>
      <c r="L564" s="21">
        <v>0.1124</v>
      </c>
      <c r="M564" s="4">
        <v>0</v>
      </c>
      <c r="N564" s="4">
        <v>0</v>
      </c>
      <c r="O564" s="4">
        <v>0</v>
      </c>
      <c r="P564" s="4">
        <v>92.1</v>
      </c>
      <c r="Q564" s="15">
        <v>0</v>
      </c>
      <c r="R564" s="15">
        <v>33129.730000000003</v>
      </c>
      <c r="S564" s="15">
        <v>28660.02</v>
      </c>
      <c r="T564" s="15">
        <v>880732.33</v>
      </c>
      <c r="U564" s="22">
        <f t="shared" si="40"/>
        <v>854331.89999999991</v>
      </c>
      <c r="V564" s="23">
        <f t="shared" si="41"/>
        <v>2.9975543193696604E-2</v>
      </c>
      <c r="W564" s="24">
        <f>Parametros!$B$4*H564+Parametros!$B$5*K564*100+Parametros!$B$6*P564+Parametros!$B$7*(1-L564)*100</f>
        <v>87.506999999999991</v>
      </c>
      <c r="X564" s="16">
        <f>INDEX('Tasa Referencia'!$B$2:$B$37,MATCH(B564,'Tasa Referencia'!$A$2:$A$37,0))</f>
        <v>9.5600000000000004E-2</v>
      </c>
      <c r="Y564" s="16">
        <f>INDEX('Catalogo Proveedores'!$N$2:$N$101,MATCH(A564,'Catalogo Proveedores'!$A$2:$A$101,0))</f>
        <v>3.5000000000000003E-2</v>
      </c>
      <c r="Z564" s="14">
        <v>2.4000000000000001E-4</v>
      </c>
      <c r="AA564" s="16">
        <f t="shared" si="42"/>
        <v>0.13083999999999998</v>
      </c>
      <c r="AB564" s="25">
        <f t="shared" si="43"/>
        <v>1.029940408989316E-2</v>
      </c>
      <c r="AC564" s="23">
        <f t="shared" si="44"/>
        <v>1.9676139103803444E-2</v>
      </c>
    </row>
    <row r="565" spans="1:29" x14ac:dyDescent="0.3">
      <c r="A565" s="4" t="s">
        <v>103</v>
      </c>
      <c r="B565" s="18">
        <v>45627</v>
      </c>
      <c r="C565" s="4" t="s">
        <v>281</v>
      </c>
      <c r="D565" s="4">
        <v>12</v>
      </c>
      <c r="E565" s="15">
        <v>936205.65</v>
      </c>
      <c r="F565" s="19">
        <v>1.1085</v>
      </c>
      <c r="G565" s="20">
        <v>0</v>
      </c>
      <c r="H565" s="4">
        <v>79.8</v>
      </c>
      <c r="I565" s="4">
        <v>9</v>
      </c>
      <c r="J565" s="4">
        <v>0</v>
      </c>
      <c r="K565" s="21">
        <v>0.96450000000000002</v>
      </c>
      <c r="L565" s="21">
        <v>8.09E-2</v>
      </c>
      <c r="M565" s="4">
        <v>0</v>
      </c>
      <c r="N565" s="4">
        <v>0</v>
      </c>
      <c r="O565" s="4">
        <v>0</v>
      </c>
      <c r="P565" s="4">
        <v>90.2</v>
      </c>
      <c r="Q565" s="15">
        <v>0</v>
      </c>
      <c r="R565" s="15">
        <v>26357.21</v>
      </c>
      <c r="S565" s="15">
        <v>22725.200000000001</v>
      </c>
      <c r="T565" s="15">
        <v>1050275.27</v>
      </c>
      <c r="U565" s="22">
        <f t="shared" si="40"/>
        <v>939837.66</v>
      </c>
      <c r="V565" s="23">
        <f t="shared" si="41"/>
        <v>0.10515110957530209</v>
      </c>
      <c r="W565" s="24">
        <f>Parametros!$B$4*H565+Parametros!$B$5*K565*100+Parametros!$B$6*P565+Parametros!$B$7*(1-L565)*100</f>
        <v>88.691500000000005</v>
      </c>
      <c r="X565" s="16">
        <f>INDEX('Tasa Referencia'!$B$2:$B$37,MATCH(B565,'Tasa Referencia'!$A$2:$A$37,0))</f>
        <v>9.2399999999999996E-2</v>
      </c>
      <c r="Y565" s="16">
        <f>INDEX('Catalogo Proveedores'!$N$2:$N$101,MATCH(A565,'Catalogo Proveedores'!$A$2:$A$101,0))</f>
        <v>3.5000000000000003E-2</v>
      </c>
      <c r="Z565" s="14">
        <v>2.8E-3</v>
      </c>
      <c r="AA565" s="16">
        <f t="shared" si="42"/>
        <v>0.13020000000000001</v>
      </c>
      <c r="AB565" s="25">
        <f t="shared" si="43"/>
        <v>1.0251743398032698E-2</v>
      </c>
      <c r="AC565" s="23">
        <f t="shared" si="44"/>
        <v>9.4899366177269392E-2</v>
      </c>
    </row>
    <row r="566" spans="1:29" x14ac:dyDescent="0.3">
      <c r="A566" s="4" t="s">
        <v>103</v>
      </c>
      <c r="B566" s="18">
        <v>45658</v>
      </c>
      <c r="C566" s="4" t="s">
        <v>282</v>
      </c>
      <c r="D566" s="4">
        <v>1</v>
      </c>
      <c r="E566" s="15">
        <v>912951.2</v>
      </c>
      <c r="F566" s="19">
        <v>1.1085</v>
      </c>
      <c r="G566" s="20">
        <v>0</v>
      </c>
      <c r="H566" s="4">
        <v>81.599999999999994</v>
      </c>
      <c r="I566" s="4">
        <v>6</v>
      </c>
      <c r="J566" s="4">
        <v>0</v>
      </c>
      <c r="K566" s="21">
        <v>0.97219999999999995</v>
      </c>
      <c r="L566" s="21">
        <v>0.1065</v>
      </c>
      <c r="M566" s="4">
        <v>4</v>
      </c>
      <c r="N566" s="4">
        <v>0</v>
      </c>
      <c r="O566" s="4">
        <v>0</v>
      </c>
      <c r="P566" s="4">
        <v>95.8</v>
      </c>
      <c r="Q566" s="15">
        <v>54593.52</v>
      </c>
      <c r="R566" s="15">
        <v>44407.28</v>
      </c>
      <c r="S566" s="15">
        <v>29169.040000000001</v>
      </c>
      <c r="T566" s="15">
        <v>941057.15</v>
      </c>
      <c r="U566" s="22">
        <f t="shared" si="40"/>
        <v>982782.96</v>
      </c>
      <c r="V566" s="23">
        <f t="shared" si="41"/>
        <v>-4.4339294377604949E-2</v>
      </c>
      <c r="W566" s="24">
        <f>Parametros!$B$4*H566+Parametros!$B$5*K566*100+Parametros!$B$6*P566+Parametros!$B$7*(1-L566)*100</f>
        <v>90.288499999999999</v>
      </c>
      <c r="X566" s="16">
        <f>INDEX('Tasa Referencia'!$B$2:$B$37,MATCH(B566,'Tasa Referencia'!$A$2:$A$37,0))</f>
        <v>8.8900000000000007E-2</v>
      </c>
      <c r="Y566" s="16">
        <f>INDEX('Catalogo Proveedores'!$N$2:$N$101,MATCH(A566,'Catalogo Proveedores'!$A$2:$A$101,0))</f>
        <v>3.5000000000000003E-2</v>
      </c>
      <c r="Z566" s="14">
        <v>3.2200000000000002E-3</v>
      </c>
      <c r="AA566" s="16">
        <f t="shared" si="42"/>
        <v>0.12712000000000001</v>
      </c>
      <c r="AB566" s="25">
        <f t="shared" si="43"/>
        <v>1.0022029731091564E-2</v>
      </c>
      <c r="AC566" s="23">
        <f t="shared" si="44"/>
        <v>-5.4361324108696513E-2</v>
      </c>
    </row>
    <row r="567" spans="1:29" x14ac:dyDescent="0.3">
      <c r="A567" s="4" t="s">
        <v>103</v>
      </c>
      <c r="B567" s="18">
        <v>45689</v>
      </c>
      <c r="C567" s="4" t="s">
        <v>282</v>
      </c>
      <c r="D567" s="4">
        <v>2</v>
      </c>
      <c r="E567" s="15">
        <v>1023936.73</v>
      </c>
      <c r="F567" s="19">
        <v>1.1085</v>
      </c>
      <c r="G567" s="20">
        <v>0</v>
      </c>
      <c r="H567" s="4">
        <v>77.099999999999994</v>
      </c>
      <c r="I567" s="4">
        <v>5</v>
      </c>
      <c r="J567" s="4">
        <v>0</v>
      </c>
      <c r="K567" s="21">
        <v>0.97230000000000005</v>
      </c>
      <c r="L567" s="21">
        <v>0.13489999999999999</v>
      </c>
      <c r="M567" s="4">
        <v>0</v>
      </c>
      <c r="N567" s="4">
        <v>0</v>
      </c>
      <c r="O567" s="4">
        <v>0</v>
      </c>
      <c r="P567" s="4">
        <v>100</v>
      </c>
      <c r="Q567" s="15">
        <v>0</v>
      </c>
      <c r="R567" s="15">
        <v>55813</v>
      </c>
      <c r="S567" s="15">
        <v>41450.18</v>
      </c>
      <c r="T567" s="15">
        <v>1077354.74</v>
      </c>
      <c r="U567" s="22">
        <f t="shared" si="40"/>
        <v>1038299.5499999999</v>
      </c>
      <c r="V567" s="23">
        <f t="shared" si="41"/>
        <v>3.6251003081863326E-2</v>
      </c>
      <c r="W567" s="24">
        <f>Parametros!$B$4*H567+Parametros!$B$5*K567*100+Parametros!$B$6*P567+Parametros!$B$7*(1-L567)*100</f>
        <v>89.130499999999998</v>
      </c>
      <c r="X567" s="16">
        <f>INDEX('Tasa Referencia'!$B$2:$B$37,MATCH(B567,'Tasa Referencia'!$A$2:$A$37,0))</f>
        <v>8.8300000000000003E-2</v>
      </c>
      <c r="Y567" s="16">
        <f>INDEX('Catalogo Proveedores'!$N$2:$N$101,MATCH(A567,'Catalogo Proveedores'!$A$2:$A$101,0))</f>
        <v>3.5000000000000003E-2</v>
      </c>
      <c r="Z567" s="14">
        <v>2.7000000000000001E-3</v>
      </c>
      <c r="AA567" s="16">
        <f t="shared" si="42"/>
        <v>0.126</v>
      </c>
      <c r="AB567" s="25">
        <f t="shared" si="43"/>
        <v>9.9383548041853675E-3</v>
      </c>
      <c r="AC567" s="23">
        <f t="shared" si="44"/>
        <v>2.6312648277677958E-2</v>
      </c>
    </row>
    <row r="568" spans="1:29" x14ac:dyDescent="0.3">
      <c r="A568" s="4" t="s">
        <v>103</v>
      </c>
      <c r="B568" s="18">
        <v>45717</v>
      </c>
      <c r="C568" s="4" t="s">
        <v>282</v>
      </c>
      <c r="D568" s="4">
        <v>3</v>
      </c>
      <c r="E568" s="15">
        <v>1005636.41</v>
      </c>
      <c r="F568" s="19">
        <v>1.1328</v>
      </c>
      <c r="G568" s="20">
        <v>2.1999999999999999E-2</v>
      </c>
      <c r="H568" s="4">
        <v>76.400000000000006</v>
      </c>
      <c r="I568" s="4">
        <v>8</v>
      </c>
      <c r="J568" s="4">
        <v>1</v>
      </c>
      <c r="K568" s="21">
        <v>0.92059999999999997</v>
      </c>
      <c r="L568" s="21">
        <v>6.7199999999999996E-2</v>
      </c>
      <c r="M568" s="4">
        <v>0</v>
      </c>
      <c r="N568" s="4">
        <v>0</v>
      </c>
      <c r="O568" s="4">
        <v>0</v>
      </c>
      <c r="P568" s="4">
        <v>100</v>
      </c>
      <c r="Q568" s="15">
        <v>0</v>
      </c>
      <c r="R568" s="15">
        <v>35450.629999999997</v>
      </c>
      <c r="S568" s="15">
        <v>22280.42</v>
      </c>
      <c r="T568" s="15">
        <v>1027102.77</v>
      </c>
      <c r="U568" s="22">
        <f t="shared" si="40"/>
        <v>1018806.62</v>
      </c>
      <c r="V568" s="23">
        <f t="shared" si="41"/>
        <v>8.0772345692340236E-3</v>
      </c>
      <c r="W568" s="24">
        <f>Parametros!$B$4*H568+Parametros!$B$5*K568*100+Parametros!$B$6*P568+Parametros!$B$7*(1-L568)*100</f>
        <v>88.350000000000009</v>
      </c>
      <c r="X568" s="16">
        <f>INDEX('Tasa Referencia'!$B$2:$B$37,MATCH(B568,'Tasa Referencia'!$A$2:$A$37,0))</f>
        <v>8.6800000000000002E-2</v>
      </c>
      <c r="Y568" s="16">
        <f>INDEX('Catalogo Proveedores'!$N$2:$N$101,MATCH(A568,'Catalogo Proveedores'!$A$2:$A$101,0))</f>
        <v>3.5000000000000003E-2</v>
      </c>
      <c r="Z568" s="14">
        <v>3.2699999999999999E-3</v>
      </c>
      <c r="AA568" s="16">
        <f t="shared" si="42"/>
        <v>0.12507000000000001</v>
      </c>
      <c r="AB568" s="25">
        <f t="shared" si="43"/>
        <v>9.8688167335621024E-3</v>
      </c>
      <c r="AC568" s="23">
        <f t="shared" si="44"/>
        <v>-1.7915821643280788E-3</v>
      </c>
    </row>
    <row r="569" spans="1:29" x14ac:dyDescent="0.3">
      <c r="A569" s="4" t="s">
        <v>103</v>
      </c>
      <c r="B569" s="18">
        <v>45748</v>
      </c>
      <c r="C569" s="4" t="s">
        <v>282</v>
      </c>
      <c r="D569" s="4">
        <v>4</v>
      </c>
      <c r="E569" s="15">
        <v>970597.76</v>
      </c>
      <c r="F569" s="19">
        <v>1.1328</v>
      </c>
      <c r="G569" s="20">
        <v>0</v>
      </c>
      <c r="H569" s="4">
        <v>73.099999999999994</v>
      </c>
      <c r="I569" s="4">
        <v>7</v>
      </c>
      <c r="J569" s="4">
        <v>1</v>
      </c>
      <c r="K569" s="21">
        <v>0.86670000000000003</v>
      </c>
      <c r="L569" s="21">
        <v>0.13789999999999999</v>
      </c>
      <c r="M569" s="4">
        <v>0</v>
      </c>
      <c r="N569" s="4">
        <v>0</v>
      </c>
      <c r="O569" s="4">
        <v>0</v>
      </c>
      <c r="P569" s="4">
        <v>98.4</v>
      </c>
      <c r="Q569" s="15">
        <v>0</v>
      </c>
      <c r="R569" s="15">
        <v>93051.95</v>
      </c>
      <c r="S569" s="15">
        <v>42091.39</v>
      </c>
      <c r="T569" s="15">
        <v>979804.72</v>
      </c>
      <c r="U569" s="22">
        <f t="shared" si="40"/>
        <v>1021558.32</v>
      </c>
      <c r="V569" s="23">
        <f t="shared" si="41"/>
        <v>-4.2614205818481847E-2</v>
      </c>
      <c r="W569" s="24">
        <f>Parametros!$B$4*H569+Parametros!$B$5*K569*100+Parametros!$B$6*P569+Parametros!$B$7*(1-L569)*100</f>
        <v>84.197500000000005</v>
      </c>
      <c r="X569" s="16">
        <f>INDEX('Tasa Referencia'!$B$2:$B$37,MATCH(B569,'Tasa Referencia'!$A$2:$A$37,0))</f>
        <v>8.4000000000000005E-2</v>
      </c>
      <c r="Y569" s="16">
        <f>INDEX('Catalogo Proveedores'!$N$2:$N$101,MATCH(A569,'Catalogo Proveedores'!$A$2:$A$101,0))</f>
        <v>3.5000000000000003E-2</v>
      </c>
      <c r="Z569" s="14">
        <v>2.2000000000000001E-3</v>
      </c>
      <c r="AA569" s="16">
        <f t="shared" si="42"/>
        <v>0.1212</v>
      </c>
      <c r="AB569" s="25">
        <f t="shared" si="43"/>
        <v>9.5788816310924396E-3</v>
      </c>
      <c r="AC569" s="23">
        <f t="shared" si="44"/>
        <v>-5.2193087449574287E-2</v>
      </c>
    </row>
    <row r="570" spans="1:29" x14ac:dyDescent="0.3">
      <c r="A570" s="4" t="s">
        <v>103</v>
      </c>
      <c r="B570" s="18">
        <v>45778</v>
      </c>
      <c r="C570" s="4" t="s">
        <v>282</v>
      </c>
      <c r="D570" s="4">
        <v>5</v>
      </c>
      <c r="E570" s="15">
        <v>1082517.57</v>
      </c>
      <c r="F570" s="19">
        <v>1.1328</v>
      </c>
      <c r="G570" s="20">
        <v>0</v>
      </c>
      <c r="H570" s="4">
        <v>70.099999999999994</v>
      </c>
      <c r="I570" s="4">
        <v>11</v>
      </c>
      <c r="J570" s="4">
        <v>2</v>
      </c>
      <c r="K570" s="21">
        <v>0.81140000000000001</v>
      </c>
      <c r="L570" s="21">
        <v>8.1600000000000006E-2</v>
      </c>
      <c r="M570" s="4">
        <v>5</v>
      </c>
      <c r="N570" s="4">
        <v>0</v>
      </c>
      <c r="O570" s="4">
        <v>0</v>
      </c>
      <c r="P570" s="4">
        <v>92.7</v>
      </c>
      <c r="Q570" s="15">
        <v>33648.19</v>
      </c>
      <c r="R570" s="15">
        <v>55482.14</v>
      </c>
      <c r="S570" s="15">
        <v>30844.27</v>
      </c>
      <c r="T570" s="15">
        <v>1055567.53</v>
      </c>
      <c r="U570" s="22">
        <f t="shared" si="40"/>
        <v>1140803.6299999999</v>
      </c>
      <c r="V570" s="23">
        <f t="shared" si="41"/>
        <v>-8.0749073439195171E-2</v>
      </c>
      <c r="W570" s="24">
        <f>Parametros!$B$4*H570+Parametros!$B$5*K570*100+Parametros!$B$6*P570+Parametros!$B$7*(1-L570)*100</f>
        <v>81.192999999999998</v>
      </c>
      <c r="X570" s="16">
        <f>INDEX('Tasa Referencia'!$B$2:$B$37,MATCH(B570,'Tasa Referencia'!$A$2:$A$37,0))</f>
        <v>8.1699999999999995E-2</v>
      </c>
      <c r="Y570" s="16">
        <f>INDEX('Catalogo Proveedores'!$N$2:$N$101,MATCH(A570,'Catalogo Proveedores'!$A$2:$A$101,0))</f>
        <v>3.5000000000000003E-2</v>
      </c>
      <c r="Z570" s="14">
        <v>3.8000000000000002E-4</v>
      </c>
      <c r="AA570" s="16">
        <f t="shared" si="42"/>
        <v>0.11708</v>
      </c>
      <c r="AB570" s="25">
        <f t="shared" si="43"/>
        <v>9.2692069607478444E-3</v>
      </c>
      <c r="AC570" s="23">
        <f t="shared" si="44"/>
        <v>-9.0018280399943015E-2</v>
      </c>
    </row>
    <row r="571" spans="1:29" x14ac:dyDescent="0.3">
      <c r="A571" s="4" t="s">
        <v>103</v>
      </c>
      <c r="B571" s="18">
        <v>45809</v>
      </c>
      <c r="C571" s="4" t="s">
        <v>282</v>
      </c>
      <c r="D571" s="4">
        <v>6</v>
      </c>
      <c r="E571" s="15">
        <v>1004387.62</v>
      </c>
      <c r="F571" s="19">
        <v>1.1328</v>
      </c>
      <c r="G571" s="20">
        <v>0</v>
      </c>
      <c r="H571" s="4">
        <v>67.2</v>
      </c>
      <c r="I571" s="4">
        <v>9</v>
      </c>
      <c r="J571" s="4">
        <v>1</v>
      </c>
      <c r="K571" s="21">
        <v>0.91110000000000002</v>
      </c>
      <c r="L571" s="21">
        <v>8.8099999999999998E-2</v>
      </c>
      <c r="M571" s="4">
        <v>0</v>
      </c>
      <c r="N571" s="4">
        <v>0</v>
      </c>
      <c r="O571" s="4">
        <v>0</v>
      </c>
      <c r="P571" s="4">
        <v>94.9</v>
      </c>
      <c r="Q571" s="15">
        <v>0</v>
      </c>
      <c r="R571" s="15">
        <v>51737.06</v>
      </c>
      <c r="S571" s="15">
        <v>28544.43</v>
      </c>
      <c r="T571" s="15">
        <v>1051316.44</v>
      </c>
      <c r="U571" s="22">
        <f t="shared" si="40"/>
        <v>1027580.2499999999</v>
      </c>
      <c r="V571" s="23">
        <f t="shared" si="41"/>
        <v>2.2577588532716242E-2</v>
      </c>
      <c r="W571" s="24">
        <f>Parametros!$B$4*H571+Parametros!$B$5*K571*100+Parametros!$B$6*P571+Parametros!$B$7*(1-L571)*100</f>
        <v>83.511499999999998</v>
      </c>
      <c r="X571" s="16">
        <f>INDEX('Tasa Referencia'!$B$2:$B$37,MATCH(B571,'Tasa Referencia'!$A$2:$A$37,0))</f>
        <v>8.1600000000000006E-2</v>
      </c>
      <c r="Y571" s="16">
        <f>INDEX('Catalogo Proveedores'!$N$2:$N$101,MATCH(A571,'Catalogo Proveedores'!$A$2:$A$101,0))</f>
        <v>3.5000000000000003E-2</v>
      </c>
      <c r="Z571" s="14">
        <v>1.97E-3</v>
      </c>
      <c r="AA571" s="16">
        <f t="shared" si="42"/>
        <v>0.11857000000000001</v>
      </c>
      <c r="AB571" s="25">
        <f t="shared" si="43"/>
        <v>9.381321622771388E-3</v>
      </c>
      <c r="AC571" s="23">
        <f t="shared" si="44"/>
        <v>1.3196266909944854E-2</v>
      </c>
    </row>
    <row r="572" spans="1:29" x14ac:dyDescent="0.3">
      <c r="A572" s="4" t="s">
        <v>103</v>
      </c>
      <c r="B572" s="18">
        <v>45839</v>
      </c>
      <c r="C572" s="4" t="s">
        <v>282</v>
      </c>
      <c r="D572" s="4">
        <v>7</v>
      </c>
      <c r="E572" s="15">
        <v>1010853.14</v>
      </c>
      <c r="F572" s="19">
        <v>1.1328</v>
      </c>
      <c r="G572" s="20">
        <v>0</v>
      </c>
      <c r="H572" s="4">
        <v>67.8</v>
      </c>
      <c r="I572" s="4">
        <v>7</v>
      </c>
      <c r="J572" s="4">
        <v>0</v>
      </c>
      <c r="K572" s="21">
        <v>0.96089999999999998</v>
      </c>
      <c r="L572" s="21">
        <v>0.15190000000000001</v>
      </c>
      <c r="M572" s="4">
        <v>1</v>
      </c>
      <c r="N572" s="4">
        <v>0</v>
      </c>
      <c r="O572" s="4">
        <v>0</v>
      </c>
      <c r="P572" s="4">
        <v>88.3</v>
      </c>
      <c r="Q572" s="15">
        <v>1612.17</v>
      </c>
      <c r="R572" s="15">
        <v>83804.350000000006</v>
      </c>
      <c r="S572" s="15">
        <v>46077.72</v>
      </c>
      <c r="T572" s="15">
        <v>1104928.6499999999</v>
      </c>
      <c r="U572" s="22">
        <f t="shared" si="40"/>
        <v>1050191.9400000002</v>
      </c>
      <c r="V572" s="23">
        <f t="shared" si="41"/>
        <v>4.9538682882374112E-2</v>
      </c>
      <c r="W572" s="24">
        <f>Parametros!$B$4*H572+Parametros!$B$5*K572*100+Parametros!$B$6*P572+Parametros!$B$7*(1-L572)*100</f>
        <v>82.938500000000005</v>
      </c>
      <c r="X572" s="16">
        <f>INDEX('Tasa Referencia'!$B$2:$B$37,MATCH(B572,'Tasa Referencia'!$A$2:$A$37,0))</f>
        <v>8.0699999999999994E-2</v>
      </c>
      <c r="Y572" s="16">
        <f>INDEX('Catalogo Proveedores'!$N$2:$N$101,MATCH(A572,'Catalogo Proveedores'!$A$2:$A$101,0))</f>
        <v>3.5000000000000003E-2</v>
      </c>
      <c r="Z572" s="14">
        <v>2.2000000000000001E-3</v>
      </c>
      <c r="AA572" s="16">
        <f t="shared" si="42"/>
        <v>0.11789999999999999</v>
      </c>
      <c r="AB572" s="25">
        <f t="shared" si="43"/>
        <v>9.3309245966115562E-3</v>
      </c>
      <c r="AC572" s="23">
        <f t="shared" si="44"/>
        <v>4.0207758285762556E-2</v>
      </c>
    </row>
    <row r="573" spans="1:29" x14ac:dyDescent="0.3">
      <c r="A573" s="4" t="s">
        <v>103</v>
      </c>
      <c r="B573" s="18">
        <v>45870</v>
      </c>
      <c r="C573" s="4" t="s">
        <v>282</v>
      </c>
      <c r="D573" s="4">
        <v>8</v>
      </c>
      <c r="E573" s="15">
        <v>967600.25</v>
      </c>
      <c r="F573" s="19">
        <v>1.1328</v>
      </c>
      <c r="G573" s="20">
        <v>0</v>
      </c>
      <c r="H573" s="4">
        <v>68</v>
      </c>
      <c r="I573" s="4">
        <v>6</v>
      </c>
      <c r="J573" s="4">
        <v>0</v>
      </c>
      <c r="K573" s="21">
        <v>0.91920000000000002</v>
      </c>
      <c r="L573" s="21">
        <v>0.189</v>
      </c>
      <c r="M573" s="4">
        <v>0</v>
      </c>
      <c r="N573" s="4">
        <v>0</v>
      </c>
      <c r="O573" s="4">
        <v>0</v>
      </c>
      <c r="P573" s="4">
        <v>98.6</v>
      </c>
      <c r="Q573" s="15">
        <v>0</v>
      </c>
      <c r="R573" s="15">
        <v>70783.37</v>
      </c>
      <c r="S573" s="15">
        <v>54868.36</v>
      </c>
      <c r="T573" s="15">
        <v>1015248.37</v>
      </c>
      <c r="U573" s="22">
        <f t="shared" si="40"/>
        <v>983515.26</v>
      </c>
      <c r="V573" s="23">
        <f t="shared" si="41"/>
        <v>3.1256499333261661E-2</v>
      </c>
      <c r="W573" s="24">
        <f>Parametros!$B$4*H573+Parametros!$B$5*K573*100+Parametros!$B$6*P573+Parametros!$B$7*(1-L573)*100</f>
        <v>83.260999999999996</v>
      </c>
      <c r="X573" s="16">
        <f>INDEX('Tasa Referencia'!$B$2:$B$37,MATCH(B573,'Tasa Referencia'!$A$2:$A$37,0))</f>
        <v>7.7399999999999997E-2</v>
      </c>
      <c r="Y573" s="16">
        <f>INDEX('Catalogo Proveedores'!$N$2:$N$101,MATCH(A573,'Catalogo Proveedores'!$A$2:$A$101,0))</f>
        <v>3.5000000000000003E-2</v>
      </c>
      <c r="Z573" s="14">
        <v>1.7099999999999999E-3</v>
      </c>
      <c r="AA573" s="16">
        <f t="shared" si="42"/>
        <v>0.11411</v>
      </c>
      <c r="AB573" s="25">
        <f t="shared" si="43"/>
        <v>9.0453205420433225E-3</v>
      </c>
      <c r="AC573" s="23">
        <f t="shared" si="44"/>
        <v>2.2211178791218339E-2</v>
      </c>
    </row>
    <row r="574" spans="1:29" x14ac:dyDescent="0.3">
      <c r="A574" s="4" t="s">
        <v>103</v>
      </c>
      <c r="B574" s="18">
        <v>45901</v>
      </c>
      <c r="C574" s="4" t="s">
        <v>282</v>
      </c>
      <c r="D574" s="4">
        <v>9</v>
      </c>
      <c r="E574" s="15">
        <v>1007524.22</v>
      </c>
      <c r="F574" s="19">
        <v>1.1669</v>
      </c>
      <c r="G574" s="20">
        <v>0.03</v>
      </c>
      <c r="H574" s="4">
        <v>72.400000000000006</v>
      </c>
      <c r="I574" s="4">
        <v>10</v>
      </c>
      <c r="J574" s="4">
        <v>0</v>
      </c>
      <c r="K574" s="21">
        <v>0.95179999999999998</v>
      </c>
      <c r="L574" s="21">
        <v>9.0200000000000002E-2</v>
      </c>
      <c r="M574" s="4">
        <v>0</v>
      </c>
      <c r="N574" s="4">
        <v>0</v>
      </c>
      <c r="O574" s="4">
        <v>0</v>
      </c>
      <c r="P574" s="4">
        <v>99</v>
      </c>
      <c r="Q574" s="15">
        <v>0</v>
      </c>
      <c r="R574" s="15">
        <v>54981.88</v>
      </c>
      <c r="S574" s="15">
        <v>27255.55</v>
      </c>
      <c r="T574" s="15">
        <v>1102716.98</v>
      </c>
      <c r="U574" s="22">
        <f t="shared" si="40"/>
        <v>1035250.5499999998</v>
      </c>
      <c r="V574" s="23">
        <f t="shared" si="41"/>
        <v>6.1181999754823913E-2</v>
      </c>
      <c r="W574" s="24">
        <f>Parametros!$B$4*H574+Parametros!$B$5*K574*100+Parametros!$B$6*P574+Parametros!$B$7*(1-L574)*100</f>
        <v>87.34099999999998</v>
      </c>
      <c r="X574" s="16">
        <f>INDEX('Tasa Referencia'!$B$2:$B$37,MATCH(B574,'Tasa Referencia'!$A$2:$A$37,0))</f>
        <v>7.4899999999999994E-2</v>
      </c>
      <c r="Y574" s="16">
        <f>INDEX('Catalogo Proveedores'!$N$2:$N$101,MATCH(A574,'Catalogo Proveedores'!$A$2:$A$101,0))</f>
        <v>3.5000000000000003E-2</v>
      </c>
      <c r="Z574" s="14">
        <v>4.81E-3</v>
      </c>
      <c r="AA574" s="16">
        <f t="shared" si="42"/>
        <v>0.11470999999999999</v>
      </c>
      <c r="AB574" s="25">
        <f t="shared" si="43"/>
        <v>9.0905941837715609E-3</v>
      </c>
      <c r="AC574" s="23">
        <f t="shared" si="44"/>
        <v>5.2091405571052352E-2</v>
      </c>
    </row>
    <row r="575" spans="1:29" x14ac:dyDescent="0.3">
      <c r="A575" s="4" t="s">
        <v>103</v>
      </c>
      <c r="B575" s="18">
        <v>45931</v>
      </c>
      <c r="C575" s="4" t="s">
        <v>282</v>
      </c>
      <c r="D575" s="4">
        <v>10</v>
      </c>
      <c r="E575" s="15">
        <v>902032.01</v>
      </c>
      <c r="F575" s="19">
        <v>1.1669</v>
      </c>
      <c r="G575" s="20">
        <v>0</v>
      </c>
      <c r="H575" s="4">
        <v>70.7</v>
      </c>
      <c r="I575" s="4">
        <v>5</v>
      </c>
      <c r="J575" s="4">
        <v>0</v>
      </c>
      <c r="K575" s="21">
        <v>0.92630000000000001</v>
      </c>
      <c r="L575" s="21">
        <v>0.1113</v>
      </c>
      <c r="M575" s="4">
        <v>0</v>
      </c>
      <c r="N575" s="4">
        <v>0</v>
      </c>
      <c r="O575" s="4">
        <v>0</v>
      </c>
      <c r="P575" s="4">
        <v>91.4</v>
      </c>
      <c r="Q575" s="15">
        <v>0</v>
      </c>
      <c r="R575" s="15">
        <v>37318.35</v>
      </c>
      <c r="S575" s="15">
        <v>30122.93</v>
      </c>
      <c r="T575" s="15">
        <v>982726.25</v>
      </c>
      <c r="U575" s="22">
        <f t="shared" si="40"/>
        <v>909227.42999999993</v>
      </c>
      <c r="V575" s="23">
        <f t="shared" si="41"/>
        <v>7.4790736484346546E-2</v>
      </c>
      <c r="W575" s="24">
        <f>Parametros!$B$4*H575+Parametros!$B$5*K575*100+Parametros!$B$6*P575+Parametros!$B$7*(1-L575)*100</f>
        <v>84.144499999999994</v>
      </c>
      <c r="X575" s="16">
        <f>INDEX('Tasa Referencia'!$B$2:$B$37,MATCH(B575,'Tasa Referencia'!$A$2:$A$37,0))</f>
        <v>7.4300000000000005E-2</v>
      </c>
      <c r="Y575" s="16">
        <f>INDEX('Catalogo Proveedores'!$N$2:$N$101,MATCH(A575,'Catalogo Proveedores'!$A$2:$A$101,0))</f>
        <v>3.5000000000000003E-2</v>
      </c>
      <c r="Z575" s="14">
        <v>3.7200000000000002E-3</v>
      </c>
      <c r="AA575" s="16">
        <f t="shared" si="42"/>
        <v>0.11302000000000001</v>
      </c>
      <c r="AB575" s="25">
        <f t="shared" si="43"/>
        <v>8.963016213846986E-3</v>
      </c>
      <c r="AC575" s="23">
        <f t="shared" si="44"/>
        <v>6.582772027049956E-2</v>
      </c>
    </row>
    <row r="576" spans="1:29" x14ac:dyDescent="0.3">
      <c r="A576" s="4" t="s">
        <v>103</v>
      </c>
      <c r="B576" s="18">
        <v>45962</v>
      </c>
      <c r="C576" s="4" t="s">
        <v>282</v>
      </c>
      <c r="D576" s="4">
        <v>11</v>
      </c>
      <c r="E576" s="15">
        <v>942844.75</v>
      </c>
      <c r="F576" s="19">
        <v>1.2103999999999999</v>
      </c>
      <c r="G576" s="20">
        <v>3.73E-2</v>
      </c>
      <c r="H576" s="4">
        <v>74.3</v>
      </c>
      <c r="I576" s="4">
        <v>8</v>
      </c>
      <c r="J576" s="4">
        <v>0</v>
      </c>
      <c r="K576" s="21">
        <v>0.94510000000000005</v>
      </c>
      <c r="L576" s="21">
        <v>7.4300000000000005E-2</v>
      </c>
      <c r="M576" s="4">
        <v>0</v>
      </c>
      <c r="N576" s="4">
        <v>0</v>
      </c>
      <c r="O576" s="4">
        <v>0</v>
      </c>
      <c r="P576" s="4">
        <v>94</v>
      </c>
      <c r="Q576" s="15">
        <v>0</v>
      </c>
      <c r="R576" s="15">
        <v>37749.99</v>
      </c>
      <c r="S576" s="15">
        <v>21027.69</v>
      </c>
      <c r="T576" s="15">
        <v>997219.78</v>
      </c>
      <c r="U576" s="22">
        <f t="shared" si="40"/>
        <v>959567.05</v>
      </c>
      <c r="V576" s="23">
        <f t="shared" si="41"/>
        <v>3.7757704725832834E-2</v>
      </c>
      <c r="W576" s="24">
        <f>Parametros!$B$4*H576+Parametros!$B$5*K576*100+Parametros!$B$6*P576+Parametros!$B$7*(1-L576)*100</f>
        <v>87.043499999999995</v>
      </c>
      <c r="X576" s="16">
        <f>INDEX('Tasa Referencia'!$B$2:$B$37,MATCH(B576,'Tasa Referencia'!$A$2:$A$37,0))</f>
        <v>7.2800000000000004E-2</v>
      </c>
      <c r="Y576" s="16">
        <f>INDEX('Catalogo Proveedores'!$N$2:$N$101,MATCH(A576,'Catalogo Proveedores'!$A$2:$A$101,0))</f>
        <v>3.5000000000000003E-2</v>
      </c>
      <c r="Z576" s="14">
        <v>8.0999999999999996E-3</v>
      </c>
      <c r="AA576" s="16">
        <f t="shared" si="42"/>
        <v>0.1159</v>
      </c>
      <c r="AB576" s="25">
        <f t="shared" si="43"/>
        <v>9.1803208585066187E-3</v>
      </c>
      <c r="AC576" s="23">
        <f t="shared" si="44"/>
        <v>2.8577383867326216E-2</v>
      </c>
    </row>
    <row r="577" spans="1:29" x14ac:dyDescent="0.3">
      <c r="A577" s="4" t="s">
        <v>103</v>
      </c>
      <c r="B577" s="18">
        <v>45992</v>
      </c>
      <c r="C577" s="4" t="s">
        <v>282</v>
      </c>
      <c r="D577" s="4">
        <v>12</v>
      </c>
      <c r="E577" s="15">
        <v>893478.84</v>
      </c>
      <c r="F577" s="19">
        <v>1.2103999999999999</v>
      </c>
      <c r="G577" s="20">
        <v>0</v>
      </c>
      <c r="H577" s="4">
        <v>78.8</v>
      </c>
      <c r="I577" s="4">
        <v>6</v>
      </c>
      <c r="J577" s="4">
        <v>1</v>
      </c>
      <c r="K577" s="21">
        <v>0.89019999999999999</v>
      </c>
      <c r="L577" s="21">
        <v>8.0699999999999994E-2</v>
      </c>
      <c r="M577" s="4">
        <v>1</v>
      </c>
      <c r="N577" s="4">
        <v>0</v>
      </c>
      <c r="O577" s="4">
        <v>0</v>
      </c>
      <c r="P577" s="4">
        <v>92</v>
      </c>
      <c r="Q577" s="15">
        <v>15165.98</v>
      </c>
      <c r="R577" s="15">
        <v>25995.14</v>
      </c>
      <c r="S577" s="15">
        <v>23412.35</v>
      </c>
      <c r="T577" s="15">
        <v>956417.01</v>
      </c>
      <c r="U577" s="22">
        <f t="shared" si="40"/>
        <v>911227.61</v>
      </c>
      <c r="V577" s="23">
        <f t="shared" si="41"/>
        <v>4.7248636868137697E-2</v>
      </c>
      <c r="W577" s="24">
        <f>Parametros!$B$4*H577+Parametros!$B$5*K577*100+Parametros!$B$6*P577+Parametros!$B$7*(1-L577)*100</f>
        <v>86.475499999999997</v>
      </c>
      <c r="X577" s="16">
        <f>INDEX('Tasa Referencia'!$B$2:$B$37,MATCH(B577,'Tasa Referencia'!$A$2:$A$37,0))</f>
        <v>6.9599999999999995E-2</v>
      </c>
      <c r="Y577" s="16">
        <f>INDEX('Catalogo Proveedores'!$N$2:$N$101,MATCH(A577,'Catalogo Proveedores'!$A$2:$A$101,0))</f>
        <v>3.5000000000000003E-2</v>
      </c>
      <c r="Z577" s="14">
        <v>1.64E-3</v>
      </c>
      <c r="AA577" s="16">
        <f t="shared" si="42"/>
        <v>0.10624</v>
      </c>
      <c r="AB577" s="25">
        <f t="shared" si="43"/>
        <v>8.4494028749897421E-3</v>
      </c>
      <c r="AC577" s="23">
        <f t="shared" si="44"/>
        <v>3.8799233993147955E-2</v>
      </c>
    </row>
    <row r="578" spans="1:29" x14ac:dyDescent="0.3">
      <c r="A578" s="4" t="s">
        <v>105</v>
      </c>
      <c r="B578" s="18">
        <v>44927</v>
      </c>
      <c r="C578" s="4" t="s">
        <v>279</v>
      </c>
      <c r="D578" s="4">
        <v>1</v>
      </c>
      <c r="E578" s="15">
        <v>1295597.21</v>
      </c>
      <c r="F578" s="19">
        <v>1</v>
      </c>
      <c r="G578" s="20">
        <v>0</v>
      </c>
      <c r="H578" s="4">
        <v>77.8</v>
      </c>
      <c r="I578" s="4">
        <v>8</v>
      </c>
      <c r="J578" s="4">
        <v>1</v>
      </c>
      <c r="K578" s="21">
        <v>0.84730000000000005</v>
      </c>
      <c r="L578" s="21">
        <v>6.8699999999999997E-2</v>
      </c>
      <c r="M578" s="4">
        <v>1</v>
      </c>
      <c r="N578" s="4">
        <v>0</v>
      </c>
      <c r="O578" s="4">
        <v>0</v>
      </c>
      <c r="P578" s="4">
        <v>97.1</v>
      </c>
      <c r="Q578" s="15">
        <v>20588.54</v>
      </c>
      <c r="R578" s="15">
        <v>48783.48</v>
      </c>
      <c r="S578" s="15">
        <v>29301.09</v>
      </c>
      <c r="T578" s="15">
        <v>1423639.24</v>
      </c>
      <c r="U578" s="22">
        <f t="shared" ref="U578:U641" si="45">E578+Q578+R578-S578</f>
        <v>1335668.1399999999</v>
      </c>
      <c r="V578" s="23">
        <f t="shared" ref="V578:V641" si="46">IF(T578=0,0,(T578-U578)/T578)</f>
        <v>6.1793112698972877E-2</v>
      </c>
      <c r="W578" s="24">
        <f>Parametros!$B$4*H578+Parametros!$B$5*K578*100+Parametros!$B$6*P578+Parametros!$B$7*(1-L578)*100</f>
        <v>86.038499999999999</v>
      </c>
      <c r="X578" s="16">
        <f>INDEX('Tasa Referencia'!$B$2:$B$37,MATCH(B578,'Tasa Referencia'!$A$2:$A$37,0))</f>
        <v>0.1125</v>
      </c>
      <c r="Y578" s="16">
        <f>INDEX('Catalogo Proveedores'!$N$2:$N$101,MATCH(A578,'Catalogo Proveedores'!$A$2:$A$101,0))</f>
        <v>2.3900000000000001E-2</v>
      </c>
      <c r="Z578" s="14">
        <v>2.5400000000000002E-3</v>
      </c>
      <c r="AA578" s="16">
        <f t="shared" ref="AA578:AA641" si="47">X578+Y578+Z578</f>
        <v>0.13893999999999998</v>
      </c>
      <c r="AB578" s="25">
        <f t="shared" ref="AB578:AB641" si="48">(1+AA578)^(1/12)-1</f>
        <v>1.0900482465239003E-2</v>
      </c>
      <c r="AC578" s="23">
        <f t="shared" ref="AC578:AC641" si="49">V578-AB578</f>
        <v>5.0892630233733874E-2</v>
      </c>
    </row>
    <row r="579" spans="1:29" x14ac:dyDescent="0.3">
      <c r="A579" s="4" t="s">
        <v>105</v>
      </c>
      <c r="B579" s="18">
        <v>44958</v>
      </c>
      <c r="C579" s="4" t="s">
        <v>279</v>
      </c>
      <c r="D579" s="4">
        <v>2</v>
      </c>
      <c r="E579" s="15">
        <v>1403538.97</v>
      </c>
      <c r="F579" s="19">
        <v>1</v>
      </c>
      <c r="G579" s="20">
        <v>0</v>
      </c>
      <c r="H579" s="4">
        <v>76.2</v>
      </c>
      <c r="I579" s="4">
        <v>11</v>
      </c>
      <c r="J579" s="4">
        <v>1</v>
      </c>
      <c r="K579" s="21">
        <v>0.86719999999999997</v>
      </c>
      <c r="L579" s="21">
        <v>5.45E-2</v>
      </c>
      <c r="M579" s="4">
        <v>0</v>
      </c>
      <c r="N579" s="4">
        <v>0</v>
      </c>
      <c r="O579" s="4">
        <v>0</v>
      </c>
      <c r="P579" s="4">
        <v>100</v>
      </c>
      <c r="Q579" s="15">
        <v>0</v>
      </c>
      <c r="R579" s="15">
        <v>39845.550000000003</v>
      </c>
      <c r="S579" s="15">
        <v>25763.8</v>
      </c>
      <c r="T579" s="15">
        <v>1487506.67</v>
      </c>
      <c r="U579" s="22">
        <f t="shared" si="45"/>
        <v>1417620.72</v>
      </c>
      <c r="V579" s="23">
        <f t="shared" si="46"/>
        <v>4.6981940591903332E-2</v>
      </c>
      <c r="W579" s="24">
        <f>Parametros!$B$4*H579+Parametros!$B$5*K579*100+Parametros!$B$6*P579+Parametros!$B$7*(1-L579)*100</f>
        <v>86.868500000000012</v>
      </c>
      <c r="X579" s="16">
        <f>INDEX('Tasa Referencia'!$B$2:$B$37,MATCH(B579,'Tasa Referencia'!$A$2:$A$37,0))</f>
        <v>0.11409999999999999</v>
      </c>
      <c r="Y579" s="16">
        <f>INDEX('Catalogo Proveedores'!$N$2:$N$101,MATCH(A579,'Catalogo Proveedores'!$A$2:$A$101,0))</f>
        <v>2.3900000000000001E-2</v>
      </c>
      <c r="Z579" s="14">
        <v>1.6800000000000001E-3</v>
      </c>
      <c r="AA579" s="16">
        <f t="shared" si="47"/>
        <v>0.13967999999999997</v>
      </c>
      <c r="AB579" s="25">
        <f t="shared" si="48"/>
        <v>1.0955200278998545E-2</v>
      </c>
      <c r="AC579" s="23">
        <f t="shared" si="49"/>
        <v>3.6026740312904787E-2</v>
      </c>
    </row>
    <row r="580" spans="1:29" x14ac:dyDescent="0.3">
      <c r="A580" s="4" t="s">
        <v>105</v>
      </c>
      <c r="B580" s="18">
        <v>44986</v>
      </c>
      <c r="C580" s="4" t="s">
        <v>279</v>
      </c>
      <c r="D580" s="4">
        <v>3</v>
      </c>
      <c r="E580" s="15">
        <v>1384025.04</v>
      </c>
      <c r="F580" s="19">
        <v>1</v>
      </c>
      <c r="G580" s="20">
        <v>0</v>
      </c>
      <c r="H580" s="4">
        <v>73.7</v>
      </c>
      <c r="I580" s="4">
        <v>11</v>
      </c>
      <c r="J580" s="4">
        <v>2</v>
      </c>
      <c r="K580" s="21">
        <v>0.85599999999999998</v>
      </c>
      <c r="L580" s="21">
        <v>0.13830000000000001</v>
      </c>
      <c r="M580" s="4">
        <v>3</v>
      </c>
      <c r="N580" s="4">
        <v>0</v>
      </c>
      <c r="O580" s="4">
        <v>0</v>
      </c>
      <c r="P580" s="4">
        <v>94.6</v>
      </c>
      <c r="Q580" s="15">
        <v>29512.62</v>
      </c>
      <c r="R580" s="15">
        <v>90514.32</v>
      </c>
      <c r="S580" s="15">
        <v>62951.86</v>
      </c>
      <c r="T580" s="15">
        <v>1442571.25</v>
      </c>
      <c r="U580" s="22">
        <f t="shared" si="45"/>
        <v>1441100.12</v>
      </c>
      <c r="V580" s="23">
        <f t="shared" si="46"/>
        <v>1.0197971157403062E-3</v>
      </c>
      <c r="W580" s="24">
        <f>Parametros!$B$4*H580+Parametros!$B$5*K580*100+Parametros!$B$6*P580+Parametros!$B$7*(1-L580)*100</f>
        <v>83.320499999999996</v>
      </c>
      <c r="X580" s="16">
        <f>INDEX('Tasa Referencia'!$B$2:$B$37,MATCH(B580,'Tasa Referencia'!$A$2:$A$37,0))</f>
        <v>0.114</v>
      </c>
      <c r="Y580" s="16">
        <f>INDEX('Catalogo Proveedores'!$N$2:$N$101,MATCH(A580,'Catalogo Proveedores'!$A$2:$A$101,0))</f>
        <v>2.3900000000000001E-2</v>
      </c>
      <c r="Z580" s="14">
        <v>3.49E-3</v>
      </c>
      <c r="AA580" s="16">
        <f t="shared" si="47"/>
        <v>0.14138999999999999</v>
      </c>
      <c r="AB580" s="25">
        <f t="shared" si="48"/>
        <v>1.1081518316586436E-2</v>
      </c>
      <c r="AC580" s="23">
        <f t="shared" si="49"/>
        <v>-1.0061721200846131E-2</v>
      </c>
    </row>
    <row r="581" spans="1:29" x14ac:dyDescent="0.3">
      <c r="A581" s="4" t="s">
        <v>105</v>
      </c>
      <c r="B581" s="18">
        <v>45017</v>
      </c>
      <c r="C581" s="4" t="s">
        <v>279</v>
      </c>
      <c r="D581" s="4">
        <v>4</v>
      </c>
      <c r="E581" s="15">
        <v>1446882</v>
      </c>
      <c r="F581" s="19">
        <v>1</v>
      </c>
      <c r="G581" s="20">
        <v>0</v>
      </c>
      <c r="H581" s="4">
        <v>73.400000000000006</v>
      </c>
      <c r="I581" s="4">
        <v>9</v>
      </c>
      <c r="J581" s="4">
        <v>2</v>
      </c>
      <c r="K581" s="21">
        <v>0.80820000000000003</v>
      </c>
      <c r="L581" s="21">
        <v>0.1236</v>
      </c>
      <c r="M581" s="4">
        <v>0</v>
      </c>
      <c r="N581" s="4">
        <v>1</v>
      </c>
      <c r="O581" s="4">
        <v>19.100000000000001</v>
      </c>
      <c r="P581" s="4">
        <v>97.1</v>
      </c>
      <c r="Q581" s="15">
        <v>66109.13</v>
      </c>
      <c r="R581" s="15">
        <v>82471.509999999995</v>
      </c>
      <c r="S581" s="15">
        <v>59438.32</v>
      </c>
      <c r="T581" s="15">
        <v>1585414.64</v>
      </c>
      <c r="U581" s="22">
        <f t="shared" si="45"/>
        <v>1536024.3199999998</v>
      </c>
      <c r="V581" s="23">
        <f t="shared" si="46"/>
        <v>3.1152935486958837E-2</v>
      </c>
      <c r="W581" s="24">
        <f>Parametros!$B$4*H581+Parametros!$B$5*K581*100+Parametros!$B$6*P581+Parametros!$B$7*(1-L581)*100</f>
        <v>82.50200000000001</v>
      </c>
      <c r="X581" s="16">
        <f>INDEX('Tasa Referencia'!$B$2:$B$37,MATCH(B581,'Tasa Referencia'!$A$2:$A$37,0))</f>
        <v>0.1119</v>
      </c>
      <c r="Y581" s="16">
        <f>INDEX('Catalogo Proveedores'!$N$2:$N$101,MATCH(A581,'Catalogo Proveedores'!$A$2:$A$101,0))</f>
        <v>2.3900000000000001E-2</v>
      </c>
      <c r="Z581" s="14">
        <v>2.16E-3</v>
      </c>
      <c r="AA581" s="16">
        <f t="shared" si="47"/>
        <v>0.13796</v>
      </c>
      <c r="AB581" s="25">
        <f t="shared" si="48"/>
        <v>1.0827968154732526E-2</v>
      </c>
      <c r="AC581" s="23">
        <f t="shared" si="49"/>
        <v>2.0324967332226312E-2</v>
      </c>
    </row>
    <row r="582" spans="1:29" x14ac:dyDescent="0.3">
      <c r="A582" s="4" t="s">
        <v>105</v>
      </c>
      <c r="B582" s="18">
        <v>45047</v>
      </c>
      <c r="C582" s="4" t="s">
        <v>279</v>
      </c>
      <c r="D582" s="4">
        <v>5</v>
      </c>
      <c r="E582" s="15">
        <v>1466259.27</v>
      </c>
      <c r="F582" s="19">
        <v>1</v>
      </c>
      <c r="G582" s="20">
        <v>0</v>
      </c>
      <c r="H582" s="4">
        <v>73</v>
      </c>
      <c r="I582" s="4">
        <v>10</v>
      </c>
      <c r="J582" s="4">
        <v>1</v>
      </c>
      <c r="K582" s="21">
        <v>0.85340000000000005</v>
      </c>
      <c r="L582" s="21">
        <v>5.5899999999999998E-2</v>
      </c>
      <c r="M582" s="4">
        <v>1</v>
      </c>
      <c r="N582" s="4">
        <v>1</v>
      </c>
      <c r="O582" s="4">
        <v>21.6</v>
      </c>
      <c r="P582" s="4">
        <v>100</v>
      </c>
      <c r="Q582" s="15">
        <v>79860.639999999999</v>
      </c>
      <c r="R582" s="15">
        <v>39112.639999999999</v>
      </c>
      <c r="S582" s="15">
        <v>27533.23</v>
      </c>
      <c r="T582" s="15">
        <v>1569781.43</v>
      </c>
      <c r="U582" s="22">
        <f t="shared" si="45"/>
        <v>1557699.3199999998</v>
      </c>
      <c r="V582" s="23">
        <f t="shared" si="46"/>
        <v>7.6966829706987313E-3</v>
      </c>
      <c r="W582" s="24">
        <f>Parametros!$B$4*H582+Parametros!$B$5*K582*100+Parametros!$B$6*P582+Parametros!$B$7*(1-L582)*100</f>
        <v>85.313500000000005</v>
      </c>
      <c r="X582" s="16">
        <f>INDEX('Tasa Referencia'!$B$2:$B$37,MATCH(B582,'Tasa Referencia'!$A$2:$A$37,0))</f>
        <v>0.11210000000000001</v>
      </c>
      <c r="Y582" s="16">
        <f>INDEX('Catalogo Proveedores'!$N$2:$N$101,MATCH(A582,'Catalogo Proveedores'!$A$2:$A$101,0))</f>
        <v>2.3900000000000001E-2</v>
      </c>
      <c r="Z582" s="14">
        <v>5.2599999999999999E-3</v>
      </c>
      <c r="AA582" s="16">
        <f t="shared" si="47"/>
        <v>0.14126</v>
      </c>
      <c r="AB582" s="25">
        <f t="shared" si="48"/>
        <v>1.1071921285816799E-2</v>
      </c>
      <c r="AC582" s="23">
        <f t="shared" si="49"/>
        <v>-3.3752383151180679E-3</v>
      </c>
    </row>
    <row r="583" spans="1:29" x14ac:dyDescent="0.3">
      <c r="A583" s="4" t="s">
        <v>105</v>
      </c>
      <c r="B583" s="18">
        <v>45078</v>
      </c>
      <c r="C583" s="4" t="s">
        <v>279</v>
      </c>
      <c r="D583" s="4">
        <v>6</v>
      </c>
      <c r="E583" s="15">
        <v>1509832.62</v>
      </c>
      <c r="F583" s="19">
        <v>1</v>
      </c>
      <c r="G583" s="20">
        <v>0</v>
      </c>
      <c r="H583" s="4">
        <v>76</v>
      </c>
      <c r="I583" s="4">
        <v>8</v>
      </c>
      <c r="J583" s="4">
        <v>2</v>
      </c>
      <c r="K583" s="21">
        <v>0.79959999999999998</v>
      </c>
      <c r="L583" s="21">
        <v>0.14169999999999999</v>
      </c>
      <c r="M583" s="4">
        <v>0</v>
      </c>
      <c r="N583" s="4">
        <v>0</v>
      </c>
      <c r="O583" s="4">
        <v>0</v>
      </c>
      <c r="P583" s="4">
        <v>100</v>
      </c>
      <c r="Q583" s="15">
        <v>0</v>
      </c>
      <c r="R583" s="15">
        <v>119187.11</v>
      </c>
      <c r="S583" s="15">
        <v>70203.649999999994</v>
      </c>
      <c r="T583" s="15">
        <v>1563251.67</v>
      </c>
      <c r="U583" s="22">
        <f t="shared" si="45"/>
        <v>1558816.0800000003</v>
      </c>
      <c r="V583" s="23">
        <f t="shared" si="46"/>
        <v>2.8374126093206851E-3</v>
      </c>
      <c r="W583" s="24">
        <f>Parametros!$B$4*H583+Parametros!$B$5*K583*100+Parametros!$B$6*P583+Parametros!$B$7*(1-L583)*100</f>
        <v>83.462499999999991</v>
      </c>
      <c r="X583" s="16">
        <f>INDEX('Tasa Referencia'!$B$2:$B$37,MATCH(B583,'Tasa Referencia'!$A$2:$A$37,0))</f>
        <v>0.1119</v>
      </c>
      <c r="Y583" s="16">
        <f>INDEX('Catalogo Proveedores'!$N$2:$N$101,MATCH(A583,'Catalogo Proveedores'!$A$2:$A$101,0))</f>
        <v>2.3900000000000001E-2</v>
      </c>
      <c r="Z583" s="14">
        <v>5.7299999999999999E-3</v>
      </c>
      <c r="AA583" s="16">
        <f t="shared" si="47"/>
        <v>0.14153000000000002</v>
      </c>
      <c r="AB583" s="25">
        <f t="shared" si="48"/>
        <v>1.1091852460002771E-2</v>
      </c>
      <c r="AC583" s="23">
        <f t="shared" si="49"/>
        <v>-8.2544398506820861E-3</v>
      </c>
    </row>
    <row r="584" spans="1:29" x14ac:dyDescent="0.3">
      <c r="A584" s="4" t="s">
        <v>105</v>
      </c>
      <c r="B584" s="18">
        <v>45108</v>
      </c>
      <c r="C584" s="4" t="s">
        <v>279</v>
      </c>
      <c r="D584" s="4">
        <v>7</v>
      </c>
      <c r="E584" s="15">
        <v>1536277.25</v>
      </c>
      <c r="F584" s="19">
        <v>1</v>
      </c>
      <c r="G584" s="20">
        <v>0</v>
      </c>
      <c r="H584" s="4">
        <v>78.2</v>
      </c>
      <c r="I584" s="4">
        <v>7</v>
      </c>
      <c r="J584" s="4">
        <v>1</v>
      </c>
      <c r="K584" s="21">
        <v>0.85719999999999996</v>
      </c>
      <c r="L584" s="21">
        <v>7.1499999999999994E-2</v>
      </c>
      <c r="M584" s="4">
        <v>2</v>
      </c>
      <c r="N584" s="4">
        <v>0</v>
      </c>
      <c r="O584" s="4">
        <v>0</v>
      </c>
      <c r="P584" s="4">
        <v>97.4</v>
      </c>
      <c r="Q584" s="15">
        <v>9036.02</v>
      </c>
      <c r="R584" s="15">
        <v>60216.62</v>
      </c>
      <c r="S584" s="15">
        <v>36046.910000000003</v>
      </c>
      <c r="T584" s="15">
        <v>1684861.06</v>
      </c>
      <c r="U584" s="22">
        <f t="shared" si="45"/>
        <v>1569482.9800000002</v>
      </c>
      <c r="V584" s="23">
        <f t="shared" si="46"/>
        <v>6.8479284576735272E-2</v>
      </c>
      <c r="W584" s="24">
        <f>Parametros!$B$4*H584+Parametros!$B$5*K584*100+Parametros!$B$6*P584+Parametros!$B$7*(1-L584)*100</f>
        <v>86.493499999999997</v>
      </c>
      <c r="X584" s="16">
        <f>INDEX('Tasa Referencia'!$B$2:$B$37,MATCH(B584,'Tasa Referencia'!$A$2:$A$37,0))</f>
        <v>0.1132</v>
      </c>
      <c r="Y584" s="16">
        <f>INDEX('Catalogo Proveedores'!$N$2:$N$101,MATCH(A584,'Catalogo Proveedores'!$A$2:$A$101,0))</f>
        <v>2.3900000000000001E-2</v>
      </c>
      <c r="Z584" s="14">
        <v>4.81E-3</v>
      </c>
      <c r="AA584" s="16">
        <f t="shared" si="47"/>
        <v>0.14191000000000001</v>
      </c>
      <c r="AB584" s="25">
        <f t="shared" si="48"/>
        <v>1.1119896422606912E-2</v>
      </c>
      <c r="AC584" s="23">
        <f t="shared" si="49"/>
        <v>5.735938815412836E-2</v>
      </c>
    </row>
    <row r="585" spans="1:29" x14ac:dyDescent="0.3">
      <c r="A585" s="4" t="s">
        <v>105</v>
      </c>
      <c r="B585" s="18">
        <v>45139</v>
      </c>
      <c r="C585" s="4" t="s">
        <v>279</v>
      </c>
      <c r="D585" s="4">
        <v>8</v>
      </c>
      <c r="E585" s="15">
        <v>1458790.27</v>
      </c>
      <c r="F585" s="19">
        <v>1</v>
      </c>
      <c r="G585" s="20">
        <v>0</v>
      </c>
      <c r="H585" s="4">
        <v>77.900000000000006</v>
      </c>
      <c r="I585" s="4">
        <v>7</v>
      </c>
      <c r="J585" s="4">
        <v>1</v>
      </c>
      <c r="K585" s="21">
        <v>0.83320000000000005</v>
      </c>
      <c r="L585" s="21">
        <v>5.5E-2</v>
      </c>
      <c r="M585" s="4">
        <v>4</v>
      </c>
      <c r="N585" s="4">
        <v>0</v>
      </c>
      <c r="O585" s="4">
        <v>0</v>
      </c>
      <c r="P585" s="4">
        <v>100</v>
      </c>
      <c r="Q585" s="15">
        <v>16739.66</v>
      </c>
      <c r="R585" s="15">
        <v>36906.339999999997</v>
      </c>
      <c r="S585" s="15">
        <v>26988.79</v>
      </c>
      <c r="T585" s="15">
        <v>1530885.66</v>
      </c>
      <c r="U585" s="22">
        <f t="shared" si="45"/>
        <v>1485447.48</v>
      </c>
      <c r="V585" s="23">
        <f t="shared" si="46"/>
        <v>2.9680975651702125E-2</v>
      </c>
      <c r="W585" s="24">
        <f>Parametros!$B$4*H585+Parametros!$B$5*K585*100+Parametros!$B$6*P585+Parametros!$B$7*(1-L585)*100</f>
        <v>86.435999999999993</v>
      </c>
      <c r="X585" s="16">
        <f>INDEX('Tasa Referencia'!$B$2:$B$37,MATCH(B585,'Tasa Referencia'!$A$2:$A$37,0))</f>
        <v>0.1124</v>
      </c>
      <c r="Y585" s="16">
        <f>INDEX('Catalogo Proveedores'!$N$2:$N$101,MATCH(A585,'Catalogo Proveedores'!$A$2:$A$101,0))</f>
        <v>2.3900000000000001E-2</v>
      </c>
      <c r="Z585" s="14">
        <v>1.39E-3</v>
      </c>
      <c r="AA585" s="16">
        <f t="shared" si="47"/>
        <v>0.13769000000000001</v>
      </c>
      <c r="AB585" s="25">
        <f t="shared" si="48"/>
        <v>1.0807979663955081E-2</v>
      </c>
      <c r="AC585" s="23">
        <f t="shared" si="49"/>
        <v>1.8872995987747044E-2</v>
      </c>
    </row>
    <row r="586" spans="1:29" x14ac:dyDescent="0.3">
      <c r="A586" s="4" t="s">
        <v>105</v>
      </c>
      <c r="B586" s="18">
        <v>45170</v>
      </c>
      <c r="C586" s="4" t="s">
        <v>279</v>
      </c>
      <c r="D586" s="4">
        <v>9</v>
      </c>
      <c r="E586" s="15">
        <v>1416506.54</v>
      </c>
      <c r="F586" s="19">
        <v>1</v>
      </c>
      <c r="G586" s="20">
        <v>0</v>
      </c>
      <c r="H586" s="4">
        <v>76.8</v>
      </c>
      <c r="I586" s="4">
        <v>7</v>
      </c>
      <c r="J586" s="4">
        <v>1</v>
      </c>
      <c r="K586" s="21">
        <v>0.8579</v>
      </c>
      <c r="L586" s="21">
        <v>5.7799999999999997E-2</v>
      </c>
      <c r="M586" s="4">
        <v>0</v>
      </c>
      <c r="N586" s="4">
        <v>0</v>
      </c>
      <c r="O586" s="4">
        <v>0</v>
      </c>
      <c r="P586" s="4">
        <v>100</v>
      </c>
      <c r="Q586" s="15">
        <v>0</v>
      </c>
      <c r="R586" s="15">
        <v>53834.879999999997</v>
      </c>
      <c r="S586" s="15">
        <v>27407.3</v>
      </c>
      <c r="T586" s="15">
        <v>1562658.82</v>
      </c>
      <c r="U586" s="22">
        <f t="shared" si="45"/>
        <v>1442934.1199999999</v>
      </c>
      <c r="V586" s="23">
        <f t="shared" si="46"/>
        <v>7.6616020379931801E-2</v>
      </c>
      <c r="W586" s="24">
        <f>Parametros!$B$4*H586+Parametros!$B$5*K586*100+Parametros!$B$6*P586+Parametros!$B$7*(1-L586)*100</f>
        <v>86.749999999999986</v>
      </c>
      <c r="X586" s="16">
        <f>INDEX('Tasa Referencia'!$B$2:$B$37,MATCH(B586,'Tasa Referencia'!$A$2:$A$37,0))</f>
        <v>0.1134</v>
      </c>
      <c r="Y586" s="16">
        <f>INDEX('Catalogo Proveedores'!$N$2:$N$101,MATCH(A586,'Catalogo Proveedores'!$A$2:$A$101,0))</f>
        <v>2.3900000000000001E-2</v>
      </c>
      <c r="Z586" s="14">
        <v>9.7999999999999997E-4</v>
      </c>
      <c r="AA586" s="16">
        <f t="shared" si="47"/>
        <v>0.13828000000000001</v>
      </c>
      <c r="AB586" s="25">
        <f t="shared" si="48"/>
        <v>1.0851652589109362E-2</v>
      </c>
      <c r="AC586" s="23">
        <f t="shared" si="49"/>
        <v>6.5764367790822439E-2</v>
      </c>
    </row>
    <row r="587" spans="1:29" x14ac:dyDescent="0.3">
      <c r="A587" s="4" t="s">
        <v>105</v>
      </c>
      <c r="B587" s="18">
        <v>45200</v>
      </c>
      <c r="C587" s="4" t="s">
        <v>279</v>
      </c>
      <c r="D587" s="4">
        <v>10</v>
      </c>
      <c r="E587" s="15">
        <v>1475155.91</v>
      </c>
      <c r="F587" s="19">
        <v>1.0270999999999999</v>
      </c>
      <c r="G587" s="20">
        <v>2.7099999999999999E-2</v>
      </c>
      <c r="H587" s="4">
        <v>73.5</v>
      </c>
      <c r="I587" s="4">
        <v>7</v>
      </c>
      <c r="J587" s="4">
        <v>2</v>
      </c>
      <c r="K587" s="21">
        <v>0.71930000000000005</v>
      </c>
      <c r="L587" s="21">
        <v>0.1391</v>
      </c>
      <c r="M587" s="4">
        <v>3</v>
      </c>
      <c r="N587" s="4">
        <v>0</v>
      </c>
      <c r="O587" s="4">
        <v>0</v>
      </c>
      <c r="P587" s="4">
        <v>94</v>
      </c>
      <c r="Q587" s="15">
        <v>15282.01</v>
      </c>
      <c r="R587" s="15">
        <v>103565.1</v>
      </c>
      <c r="S587" s="15">
        <v>67471.86</v>
      </c>
      <c r="T587" s="15">
        <v>1471715.62</v>
      </c>
      <c r="U587" s="22">
        <f t="shared" si="45"/>
        <v>1526531.16</v>
      </c>
      <c r="V587" s="23">
        <f t="shared" si="46"/>
        <v>-3.7246013601459092E-2</v>
      </c>
      <c r="W587" s="24">
        <f>Parametros!$B$4*H587+Parametros!$B$5*K587*100+Parametros!$B$6*P587+Parametros!$B$7*(1-L587)*100</f>
        <v>79.017499999999998</v>
      </c>
      <c r="X587" s="16">
        <f>INDEX('Tasa Referencia'!$B$2:$B$37,MATCH(B587,'Tasa Referencia'!$A$2:$A$37,0))</f>
        <v>0.1103</v>
      </c>
      <c r="Y587" s="16">
        <f>INDEX('Catalogo Proveedores'!$N$2:$N$101,MATCH(A587,'Catalogo Proveedores'!$A$2:$A$101,0))</f>
        <v>2.3900000000000001E-2</v>
      </c>
      <c r="Z587" s="14">
        <v>-1.1199999999999999E-3</v>
      </c>
      <c r="AA587" s="16">
        <f t="shared" si="47"/>
        <v>0.13307999999999998</v>
      </c>
      <c r="AB587" s="25">
        <f t="shared" si="48"/>
        <v>1.0466022021819343E-2</v>
      </c>
      <c r="AC587" s="23">
        <f t="shared" si="49"/>
        <v>-4.7712035623278436E-2</v>
      </c>
    </row>
    <row r="588" spans="1:29" x14ac:dyDescent="0.3">
      <c r="A588" s="4" t="s">
        <v>105</v>
      </c>
      <c r="B588" s="18">
        <v>45231</v>
      </c>
      <c r="C588" s="4" t="s">
        <v>279</v>
      </c>
      <c r="D588" s="4">
        <v>11</v>
      </c>
      <c r="E588" s="15">
        <v>1420990.13</v>
      </c>
      <c r="F588" s="19">
        <v>1.0270999999999999</v>
      </c>
      <c r="G588" s="20">
        <v>0</v>
      </c>
      <c r="H588" s="4">
        <v>76.2</v>
      </c>
      <c r="I588" s="4">
        <v>13</v>
      </c>
      <c r="J588" s="4">
        <v>2</v>
      </c>
      <c r="K588" s="21">
        <v>0.81869999999999998</v>
      </c>
      <c r="L588" s="21">
        <v>6.7199999999999996E-2</v>
      </c>
      <c r="M588" s="4">
        <v>1</v>
      </c>
      <c r="N588" s="4">
        <v>0</v>
      </c>
      <c r="O588" s="4">
        <v>0</v>
      </c>
      <c r="P588" s="4">
        <v>97.6</v>
      </c>
      <c r="Q588" s="15">
        <v>9758.39</v>
      </c>
      <c r="R588" s="15">
        <v>56841.77</v>
      </c>
      <c r="S588" s="15">
        <v>34327.730000000003</v>
      </c>
      <c r="T588" s="15">
        <v>1544660.54</v>
      </c>
      <c r="U588" s="22">
        <f t="shared" si="45"/>
        <v>1453262.5599999998</v>
      </c>
      <c r="V588" s="23">
        <f t="shared" si="46"/>
        <v>5.9170269216562113E-2</v>
      </c>
      <c r="W588" s="24">
        <f>Parametros!$B$4*H588+Parametros!$B$5*K588*100+Parametros!$B$6*P588+Parametros!$B$7*(1-L588)*100</f>
        <v>84.742999999999995</v>
      </c>
      <c r="X588" s="16">
        <f>INDEX('Tasa Referencia'!$B$2:$B$37,MATCH(B588,'Tasa Referencia'!$A$2:$A$37,0))</f>
        <v>0.1144</v>
      </c>
      <c r="Y588" s="16">
        <f>INDEX('Catalogo Proveedores'!$N$2:$N$101,MATCH(A588,'Catalogo Proveedores'!$A$2:$A$101,0))</f>
        <v>2.3900000000000001E-2</v>
      </c>
      <c r="Z588" s="14">
        <v>-4.8999999999999998E-4</v>
      </c>
      <c r="AA588" s="16">
        <f t="shared" si="47"/>
        <v>0.13781000000000002</v>
      </c>
      <c r="AB588" s="25">
        <f t="shared" si="48"/>
        <v>1.0816863974416391E-2</v>
      </c>
      <c r="AC588" s="23">
        <f t="shared" si="49"/>
        <v>4.8353405242145722E-2</v>
      </c>
    </row>
    <row r="589" spans="1:29" x14ac:dyDescent="0.3">
      <c r="A589" s="4" t="s">
        <v>105</v>
      </c>
      <c r="B589" s="18">
        <v>45261</v>
      </c>
      <c r="C589" s="4" t="s">
        <v>279</v>
      </c>
      <c r="D589" s="4">
        <v>12</v>
      </c>
      <c r="E589" s="15">
        <v>1201478.6000000001</v>
      </c>
      <c r="F589" s="19">
        <v>1.0270999999999999</v>
      </c>
      <c r="G589" s="20">
        <v>0</v>
      </c>
      <c r="H589" s="4">
        <v>79.599999999999994</v>
      </c>
      <c r="I589" s="4">
        <v>10</v>
      </c>
      <c r="J589" s="4">
        <v>1</v>
      </c>
      <c r="K589" s="21">
        <v>0.91569999999999996</v>
      </c>
      <c r="L589" s="21">
        <v>6.3600000000000004E-2</v>
      </c>
      <c r="M589" s="4">
        <v>2</v>
      </c>
      <c r="N589" s="4">
        <v>0</v>
      </c>
      <c r="O589" s="4">
        <v>0</v>
      </c>
      <c r="P589" s="4">
        <v>100</v>
      </c>
      <c r="Q589" s="15">
        <v>30089.64</v>
      </c>
      <c r="R589" s="15">
        <v>47430.18</v>
      </c>
      <c r="S589" s="15">
        <v>25317.14</v>
      </c>
      <c r="T589" s="15">
        <v>1302664.48</v>
      </c>
      <c r="U589" s="22">
        <f t="shared" si="45"/>
        <v>1253681.28</v>
      </c>
      <c r="V589" s="23">
        <f t="shared" si="46"/>
        <v>3.760231491074352E-2</v>
      </c>
      <c r="W589" s="24">
        <f>Parametros!$B$4*H589+Parametros!$B$5*K589*100+Parametros!$B$6*P589+Parametros!$B$7*(1-L589)*100</f>
        <v>89.376999999999981</v>
      </c>
      <c r="X589" s="16">
        <f>INDEX('Tasa Referencia'!$B$2:$B$37,MATCH(B589,'Tasa Referencia'!$A$2:$A$37,0))</f>
        <v>0.1124</v>
      </c>
      <c r="Y589" s="16">
        <f>INDEX('Catalogo Proveedores'!$N$2:$N$101,MATCH(A589,'Catalogo Proveedores'!$A$2:$A$101,0))</f>
        <v>2.3900000000000001E-2</v>
      </c>
      <c r="Z589" s="14">
        <v>-4.1200000000000004E-3</v>
      </c>
      <c r="AA589" s="16">
        <f t="shared" si="47"/>
        <v>0.13217999999999999</v>
      </c>
      <c r="AB589" s="25">
        <f t="shared" si="48"/>
        <v>1.0399113634661061E-2</v>
      </c>
      <c r="AC589" s="23">
        <f t="shared" si="49"/>
        <v>2.7203201276082459E-2</v>
      </c>
    </row>
    <row r="590" spans="1:29" x14ac:dyDescent="0.3">
      <c r="A590" s="4" t="s">
        <v>105</v>
      </c>
      <c r="B590" s="18">
        <v>45292</v>
      </c>
      <c r="C590" s="4" t="s">
        <v>281</v>
      </c>
      <c r="D590" s="4">
        <v>1</v>
      </c>
      <c r="E590" s="15">
        <v>1599861.5</v>
      </c>
      <c r="F590" s="19">
        <v>1.0270999999999999</v>
      </c>
      <c r="G590" s="20">
        <v>0</v>
      </c>
      <c r="H590" s="4">
        <v>75.599999999999994</v>
      </c>
      <c r="I590" s="4">
        <v>7</v>
      </c>
      <c r="J590" s="4">
        <v>1</v>
      </c>
      <c r="K590" s="21">
        <v>0.84430000000000005</v>
      </c>
      <c r="L590" s="21">
        <v>5.8500000000000003E-2</v>
      </c>
      <c r="M590" s="4">
        <v>1</v>
      </c>
      <c r="N590" s="4">
        <v>0</v>
      </c>
      <c r="O590" s="4">
        <v>0</v>
      </c>
      <c r="P590" s="4">
        <v>94.6</v>
      </c>
      <c r="Q590" s="15">
        <v>13176.36</v>
      </c>
      <c r="R590" s="15">
        <v>44645.08</v>
      </c>
      <c r="S590" s="15">
        <v>31282.82</v>
      </c>
      <c r="T590" s="15">
        <v>1729487.97</v>
      </c>
      <c r="U590" s="22">
        <f t="shared" si="45"/>
        <v>1626400.12</v>
      </c>
      <c r="V590" s="23">
        <f t="shared" si="46"/>
        <v>5.9605994252738201E-2</v>
      </c>
      <c r="W590" s="24">
        <f>Parametros!$B$4*H590+Parametros!$B$5*K590*100+Parametros!$B$6*P590+Parametros!$B$7*(1-L590)*100</f>
        <v>84.831500000000005</v>
      </c>
      <c r="X590" s="16">
        <f>INDEX('Tasa Referencia'!$B$2:$B$37,MATCH(B590,'Tasa Referencia'!$A$2:$A$37,0))</f>
        <v>0.1133</v>
      </c>
      <c r="Y590" s="16">
        <f>INDEX('Catalogo Proveedores'!$N$2:$N$101,MATCH(A590,'Catalogo Proveedores'!$A$2:$A$101,0))</f>
        <v>2.3900000000000001E-2</v>
      </c>
      <c r="Z590" s="14">
        <v>-5.3E-3</v>
      </c>
      <c r="AA590" s="16">
        <f t="shared" si="47"/>
        <v>0.13189999999999999</v>
      </c>
      <c r="AB590" s="25">
        <f t="shared" si="48"/>
        <v>1.0378287748235904E-2</v>
      </c>
      <c r="AC590" s="23">
        <f t="shared" si="49"/>
        <v>4.9227706504502297E-2</v>
      </c>
    </row>
    <row r="591" spans="1:29" x14ac:dyDescent="0.3">
      <c r="A591" s="4" t="s">
        <v>105</v>
      </c>
      <c r="B591" s="18">
        <v>45323</v>
      </c>
      <c r="C591" s="4" t="s">
        <v>281</v>
      </c>
      <c r="D591" s="4">
        <v>2</v>
      </c>
      <c r="E591" s="15">
        <v>1506814.16</v>
      </c>
      <c r="F591" s="19">
        <v>1.0270999999999999</v>
      </c>
      <c r="G591" s="20">
        <v>0</v>
      </c>
      <c r="H591" s="4">
        <v>78.400000000000006</v>
      </c>
      <c r="I591" s="4">
        <v>8</v>
      </c>
      <c r="J591" s="4">
        <v>2</v>
      </c>
      <c r="K591" s="21">
        <v>0.74280000000000002</v>
      </c>
      <c r="L591" s="21">
        <v>7.7799999999999994E-2</v>
      </c>
      <c r="M591" s="4">
        <v>1</v>
      </c>
      <c r="N591" s="4">
        <v>1</v>
      </c>
      <c r="O591" s="4">
        <v>8.8000000000000007</v>
      </c>
      <c r="P591" s="4">
        <v>99.9</v>
      </c>
      <c r="Q591" s="15">
        <v>97945.64</v>
      </c>
      <c r="R591" s="15">
        <v>52566.720000000001</v>
      </c>
      <c r="S591" s="15">
        <v>41208.86</v>
      </c>
      <c r="T591" s="15">
        <v>1521757.32</v>
      </c>
      <c r="U591" s="22">
        <f t="shared" si="45"/>
        <v>1616117.6599999997</v>
      </c>
      <c r="V591" s="23">
        <f t="shared" si="46"/>
        <v>-6.2007482244277698E-2</v>
      </c>
      <c r="W591" s="24">
        <f>Parametros!$B$4*H591+Parametros!$B$5*K591*100+Parametros!$B$6*P591+Parametros!$B$7*(1-L591)*100</f>
        <v>83.537000000000006</v>
      </c>
      <c r="X591" s="16">
        <f>INDEX('Tasa Referencia'!$B$2:$B$37,MATCH(B591,'Tasa Referencia'!$A$2:$A$37,0))</f>
        <v>0.1123</v>
      </c>
      <c r="Y591" s="16">
        <f>INDEX('Catalogo Proveedores'!$N$2:$N$101,MATCH(A591,'Catalogo Proveedores'!$A$2:$A$101,0))</f>
        <v>2.3900000000000001E-2</v>
      </c>
      <c r="Z591" s="14">
        <v>-5.6100000000000004E-3</v>
      </c>
      <c r="AA591" s="16">
        <f t="shared" si="47"/>
        <v>0.13058999999999998</v>
      </c>
      <c r="AB591" s="25">
        <f t="shared" si="48"/>
        <v>1.0280789575682237E-2</v>
      </c>
      <c r="AC591" s="23">
        <f t="shared" si="49"/>
        <v>-7.2288271819959934E-2</v>
      </c>
    </row>
    <row r="592" spans="1:29" x14ac:dyDescent="0.3">
      <c r="A592" s="4" t="s">
        <v>105</v>
      </c>
      <c r="B592" s="18">
        <v>45352</v>
      </c>
      <c r="C592" s="4" t="s">
        <v>281</v>
      </c>
      <c r="D592" s="4">
        <v>3</v>
      </c>
      <c r="E592" s="15">
        <v>1539785.51</v>
      </c>
      <c r="F592" s="19">
        <v>1.0270999999999999</v>
      </c>
      <c r="G592" s="20">
        <v>0</v>
      </c>
      <c r="H592" s="4">
        <v>76.8</v>
      </c>
      <c r="I592" s="4">
        <v>9</v>
      </c>
      <c r="J592" s="4">
        <v>2</v>
      </c>
      <c r="K592" s="21">
        <v>0.76870000000000005</v>
      </c>
      <c r="L592" s="21">
        <v>0.12429999999999999</v>
      </c>
      <c r="M592" s="4">
        <v>1</v>
      </c>
      <c r="N592" s="4">
        <v>0</v>
      </c>
      <c r="O592" s="4">
        <v>0</v>
      </c>
      <c r="P592" s="4">
        <v>95.2</v>
      </c>
      <c r="Q592" s="15">
        <v>14643.96</v>
      </c>
      <c r="R592" s="15">
        <v>127664.5</v>
      </c>
      <c r="S592" s="15">
        <v>63580.05</v>
      </c>
      <c r="T592" s="15">
        <v>1580783.69</v>
      </c>
      <c r="U592" s="22">
        <f t="shared" si="45"/>
        <v>1618513.9199999999</v>
      </c>
      <c r="V592" s="23">
        <f t="shared" si="46"/>
        <v>-2.3868053699364764E-2</v>
      </c>
      <c r="W592" s="24">
        <f>Parametros!$B$4*H592+Parametros!$B$5*K592*100+Parametros!$B$6*P592+Parametros!$B$7*(1-L592)*100</f>
        <v>82.116500000000002</v>
      </c>
      <c r="X592" s="16">
        <f>INDEX('Tasa Referencia'!$B$2:$B$37,MATCH(B592,'Tasa Referencia'!$A$2:$A$37,0))</f>
        <v>0.1101</v>
      </c>
      <c r="Y592" s="16">
        <f>INDEX('Catalogo Proveedores'!$N$2:$N$101,MATCH(A592,'Catalogo Proveedores'!$A$2:$A$101,0))</f>
        <v>2.3900000000000001E-2</v>
      </c>
      <c r="Z592" s="14">
        <v>-1.57E-3</v>
      </c>
      <c r="AA592" s="16">
        <f t="shared" si="47"/>
        <v>0.13243000000000002</v>
      </c>
      <c r="AB592" s="25">
        <f t="shared" si="48"/>
        <v>1.0417704186915566E-2</v>
      </c>
      <c r="AC592" s="23">
        <f t="shared" si="49"/>
        <v>-3.4285757886280327E-2</v>
      </c>
    </row>
    <row r="593" spans="1:29" x14ac:dyDescent="0.3">
      <c r="A593" s="4" t="s">
        <v>105</v>
      </c>
      <c r="B593" s="18">
        <v>45383</v>
      </c>
      <c r="C593" s="4" t="s">
        <v>281</v>
      </c>
      <c r="D593" s="4">
        <v>4</v>
      </c>
      <c r="E593" s="15">
        <v>1683993.88</v>
      </c>
      <c r="F593" s="19">
        <v>1.0270999999999999</v>
      </c>
      <c r="G593" s="20">
        <v>0</v>
      </c>
      <c r="H593" s="4">
        <v>75.400000000000006</v>
      </c>
      <c r="I593" s="4">
        <v>9</v>
      </c>
      <c r="J593" s="4">
        <v>2</v>
      </c>
      <c r="K593" s="21">
        <v>0.74960000000000004</v>
      </c>
      <c r="L593" s="21">
        <v>5.6800000000000003E-2</v>
      </c>
      <c r="M593" s="4">
        <v>2</v>
      </c>
      <c r="N593" s="4">
        <v>1</v>
      </c>
      <c r="O593" s="4">
        <v>2.8</v>
      </c>
      <c r="P593" s="4">
        <v>100</v>
      </c>
      <c r="Q593" s="15">
        <v>33291.22</v>
      </c>
      <c r="R593" s="15">
        <v>54478.41</v>
      </c>
      <c r="S593" s="15">
        <v>35417.64</v>
      </c>
      <c r="T593" s="15">
        <v>1703429.52</v>
      </c>
      <c r="U593" s="22">
        <f t="shared" si="45"/>
        <v>1736345.8699999999</v>
      </c>
      <c r="V593" s="23">
        <f t="shared" si="46"/>
        <v>-1.9323576123067222E-2</v>
      </c>
      <c r="W593" s="24">
        <f>Parametros!$B$4*H593+Parametros!$B$5*K593*100+Parametros!$B$6*P593+Parametros!$B$7*(1-L593)*100</f>
        <v>83.025999999999996</v>
      </c>
      <c r="X593" s="16">
        <f>INDEX('Tasa Referencia'!$B$2:$B$37,MATCH(B593,'Tasa Referencia'!$A$2:$A$37,0))</f>
        <v>0.10920000000000001</v>
      </c>
      <c r="Y593" s="16">
        <f>INDEX('Catalogo Proveedores'!$N$2:$N$101,MATCH(A593,'Catalogo Proveedores'!$A$2:$A$101,0))</f>
        <v>2.3900000000000001E-2</v>
      </c>
      <c r="Z593" s="14">
        <v>6.9999999999999999E-4</v>
      </c>
      <c r="AA593" s="16">
        <f t="shared" si="47"/>
        <v>0.1338</v>
      </c>
      <c r="AB593" s="25">
        <f t="shared" si="48"/>
        <v>1.0519513665042668E-2</v>
      </c>
      <c r="AC593" s="23">
        <f t="shared" si="49"/>
        <v>-2.984308978810989E-2</v>
      </c>
    </row>
    <row r="594" spans="1:29" x14ac:dyDescent="0.3">
      <c r="A594" s="4" t="s">
        <v>105</v>
      </c>
      <c r="B594" s="18">
        <v>45413</v>
      </c>
      <c r="C594" s="4" t="s">
        <v>281</v>
      </c>
      <c r="D594" s="4">
        <v>5</v>
      </c>
      <c r="E594" s="15">
        <v>1666251.28</v>
      </c>
      <c r="F594" s="19">
        <v>1.0270999999999999</v>
      </c>
      <c r="G594" s="20">
        <v>0</v>
      </c>
      <c r="H594" s="4">
        <v>69.900000000000006</v>
      </c>
      <c r="I594" s="4">
        <v>7</v>
      </c>
      <c r="J594" s="4">
        <v>3</v>
      </c>
      <c r="K594" s="21">
        <v>0.63839999999999997</v>
      </c>
      <c r="L594" s="21">
        <v>0.14530000000000001</v>
      </c>
      <c r="M594" s="4">
        <v>1</v>
      </c>
      <c r="N594" s="4">
        <v>1</v>
      </c>
      <c r="O594" s="4">
        <v>5.4</v>
      </c>
      <c r="P594" s="4">
        <v>100</v>
      </c>
      <c r="Q594" s="15">
        <v>41577.46</v>
      </c>
      <c r="R594" s="15">
        <v>103905.76</v>
      </c>
      <c r="S594" s="15">
        <v>82604.899999999994</v>
      </c>
      <c r="T594" s="15">
        <v>1605081.68</v>
      </c>
      <c r="U594" s="22">
        <f t="shared" si="45"/>
        <v>1729129.6</v>
      </c>
      <c r="V594" s="23">
        <f t="shared" si="46"/>
        <v>-7.728449059365014E-2</v>
      </c>
      <c r="W594" s="24">
        <f>Parametros!$B$4*H594+Parametros!$B$5*K594*100+Parametros!$B$6*P594+Parametros!$B$7*(1-L594)*100</f>
        <v>76.4375</v>
      </c>
      <c r="X594" s="16">
        <f>INDEX('Tasa Referencia'!$B$2:$B$37,MATCH(B594,'Tasa Referencia'!$A$2:$A$37,0))</f>
        <v>0.1077</v>
      </c>
      <c r="Y594" s="16">
        <f>INDEX('Catalogo Proveedores'!$N$2:$N$101,MATCH(A594,'Catalogo Proveedores'!$A$2:$A$101,0))</f>
        <v>2.3900000000000001E-2</v>
      </c>
      <c r="Z594" s="14">
        <v>-2.8400000000000001E-3</v>
      </c>
      <c r="AA594" s="16">
        <f t="shared" si="47"/>
        <v>0.12875999999999999</v>
      </c>
      <c r="AB594" s="25">
        <f t="shared" si="48"/>
        <v>1.0144416321954175E-2</v>
      </c>
      <c r="AC594" s="23">
        <f t="shared" si="49"/>
        <v>-8.7428906915604315E-2</v>
      </c>
    </row>
    <row r="595" spans="1:29" x14ac:dyDescent="0.3">
      <c r="A595" s="4" t="s">
        <v>105</v>
      </c>
      <c r="B595" s="18">
        <v>45444</v>
      </c>
      <c r="C595" s="4" t="s">
        <v>281</v>
      </c>
      <c r="D595" s="4">
        <v>6</v>
      </c>
      <c r="E595" s="15">
        <v>1706829.51</v>
      </c>
      <c r="F595" s="19">
        <v>1.0270999999999999</v>
      </c>
      <c r="G595" s="20">
        <v>0</v>
      </c>
      <c r="H595" s="4">
        <v>67.7</v>
      </c>
      <c r="I595" s="4">
        <v>7</v>
      </c>
      <c r="J595" s="4">
        <v>1</v>
      </c>
      <c r="K595" s="21">
        <v>0.86299999999999999</v>
      </c>
      <c r="L595" s="21">
        <v>7.0199999999999999E-2</v>
      </c>
      <c r="M595" s="4">
        <v>3</v>
      </c>
      <c r="N595" s="4">
        <v>0</v>
      </c>
      <c r="O595" s="4">
        <v>0</v>
      </c>
      <c r="P595" s="4">
        <v>97</v>
      </c>
      <c r="Q595" s="15">
        <v>23103.279999999999</v>
      </c>
      <c r="R595" s="15">
        <v>66374.64</v>
      </c>
      <c r="S595" s="15">
        <v>39343.040000000001</v>
      </c>
      <c r="T595" s="15">
        <v>1820907.39</v>
      </c>
      <c r="U595" s="22">
        <f t="shared" si="45"/>
        <v>1756964.39</v>
      </c>
      <c r="V595" s="23">
        <f t="shared" si="46"/>
        <v>3.5116008837769615E-2</v>
      </c>
      <c r="W595" s="24">
        <f>Parametros!$B$4*H595+Parametros!$B$5*K595*100+Parametros!$B$6*P595+Parametros!$B$7*(1-L595)*100</f>
        <v>82.932000000000002</v>
      </c>
      <c r="X595" s="16">
        <f>INDEX('Tasa Referencia'!$B$2:$B$37,MATCH(B595,'Tasa Referencia'!$A$2:$A$37,0))</f>
        <v>0.1045</v>
      </c>
      <c r="Y595" s="16">
        <f>INDEX('Catalogo Proveedores'!$N$2:$N$101,MATCH(A595,'Catalogo Proveedores'!$A$2:$A$101,0))</f>
        <v>2.3900000000000001E-2</v>
      </c>
      <c r="Z595" s="14">
        <v>-2.8900000000000002E-3</v>
      </c>
      <c r="AA595" s="16">
        <f t="shared" si="47"/>
        <v>0.12550999999999998</v>
      </c>
      <c r="AB595" s="25">
        <f t="shared" si="48"/>
        <v>9.9017230306328585E-3</v>
      </c>
      <c r="AC595" s="23">
        <f t="shared" si="49"/>
        <v>2.5214285807136756E-2</v>
      </c>
    </row>
    <row r="596" spans="1:29" x14ac:dyDescent="0.3">
      <c r="A596" s="4" t="s">
        <v>105</v>
      </c>
      <c r="B596" s="18">
        <v>45474</v>
      </c>
      <c r="C596" s="4" t="s">
        <v>281</v>
      </c>
      <c r="D596" s="4">
        <v>7</v>
      </c>
      <c r="E596" s="15">
        <v>1516819.88</v>
      </c>
      <c r="F596" s="19">
        <v>1.0270999999999999</v>
      </c>
      <c r="G596" s="20">
        <v>0</v>
      </c>
      <c r="H596" s="4">
        <v>72.7</v>
      </c>
      <c r="I596" s="4">
        <v>9</v>
      </c>
      <c r="J596" s="4">
        <v>1</v>
      </c>
      <c r="K596" s="21">
        <v>0.86439999999999995</v>
      </c>
      <c r="L596" s="21">
        <v>0.10440000000000001</v>
      </c>
      <c r="M596" s="4">
        <v>1</v>
      </c>
      <c r="N596" s="4">
        <v>0</v>
      </c>
      <c r="O596" s="4">
        <v>0</v>
      </c>
      <c r="P596" s="4">
        <v>99.5</v>
      </c>
      <c r="Q596" s="15">
        <v>23438.29</v>
      </c>
      <c r="R596" s="15">
        <v>71989.83</v>
      </c>
      <c r="S596" s="15">
        <v>50552.88</v>
      </c>
      <c r="T596" s="15">
        <v>1628942.11</v>
      </c>
      <c r="U596" s="22">
        <f t="shared" si="45"/>
        <v>1561695.12</v>
      </c>
      <c r="V596" s="23">
        <f t="shared" si="46"/>
        <v>4.1282615009565926E-2</v>
      </c>
      <c r="W596" s="24">
        <f>Parametros!$B$4*H596+Parametros!$B$5*K596*100+Parametros!$B$6*P596+Parametros!$B$7*(1-L596)*100</f>
        <v>84.710999999999999</v>
      </c>
      <c r="X596" s="16">
        <f>INDEX('Tasa Referencia'!$B$2:$B$37,MATCH(B596,'Tasa Referencia'!$A$2:$A$37,0))</f>
        <v>0.1027</v>
      </c>
      <c r="Y596" s="16">
        <f>INDEX('Catalogo Proveedores'!$N$2:$N$101,MATCH(A596,'Catalogo Proveedores'!$A$2:$A$101,0))</f>
        <v>2.3900000000000001E-2</v>
      </c>
      <c r="Z596" s="14">
        <v>1.5299999999999999E-3</v>
      </c>
      <c r="AA596" s="16">
        <f t="shared" si="47"/>
        <v>0.12812999999999999</v>
      </c>
      <c r="AB596" s="25">
        <f t="shared" si="48"/>
        <v>1.0097421253870031E-2</v>
      </c>
      <c r="AC596" s="23">
        <f t="shared" si="49"/>
        <v>3.1185193755695895E-2</v>
      </c>
    </row>
    <row r="597" spans="1:29" x14ac:dyDescent="0.3">
      <c r="A597" s="4" t="s">
        <v>105</v>
      </c>
      <c r="B597" s="18">
        <v>45505</v>
      </c>
      <c r="C597" s="4" t="s">
        <v>281</v>
      </c>
      <c r="D597" s="4">
        <v>8</v>
      </c>
      <c r="E597" s="15">
        <v>1640793.16</v>
      </c>
      <c r="F597" s="19">
        <v>1.0270999999999999</v>
      </c>
      <c r="G597" s="20">
        <v>0</v>
      </c>
      <c r="H597" s="4">
        <v>67.599999999999994</v>
      </c>
      <c r="I597" s="4">
        <v>11</v>
      </c>
      <c r="J597" s="4">
        <v>3</v>
      </c>
      <c r="K597" s="21">
        <v>0.6895</v>
      </c>
      <c r="L597" s="21">
        <v>0.1633</v>
      </c>
      <c r="M597" s="4">
        <v>1</v>
      </c>
      <c r="N597" s="4">
        <v>2</v>
      </c>
      <c r="O597" s="4">
        <v>23.9</v>
      </c>
      <c r="P597" s="4">
        <v>92.7</v>
      </c>
      <c r="Q597" s="15">
        <v>220255.83</v>
      </c>
      <c r="R597" s="15">
        <v>121934.14</v>
      </c>
      <c r="S597" s="15">
        <v>90230.05</v>
      </c>
      <c r="T597" s="15">
        <v>1587075.21</v>
      </c>
      <c r="U597" s="22">
        <f t="shared" si="45"/>
        <v>1892753.0799999998</v>
      </c>
      <c r="V597" s="23">
        <f t="shared" si="46"/>
        <v>-0.19260452691463809</v>
      </c>
      <c r="W597" s="24">
        <f>Parametros!$B$4*H597+Parametros!$B$5*K597*100+Parametros!$B$6*P597+Parametros!$B$7*(1-L597)*100</f>
        <v>75.435500000000005</v>
      </c>
      <c r="X597" s="16">
        <f>INDEX('Tasa Referencia'!$B$2:$B$37,MATCH(B597,'Tasa Referencia'!$A$2:$A$37,0))</f>
        <v>0.1017</v>
      </c>
      <c r="Y597" s="16">
        <f>INDEX('Catalogo Proveedores'!$N$2:$N$101,MATCH(A597,'Catalogo Proveedores'!$A$2:$A$101,0))</f>
        <v>2.3900000000000001E-2</v>
      </c>
      <c r="Z597" s="14">
        <v>2.5400000000000002E-3</v>
      </c>
      <c r="AA597" s="16">
        <f t="shared" si="47"/>
        <v>0.12813999999999998</v>
      </c>
      <c r="AB597" s="25">
        <f t="shared" si="48"/>
        <v>1.0098167395211188E-2</v>
      </c>
      <c r="AC597" s="23">
        <f t="shared" si="49"/>
        <v>-0.20270269430984927</v>
      </c>
    </row>
    <row r="598" spans="1:29" x14ac:dyDescent="0.3">
      <c r="A598" s="4" t="s">
        <v>105</v>
      </c>
      <c r="B598" s="18">
        <v>45536</v>
      </c>
      <c r="C598" s="4" t="s">
        <v>281</v>
      </c>
      <c r="D598" s="4">
        <v>9</v>
      </c>
      <c r="E598" s="15">
        <v>1453556.83</v>
      </c>
      <c r="F598" s="19">
        <v>1.0270999999999999</v>
      </c>
      <c r="G598" s="20">
        <v>0</v>
      </c>
      <c r="H598" s="4">
        <v>65.3</v>
      </c>
      <c r="I598" s="4">
        <v>8</v>
      </c>
      <c r="J598" s="4">
        <v>1</v>
      </c>
      <c r="K598" s="21">
        <v>0.8266</v>
      </c>
      <c r="L598" s="21">
        <v>8.6699999999999999E-2</v>
      </c>
      <c r="M598" s="4">
        <v>0</v>
      </c>
      <c r="N598" s="4">
        <v>1</v>
      </c>
      <c r="O598" s="4">
        <v>9.5</v>
      </c>
      <c r="P598" s="4">
        <v>100</v>
      </c>
      <c r="Q598" s="15">
        <v>39337.31</v>
      </c>
      <c r="R598" s="15">
        <v>77374.19</v>
      </c>
      <c r="S598" s="15">
        <v>40718.31</v>
      </c>
      <c r="T598" s="15">
        <v>1513846.41</v>
      </c>
      <c r="U598" s="22">
        <f t="shared" si="45"/>
        <v>1529550.02</v>
      </c>
      <c r="V598" s="23">
        <f t="shared" si="46"/>
        <v>-1.0373317858579922E-2</v>
      </c>
      <c r="W598" s="24">
        <f>Parametros!$B$4*H598+Parametros!$B$5*K598*100+Parametros!$B$6*P598+Parametros!$B$7*(1-L598)*100</f>
        <v>81.352499999999992</v>
      </c>
      <c r="X598" s="16">
        <f>INDEX('Tasa Referencia'!$B$2:$B$37,MATCH(B598,'Tasa Referencia'!$A$2:$A$37,0))</f>
        <v>9.7900000000000001E-2</v>
      </c>
      <c r="Y598" s="16">
        <f>INDEX('Catalogo Proveedores'!$N$2:$N$101,MATCH(A598,'Catalogo Proveedores'!$A$2:$A$101,0))</f>
        <v>2.3900000000000001E-2</v>
      </c>
      <c r="Z598" s="14">
        <v>-1.73E-3</v>
      </c>
      <c r="AA598" s="16">
        <f t="shared" si="47"/>
        <v>0.12007000000000001</v>
      </c>
      <c r="AB598" s="25">
        <f t="shared" si="48"/>
        <v>9.4940505381060358E-3</v>
      </c>
      <c r="AC598" s="23">
        <f t="shared" si="49"/>
        <v>-1.9867368396685958E-2</v>
      </c>
    </row>
    <row r="599" spans="1:29" x14ac:dyDescent="0.3">
      <c r="A599" s="4" t="s">
        <v>105</v>
      </c>
      <c r="B599" s="18">
        <v>45566</v>
      </c>
      <c r="C599" s="4" t="s">
        <v>281</v>
      </c>
      <c r="D599" s="4">
        <v>10</v>
      </c>
      <c r="E599" s="15">
        <v>1399112.2</v>
      </c>
      <c r="F599" s="19">
        <v>1.0721000000000001</v>
      </c>
      <c r="G599" s="20">
        <v>4.3799999999999999E-2</v>
      </c>
      <c r="H599" s="4">
        <v>64</v>
      </c>
      <c r="I599" s="4">
        <v>10</v>
      </c>
      <c r="J599" s="4">
        <v>1</v>
      </c>
      <c r="K599" s="21">
        <v>0.89780000000000004</v>
      </c>
      <c r="L599" s="21">
        <v>0.1075</v>
      </c>
      <c r="M599" s="4">
        <v>1</v>
      </c>
      <c r="N599" s="4">
        <v>0</v>
      </c>
      <c r="O599" s="4">
        <v>0</v>
      </c>
      <c r="P599" s="4">
        <v>98.1</v>
      </c>
      <c r="Q599" s="15">
        <v>11961.77</v>
      </c>
      <c r="R599" s="15">
        <v>95262.57</v>
      </c>
      <c r="S599" s="15">
        <v>47919.44</v>
      </c>
      <c r="T599" s="15">
        <v>1475886.49</v>
      </c>
      <c r="U599" s="22">
        <f t="shared" si="45"/>
        <v>1458417.1</v>
      </c>
      <c r="V599" s="23">
        <f t="shared" si="46"/>
        <v>1.1836540356162415E-2</v>
      </c>
      <c r="W599" s="24">
        <f>Parametros!$B$4*H599+Parametros!$B$5*K599*100+Parametros!$B$6*P599+Parametros!$B$7*(1-L599)*100</f>
        <v>82.341500000000011</v>
      </c>
      <c r="X599" s="16">
        <f>INDEX('Tasa Referencia'!$B$2:$B$37,MATCH(B599,'Tasa Referencia'!$A$2:$A$37,0))</f>
        <v>9.5200000000000007E-2</v>
      </c>
      <c r="Y599" s="16">
        <f>INDEX('Catalogo Proveedores'!$N$2:$N$101,MATCH(A599,'Catalogo Proveedores'!$A$2:$A$101,0))</f>
        <v>2.3900000000000001E-2</v>
      </c>
      <c r="Z599" s="14">
        <v>-3.2599999999999999E-3</v>
      </c>
      <c r="AA599" s="16">
        <f t="shared" si="47"/>
        <v>0.11584000000000001</v>
      </c>
      <c r="AB599" s="25">
        <f t="shared" si="48"/>
        <v>9.1757989246785687E-3</v>
      </c>
      <c r="AC599" s="23">
        <f t="shared" si="49"/>
        <v>2.6607414314838464E-3</v>
      </c>
    </row>
    <row r="600" spans="1:29" x14ac:dyDescent="0.3">
      <c r="A600" s="4" t="s">
        <v>105</v>
      </c>
      <c r="B600" s="18">
        <v>45597</v>
      </c>
      <c r="C600" s="4" t="s">
        <v>281</v>
      </c>
      <c r="D600" s="4">
        <v>11</v>
      </c>
      <c r="E600" s="15">
        <v>1554601.93</v>
      </c>
      <c r="F600" s="19">
        <v>1.0721000000000001</v>
      </c>
      <c r="G600" s="20">
        <v>0</v>
      </c>
      <c r="H600" s="4">
        <v>65.5</v>
      </c>
      <c r="I600" s="4">
        <v>10</v>
      </c>
      <c r="J600" s="4">
        <v>2</v>
      </c>
      <c r="K600" s="21">
        <v>0.75870000000000004</v>
      </c>
      <c r="L600" s="21">
        <v>0.15670000000000001</v>
      </c>
      <c r="M600" s="4">
        <v>2</v>
      </c>
      <c r="N600" s="4">
        <v>2</v>
      </c>
      <c r="O600" s="4">
        <v>32.1</v>
      </c>
      <c r="P600" s="4">
        <v>99.5</v>
      </c>
      <c r="Q600" s="15">
        <v>217980.23</v>
      </c>
      <c r="R600" s="15">
        <v>113479.15</v>
      </c>
      <c r="S600" s="15">
        <v>79294.97</v>
      </c>
      <c r="T600" s="15">
        <v>1562311.48</v>
      </c>
      <c r="U600" s="22">
        <f t="shared" si="45"/>
        <v>1806766.3399999999</v>
      </c>
      <c r="V600" s="23">
        <f t="shared" si="46"/>
        <v>-0.15646998894228178</v>
      </c>
      <c r="W600" s="24">
        <f>Parametros!$B$4*H600+Parametros!$B$5*K600*100+Parametros!$B$6*P600+Parametros!$B$7*(1-L600)*100</f>
        <v>78.235500000000002</v>
      </c>
      <c r="X600" s="16">
        <f>INDEX('Tasa Referencia'!$B$2:$B$37,MATCH(B600,'Tasa Referencia'!$A$2:$A$37,0))</f>
        <v>9.5600000000000004E-2</v>
      </c>
      <c r="Y600" s="16">
        <f>INDEX('Catalogo Proveedores'!$N$2:$N$101,MATCH(A600,'Catalogo Proveedores'!$A$2:$A$101,0))</f>
        <v>2.3900000000000001E-2</v>
      </c>
      <c r="Z600" s="14">
        <v>5.1999999999999995E-4</v>
      </c>
      <c r="AA600" s="16">
        <f t="shared" si="47"/>
        <v>0.12002000000000002</v>
      </c>
      <c r="AB600" s="25">
        <f t="shared" si="48"/>
        <v>9.4902951377537903E-3</v>
      </c>
      <c r="AC600" s="23">
        <f t="shared" si="49"/>
        <v>-0.16596028408003557</v>
      </c>
    </row>
    <row r="601" spans="1:29" x14ac:dyDescent="0.3">
      <c r="A601" s="4" t="s">
        <v>105</v>
      </c>
      <c r="B601" s="18">
        <v>45627</v>
      </c>
      <c r="C601" s="4" t="s">
        <v>281</v>
      </c>
      <c r="D601" s="4">
        <v>12</v>
      </c>
      <c r="E601" s="15">
        <v>1472016.99</v>
      </c>
      <c r="F601" s="19">
        <v>1.0721000000000001</v>
      </c>
      <c r="G601" s="20">
        <v>0</v>
      </c>
      <c r="H601" s="4">
        <v>64.599999999999994</v>
      </c>
      <c r="I601" s="4">
        <v>11</v>
      </c>
      <c r="J601" s="4">
        <v>2</v>
      </c>
      <c r="K601" s="21">
        <v>0.80089999999999995</v>
      </c>
      <c r="L601" s="21">
        <v>0.18679999999999999</v>
      </c>
      <c r="M601" s="4">
        <v>0</v>
      </c>
      <c r="N601" s="4">
        <v>1</v>
      </c>
      <c r="O601" s="4">
        <v>3.2</v>
      </c>
      <c r="P601" s="4">
        <v>98.6</v>
      </c>
      <c r="Q601" s="15">
        <v>14073.66</v>
      </c>
      <c r="R601" s="15">
        <v>82520.13</v>
      </c>
      <c r="S601" s="15">
        <v>88359.82</v>
      </c>
      <c r="T601" s="15">
        <v>1599348.52</v>
      </c>
      <c r="U601" s="22">
        <f t="shared" si="45"/>
        <v>1480250.9599999997</v>
      </c>
      <c r="V601" s="23">
        <f t="shared" si="46"/>
        <v>7.4466295813998246E-2</v>
      </c>
      <c r="W601" s="24">
        <f>Parametros!$B$4*H601+Parametros!$B$5*K601*100+Parametros!$B$6*P601+Parametros!$B$7*(1-L601)*100</f>
        <v>78.555000000000007</v>
      </c>
      <c r="X601" s="16">
        <f>INDEX('Tasa Referencia'!$B$2:$B$37,MATCH(B601,'Tasa Referencia'!$A$2:$A$37,0))</f>
        <v>9.2399999999999996E-2</v>
      </c>
      <c r="Y601" s="16">
        <f>INDEX('Catalogo Proveedores'!$N$2:$N$101,MATCH(A601,'Catalogo Proveedores'!$A$2:$A$101,0))</f>
        <v>2.3900000000000001E-2</v>
      </c>
      <c r="Z601" s="14">
        <v>3.0000000000000001E-3</v>
      </c>
      <c r="AA601" s="16">
        <f t="shared" si="47"/>
        <v>0.1193</v>
      </c>
      <c r="AB601" s="25">
        <f t="shared" si="48"/>
        <v>9.436200325992683E-3</v>
      </c>
      <c r="AC601" s="23">
        <f t="shared" si="49"/>
        <v>6.5030095488005563E-2</v>
      </c>
    </row>
    <row r="602" spans="1:29" x14ac:dyDescent="0.3">
      <c r="A602" s="4" t="s">
        <v>105</v>
      </c>
      <c r="B602" s="18">
        <v>45658</v>
      </c>
      <c r="C602" s="4" t="s">
        <v>282</v>
      </c>
      <c r="D602" s="4">
        <v>1</v>
      </c>
      <c r="E602" s="15">
        <v>1556054.92</v>
      </c>
      <c r="F602" s="19">
        <v>1.1317999999999999</v>
      </c>
      <c r="G602" s="20">
        <v>5.57E-2</v>
      </c>
      <c r="H602" s="4">
        <v>69.2</v>
      </c>
      <c r="I602" s="4">
        <v>9</v>
      </c>
      <c r="J602" s="4">
        <v>1</v>
      </c>
      <c r="K602" s="21">
        <v>0.86750000000000005</v>
      </c>
      <c r="L602" s="21">
        <v>0.16239999999999999</v>
      </c>
      <c r="M602" s="4">
        <v>1</v>
      </c>
      <c r="N602" s="4">
        <v>0</v>
      </c>
      <c r="O602" s="4">
        <v>0</v>
      </c>
      <c r="P602" s="4">
        <v>99.7</v>
      </c>
      <c r="Q602" s="15">
        <v>24280.06</v>
      </c>
      <c r="R602" s="15">
        <v>126460.52</v>
      </c>
      <c r="S602" s="15">
        <v>78932.94</v>
      </c>
      <c r="T602" s="15">
        <v>1686770.76</v>
      </c>
      <c r="U602" s="22">
        <f t="shared" si="45"/>
        <v>1627862.56</v>
      </c>
      <c r="V602" s="23">
        <f t="shared" si="46"/>
        <v>3.4923654948820639E-2</v>
      </c>
      <c r="W602" s="24">
        <f>Parametros!$B$4*H602+Parametros!$B$5*K602*100+Parametros!$B$6*P602+Parametros!$B$7*(1-L602)*100</f>
        <v>82.748999999999995</v>
      </c>
      <c r="X602" s="16">
        <f>INDEX('Tasa Referencia'!$B$2:$B$37,MATCH(B602,'Tasa Referencia'!$A$2:$A$37,0))</f>
        <v>8.8900000000000007E-2</v>
      </c>
      <c r="Y602" s="16">
        <f>INDEX('Catalogo Proveedores'!$N$2:$N$101,MATCH(A602,'Catalogo Proveedores'!$A$2:$A$101,0))</f>
        <v>2.3900000000000001E-2</v>
      </c>
      <c r="Z602" s="14">
        <v>-6.2E-4</v>
      </c>
      <c r="AA602" s="16">
        <f t="shared" si="47"/>
        <v>0.11218000000000002</v>
      </c>
      <c r="AB602" s="25">
        <f t="shared" si="48"/>
        <v>8.8995386003740684E-3</v>
      </c>
      <c r="AC602" s="23">
        <f t="shared" si="49"/>
        <v>2.602411634844657E-2</v>
      </c>
    </row>
    <row r="603" spans="1:29" x14ac:dyDescent="0.3">
      <c r="A603" s="4" t="s">
        <v>105</v>
      </c>
      <c r="B603" s="18">
        <v>45689</v>
      </c>
      <c r="C603" s="4" t="s">
        <v>282</v>
      </c>
      <c r="D603" s="4">
        <v>2</v>
      </c>
      <c r="E603" s="15">
        <v>1618308.37</v>
      </c>
      <c r="F603" s="19">
        <v>1.1317999999999999</v>
      </c>
      <c r="G603" s="20">
        <v>0</v>
      </c>
      <c r="H603" s="4">
        <v>70.5</v>
      </c>
      <c r="I603" s="4">
        <v>10</v>
      </c>
      <c r="J603" s="4">
        <v>1</v>
      </c>
      <c r="K603" s="21">
        <v>0.87860000000000005</v>
      </c>
      <c r="L603" s="21">
        <v>8.9200000000000002E-2</v>
      </c>
      <c r="M603" s="4">
        <v>0</v>
      </c>
      <c r="N603" s="4">
        <v>0</v>
      </c>
      <c r="O603" s="4">
        <v>0</v>
      </c>
      <c r="P603" s="4">
        <v>100</v>
      </c>
      <c r="Q603" s="15">
        <v>0</v>
      </c>
      <c r="R603" s="15">
        <v>78027.28</v>
      </c>
      <c r="S603" s="15">
        <v>46552.5</v>
      </c>
      <c r="T603" s="15">
        <v>1793457.68</v>
      </c>
      <c r="U603" s="22">
        <f t="shared" si="45"/>
        <v>1649783.1500000001</v>
      </c>
      <c r="V603" s="23">
        <f t="shared" si="46"/>
        <v>8.0110354206963941E-2</v>
      </c>
      <c r="W603" s="24">
        <f>Parametros!$B$4*H603+Parametros!$B$5*K603*100+Parametros!$B$6*P603+Parametros!$B$7*(1-L603)*100</f>
        <v>84.694999999999993</v>
      </c>
      <c r="X603" s="16">
        <f>INDEX('Tasa Referencia'!$B$2:$B$37,MATCH(B603,'Tasa Referencia'!$A$2:$A$37,0))</f>
        <v>8.8300000000000003E-2</v>
      </c>
      <c r="Y603" s="16">
        <f>INDEX('Catalogo Proveedores'!$N$2:$N$101,MATCH(A603,'Catalogo Proveedores'!$A$2:$A$101,0))</f>
        <v>2.3900000000000001E-2</v>
      </c>
      <c r="Z603" s="14">
        <v>-5.3800000000000002E-3</v>
      </c>
      <c r="AA603" s="16">
        <f t="shared" si="47"/>
        <v>0.10682000000000001</v>
      </c>
      <c r="AB603" s="25">
        <f t="shared" si="48"/>
        <v>8.4934530017752863E-3</v>
      </c>
      <c r="AC603" s="23">
        <f t="shared" si="49"/>
        <v>7.1616901205188654E-2</v>
      </c>
    </row>
    <row r="604" spans="1:29" x14ac:dyDescent="0.3">
      <c r="A604" s="4" t="s">
        <v>105</v>
      </c>
      <c r="B604" s="18">
        <v>45717</v>
      </c>
      <c r="C604" s="4" t="s">
        <v>282</v>
      </c>
      <c r="D604" s="4">
        <v>3</v>
      </c>
      <c r="E604" s="15">
        <v>1589761.44</v>
      </c>
      <c r="F604" s="19">
        <v>1.1317999999999999</v>
      </c>
      <c r="G604" s="20">
        <v>0</v>
      </c>
      <c r="H604" s="4">
        <v>71.599999999999994</v>
      </c>
      <c r="I604" s="4">
        <v>11</v>
      </c>
      <c r="J604" s="4">
        <v>3</v>
      </c>
      <c r="K604" s="21">
        <v>0.72030000000000005</v>
      </c>
      <c r="L604" s="21">
        <v>7.0099999999999996E-2</v>
      </c>
      <c r="M604" s="4">
        <v>2</v>
      </c>
      <c r="N604" s="4">
        <v>0</v>
      </c>
      <c r="O604" s="4">
        <v>0</v>
      </c>
      <c r="P604" s="4">
        <v>96.8</v>
      </c>
      <c r="Q604" s="15">
        <v>18783.580000000002</v>
      </c>
      <c r="R604" s="15">
        <v>54680.89</v>
      </c>
      <c r="S604" s="15">
        <v>42979.87</v>
      </c>
      <c r="T604" s="15">
        <v>1572434.18</v>
      </c>
      <c r="U604" s="22">
        <f t="shared" si="45"/>
        <v>1620246.0399999998</v>
      </c>
      <c r="V604" s="23">
        <f t="shared" si="46"/>
        <v>-3.0406271122903134E-2</v>
      </c>
      <c r="W604" s="24">
        <f>Parametros!$B$4*H604+Parametros!$B$5*K604*100+Parametros!$B$6*P604+Parametros!$B$7*(1-L604)*100</f>
        <v>79.977499999999992</v>
      </c>
      <c r="X604" s="16">
        <f>INDEX('Tasa Referencia'!$B$2:$B$37,MATCH(B604,'Tasa Referencia'!$A$2:$A$37,0))</f>
        <v>8.6800000000000002E-2</v>
      </c>
      <c r="Y604" s="16">
        <f>INDEX('Catalogo Proveedores'!$N$2:$N$101,MATCH(A604,'Catalogo Proveedores'!$A$2:$A$101,0))</f>
        <v>2.3900000000000001E-2</v>
      </c>
      <c r="Z604" s="14">
        <v>-2.3800000000000002E-3</v>
      </c>
      <c r="AA604" s="16">
        <f t="shared" si="47"/>
        <v>0.10832</v>
      </c>
      <c r="AB604" s="25">
        <f t="shared" si="48"/>
        <v>8.6072776943941776E-3</v>
      </c>
      <c r="AC604" s="23">
        <f t="shared" si="49"/>
        <v>-3.9013548817297308E-2</v>
      </c>
    </row>
    <row r="605" spans="1:29" x14ac:dyDescent="0.3">
      <c r="A605" s="4" t="s">
        <v>105</v>
      </c>
      <c r="B605" s="18">
        <v>45748</v>
      </c>
      <c r="C605" s="4" t="s">
        <v>282</v>
      </c>
      <c r="D605" s="4">
        <v>4</v>
      </c>
      <c r="E605" s="15">
        <v>1696285.22</v>
      </c>
      <c r="F605" s="19">
        <v>1.1317999999999999</v>
      </c>
      <c r="G605" s="20">
        <v>0</v>
      </c>
      <c r="H605" s="4">
        <v>70</v>
      </c>
      <c r="I605" s="4">
        <v>7</v>
      </c>
      <c r="J605" s="4">
        <v>1</v>
      </c>
      <c r="K605" s="21">
        <v>0.88980000000000004</v>
      </c>
      <c r="L605" s="21">
        <v>0.1169</v>
      </c>
      <c r="M605" s="4">
        <v>0</v>
      </c>
      <c r="N605" s="4">
        <v>0</v>
      </c>
      <c r="O605" s="4">
        <v>0</v>
      </c>
      <c r="P605" s="4">
        <v>99.9</v>
      </c>
      <c r="Q605" s="15">
        <v>0</v>
      </c>
      <c r="R605" s="15">
        <v>97101.94</v>
      </c>
      <c r="S605" s="15">
        <v>62896.79</v>
      </c>
      <c r="T605" s="15">
        <v>1821987.52</v>
      </c>
      <c r="U605" s="22">
        <f t="shared" si="45"/>
        <v>1730490.3699999999</v>
      </c>
      <c r="V605" s="23">
        <f t="shared" si="46"/>
        <v>5.0218318729208497E-2</v>
      </c>
      <c r="W605" s="24">
        <f>Parametros!$B$4*H605+Parametros!$B$5*K605*100+Parametros!$B$6*P605+Parametros!$B$7*(1-L605)*100</f>
        <v>84.420500000000004</v>
      </c>
      <c r="X605" s="16">
        <f>INDEX('Tasa Referencia'!$B$2:$B$37,MATCH(B605,'Tasa Referencia'!$A$2:$A$37,0))</f>
        <v>8.4000000000000005E-2</v>
      </c>
      <c r="Y605" s="16">
        <f>INDEX('Catalogo Proveedores'!$N$2:$N$101,MATCH(A605,'Catalogo Proveedores'!$A$2:$A$101,0))</f>
        <v>2.3900000000000001E-2</v>
      </c>
      <c r="Z605" s="14">
        <v>-2.0899999999999998E-3</v>
      </c>
      <c r="AA605" s="16">
        <f t="shared" si="47"/>
        <v>0.10581000000000002</v>
      </c>
      <c r="AB605" s="25">
        <f t="shared" si="48"/>
        <v>8.4167313542824473E-3</v>
      </c>
      <c r="AC605" s="23">
        <f t="shared" si="49"/>
        <v>4.180158737492605E-2</v>
      </c>
    </row>
    <row r="606" spans="1:29" x14ac:dyDescent="0.3">
      <c r="A606" s="4" t="s">
        <v>105</v>
      </c>
      <c r="B606" s="18">
        <v>45778</v>
      </c>
      <c r="C606" s="4" t="s">
        <v>282</v>
      </c>
      <c r="D606" s="4">
        <v>5</v>
      </c>
      <c r="E606" s="15">
        <v>1729823.3</v>
      </c>
      <c r="F606" s="19">
        <v>1.1317999999999999</v>
      </c>
      <c r="G606" s="20">
        <v>0</v>
      </c>
      <c r="H606" s="4">
        <v>66.099999999999994</v>
      </c>
      <c r="I606" s="4">
        <v>7</v>
      </c>
      <c r="J606" s="4">
        <v>3</v>
      </c>
      <c r="K606" s="21">
        <v>0.59899999999999998</v>
      </c>
      <c r="L606" s="21">
        <v>0.19159999999999999</v>
      </c>
      <c r="M606" s="4">
        <v>3</v>
      </c>
      <c r="N606" s="4">
        <v>0</v>
      </c>
      <c r="O606" s="4">
        <v>0</v>
      </c>
      <c r="P606" s="4">
        <v>91.3</v>
      </c>
      <c r="Q606" s="15">
        <v>45660.800000000003</v>
      </c>
      <c r="R606" s="15">
        <v>113787.72</v>
      </c>
      <c r="S606" s="15">
        <v>109822.05</v>
      </c>
      <c r="T606" s="15">
        <v>1642625.59</v>
      </c>
      <c r="U606" s="22">
        <f t="shared" si="45"/>
        <v>1779449.77</v>
      </c>
      <c r="V606" s="23">
        <f t="shared" si="46"/>
        <v>-8.3296023654422624E-2</v>
      </c>
      <c r="W606" s="24">
        <f>Parametros!$B$4*H606+Parametros!$B$5*K606*100+Parametros!$B$6*P606+Parametros!$B$7*(1-L606)*100</f>
        <v>71.491</v>
      </c>
      <c r="X606" s="16">
        <f>INDEX('Tasa Referencia'!$B$2:$B$37,MATCH(B606,'Tasa Referencia'!$A$2:$A$37,0))</f>
        <v>8.1699999999999995E-2</v>
      </c>
      <c r="Y606" s="16">
        <f>INDEX('Catalogo Proveedores'!$N$2:$N$101,MATCH(A606,'Catalogo Proveedores'!$A$2:$A$101,0))</f>
        <v>2.3900000000000001E-2</v>
      </c>
      <c r="Z606" s="14">
        <v>-5.2399999999999999E-3</v>
      </c>
      <c r="AA606" s="16">
        <f t="shared" si="47"/>
        <v>0.10036</v>
      </c>
      <c r="AB606" s="25">
        <f t="shared" si="48"/>
        <v>8.0016265100650852E-3</v>
      </c>
      <c r="AC606" s="23">
        <f t="shared" si="49"/>
        <v>-9.1297650164487709E-2</v>
      </c>
    </row>
    <row r="607" spans="1:29" x14ac:dyDescent="0.3">
      <c r="A607" s="4" t="s">
        <v>105</v>
      </c>
      <c r="B607" s="18">
        <v>45809</v>
      </c>
      <c r="C607" s="4" t="s">
        <v>282</v>
      </c>
      <c r="D607" s="4">
        <v>6</v>
      </c>
      <c r="E607" s="15">
        <v>1782922.52</v>
      </c>
      <c r="F607" s="19">
        <v>1.1317999999999999</v>
      </c>
      <c r="G607" s="20">
        <v>0</v>
      </c>
      <c r="H607" s="4">
        <v>69.400000000000006</v>
      </c>
      <c r="I607" s="4">
        <v>12</v>
      </c>
      <c r="J607" s="4">
        <v>2</v>
      </c>
      <c r="K607" s="21">
        <v>0.84709999999999996</v>
      </c>
      <c r="L607" s="21">
        <v>0.11899999999999999</v>
      </c>
      <c r="M607" s="4">
        <v>0</v>
      </c>
      <c r="N607" s="4">
        <v>0</v>
      </c>
      <c r="O607" s="4">
        <v>0</v>
      </c>
      <c r="P607" s="4">
        <v>91.8</v>
      </c>
      <c r="Q607" s="15">
        <v>0</v>
      </c>
      <c r="R607" s="15">
        <v>89023.55</v>
      </c>
      <c r="S607" s="15">
        <v>70760.56</v>
      </c>
      <c r="T607" s="15">
        <v>1931898.59</v>
      </c>
      <c r="U607" s="22">
        <f t="shared" si="45"/>
        <v>1801185.51</v>
      </c>
      <c r="V607" s="23">
        <f t="shared" si="46"/>
        <v>6.7660425177907532E-2</v>
      </c>
      <c r="W607" s="24">
        <f>Parametros!$B$4*H607+Parametros!$B$5*K607*100+Parametros!$B$6*P607+Parametros!$B$7*(1-L607)*100</f>
        <v>81.277999999999992</v>
      </c>
      <c r="X607" s="16">
        <f>INDEX('Tasa Referencia'!$B$2:$B$37,MATCH(B607,'Tasa Referencia'!$A$2:$A$37,0))</f>
        <v>8.1600000000000006E-2</v>
      </c>
      <c r="Y607" s="16">
        <f>INDEX('Catalogo Proveedores'!$N$2:$N$101,MATCH(A607,'Catalogo Proveedores'!$A$2:$A$101,0))</f>
        <v>2.3900000000000001E-2</v>
      </c>
      <c r="Z607" s="14">
        <v>-6.8599999999999998E-3</v>
      </c>
      <c r="AA607" s="16">
        <f t="shared" si="47"/>
        <v>9.8640000000000005E-2</v>
      </c>
      <c r="AB607" s="25">
        <f t="shared" si="48"/>
        <v>7.8702296518422532E-3</v>
      </c>
      <c r="AC607" s="23">
        <f t="shared" si="49"/>
        <v>5.9790195526065279E-2</v>
      </c>
    </row>
    <row r="608" spans="1:29" x14ac:dyDescent="0.3">
      <c r="A608" s="4" t="s">
        <v>105</v>
      </c>
      <c r="B608" s="18">
        <v>45839</v>
      </c>
      <c r="C608" s="4" t="s">
        <v>282</v>
      </c>
      <c r="D608" s="4">
        <v>7</v>
      </c>
      <c r="E608" s="15">
        <v>1963398.54</v>
      </c>
      <c r="F608" s="19">
        <v>1.1317999999999999</v>
      </c>
      <c r="G608" s="20">
        <v>0</v>
      </c>
      <c r="H608" s="4">
        <v>70</v>
      </c>
      <c r="I608" s="4">
        <v>10</v>
      </c>
      <c r="J608" s="4">
        <v>2</v>
      </c>
      <c r="K608" s="21">
        <v>0.76049999999999995</v>
      </c>
      <c r="L608" s="21">
        <v>0.15049999999999999</v>
      </c>
      <c r="M608" s="4">
        <v>1</v>
      </c>
      <c r="N608" s="4">
        <v>1</v>
      </c>
      <c r="O608" s="4">
        <v>7</v>
      </c>
      <c r="P608" s="4">
        <v>98.5</v>
      </c>
      <c r="Q608" s="15">
        <v>63232.67</v>
      </c>
      <c r="R608" s="15">
        <v>195754.62</v>
      </c>
      <c r="S608" s="15">
        <v>96508.62</v>
      </c>
      <c r="T608" s="15">
        <v>2028352.92</v>
      </c>
      <c r="U608" s="22">
        <f t="shared" si="45"/>
        <v>2125877.21</v>
      </c>
      <c r="V608" s="23">
        <f t="shared" si="46"/>
        <v>-4.8080533243692151E-2</v>
      </c>
      <c r="W608" s="24">
        <f>Parametros!$B$4*H608+Parametros!$B$5*K608*100+Parametros!$B$6*P608+Parametros!$B$7*(1-L608)*100</f>
        <v>79.757500000000007</v>
      </c>
      <c r="X608" s="16">
        <f>INDEX('Tasa Referencia'!$B$2:$B$37,MATCH(B608,'Tasa Referencia'!$A$2:$A$37,0))</f>
        <v>8.0699999999999994E-2</v>
      </c>
      <c r="Y608" s="16">
        <f>INDEX('Catalogo Proveedores'!$N$2:$N$101,MATCH(A608,'Catalogo Proveedores'!$A$2:$A$101,0))</f>
        <v>2.3900000000000001E-2</v>
      </c>
      <c r="Z608" s="14">
        <v>-4.3400000000000001E-3</v>
      </c>
      <c r="AA608" s="16">
        <f t="shared" si="47"/>
        <v>0.10026</v>
      </c>
      <c r="AB608" s="25">
        <f t="shared" si="48"/>
        <v>7.9939923144738412E-3</v>
      </c>
      <c r="AC608" s="23">
        <f t="shared" si="49"/>
        <v>-5.6074525558165993E-2</v>
      </c>
    </row>
    <row r="609" spans="1:29" x14ac:dyDescent="0.3">
      <c r="A609" s="4" t="s">
        <v>105</v>
      </c>
      <c r="B609" s="18">
        <v>45870</v>
      </c>
      <c r="C609" s="4" t="s">
        <v>282</v>
      </c>
      <c r="D609" s="4">
        <v>8</v>
      </c>
      <c r="E609" s="15">
        <v>1680386.92</v>
      </c>
      <c r="F609" s="19">
        <v>1.1317999999999999</v>
      </c>
      <c r="G609" s="20">
        <v>0</v>
      </c>
      <c r="H609" s="4">
        <v>69</v>
      </c>
      <c r="I609" s="4">
        <v>7</v>
      </c>
      <c r="J609" s="4">
        <v>0</v>
      </c>
      <c r="K609" s="21">
        <v>0.92879999999999996</v>
      </c>
      <c r="L609" s="21">
        <v>0.1077</v>
      </c>
      <c r="M609" s="4">
        <v>0</v>
      </c>
      <c r="N609" s="4">
        <v>0</v>
      </c>
      <c r="O609" s="4">
        <v>0</v>
      </c>
      <c r="P609" s="4">
        <v>100</v>
      </c>
      <c r="Q609" s="15">
        <v>0</v>
      </c>
      <c r="R609" s="15">
        <v>100432.04</v>
      </c>
      <c r="S609" s="15">
        <v>54316.54</v>
      </c>
      <c r="T609" s="15">
        <v>1833854.05</v>
      </c>
      <c r="U609" s="22">
        <f t="shared" si="45"/>
        <v>1726502.42</v>
      </c>
      <c r="V609" s="23">
        <f t="shared" si="46"/>
        <v>5.8538807927490256E-2</v>
      </c>
      <c r="W609" s="24">
        <f>Parametros!$B$4*H609+Parametros!$B$5*K609*100+Parametros!$B$6*P609+Parametros!$B$7*(1-L609)*100</f>
        <v>85.398499999999999</v>
      </c>
      <c r="X609" s="16">
        <f>INDEX('Tasa Referencia'!$B$2:$B$37,MATCH(B609,'Tasa Referencia'!$A$2:$A$37,0))</f>
        <v>7.7399999999999997E-2</v>
      </c>
      <c r="Y609" s="16">
        <f>INDEX('Catalogo Proveedores'!$N$2:$N$101,MATCH(A609,'Catalogo Proveedores'!$A$2:$A$101,0))</f>
        <v>2.3900000000000001E-2</v>
      </c>
      <c r="Z609" s="14">
        <v>-7.1700000000000002E-3</v>
      </c>
      <c r="AA609" s="16">
        <f t="shared" si="47"/>
        <v>9.4130000000000005E-2</v>
      </c>
      <c r="AB609" s="25">
        <f t="shared" si="48"/>
        <v>7.5247973029763937E-3</v>
      </c>
      <c r="AC609" s="23">
        <f t="shared" si="49"/>
        <v>5.1014010624513863E-2</v>
      </c>
    </row>
    <row r="610" spans="1:29" x14ac:dyDescent="0.3">
      <c r="A610" s="4" t="s">
        <v>105</v>
      </c>
      <c r="B610" s="18">
        <v>45901</v>
      </c>
      <c r="C610" s="4" t="s">
        <v>282</v>
      </c>
      <c r="D610" s="4">
        <v>9</v>
      </c>
      <c r="E610" s="15">
        <v>1712831.62</v>
      </c>
      <c r="F610" s="19">
        <v>1.1317999999999999</v>
      </c>
      <c r="G610" s="20">
        <v>0</v>
      </c>
      <c r="H610" s="4">
        <v>67.900000000000006</v>
      </c>
      <c r="I610" s="4">
        <v>12</v>
      </c>
      <c r="J610" s="4">
        <v>2</v>
      </c>
      <c r="K610" s="21">
        <v>0.87270000000000003</v>
      </c>
      <c r="L610" s="21">
        <v>0.13339999999999999</v>
      </c>
      <c r="M610" s="4">
        <v>1</v>
      </c>
      <c r="N610" s="4">
        <v>0</v>
      </c>
      <c r="O610" s="4">
        <v>0</v>
      </c>
      <c r="P610" s="4">
        <v>97.3</v>
      </c>
      <c r="Q610" s="15">
        <v>19671.080000000002</v>
      </c>
      <c r="R610" s="15">
        <v>89524.32</v>
      </c>
      <c r="S610" s="15">
        <v>75373.56</v>
      </c>
      <c r="T610" s="15">
        <v>1906294.73</v>
      </c>
      <c r="U610" s="22">
        <f t="shared" si="45"/>
        <v>1746653.4600000002</v>
      </c>
      <c r="V610" s="23">
        <f t="shared" si="46"/>
        <v>8.3744274947452527E-2</v>
      </c>
      <c r="W610" s="24">
        <f>Parametros!$B$4*H610+Parametros!$B$5*K610*100+Parametros!$B$6*P610+Parametros!$B$7*(1-L610)*100</f>
        <v>82.405000000000001</v>
      </c>
      <c r="X610" s="16">
        <f>INDEX('Tasa Referencia'!$B$2:$B$37,MATCH(B610,'Tasa Referencia'!$A$2:$A$37,0))</f>
        <v>7.4899999999999994E-2</v>
      </c>
      <c r="Y610" s="16">
        <f>INDEX('Catalogo Proveedores'!$N$2:$N$101,MATCH(A610,'Catalogo Proveedores'!$A$2:$A$101,0))</f>
        <v>2.3900000000000001E-2</v>
      </c>
      <c r="Z610" s="14">
        <v>-7.5300000000000002E-3</v>
      </c>
      <c r="AA610" s="16">
        <f t="shared" si="47"/>
        <v>9.1270000000000004E-2</v>
      </c>
      <c r="AB610" s="25">
        <f t="shared" si="48"/>
        <v>7.3050657254201123E-3</v>
      </c>
      <c r="AC610" s="23">
        <f t="shared" si="49"/>
        <v>7.6439209222032414E-2</v>
      </c>
    </row>
    <row r="611" spans="1:29" x14ac:dyDescent="0.3">
      <c r="A611" s="4" t="s">
        <v>105</v>
      </c>
      <c r="B611" s="18">
        <v>45931</v>
      </c>
      <c r="C611" s="4" t="s">
        <v>282</v>
      </c>
      <c r="D611" s="4">
        <v>10</v>
      </c>
      <c r="E611" s="15">
        <v>1610540.16</v>
      </c>
      <c r="F611" s="19">
        <v>1.1612</v>
      </c>
      <c r="G611" s="20">
        <v>2.5899999999999999E-2</v>
      </c>
      <c r="H611" s="4">
        <v>69.2</v>
      </c>
      <c r="I611" s="4">
        <v>8</v>
      </c>
      <c r="J611" s="4">
        <v>1</v>
      </c>
      <c r="K611" s="21">
        <v>0.91310000000000002</v>
      </c>
      <c r="L611" s="21">
        <v>0.13980000000000001</v>
      </c>
      <c r="M611" s="4">
        <v>0</v>
      </c>
      <c r="N611" s="4">
        <v>0</v>
      </c>
      <c r="O611" s="4">
        <v>0</v>
      </c>
      <c r="P611" s="4">
        <v>98</v>
      </c>
      <c r="Q611" s="15">
        <v>0</v>
      </c>
      <c r="R611" s="15">
        <v>99319.42</v>
      </c>
      <c r="S611" s="15">
        <v>70781.66</v>
      </c>
      <c r="T611" s="15">
        <v>1788757.97</v>
      </c>
      <c r="U611" s="22">
        <f t="shared" si="45"/>
        <v>1639077.92</v>
      </c>
      <c r="V611" s="23">
        <f t="shared" si="46"/>
        <v>8.3678201584756626E-2</v>
      </c>
      <c r="W611" s="24">
        <f>Parametros!$B$4*H611+Parametros!$B$5*K611*100+Parametros!$B$6*P611+Parametros!$B$7*(1-L611)*100</f>
        <v>84.115999999999985</v>
      </c>
      <c r="X611" s="16">
        <f>INDEX('Tasa Referencia'!$B$2:$B$37,MATCH(B611,'Tasa Referencia'!$A$2:$A$37,0))</f>
        <v>7.4300000000000005E-2</v>
      </c>
      <c r="Y611" s="16">
        <f>INDEX('Catalogo Proveedores'!$N$2:$N$101,MATCH(A611,'Catalogo Proveedores'!$A$2:$A$101,0))</f>
        <v>2.3900000000000001E-2</v>
      </c>
      <c r="Z611" s="14">
        <v>-3.4199999999999999E-3</v>
      </c>
      <c r="AA611" s="16">
        <f t="shared" si="47"/>
        <v>9.4780000000000003E-2</v>
      </c>
      <c r="AB611" s="25">
        <f t="shared" si="48"/>
        <v>7.5746628634356661E-3</v>
      </c>
      <c r="AC611" s="23">
        <f t="shared" si="49"/>
        <v>7.610353872132096E-2</v>
      </c>
    </row>
    <row r="612" spans="1:29" x14ac:dyDescent="0.3">
      <c r="A612" s="4" t="s">
        <v>105</v>
      </c>
      <c r="B612" s="18">
        <v>45962</v>
      </c>
      <c r="C612" s="4" t="s">
        <v>282</v>
      </c>
      <c r="D612" s="4">
        <v>11</v>
      </c>
      <c r="E612" s="15">
        <v>1536575.63</v>
      </c>
      <c r="F612" s="19">
        <v>1.1612</v>
      </c>
      <c r="G612" s="20">
        <v>0</v>
      </c>
      <c r="H612" s="4">
        <v>66.900000000000006</v>
      </c>
      <c r="I612" s="4">
        <v>5</v>
      </c>
      <c r="J612" s="4">
        <v>1</v>
      </c>
      <c r="K612" s="21">
        <v>0.79320000000000002</v>
      </c>
      <c r="L612" s="21">
        <v>9.0999999999999998E-2</v>
      </c>
      <c r="M612" s="4">
        <v>0</v>
      </c>
      <c r="N612" s="4">
        <v>0</v>
      </c>
      <c r="O612" s="4">
        <v>0</v>
      </c>
      <c r="P612" s="4">
        <v>100</v>
      </c>
      <c r="Q612" s="15">
        <v>0</v>
      </c>
      <c r="R612" s="15">
        <v>85821.36</v>
      </c>
      <c r="S612" s="15">
        <v>45011.3</v>
      </c>
      <c r="T612" s="15">
        <v>1607219.83</v>
      </c>
      <c r="U612" s="22">
        <f t="shared" si="45"/>
        <v>1577385.69</v>
      </c>
      <c r="V612" s="23">
        <f t="shared" si="46"/>
        <v>1.8562575848756251E-2</v>
      </c>
      <c r="W612" s="24">
        <f>Parametros!$B$4*H612+Parametros!$B$5*K612*100+Parametros!$B$6*P612+Parametros!$B$7*(1-L612)*100</f>
        <v>80.846000000000004</v>
      </c>
      <c r="X612" s="16">
        <f>INDEX('Tasa Referencia'!$B$2:$B$37,MATCH(B612,'Tasa Referencia'!$A$2:$A$37,0))</f>
        <v>7.2800000000000004E-2</v>
      </c>
      <c r="Y612" s="16">
        <f>INDEX('Catalogo Proveedores'!$N$2:$N$101,MATCH(A612,'Catalogo Proveedores'!$A$2:$A$101,0))</f>
        <v>2.3900000000000001E-2</v>
      </c>
      <c r="Z612" s="14">
        <v>1.8000000000000001E-4</v>
      </c>
      <c r="AA612" s="16">
        <f t="shared" si="47"/>
        <v>9.6880000000000008E-2</v>
      </c>
      <c r="AB612" s="25">
        <f t="shared" si="48"/>
        <v>7.7355817103292868E-3</v>
      </c>
      <c r="AC612" s="23">
        <f t="shared" si="49"/>
        <v>1.0826994138426964E-2</v>
      </c>
    </row>
    <row r="613" spans="1:29" x14ac:dyDescent="0.3">
      <c r="A613" s="4" t="s">
        <v>105</v>
      </c>
      <c r="B613" s="18">
        <v>45992</v>
      </c>
      <c r="C613" s="4" t="s">
        <v>282</v>
      </c>
      <c r="D613" s="4">
        <v>12</v>
      </c>
      <c r="E613" s="15">
        <v>1310376.46</v>
      </c>
      <c r="F613" s="19">
        <v>1.1612</v>
      </c>
      <c r="G613" s="20">
        <v>0</v>
      </c>
      <c r="H613" s="4">
        <v>66.900000000000006</v>
      </c>
      <c r="I613" s="4">
        <v>13</v>
      </c>
      <c r="J613" s="4">
        <v>2</v>
      </c>
      <c r="K613" s="21">
        <v>0.84299999999999997</v>
      </c>
      <c r="L613" s="21">
        <v>0.13200000000000001</v>
      </c>
      <c r="M613" s="4">
        <v>2</v>
      </c>
      <c r="N613" s="4">
        <v>0</v>
      </c>
      <c r="O613" s="4">
        <v>0</v>
      </c>
      <c r="P613" s="4">
        <v>100</v>
      </c>
      <c r="Q613" s="15">
        <v>27606.799999999999</v>
      </c>
      <c r="R613" s="15">
        <v>55039.07</v>
      </c>
      <c r="S613" s="15">
        <v>57136.49</v>
      </c>
      <c r="T613" s="15">
        <v>1430128.47</v>
      </c>
      <c r="U613" s="22">
        <f t="shared" si="45"/>
        <v>1335885.8400000001</v>
      </c>
      <c r="V613" s="23">
        <f t="shared" si="46"/>
        <v>6.5898016840403084E-2</v>
      </c>
      <c r="W613" s="24">
        <f>Parametros!$B$4*H613+Parametros!$B$5*K613*100+Parametros!$B$6*P613+Parametros!$B$7*(1-L613)*100</f>
        <v>81.724999999999994</v>
      </c>
      <c r="X613" s="16">
        <f>INDEX('Tasa Referencia'!$B$2:$B$37,MATCH(B613,'Tasa Referencia'!$A$2:$A$37,0))</f>
        <v>6.9599999999999995E-2</v>
      </c>
      <c r="Y613" s="16">
        <f>INDEX('Catalogo Proveedores'!$N$2:$N$101,MATCH(A613,'Catalogo Proveedores'!$A$2:$A$101,0))</f>
        <v>2.3900000000000001E-2</v>
      </c>
      <c r="Z613" s="14">
        <v>1.17E-3</v>
      </c>
      <c r="AA613" s="16">
        <f t="shared" si="47"/>
        <v>9.4670000000000004E-2</v>
      </c>
      <c r="AB613" s="25">
        <f t="shared" si="48"/>
        <v>7.5662259843884971E-3</v>
      </c>
      <c r="AC613" s="23">
        <f t="shared" si="49"/>
        <v>5.8331790856014587E-2</v>
      </c>
    </row>
    <row r="614" spans="1:29" x14ac:dyDescent="0.3">
      <c r="A614" s="4" t="s">
        <v>107</v>
      </c>
      <c r="B614" s="18">
        <v>44927</v>
      </c>
      <c r="C614" s="4" t="s">
        <v>279</v>
      </c>
      <c r="D614" s="4">
        <v>1</v>
      </c>
      <c r="E614" s="15">
        <v>555645.9</v>
      </c>
      <c r="F614" s="19">
        <v>1</v>
      </c>
      <c r="G614" s="20">
        <v>0</v>
      </c>
      <c r="H614" s="4">
        <v>79.099999999999994</v>
      </c>
      <c r="I614" s="4">
        <v>8</v>
      </c>
      <c r="J614" s="4">
        <v>1</v>
      </c>
      <c r="K614" s="21">
        <v>0.84350000000000003</v>
      </c>
      <c r="L614" s="21">
        <v>6.4199999999999993E-2</v>
      </c>
      <c r="M614" s="4">
        <v>2</v>
      </c>
      <c r="N614" s="4">
        <v>1</v>
      </c>
      <c r="O614" s="4">
        <v>60.1</v>
      </c>
      <c r="P614" s="4">
        <v>85.6</v>
      </c>
      <c r="Q614" s="15">
        <v>180816.03</v>
      </c>
      <c r="R614" s="15">
        <v>24142.84</v>
      </c>
      <c r="S614" s="15">
        <v>3542.5</v>
      </c>
      <c r="T614" s="15">
        <v>629556.6</v>
      </c>
      <c r="U614" s="22">
        <f t="shared" si="45"/>
        <v>757062.27</v>
      </c>
      <c r="V614" s="23">
        <f t="shared" si="46"/>
        <v>-0.20253249668099746</v>
      </c>
      <c r="W614" s="24">
        <f>Parametros!$B$4*H614+Parametros!$B$5*K614*100+Parametros!$B$6*P614+Parametros!$B$7*(1-L614)*100</f>
        <v>84.146999999999991</v>
      </c>
      <c r="X614" s="16">
        <f>INDEX('Tasa Referencia'!$B$2:$B$37,MATCH(B614,'Tasa Referencia'!$A$2:$A$37,0))</f>
        <v>0.1125</v>
      </c>
      <c r="Y614" s="16">
        <f>INDEX('Catalogo Proveedores'!$N$2:$N$101,MATCH(A614,'Catalogo Proveedores'!$A$2:$A$101,0))</f>
        <v>1.2499999999999999E-2</v>
      </c>
      <c r="Z614" s="14">
        <v>-1.1800000000000001E-3</v>
      </c>
      <c r="AA614" s="16">
        <f t="shared" si="47"/>
        <v>0.12382</v>
      </c>
      <c r="AB614" s="25">
        <f t="shared" si="48"/>
        <v>9.7752685325696032E-3</v>
      </c>
      <c r="AC614" s="23">
        <f t="shared" si="49"/>
        <v>-0.21230776521356706</v>
      </c>
    </row>
    <row r="615" spans="1:29" x14ac:dyDescent="0.3">
      <c r="A615" s="4" t="s">
        <v>107</v>
      </c>
      <c r="B615" s="18">
        <v>44958</v>
      </c>
      <c r="C615" s="4" t="s">
        <v>279</v>
      </c>
      <c r="D615" s="4">
        <v>2</v>
      </c>
      <c r="E615" s="15">
        <v>559425.73</v>
      </c>
      <c r="F615" s="19">
        <v>1</v>
      </c>
      <c r="G615" s="20">
        <v>0</v>
      </c>
      <c r="H615" s="4">
        <v>78.3</v>
      </c>
      <c r="I615" s="4">
        <v>4</v>
      </c>
      <c r="J615" s="4">
        <v>1</v>
      </c>
      <c r="K615" s="21">
        <v>0.76890000000000003</v>
      </c>
      <c r="L615" s="21">
        <v>7.51E-2</v>
      </c>
      <c r="M615" s="4">
        <v>2</v>
      </c>
      <c r="N615" s="4">
        <v>0</v>
      </c>
      <c r="O615" s="4">
        <v>0</v>
      </c>
      <c r="P615" s="4">
        <v>80.7</v>
      </c>
      <c r="Q615" s="15">
        <v>23625.49</v>
      </c>
      <c r="R615" s="15">
        <v>22802.19</v>
      </c>
      <c r="S615" s="15">
        <v>4116.41</v>
      </c>
      <c r="T615" s="15">
        <v>573639.27</v>
      </c>
      <c r="U615" s="22">
        <f t="shared" si="45"/>
        <v>601736.99999999988</v>
      </c>
      <c r="V615" s="23">
        <f t="shared" si="46"/>
        <v>-4.8981531546820119E-2</v>
      </c>
      <c r="W615" s="24">
        <f>Parametros!$B$4*H615+Parametros!$B$5*K615*100+Parametros!$B$6*P615+Parametros!$B$7*(1-L615)*100</f>
        <v>80.485500000000002</v>
      </c>
      <c r="X615" s="16">
        <f>INDEX('Tasa Referencia'!$B$2:$B$37,MATCH(B615,'Tasa Referencia'!$A$2:$A$37,0))</f>
        <v>0.11409999999999999</v>
      </c>
      <c r="Y615" s="16">
        <f>INDEX('Catalogo Proveedores'!$N$2:$N$101,MATCH(A615,'Catalogo Proveedores'!$A$2:$A$101,0))</f>
        <v>1.2499999999999999E-2</v>
      </c>
      <c r="Z615" s="14">
        <v>-4.6000000000000001E-4</v>
      </c>
      <c r="AA615" s="16">
        <f t="shared" si="47"/>
        <v>0.12614</v>
      </c>
      <c r="AB615" s="25">
        <f t="shared" si="48"/>
        <v>9.9488183412583808E-3</v>
      </c>
      <c r="AC615" s="23">
        <f t="shared" si="49"/>
        <v>-5.89303498880785E-2</v>
      </c>
    </row>
    <row r="616" spans="1:29" x14ac:dyDescent="0.3">
      <c r="A616" s="4" t="s">
        <v>107</v>
      </c>
      <c r="B616" s="18">
        <v>44986</v>
      </c>
      <c r="C616" s="4" t="s">
        <v>279</v>
      </c>
      <c r="D616" s="4">
        <v>3</v>
      </c>
      <c r="E616" s="15">
        <v>639774.35</v>
      </c>
      <c r="F616" s="19">
        <v>1</v>
      </c>
      <c r="G616" s="20">
        <v>0</v>
      </c>
      <c r="H616" s="4">
        <v>80.400000000000006</v>
      </c>
      <c r="I616" s="4">
        <v>8</v>
      </c>
      <c r="J616" s="4">
        <v>1</v>
      </c>
      <c r="K616" s="21">
        <v>0.8407</v>
      </c>
      <c r="L616" s="21">
        <v>7.6600000000000001E-2</v>
      </c>
      <c r="M616" s="4">
        <v>1</v>
      </c>
      <c r="N616" s="4">
        <v>0</v>
      </c>
      <c r="O616" s="4">
        <v>0</v>
      </c>
      <c r="P616" s="4">
        <v>81.5</v>
      </c>
      <c r="Q616" s="15">
        <v>6759.54</v>
      </c>
      <c r="R616" s="15">
        <v>22702.66</v>
      </c>
      <c r="S616" s="15">
        <v>4797.12</v>
      </c>
      <c r="T616" s="15">
        <v>677556.57</v>
      </c>
      <c r="U616" s="22">
        <f t="shared" si="45"/>
        <v>664439.43000000005</v>
      </c>
      <c r="V616" s="23">
        <f t="shared" si="46"/>
        <v>1.9359475770414119E-2</v>
      </c>
      <c r="W616" s="24">
        <f>Parametros!$B$4*H616+Parametros!$B$5*K616*100+Parametros!$B$6*P616+Parametros!$B$7*(1-L616)*100</f>
        <v>83.512</v>
      </c>
      <c r="X616" s="16">
        <f>INDEX('Tasa Referencia'!$B$2:$B$37,MATCH(B616,'Tasa Referencia'!$A$2:$A$37,0))</f>
        <v>0.114</v>
      </c>
      <c r="Y616" s="16">
        <f>INDEX('Catalogo Proveedores'!$N$2:$N$101,MATCH(A616,'Catalogo Proveedores'!$A$2:$A$101,0))</f>
        <v>1.2499999999999999E-2</v>
      </c>
      <c r="Z616" s="14">
        <v>-3.62E-3</v>
      </c>
      <c r="AA616" s="16">
        <f t="shared" si="47"/>
        <v>0.12288</v>
      </c>
      <c r="AB616" s="25">
        <f t="shared" si="48"/>
        <v>9.7048574322740055E-3</v>
      </c>
      <c r="AC616" s="23">
        <f t="shared" si="49"/>
        <v>9.6546183381401134E-3</v>
      </c>
    </row>
    <row r="617" spans="1:29" x14ac:dyDescent="0.3">
      <c r="A617" s="4" t="s">
        <v>107</v>
      </c>
      <c r="B617" s="18">
        <v>45017</v>
      </c>
      <c r="C617" s="4" t="s">
        <v>279</v>
      </c>
      <c r="D617" s="4">
        <v>4</v>
      </c>
      <c r="E617" s="15">
        <v>618339.18999999994</v>
      </c>
      <c r="F617" s="19">
        <v>1</v>
      </c>
      <c r="G617" s="20">
        <v>0</v>
      </c>
      <c r="H617" s="4">
        <v>81.2</v>
      </c>
      <c r="I617" s="4">
        <v>12</v>
      </c>
      <c r="J617" s="4">
        <v>2</v>
      </c>
      <c r="K617" s="21">
        <v>0.84119999999999995</v>
      </c>
      <c r="L617" s="21">
        <v>4.1000000000000002E-2</v>
      </c>
      <c r="M617" s="4">
        <v>1</v>
      </c>
      <c r="N617" s="4">
        <v>0</v>
      </c>
      <c r="O617" s="4">
        <v>0</v>
      </c>
      <c r="P617" s="4">
        <v>89.7</v>
      </c>
      <c r="Q617" s="15">
        <v>2613.19</v>
      </c>
      <c r="R617" s="15">
        <v>16418.32</v>
      </c>
      <c r="S617" s="15">
        <v>3026.34</v>
      </c>
      <c r="T617" s="15">
        <v>678346.13</v>
      </c>
      <c r="U617" s="22">
        <f t="shared" si="45"/>
        <v>634344.35999999987</v>
      </c>
      <c r="V617" s="23">
        <f t="shared" si="46"/>
        <v>6.4866250508424261E-2</v>
      </c>
      <c r="W617" s="24">
        <f>Parametros!$B$4*H617+Parametros!$B$5*K617*100+Parametros!$B$6*P617+Parametros!$B$7*(1-L617)*100</f>
        <v>85.980999999999995</v>
      </c>
      <c r="X617" s="16">
        <f>INDEX('Tasa Referencia'!$B$2:$B$37,MATCH(B617,'Tasa Referencia'!$A$2:$A$37,0))</f>
        <v>0.1119</v>
      </c>
      <c r="Y617" s="16">
        <f>INDEX('Catalogo Proveedores'!$N$2:$N$101,MATCH(A617,'Catalogo Proveedores'!$A$2:$A$101,0))</f>
        <v>1.2499999999999999E-2</v>
      </c>
      <c r="Z617" s="14">
        <v>-5.1999999999999995E-4</v>
      </c>
      <c r="AA617" s="16">
        <f t="shared" si="47"/>
        <v>0.12387999999999999</v>
      </c>
      <c r="AB617" s="25">
        <f t="shared" si="48"/>
        <v>9.7797610249619193E-3</v>
      </c>
      <c r="AC617" s="23">
        <f t="shared" si="49"/>
        <v>5.5086489483462342E-2</v>
      </c>
    </row>
    <row r="618" spans="1:29" x14ac:dyDescent="0.3">
      <c r="A618" s="4" t="s">
        <v>107</v>
      </c>
      <c r="B618" s="18">
        <v>45047</v>
      </c>
      <c r="C618" s="4" t="s">
        <v>279</v>
      </c>
      <c r="D618" s="4">
        <v>5</v>
      </c>
      <c r="E618" s="15">
        <v>680222.03</v>
      </c>
      <c r="F618" s="19">
        <v>1</v>
      </c>
      <c r="G618" s="20">
        <v>0</v>
      </c>
      <c r="H618" s="4">
        <v>81.3</v>
      </c>
      <c r="I618" s="4">
        <v>8</v>
      </c>
      <c r="J618" s="4">
        <v>2</v>
      </c>
      <c r="K618" s="21">
        <v>0.78949999999999998</v>
      </c>
      <c r="L618" s="21">
        <v>6.13E-2</v>
      </c>
      <c r="M618" s="4">
        <v>0</v>
      </c>
      <c r="N618" s="4">
        <v>0</v>
      </c>
      <c r="O618" s="4">
        <v>0</v>
      </c>
      <c r="P618" s="4">
        <v>85.8</v>
      </c>
      <c r="Q618" s="15">
        <v>0</v>
      </c>
      <c r="R618" s="15">
        <v>13565.11</v>
      </c>
      <c r="S618" s="15">
        <v>4567.1499999999996</v>
      </c>
      <c r="T618" s="15">
        <v>710464.19</v>
      </c>
      <c r="U618" s="22">
        <f t="shared" si="45"/>
        <v>689219.99</v>
      </c>
      <c r="V618" s="23">
        <f t="shared" si="46"/>
        <v>2.9901858952243541E-2</v>
      </c>
      <c r="W618" s="24">
        <f>Parametros!$B$4*H618+Parametros!$B$5*K618*100+Parametros!$B$6*P618+Parametros!$B$7*(1-L618)*100</f>
        <v>83.380499999999998</v>
      </c>
      <c r="X618" s="16">
        <f>INDEX('Tasa Referencia'!$B$2:$B$37,MATCH(B618,'Tasa Referencia'!$A$2:$A$37,0))</f>
        <v>0.11210000000000001</v>
      </c>
      <c r="Y618" s="16">
        <f>INDEX('Catalogo Proveedores'!$N$2:$N$101,MATCH(A618,'Catalogo Proveedores'!$A$2:$A$101,0))</f>
        <v>1.2499999999999999E-2</v>
      </c>
      <c r="Z618" s="14">
        <v>-1.47E-3</v>
      </c>
      <c r="AA618" s="16">
        <f t="shared" si="47"/>
        <v>0.12313</v>
      </c>
      <c r="AB618" s="25">
        <f t="shared" si="48"/>
        <v>9.7235890613145415E-3</v>
      </c>
      <c r="AC618" s="23">
        <f t="shared" si="49"/>
        <v>2.0178269890928999E-2</v>
      </c>
    </row>
    <row r="619" spans="1:29" x14ac:dyDescent="0.3">
      <c r="A619" s="4" t="s">
        <v>107</v>
      </c>
      <c r="B619" s="18">
        <v>45078</v>
      </c>
      <c r="C619" s="4" t="s">
        <v>279</v>
      </c>
      <c r="D619" s="4">
        <v>6</v>
      </c>
      <c r="E619" s="15">
        <v>675526.96</v>
      </c>
      <c r="F619" s="19">
        <v>1</v>
      </c>
      <c r="G619" s="20">
        <v>0</v>
      </c>
      <c r="H619" s="4">
        <v>80.7</v>
      </c>
      <c r="I619" s="4">
        <v>6</v>
      </c>
      <c r="J619" s="4">
        <v>2</v>
      </c>
      <c r="K619" s="21">
        <v>0.73580000000000001</v>
      </c>
      <c r="L619" s="21">
        <v>5.0700000000000002E-2</v>
      </c>
      <c r="M619" s="4">
        <v>0</v>
      </c>
      <c r="N619" s="4">
        <v>0</v>
      </c>
      <c r="O619" s="4">
        <v>0</v>
      </c>
      <c r="P619" s="4">
        <v>85.6</v>
      </c>
      <c r="Q619" s="15">
        <v>0</v>
      </c>
      <c r="R619" s="15">
        <v>19990.29</v>
      </c>
      <c r="S619" s="15">
        <v>3892.94</v>
      </c>
      <c r="T619" s="15">
        <v>695734.32</v>
      </c>
      <c r="U619" s="22">
        <f t="shared" si="45"/>
        <v>691624.31</v>
      </c>
      <c r="V619" s="23">
        <f t="shared" si="46"/>
        <v>5.9074417947355155E-3</v>
      </c>
      <c r="W619" s="24">
        <f>Parametros!$B$4*H619+Parametros!$B$5*K619*100+Parametros!$B$6*P619+Parametros!$B$7*(1-L619)*100</f>
        <v>81.678499999999985</v>
      </c>
      <c r="X619" s="16">
        <f>INDEX('Tasa Referencia'!$B$2:$B$37,MATCH(B619,'Tasa Referencia'!$A$2:$A$37,0))</f>
        <v>0.1119</v>
      </c>
      <c r="Y619" s="16">
        <f>INDEX('Catalogo Proveedores'!$N$2:$N$101,MATCH(A619,'Catalogo Proveedores'!$A$2:$A$101,0))</f>
        <v>1.2499999999999999E-2</v>
      </c>
      <c r="Z619" s="14">
        <v>4.7000000000000002E-3</v>
      </c>
      <c r="AA619" s="16">
        <f t="shared" si="47"/>
        <v>0.12909999999999999</v>
      </c>
      <c r="AB619" s="25">
        <f t="shared" si="48"/>
        <v>1.0169768751100872E-2</v>
      </c>
      <c r="AC619" s="23">
        <f t="shared" si="49"/>
        <v>-4.2623269563653561E-3</v>
      </c>
    </row>
    <row r="620" spans="1:29" x14ac:dyDescent="0.3">
      <c r="A620" s="4" t="s">
        <v>107</v>
      </c>
      <c r="B620" s="18">
        <v>45108</v>
      </c>
      <c r="C620" s="4" t="s">
        <v>279</v>
      </c>
      <c r="D620" s="4">
        <v>7</v>
      </c>
      <c r="E620" s="15">
        <v>726118.93</v>
      </c>
      <c r="F620" s="19">
        <v>1</v>
      </c>
      <c r="G620" s="20">
        <v>0</v>
      </c>
      <c r="H620" s="4">
        <v>82</v>
      </c>
      <c r="I620" s="4">
        <v>8</v>
      </c>
      <c r="J620" s="4">
        <v>1</v>
      </c>
      <c r="K620" s="21">
        <v>0.81530000000000002</v>
      </c>
      <c r="L620" s="21">
        <v>4.1700000000000001E-2</v>
      </c>
      <c r="M620" s="4">
        <v>0</v>
      </c>
      <c r="N620" s="4">
        <v>0</v>
      </c>
      <c r="O620" s="4">
        <v>0</v>
      </c>
      <c r="P620" s="4">
        <v>83.5</v>
      </c>
      <c r="Q620" s="15">
        <v>0</v>
      </c>
      <c r="R620" s="15">
        <v>13961.97</v>
      </c>
      <c r="S620" s="15">
        <v>3159.32</v>
      </c>
      <c r="T620" s="15">
        <v>794826.04</v>
      </c>
      <c r="U620" s="22">
        <f t="shared" si="45"/>
        <v>736921.58000000007</v>
      </c>
      <c r="V620" s="23">
        <f t="shared" si="46"/>
        <v>7.2851739985770922E-2</v>
      </c>
      <c r="W620" s="24">
        <f>Parametros!$B$4*H620+Parametros!$B$5*K620*100+Parametros!$B$6*P620+Parametros!$B$7*(1-L620)*100</f>
        <v>84.233499999999992</v>
      </c>
      <c r="X620" s="16">
        <f>INDEX('Tasa Referencia'!$B$2:$B$37,MATCH(B620,'Tasa Referencia'!$A$2:$A$37,0))</f>
        <v>0.1132</v>
      </c>
      <c r="Y620" s="16">
        <f>INDEX('Catalogo Proveedores'!$N$2:$N$101,MATCH(A620,'Catalogo Proveedores'!$A$2:$A$101,0))</f>
        <v>1.2499999999999999E-2</v>
      </c>
      <c r="Z620" s="14">
        <v>4.8399999999999997E-3</v>
      </c>
      <c r="AA620" s="16">
        <f t="shared" si="47"/>
        <v>0.13054000000000002</v>
      </c>
      <c r="AB620" s="25">
        <f t="shared" si="48"/>
        <v>1.0277066220073738E-2</v>
      </c>
      <c r="AC620" s="23">
        <f t="shared" si="49"/>
        <v>6.2574673765697184E-2</v>
      </c>
    </row>
    <row r="621" spans="1:29" x14ac:dyDescent="0.3">
      <c r="A621" s="4" t="s">
        <v>107</v>
      </c>
      <c r="B621" s="18">
        <v>45139</v>
      </c>
      <c r="C621" s="4" t="s">
        <v>279</v>
      </c>
      <c r="D621" s="4">
        <v>8</v>
      </c>
      <c r="E621" s="15">
        <v>631030.74</v>
      </c>
      <c r="F621" s="19">
        <v>1</v>
      </c>
      <c r="G621" s="20">
        <v>0</v>
      </c>
      <c r="H621" s="4">
        <v>82.5</v>
      </c>
      <c r="I621" s="4">
        <v>8</v>
      </c>
      <c r="J621" s="4">
        <v>2</v>
      </c>
      <c r="K621" s="21">
        <v>0.76629999999999998</v>
      </c>
      <c r="L621" s="21">
        <v>6.9500000000000006E-2</v>
      </c>
      <c r="M621" s="4">
        <v>1</v>
      </c>
      <c r="N621" s="4">
        <v>1</v>
      </c>
      <c r="O621" s="4">
        <v>7.1</v>
      </c>
      <c r="P621" s="4">
        <v>78.5</v>
      </c>
      <c r="Q621" s="15">
        <v>14753.95</v>
      </c>
      <c r="R621" s="15">
        <v>18813.57</v>
      </c>
      <c r="S621" s="15">
        <v>4706.88</v>
      </c>
      <c r="T621" s="15">
        <v>665275.72</v>
      </c>
      <c r="U621" s="22">
        <f t="shared" si="45"/>
        <v>659891.37999999989</v>
      </c>
      <c r="V621" s="23">
        <f t="shared" si="46"/>
        <v>8.0933962237492805E-3</v>
      </c>
      <c r="W621" s="24">
        <f>Parametros!$B$4*H621+Parametros!$B$5*K621*100+Parametros!$B$6*P621+Parametros!$B$7*(1-L621)*100</f>
        <v>81.521499999999989</v>
      </c>
      <c r="X621" s="16">
        <f>INDEX('Tasa Referencia'!$B$2:$B$37,MATCH(B621,'Tasa Referencia'!$A$2:$A$37,0))</f>
        <v>0.1124</v>
      </c>
      <c r="Y621" s="16">
        <f>INDEX('Catalogo Proveedores'!$N$2:$N$101,MATCH(A621,'Catalogo Proveedores'!$A$2:$A$101,0))</f>
        <v>1.2499999999999999E-2</v>
      </c>
      <c r="Z621" s="14">
        <v>5.77E-3</v>
      </c>
      <c r="AA621" s="16">
        <f t="shared" si="47"/>
        <v>0.13067000000000001</v>
      </c>
      <c r="AB621" s="25">
        <f t="shared" si="48"/>
        <v>1.0286746630707722E-2</v>
      </c>
      <c r="AC621" s="23">
        <f t="shared" si="49"/>
        <v>-2.1933504069584411E-3</v>
      </c>
    </row>
    <row r="622" spans="1:29" x14ac:dyDescent="0.3">
      <c r="A622" s="4" t="s">
        <v>107</v>
      </c>
      <c r="B622" s="18">
        <v>45170</v>
      </c>
      <c r="C622" s="4" t="s">
        <v>279</v>
      </c>
      <c r="D622" s="4">
        <v>9</v>
      </c>
      <c r="E622" s="15">
        <v>587121.30000000005</v>
      </c>
      <c r="F622" s="19">
        <v>1</v>
      </c>
      <c r="G622" s="20">
        <v>0</v>
      </c>
      <c r="H622" s="4">
        <v>82</v>
      </c>
      <c r="I622" s="4">
        <v>5</v>
      </c>
      <c r="J622" s="4">
        <v>1</v>
      </c>
      <c r="K622" s="21">
        <v>0.7772</v>
      </c>
      <c r="L622" s="21">
        <v>8.1199999999999994E-2</v>
      </c>
      <c r="M622" s="4">
        <v>1</v>
      </c>
      <c r="N622" s="4">
        <v>1</v>
      </c>
      <c r="O622" s="4">
        <v>5.2</v>
      </c>
      <c r="P622" s="4">
        <v>76.599999999999994</v>
      </c>
      <c r="Q622" s="15">
        <v>20809.32</v>
      </c>
      <c r="R622" s="15">
        <v>24435.54</v>
      </c>
      <c r="S622" s="15">
        <v>4643.6899999999996</v>
      </c>
      <c r="T622" s="15">
        <v>653897.65</v>
      </c>
      <c r="U622" s="22">
        <f t="shared" si="45"/>
        <v>627722.47000000009</v>
      </c>
      <c r="V622" s="23">
        <f t="shared" si="46"/>
        <v>4.0029475560892341E-2</v>
      </c>
      <c r="W622" s="24">
        <f>Parametros!$B$4*H622+Parametros!$B$5*K622*100+Parametros!$B$6*P622+Parametros!$B$7*(1-L622)*100</f>
        <v>81.117999999999995</v>
      </c>
      <c r="X622" s="16">
        <f>INDEX('Tasa Referencia'!$B$2:$B$37,MATCH(B622,'Tasa Referencia'!$A$2:$A$37,0))</f>
        <v>0.1134</v>
      </c>
      <c r="Y622" s="16">
        <f>INDEX('Catalogo Proveedores'!$N$2:$N$101,MATCH(A622,'Catalogo Proveedores'!$A$2:$A$101,0))</f>
        <v>1.2499999999999999E-2</v>
      </c>
      <c r="Z622" s="14">
        <v>4.7600000000000003E-3</v>
      </c>
      <c r="AA622" s="16">
        <f t="shared" si="47"/>
        <v>0.13066</v>
      </c>
      <c r="AB622" s="25">
        <f t="shared" si="48"/>
        <v>1.0286002019959328E-2</v>
      </c>
      <c r="AC622" s="23">
        <f t="shared" si="49"/>
        <v>2.9743473540933013E-2</v>
      </c>
    </row>
    <row r="623" spans="1:29" x14ac:dyDescent="0.3">
      <c r="A623" s="4" t="s">
        <v>107</v>
      </c>
      <c r="B623" s="18">
        <v>45200</v>
      </c>
      <c r="C623" s="4" t="s">
        <v>279</v>
      </c>
      <c r="D623" s="4">
        <v>10</v>
      </c>
      <c r="E623" s="15">
        <v>597782.68000000005</v>
      </c>
      <c r="F623" s="19">
        <v>1.0532999999999999</v>
      </c>
      <c r="G623" s="20">
        <v>5.33E-2</v>
      </c>
      <c r="H623" s="4">
        <v>77.8</v>
      </c>
      <c r="I623" s="4">
        <v>4</v>
      </c>
      <c r="J623" s="4">
        <v>1</v>
      </c>
      <c r="K623" s="21">
        <v>0.71260000000000001</v>
      </c>
      <c r="L623" s="21">
        <v>5.2400000000000002E-2</v>
      </c>
      <c r="M623" s="4">
        <v>1</v>
      </c>
      <c r="N623" s="4">
        <v>1</v>
      </c>
      <c r="O623" s="4">
        <v>20.7</v>
      </c>
      <c r="P623" s="4">
        <v>78.599999999999994</v>
      </c>
      <c r="Q623" s="15">
        <v>54306.46</v>
      </c>
      <c r="R623" s="15">
        <v>14254.75</v>
      </c>
      <c r="S623" s="15">
        <v>3178.66</v>
      </c>
      <c r="T623" s="15">
        <v>598098.74</v>
      </c>
      <c r="U623" s="22">
        <f t="shared" si="45"/>
        <v>663165.23</v>
      </c>
      <c r="V623" s="23">
        <f t="shared" si="46"/>
        <v>-0.1087888765657657</v>
      </c>
      <c r="W623" s="24">
        <f>Parametros!$B$4*H623+Parametros!$B$5*K623*100+Parametros!$B$6*P623+Parametros!$B$7*(1-L623)*100</f>
        <v>78.542000000000002</v>
      </c>
      <c r="X623" s="16">
        <f>INDEX('Tasa Referencia'!$B$2:$B$37,MATCH(B623,'Tasa Referencia'!$A$2:$A$37,0))</f>
        <v>0.1103</v>
      </c>
      <c r="Y623" s="16">
        <f>INDEX('Catalogo Proveedores'!$N$2:$N$101,MATCH(A623,'Catalogo Proveedores'!$A$2:$A$101,0))</f>
        <v>1.2499999999999999E-2</v>
      </c>
      <c r="Z623" s="14">
        <v>6.8999999999999999E-3</v>
      </c>
      <c r="AA623" s="16">
        <f t="shared" si="47"/>
        <v>0.12969999999999998</v>
      </c>
      <c r="AB623" s="25">
        <f t="shared" si="48"/>
        <v>1.0214491265427172E-2</v>
      </c>
      <c r="AC623" s="23">
        <f t="shared" si="49"/>
        <v>-0.11900336783119288</v>
      </c>
    </row>
    <row r="624" spans="1:29" x14ac:dyDescent="0.3">
      <c r="A624" s="4" t="s">
        <v>107</v>
      </c>
      <c r="B624" s="18">
        <v>45231</v>
      </c>
      <c r="C624" s="4" t="s">
        <v>279</v>
      </c>
      <c r="D624" s="4">
        <v>11</v>
      </c>
      <c r="E624" s="15">
        <v>601333.96</v>
      </c>
      <c r="F624" s="19">
        <v>1.0532999999999999</v>
      </c>
      <c r="G624" s="20">
        <v>0</v>
      </c>
      <c r="H624" s="4">
        <v>76.099999999999994</v>
      </c>
      <c r="I624" s="4">
        <v>6</v>
      </c>
      <c r="J624" s="4">
        <v>1</v>
      </c>
      <c r="K624" s="21">
        <v>0.78290000000000004</v>
      </c>
      <c r="L624" s="21">
        <v>7.6899999999999996E-2</v>
      </c>
      <c r="M624" s="4">
        <v>0</v>
      </c>
      <c r="N624" s="4">
        <v>0</v>
      </c>
      <c r="O624" s="4">
        <v>0</v>
      </c>
      <c r="P624" s="4">
        <v>82.6</v>
      </c>
      <c r="Q624" s="15">
        <v>0</v>
      </c>
      <c r="R624" s="15">
        <v>30379.98</v>
      </c>
      <c r="S624" s="15">
        <v>4521.68</v>
      </c>
      <c r="T624" s="15">
        <v>630136.53</v>
      </c>
      <c r="U624" s="22">
        <f t="shared" si="45"/>
        <v>627192.25999999989</v>
      </c>
      <c r="V624" s="23">
        <f t="shared" si="46"/>
        <v>4.6724318617111993E-3</v>
      </c>
      <c r="W624" s="24">
        <f>Parametros!$B$4*H624+Parametros!$B$5*K624*100+Parametros!$B$6*P624+Parametros!$B$7*(1-L624)*100</f>
        <v>80.488500000000002</v>
      </c>
      <c r="X624" s="16">
        <f>INDEX('Tasa Referencia'!$B$2:$B$37,MATCH(B624,'Tasa Referencia'!$A$2:$A$37,0))</f>
        <v>0.1144</v>
      </c>
      <c r="Y624" s="16">
        <f>INDEX('Catalogo Proveedores'!$N$2:$N$101,MATCH(A624,'Catalogo Proveedores'!$A$2:$A$101,0))</f>
        <v>1.2499999999999999E-2</v>
      </c>
      <c r="Z624" s="14">
        <v>2.1900000000000001E-3</v>
      </c>
      <c r="AA624" s="16">
        <f t="shared" si="47"/>
        <v>0.12909000000000001</v>
      </c>
      <c r="AB624" s="25">
        <f t="shared" si="48"/>
        <v>1.0169023191311855E-2</v>
      </c>
      <c r="AC624" s="23">
        <f t="shared" si="49"/>
        <v>-5.4965913296006553E-3</v>
      </c>
    </row>
    <row r="625" spans="1:29" x14ac:dyDescent="0.3">
      <c r="A625" s="4" t="s">
        <v>107</v>
      </c>
      <c r="B625" s="18">
        <v>45261</v>
      </c>
      <c r="C625" s="4" t="s">
        <v>279</v>
      </c>
      <c r="D625" s="4">
        <v>12</v>
      </c>
      <c r="E625" s="15">
        <v>564777.09</v>
      </c>
      <c r="F625" s="19">
        <v>1.0532999999999999</v>
      </c>
      <c r="G625" s="20">
        <v>0</v>
      </c>
      <c r="H625" s="4">
        <v>73.900000000000006</v>
      </c>
      <c r="I625" s="4">
        <v>5</v>
      </c>
      <c r="J625" s="4">
        <v>1</v>
      </c>
      <c r="K625" s="21">
        <v>0.77370000000000005</v>
      </c>
      <c r="L625" s="21">
        <v>0.13789999999999999</v>
      </c>
      <c r="M625" s="4">
        <v>0</v>
      </c>
      <c r="N625" s="4">
        <v>0</v>
      </c>
      <c r="O625" s="4">
        <v>0</v>
      </c>
      <c r="P625" s="4">
        <v>84.4</v>
      </c>
      <c r="Q625" s="15">
        <v>0</v>
      </c>
      <c r="R625" s="15">
        <v>53678.3</v>
      </c>
      <c r="S625" s="15">
        <v>7347.66</v>
      </c>
      <c r="T625" s="15">
        <v>604114.51</v>
      </c>
      <c r="U625" s="22">
        <f t="shared" si="45"/>
        <v>611107.73</v>
      </c>
      <c r="V625" s="23">
        <f t="shared" si="46"/>
        <v>-1.1575984162340302E-2</v>
      </c>
      <c r="W625" s="24">
        <f>Parametros!$B$4*H625+Parametros!$B$5*K625*100+Parametros!$B$6*P625+Parametros!$B$7*(1-L625)*100</f>
        <v>78.887500000000017</v>
      </c>
      <c r="X625" s="16">
        <f>INDEX('Tasa Referencia'!$B$2:$B$37,MATCH(B625,'Tasa Referencia'!$A$2:$A$37,0))</f>
        <v>0.1124</v>
      </c>
      <c r="Y625" s="16">
        <f>INDEX('Catalogo Proveedores'!$N$2:$N$101,MATCH(A625,'Catalogo Proveedores'!$A$2:$A$101,0))</f>
        <v>1.2499999999999999E-2</v>
      </c>
      <c r="Z625" s="14">
        <v>1.7000000000000001E-4</v>
      </c>
      <c r="AA625" s="16">
        <f t="shared" si="47"/>
        <v>0.12506999999999999</v>
      </c>
      <c r="AB625" s="25">
        <f t="shared" si="48"/>
        <v>9.8688167335621024E-3</v>
      </c>
      <c r="AC625" s="23">
        <f t="shared" si="49"/>
        <v>-2.1444800895902404E-2</v>
      </c>
    </row>
    <row r="626" spans="1:29" x14ac:dyDescent="0.3">
      <c r="A626" s="4" t="s">
        <v>107</v>
      </c>
      <c r="B626" s="18">
        <v>45292</v>
      </c>
      <c r="C626" s="4" t="s">
        <v>281</v>
      </c>
      <c r="D626" s="4">
        <v>1</v>
      </c>
      <c r="E626" s="15">
        <v>581966.98</v>
      </c>
      <c r="F626" s="19">
        <v>1.0532999999999999</v>
      </c>
      <c r="G626" s="20">
        <v>0</v>
      </c>
      <c r="H626" s="4">
        <v>76.5</v>
      </c>
      <c r="I626" s="4">
        <v>6</v>
      </c>
      <c r="J626" s="4">
        <v>1</v>
      </c>
      <c r="K626" s="21">
        <v>0.87450000000000006</v>
      </c>
      <c r="L626" s="21">
        <v>0.1358</v>
      </c>
      <c r="M626" s="4">
        <v>2</v>
      </c>
      <c r="N626" s="4">
        <v>1</v>
      </c>
      <c r="O626" s="4">
        <v>14.3</v>
      </c>
      <c r="P626" s="4">
        <v>88.1</v>
      </c>
      <c r="Q626" s="15">
        <v>40219.230000000003</v>
      </c>
      <c r="R626" s="15">
        <v>27202.78</v>
      </c>
      <c r="S626" s="15">
        <v>7464.29</v>
      </c>
      <c r="T626" s="15">
        <v>629902.62</v>
      </c>
      <c r="U626" s="22">
        <f t="shared" si="45"/>
        <v>641924.69999999995</v>
      </c>
      <c r="V626" s="23">
        <f t="shared" si="46"/>
        <v>-1.9085616757714006E-2</v>
      </c>
      <c r="W626" s="24">
        <f>Parametros!$B$4*H626+Parametros!$B$5*K626*100+Parametros!$B$6*P626+Parametros!$B$7*(1-L626)*100</f>
        <v>83.593000000000004</v>
      </c>
      <c r="X626" s="16">
        <f>INDEX('Tasa Referencia'!$B$2:$B$37,MATCH(B626,'Tasa Referencia'!$A$2:$A$37,0))</f>
        <v>0.1133</v>
      </c>
      <c r="Y626" s="16">
        <f>INDEX('Catalogo Proveedores'!$N$2:$N$101,MATCH(A626,'Catalogo Proveedores'!$A$2:$A$101,0))</f>
        <v>1.2499999999999999E-2</v>
      </c>
      <c r="Z626" s="14">
        <v>-1.06E-3</v>
      </c>
      <c r="AA626" s="16">
        <f t="shared" si="47"/>
        <v>0.12473999999999999</v>
      </c>
      <c r="AB626" s="25">
        <f t="shared" si="48"/>
        <v>9.8441292682158732E-3</v>
      </c>
      <c r="AC626" s="23">
        <f t="shared" si="49"/>
        <v>-2.8929746025929879E-2</v>
      </c>
    </row>
    <row r="627" spans="1:29" x14ac:dyDescent="0.3">
      <c r="A627" s="4" t="s">
        <v>107</v>
      </c>
      <c r="B627" s="18">
        <v>45323</v>
      </c>
      <c r="C627" s="4" t="s">
        <v>281</v>
      </c>
      <c r="D627" s="4">
        <v>2</v>
      </c>
      <c r="E627" s="15">
        <v>595418.77</v>
      </c>
      <c r="F627" s="19">
        <v>1.0532999999999999</v>
      </c>
      <c r="G627" s="20">
        <v>0</v>
      </c>
      <c r="H627" s="4">
        <v>78.900000000000006</v>
      </c>
      <c r="I627" s="4">
        <v>6</v>
      </c>
      <c r="J627" s="4">
        <v>2</v>
      </c>
      <c r="K627" s="21">
        <v>0.70660000000000001</v>
      </c>
      <c r="L627" s="21">
        <v>0.107</v>
      </c>
      <c r="M627" s="4">
        <v>1</v>
      </c>
      <c r="N627" s="4">
        <v>0</v>
      </c>
      <c r="O627" s="4">
        <v>0</v>
      </c>
      <c r="P627" s="4">
        <v>79.3</v>
      </c>
      <c r="Q627" s="15">
        <v>2487.65</v>
      </c>
      <c r="R627" s="15">
        <v>24930.15</v>
      </c>
      <c r="S627" s="15">
        <v>6449.85</v>
      </c>
      <c r="T627" s="15">
        <v>598169.18000000005</v>
      </c>
      <c r="U627" s="22">
        <f t="shared" si="45"/>
        <v>616386.72000000009</v>
      </c>
      <c r="V627" s="23">
        <f t="shared" si="46"/>
        <v>-3.0455497556728075E-2</v>
      </c>
      <c r="W627" s="24">
        <f>Parametros!$B$4*H627+Parametros!$B$5*K627*100+Parametros!$B$6*P627+Parametros!$B$7*(1-L627)*100</f>
        <v>78.067999999999998</v>
      </c>
      <c r="X627" s="16">
        <f>INDEX('Tasa Referencia'!$B$2:$B$37,MATCH(B627,'Tasa Referencia'!$A$2:$A$37,0))</f>
        <v>0.1123</v>
      </c>
      <c r="Y627" s="16">
        <f>INDEX('Catalogo Proveedores'!$N$2:$N$101,MATCH(A627,'Catalogo Proveedores'!$A$2:$A$101,0))</f>
        <v>1.2499999999999999E-2</v>
      </c>
      <c r="Z627" s="14">
        <v>1.1E-4</v>
      </c>
      <c r="AA627" s="16">
        <f t="shared" si="47"/>
        <v>0.12490999999999999</v>
      </c>
      <c r="AB627" s="25">
        <f t="shared" si="48"/>
        <v>9.8568478824729855E-3</v>
      </c>
      <c r="AC627" s="23">
        <f t="shared" si="49"/>
        <v>-4.0312345439201064E-2</v>
      </c>
    </row>
    <row r="628" spans="1:29" x14ac:dyDescent="0.3">
      <c r="A628" s="4" t="s">
        <v>107</v>
      </c>
      <c r="B628" s="18">
        <v>45352</v>
      </c>
      <c r="C628" s="4" t="s">
        <v>281</v>
      </c>
      <c r="D628" s="4">
        <v>3</v>
      </c>
      <c r="E628" s="15">
        <v>680086.26</v>
      </c>
      <c r="F628" s="19">
        <v>1.0532999999999999</v>
      </c>
      <c r="G628" s="20">
        <v>0</v>
      </c>
      <c r="H628" s="4">
        <v>73</v>
      </c>
      <c r="I628" s="4">
        <v>5</v>
      </c>
      <c r="J628" s="4">
        <v>2</v>
      </c>
      <c r="K628" s="21">
        <v>0.68100000000000005</v>
      </c>
      <c r="L628" s="21">
        <v>0.1128</v>
      </c>
      <c r="M628" s="4">
        <v>3</v>
      </c>
      <c r="N628" s="4">
        <v>2</v>
      </c>
      <c r="O628" s="4">
        <v>51.8</v>
      </c>
      <c r="P628" s="4">
        <v>82.8</v>
      </c>
      <c r="Q628" s="15">
        <v>132661</v>
      </c>
      <c r="R628" s="15">
        <v>32248.73</v>
      </c>
      <c r="S628" s="15">
        <v>7719.46</v>
      </c>
      <c r="T628" s="15">
        <v>685752.46</v>
      </c>
      <c r="U628" s="22">
        <f t="shared" si="45"/>
        <v>837276.53</v>
      </c>
      <c r="V628" s="23">
        <f t="shared" si="46"/>
        <v>-0.220960301039241</v>
      </c>
      <c r="W628" s="24">
        <f>Parametros!$B$4*H628+Parametros!$B$5*K628*100+Parametros!$B$6*P628+Parametros!$B$7*(1-L628)*100</f>
        <v>75.847999999999985</v>
      </c>
      <c r="X628" s="16">
        <f>INDEX('Tasa Referencia'!$B$2:$B$37,MATCH(B628,'Tasa Referencia'!$A$2:$A$37,0))</f>
        <v>0.1101</v>
      </c>
      <c r="Y628" s="16">
        <f>INDEX('Catalogo Proveedores'!$N$2:$N$101,MATCH(A628,'Catalogo Proveedores'!$A$2:$A$101,0))</f>
        <v>1.2499999999999999E-2</v>
      </c>
      <c r="Z628" s="14">
        <v>1.9000000000000001E-4</v>
      </c>
      <c r="AA628" s="16">
        <f t="shared" si="47"/>
        <v>0.12279</v>
      </c>
      <c r="AB628" s="25">
        <f t="shared" si="48"/>
        <v>9.6981131099618256E-3</v>
      </c>
      <c r="AC628" s="23">
        <f t="shared" si="49"/>
        <v>-0.23065841414920282</v>
      </c>
    </row>
    <row r="629" spans="1:29" x14ac:dyDescent="0.3">
      <c r="A629" s="4" t="s">
        <v>107</v>
      </c>
      <c r="B629" s="18">
        <v>45383</v>
      </c>
      <c r="C629" s="4" t="s">
        <v>281</v>
      </c>
      <c r="D629" s="4">
        <v>4</v>
      </c>
      <c r="E629" s="15">
        <v>613171.48</v>
      </c>
      <c r="F629" s="19">
        <v>1.0532999999999999</v>
      </c>
      <c r="G629" s="20">
        <v>0</v>
      </c>
      <c r="H629" s="4">
        <v>69.5</v>
      </c>
      <c r="I629" s="4">
        <v>7</v>
      </c>
      <c r="J629" s="4">
        <v>2</v>
      </c>
      <c r="K629" s="21">
        <v>0.75019999999999998</v>
      </c>
      <c r="L629" s="21">
        <v>0.1779</v>
      </c>
      <c r="M629" s="4">
        <v>2</v>
      </c>
      <c r="N629" s="4">
        <v>0</v>
      </c>
      <c r="O629" s="4">
        <v>0</v>
      </c>
      <c r="P629" s="4">
        <v>87.9</v>
      </c>
      <c r="Q629" s="15">
        <v>7778.13</v>
      </c>
      <c r="R629" s="15">
        <v>56151.75</v>
      </c>
      <c r="S629" s="15">
        <v>10553.34</v>
      </c>
      <c r="T629" s="15">
        <v>623332.74</v>
      </c>
      <c r="U629" s="22">
        <f t="shared" si="45"/>
        <v>666548.02</v>
      </c>
      <c r="V629" s="23">
        <f t="shared" si="46"/>
        <v>-6.9329392195892084E-2</v>
      </c>
      <c r="W629" s="24">
        <f>Parametros!$B$4*H629+Parametros!$B$5*K629*100+Parametros!$B$6*P629+Parametros!$B$7*(1-L629)*100</f>
        <v>76.742500000000007</v>
      </c>
      <c r="X629" s="16">
        <f>INDEX('Tasa Referencia'!$B$2:$B$37,MATCH(B629,'Tasa Referencia'!$A$2:$A$37,0))</f>
        <v>0.10920000000000001</v>
      </c>
      <c r="Y629" s="16">
        <f>INDEX('Catalogo Proveedores'!$N$2:$N$101,MATCH(A629,'Catalogo Proveedores'!$A$2:$A$101,0))</f>
        <v>1.2499999999999999E-2</v>
      </c>
      <c r="Z629" s="14">
        <v>-8.0000000000000004E-4</v>
      </c>
      <c r="AA629" s="16">
        <f t="shared" si="47"/>
        <v>0.12090000000000001</v>
      </c>
      <c r="AB629" s="25">
        <f t="shared" si="48"/>
        <v>9.5563677461034668E-3</v>
      </c>
      <c r="AC629" s="23">
        <f t="shared" si="49"/>
        <v>-7.8885759941995551E-2</v>
      </c>
    </row>
    <row r="630" spans="1:29" x14ac:dyDescent="0.3">
      <c r="A630" s="4" t="s">
        <v>107</v>
      </c>
      <c r="B630" s="18">
        <v>45413</v>
      </c>
      <c r="C630" s="4" t="s">
        <v>281</v>
      </c>
      <c r="D630" s="4">
        <v>5</v>
      </c>
      <c r="E630" s="15">
        <v>658001.06000000006</v>
      </c>
      <c r="F630" s="19">
        <v>1.0532999999999999</v>
      </c>
      <c r="G630" s="20">
        <v>0</v>
      </c>
      <c r="H630" s="4">
        <v>68.099999999999994</v>
      </c>
      <c r="I630" s="4">
        <v>9</v>
      </c>
      <c r="J630" s="4">
        <v>3</v>
      </c>
      <c r="K630" s="21">
        <v>0.69340000000000002</v>
      </c>
      <c r="L630" s="21">
        <v>9.9000000000000005E-2</v>
      </c>
      <c r="M630" s="4">
        <v>1</v>
      </c>
      <c r="N630" s="4">
        <v>0</v>
      </c>
      <c r="O630" s="4">
        <v>0</v>
      </c>
      <c r="P630" s="4">
        <v>81.599999999999994</v>
      </c>
      <c r="Q630" s="15">
        <v>1439.59</v>
      </c>
      <c r="R630" s="15">
        <v>33890.94</v>
      </c>
      <c r="S630" s="15">
        <v>7050.01</v>
      </c>
      <c r="T630" s="15">
        <v>663649.25</v>
      </c>
      <c r="U630" s="22">
        <f t="shared" si="45"/>
        <v>686281.58000000007</v>
      </c>
      <c r="V630" s="23">
        <f t="shared" si="46"/>
        <v>-3.4102848756327346E-2</v>
      </c>
      <c r="W630" s="24">
        <f>Parametros!$B$4*H630+Parametros!$B$5*K630*100+Parametros!$B$6*P630+Parametros!$B$7*(1-L630)*100</f>
        <v>74.471999999999994</v>
      </c>
      <c r="X630" s="16">
        <f>INDEX('Tasa Referencia'!$B$2:$B$37,MATCH(B630,'Tasa Referencia'!$A$2:$A$37,0))</f>
        <v>0.1077</v>
      </c>
      <c r="Y630" s="16">
        <f>INDEX('Catalogo Proveedores'!$N$2:$N$101,MATCH(A630,'Catalogo Proveedores'!$A$2:$A$101,0))</f>
        <v>1.2499999999999999E-2</v>
      </c>
      <c r="Z630" s="14">
        <v>5.1999999999999995E-4</v>
      </c>
      <c r="AA630" s="16">
        <f t="shared" si="47"/>
        <v>0.12072000000000001</v>
      </c>
      <c r="AB630" s="25">
        <f t="shared" si="48"/>
        <v>9.542856763674612E-3</v>
      </c>
      <c r="AC630" s="23">
        <f t="shared" si="49"/>
        <v>-4.3645705520001958E-2</v>
      </c>
    </row>
    <row r="631" spans="1:29" x14ac:dyDescent="0.3">
      <c r="A631" s="4" t="s">
        <v>107</v>
      </c>
      <c r="B631" s="18">
        <v>45444</v>
      </c>
      <c r="C631" s="4" t="s">
        <v>281</v>
      </c>
      <c r="D631" s="4">
        <v>6</v>
      </c>
      <c r="E631" s="15">
        <v>659314.25</v>
      </c>
      <c r="F631" s="19">
        <v>1.0532999999999999</v>
      </c>
      <c r="G631" s="20">
        <v>0</v>
      </c>
      <c r="H631" s="4">
        <v>66.400000000000006</v>
      </c>
      <c r="I631" s="4">
        <v>8</v>
      </c>
      <c r="J631" s="4">
        <v>1</v>
      </c>
      <c r="K631" s="21">
        <v>0.82340000000000002</v>
      </c>
      <c r="L631" s="21">
        <v>8.9700000000000002E-2</v>
      </c>
      <c r="M631" s="4">
        <v>1</v>
      </c>
      <c r="N631" s="4">
        <v>0</v>
      </c>
      <c r="O631" s="4">
        <v>0</v>
      </c>
      <c r="P631" s="4">
        <v>86.9</v>
      </c>
      <c r="Q631" s="15">
        <v>1042.8</v>
      </c>
      <c r="R631" s="15">
        <v>21278.13</v>
      </c>
      <c r="S631" s="15">
        <v>5716.55</v>
      </c>
      <c r="T631" s="15">
        <v>707159</v>
      </c>
      <c r="U631" s="22">
        <f t="shared" si="45"/>
        <v>675918.63</v>
      </c>
      <c r="V631" s="23">
        <f t="shared" si="46"/>
        <v>4.4177292518372803E-2</v>
      </c>
      <c r="W631" s="24">
        <f>Parametros!$B$4*H631+Parametros!$B$5*K631*100+Parametros!$B$6*P631+Parametros!$B$7*(1-L631)*100</f>
        <v>78.976500000000001</v>
      </c>
      <c r="X631" s="16">
        <f>INDEX('Tasa Referencia'!$B$2:$B$37,MATCH(B631,'Tasa Referencia'!$A$2:$A$37,0))</f>
        <v>0.1045</v>
      </c>
      <c r="Y631" s="16">
        <f>INDEX('Catalogo Proveedores'!$N$2:$N$101,MATCH(A631,'Catalogo Proveedores'!$A$2:$A$101,0))</f>
        <v>1.2499999999999999E-2</v>
      </c>
      <c r="Z631" s="14">
        <v>3.8300000000000001E-3</v>
      </c>
      <c r="AA631" s="16">
        <f t="shared" si="47"/>
        <v>0.12082999999999999</v>
      </c>
      <c r="AB631" s="25">
        <f t="shared" si="48"/>
        <v>9.5511137115056322E-3</v>
      </c>
      <c r="AC631" s="23">
        <f t="shared" si="49"/>
        <v>3.4626178806867171E-2</v>
      </c>
    </row>
    <row r="632" spans="1:29" x14ac:dyDescent="0.3">
      <c r="A632" s="4" t="s">
        <v>107</v>
      </c>
      <c r="B632" s="18">
        <v>45474</v>
      </c>
      <c r="C632" s="4" t="s">
        <v>281</v>
      </c>
      <c r="D632" s="4">
        <v>7</v>
      </c>
      <c r="E632" s="15">
        <v>635370.12</v>
      </c>
      <c r="F632" s="19">
        <v>1.0532999999999999</v>
      </c>
      <c r="G632" s="20">
        <v>0</v>
      </c>
      <c r="H632" s="4">
        <v>66.7</v>
      </c>
      <c r="I632" s="4">
        <v>5</v>
      </c>
      <c r="J632" s="4">
        <v>1</v>
      </c>
      <c r="K632" s="21">
        <v>0.79630000000000001</v>
      </c>
      <c r="L632" s="21">
        <v>0.16689999999999999</v>
      </c>
      <c r="M632" s="4">
        <v>1</v>
      </c>
      <c r="N632" s="4">
        <v>1</v>
      </c>
      <c r="O632" s="4">
        <v>2.5</v>
      </c>
      <c r="P632" s="4">
        <v>82.4</v>
      </c>
      <c r="Q632" s="15">
        <v>7029.94</v>
      </c>
      <c r="R632" s="15">
        <v>41898.57</v>
      </c>
      <c r="S632" s="15">
        <v>9923.85</v>
      </c>
      <c r="T632" s="15">
        <v>685222.75</v>
      </c>
      <c r="U632" s="22">
        <f t="shared" si="45"/>
        <v>674374.77999999991</v>
      </c>
      <c r="V632" s="23">
        <f t="shared" si="46"/>
        <v>1.5831304491860623E-2</v>
      </c>
      <c r="W632" s="24">
        <f>Parametros!$B$4*H632+Parametros!$B$5*K632*100+Parametros!$B$6*P632+Parametros!$B$7*(1-L632)*100</f>
        <v>76.210499999999996</v>
      </c>
      <c r="X632" s="16">
        <f>INDEX('Tasa Referencia'!$B$2:$B$37,MATCH(B632,'Tasa Referencia'!$A$2:$A$37,0))</f>
        <v>0.1027</v>
      </c>
      <c r="Y632" s="16">
        <f>INDEX('Catalogo Proveedores'!$N$2:$N$101,MATCH(A632,'Catalogo Proveedores'!$A$2:$A$101,0))</f>
        <v>1.2499999999999999E-2</v>
      </c>
      <c r="Z632" s="14">
        <v>-1.7600000000000001E-3</v>
      </c>
      <c r="AA632" s="16">
        <f t="shared" si="47"/>
        <v>0.11344</v>
      </c>
      <c r="AB632" s="25">
        <f t="shared" si="48"/>
        <v>8.9947385543556191E-3</v>
      </c>
      <c r="AC632" s="23">
        <f t="shared" si="49"/>
        <v>6.8365659375050035E-3</v>
      </c>
    </row>
    <row r="633" spans="1:29" x14ac:dyDescent="0.3">
      <c r="A633" s="4" t="s">
        <v>107</v>
      </c>
      <c r="B633" s="18">
        <v>45505</v>
      </c>
      <c r="C633" s="4" t="s">
        <v>281</v>
      </c>
      <c r="D633" s="4">
        <v>8</v>
      </c>
      <c r="E633" s="15">
        <v>696950.15</v>
      </c>
      <c r="F633" s="19">
        <v>1.0532999999999999</v>
      </c>
      <c r="G633" s="20">
        <v>0</v>
      </c>
      <c r="H633" s="4">
        <v>66.8</v>
      </c>
      <c r="I633" s="4">
        <v>8</v>
      </c>
      <c r="J633" s="4">
        <v>3</v>
      </c>
      <c r="K633" s="21">
        <v>0.59660000000000002</v>
      </c>
      <c r="L633" s="21">
        <v>0.16189999999999999</v>
      </c>
      <c r="M633" s="4">
        <v>5</v>
      </c>
      <c r="N633" s="4">
        <v>1</v>
      </c>
      <c r="O633" s="4">
        <v>3.9</v>
      </c>
      <c r="P633" s="4">
        <v>79.8</v>
      </c>
      <c r="Q633" s="15">
        <v>29185.93</v>
      </c>
      <c r="R633" s="15">
        <v>58504.43</v>
      </c>
      <c r="S633" s="15">
        <v>11408.04</v>
      </c>
      <c r="T633" s="15">
        <v>671075.93000000005</v>
      </c>
      <c r="U633" s="22">
        <f t="shared" si="45"/>
        <v>773232.47000000009</v>
      </c>
      <c r="V633" s="23">
        <f t="shared" si="46"/>
        <v>-0.15222799005769738</v>
      </c>
      <c r="W633" s="24">
        <f>Parametros!$B$4*H633+Parametros!$B$5*K633*100+Parametros!$B$6*P633+Parametros!$B$7*(1-L633)*100</f>
        <v>69.8095</v>
      </c>
      <c r="X633" s="16">
        <f>INDEX('Tasa Referencia'!$B$2:$B$37,MATCH(B633,'Tasa Referencia'!$A$2:$A$37,0))</f>
        <v>0.1017</v>
      </c>
      <c r="Y633" s="16">
        <f>INDEX('Catalogo Proveedores'!$N$2:$N$101,MATCH(A633,'Catalogo Proveedores'!$A$2:$A$101,0))</f>
        <v>1.2499999999999999E-2</v>
      </c>
      <c r="Z633" s="14">
        <v>-3.7699999999999999E-3</v>
      </c>
      <c r="AA633" s="16">
        <f t="shared" si="47"/>
        <v>0.11043</v>
      </c>
      <c r="AB633" s="25">
        <f t="shared" si="48"/>
        <v>8.7671522980217187E-3</v>
      </c>
      <c r="AC633" s="23">
        <f t="shared" si="49"/>
        <v>-0.1609951423557191</v>
      </c>
    </row>
    <row r="634" spans="1:29" x14ac:dyDescent="0.3">
      <c r="A634" s="4" t="s">
        <v>107</v>
      </c>
      <c r="B634" s="18">
        <v>45536</v>
      </c>
      <c r="C634" s="4" t="s">
        <v>281</v>
      </c>
      <c r="D634" s="4">
        <v>9</v>
      </c>
      <c r="E634" s="15">
        <v>567004.12</v>
      </c>
      <c r="F634" s="19">
        <v>1.0532999999999999</v>
      </c>
      <c r="G634" s="20">
        <v>0</v>
      </c>
      <c r="H634" s="4">
        <v>63.7</v>
      </c>
      <c r="I634" s="4">
        <v>8</v>
      </c>
      <c r="J634" s="4">
        <v>3</v>
      </c>
      <c r="K634" s="21">
        <v>0.6492</v>
      </c>
      <c r="L634" s="21">
        <v>0.2175</v>
      </c>
      <c r="M634" s="4">
        <v>3</v>
      </c>
      <c r="N634" s="4">
        <v>1</v>
      </c>
      <c r="O634" s="4">
        <v>13.5</v>
      </c>
      <c r="P634" s="4">
        <v>79.2</v>
      </c>
      <c r="Q634" s="15">
        <v>47101.51</v>
      </c>
      <c r="R634" s="15">
        <v>76275.61</v>
      </c>
      <c r="S634" s="15">
        <v>12117.22</v>
      </c>
      <c r="T634" s="15">
        <v>551209.6</v>
      </c>
      <c r="U634" s="22">
        <f t="shared" si="45"/>
        <v>678264.02</v>
      </c>
      <c r="V634" s="23">
        <f t="shared" si="46"/>
        <v>-0.23050110157733111</v>
      </c>
      <c r="W634" s="24">
        <f>Parametros!$B$4*H634+Parametros!$B$5*K634*100+Parametros!$B$6*P634+Parametros!$B$7*(1-L634)*100</f>
        <v>69.348500000000001</v>
      </c>
      <c r="X634" s="16">
        <f>INDEX('Tasa Referencia'!$B$2:$B$37,MATCH(B634,'Tasa Referencia'!$A$2:$A$37,0))</f>
        <v>9.7900000000000001E-2</v>
      </c>
      <c r="Y634" s="16">
        <f>INDEX('Catalogo Proveedores'!$N$2:$N$101,MATCH(A634,'Catalogo Proveedores'!$A$2:$A$101,0))</f>
        <v>1.2499999999999999E-2</v>
      </c>
      <c r="Z634" s="14">
        <v>7.5000000000000002E-4</v>
      </c>
      <c r="AA634" s="16">
        <f t="shared" si="47"/>
        <v>0.11115</v>
      </c>
      <c r="AB634" s="25">
        <f t="shared" si="48"/>
        <v>8.8216429451841716E-3</v>
      </c>
      <c r="AC634" s="23">
        <f t="shared" si="49"/>
        <v>-0.23932274452251528</v>
      </c>
    </row>
    <row r="635" spans="1:29" x14ac:dyDescent="0.3">
      <c r="A635" s="4" t="s">
        <v>107</v>
      </c>
      <c r="B635" s="18">
        <v>45566</v>
      </c>
      <c r="C635" s="4" t="s">
        <v>281</v>
      </c>
      <c r="D635" s="4">
        <v>10</v>
      </c>
      <c r="E635" s="15">
        <v>598341.44999999995</v>
      </c>
      <c r="F635" s="19">
        <v>1.1017999999999999</v>
      </c>
      <c r="G635" s="20">
        <v>4.5999999999999999E-2</v>
      </c>
      <c r="H635" s="4">
        <v>64.099999999999994</v>
      </c>
      <c r="I635" s="4">
        <v>4</v>
      </c>
      <c r="J635" s="4">
        <v>1</v>
      </c>
      <c r="K635" s="21">
        <v>0.75590000000000002</v>
      </c>
      <c r="L635" s="21">
        <v>7.6799999999999993E-2</v>
      </c>
      <c r="M635" s="4">
        <v>4</v>
      </c>
      <c r="N635" s="4">
        <v>0</v>
      </c>
      <c r="O635" s="4">
        <v>0</v>
      </c>
      <c r="P635" s="4">
        <v>78.5</v>
      </c>
      <c r="Q635" s="15">
        <v>25547.21</v>
      </c>
      <c r="R635" s="15">
        <v>14592.34</v>
      </c>
      <c r="S635" s="15">
        <v>4496.6499999999996</v>
      </c>
      <c r="T635" s="15">
        <v>603767.97</v>
      </c>
      <c r="U635" s="22">
        <f t="shared" si="45"/>
        <v>633984.34999999986</v>
      </c>
      <c r="V635" s="23">
        <f t="shared" si="46"/>
        <v>-5.0046344790366883E-2</v>
      </c>
      <c r="W635" s="24">
        <f>Parametros!$B$4*H635+Parametros!$B$5*K635*100+Parametros!$B$6*P635+Parametros!$B$7*(1-L635)*100</f>
        <v>74.66</v>
      </c>
      <c r="X635" s="16">
        <f>INDEX('Tasa Referencia'!$B$2:$B$37,MATCH(B635,'Tasa Referencia'!$A$2:$A$37,0))</f>
        <v>9.5200000000000007E-2</v>
      </c>
      <c r="Y635" s="16">
        <f>INDEX('Catalogo Proveedores'!$N$2:$N$101,MATCH(A635,'Catalogo Proveedores'!$A$2:$A$101,0))</f>
        <v>1.2499999999999999E-2</v>
      </c>
      <c r="Z635" s="14">
        <v>4.9500000000000004E-3</v>
      </c>
      <c r="AA635" s="16">
        <f t="shared" si="47"/>
        <v>0.11265</v>
      </c>
      <c r="AB635" s="25">
        <f t="shared" si="48"/>
        <v>8.9350612498926285E-3</v>
      </c>
      <c r="AC635" s="23">
        <f t="shared" si="49"/>
        <v>-5.8981406040259511E-2</v>
      </c>
    </row>
    <row r="636" spans="1:29" x14ac:dyDescent="0.3">
      <c r="A636" s="4" t="s">
        <v>107</v>
      </c>
      <c r="B636" s="18">
        <v>45597</v>
      </c>
      <c r="C636" s="4" t="s">
        <v>281</v>
      </c>
      <c r="D636" s="4">
        <v>11</v>
      </c>
      <c r="E636" s="15">
        <v>633083.97</v>
      </c>
      <c r="F636" s="19">
        <v>1.1492</v>
      </c>
      <c r="G636" s="20">
        <v>4.2999999999999997E-2</v>
      </c>
      <c r="H636" s="4">
        <v>71.3</v>
      </c>
      <c r="I636" s="4">
        <v>4</v>
      </c>
      <c r="J636" s="4">
        <v>1</v>
      </c>
      <c r="K636" s="21">
        <v>0.82969999999999999</v>
      </c>
      <c r="L636" s="21">
        <v>9.7000000000000003E-2</v>
      </c>
      <c r="M636" s="4">
        <v>0</v>
      </c>
      <c r="N636" s="4">
        <v>0</v>
      </c>
      <c r="O636" s="4">
        <v>0</v>
      </c>
      <c r="P636" s="4">
        <v>83.1</v>
      </c>
      <c r="Q636" s="15">
        <v>0</v>
      </c>
      <c r="R636" s="15">
        <v>25416.78</v>
      </c>
      <c r="S636" s="15">
        <v>5904.19</v>
      </c>
      <c r="T636" s="15">
        <v>675816.58</v>
      </c>
      <c r="U636" s="22">
        <f t="shared" si="45"/>
        <v>652596.56000000006</v>
      </c>
      <c r="V636" s="23">
        <f t="shared" si="46"/>
        <v>3.4358464540778066E-2</v>
      </c>
      <c r="W636" s="24">
        <f>Parametros!$B$4*H636+Parametros!$B$5*K636*100+Parametros!$B$6*P636+Parametros!$B$7*(1-L636)*100</f>
        <v>80.010999999999996</v>
      </c>
      <c r="X636" s="16">
        <f>INDEX('Tasa Referencia'!$B$2:$B$37,MATCH(B636,'Tasa Referencia'!$A$2:$A$37,0))</f>
        <v>9.5600000000000004E-2</v>
      </c>
      <c r="Y636" s="16">
        <f>INDEX('Catalogo Proveedores'!$N$2:$N$101,MATCH(A636,'Catalogo Proveedores'!$A$2:$A$101,0))</f>
        <v>1.2499999999999999E-2</v>
      </c>
      <c r="Z636" s="14">
        <v>3.8E-3</v>
      </c>
      <c r="AA636" s="16">
        <f t="shared" si="47"/>
        <v>0.1119</v>
      </c>
      <c r="AB636" s="25">
        <f t="shared" si="48"/>
        <v>8.8783696294860714E-3</v>
      </c>
      <c r="AC636" s="23">
        <f t="shared" si="49"/>
        <v>2.5480094911291995E-2</v>
      </c>
    </row>
    <row r="637" spans="1:29" x14ac:dyDescent="0.3">
      <c r="A637" s="4" t="s">
        <v>107</v>
      </c>
      <c r="B637" s="18">
        <v>45627</v>
      </c>
      <c r="C637" s="4" t="s">
        <v>281</v>
      </c>
      <c r="D637" s="4">
        <v>12</v>
      </c>
      <c r="E637" s="15">
        <v>585703.43999999994</v>
      </c>
      <c r="F637" s="19">
        <v>1.1492</v>
      </c>
      <c r="G637" s="20">
        <v>0</v>
      </c>
      <c r="H637" s="4">
        <v>70.8</v>
      </c>
      <c r="I637" s="4">
        <v>5</v>
      </c>
      <c r="J637" s="4">
        <v>1</v>
      </c>
      <c r="K637" s="21">
        <v>0.84619999999999995</v>
      </c>
      <c r="L637" s="21">
        <v>6.3100000000000003E-2</v>
      </c>
      <c r="M637" s="4">
        <v>1</v>
      </c>
      <c r="N637" s="4">
        <v>0</v>
      </c>
      <c r="O637" s="4">
        <v>0</v>
      </c>
      <c r="P637" s="4">
        <v>87.1</v>
      </c>
      <c r="Q637" s="15">
        <v>8397.7000000000007</v>
      </c>
      <c r="R637" s="15">
        <v>15975.06</v>
      </c>
      <c r="S637" s="15">
        <v>3678.66</v>
      </c>
      <c r="T637" s="15">
        <v>646646.52</v>
      </c>
      <c r="U637" s="22">
        <f t="shared" si="45"/>
        <v>606397.53999999992</v>
      </c>
      <c r="V637" s="23">
        <f t="shared" si="46"/>
        <v>6.2242629868324503E-2</v>
      </c>
      <c r="W637" s="24">
        <f>Parametros!$B$4*H637+Parametros!$B$5*K637*100+Parametros!$B$6*P637+Parametros!$B$7*(1-L637)*100</f>
        <v>81.639499999999998</v>
      </c>
      <c r="X637" s="16">
        <f>INDEX('Tasa Referencia'!$B$2:$B$37,MATCH(B637,'Tasa Referencia'!$A$2:$A$37,0))</f>
        <v>9.2399999999999996E-2</v>
      </c>
      <c r="Y637" s="16">
        <f>INDEX('Catalogo Proveedores'!$N$2:$N$101,MATCH(A637,'Catalogo Proveedores'!$A$2:$A$101,0))</f>
        <v>1.2499999999999999E-2</v>
      </c>
      <c r="Z637" s="14">
        <v>2.4399999999999999E-3</v>
      </c>
      <c r="AA637" s="16">
        <f t="shared" si="47"/>
        <v>0.10733999999999999</v>
      </c>
      <c r="AB637" s="25">
        <f t="shared" si="48"/>
        <v>8.5329282330666167E-3</v>
      </c>
      <c r="AC637" s="23">
        <f t="shared" si="49"/>
        <v>5.3709701635257887E-2</v>
      </c>
    </row>
    <row r="638" spans="1:29" x14ac:dyDescent="0.3">
      <c r="A638" s="4" t="s">
        <v>107</v>
      </c>
      <c r="B638" s="18">
        <v>45658</v>
      </c>
      <c r="C638" s="4" t="s">
        <v>282</v>
      </c>
      <c r="D638" s="4">
        <v>1</v>
      </c>
      <c r="E638" s="15">
        <v>656259.61</v>
      </c>
      <c r="F638" s="19">
        <v>1.1492</v>
      </c>
      <c r="G638" s="20">
        <v>0</v>
      </c>
      <c r="H638" s="4">
        <v>71.5</v>
      </c>
      <c r="I638" s="4">
        <v>6</v>
      </c>
      <c r="J638" s="4">
        <v>1</v>
      </c>
      <c r="K638" s="21">
        <v>0.83499999999999996</v>
      </c>
      <c r="L638" s="21">
        <v>9.1399999999999995E-2</v>
      </c>
      <c r="M638" s="4">
        <v>1</v>
      </c>
      <c r="N638" s="4">
        <v>0</v>
      </c>
      <c r="O638" s="4">
        <v>0</v>
      </c>
      <c r="P638" s="4">
        <v>84.6</v>
      </c>
      <c r="Q638" s="15">
        <v>2890.78</v>
      </c>
      <c r="R638" s="15">
        <v>29492.89</v>
      </c>
      <c r="S638" s="15">
        <v>5794.38</v>
      </c>
      <c r="T638" s="15">
        <v>691698.78</v>
      </c>
      <c r="U638" s="22">
        <f t="shared" si="45"/>
        <v>682848.9</v>
      </c>
      <c r="V638" s="23">
        <f t="shared" si="46"/>
        <v>1.2794413198184338E-2</v>
      </c>
      <c r="W638" s="24">
        <f>Parametros!$B$4*H638+Parametros!$B$5*K638*100+Parametros!$B$6*P638+Parametros!$B$7*(1-L638)*100</f>
        <v>80.624000000000009</v>
      </c>
      <c r="X638" s="16">
        <f>INDEX('Tasa Referencia'!$B$2:$B$37,MATCH(B638,'Tasa Referencia'!$A$2:$A$37,0))</f>
        <v>8.8900000000000007E-2</v>
      </c>
      <c r="Y638" s="16">
        <f>INDEX('Catalogo Proveedores'!$N$2:$N$101,MATCH(A638,'Catalogo Proveedores'!$A$2:$A$101,0))</f>
        <v>1.2499999999999999E-2</v>
      </c>
      <c r="Z638" s="14">
        <v>7.2999999999999996E-4</v>
      </c>
      <c r="AA638" s="16">
        <f t="shared" si="47"/>
        <v>0.10213</v>
      </c>
      <c r="AB638" s="25">
        <f t="shared" si="48"/>
        <v>8.1366466276875382E-3</v>
      </c>
      <c r="AC638" s="23">
        <f t="shared" si="49"/>
        <v>4.6577665704967998E-3</v>
      </c>
    </row>
    <row r="639" spans="1:29" x14ac:dyDescent="0.3">
      <c r="A639" s="4" t="s">
        <v>107</v>
      </c>
      <c r="B639" s="18">
        <v>45689</v>
      </c>
      <c r="C639" s="4" t="s">
        <v>282</v>
      </c>
      <c r="D639" s="4">
        <v>2</v>
      </c>
      <c r="E639" s="15">
        <v>743021.08</v>
      </c>
      <c r="F639" s="19">
        <v>1.1492</v>
      </c>
      <c r="G639" s="20">
        <v>0</v>
      </c>
      <c r="H639" s="4">
        <v>73.3</v>
      </c>
      <c r="I639" s="4">
        <v>6</v>
      </c>
      <c r="J639" s="4">
        <v>1</v>
      </c>
      <c r="K639" s="21">
        <v>0.82720000000000005</v>
      </c>
      <c r="L639" s="21">
        <v>0.1144</v>
      </c>
      <c r="M639" s="4">
        <v>0</v>
      </c>
      <c r="N639" s="4">
        <v>0</v>
      </c>
      <c r="O639" s="4">
        <v>0</v>
      </c>
      <c r="P639" s="4">
        <v>90.9</v>
      </c>
      <c r="Q639" s="15">
        <v>0</v>
      </c>
      <c r="R639" s="15">
        <v>27239.25</v>
      </c>
      <c r="S639" s="15">
        <v>8092.63</v>
      </c>
      <c r="T639" s="15">
        <v>803108.73</v>
      </c>
      <c r="U639" s="22">
        <f t="shared" si="45"/>
        <v>762167.7</v>
      </c>
      <c r="V639" s="23">
        <f t="shared" si="46"/>
        <v>5.0978190711486883E-2</v>
      </c>
      <c r="W639" s="24">
        <f>Parametros!$B$4*H639+Parametros!$B$5*K639*100+Parametros!$B$6*P639+Parametros!$B$7*(1-L639)*100</f>
        <v>81.935000000000002</v>
      </c>
      <c r="X639" s="16">
        <f>INDEX('Tasa Referencia'!$B$2:$B$37,MATCH(B639,'Tasa Referencia'!$A$2:$A$37,0))</f>
        <v>8.8300000000000003E-2</v>
      </c>
      <c r="Y639" s="16">
        <f>INDEX('Catalogo Proveedores'!$N$2:$N$101,MATCH(A639,'Catalogo Proveedores'!$A$2:$A$101,0))</f>
        <v>1.2499999999999999E-2</v>
      </c>
      <c r="Z639" s="14">
        <v>2.9199999999999999E-3</v>
      </c>
      <c r="AA639" s="16">
        <f t="shared" si="47"/>
        <v>0.10372000000000001</v>
      </c>
      <c r="AB639" s="25">
        <f t="shared" si="48"/>
        <v>8.257766516026166E-3</v>
      </c>
      <c r="AC639" s="23">
        <f t="shared" si="49"/>
        <v>4.2720424195460717E-2</v>
      </c>
    </row>
    <row r="640" spans="1:29" x14ac:dyDescent="0.3">
      <c r="A640" s="4" t="s">
        <v>107</v>
      </c>
      <c r="B640" s="18">
        <v>45717</v>
      </c>
      <c r="C640" s="4" t="s">
        <v>282</v>
      </c>
      <c r="D640" s="4">
        <v>3</v>
      </c>
      <c r="E640" s="15">
        <v>789166.23</v>
      </c>
      <c r="F640" s="19">
        <v>1.1492</v>
      </c>
      <c r="G640" s="20">
        <v>0</v>
      </c>
      <c r="H640" s="4">
        <v>69.3</v>
      </c>
      <c r="I640" s="4">
        <v>8</v>
      </c>
      <c r="J640" s="4">
        <v>2</v>
      </c>
      <c r="K640" s="21">
        <v>0.68899999999999995</v>
      </c>
      <c r="L640" s="21">
        <v>0.1226</v>
      </c>
      <c r="M640" s="4">
        <v>4</v>
      </c>
      <c r="N640" s="4">
        <v>2</v>
      </c>
      <c r="O640" s="4">
        <v>17.100000000000001</v>
      </c>
      <c r="P640" s="4">
        <v>79.8</v>
      </c>
      <c r="Q640" s="15">
        <v>97345.63</v>
      </c>
      <c r="R640" s="15">
        <v>59365.57</v>
      </c>
      <c r="S640" s="15">
        <v>9653.2000000000007</v>
      </c>
      <c r="T640" s="15">
        <v>776878.44</v>
      </c>
      <c r="U640" s="22">
        <f t="shared" si="45"/>
        <v>936224.23</v>
      </c>
      <c r="V640" s="23">
        <f t="shared" si="46"/>
        <v>-0.20511032588315883</v>
      </c>
      <c r="W640" s="24">
        <f>Parametros!$B$4*H640+Parametros!$B$5*K640*100+Parametros!$B$6*P640+Parametros!$B$7*(1-L640)*100</f>
        <v>74.045999999999992</v>
      </c>
      <c r="X640" s="16">
        <f>INDEX('Tasa Referencia'!$B$2:$B$37,MATCH(B640,'Tasa Referencia'!$A$2:$A$37,0))</f>
        <v>8.6800000000000002E-2</v>
      </c>
      <c r="Y640" s="16">
        <f>INDEX('Catalogo Proveedores'!$N$2:$N$101,MATCH(A640,'Catalogo Proveedores'!$A$2:$A$101,0))</f>
        <v>1.2499999999999999E-2</v>
      </c>
      <c r="Z640" s="14">
        <v>3.7200000000000002E-3</v>
      </c>
      <c r="AA640" s="16">
        <f t="shared" si="47"/>
        <v>0.10302</v>
      </c>
      <c r="AB640" s="25">
        <f t="shared" si="48"/>
        <v>8.2044630152480202E-3</v>
      </c>
      <c r="AC640" s="23">
        <f t="shared" si="49"/>
        <v>-0.21331478889840685</v>
      </c>
    </row>
    <row r="641" spans="1:29" x14ac:dyDescent="0.3">
      <c r="A641" s="4" t="s">
        <v>107</v>
      </c>
      <c r="B641" s="18">
        <v>45748</v>
      </c>
      <c r="C641" s="4" t="s">
        <v>282</v>
      </c>
      <c r="D641" s="4">
        <v>4</v>
      </c>
      <c r="E641" s="15">
        <v>762957.82</v>
      </c>
      <c r="F641" s="19">
        <v>1.1492</v>
      </c>
      <c r="G641" s="20">
        <v>0</v>
      </c>
      <c r="H641" s="4">
        <v>69.8</v>
      </c>
      <c r="I641" s="4">
        <v>5</v>
      </c>
      <c r="J641" s="4">
        <v>1</v>
      </c>
      <c r="K641" s="21">
        <v>0.80079999999999996</v>
      </c>
      <c r="L641" s="21">
        <v>0.15160000000000001</v>
      </c>
      <c r="M641" s="4">
        <v>1</v>
      </c>
      <c r="N641" s="4">
        <v>1</v>
      </c>
      <c r="O641" s="4">
        <v>46.6</v>
      </c>
      <c r="P641" s="4">
        <v>79.7</v>
      </c>
      <c r="Q641" s="15">
        <v>126670.66</v>
      </c>
      <c r="R641" s="15">
        <v>67829.14</v>
      </c>
      <c r="S641" s="15">
        <v>10869.97</v>
      </c>
      <c r="T641" s="15">
        <v>807679.27</v>
      </c>
      <c r="U641" s="22">
        <f t="shared" si="45"/>
        <v>946587.65</v>
      </c>
      <c r="V641" s="23">
        <f t="shared" si="46"/>
        <v>-0.17198457996823419</v>
      </c>
      <c r="W641" s="24">
        <f>Parametros!$B$4*H641+Parametros!$B$5*K641*100+Parametros!$B$6*P641+Parametros!$B$7*(1-L641)*100</f>
        <v>77.11999999999999</v>
      </c>
      <c r="X641" s="16">
        <f>INDEX('Tasa Referencia'!$B$2:$B$37,MATCH(B641,'Tasa Referencia'!$A$2:$A$37,0))</f>
        <v>8.4000000000000005E-2</v>
      </c>
      <c r="Y641" s="16">
        <f>INDEX('Catalogo Proveedores'!$N$2:$N$101,MATCH(A641,'Catalogo Proveedores'!$A$2:$A$101,0))</f>
        <v>1.2499999999999999E-2</v>
      </c>
      <c r="Z641" s="14">
        <v>-3.8999999999999999E-4</v>
      </c>
      <c r="AA641" s="16">
        <f t="shared" si="47"/>
        <v>9.6110000000000001E-2</v>
      </c>
      <c r="AB641" s="25">
        <f t="shared" si="48"/>
        <v>7.6766109500250312E-3</v>
      </c>
      <c r="AC641" s="23">
        <f t="shared" si="49"/>
        <v>-0.17966119091825922</v>
      </c>
    </row>
    <row r="642" spans="1:29" x14ac:dyDescent="0.3">
      <c r="A642" s="4" t="s">
        <v>107</v>
      </c>
      <c r="B642" s="18">
        <v>45778</v>
      </c>
      <c r="C642" s="4" t="s">
        <v>282</v>
      </c>
      <c r="D642" s="4">
        <v>5</v>
      </c>
      <c r="E642" s="15">
        <v>777824.61</v>
      </c>
      <c r="F642" s="19">
        <v>1.1492</v>
      </c>
      <c r="G642" s="20">
        <v>0</v>
      </c>
      <c r="H642" s="4">
        <v>62.2</v>
      </c>
      <c r="I642" s="4">
        <v>6</v>
      </c>
      <c r="J642" s="4">
        <v>2</v>
      </c>
      <c r="K642" s="21">
        <v>0.66749999999999998</v>
      </c>
      <c r="L642" s="21">
        <v>0.2029</v>
      </c>
      <c r="M642" s="4">
        <v>2</v>
      </c>
      <c r="N642" s="4">
        <v>1</v>
      </c>
      <c r="O642" s="4">
        <v>7.6</v>
      </c>
      <c r="P642" s="4">
        <v>85.3</v>
      </c>
      <c r="Q642" s="15">
        <v>31925.79</v>
      </c>
      <c r="R642" s="15">
        <v>84719.95</v>
      </c>
      <c r="S642" s="15">
        <v>15140.63</v>
      </c>
      <c r="T642" s="15">
        <v>748949.31</v>
      </c>
      <c r="U642" s="22">
        <f t="shared" ref="U642:U705" si="50">E642+Q642+R642-S642</f>
        <v>879329.72</v>
      </c>
      <c r="V642" s="23">
        <f t="shared" ref="V642:V705" si="51">IF(T642=0,0,(T642-U642)/T642)</f>
        <v>-0.17408442501936466</v>
      </c>
      <c r="W642" s="24">
        <f>Parametros!$B$4*H642+Parametros!$B$5*K642*100+Parametros!$B$6*P642+Parametros!$B$7*(1-L642)*100</f>
        <v>70.811500000000009</v>
      </c>
      <c r="X642" s="16">
        <f>INDEX('Tasa Referencia'!$B$2:$B$37,MATCH(B642,'Tasa Referencia'!$A$2:$A$37,0))</f>
        <v>8.1699999999999995E-2</v>
      </c>
      <c r="Y642" s="16">
        <f>INDEX('Catalogo Proveedores'!$N$2:$N$101,MATCH(A642,'Catalogo Proveedores'!$A$2:$A$101,0))</f>
        <v>1.2499999999999999E-2</v>
      </c>
      <c r="Z642" s="14">
        <v>2.9499999999999999E-3</v>
      </c>
      <c r="AA642" s="16">
        <f t="shared" ref="AA642:AA705" si="52">X642+Y642+Z642</f>
        <v>9.7149999999999986E-2</v>
      </c>
      <c r="AB642" s="25">
        <f t="shared" ref="AB642:AB705" si="53">(1+AA642)^(1/12)-1</f>
        <v>7.756250783431673E-3</v>
      </c>
      <c r="AC642" s="23">
        <f t="shared" ref="AC642:AC705" si="54">V642-AB642</f>
        <v>-0.18184067580279634</v>
      </c>
    </row>
    <row r="643" spans="1:29" x14ac:dyDescent="0.3">
      <c r="A643" s="4" t="s">
        <v>107</v>
      </c>
      <c r="B643" s="18">
        <v>45809</v>
      </c>
      <c r="C643" s="4" t="s">
        <v>282</v>
      </c>
      <c r="D643" s="4">
        <v>6</v>
      </c>
      <c r="E643" s="15">
        <v>827996.65</v>
      </c>
      <c r="F643" s="19">
        <v>1.1492</v>
      </c>
      <c r="G643" s="20">
        <v>0</v>
      </c>
      <c r="H643" s="4">
        <v>68</v>
      </c>
      <c r="I643" s="4">
        <v>6</v>
      </c>
      <c r="J643" s="4">
        <v>1</v>
      </c>
      <c r="K643" s="21">
        <v>0.81779999999999997</v>
      </c>
      <c r="L643" s="21">
        <v>6.7000000000000004E-2</v>
      </c>
      <c r="M643" s="4">
        <v>2</v>
      </c>
      <c r="N643" s="4">
        <v>1</v>
      </c>
      <c r="O643" s="4">
        <v>21.8</v>
      </c>
      <c r="P643" s="4">
        <v>80.7</v>
      </c>
      <c r="Q643" s="15">
        <v>98528.47</v>
      </c>
      <c r="R643" s="15">
        <v>30770.61</v>
      </c>
      <c r="S643" s="15">
        <v>5492.15</v>
      </c>
      <c r="T643" s="15">
        <v>877618.25</v>
      </c>
      <c r="U643" s="22">
        <f t="shared" si="50"/>
        <v>951803.58</v>
      </c>
      <c r="V643" s="23">
        <f t="shared" si="51"/>
        <v>-8.4530295490094873E-2</v>
      </c>
      <c r="W643" s="24">
        <f>Parametros!$B$4*H643+Parametros!$B$5*K643*100+Parametros!$B$6*P643+Parametros!$B$7*(1-L643)*100</f>
        <v>78.468999999999994</v>
      </c>
      <c r="X643" s="16">
        <f>INDEX('Tasa Referencia'!$B$2:$B$37,MATCH(B643,'Tasa Referencia'!$A$2:$A$37,0))</f>
        <v>8.1600000000000006E-2</v>
      </c>
      <c r="Y643" s="16">
        <f>INDEX('Catalogo Proveedores'!$N$2:$N$101,MATCH(A643,'Catalogo Proveedores'!$A$2:$A$101,0))</f>
        <v>1.2499999999999999E-2</v>
      </c>
      <c r="Z643" s="14">
        <v>-2.4000000000000001E-4</v>
      </c>
      <c r="AA643" s="16">
        <f t="shared" si="52"/>
        <v>9.3859999999999999E-2</v>
      </c>
      <c r="AB643" s="25">
        <f t="shared" si="53"/>
        <v>7.5040759331910234E-3</v>
      </c>
      <c r="AC643" s="23">
        <f t="shared" si="54"/>
        <v>-9.2034371423285896E-2</v>
      </c>
    </row>
    <row r="644" spans="1:29" x14ac:dyDescent="0.3">
      <c r="A644" s="4" t="s">
        <v>107</v>
      </c>
      <c r="B644" s="18">
        <v>45839</v>
      </c>
      <c r="C644" s="4" t="s">
        <v>282</v>
      </c>
      <c r="D644" s="4">
        <v>7</v>
      </c>
      <c r="E644" s="15">
        <v>847254.06</v>
      </c>
      <c r="F644" s="19">
        <v>1.1492</v>
      </c>
      <c r="G644" s="20">
        <v>0</v>
      </c>
      <c r="H644" s="4">
        <v>70.099999999999994</v>
      </c>
      <c r="I644" s="4">
        <v>8</v>
      </c>
      <c r="J644" s="4">
        <v>2</v>
      </c>
      <c r="K644" s="21">
        <v>0.8125</v>
      </c>
      <c r="L644" s="21">
        <v>0.1202</v>
      </c>
      <c r="M644" s="4">
        <v>0</v>
      </c>
      <c r="N644" s="4">
        <v>0</v>
      </c>
      <c r="O644" s="4">
        <v>0</v>
      </c>
      <c r="P644" s="4">
        <v>78.2</v>
      </c>
      <c r="Q644" s="15">
        <v>0</v>
      </c>
      <c r="R644" s="15">
        <v>57764.76</v>
      </c>
      <c r="S644" s="15">
        <v>10179.58</v>
      </c>
      <c r="T644" s="15">
        <v>900188.27</v>
      </c>
      <c r="U644" s="22">
        <f t="shared" si="50"/>
        <v>894839.24000000011</v>
      </c>
      <c r="V644" s="23">
        <f t="shared" si="51"/>
        <v>5.9421236404245872E-3</v>
      </c>
      <c r="W644" s="24">
        <f>Parametros!$B$4*H644+Parametros!$B$5*K644*100+Parametros!$B$6*P644+Parametros!$B$7*(1-L644)*100</f>
        <v>77.747</v>
      </c>
      <c r="X644" s="16">
        <f>INDEX('Tasa Referencia'!$B$2:$B$37,MATCH(B644,'Tasa Referencia'!$A$2:$A$37,0))</f>
        <v>8.0699999999999994E-2</v>
      </c>
      <c r="Y644" s="16">
        <f>INDEX('Catalogo Proveedores'!$N$2:$N$101,MATCH(A644,'Catalogo Proveedores'!$A$2:$A$101,0))</f>
        <v>1.2499999999999999E-2</v>
      </c>
      <c r="Z644" s="14">
        <v>-1.3999999999999999E-4</v>
      </c>
      <c r="AA644" s="16">
        <f t="shared" si="52"/>
        <v>9.305999999999999E-2</v>
      </c>
      <c r="AB644" s="25">
        <f t="shared" si="53"/>
        <v>7.4426517440138173E-3</v>
      </c>
      <c r="AC644" s="23">
        <f t="shared" si="54"/>
        <v>-1.5005281035892302E-3</v>
      </c>
    </row>
    <row r="645" spans="1:29" x14ac:dyDescent="0.3">
      <c r="A645" s="4" t="s">
        <v>107</v>
      </c>
      <c r="B645" s="18">
        <v>45870</v>
      </c>
      <c r="C645" s="4" t="s">
        <v>282</v>
      </c>
      <c r="D645" s="4">
        <v>8</v>
      </c>
      <c r="E645" s="15">
        <v>833914.52</v>
      </c>
      <c r="F645" s="19">
        <v>1.1492</v>
      </c>
      <c r="G645" s="20">
        <v>0</v>
      </c>
      <c r="H645" s="4">
        <v>71.400000000000006</v>
      </c>
      <c r="I645" s="4">
        <v>6</v>
      </c>
      <c r="J645" s="4">
        <v>1</v>
      </c>
      <c r="K645" s="21">
        <v>0.78149999999999997</v>
      </c>
      <c r="L645" s="21">
        <v>7.6399999999999996E-2</v>
      </c>
      <c r="M645" s="4">
        <v>2</v>
      </c>
      <c r="N645" s="4">
        <v>0</v>
      </c>
      <c r="O645" s="4">
        <v>0</v>
      </c>
      <c r="P645" s="4">
        <v>83.8</v>
      </c>
      <c r="Q645" s="15">
        <v>5295.53</v>
      </c>
      <c r="R645" s="15">
        <v>29732.66</v>
      </c>
      <c r="S645" s="15">
        <v>6237.86</v>
      </c>
      <c r="T645" s="15">
        <v>894096.25</v>
      </c>
      <c r="U645" s="22">
        <f t="shared" si="50"/>
        <v>862704.85000000009</v>
      </c>
      <c r="V645" s="23">
        <f t="shared" si="51"/>
        <v>3.5109642837669777E-2</v>
      </c>
      <c r="W645" s="24">
        <f>Parametros!$B$4*H645+Parametros!$B$5*K645*100+Parametros!$B$6*P645+Parametros!$B$7*(1-L645)*100</f>
        <v>79.049000000000007</v>
      </c>
      <c r="X645" s="16">
        <f>INDEX('Tasa Referencia'!$B$2:$B$37,MATCH(B645,'Tasa Referencia'!$A$2:$A$37,0))</f>
        <v>7.7399999999999997E-2</v>
      </c>
      <c r="Y645" s="16">
        <f>INDEX('Catalogo Proveedores'!$N$2:$N$101,MATCH(A645,'Catalogo Proveedores'!$A$2:$A$101,0))</f>
        <v>1.2499999999999999E-2</v>
      </c>
      <c r="Z645" s="14">
        <v>-2.3000000000000001E-4</v>
      </c>
      <c r="AA645" s="16">
        <f t="shared" si="52"/>
        <v>8.967E-2</v>
      </c>
      <c r="AB645" s="25">
        <f t="shared" si="53"/>
        <v>7.1819085954230033E-3</v>
      </c>
      <c r="AC645" s="23">
        <f t="shared" si="54"/>
        <v>2.7927734242246774E-2</v>
      </c>
    </row>
    <row r="646" spans="1:29" x14ac:dyDescent="0.3">
      <c r="A646" s="4" t="s">
        <v>107</v>
      </c>
      <c r="B646" s="18">
        <v>45901</v>
      </c>
      <c r="C646" s="4" t="s">
        <v>282</v>
      </c>
      <c r="D646" s="4">
        <v>9</v>
      </c>
      <c r="E646" s="15">
        <v>734306.78</v>
      </c>
      <c r="F646" s="19">
        <v>1.1492</v>
      </c>
      <c r="G646" s="20">
        <v>0</v>
      </c>
      <c r="H646" s="4">
        <v>74.8</v>
      </c>
      <c r="I646" s="4">
        <v>9</v>
      </c>
      <c r="J646" s="4">
        <v>1</v>
      </c>
      <c r="K646" s="21">
        <v>0.86180000000000001</v>
      </c>
      <c r="L646" s="21">
        <v>0.1095</v>
      </c>
      <c r="M646" s="4">
        <v>1</v>
      </c>
      <c r="N646" s="4">
        <v>0</v>
      </c>
      <c r="O646" s="4">
        <v>0</v>
      </c>
      <c r="P646" s="4">
        <v>85.3</v>
      </c>
      <c r="Q646" s="15">
        <v>3145.97</v>
      </c>
      <c r="R646" s="15">
        <v>32271.26</v>
      </c>
      <c r="S646" s="15">
        <v>7679.14</v>
      </c>
      <c r="T646" s="15">
        <v>812709.29</v>
      </c>
      <c r="U646" s="22">
        <f t="shared" si="50"/>
        <v>762044.87</v>
      </c>
      <c r="V646" s="23">
        <f t="shared" si="51"/>
        <v>6.2340151175089974E-2</v>
      </c>
      <c r="W646" s="24">
        <f>Parametros!$B$4*H646+Parametros!$B$5*K646*100+Parametros!$B$6*P646+Parametros!$B$7*(1-L646)*100</f>
        <v>82.451499999999996</v>
      </c>
      <c r="X646" s="16">
        <f>INDEX('Tasa Referencia'!$B$2:$B$37,MATCH(B646,'Tasa Referencia'!$A$2:$A$37,0))</f>
        <v>7.4899999999999994E-2</v>
      </c>
      <c r="Y646" s="16">
        <f>INDEX('Catalogo Proveedores'!$N$2:$N$101,MATCH(A646,'Catalogo Proveedores'!$A$2:$A$101,0))</f>
        <v>1.2499999999999999E-2</v>
      </c>
      <c r="Z646" s="14">
        <v>-2.7699999999999999E-3</v>
      </c>
      <c r="AA646" s="16">
        <f t="shared" si="52"/>
        <v>8.4629999999999997E-2</v>
      </c>
      <c r="AB646" s="25">
        <f t="shared" si="53"/>
        <v>6.7928772223382339E-3</v>
      </c>
      <c r="AC646" s="23">
        <f t="shared" si="54"/>
        <v>5.554727395275174E-2</v>
      </c>
    </row>
    <row r="647" spans="1:29" x14ac:dyDescent="0.3">
      <c r="A647" s="4" t="s">
        <v>107</v>
      </c>
      <c r="B647" s="18">
        <v>45931</v>
      </c>
      <c r="C647" s="4" t="s">
        <v>282</v>
      </c>
      <c r="D647" s="4">
        <v>10</v>
      </c>
      <c r="E647" s="15">
        <v>695914.53</v>
      </c>
      <c r="F647" s="19">
        <v>1.2183999999999999</v>
      </c>
      <c r="G647" s="20">
        <v>6.0299999999999999E-2</v>
      </c>
      <c r="H647" s="4">
        <v>75.099999999999994</v>
      </c>
      <c r="I647" s="4">
        <v>5</v>
      </c>
      <c r="J647" s="4">
        <v>1</v>
      </c>
      <c r="K647" s="21">
        <v>0.86839999999999995</v>
      </c>
      <c r="L647" s="21">
        <v>0.13619999999999999</v>
      </c>
      <c r="M647" s="4">
        <v>1</v>
      </c>
      <c r="N647" s="4">
        <v>0</v>
      </c>
      <c r="O647" s="4">
        <v>0</v>
      </c>
      <c r="P647" s="4">
        <v>83.4</v>
      </c>
      <c r="Q647" s="15">
        <v>1735.45</v>
      </c>
      <c r="R647" s="15">
        <v>38610.51</v>
      </c>
      <c r="S647" s="15">
        <v>8947.5</v>
      </c>
      <c r="T647" s="15">
        <v>751848</v>
      </c>
      <c r="U647" s="22">
        <f t="shared" si="50"/>
        <v>727312.99</v>
      </c>
      <c r="V647" s="23">
        <f t="shared" si="51"/>
        <v>3.2632939104712669E-2</v>
      </c>
      <c r="W647" s="24">
        <f>Parametros!$B$4*H647+Parametros!$B$5*K647*100+Parametros!$B$6*P647+Parametros!$B$7*(1-L647)*100</f>
        <v>81.97399999999999</v>
      </c>
      <c r="X647" s="16">
        <f>INDEX('Tasa Referencia'!$B$2:$B$37,MATCH(B647,'Tasa Referencia'!$A$2:$A$37,0))</f>
        <v>7.4300000000000005E-2</v>
      </c>
      <c r="Y647" s="16">
        <f>INDEX('Catalogo Proveedores'!$N$2:$N$101,MATCH(A647,'Catalogo Proveedores'!$A$2:$A$101,0))</f>
        <v>1.2499999999999999E-2</v>
      </c>
      <c r="Z647" s="14">
        <v>-1.58E-3</v>
      </c>
      <c r="AA647" s="16">
        <f t="shared" si="52"/>
        <v>8.5220000000000004E-2</v>
      </c>
      <c r="AB647" s="25">
        <f t="shared" si="53"/>
        <v>6.8385041298846261E-3</v>
      </c>
      <c r="AC647" s="23">
        <f t="shared" si="54"/>
        <v>2.5794434974828043E-2</v>
      </c>
    </row>
    <row r="648" spans="1:29" x14ac:dyDescent="0.3">
      <c r="A648" s="4" t="s">
        <v>107</v>
      </c>
      <c r="B648" s="18">
        <v>45962</v>
      </c>
      <c r="C648" s="4" t="s">
        <v>282</v>
      </c>
      <c r="D648" s="4">
        <v>11</v>
      </c>
      <c r="E648" s="15">
        <v>686637.41</v>
      </c>
      <c r="F648" s="19">
        <v>1.2183999999999999</v>
      </c>
      <c r="G648" s="20">
        <v>0</v>
      </c>
      <c r="H648" s="4">
        <v>76.599999999999994</v>
      </c>
      <c r="I648" s="4">
        <v>6</v>
      </c>
      <c r="J648" s="4">
        <v>1</v>
      </c>
      <c r="K648" s="21">
        <v>0.84619999999999995</v>
      </c>
      <c r="L648" s="21">
        <v>5.3800000000000001E-2</v>
      </c>
      <c r="M648" s="4">
        <v>0</v>
      </c>
      <c r="N648" s="4">
        <v>0</v>
      </c>
      <c r="O648" s="4">
        <v>0</v>
      </c>
      <c r="P648" s="4">
        <v>80.099999999999994</v>
      </c>
      <c r="Q648" s="15">
        <v>0</v>
      </c>
      <c r="R648" s="15">
        <v>21474.86</v>
      </c>
      <c r="S648" s="15">
        <v>3735.8</v>
      </c>
      <c r="T648" s="15">
        <v>715741.91</v>
      </c>
      <c r="U648" s="22">
        <f t="shared" si="50"/>
        <v>704376.47</v>
      </c>
      <c r="V648" s="23">
        <f t="shared" si="51"/>
        <v>1.5879243399342175E-2</v>
      </c>
      <c r="W648" s="24">
        <f>Parametros!$B$4*H648+Parametros!$B$5*K648*100+Parametros!$B$6*P648+Parametros!$B$7*(1-L648)*100</f>
        <v>82.408999999999992</v>
      </c>
      <c r="X648" s="16">
        <f>INDEX('Tasa Referencia'!$B$2:$B$37,MATCH(B648,'Tasa Referencia'!$A$2:$A$37,0))</f>
        <v>7.2800000000000004E-2</v>
      </c>
      <c r="Y648" s="16">
        <f>INDEX('Catalogo Proveedores'!$N$2:$N$101,MATCH(A648,'Catalogo Proveedores'!$A$2:$A$101,0))</f>
        <v>1.2499999999999999E-2</v>
      </c>
      <c r="Z648" s="14">
        <v>-2.0799999999999998E-3</v>
      </c>
      <c r="AA648" s="16">
        <f t="shared" si="52"/>
        <v>8.3220000000000002E-2</v>
      </c>
      <c r="AB648" s="25">
        <f t="shared" si="53"/>
        <v>6.6837444243250665E-3</v>
      </c>
      <c r="AC648" s="23">
        <f t="shared" si="54"/>
        <v>9.1954989750171086E-3</v>
      </c>
    </row>
    <row r="649" spans="1:29" x14ac:dyDescent="0.3">
      <c r="A649" s="4" t="s">
        <v>107</v>
      </c>
      <c r="B649" s="18">
        <v>45992</v>
      </c>
      <c r="C649" s="4" t="s">
        <v>282</v>
      </c>
      <c r="D649" s="4">
        <v>12</v>
      </c>
      <c r="E649" s="15">
        <v>718542.93</v>
      </c>
      <c r="F649" s="19">
        <v>1.2183999999999999</v>
      </c>
      <c r="G649" s="20">
        <v>0</v>
      </c>
      <c r="H649" s="4">
        <v>74</v>
      </c>
      <c r="I649" s="4">
        <v>6</v>
      </c>
      <c r="J649" s="4">
        <v>1</v>
      </c>
      <c r="K649" s="21">
        <v>0.82189999999999996</v>
      </c>
      <c r="L649" s="21">
        <v>6.7199999999999996E-2</v>
      </c>
      <c r="M649" s="4">
        <v>3</v>
      </c>
      <c r="N649" s="4">
        <v>1</v>
      </c>
      <c r="O649" s="4">
        <v>40.200000000000003</v>
      </c>
      <c r="P649" s="4">
        <v>82</v>
      </c>
      <c r="Q649" s="15">
        <v>121936.62</v>
      </c>
      <c r="R649" s="15">
        <v>24477.11</v>
      </c>
      <c r="S649" s="15">
        <v>4774.6499999999996</v>
      </c>
      <c r="T649" s="15">
        <v>772884.5</v>
      </c>
      <c r="U649" s="22">
        <f t="shared" si="50"/>
        <v>860182.01</v>
      </c>
      <c r="V649" s="23">
        <f t="shared" si="51"/>
        <v>-0.11295026617819352</v>
      </c>
      <c r="W649" s="24">
        <f>Parametros!$B$4*H649+Parametros!$B$5*K649*100+Parametros!$B$6*P649+Parametros!$B$7*(1-L649)*100</f>
        <v>80.949000000000012</v>
      </c>
      <c r="X649" s="16">
        <f>INDEX('Tasa Referencia'!$B$2:$B$37,MATCH(B649,'Tasa Referencia'!$A$2:$A$37,0))</f>
        <v>6.9599999999999995E-2</v>
      </c>
      <c r="Y649" s="16">
        <f>INDEX('Catalogo Proveedores'!$N$2:$N$101,MATCH(A649,'Catalogo Proveedores'!$A$2:$A$101,0))</f>
        <v>1.2499999999999999E-2</v>
      </c>
      <c r="Z649" s="14">
        <v>1.91E-3</v>
      </c>
      <c r="AA649" s="16">
        <f t="shared" si="52"/>
        <v>8.4009999999999987E-2</v>
      </c>
      <c r="AB649" s="25">
        <f t="shared" si="53"/>
        <v>6.7449057802040358E-3</v>
      </c>
      <c r="AC649" s="23">
        <f t="shared" si="54"/>
        <v>-0.11969517195839756</v>
      </c>
    </row>
    <row r="650" spans="1:29" x14ac:dyDescent="0.3">
      <c r="A650" s="4" t="s">
        <v>109</v>
      </c>
      <c r="B650" s="18">
        <v>44927</v>
      </c>
      <c r="C650" s="4" t="s">
        <v>279</v>
      </c>
      <c r="D650" s="4">
        <v>1</v>
      </c>
      <c r="E650" s="15">
        <v>1104689.43</v>
      </c>
      <c r="F650" s="19">
        <v>1</v>
      </c>
      <c r="G650" s="20">
        <v>0</v>
      </c>
      <c r="H650" s="4">
        <v>76.400000000000006</v>
      </c>
      <c r="I650" s="4">
        <v>15</v>
      </c>
      <c r="J650" s="4">
        <v>0</v>
      </c>
      <c r="K650" s="21">
        <v>1</v>
      </c>
      <c r="L650" s="21">
        <v>9.7900000000000001E-2</v>
      </c>
      <c r="M650" s="4">
        <v>0</v>
      </c>
      <c r="N650" s="4">
        <v>0</v>
      </c>
      <c r="O650" s="4">
        <v>0</v>
      </c>
      <c r="P650" s="4">
        <v>88.4</v>
      </c>
      <c r="Q650" s="15">
        <v>0</v>
      </c>
      <c r="R650" s="15">
        <v>63995.03</v>
      </c>
      <c r="S650" s="15">
        <v>32437.55</v>
      </c>
      <c r="T650" s="15">
        <v>1291692.32</v>
      </c>
      <c r="U650" s="22">
        <f t="shared" si="50"/>
        <v>1136246.9099999999</v>
      </c>
      <c r="V650" s="23">
        <f t="shared" si="51"/>
        <v>0.12034244346981961</v>
      </c>
      <c r="W650" s="24">
        <f>Parametros!$B$4*H650+Parametros!$B$5*K650*100+Parametros!$B$6*P650+Parametros!$B$7*(1-L650)*100</f>
        <v>87.951499999999996</v>
      </c>
      <c r="X650" s="16">
        <f>INDEX('Tasa Referencia'!$B$2:$B$37,MATCH(B650,'Tasa Referencia'!$A$2:$A$37,0))</f>
        <v>0.1125</v>
      </c>
      <c r="Y650" s="16">
        <f>INDEX('Catalogo Proveedores'!$N$2:$N$101,MATCH(A650,'Catalogo Proveedores'!$A$2:$A$101,0))</f>
        <v>1.72E-2</v>
      </c>
      <c r="Z650" s="14">
        <v>3.0100000000000001E-3</v>
      </c>
      <c r="AA650" s="16">
        <f t="shared" si="52"/>
        <v>0.13271000000000002</v>
      </c>
      <c r="AB650" s="25">
        <f t="shared" si="53"/>
        <v>1.0438521139582102E-2</v>
      </c>
      <c r="AC650" s="23">
        <f t="shared" si="54"/>
        <v>0.10990392233023751</v>
      </c>
    </row>
    <row r="651" spans="1:29" x14ac:dyDescent="0.3">
      <c r="A651" s="4" t="s">
        <v>109</v>
      </c>
      <c r="B651" s="18">
        <v>44958</v>
      </c>
      <c r="C651" s="4" t="s">
        <v>279</v>
      </c>
      <c r="D651" s="4">
        <v>2</v>
      </c>
      <c r="E651" s="15">
        <v>1149061.33</v>
      </c>
      <c r="F651" s="19">
        <v>1.0152000000000001</v>
      </c>
      <c r="G651" s="20">
        <v>1.52E-2</v>
      </c>
      <c r="H651" s="4">
        <v>77.3</v>
      </c>
      <c r="I651" s="4">
        <v>7</v>
      </c>
      <c r="J651" s="4">
        <v>0</v>
      </c>
      <c r="K651" s="21">
        <v>1</v>
      </c>
      <c r="L651" s="21">
        <v>0.1052</v>
      </c>
      <c r="M651" s="4">
        <v>0</v>
      </c>
      <c r="N651" s="4">
        <v>0</v>
      </c>
      <c r="O651" s="4">
        <v>0</v>
      </c>
      <c r="P651" s="4">
        <v>84.9</v>
      </c>
      <c r="Q651" s="15">
        <v>0</v>
      </c>
      <c r="R651" s="15">
        <v>76384.19</v>
      </c>
      <c r="S651" s="15">
        <v>36276.71</v>
      </c>
      <c r="T651" s="15">
        <v>1239665.6499999999</v>
      </c>
      <c r="U651" s="22">
        <f t="shared" si="50"/>
        <v>1189168.81</v>
      </c>
      <c r="V651" s="23">
        <f t="shared" si="51"/>
        <v>4.073424152714069E-2</v>
      </c>
      <c r="W651" s="24">
        <f>Parametros!$B$4*H651+Parametros!$B$5*K651*100+Parametros!$B$6*P651+Parametros!$B$7*(1-L651)*100</f>
        <v>87.456999999999994</v>
      </c>
      <c r="X651" s="16">
        <f>INDEX('Tasa Referencia'!$B$2:$B$37,MATCH(B651,'Tasa Referencia'!$A$2:$A$37,0))</f>
        <v>0.11409999999999999</v>
      </c>
      <c r="Y651" s="16">
        <f>INDEX('Catalogo Proveedores'!$N$2:$N$101,MATCH(A651,'Catalogo Proveedores'!$A$2:$A$101,0))</f>
        <v>1.72E-2</v>
      </c>
      <c r="Z651" s="14">
        <v>3.14E-3</v>
      </c>
      <c r="AA651" s="16">
        <f t="shared" si="52"/>
        <v>0.13444</v>
      </c>
      <c r="AB651" s="25">
        <f t="shared" si="53"/>
        <v>1.0567035658073154E-2</v>
      </c>
      <c r="AC651" s="23">
        <f t="shared" si="54"/>
        <v>3.0167205869067536E-2</v>
      </c>
    </row>
    <row r="652" spans="1:29" x14ac:dyDescent="0.3">
      <c r="A652" s="4" t="s">
        <v>109</v>
      </c>
      <c r="B652" s="18">
        <v>44986</v>
      </c>
      <c r="C652" s="4" t="s">
        <v>279</v>
      </c>
      <c r="D652" s="4">
        <v>3</v>
      </c>
      <c r="E652" s="15">
        <v>1278313.67</v>
      </c>
      <c r="F652" s="19">
        <v>1.0152000000000001</v>
      </c>
      <c r="G652" s="20">
        <v>0</v>
      </c>
      <c r="H652" s="4">
        <v>77.099999999999994</v>
      </c>
      <c r="I652" s="4">
        <v>4</v>
      </c>
      <c r="J652" s="4">
        <v>0</v>
      </c>
      <c r="K652" s="21">
        <v>0.90029999999999999</v>
      </c>
      <c r="L652" s="21">
        <v>0.1202</v>
      </c>
      <c r="M652" s="4">
        <v>0</v>
      </c>
      <c r="N652" s="4">
        <v>1</v>
      </c>
      <c r="O652" s="4">
        <v>132.1</v>
      </c>
      <c r="P652" s="4">
        <v>89.6</v>
      </c>
      <c r="Q652" s="15">
        <v>388904.49</v>
      </c>
      <c r="R652" s="15">
        <v>83814.149999999994</v>
      </c>
      <c r="S652" s="15">
        <v>46097.4</v>
      </c>
      <c r="T652" s="15">
        <v>1341530.73</v>
      </c>
      <c r="U652" s="22">
        <f t="shared" si="50"/>
        <v>1704934.91</v>
      </c>
      <c r="V652" s="23">
        <f t="shared" si="51"/>
        <v>-0.27088770452541178</v>
      </c>
      <c r="W652" s="24">
        <f>Parametros!$B$4*H652+Parametros!$B$5*K652*100+Parametros!$B$6*P652+Parametros!$B$7*(1-L652)*100</f>
        <v>85.111000000000004</v>
      </c>
      <c r="X652" s="16">
        <f>INDEX('Tasa Referencia'!$B$2:$B$37,MATCH(B652,'Tasa Referencia'!$A$2:$A$37,0))</f>
        <v>0.114</v>
      </c>
      <c r="Y652" s="16">
        <f>INDEX('Catalogo Proveedores'!$N$2:$N$101,MATCH(A652,'Catalogo Proveedores'!$A$2:$A$101,0))</f>
        <v>1.72E-2</v>
      </c>
      <c r="Z652" s="14">
        <v>4.9100000000000003E-3</v>
      </c>
      <c r="AA652" s="16">
        <f t="shared" si="52"/>
        <v>0.13611000000000001</v>
      </c>
      <c r="AB652" s="25">
        <f t="shared" si="53"/>
        <v>1.069092272636607E-2</v>
      </c>
      <c r="AC652" s="23">
        <f t="shared" si="54"/>
        <v>-0.28157862725177785</v>
      </c>
    </row>
    <row r="653" spans="1:29" x14ac:dyDescent="0.3">
      <c r="A653" s="4" t="s">
        <v>109</v>
      </c>
      <c r="B653" s="18">
        <v>45017</v>
      </c>
      <c r="C653" s="4" t="s">
        <v>279</v>
      </c>
      <c r="D653" s="4">
        <v>4</v>
      </c>
      <c r="E653" s="15">
        <v>1315987.52</v>
      </c>
      <c r="F653" s="19">
        <v>1.0152000000000001</v>
      </c>
      <c r="G653" s="20">
        <v>0</v>
      </c>
      <c r="H653" s="4">
        <v>78.7</v>
      </c>
      <c r="I653" s="4">
        <v>9</v>
      </c>
      <c r="J653" s="4">
        <v>0</v>
      </c>
      <c r="K653" s="21">
        <v>0.95960000000000001</v>
      </c>
      <c r="L653" s="21">
        <v>7.0999999999999994E-2</v>
      </c>
      <c r="M653" s="4">
        <v>0</v>
      </c>
      <c r="N653" s="4">
        <v>0</v>
      </c>
      <c r="O653" s="4">
        <v>0</v>
      </c>
      <c r="P653" s="4">
        <v>83.5</v>
      </c>
      <c r="Q653" s="15">
        <v>0</v>
      </c>
      <c r="R653" s="15">
        <v>35196.550000000003</v>
      </c>
      <c r="S653" s="15">
        <v>28047.759999999998</v>
      </c>
      <c r="T653" s="15">
        <v>1519085.29</v>
      </c>
      <c r="U653" s="22">
        <f t="shared" si="50"/>
        <v>1323136.31</v>
      </c>
      <c r="V653" s="23">
        <f t="shared" si="51"/>
        <v>0.12899142746619577</v>
      </c>
      <c r="W653" s="24">
        <f>Parametros!$B$4*H653+Parametros!$B$5*K653*100+Parametros!$B$6*P653+Parametros!$B$7*(1-L653)*100</f>
        <v>86.968000000000004</v>
      </c>
      <c r="X653" s="16">
        <f>INDEX('Tasa Referencia'!$B$2:$B$37,MATCH(B653,'Tasa Referencia'!$A$2:$A$37,0))</f>
        <v>0.1119</v>
      </c>
      <c r="Y653" s="16">
        <f>INDEX('Catalogo Proveedores'!$N$2:$N$101,MATCH(A653,'Catalogo Proveedores'!$A$2:$A$101,0))</f>
        <v>1.72E-2</v>
      </c>
      <c r="Z653" s="14">
        <v>3.46E-3</v>
      </c>
      <c r="AA653" s="16">
        <f t="shared" si="52"/>
        <v>0.13255999999999998</v>
      </c>
      <c r="AB653" s="25">
        <f t="shared" si="53"/>
        <v>1.0427369787348928E-2</v>
      </c>
      <c r="AC653" s="23">
        <f t="shared" si="54"/>
        <v>0.11856405767884684</v>
      </c>
    </row>
    <row r="654" spans="1:29" x14ac:dyDescent="0.3">
      <c r="A654" s="4" t="s">
        <v>109</v>
      </c>
      <c r="B654" s="18">
        <v>45047</v>
      </c>
      <c r="C654" s="4" t="s">
        <v>279</v>
      </c>
      <c r="D654" s="4">
        <v>5</v>
      </c>
      <c r="E654" s="15">
        <v>1357839.65</v>
      </c>
      <c r="F654" s="19">
        <v>1.0152000000000001</v>
      </c>
      <c r="G654" s="20">
        <v>0</v>
      </c>
      <c r="H654" s="4">
        <v>78</v>
      </c>
      <c r="I654" s="4">
        <v>8</v>
      </c>
      <c r="J654" s="4">
        <v>1</v>
      </c>
      <c r="K654" s="21">
        <v>0.90639999999999998</v>
      </c>
      <c r="L654" s="21">
        <v>7.5200000000000003E-2</v>
      </c>
      <c r="M654" s="4">
        <v>1</v>
      </c>
      <c r="N654" s="4">
        <v>1</v>
      </c>
      <c r="O654" s="4">
        <v>34.799999999999997</v>
      </c>
      <c r="P654" s="4">
        <v>87.9</v>
      </c>
      <c r="Q654" s="15">
        <v>261185.48</v>
      </c>
      <c r="R654" s="15">
        <v>69309.19</v>
      </c>
      <c r="S654" s="15">
        <v>33354.559999999998</v>
      </c>
      <c r="T654" s="15">
        <v>1438898.42</v>
      </c>
      <c r="U654" s="22">
        <f t="shared" si="50"/>
        <v>1654979.7599999998</v>
      </c>
      <c r="V654" s="23">
        <f t="shared" si="51"/>
        <v>-0.15017136511971418</v>
      </c>
      <c r="W654" s="24">
        <f>Parametros!$B$4*H654+Parametros!$B$5*K654*100+Parametros!$B$6*P654+Parametros!$B$7*(1-L654)*100</f>
        <v>85.944000000000003</v>
      </c>
      <c r="X654" s="16">
        <f>INDEX('Tasa Referencia'!$B$2:$B$37,MATCH(B654,'Tasa Referencia'!$A$2:$A$37,0))</f>
        <v>0.11210000000000001</v>
      </c>
      <c r="Y654" s="16">
        <f>INDEX('Catalogo Proveedores'!$N$2:$N$101,MATCH(A654,'Catalogo Proveedores'!$A$2:$A$101,0))</f>
        <v>1.72E-2</v>
      </c>
      <c r="Z654" s="14">
        <v>-1.67E-3</v>
      </c>
      <c r="AA654" s="16">
        <f t="shared" si="52"/>
        <v>0.12762999999999999</v>
      </c>
      <c r="AB654" s="25">
        <f t="shared" si="53"/>
        <v>1.0060106454560458E-2</v>
      </c>
      <c r="AC654" s="23">
        <f t="shared" si="54"/>
        <v>-0.16023147157427464</v>
      </c>
    </row>
    <row r="655" spans="1:29" x14ac:dyDescent="0.3">
      <c r="A655" s="4" t="s">
        <v>109</v>
      </c>
      <c r="B655" s="18">
        <v>45078</v>
      </c>
      <c r="C655" s="4" t="s">
        <v>279</v>
      </c>
      <c r="D655" s="4">
        <v>6</v>
      </c>
      <c r="E655" s="15">
        <v>1353823.67</v>
      </c>
      <c r="F655" s="19">
        <v>1.1234999999999999</v>
      </c>
      <c r="G655" s="20">
        <v>0.1066</v>
      </c>
      <c r="H655" s="4">
        <v>80.2</v>
      </c>
      <c r="I655" s="4">
        <v>12</v>
      </c>
      <c r="J655" s="4">
        <v>1</v>
      </c>
      <c r="K655" s="21">
        <v>0.91830000000000001</v>
      </c>
      <c r="L655" s="21">
        <v>9.2100000000000001E-2</v>
      </c>
      <c r="M655" s="4">
        <v>1</v>
      </c>
      <c r="N655" s="4">
        <v>0</v>
      </c>
      <c r="O655" s="4">
        <v>0</v>
      </c>
      <c r="P655" s="4">
        <v>88.5</v>
      </c>
      <c r="Q655" s="15">
        <v>20767.580000000002</v>
      </c>
      <c r="R655" s="15">
        <v>47662.96</v>
      </c>
      <c r="S655" s="15">
        <v>40099.949999999997</v>
      </c>
      <c r="T655" s="15">
        <v>1432580.33</v>
      </c>
      <c r="U655" s="22">
        <f t="shared" si="50"/>
        <v>1382154.26</v>
      </c>
      <c r="V655" s="23">
        <f t="shared" si="51"/>
        <v>3.5199471152867264E-2</v>
      </c>
      <c r="W655" s="24">
        <f>Parametros!$B$4*H655+Parametros!$B$5*K655*100+Parametros!$B$6*P655+Parametros!$B$7*(1-L655)*100</f>
        <v>86.9375</v>
      </c>
      <c r="X655" s="16">
        <f>INDEX('Tasa Referencia'!$B$2:$B$37,MATCH(B655,'Tasa Referencia'!$A$2:$A$37,0))</f>
        <v>0.1119</v>
      </c>
      <c r="Y655" s="16">
        <f>INDEX('Catalogo Proveedores'!$N$2:$N$101,MATCH(A655,'Catalogo Proveedores'!$A$2:$A$101,0))</f>
        <v>1.72E-2</v>
      </c>
      <c r="Z655" s="14">
        <v>-3.7100000000000002E-3</v>
      </c>
      <c r="AA655" s="16">
        <f t="shared" si="52"/>
        <v>0.12539</v>
      </c>
      <c r="AB655" s="25">
        <f t="shared" si="53"/>
        <v>9.8927497556109412E-3</v>
      </c>
      <c r="AC655" s="23">
        <f t="shared" si="54"/>
        <v>2.5306721397256322E-2</v>
      </c>
    </row>
    <row r="656" spans="1:29" x14ac:dyDescent="0.3">
      <c r="A656" s="4" t="s">
        <v>109</v>
      </c>
      <c r="B656" s="18">
        <v>45108</v>
      </c>
      <c r="C656" s="4" t="s">
        <v>279</v>
      </c>
      <c r="D656" s="4">
        <v>7</v>
      </c>
      <c r="E656" s="15">
        <v>1296783.97</v>
      </c>
      <c r="F656" s="19">
        <v>1.1234999999999999</v>
      </c>
      <c r="G656" s="20">
        <v>0</v>
      </c>
      <c r="H656" s="4">
        <v>81.099999999999994</v>
      </c>
      <c r="I656" s="4">
        <v>14</v>
      </c>
      <c r="J656" s="4">
        <v>0</v>
      </c>
      <c r="K656" s="21">
        <v>0.9778</v>
      </c>
      <c r="L656" s="21">
        <v>6.7199999999999996E-2</v>
      </c>
      <c r="M656" s="4">
        <v>0</v>
      </c>
      <c r="N656" s="4">
        <v>0</v>
      </c>
      <c r="O656" s="4">
        <v>0</v>
      </c>
      <c r="P656" s="4">
        <v>89.5</v>
      </c>
      <c r="Q656" s="15">
        <v>0</v>
      </c>
      <c r="R656" s="15">
        <v>33538.61</v>
      </c>
      <c r="S656" s="15">
        <v>26160.94</v>
      </c>
      <c r="T656" s="15">
        <v>1466362.57</v>
      </c>
      <c r="U656" s="22">
        <f t="shared" si="50"/>
        <v>1304161.6400000001</v>
      </c>
      <c r="V656" s="23">
        <f t="shared" si="51"/>
        <v>0.1106144778368149</v>
      </c>
      <c r="W656" s="24">
        <f>Parametros!$B$4*H656+Parametros!$B$5*K656*100+Parametros!$B$6*P656+Parametros!$B$7*(1-L656)*100</f>
        <v>89.611000000000004</v>
      </c>
      <c r="X656" s="16">
        <f>INDEX('Tasa Referencia'!$B$2:$B$37,MATCH(B656,'Tasa Referencia'!$A$2:$A$37,0))</f>
        <v>0.1132</v>
      </c>
      <c r="Y656" s="16">
        <f>INDEX('Catalogo Proveedores'!$N$2:$N$101,MATCH(A656,'Catalogo Proveedores'!$A$2:$A$101,0))</f>
        <v>1.72E-2</v>
      </c>
      <c r="Z656" s="14">
        <v>-2.14E-3</v>
      </c>
      <c r="AA656" s="16">
        <f t="shared" si="52"/>
        <v>0.12825999999999999</v>
      </c>
      <c r="AB656" s="25">
        <f t="shared" si="53"/>
        <v>1.0107120618442433E-2</v>
      </c>
      <c r="AC656" s="23">
        <f t="shared" si="54"/>
        <v>0.10050735721837246</v>
      </c>
    </row>
    <row r="657" spans="1:29" x14ac:dyDescent="0.3">
      <c r="A657" s="4" t="s">
        <v>109</v>
      </c>
      <c r="B657" s="18">
        <v>45139</v>
      </c>
      <c r="C657" s="4" t="s">
        <v>279</v>
      </c>
      <c r="D657" s="4">
        <v>8</v>
      </c>
      <c r="E657" s="15">
        <v>1369812.93</v>
      </c>
      <c r="F657" s="19">
        <v>1.1234999999999999</v>
      </c>
      <c r="G657" s="20">
        <v>0</v>
      </c>
      <c r="H657" s="4">
        <v>84.6</v>
      </c>
      <c r="I657" s="4">
        <v>7</v>
      </c>
      <c r="J657" s="4">
        <v>0</v>
      </c>
      <c r="K657" s="21">
        <v>1</v>
      </c>
      <c r="L657" s="21">
        <v>7.1800000000000003E-2</v>
      </c>
      <c r="M657" s="4">
        <v>0</v>
      </c>
      <c r="N657" s="4">
        <v>0</v>
      </c>
      <c r="O657" s="4">
        <v>0</v>
      </c>
      <c r="P657" s="4">
        <v>84.9</v>
      </c>
      <c r="Q657" s="15">
        <v>0</v>
      </c>
      <c r="R657" s="15">
        <v>58930.78</v>
      </c>
      <c r="S657" s="15">
        <v>29512.49</v>
      </c>
      <c r="T657" s="15">
        <v>1479865.86</v>
      </c>
      <c r="U657" s="22">
        <f t="shared" si="50"/>
        <v>1399231.22</v>
      </c>
      <c r="V657" s="23">
        <f t="shared" si="51"/>
        <v>5.4487803374286992E-2</v>
      </c>
      <c r="W657" s="24">
        <f>Parametros!$B$4*H657+Parametros!$B$5*K657*100+Parametros!$B$6*P657+Parametros!$B$7*(1-L657)*100</f>
        <v>90.513000000000005</v>
      </c>
      <c r="X657" s="16">
        <f>INDEX('Tasa Referencia'!$B$2:$B$37,MATCH(B657,'Tasa Referencia'!$A$2:$A$37,0))</f>
        <v>0.1124</v>
      </c>
      <c r="Y657" s="16">
        <f>INDEX('Catalogo Proveedores'!$N$2:$N$101,MATCH(A657,'Catalogo Proveedores'!$A$2:$A$101,0))</f>
        <v>1.72E-2</v>
      </c>
      <c r="Z657" s="14">
        <v>-1.8600000000000001E-3</v>
      </c>
      <c r="AA657" s="16">
        <f t="shared" si="52"/>
        <v>0.12773999999999999</v>
      </c>
      <c r="AB657" s="25">
        <f t="shared" si="53"/>
        <v>1.0068317011540762E-2</v>
      </c>
      <c r="AC657" s="23">
        <f t="shared" si="54"/>
        <v>4.441948636274623E-2</v>
      </c>
    </row>
    <row r="658" spans="1:29" x14ac:dyDescent="0.3">
      <c r="A658" s="4" t="s">
        <v>109</v>
      </c>
      <c r="B658" s="18">
        <v>45170</v>
      </c>
      <c r="C658" s="4" t="s">
        <v>279</v>
      </c>
      <c r="D658" s="4">
        <v>9</v>
      </c>
      <c r="E658" s="15">
        <v>1289002.6200000001</v>
      </c>
      <c r="F658" s="19">
        <v>1.1234999999999999</v>
      </c>
      <c r="G658" s="20">
        <v>0</v>
      </c>
      <c r="H658" s="4">
        <v>84.1</v>
      </c>
      <c r="I658" s="4">
        <v>9</v>
      </c>
      <c r="J658" s="4">
        <v>0</v>
      </c>
      <c r="K658" s="21">
        <v>1</v>
      </c>
      <c r="L658" s="21">
        <v>6.8599999999999994E-2</v>
      </c>
      <c r="M658" s="4">
        <v>0</v>
      </c>
      <c r="N658" s="4">
        <v>0</v>
      </c>
      <c r="O658" s="4">
        <v>0</v>
      </c>
      <c r="P658" s="4">
        <v>85.5</v>
      </c>
      <c r="Q658" s="15">
        <v>0</v>
      </c>
      <c r="R658" s="15">
        <v>55091.8</v>
      </c>
      <c r="S658" s="15">
        <v>26540.28</v>
      </c>
      <c r="T658" s="15">
        <v>1429772.1</v>
      </c>
      <c r="U658" s="22">
        <f t="shared" si="50"/>
        <v>1317554.1400000001</v>
      </c>
      <c r="V658" s="23">
        <f t="shared" si="51"/>
        <v>7.8486606361950942E-2</v>
      </c>
      <c r="W658" s="24">
        <f>Parametros!$B$4*H658+Parametros!$B$5*K658*100+Parametros!$B$6*P658+Parametros!$B$7*(1-L658)*100</f>
        <v>90.506</v>
      </c>
      <c r="X658" s="16">
        <f>INDEX('Tasa Referencia'!$B$2:$B$37,MATCH(B658,'Tasa Referencia'!$A$2:$A$37,0))</f>
        <v>0.1134</v>
      </c>
      <c r="Y658" s="16">
        <f>INDEX('Catalogo Proveedores'!$N$2:$N$101,MATCH(A658,'Catalogo Proveedores'!$A$2:$A$101,0))</f>
        <v>1.72E-2</v>
      </c>
      <c r="Z658" s="14">
        <v>7.1000000000000002E-4</v>
      </c>
      <c r="AA658" s="16">
        <f t="shared" si="52"/>
        <v>0.13130999999999998</v>
      </c>
      <c r="AB658" s="25">
        <f t="shared" si="53"/>
        <v>1.0334389166641644E-2</v>
      </c>
      <c r="AC658" s="23">
        <f t="shared" si="54"/>
        <v>6.8152217195309298E-2</v>
      </c>
    </row>
    <row r="659" spans="1:29" x14ac:dyDescent="0.3">
      <c r="A659" s="4" t="s">
        <v>109</v>
      </c>
      <c r="B659" s="18">
        <v>45200</v>
      </c>
      <c r="C659" s="4" t="s">
        <v>279</v>
      </c>
      <c r="D659" s="4">
        <v>10</v>
      </c>
      <c r="E659" s="15">
        <v>1087503.6000000001</v>
      </c>
      <c r="F659" s="19">
        <v>1.1234999999999999</v>
      </c>
      <c r="G659" s="20">
        <v>0</v>
      </c>
      <c r="H659" s="4">
        <v>80.099999999999994</v>
      </c>
      <c r="I659" s="4">
        <v>9</v>
      </c>
      <c r="J659" s="4">
        <v>1</v>
      </c>
      <c r="K659" s="21">
        <v>0.90590000000000004</v>
      </c>
      <c r="L659" s="21">
        <v>6.7199999999999996E-2</v>
      </c>
      <c r="M659" s="4">
        <v>0</v>
      </c>
      <c r="N659" s="4">
        <v>0</v>
      </c>
      <c r="O659" s="4">
        <v>0</v>
      </c>
      <c r="P659" s="4">
        <v>90.1</v>
      </c>
      <c r="Q659" s="15">
        <v>0</v>
      </c>
      <c r="R659" s="15">
        <v>35657.71</v>
      </c>
      <c r="S659" s="15">
        <v>24112.29</v>
      </c>
      <c r="T659" s="15">
        <v>1142407.58</v>
      </c>
      <c r="U659" s="22">
        <f t="shared" si="50"/>
        <v>1099049.02</v>
      </c>
      <c r="V659" s="23">
        <f t="shared" si="51"/>
        <v>3.7953669740181564E-2</v>
      </c>
      <c r="W659" s="24">
        <f>Parametros!$B$4*H659+Parametros!$B$5*K659*100+Parametros!$B$6*P659+Parametros!$B$7*(1-L659)*100</f>
        <v>87.224000000000004</v>
      </c>
      <c r="X659" s="16">
        <f>INDEX('Tasa Referencia'!$B$2:$B$37,MATCH(B659,'Tasa Referencia'!$A$2:$A$37,0))</f>
        <v>0.1103</v>
      </c>
      <c r="Y659" s="16">
        <f>INDEX('Catalogo Proveedores'!$N$2:$N$101,MATCH(A659,'Catalogo Proveedores'!$A$2:$A$101,0))</f>
        <v>1.72E-2</v>
      </c>
      <c r="Z659" s="14">
        <v>-1.2199999999999999E-3</v>
      </c>
      <c r="AA659" s="16">
        <f t="shared" si="52"/>
        <v>0.12628</v>
      </c>
      <c r="AB659" s="25">
        <f t="shared" si="53"/>
        <v>9.9592806859893912E-3</v>
      </c>
      <c r="AC659" s="23">
        <f t="shared" si="54"/>
        <v>2.7994389054192173E-2</v>
      </c>
    </row>
    <row r="660" spans="1:29" x14ac:dyDescent="0.3">
      <c r="A660" s="4" t="s">
        <v>109</v>
      </c>
      <c r="B660" s="18">
        <v>45231</v>
      </c>
      <c r="C660" s="4" t="s">
        <v>279</v>
      </c>
      <c r="D660" s="4">
        <v>11</v>
      </c>
      <c r="E660" s="15">
        <v>1155481.56</v>
      </c>
      <c r="F660" s="19">
        <v>1.1234999999999999</v>
      </c>
      <c r="G660" s="20">
        <v>0</v>
      </c>
      <c r="H660" s="4">
        <v>79.2</v>
      </c>
      <c r="I660" s="4">
        <v>5</v>
      </c>
      <c r="J660" s="4">
        <v>0</v>
      </c>
      <c r="K660" s="21">
        <v>1</v>
      </c>
      <c r="L660" s="21">
        <v>0.1111</v>
      </c>
      <c r="M660" s="4">
        <v>0</v>
      </c>
      <c r="N660" s="4">
        <v>0</v>
      </c>
      <c r="O660" s="4">
        <v>0</v>
      </c>
      <c r="P660" s="4">
        <v>87.7</v>
      </c>
      <c r="Q660" s="15">
        <v>0</v>
      </c>
      <c r="R660" s="15">
        <v>41747.26</v>
      </c>
      <c r="S660" s="15">
        <v>38503.69</v>
      </c>
      <c r="T660" s="15">
        <v>1262041.78</v>
      </c>
      <c r="U660" s="22">
        <f t="shared" si="50"/>
        <v>1158725.1300000001</v>
      </c>
      <c r="V660" s="23">
        <f t="shared" si="51"/>
        <v>8.1864682799962382E-2</v>
      </c>
      <c r="W660" s="24">
        <f>Parametros!$B$4*H660+Parametros!$B$5*K660*100+Parametros!$B$6*P660+Parametros!$B$7*(1-L660)*100</f>
        <v>88.593500000000006</v>
      </c>
      <c r="X660" s="16">
        <f>INDEX('Tasa Referencia'!$B$2:$B$37,MATCH(B660,'Tasa Referencia'!$A$2:$A$37,0))</f>
        <v>0.1144</v>
      </c>
      <c r="Y660" s="16">
        <f>INDEX('Catalogo Proveedores'!$N$2:$N$101,MATCH(A660,'Catalogo Proveedores'!$A$2:$A$101,0))</f>
        <v>1.72E-2</v>
      </c>
      <c r="Z660" s="14">
        <v>2.5400000000000002E-3</v>
      </c>
      <c r="AA660" s="16">
        <f t="shared" si="52"/>
        <v>0.13413999999999998</v>
      </c>
      <c r="AB660" s="25">
        <f t="shared" si="53"/>
        <v>1.0544762784622019E-2</v>
      </c>
      <c r="AC660" s="23">
        <f t="shared" si="54"/>
        <v>7.1319920015340363E-2</v>
      </c>
    </row>
    <row r="661" spans="1:29" x14ac:dyDescent="0.3">
      <c r="A661" s="4" t="s">
        <v>109</v>
      </c>
      <c r="B661" s="18">
        <v>45261</v>
      </c>
      <c r="C661" s="4" t="s">
        <v>279</v>
      </c>
      <c r="D661" s="4">
        <v>12</v>
      </c>
      <c r="E661" s="15">
        <v>1149848.06</v>
      </c>
      <c r="F661" s="19">
        <v>1.1234999999999999</v>
      </c>
      <c r="G661" s="20">
        <v>0</v>
      </c>
      <c r="H661" s="4">
        <v>76.7</v>
      </c>
      <c r="I661" s="4">
        <v>6</v>
      </c>
      <c r="J661" s="4">
        <v>1</v>
      </c>
      <c r="K661" s="21">
        <v>0.90559999999999996</v>
      </c>
      <c r="L661" s="21">
        <v>8.6499999999999994E-2</v>
      </c>
      <c r="M661" s="4">
        <v>0</v>
      </c>
      <c r="N661" s="4">
        <v>0</v>
      </c>
      <c r="O661" s="4">
        <v>0</v>
      </c>
      <c r="P661" s="4">
        <v>84</v>
      </c>
      <c r="Q661" s="15">
        <v>0</v>
      </c>
      <c r="R661" s="15">
        <v>69477.399999999994</v>
      </c>
      <c r="S661" s="15">
        <v>32125.37</v>
      </c>
      <c r="T661" s="15">
        <v>1218254.5900000001</v>
      </c>
      <c r="U661" s="22">
        <f t="shared" si="50"/>
        <v>1187200.0899999999</v>
      </c>
      <c r="V661" s="23">
        <f t="shared" si="51"/>
        <v>2.5490977218481262E-2</v>
      </c>
      <c r="W661" s="24">
        <f>Parametros!$B$4*H661+Parametros!$B$5*K661*100+Parametros!$B$6*P661+Parametros!$B$7*(1-L661)*100</f>
        <v>84.515500000000003</v>
      </c>
      <c r="X661" s="16">
        <f>INDEX('Tasa Referencia'!$B$2:$B$37,MATCH(B661,'Tasa Referencia'!$A$2:$A$37,0))</f>
        <v>0.1124</v>
      </c>
      <c r="Y661" s="16">
        <f>INDEX('Catalogo Proveedores'!$N$2:$N$101,MATCH(A661,'Catalogo Proveedores'!$A$2:$A$101,0))</f>
        <v>1.72E-2</v>
      </c>
      <c r="Z661" s="14">
        <v>0</v>
      </c>
      <c r="AA661" s="16">
        <f t="shared" si="52"/>
        <v>0.12959999999999999</v>
      </c>
      <c r="AB661" s="25">
        <f t="shared" si="53"/>
        <v>1.020703902530995E-2</v>
      </c>
      <c r="AC661" s="23">
        <f t="shared" si="54"/>
        <v>1.5283938193171313E-2</v>
      </c>
    </row>
    <row r="662" spans="1:29" x14ac:dyDescent="0.3">
      <c r="A662" s="4" t="s">
        <v>109</v>
      </c>
      <c r="B662" s="18">
        <v>45292</v>
      </c>
      <c r="C662" s="4" t="s">
        <v>281</v>
      </c>
      <c r="D662" s="4">
        <v>1</v>
      </c>
      <c r="E662" s="15">
        <v>1316973.06</v>
      </c>
      <c r="F662" s="19">
        <v>1.1234999999999999</v>
      </c>
      <c r="G662" s="20">
        <v>0</v>
      </c>
      <c r="H662" s="4">
        <v>75.400000000000006</v>
      </c>
      <c r="I662" s="4">
        <v>7</v>
      </c>
      <c r="J662" s="4">
        <v>0</v>
      </c>
      <c r="K662" s="21">
        <v>0.95830000000000004</v>
      </c>
      <c r="L662" s="21">
        <v>9.3399999999999997E-2</v>
      </c>
      <c r="M662" s="4">
        <v>0</v>
      </c>
      <c r="N662" s="4">
        <v>1</v>
      </c>
      <c r="O662" s="4">
        <v>10.9</v>
      </c>
      <c r="P662" s="4">
        <v>88.7</v>
      </c>
      <c r="Q662" s="15">
        <v>74710.66</v>
      </c>
      <c r="R662" s="15">
        <v>40901.85</v>
      </c>
      <c r="S662" s="15">
        <v>36920.47</v>
      </c>
      <c r="T662" s="15">
        <v>1416786.56</v>
      </c>
      <c r="U662" s="22">
        <f t="shared" si="50"/>
        <v>1395665.1</v>
      </c>
      <c r="V662" s="23">
        <f t="shared" si="51"/>
        <v>1.4908004209187276E-2</v>
      </c>
      <c r="W662" s="24">
        <f>Parametros!$B$4*H662+Parametros!$B$5*K662*100+Parametros!$B$6*P662+Parametros!$B$7*(1-L662)*100</f>
        <v>86.478000000000009</v>
      </c>
      <c r="X662" s="16">
        <f>INDEX('Tasa Referencia'!$B$2:$B$37,MATCH(B662,'Tasa Referencia'!$A$2:$A$37,0))</f>
        <v>0.1133</v>
      </c>
      <c r="Y662" s="16">
        <f>INDEX('Catalogo Proveedores'!$N$2:$N$101,MATCH(A662,'Catalogo Proveedores'!$A$2:$A$101,0))</f>
        <v>1.72E-2</v>
      </c>
      <c r="Z662" s="14">
        <v>-2.63E-3</v>
      </c>
      <c r="AA662" s="16">
        <f t="shared" si="52"/>
        <v>0.12787000000000001</v>
      </c>
      <c r="AB662" s="25">
        <f t="shared" si="53"/>
        <v>1.007801945064557E-2</v>
      </c>
      <c r="AC662" s="23">
        <f t="shared" si="54"/>
        <v>4.8299847585417058E-3</v>
      </c>
    </row>
    <row r="663" spans="1:29" x14ac:dyDescent="0.3">
      <c r="A663" s="4" t="s">
        <v>109</v>
      </c>
      <c r="B663" s="18">
        <v>45323</v>
      </c>
      <c r="C663" s="4" t="s">
        <v>281</v>
      </c>
      <c r="D663" s="4">
        <v>2</v>
      </c>
      <c r="E663" s="15">
        <v>1570977.2</v>
      </c>
      <c r="F663" s="19">
        <v>1.1234999999999999</v>
      </c>
      <c r="G663" s="20">
        <v>0</v>
      </c>
      <c r="H663" s="4">
        <v>71.8</v>
      </c>
      <c r="I663" s="4">
        <v>7</v>
      </c>
      <c r="J663" s="4">
        <v>0</v>
      </c>
      <c r="K663" s="21">
        <v>0.92869999999999997</v>
      </c>
      <c r="L663" s="21">
        <v>0.15590000000000001</v>
      </c>
      <c r="M663" s="4">
        <v>2</v>
      </c>
      <c r="N663" s="4">
        <v>1</v>
      </c>
      <c r="O663" s="4">
        <v>51</v>
      </c>
      <c r="P663" s="4">
        <v>84.7</v>
      </c>
      <c r="Q663" s="15">
        <v>359569.73</v>
      </c>
      <c r="R663" s="15">
        <v>83101.45</v>
      </c>
      <c r="S663" s="15">
        <v>73463.19</v>
      </c>
      <c r="T663" s="15">
        <v>1641732.77</v>
      </c>
      <c r="U663" s="22">
        <f t="shared" si="50"/>
        <v>1940185.19</v>
      </c>
      <c r="V663" s="23">
        <f t="shared" si="51"/>
        <v>-0.18179110842746954</v>
      </c>
      <c r="W663" s="24">
        <f>Parametros!$B$4*H663+Parametros!$B$5*K663*100+Parametros!$B$6*P663+Parametros!$B$7*(1-L663)*100</f>
        <v>82.592500000000001</v>
      </c>
      <c r="X663" s="16">
        <f>INDEX('Tasa Referencia'!$B$2:$B$37,MATCH(B663,'Tasa Referencia'!$A$2:$A$37,0))</f>
        <v>0.1123</v>
      </c>
      <c r="Y663" s="16">
        <f>INDEX('Catalogo Proveedores'!$N$2:$N$101,MATCH(A663,'Catalogo Proveedores'!$A$2:$A$101,0))</f>
        <v>1.72E-2</v>
      </c>
      <c r="Z663" s="14">
        <v>-2.7999999999999998E-4</v>
      </c>
      <c r="AA663" s="16">
        <f t="shared" si="52"/>
        <v>0.12922</v>
      </c>
      <c r="AB663" s="25">
        <f t="shared" si="53"/>
        <v>1.017871499647649E-2</v>
      </c>
      <c r="AC663" s="23">
        <f t="shared" si="54"/>
        <v>-0.19196982342394603</v>
      </c>
    </row>
    <row r="664" spans="1:29" x14ac:dyDescent="0.3">
      <c r="A664" s="4" t="s">
        <v>109</v>
      </c>
      <c r="B664" s="18">
        <v>45352</v>
      </c>
      <c r="C664" s="4" t="s">
        <v>281</v>
      </c>
      <c r="D664" s="4">
        <v>3</v>
      </c>
      <c r="E664" s="15">
        <v>1421260.69</v>
      </c>
      <c r="F664" s="19">
        <v>1.1234999999999999</v>
      </c>
      <c r="G664" s="20">
        <v>0</v>
      </c>
      <c r="H664" s="4">
        <v>70.7</v>
      </c>
      <c r="I664" s="4">
        <v>8</v>
      </c>
      <c r="J664" s="4">
        <v>1</v>
      </c>
      <c r="K664" s="21">
        <v>0.86360000000000003</v>
      </c>
      <c r="L664" s="21">
        <v>6.13E-2</v>
      </c>
      <c r="M664" s="4">
        <v>1</v>
      </c>
      <c r="N664" s="4">
        <v>0</v>
      </c>
      <c r="O664" s="4">
        <v>0</v>
      </c>
      <c r="P664" s="4">
        <v>87</v>
      </c>
      <c r="Q664" s="15">
        <v>3208</v>
      </c>
      <c r="R664" s="15">
        <v>60225.7</v>
      </c>
      <c r="S664" s="15">
        <v>28972.26</v>
      </c>
      <c r="T664" s="15">
        <v>1472463.62</v>
      </c>
      <c r="U664" s="22">
        <f t="shared" si="50"/>
        <v>1455722.13</v>
      </c>
      <c r="V664" s="23">
        <f t="shared" si="51"/>
        <v>1.1369713840536326E-2</v>
      </c>
      <c r="W664" s="24">
        <f>Parametros!$B$4*H664+Parametros!$B$5*K664*100+Parametros!$B$6*P664+Parametros!$B$7*(1-L664)*100</f>
        <v>82.133499999999998</v>
      </c>
      <c r="X664" s="16">
        <f>INDEX('Tasa Referencia'!$B$2:$B$37,MATCH(B664,'Tasa Referencia'!$A$2:$A$37,0))</f>
        <v>0.1101</v>
      </c>
      <c r="Y664" s="16">
        <f>INDEX('Catalogo Proveedores'!$N$2:$N$101,MATCH(A664,'Catalogo Proveedores'!$A$2:$A$101,0))</f>
        <v>1.72E-2</v>
      </c>
      <c r="Z664" s="14">
        <v>-2.2100000000000002E-3</v>
      </c>
      <c r="AA664" s="16">
        <f t="shared" si="52"/>
        <v>0.12509000000000001</v>
      </c>
      <c r="AB664" s="25">
        <f t="shared" si="53"/>
        <v>9.8703127302390836E-3</v>
      </c>
      <c r="AC664" s="23">
        <f t="shared" si="54"/>
        <v>1.4994011102972427E-3</v>
      </c>
    </row>
    <row r="665" spans="1:29" x14ac:dyDescent="0.3">
      <c r="A665" s="4" t="s">
        <v>109</v>
      </c>
      <c r="B665" s="18">
        <v>45383</v>
      </c>
      <c r="C665" s="4" t="s">
        <v>281</v>
      </c>
      <c r="D665" s="4">
        <v>4</v>
      </c>
      <c r="E665" s="15">
        <v>1614805.39</v>
      </c>
      <c r="F665" s="19">
        <v>1.1234999999999999</v>
      </c>
      <c r="G665" s="20">
        <v>0</v>
      </c>
      <c r="H665" s="4">
        <v>68.5</v>
      </c>
      <c r="I665" s="4">
        <v>10</v>
      </c>
      <c r="J665" s="4">
        <v>1</v>
      </c>
      <c r="K665" s="21">
        <v>0.87129999999999996</v>
      </c>
      <c r="L665" s="21">
        <v>8.7300000000000003E-2</v>
      </c>
      <c r="M665" s="4">
        <v>3</v>
      </c>
      <c r="N665" s="4">
        <v>0</v>
      </c>
      <c r="O665" s="4">
        <v>0</v>
      </c>
      <c r="P665" s="4">
        <v>88.1</v>
      </c>
      <c r="Q665" s="15">
        <v>27544.83</v>
      </c>
      <c r="R665" s="15">
        <v>61561.05</v>
      </c>
      <c r="S665" s="15">
        <v>45528.2</v>
      </c>
      <c r="T665" s="15">
        <v>1678533.93</v>
      </c>
      <c r="U665" s="22">
        <f t="shared" si="50"/>
        <v>1658383.07</v>
      </c>
      <c r="V665" s="23">
        <f t="shared" si="51"/>
        <v>1.2005035846966687E-2</v>
      </c>
      <c r="W665" s="24">
        <f>Parametros!$B$4*H665+Parametros!$B$5*K665*100+Parametros!$B$6*P665+Parametros!$B$7*(1-L665)*100</f>
        <v>81.424499999999995</v>
      </c>
      <c r="X665" s="16">
        <f>INDEX('Tasa Referencia'!$B$2:$B$37,MATCH(B665,'Tasa Referencia'!$A$2:$A$37,0))</f>
        <v>0.10920000000000001</v>
      </c>
      <c r="Y665" s="16">
        <f>INDEX('Catalogo Proveedores'!$N$2:$N$101,MATCH(A665,'Catalogo Proveedores'!$A$2:$A$101,0))</f>
        <v>1.72E-2</v>
      </c>
      <c r="Z665" s="14">
        <v>-1.9300000000000001E-3</v>
      </c>
      <c r="AA665" s="16">
        <f t="shared" si="52"/>
        <v>0.12447000000000001</v>
      </c>
      <c r="AB665" s="25">
        <f t="shared" si="53"/>
        <v>9.8239254938021769E-3</v>
      </c>
      <c r="AC665" s="23">
        <f t="shared" si="54"/>
        <v>2.1811103531645098E-3</v>
      </c>
    </row>
    <row r="666" spans="1:29" x14ac:dyDescent="0.3">
      <c r="A666" s="4" t="s">
        <v>109</v>
      </c>
      <c r="B666" s="18">
        <v>45413</v>
      </c>
      <c r="C666" s="4" t="s">
        <v>281</v>
      </c>
      <c r="D666" s="4">
        <v>5</v>
      </c>
      <c r="E666" s="15">
        <v>1618664.24</v>
      </c>
      <c r="F666" s="19">
        <v>1.1234999999999999</v>
      </c>
      <c r="G666" s="20">
        <v>0</v>
      </c>
      <c r="H666" s="4">
        <v>65.7</v>
      </c>
      <c r="I666" s="4">
        <v>14</v>
      </c>
      <c r="J666" s="4">
        <v>2</v>
      </c>
      <c r="K666" s="21">
        <v>0.83989999999999998</v>
      </c>
      <c r="L666" s="21">
        <v>0.1605</v>
      </c>
      <c r="M666" s="4">
        <v>0</v>
      </c>
      <c r="N666" s="4">
        <v>1</v>
      </c>
      <c r="O666" s="4">
        <v>18.2</v>
      </c>
      <c r="P666" s="4">
        <v>85.7</v>
      </c>
      <c r="Q666" s="15">
        <v>134600.99</v>
      </c>
      <c r="R666" s="15">
        <v>132141.06</v>
      </c>
      <c r="S666" s="15">
        <v>84416.98</v>
      </c>
      <c r="T666" s="15">
        <v>1650250.09</v>
      </c>
      <c r="U666" s="22">
        <f t="shared" si="50"/>
        <v>1800989.31</v>
      </c>
      <c r="V666" s="23">
        <f t="shared" si="51"/>
        <v>-9.1343258160343416E-2</v>
      </c>
      <c r="W666" s="24">
        <f>Parametros!$B$4*H666+Parametros!$B$5*K666*100+Parametros!$B$6*P666+Parametros!$B$7*(1-L666)*100</f>
        <v>77.924499999999995</v>
      </c>
      <c r="X666" s="16">
        <f>INDEX('Tasa Referencia'!$B$2:$B$37,MATCH(B666,'Tasa Referencia'!$A$2:$A$37,0))</f>
        <v>0.1077</v>
      </c>
      <c r="Y666" s="16">
        <f>INDEX('Catalogo Proveedores'!$N$2:$N$101,MATCH(A666,'Catalogo Proveedores'!$A$2:$A$101,0))</f>
        <v>1.72E-2</v>
      </c>
      <c r="Z666" s="14">
        <v>3.6700000000000001E-3</v>
      </c>
      <c r="AA666" s="16">
        <f t="shared" si="52"/>
        <v>0.12857000000000002</v>
      </c>
      <c r="AB666" s="25">
        <f t="shared" si="53"/>
        <v>1.0130245738909416E-2</v>
      </c>
      <c r="AC666" s="23">
        <f t="shared" si="54"/>
        <v>-0.10147350389925283</v>
      </c>
    </row>
    <row r="667" spans="1:29" x14ac:dyDescent="0.3">
      <c r="A667" s="4" t="s">
        <v>109</v>
      </c>
      <c r="B667" s="18">
        <v>45444</v>
      </c>
      <c r="C667" s="4" t="s">
        <v>281</v>
      </c>
      <c r="D667" s="4">
        <v>6</v>
      </c>
      <c r="E667" s="15">
        <v>1662519.86</v>
      </c>
      <c r="F667" s="19">
        <v>1.1838</v>
      </c>
      <c r="G667" s="20">
        <v>5.3699999999999998E-2</v>
      </c>
      <c r="H667" s="4">
        <v>69.8</v>
      </c>
      <c r="I667" s="4">
        <v>11</v>
      </c>
      <c r="J667" s="4">
        <v>0</v>
      </c>
      <c r="K667" s="21">
        <v>0.99970000000000003</v>
      </c>
      <c r="L667" s="21">
        <v>8.7900000000000006E-2</v>
      </c>
      <c r="M667" s="4">
        <v>1</v>
      </c>
      <c r="N667" s="4">
        <v>0</v>
      </c>
      <c r="O667" s="4">
        <v>0</v>
      </c>
      <c r="P667" s="4">
        <v>82.7</v>
      </c>
      <c r="Q667" s="15">
        <v>6017.71</v>
      </c>
      <c r="R667" s="15">
        <v>59532.54</v>
      </c>
      <c r="S667" s="15">
        <v>43864.13</v>
      </c>
      <c r="T667" s="15">
        <v>1832464.44</v>
      </c>
      <c r="U667" s="22">
        <f t="shared" si="50"/>
        <v>1684205.9800000002</v>
      </c>
      <c r="V667" s="23">
        <f t="shared" si="51"/>
        <v>8.0906595928267905E-2</v>
      </c>
      <c r="W667" s="24">
        <f>Parametros!$B$4*H667+Parametros!$B$5*K667*100+Parametros!$B$6*P667+Parametros!$B$7*(1-L667)*100</f>
        <v>84.642499999999998</v>
      </c>
      <c r="X667" s="16">
        <f>INDEX('Tasa Referencia'!$B$2:$B$37,MATCH(B667,'Tasa Referencia'!$A$2:$A$37,0))</f>
        <v>0.1045</v>
      </c>
      <c r="Y667" s="16">
        <f>INDEX('Catalogo Proveedores'!$N$2:$N$101,MATCH(A667,'Catalogo Proveedores'!$A$2:$A$101,0))</f>
        <v>1.72E-2</v>
      </c>
      <c r="Z667" s="14">
        <v>2.5999999999999999E-3</v>
      </c>
      <c r="AA667" s="16">
        <f t="shared" si="52"/>
        <v>0.12430000000000001</v>
      </c>
      <c r="AB667" s="25">
        <f t="shared" si="53"/>
        <v>9.8112023172665097E-3</v>
      </c>
      <c r="AC667" s="23">
        <f t="shared" si="54"/>
        <v>7.1095393611001395E-2</v>
      </c>
    </row>
    <row r="668" spans="1:29" x14ac:dyDescent="0.3">
      <c r="A668" s="4" t="s">
        <v>109</v>
      </c>
      <c r="B668" s="18">
        <v>45474</v>
      </c>
      <c r="C668" s="4" t="s">
        <v>281</v>
      </c>
      <c r="D668" s="4">
        <v>7</v>
      </c>
      <c r="E668" s="15">
        <v>1606078.06</v>
      </c>
      <c r="F668" s="19">
        <v>1.1838</v>
      </c>
      <c r="G668" s="20">
        <v>0</v>
      </c>
      <c r="H668" s="4">
        <v>70.2</v>
      </c>
      <c r="I668" s="4">
        <v>8</v>
      </c>
      <c r="J668" s="4">
        <v>0</v>
      </c>
      <c r="K668" s="21">
        <v>0.99209999999999998</v>
      </c>
      <c r="L668" s="21">
        <v>7.7899999999999997E-2</v>
      </c>
      <c r="M668" s="4">
        <v>1</v>
      </c>
      <c r="N668" s="4">
        <v>0</v>
      </c>
      <c r="O668" s="4">
        <v>0</v>
      </c>
      <c r="P668" s="4">
        <v>85.5</v>
      </c>
      <c r="Q668" s="15">
        <v>27321.43</v>
      </c>
      <c r="R668" s="15">
        <v>65056.34</v>
      </c>
      <c r="S668" s="15">
        <v>37514.660000000003</v>
      </c>
      <c r="T668" s="15">
        <v>1784663.74</v>
      </c>
      <c r="U668" s="22">
        <f t="shared" si="50"/>
        <v>1660941.1700000002</v>
      </c>
      <c r="V668" s="23">
        <f t="shared" si="51"/>
        <v>6.9325423735005581E-2</v>
      </c>
      <c r="W668" s="24">
        <f>Parametros!$B$4*H668+Parametros!$B$5*K668*100+Parametros!$B$6*P668+Parametros!$B$7*(1-L668)*100</f>
        <v>85.264499999999998</v>
      </c>
      <c r="X668" s="16">
        <f>INDEX('Tasa Referencia'!$B$2:$B$37,MATCH(B668,'Tasa Referencia'!$A$2:$A$37,0))</f>
        <v>0.1027</v>
      </c>
      <c r="Y668" s="16">
        <f>INDEX('Catalogo Proveedores'!$N$2:$N$101,MATCH(A668,'Catalogo Proveedores'!$A$2:$A$101,0))</f>
        <v>1.72E-2</v>
      </c>
      <c r="Z668" s="14">
        <v>2.6099999999999999E-3</v>
      </c>
      <c r="AA668" s="16">
        <f t="shared" si="52"/>
        <v>0.12251000000000001</v>
      </c>
      <c r="AB668" s="25">
        <f t="shared" si="53"/>
        <v>9.6771276043015053E-3</v>
      </c>
      <c r="AC668" s="23">
        <f t="shared" si="54"/>
        <v>5.9648296130704076E-2</v>
      </c>
    </row>
    <row r="669" spans="1:29" x14ac:dyDescent="0.3">
      <c r="A669" s="4" t="s">
        <v>109</v>
      </c>
      <c r="B669" s="18">
        <v>45505</v>
      </c>
      <c r="C669" s="4" t="s">
        <v>281</v>
      </c>
      <c r="D669" s="4">
        <v>8</v>
      </c>
      <c r="E669" s="15">
        <v>1755962.18</v>
      </c>
      <c r="F669" s="19">
        <v>1.1838</v>
      </c>
      <c r="G669" s="20">
        <v>0</v>
      </c>
      <c r="H669" s="4">
        <v>67.8</v>
      </c>
      <c r="I669" s="4">
        <v>8</v>
      </c>
      <c r="J669" s="4">
        <v>2</v>
      </c>
      <c r="K669" s="21">
        <v>0.79690000000000005</v>
      </c>
      <c r="L669" s="21">
        <v>0.1145</v>
      </c>
      <c r="M669" s="4">
        <v>1</v>
      </c>
      <c r="N669" s="4">
        <v>1</v>
      </c>
      <c r="O669" s="4">
        <v>11.4</v>
      </c>
      <c r="P669" s="4">
        <v>88.2</v>
      </c>
      <c r="Q669" s="15">
        <v>85714.82</v>
      </c>
      <c r="R669" s="15">
        <v>64171.16</v>
      </c>
      <c r="S669" s="15">
        <v>67338.880000000005</v>
      </c>
      <c r="T669" s="15">
        <v>1735263.28</v>
      </c>
      <c r="U669" s="22">
        <f t="shared" si="50"/>
        <v>1838509.2799999998</v>
      </c>
      <c r="V669" s="23">
        <f t="shared" si="51"/>
        <v>-5.9498752258504407E-2</v>
      </c>
      <c r="W669" s="24">
        <f>Parametros!$B$4*H669+Parametros!$B$5*K669*100+Parametros!$B$6*P669+Parametros!$B$7*(1-L669)*100</f>
        <v>78.5595</v>
      </c>
      <c r="X669" s="16">
        <f>INDEX('Tasa Referencia'!$B$2:$B$37,MATCH(B669,'Tasa Referencia'!$A$2:$A$37,0))</f>
        <v>0.1017</v>
      </c>
      <c r="Y669" s="16">
        <f>INDEX('Catalogo Proveedores'!$N$2:$N$101,MATCH(A669,'Catalogo Proveedores'!$A$2:$A$101,0))</f>
        <v>1.72E-2</v>
      </c>
      <c r="Z669" s="14">
        <v>3.7699999999999999E-3</v>
      </c>
      <c r="AA669" s="16">
        <f t="shared" si="52"/>
        <v>0.12267</v>
      </c>
      <c r="AB669" s="25">
        <f t="shared" si="53"/>
        <v>9.6891199093038782E-3</v>
      </c>
      <c r="AC669" s="23">
        <f t="shared" si="54"/>
        <v>-6.9187872167808279E-2</v>
      </c>
    </row>
    <row r="670" spans="1:29" x14ac:dyDescent="0.3">
      <c r="A670" s="4" t="s">
        <v>109</v>
      </c>
      <c r="B670" s="18">
        <v>45536</v>
      </c>
      <c r="C670" s="4" t="s">
        <v>281</v>
      </c>
      <c r="D670" s="4">
        <v>9</v>
      </c>
      <c r="E670" s="15">
        <v>1586914.24</v>
      </c>
      <c r="F670" s="19">
        <v>1.1838</v>
      </c>
      <c r="G670" s="20">
        <v>0</v>
      </c>
      <c r="H670" s="4">
        <v>67.7</v>
      </c>
      <c r="I670" s="4">
        <v>7</v>
      </c>
      <c r="J670" s="4">
        <v>1</v>
      </c>
      <c r="K670" s="21">
        <v>0.80869999999999997</v>
      </c>
      <c r="L670" s="21">
        <v>0.13350000000000001</v>
      </c>
      <c r="M670" s="4">
        <v>4</v>
      </c>
      <c r="N670" s="4">
        <v>1</v>
      </c>
      <c r="O670" s="4">
        <v>7</v>
      </c>
      <c r="P670" s="4">
        <v>80.8</v>
      </c>
      <c r="Q670" s="15">
        <v>134551.73000000001</v>
      </c>
      <c r="R670" s="15">
        <v>97615.86</v>
      </c>
      <c r="S670" s="15">
        <v>66723.490000000005</v>
      </c>
      <c r="T670" s="15">
        <v>1595155.95</v>
      </c>
      <c r="U670" s="22">
        <f t="shared" si="50"/>
        <v>1752358.34</v>
      </c>
      <c r="V670" s="23">
        <f t="shared" si="51"/>
        <v>-9.854985652029831E-2</v>
      </c>
      <c r="W670" s="24">
        <f>Parametros!$B$4*H670+Parametros!$B$5*K670*100+Parametros!$B$6*P670+Parametros!$B$7*(1-L670)*100</f>
        <v>77.113500000000002</v>
      </c>
      <c r="X670" s="16">
        <f>INDEX('Tasa Referencia'!$B$2:$B$37,MATCH(B670,'Tasa Referencia'!$A$2:$A$37,0))</f>
        <v>9.7900000000000001E-2</v>
      </c>
      <c r="Y670" s="16">
        <f>INDEX('Catalogo Proveedores'!$N$2:$N$101,MATCH(A670,'Catalogo Proveedores'!$A$2:$A$101,0))</f>
        <v>1.72E-2</v>
      </c>
      <c r="Z670" s="14">
        <v>-7.6000000000000004E-4</v>
      </c>
      <c r="AA670" s="16">
        <f t="shared" si="52"/>
        <v>0.11434000000000001</v>
      </c>
      <c r="AB670" s="25">
        <f t="shared" si="53"/>
        <v>9.0626780790952211E-3</v>
      </c>
      <c r="AC670" s="23">
        <f t="shared" si="54"/>
        <v>-0.10761253459939353</v>
      </c>
    </row>
    <row r="671" spans="1:29" x14ac:dyDescent="0.3">
      <c r="A671" s="4" t="s">
        <v>109</v>
      </c>
      <c r="B671" s="18">
        <v>45566</v>
      </c>
      <c r="C671" s="4" t="s">
        <v>281</v>
      </c>
      <c r="D671" s="4">
        <v>10</v>
      </c>
      <c r="E671" s="15">
        <v>1506078.53</v>
      </c>
      <c r="F671" s="19">
        <v>1.1838</v>
      </c>
      <c r="G671" s="20">
        <v>0</v>
      </c>
      <c r="H671" s="4">
        <v>68.599999999999994</v>
      </c>
      <c r="I671" s="4">
        <v>6</v>
      </c>
      <c r="J671" s="4">
        <v>0</v>
      </c>
      <c r="K671" s="21">
        <v>0.96150000000000002</v>
      </c>
      <c r="L671" s="21">
        <v>0.1172</v>
      </c>
      <c r="M671" s="4">
        <v>0</v>
      </c>
      <c r="N671" s="4">
        <v>0</v>
      </c>
      <c r="O671" s="4">
        <v>0</v>
      </c>
      <c r="P671" s="4">
        <v>87.1</v>
      </c>
      <c r="Q671" s="15">
        <v>0</v>
      </c>
      <c r="R671" s="15">
        <v>118135</v>
      </c>
      <c r="S671" s="15">
        <v>52952.77</v>
      </c>
      <c r="T671" s="15">
        <v>1627727.5</v>
      </c>
      <c r="U671" s="22">
        <f t="shared" si="50"/>
        <v>1571260.76</v>
      </c>
      <c r="V671" s="23">
        <f t="shared" si="51"/>
        <v>3.4690536345917844E-2</v>
      </c>
      <c r="W671" s="24">
        <f>Parametros!$B$4*H671+Parametros!$B$5*K671*100+Parametros!$B$6*P671+Parametros!$B$7*(1-L671)*100</f>
        <v>83.516999999999996</v>
      </c>
      <c r="X671" s="16">
        <f>INDEX('Tasa Referencia'!$B$2:$B$37,MATCH(B671,'Tasa Referencia'!$A$2:$A$37,0))</f>
        <v>9.5200000000000007E-2</v>
      </c>
      <c r="Y671" s="16">
        <f>INDEX('Catalogo Proveedores'!$N$2:$N$101,MATCH(A671,'Catalogo Proveedores'!$A$2:$A$101,0))</f>
        <v>1.72E-2</v>
      </c>
      <c r="Z671" s="14">
        <v>-2.5699999999999998E-3</v>
      </c>
      <c r="AA671" s="16">
        <f t="shared" si="52"/>
        <v>0.10983</v>
      </c>
      <c r="AB671" s="25">
        <f t="shared" si="53"/>
        <v>8.7217186794421586E-3</v>
      </c>
      <c r="AC671" s="23">
        <f t="shared" si="54"/>
        <v>2.5968817666475685E-2</v>
      </c>
    </row>
    <row r="672" spans="1:29" x14ac:dyDescent="0.3">
      <c r="A672" s="4" t="s">
        <v>109</v>
      </c>
      <c r="B672" s="18">
        <v>45597</v>
      </c>
      <c r="C672" s="4" t="s">
        <v>281</v>
      </c>
      <c r="D672" s="4">
        <v>11</v>
      </c>
      <c r="E672" s="15">
        <v>1543965.18</v>
      </c>
      <c r="F672" s="19">
        <v>1.1838</v>
      </c>
      <c r="G672" s="20">
        <v>0</v>
      </c>
      <c r="H672" s="4">
        <v>69.400000000000006</v>
      </c>
      <c r="I672" s="4">
        <v>10</v>
      </c>
      <c r="J672" s="4">
        <v>1</v>
      </c>
      <c r="K672" s="21">
        <v>0.90469999999999995</v>
      </c>
      <c r="L672" s="21">
        <v>0.1145</v>
      </c>
      <c r="M672" s="4">
        <v>1</v>
      </c>
      <c r="N672" s="4">
        <v>0</v>
      </c>
      <c r="O672" s="4">
        <v>0</v>
      </c>
      <c r="P672" s="4">
        <v>91.8</v>
      </c>
      <c r="Q672" s="15">
        <v>82134.11</v>
      </c>
      <c r="R672" s="15">
        <v>121754.05</v>
      </c>
      <c r="S672" s="15">
        <v>56113.46</v>
      </c>
      <c r="T672" s="15">
        <v>1635873.29</v>
      </c>
      <c r="U672" s="22">
        <f t="shared" si="50"/>
        <v>1691739.8800000001</v>
      </c>
      <c r="V672" s="23">
        <f t="shared" si="51"/>
        <v>-3.4150927422991348E-2</v>
      </c>
      <c r="W672" s="24">
        <f>Parametros!$B$4*H672+Parametros!$B$5*K672*100+Parametros!$B$6*P672+Parametros!$B$7*(1-L672)*100</f>
        <v>83.073499999999996</v>
      </c>
      <c r="X672" s="16">
        <f>INDEX('Tasa Referencia'!$B$2:$B$37,MATCH(B672,'Tasa Referencia'!$A$2:$A$37,0))</f>
        <v>9.5600000000000004E-2</v>
      </c>
      <c r="Y672" s="16">
        <f>INDEX('Catalogo Proveedores'!$N$2:$N$101,MATCH(A672,'Catalogo Proveedores'!$A$2:$A$101,0))</f>
        <v>1.72E-2</v>
      </c>
      <c r="Z672" s="14">
        <v>-3.1900000000000001E-3</v>
      </c>
      <c r="AA672" s="16">
        <f t="shared" si="52"/>
        <v>0.10961000000000001</v>
      </c>
      <c r="AB672" s="25">
        <f t="shared" si="53"/>
        <v>8.705054044389815E-3</v>
      </c>
      <c r="AC672" s="23">
        <f t="shared" si="54"/>
        <v>-4.2855981467381163E-2</v>
      </c>
    </row>
    <row r="673" spans="1:29" x14ac:dyDescent="0.3">
      <c r="A673" s="4" t="s">
        <v>109</v>
      </c>
      <c r="B673" s="18">
        <v>45627</v>
      </c>
      <c r="C673" s="4" t="s">
        <v>281</v>
      </c>
      <c r="D673" s="4">
        <v>12</v>
      </c>
      <c r="E673" s="15">
        <v>1481677.64</v>
      </c>
      <c r="F673" s="19">
        <v>1.1838</v>
      </c>
      <c r="G673" s="20">
        <v>0</v>
      </c>
      <c r="H673" s="4">
        <v>70.5</v>
      </c>
      <c r="I673" s="4">
        <v>10</v>
      </c>
      <c r="J673" s="4">
        <v>0</v>
      </c>
      <c r="K673" s="21">
        <v>0.96989999999999998</v>
      </c>
      <c r="L673" s="21">
        <v>0.13059999999999999</v>
      </c>
      <c r="M673" s="4">
        <v>0</v>
      </c>
      <c r="N673" s="4">
        <v>0</v>
      </c>
      <c r="O673" s="4">
        <v>0</v>
      </c>
      <c r="P673" s="4">
        <v>88.2</v>
      </c>
      <c r="Q673" s="15">
        <v>0</v>
      </c>
      <c r="R673" s="15">
        <v>106905.03</v>
      </c>
      <c r="S673" s="15">
        <v>58052.29</v>
      </c>
      <c r="T673" s="15">
        <v>1762279.07</v>
      </c>
      <c r="U673" s="22">
        <f t="shared" si="50"/>
        <v>1530530.38</v>
      </c>
      <c r="V673" s="23">
        <f t="shared" si="51"/>
        <v>0.13150510265096671</v>
      </c>
      <c r="W673" s="24">
        <f>Parametros!$B$4*H673+Parametros!$B$5*K673*100+Parametros!$B$6*P673+Parametros!$B$7*(1-L673)*100</f>
        <v>84.453000000000003</v>
      </c>
      <c r="X673" s="16">
        <f>INDEX('Tasa Referencia'!$B$2:$B$37,MATCH(B673,'Tasa Referencia'!$A$2:$A$37,0))</f>
        <v>9.2399999999999996E-2</v>
      </c>
      <c r="Y673" s="16">
        <f>INDEX('Catalogo Proveedores'!$N$2:$N$101,MATCH(A673,'Catalogo Proveedores'!$A$2:$A$101,0))</f>
        <v>1.72E-2</v>
      </c>
      <c r="Z673" s="14">
        <v>1.7000000000000001E-4</v>
      </c>
      <c r="AA673" s="16">
        <f t="shared" si="52"/>
        <v>0.10977000000000001</v>
      </c>
      <c r="AB673" s="25">
        <f t="shared" si="53"/>
        <v>8.7171740793041685E-3</v>
      </c>
      <c r="AC673" s="23">
        <f t="shared" si="54"/>
        <v>0.12278792857166254</v>
      </c>
    </row>
    <row r="674" spans="1:29" x14ac:dyDescent="0.3">
      <c r="A674" s="4" t="s">
        <v>109</v>
      </c>
      <c r="B674" s="18">
        <v>45658</v>
      </c>
      <c r="C674" s="4" t="s">
        <v>282</v>
      </c>
      <c r="D674" s="4">
        <v>1</v>
      </c>
      <c r="E674" s="15">
        <v>1358740.06</v>
      </c>
      <c r="F674" s="19">
        <v>1.1838</v>
      </c>
      <c r="G674" s="20">
        <v>0</v>
      </c>
      <c r="H674" s="4">
        <v>73</v>
      </c>
      <c r="I674" s="4">
        <v>9</v>
      </c>
      <c r="J674" s="4">
        <v>0</v>
      </c>
      <c r="K674" s="21">
        <v>0.98229999999999995</v>
      </c>
      <c r="L674" s="21">
        <v>0.1116</v>
      </c>
      <c r="M674" s="4">
        <v>0</v>
      </c>
      <c r="N674" s="4">
        <v>0</v>
      </c>
      <c r="O674" s="4">
        <v>0</v>
      </c>
      <c r="P674" s="4">
        <v>83.6</v>
      </c>
      <c r="Q674" s="15">
        <v>0</v>
      </c>
      <c r="R674" s="15">
        <v>54308.66</v>
      </c>
      <c r="S674" s="15">
        <v>45476.9</v>
      </c>
      <c r="T674" s="15">
        <v>1496219.41</v>
      </c>
      <c r="U674" s="22">
        <f t="shared" si="50"/>
        <v>1367571.82</v>
      </c>
      <c r="V674" s="23">
        <f t="shared" si="51"/>
        <v>8.5981767874539108E-2</v>
      </c>
      <c r="W674" s="24">
        <f>Parametros!$B$4*H674+Parametros!$B$5*K674*100+Parametros!$B$6*P674+Parametros!$B$7*(1-L674)*100</f>
        <v>85.064999999999984</v>
      </c>
      <c r="X674" s="16">
        <f>INDEX('Tasa Referencia'!$B$2:$B$37,MATCH(B674,'Tasa Referencia'!$A$2:$A$37,0))</f>
        <v>8.8900000000000007E-2</v>
      </c>
      <c r="Y674" s="16">
        <f>INDEX('Catalogo Proveedores'!$N$2:$N$101,MATCH(A674,'Catalogo Proveedores'!$A$2:$A$101,0))</f>
        <v>1.72E-2</v>
      </c>
      <c r="Z674" s="14">
        <v>-3.2000000000000003E-4</v>
      </c>
      <c r="AA674" s="16">
        <f t="shared" si="52"/>
        <v>0.10578</v>
      </c>
      <c r="AB674" s="25">
        <f t="shared" si="53"/>
        <v>8.4144515112929419E-3</v>
      </c>
      <c r="AC674" s="23">
        <f t="shared" si="54"/>
        <v>7.7567316363246167E-2</v>
      </c>
    </row>
    <row r="675" spans="1:29" x14ac:dyDescent="0.3">
      <c r="A675" s="4" t="s">
        <v>109</v>
      </c>
      <c r="B675" s="18">
        <v>45689</v>
      </c>
      <c r="C675" s="4" t="s">
        <v>282</v>
      </c>
      <c r="D675" s="4">
        <v>2</v>
      </c>
      <c r="E675" s="15">
        <v>1479886.22</v>
      </c>
      <c r="F675" s="19">
        <v>1.1838</v>
      </c>
      <c r="G675" s="20">
        <v>0</v>
      </c>
      <c r="H675" s="4">
        <v>76</v>
      </c>
      <c r="I675" s="4">
        <v>6</v>
      </c>
      <c r="J675" s="4">
        <v>0</v>
      </c>
      <c r="K675" s="21">
        <v>0.96179999999999999</v>
      </c>
      <c r="L675" s="21">
        <v>0.13139999999999999</v>
      </c>
      <c r="M675" s="4">
        <v>0</v>
      </c>
      <c r="N675" s="4">
        <v>0</v>
      </c>
      <c r="O675" s="4">
        <v>0</v>
      </c>
      <c r="P675" s="4">
        <v>78.5</v>
      </c>
      <c r="Q675" s="15">
        <v>0</v>
      </c>
      <c r="R675" s="15">
        <v>111754.38</v>
      </c>
      <c r="S675" s="15">
        <v>58327.23</v>
      </c>
      <c r="T675" s="15">
        <v>1608834.49</v>
      </c>
      <c r="U675" s="22">
        <f t="shared" si="50"/>
        <v>1533313.37</v>
      </c>
      <c r="V675" s="23">
        <f t="shared" si="51"/>
        <v>4.6941509813106928E-2</v>
      </c>
      <c r="W675" s="24">
        <f>Parametros!$B$4*H675+Parametros!$B$5*K675*100+Parametros!$B$6*P675+Parametros!$B$7*(1-L675)*100</f>
        <v>84.182999999999993</v>
      </c>
      <c r="X675" s="16">
        <f>INDEX('Tasa Referencia'!$B$2:$B$37,MATCH(B675,'Tasa Referencia'!$A$2:$A$37,0))</f>
        <v>8.8300000000000003E-2</v>
      </c>
      <c r="Y675" s="16">
        <f>INDEX('Catalogo Proveedores'!$N$2:$N$101,MATCH(A675,'Catalogo Proveedores'!$A$2:$A$101,0))</f>
        <v>1.72E-2</v>
      </c>
      <c r="Z675" s="14">
        <v>6.3000000000000003E-4</v>
      </c>
      <c r="AA675" s="16">
        <f t="shared" si="52"/>
        <v>0.10613000000000002</v>
      </c>
      <c r="AB675" s="25">
        <f t="shared" si="53"/>
        <v>8.4410461523509728E-3</v>
      </c>
      <c r="AC675" s="23">
        <f t="shared" si="54"/>
        <v>3.8500463660755956E-2</v>
      </c>
    </row>
    <row r="676" spans="1:29" x14ac:dyDescent="0.3">
      <c r="A676" s="4" t="s">
        <v>109</v>
      </c>
      <c r="B676" s="18">
        <v>45717</v>
      </c>
      <c r="C676" s="4" t="s">
        <v>282</v>
      </c>
      <c r="D676" s="4">
        <v>3</v>
      </c>
      <c r="E676" s="15">
        <v>1697208.39</v>
      </c>
      <c r="F676" s="19">
        <v>1.1838</v>
      </c>
      <c r="G676" s="20">
        <v>0</v>
      </c>
      <c r="H676" s="4">
        <v>75.400000000000006</v>
      </c>
      <c r="I676" s="4">
        <v>9</v>
      </c>
      <c r="J676" s="4">
        <v>1</v>
      </c>
      <c r="K676" s="21">
        <v>0.86470000000000002</v>
      </c>
      <c r="L676" s="21">
        <v>0.14510000000000001</v>
      </c>
      <c r="M676" s="4">
        <v>5</v>
      </c>
      <c r="N676" s="4">
        <v>1</v>
      </c>
      <c r="O676" s="4">
        <v>36.5</v>
      </c>
      <c r="P676" s="4">
        <v>88.5</v>
      </c>
      <c r="Q676" s="15">
        <v>362412.99</v>
      </c>
      <c r="R676" s="15">
        <v>78113.960000000006</v>
      </c>
      <c r="S676" s="15">
        <v>77285.899999999994</v>
      </c>
      <c r="T676" s="15">
        <v>1716631.56</v>
      </c>
      <c r="U676" s="22">
        <f t="shared" si="50"/>
        <v>2060449.44</v>
      </c>
      <c r="V676" s="23">
        <f t="shared" si="51"/>
        <v>-0.2002863561473843</v>
      </c>
      <c r="W676" s="24">
        <f>Parametros!$B$4*H676+Parametros!$B$5*K676*100+Parametros!$B$6*P676+Parametros!$B$7*(1-L676)*100</f>
        <v>82.854500000000002</v>
      </c>
      <c r="X676" s="16">
        <f>INDEX('Tasa Referencia'!$B$2:$B$37,MATCH(B676,'Tasa Referencia'!$A$2:$A$37,0))</f>
        <v>8.6800000000000002E-2</v>
      </c>
      <c r="Y676" s="16">
        <f>INDEX('Catalogo Proveedores'!$N$2:$N$101,MATCH(A676,'Catalogo Proveedores'!$A$2:$A$101,0))</f>
        <v>1.72E-2</v>
      </c>
      <c r="Z676" s="14">
        <v>1.67E-3</v>
      </c>
      <c r="AA676" s="16">
        <f t="shared" si="52"/>
        <v>0.10567000000000001</v>
      </c>
      <c r="AB676" s="25">
        <f t="shared" si="53"/>
        <v>8.4060916018848797E-3</v>
      </c>
      <c r="AC676" s="23">
        <f t="shared" si="54"/>
        <v>-0.20869244774926918</v>
      </c>
    </row>
    <row r="677" spans="1:29" x14ac:dyDescent="0.3">
      <c r="A677" s="4" t="s">
        <v>109</v>
      </c>
      <c r="B677" s="18">
        <v>45748</v>
      </c>
      <c r="C677" s="4" t="s">
        <v>282</v>
      </c>
      <c r="D677" s="4">
        <v>4</v>
      </c>
      <c r="E677" s="15">
        <v>1628316.14</v>
      </c>
      <c r="F677" s="19">
        <v>1.1838</v>
      </c>
      <c r="G677" s="20">
        <v>0</v>
      </c>
      <c r="H677" s="4">
        <v>74.7</v>
      </c>
      <c r="I677" s="4">
        <v>6</v>
      </c>
      <c r="J677" s="4">
        <v>0</v>
      </c>
      <c r="K677" s="21">
        <v>0.98760000000000003</v>
      </c>
      <c r="L677" s="21">
        <v>7.4899999999999994E-2</v>
      </c>
      <c r="M677" s="4">
        <v>0</v>
      </c>
      <c r="N677" s="4">
        <v>1</v>
      </c>
      <c r="O677" s="4">
        <v>148.5</v>
      </c>
      <c r="P677" s="4">
        <v>90.1</v>
      </c>
      <c r="Q677" s="15">
        <v>707988.89</v>
      </c>
      <c r="R677" s="15">
        <v>52982.33</v>
      </c>
      <c r="S677" s="15">
        <v>36591.86</v>
      </c>
      <c r="T677" s="15">
        <v>1735952.46</v>
      </c>
      <c r="U677" s="22">
        <f t="shared" si="50"/>
        <v>2352695.5</v>
      </c>
      <c r="V677" s="23">
        <f t="shared" si="51"/>
        <v>-0.35527645728270696</v>
      </c>
      <c r="W677" s="24">
        <f>Parametros!$B$4*H677+Parametros!$B$5*K677*100+Parametros!$B$6*P677+Parametros!$B$7*(1-L677)*100</f>
        <v>87.669499999999999</v>
      </c>
      <c r="X677" s="16">
        <f>INDEX('Tasa Referencia'!$B$2:$B$37,MATCH(B677,'Tasa Referencia'!$A$2:$A$37,0))</f>
        <v>8.4000000000000005E-2</v>
      </c>
      <c r="Y677" s="16">
        <f>INDEX('Catalogo Proveedores'!$N$2:$N$101,MATCH(A677,'Catalogo Proveedores'!$A$2:$A$101,0))</f>
        <v>1.72E-2</v>
      </c>
      <c r="Z677" s="14">
        <v>-1.4999999999999999E-4</v>
      </c>
      <c r="AA677" s="16">
        <f t="shared" si="52"/>
        <v>0.10105000000000001</v>
      </c>
      <c r="AB677" s="25">
        <f t="shared" si="53"/>
        <v>8.0542851328064824E-3</v>
      </c>
      <c r="AC677" s="23">
        <f t="shared" si="54"/>
        <v>-0.36333074241551344</v>
      </c>
    </row>
    <row r="678" spans="1:29" x14ac:dyDescent="0.3">
      <c r="A678" s="4" t="s">
        <v>109</v>
      </c>
      <c r="B678" s="18">
        <v>45778</v>
      </c>
      <c r="C678" s="4" t="s">
        <v>282</v>
      </c>
      <c r="D678" s="4">
        <v>5</v>
      </c>
      <c r="E678" s="15">
        <v>1827619.79</v>
      </c>
      <c r="F678" s="19">
        <v>1.1838</v>
      </c>
      <c r="G678" s="20">
        <v>0</v>
      </c>
      <c r="H678" s="4">
        <v>73.7</v>
      </c>
      <c r="I678" s="4">
        <v>11</v>
      </c>
      <c r="J678" s="4">
        <v>2</v>
      </c>
      <c r="K678" s="21">
        <v>0.84609999999999996</v>
      </c>
      <c r="L678" s="21">
        <v>0.10630000000000001</v>
      </c>
      <c r="M678" s="4">
        <v>4</v>
      </c>
      <c r="N678" s="4">
        <v>1</v>
      </c>
      <c r="O678" s="4">
        <v>3.3</v>
      </c>
      <c r="P678" s="4">
        <v>86.1</v>
      </c>
      <c r="Q678" s="15">
        <v>47836.08</v>
      </c>
      <c r="R678" s="15">
        <v>99903.76</v>
      </c>
      <c r="S678" s="15">
        <v>65571.08</v>
      </c>
      <c r="T678" s="15">
        <v>1836916.16</v>
      </c>
      <c r="U678" s="22">
        <f t="shared" si="50"/>
        <v>1909788.55</v>
      </c>
      <c r="V678" s="23">
        <f t="shared" si="51"/>
        <v>-3.967104845982744E-2</v>
      </c>
      <c r="W678" s="24">
        <f>Parametros!$B$4*H678+Parametros!$B$5*K678*100+Parametros!$B$6*P678+Parametros!$B$7*(1-L678)*100</f>
        <v>81.8035</v>
      </c>
      <c r="X678" s="16">
        <f>INDEX('Tasa Referencia'!$B$2:$B$37,MATCH(B678,'Tasa Referencia'!$A$2:$A$37,0))</f>
        <v>8.1699999999999995E-2</v>
      </c>
      <c r="Y678" s="16">
        <f>INDEX('Catalogo Proveedores'!$N$2:$N$101,MATCH(A678,'Catalogo Proveedores'!$A$2:$A$101,0))</f>
        <v>1.72E-2</v>
      </c>
      <c r="Z678" s="14">
        <v>3.9399999999999999E-3</v>
      </c>
      <c r="AA678" s="16">
        <f t="shared" si="52"/>
        <v>0.10283999999999999</v>
      </c>
      <c r="AB678" s="25">
        <f t="shared" si="53"/>
        <v>8.1907513888153094E-3</v>
      </c>
      <c r="AC678" s="23">
        <f t="shared" si="54"/>
        <v>-4.786179984864275E-2</v>
      </c>
    </row>
    <row r="679" spans="1:29" x14ac:dyDescent="0.3">
      <c r="A679" s="4" t="s">
        <v>109</v>
      </c>
      <c r="B679" s="18">
        <v>45809</v>
      </c>
      <c r="C679" s="4" t="s">
        <v>282</v>
      </c>
      <c r="D679" s="4">
        <v>6</v>
      </c>
      <c r="E679" s="15">
        <v>1647081.53</v>
      </c>
      <c r="F679" s="19">
        <v>1.2417</v>
      </c>
      <c r="G679" s="20">
        <v>4.9000000000000002E-2</v>
      </c>
      <c r="H679" s="4">
        <v>71.3</v>
      </c>
      <c r="I679" s="4">
        <v>9</v>
      </c>
      <c r="J679" s="4">
        <v>0</v>
      </c>
      <c r="K679" s="21">
        <v>0.98109999999999997</v>
      </c>
      <c r="L679" s="21">
        <v>0.1021</v>
      </c>
      <c r="M679" s="4">
        <v>0</v>
      </c>
      <c r="N679" s="4">
        <v>0</v>
      </c>
      <c r="O679" s="4">
        <v>0</v>
      </c>
      <c r="P679" s="4">
        <v>90.9</v>
      </c>
      <c r="Q679" s="15">
        <v>0</v>
      </c>
      <c r="R679" s="15">
        <v>116837.74</v>
      </c>
      <c r="S679" s="15">
        <v>50437.05</v>
      </c>
      <c r="T679" s="15">
        <v>1796667</v>
      </c>
      <c r="U679" s="22">
        <f t="shared" si="50"/>
        <v>1713482.22</v>
      </c>
      <c r="V679" s="23">
        <f t="shared" si="51"/>
        <v>4.6299497903618217E-2</v>
      </c>
      <c r="W679" s="24">
        <f>Parametros!$B$4*H679+Parametros!$B$5*K679*100+Parametros!$B$6*P679+Parametros!$B$7*(1-L679)*100</f>
        <v>86.036500000000004</v>
      </c>
      <c r="X679" s="16">
        <f>INDEX('Tasa Referencia'!$B$2:$B$37,MATCH(B679,'Tasa Referencia'!$A$2:$A$37,0))</f>
        <v>8.1600000000000006E-2</v>
      </c>
      <c r="Y679" s="16">
        <f>INDEX('Catalogo Proveedores'!$N$2:$N$101,MATCH(A679,'Catalogo Proveedores'!$A$2:$A$101,0))</f>
        <v>1.72E-2</v>
      </c>
      <c r="Z679" s="14">
        <v>5.6499999999999996E-3</v>
      </c>
      <c r="AA679" s="16">
        <f t="shared" si="52"/>
        <v>0.10445</v>
      </c>
      <c r="AB679" s="25">
        <f t="shared" si="53"/>
        <v>8.3133214532016275E-3</v>
      </c>
      <c r="AC679" s="23">
        <f t="shared" si="54"/>
        <v>3.7986176450416589E-2</v>
      </c>
    </row>
    <row r="680" spans="1:29" x14ac:dyDescent="0.3">
      <c r="A680" s="4" t="s">
        <v>109</v>
      </c>
      <c r="B680" s="18">
        <v>45839</v>
      </c>
      <c r="C680" s="4" t="s">
        <v>282</v>
      </c>
      <c r="D680" s="4">
        <v>7</v>
      </c>
      <c r="E680" s="15">
        <v>1806239.82</v>
      </c>
      <c r="F680" s="19">
        <v>1.2417</v>
      </c>
      <c r="G680" s="20">
        <v>0</v>
      </c>
      <c r="H680" s="4">
        <v>71.599999999999994</v>
      </c>
      <c r="I680" s="4">
        <v>10</v>
      </c>
      <c r="J680" s="4">
        <v>0</v>
      </c>
      <c r="K680" s="21">
        <v>0.97209999999999996</v>
      </c>
      <c r="L680" s="21">
        <v>8.6499999999999994E-2</v>
      </c>
      <c r="M680" s="4">
        <v>0</v>
      </c>
      <c r="N680" s="4">
        <v>1</v>
      </c>
      <c r="O680" s="4">
        <v>40.299999999999997</v>
      </c>
      <c r="P680" s="4">
        <v>92</v>
      </c>
      <c r="Q680" s="15">
        <v>346216.97</v>
      </c>
      <c r="R680" s="15">
        <v>105000.88</v>
      </c>
      <c r="S680" s="15">
        <v>46863.28</v>
      </c>
      <c r="T680" s="15">
        <v>1926720.07</v>
      </c>
      <c r="U680" s="22">
        <f t="shared" si="50"/>
        <v>2210594.39</v>
      </c>
      <c r="V680" s="23">
        <f t="shared" si="51"/>
        <v>-0.147335528611585</v>
      </c>
      <c r="W680" s="24">
        <f>Parametros!$B$4*H680+Parametros!$B$5*K680*100+Parametros!$B$6*P680+Parametros!$B$7*(1-L680)*100</f>
        <v>86.325500000000005</v>
      </c>
      <c r="X680" s="16">
        <f>INDEX('Tasa Referencia'!$B$2:$B$37,MATCH(B680,'Tasa Referencia'!$A$2:$A$37,0))</f>
        <v>8.0699999999999994E-2</v>
      </c>
      <c r="Y680" s="16">
        <f>INDEX('Catalogo Proveedores'!$N$2:$N$101,MATCH(A680,'Catalogo Proveedores'!$A$2:$A$101,0))</f>
        <v>1.72E-2</v>
      </c>
      <c r="Z680" s="14">
        <v>7.4000000000000003E-3</v>
      </c>
      <c r="AA680" s="16">
        <f t="shared" si="52"/>
        <v>0.10529999999999999</v>
      </c>
      <c r="AB680" s="25">
        <f t="shared" si="53"/>
        <v>8.3779663104084356E-3</v>
      </c>
      <c r="AC680" s="23">
        <f t="shared" si="54"/>
        <v>-0.15571349492199343</v>
      </c>
    </row>
    <row r="681" spans="1:29" x14ac:dyDescent="0.3">
      <c r="A681" s="4" t="s">
        <v>109</v>
      </c>
      <c r="B681" s="18">
        <v>45870</v>
      </c>
      <c r="C681" s="4" t="s">
        <v>282</v>
      </c>
      <c r="D681" s="4">
        <v>8</v>
      </c>
      <c r="E681" s="15">
        <v>1723762.34</v>
      </c>
      <c r="F681" s="19">
        <v>1.2417</v>
      </c>
      <c r="G681" s="20">
        <v>0</v>
      </c>
      <c r="H681" s="4">
        <v>71.5</v>
      </c>
      <c r="I681" s="4">
        <v>8</v>
      </c>
      <c r="J681" s="4">
        <v>0</v>
      </c>
      <c r="K681" s="21">
        <v>0.97009999999999996</v>
      </c>
      <c r="L681" s="21">
        <v>8.4699999999999998E-2</v>
      </c>
      <c r="M681" s="4">
        <v>1</v>
      </c>
      <c r="N681" s="4">
        <v>0</v>
      </c>
      <c r="O681" s="4">
        <v>0</v>
      </c>
      <c r="P681" s="4">
        <v>86.5</v>
      </c>
      <c r="Q681" s="15">
        <v>16759.37</v>
      </c>
      <c r="R681" s="15">
        <v>96977.86</v>
      </c>
      <c r="S681" s="15">
        <v>43800.55</v>
      </c>
      <c r="T681" s="15">
        <v>1935999.16</v>
      </c>
      <c r="U681" s="22">
        <f t="shared" si="50"/>
        <v>1793699.0200000003</v>
      </c>
      <c r="V681" s="23">
        <f t="shared" si="51"/>
        <v>7.3502170321189428E-2</v>
      </c>
      <c r="W681" s="24">
        <f>Parametros!$B$4*H681+Parametros!$B$5*K681*100+Parametros!$B$6*P681+Parametros!$B$7*(1-L681)*100</f>
        <v>85.157499999999999</v>
      </c>
      <c r="X681" s="16">
        <f>INDEX('Tasa Referencia'!$B$2:$B$37,MATCH(B681,'Tasa Referencia'!$A$2:$A$37,0))</f>
        <v>7.7399999999999997E-2</v>
      </c>
      <c r="Y681" s="16">
        <f>INDEX('Catalogo Proveedores'!$N$2:$N$101,MATCH(A681,'Catalogo Proveedores'!$A$2:$A$101,0))</f>
        <v>1.72E-2</v>
      </c>
      <c r="Z681" s="14">
        <v>7.62E-3</v>
      </c>
      <c r="AA681" s="16">
        <f t="shared" si="52"/>
        <v>0.10221999999999999</v>
      </c>
      <c r="AB681" s="25">
        <f t="shared" si="53"/>
        <v>8.1435067457080734E-3</v>
      </c>
      <c r="AC681" s="23">
        <f t="shared" si="54"/>
        <v>6.5358663575481354E-2</v>
      </c>
    </row>
    <row r="682" spans="1:29" x14ac:dyDescent="0.3">
      <c r="A682" s="4" t="s">
        <v>109</v>
      </c>
      <c r="B682" s="18">
        <v>45901</v>
      </c>
      <c r="C682" s="4" t="s">
        <v>282</v>
      </c>
      <c r="D682" s="4">
        <v>9</v>
      </c>
      <c r="E682" s="15">
        <v>1512993.72</v>
      </c>
      <c r="F682" s="19">
        <v>1.2417</v>
      </c>
      <c r="G682" s="20">
        <v>0</v>
      </c>
      <c r="H682" s="4">
        <v>71.3</v>
      </c>
      <c r="I682" s="4">
        <v>10</v>
      </c>
      <c r="J682" s="4">
        <v>0</v>
      </c>
      <c r="K682" s="21">
        <v>0.97189999999999999</v>
      </c>
      <c r="L682" s="21">
        <v>0.12820000000000001</v>
      </c>
      <c r="M682" s="4">
        <v>0</v>
      </c>
      <c r="N682" s="4">
        <v>0</v>
      </c>
      <c r="O682" s="4">
        <v>0</v>
      </c>
      <c r="P682" s="4">
        <v>83.9</v>
      </c>
      <c r="Q682" s="15">
        <v>0</v>
      </c>
      <c r="R682" s="15">
        <v>77409.95</v>
      </c>
      <c r="S682" s="15">
        <v>58170.91</v>
      </c>
      <c r="T682" s="15">
        <v>1740099.03</v>
      </c>
      <c r="U682" s="22">
        <f t="shared" si="50"/>
        <v>1532232.76</v>
      </c>
      <c r="V682" s="23">
        <f t="shared" si="51"/>
        <v>0.11945657483643331</v>
      </c>
      <c r="W682" s="24">
        <f>Parametros!$B$4*H682+Parametros!$B$5*K682*100+Parametros!$B$6*P682+Parametros!$B$7*(1-L682)*100</f>
        <v>83.968999999999994</v>
      </c>
      <c r="X682" s="16">
        <f>INDEX('Tasa Referencia'!$B$2:$B$37,MATCH(B682,'Tasa Referencia'!$A$2:$A$37,0))</f>
        <v>7.4899999999999994E-2</v>
      </c>
      <c r="Y682" s="16">
        <f>INDEX('Catalogo Proveedores'!$N$2:$N$101,MATCH(A682,'Catalogo Proveedores'!$A$2:$A$101,0))</f>
        <v>1.72E-2</v>
      </c>
      <c r="Z682" s="14">
        <v>3.1199999999999999E-3</v>
      </c>
      <c r="AA682" s="16">
        <f t="shared" si="52"/>
        <v>9.5219999999999985E-2</v>
      </c>
      <c r="AB682" s="25">
        <f t="shared" si="53"/>
        <v>7.6084026107969827E-3</v>
      </c>
      <c r="AC682" s="23">
        <f t="shared" si="54"/>
        <v>0.11184817222563632</v>
      </c>
    </row>
    <row r="683" spans="1:29" x14ac:dyDescent="0.3">
      <c r="A683" s="4" t="s">
        <v>109</v>
      </c>
      <c r="B683" s="18">
        <v>45931</v>
      </c>
      <c r="C683" s="4" t="s">
        <v>282</v>
      </c>
      <c r="D683" s="4">
        <v>10</v>
      </c>
      <c r="E683" s="15">
        <v>1671957.01</v>
      </c>
      <c r="F683" s="19">
        <v>1.2417</v>
      </c>
      <c r="G683" s="20">
        <v>0</v>
      </c>
      <c r="H683" s="4">
        <v>71.099999999999994</v>
      </c>
      <c r="I683" s="4">
        <v>8</v>
      </c>
      <c r="J683" s="4">
        <v>0</v>
      </c>
      <c r="K683" s="21">
        <v>0.98280000000000001</v>
      </c>
      <c r="L683" s="21">
        <v>0.15329999999999999</v>
      </c>
      <c r="M683" s="4">
        <v>1</v>
      </c>
      <c r="N683" s="4">
        <v>0</v>
      </c>
      <c r="O683" s="4">
        <v>0</v>
      </c>
      <c r="P683" s="4">
        <v>83.9</v>
      </c>
      <c r="Q683" s="15">
        <v>12559.36</v>
      </c>
      <c r="R683" s="15">
        <v>140599.67000000001</v>
      </c>
      <c r="S683" s="15">
        <v>76912.92</v>
      </c>
      <c r="T683" s="15">
        <v>1911305.87</v>
      </c>
      <c r="U683" s="22">
        <f t="shared" si="50"/>
        <v>1748203.12</v>
      </c>
      <c r="V683" s="23">
        <f t="shared" si="51"/>
        <v>8.5335765750565076E-2</v>
      </c>
      <c r="W683" s="24">
        <f>Parametros!$B$4*H683+Parametros!$B$5*K683*100+Parametros!$B$6*P683+Parametros!$B$7*(1-L683)*100</f>
        <v>83.849500000000006</v>
      </c>
      <c r="X683" s="16">
        <f>INDEX('Tasa Referencia'!$B$2:$B$37,MATCH(B683,'Tasa Referencia'!$A$2:$A$37,0))</f>
        <v>7.4300000000000005E-2</v>
      </c>
      <c r="Y683" s="16">
        <f>INDEX('Catalogo Proveedores'!$N$2:$N$101,MATCH(A683,'Catalogo Proveedores'!$A$2:$A$101,0))</f>
        <v>1.72E-2</v>
      </c>
      <c r="Z683" s="14">
        <v>3.4299999999999999E-3</v>
      </c>
      <c r="AA683" s="16">
        <f t="shared" si="52"/>
        <v>9.493E-2</v>
      </c>
      <c r="AB683" s="25">
        <f t="shared" si="53"/>
        <v>7.5861664462870682E-3</v>
      </c>
      <c r="AC683" s="23">
        <f t="shared" si="54"/>
        <v>7.7749599304278008E-2</v>
      </c>
    </row>
    <row r="684" spans="1:29" x14ac:dyDescent="0.3">
      <c r="A684" s="4" t="s">
        <v>109</v>
      </c>
      <c r="B684" s="18">
        <v>45962</v>
      </c>
      <c r="C684" s="4" t="s">
        <v>282</v>
      </c>
      <c r="D684" s="4">
        <v>11</v>
      </c>
      <c r="E684" s="15">
        <v>1602083.77</v>
      </c>
      <c r="F684" s="19">
        <v>1.2417</v>
      </c>
      <c r="G684" s="20">
        <v>0</v>
      </c>
      <c r="H684" s="4">
        <v>74.099999999999994</v>
      </c>
      <c r="I684" s="4">
        <v>9</v>
      </c>
      <c r="J684" s="4">
        <v>1</v>
      </c>
      <c r="K684" s="21">
        <v>0.88329999999999997</v>
      </c>
      <c r="L684" s="21">
        <v>5.6000000000000001E-2</v>
      </c>
      <c r="M684" s="4">
        <v>0</v>
      </c>
      <c r="N684" s="4">
        <v>0</v>
      </c>
      <c r="O684" s="4">
        <v>0</v>
      </c>
      <c r="P684" s="4">
        <v>89</v>
      </c>
      <c r="Q684" s="15">
        <v>0</v>
      </c>
      <c r="R684" s="15">
        <v>44257.03</v>
      </c>
      <c r="S684" s="15">
        <v>30126.58</v>
      </c>
      <c r="T684" s="15">
        <v>1678367.29</v>
      </c>
      <c r="U684" s="22">
        <f t="shared" si="50"/>
        <v>1616214.22</v>
      </c>
      <c r="V684" s="23">
        <f t="shared" si="51"/>
        <v>3.7031864461562564E-2</v>
      </c>
      <c r="W684" s="24">
        <f>Parametros!$B$4*H684+Parametros!$B$5*K684*100+Parametros!$B$6*P684+Parametros!$B$7*(1-L684)*100</f>
        <v>84.393999999999991</v>
      </c>
      <c r="X684" s="16">
        <f>INDEX('Tasa Referencia'!$B$2:$B$37,MATCH(B684,'Tasa Referencia'!$A$2:$A$37,0))</f>
        <v>7.2800000000000004E-2</v>
      </c>
      <c r="Y684" s="16">
        <f>INDEX('Catalogo Proveedores'!$N$2:$N$101,MATCH(A684,'Catalogo Proveedores'!$A$2:$A$101,0))</f>
        <v>1.72E-2</v>
      </c>
      <c r="Z684" s="14">
        <v>4.9500000000000004E-3</v>
      </c>
      <c r="AA684" s="16">
        <f t="shared" si="52"/>
        <v>9.4949999999999993E-2</v>
      </c>
      <c r="AB684" s="25">
        <f t="shared" si="53"/>
        <v>7.5877001481845507E-3</v>
      </c>
      <c r="AC684" s="23">
        <f t="shared" si="54"/>
        <v>2.9444164313378013E-2</v>
      </c>
    </row>
    <row r="685" spans="1:29" x14ac:dyDescent="0.3">
      <c r="A685" s="4" t="s">
        <v>109</v>
      </c>
      <c r="B685" s="18">
        <v>45992</v>
      </c>
      <c r="C685" s="4" t="s">
        <v>282</v>
      </c>
      <c r="D685" s="4">
        <v>12</v>
      </c>
      <c r="E685" s="15">
        <v>1405659.65</v>
      </c>
      <c r="F685" s="19">
        <v>1.2417</v>
      </c>
      <c r="G685" s="20">
        <v>0</v>
      </c>
      <c r="H685" s="4">
        <v>74.400000000000006</v>
      </c>
      <c r="I685" s="4">
        <v>12</v>
      </c>
      <c r="J685" s="4">
        <v>1</v>
      </c>
      <c r="K685" s="21">
        <v>0.94179999999999997</v>
      </c>
      <c r="L685" s="21">
        <v>0.14360000000000001</v>
      </c>
      <c r="M685" s="4">
        <v>0</v>
      </c>
      <c r="N685" s="4">
        <v>0</v>
      </c>
      <c r="O685" s="4">
        <v>0</v>
      </c>
      <c r="P685" s="4">
        <v>82.1</v>
      </c>
      <c r="Q685" s="15">
        <v>0</v>
      </c>
      <c r="R685" s="15">
        <v>113826.17</v>
      </c>
      <c r="S685" s="15">
        <v>63362</v>
      </c>
      <c r="T685" s="15">
        <v>1611744.25</v>
      </c>
      <c r="U685" s="22">
        <f t="shared" si="50"/>
        <v>1456123.8199999998</v>
      </c>
      <c r="V685" s="23">
        <f t="shared" si="51"/>
        <v>9.6554046958753026E-2</v>
      </c>
      <c r="W685" s="24">
        <f>Parametros!$B$4*H685+Parametros!$B$5*K685*100+Parametros!$B$6*P685+Parametros!$B$7*(1-L685)*100</f>
        <v>83.56</v>
      </c>
      <c r="X685" s="16">
        <f>INDEX('Tasa Referencia'!$B$2:$B$37,MATCH(B685,'Tasa Referencia'!$A$2:$A$37,0))</f>
        <v>6.9599999999999995E-2</v>
      </c>
      <c r="Y685" s="16">
        <f>INDEX('Catalogo Proveedores'!$N$2:$N$101,MATCH(A685,'Catalogo Proveedores'!$A$2:$A$101,0))</f>
        <v>1.72E-2</v>
      </c>
      <c r="Z685" s="14">
        <v>6.4200000000000004E-3</v>
      </c>
      <c r="AA685" s="16">
        <f t="shared" si="52"/>
        <v>9.3219999999999983E-2</v>
      </c>
      <c r="AB685" s="25">
        <f t="shared" si="53"/>
        <v>7.4549398778618325E-3</v>
      </c>
      <c r="AC685" s="23">
        <f t="shared" si="54"/>
        <v>8.9099107080891193E-2</v>
      </c>
    </row>
    <row r="686" spans="1:29" x14ac:dyDescent="0.3">
      <c r="A686" s="4" t="s">
        <v>112</v>
      </c>
      <c r="B686" s="18">
        <v>44927</v>
      </c>
      <c r="C686" s="4" t="s">
        <v>279</v>
      </c>
      <c r="D686" s="4">
        <v>1</v>
      </c>
      <c r="E686" s="15">
        <v>1296824.29</v>
      </c>
      <c r="F686" s="19">
        <v>1</v>
      </c>
      <c r="G686" s="20">
        <v>0</v>
      </c>
      <c r="H686" s="4">
        <v>95.7</v>
      </c>
      <c r="I686" s="4">
        <v>7</v>
      </c>
      <c r="J686" s="4">
        <v>1</v>
      </c>
      <c r="K686" s="21">
        <v>0.8488</v>
      </c>
      <c r="L686" s="21">
        <v>2.3800000000000002E-2</v>
      </c>
      <c r="M686" s="4">
        <v>3</v>
      </c>
      <c r="N686" s="4">
        <v>0</v>
      </c>
      <c r="O686" s="4">
        <v>0</v>
      </c>
      <c r="P686" s="4">
        <v>82.4</v>
      </c>
      <c r="Q686" s="15">
        <v>63531.67</v>
      </c>
      <c r="R686" s="15">
        <v>11505.13</v>
      </c>
      <c r="S686" s="15">
        <v>11849.6</v>
      </c>
      <c r="T686" s="15">
        <v>1471250.66</v>
      </c>
      <c r="U686" s="22">
        <f t="shared" si="50"/>
        <v>1360011.4899999998</v>
      </c>
      <c r="V686" s="23">
        <f t="shared" si="51"/>
        <v>7.5608577806857313E-2</v>
      </c>
      <c r="W686" s="24">
        <f>Parametros!$B$4*H686+Parametros!$B$5*K686*100+Parametros!$B$6*P686+Parametros!$B$7*(1-L686)*100</f>
        <v>90.081999999999994</v>
      </c>
      <c r="X686" s="16">
        <f>INDEX('Tasa Referencia'!$B$2:$B$37,MATCH(B686,'Tasa Referencia'!$A$2:$A$37,0))</f>
        <v>0.1125</v>
      </c>
      <c r="Y686" s="16">
        <f>INDEX('Catalogo Proveedores'!$N$2:$N$101,MATCH(A686,'Catalogo Proveedores'!$A$2:$A$101,0))</f>
        <v>2.7900000000000001E-2</v>
      </c>
      <c r="Z686" s="14">
        <v>-3.5500000000000002E-3</v>
      </c>
      <c r="AA686" s="16">
        <f t="shared" si="52"/>
        <v>0.13685</v>
      </c>
      <c r="AB686" s="25">
        <f t="shared" si="53"/>
        <v>1.0745765427869758E-2</v>
      </c>
      <c r="AC686" s="23">
        <f t="shared" si="54"/>
        <v>6.4862812378987555E-2</v>
      </c>
    </row>
    <row r="687" spans="1:29" x14ac:dyDescent="0.3">
      <c r="A687" s="4" t="s">
        <v>112</v>
      </c>
      <c r="B687" s="18">
        <v>44958</v>
      </c>
      <c r="C687" s="4" t="s">
        <v>279</v>
      </c>
      <c r="D687" s="4">
        <v>2</v>
      </c>
      <c r="E687" s="15">
        <v>1233066.17</v>
      </c>
      <c r="F687" s="19">
        <v>1</v>
      </c>
      <c r="G687" s="20">
        <v>0</v>
      </c>
      <c r="H687" s="4">
        <v>93</v>
      </c>
      <c r="I687" s="4">
        <v>11</v>
      </c>
      <c r="J687" s="4">
        <v>3</v>
      </c>
      <c r="K687" s="21">
        <v>0.70589999999999997</v>
      </c>
      <c r="L687" s="21">
        <v>1.47E-2</v>
      </c>
      <c r="M687" s="4">
        <v>2</v>
      </c>
      <c r="N687" s="4">
        <v>0</v>
      </c>
      <c r="O687" s="4">
        <v>0</v>
      </c>
      <c r="P687" s="4">
        <v>91</v>
      </c>
      <c r="Q687" s="15">
        <v>31117.26</v>
      </c>
      <c r="R687" s="15">
        <v>7113.29</v>
      </c>
      <c r="S687" s="15">
        <v>12842.46</v>
      </c>
      <c r="T687" s="15">
        <v>1239210.21</v>
      </c>
      <c r="U687" s="22">
        <f t="shared" si="50"/>
        <v>1258454.26</v>
      </c>
      <c r="V687" s="23">
        <f t="shared" si="51"/>
        <v>-1.5529286189467442E-2</v>
      </c>
      <c r="W687" s="24">
        <f>Parametros!$B$4*H687+Parametros!$B$5*K687*100+Parametros!$B$6*P687+Parametros!$B$7*(1-L687)*100</f>
        <v>86.706499999999991</v>
      </c>
      <c r="X687" s="16">
        <f>INDEX('Tasa Referencia'!$B$2:$B$37,MATCH(B687,'Tasa Referencia'!$A$2:$A$37,0))</f>
        <v>0.11409999999999999</v>
      </c>
      <c r="Y687" s="16">
        <f>INDEX('Catalogo Proveedores'!$N$2:$N$101,MATCH(A687,'Catalogo Proveedores'!$A$2:$A$101,0))</f>
        <v>2.7900000000000001E-2</v>
      </c>
      <c r="Z687" s="14">
        <v>-4.7000000000000002E-3</v>
      </c>
      <c r="AA687" s="16">
        <f t="shared" si="52"/>
        <v>0.13729999999999998</v>
      </c>
      <c r="AB687" s="25">
        <f t="shared" si="53"/>
        <v>1.0779099721309526E-2</v>
      </c>
      <c r="AC687" s="23">
        <f t="shared" si="54"/>
        <v>-2.6308385910776968E-2</v>
      </c>
    </row>
    <row r="688" spans="1:29" x14ac:dyDescent="0.3">
      <c r="A688" s="4" t="s">
        <v>112</v>
      </c>
      <c r="B688" s="18">
        <v>44986</v>
      </c>
      <c r="C688" s="4" t="s">
        <v>279</v>
      </c>
      <c r="D688" s="4">
        <v>3</v>
      </c>
      <c r="E688" s="15">
        <v>1391278.17</v>
      </c>
      <c r="F688" s="19">
        <v>1</v>
      </c>
      <c r="G688" s="20">
        <v>0</v>
      </c>
      <c r="H688" s="4">
        <v>91.4</v>
      </c>
      <c r="I688" s="4">
        <v>10</v>
      </c>
      <c r="J688" s="4">
        <v>1</v>
      </c>
      <c r="K688" s="21">
        <v>0.87</v>
      </c>
      <c r="L688" s="21">
        <v>2.8799999999999999E-2</v>
      </c>
      <c r="M688" s="4">
        <v>1</v>
      </c>
      <c r="N688" s="4">
        <v>1</v>
      </c>
      <c r="O688" s="4">
        <v>112.6</v>
      </c>
      <c r="P688" s="4">
        <v>84.2</v>
      </c>
      <c r="Q688" s="15">
        <v>483724.75</v>
      </c>
      <c r="R688" s="15">
        <v>16641.86</v>
      </c>
      <c r="S688" s="15">
        <v>14809.98</v>
      </c>
      <c r="T688" s="15">
        <v>1519166.1</v>
      </c>
      <c r="U688" s="22">
        <f t="shared" si="50"/>
        <v>1876834.8</v>
      </c>
      <c r="V688" s="23">
        <f t="shared" si="51"/>
        <v>-0.23543752062397913</v>
      </c>
      <c r="W688" s="24">
        <f>Parametros!$B$4*H688+Parametros!$B$5*K688*100+Parametros!$B$6*P688+Parametros!$B$7*(1-L688)*100</f>
        <v>89.498000000000005</v>
      </c>
      <c r="X688" s="16">
        <f>INDEX('Tasa Referencia'!$B$2:$B$37,MATCH(B688,'Tasa Referencia'!$A$2:$A$37,0))</f>
        <v>0.114</v>
      </c>
      <c r="Y688" s="16">
        <f>INDEX('Catalogo Proveedores'!$N$2:$N$101,MATCH(A688,'Catalogo Proveedores'!$A$2:$A$101,0))</f>
        <v>2.7900000000000001E-2</v>
      </c>
      <c r="Z688" s="14">
        <v>7.1000000000000002E-4</v>
      </c>
      <c r="AA688" s="16">
        <f t="shared" si="52"/>
        <v>0.14260999999999999</v>
      </c>
      <c r="AB688" s="25">
        <f t="shared" si="53"/>
        <v>1.1171533967374359E-2</v>
      </c>
      <c r="AC688" s="23">
        <f t="shared" si="54"/>
        <v>-0.24660905459135349</v>
      </c>
    </row>
    <row r="689" spans="1:29" x14ac:dyDescent="0.3">
      <c r="A689" s="4" t="s">
        <v>112</v>
      </c>
      <c r="B689" s="18">
        <v>45017</v>
      </c>
      <c r="C689" s="4" t="s">
        <v>279</v>
      </c>
      <c r="D689" s="4">
        <v>4</v>
      </c>
      <c r="E689" s="15">
        <v>1289408.3400000001</v>
      </c>
      <c r="F689" s="19">
        <v>1.0503</v>
      </c>
      <c r="G689" s="20">
        <v>5.0299999999999997E-2</v>
      </c>
      <c r="H689" s="4">
        <v>94.8</v>
      </c>
      <c r="I689" s="4">
        <v>6</v>
      </c>
      <c r="J689" s="4">
        <v>1</v>
      </c>
      <c r="K689" s="21">
        <v>0.86280000000000001</v>
      </c>
      <c r="L689" s="21">
        <v>1.34E-2</v>
      </c>
      <c r="M689" s="4">
        <v>1</v>
      </c>
      <c r="N689" s="4">
        <v>1</v>
      </c>
      <c r="O689" s="4">
        <v>2.4</v>
      </c>
      <c r="P689" s="4">
        <v>88.3</v>
      </c>
      <c r="Q689" s="15">
        <v>9565.77</v>
      </c>
      <c r="R689" s="15">
        <v>8724.61</v>
      </c>
      <c r="S689" s="15">
        <v>7776.47</v>
      </c>
      <c r="T689" s="15">
        <v>1537456.66</v>
      </c>
      <c r="U689" s="22">
        <f t="shared" si="50"/>
        <v>1299922.2500000002</v>
      </c>
      <c r="V689" s="23">
        <f t="shared" si="51"/>
        <v>0.15449828029623919</v>
      </c>
      <c r="W689" s="24">
        <f>Parametros!$B$4*H689+Parametros!$B$5*K689*100+Parametros!$B$6*P689+Parametros!$B$7*(1-L689)*100</f>
        <v>91.52300000000001</v>
      </c>
      <c r="X689" s="16">
        <f>INDEX('Tasa Referencia'!$B$2:$B$37,MATCH(B689,'Tasa Referencia'!$A$2:$A$37,0))</f>
        <v>0.1119</v>
      </c>
      <c r="Y689" s="16">
        <f>INDEX('Catalogo Proveedores'!$N$2:$N$101,MATCH(A689,'Catalogo Proveedores'!$A$2:$A$101,0))</f>
        <v>2.7900000000000001E-2</v>
      </c>
      <c r="Z689" s="14">
        <v>-1.3799999999999999E-3</v>
      </c>
      <c r="AA689" s="16">
        <f t="shared" si="52"/>
        <v>0.13842000000000002</v>
      </c>
      <c r="AB689" s="25">
        <f t="shared" si="53"/>
        <v>1.0862012609953897E-2</v>
      </c>
      <c r="AC689" s="23">
        <f t="shared" si="54"/>
        <v>0.14363626768628529</v>
      </c>
    </row>
    <row r="690" spans="1:29" x14ac:dyDescent="0.3">
      <c r="A690" s="4" t="s">
        <v>112</v>
      </c>
      <c r="B690" s="18">
        <v>45047</v>
      </c>
      <c r="C690" s="4" t="s">
        <v>279</v>
      </c>
      <c r="D690" s="4">
        <v>5</v>
      </c>
      <c r="E690" s="15">
        <v>1420220.85</v>
      </c>
      <c r="F690" s="19">
        <v>1.0503</v>
      </c>
      <c r="G690" s="20">
        <v>0</v>
      </c>
      <c r="H690" s="4">
        <v>96.2</v>
      </c>
      <c r="I690" s="4">
        <v>6</v>
      </c>
      <c r="J690" s="4">
        <v>1</v>
      </c>
      <c r="K690" s="21">
        <v>0.84740000000000004</v>
      </c>
      <c r="L690" s="21">
        <v>2.29E-2</v>
      </c>
      <c r="M690" s="4">
        <v>2</v>
      </c>
      <c r="N690" s="4">
        <v>0</v>
      </c>
      <c r="O690" s="4">
        <v>0</v>
      </c>
      <c r="P690" s="4">
        <v>86</v>
      </c>
      <c r="Q690" s="15">
        <v>20715.16</v>
      </c>
      <c r="R690" s="15">
        <v>14021.31</v>
      </c>
      <c r="S690" s="15">
        <v>12612.45</v>
      </c>
      <c r="T690" s="15">
        <v>1605829.36</v>
      </c>
      <c r="U690" s="22">
        <f t="shared" si="50"/>
        <v>1442344.87</v>
      </c>
      <c r="V690" s="23">
        <f t="shared" si="51"/>
        <v>0.10180688812415285</v>
      </c>
      <c r="W690" s="24">
        <f>Parametros!$B$4*H690+Parametros!$B$5*K690*100+Parametros!$B$6*P690+Parametros!$B$7*(1-L690)*100</f>
        <v>90.948499999999996</v>
      </c>
      <c r="X690" s="16">
        <f>INDEX('Tasa Referencia'!$B$2:$B$37,MATCH(B690,'Tasa Referencia'!$A$2:$A$37,0))</f>
        <v>0.11210000000000001</v>
      </c>
      <c r="Y690" s="16">
        <f>INDEX('Catalogo Proveedores'!$N$2:$N$101,MATCH(A690,'Catalogo Proveedores'!$A$2:$A$101,0))</f>
        <v>2.7900000000000001E-2</v>
      </c>
      <c r="Z690" s="14">
        <v>-3.6800000000000001E-3</v>
      </c>
      <c r="AA690" s="16">
        <f t="shared" si="52"/>
        <v>0.13632000000000002</v>
      </c>
      <c r="AB690" s="25">
        <f t="shared" si="53"/>
        <v>1.0706489522621432E-2</v>
      </c>
      <c r="AC690" s="23">
        <f t="shared" si="54"/>
        <v>9.1100398601531421E-2</v>
      </c>
    </row>
    <row r="691" spans="1:29" x14ac:dyDescent="0.3">
      <c r="A691" s="4" t="s">
        <v>112</v>
      </c>
      <c r="B691" s="18">
        <v>45078</v>
      </c>
      <c r="C691" s="4" t="s">
        <v>279</v>
      </c>
      <c r="D691" s="4">
        <v>6</v>
      </c>
      <c r="E691" s="15">
        <v>1324425.94</v>
      </c>
      <c r="F691" s="19">
        <v>1.0503</v>
      </c>
      <c r="G691" s="20">
        <v>0</v>
      </c>
      <c r="H691" s="4">
        <v>98.1</v>
      </c>
      <c r="I691" s="4">
        <v>9</v>
      </c>
      <c r="J691" s="4">
        <v>1</v>
      </c>
      <c r="K691" s="21">
        <v>0.85240000000000005</v>
      </c>
      <c r="L691" s="21">
        <v>9.2999999999999992E-3</v>
      </c>
      <c r="M691" s="4">
        <v>0</v>
      </c>
      <c r="N691" s="4">
        <v>0</v>
      </c>
      <c r="O691" s="4">
        <v>0</v>
      </c>
      <c r="P691" s="4">
        <v>91.9</v>
      </c>
      <c r="Q691" s="15">
        <v>0</v>
      </c>
      <c r="R691" s="15">
        <v>4988.6000000000004</v>
      </c>
      <c r="S691" s="15">
        <v>6344.08</v>
      </c>
      <c r="T691" s="15">
        <v>1448594.63</v>
      </c>
      <c r="U691" s="22">
        <f t="shared" si="50"/>
        <v>1323070.46</v>
      </c>
      <c r="V691" s="23">
        <f t="shared" si="51"/>
        <v>8.6652378381383302E-2</v>
      </c>
      <c r="W691" s="24">
        <f>Parametros!$B$4*H691+Parametros!$B$5*K691*100+Parametros!$B$6*P691+Parametros!$B$7*(1-L691)*100</f>
        <v>93.147500000000008</v>
      </c>
      <c r="X691" s="16">
        <f>INDEX('Tasa Referencia'!$B$2:$B$37,MATCH(B691,'Tasa Referencia'!$A$2:$A$37,0))</f>
        <v>0.1119</v>
      </c>
      <c r="Y691" s="16">
        <f>INDEX('Catalogo Proveedores'!$N$2:$N$101,MATCH(A691,'Catalogo Proveedores'!$A$2:$A$101,0))</f>
        <v>2.7900000000000001E-2</v>
      </c>
      <c r="Z691" s="14">
        <v>-3.7599999999999999E-3</v>
      </c>
      <c r="AA691" s="16">
        <f t="shared" si="52"/>
        <v>0.13603999999999999</v>
      </c>
      <c r="AB691" s="25">
        <f t="shared" si="53"/>
        <v>1.0685733208143366E-2</v>
      </c>
      <c r="AC691" s="23">
        <f t="shared" si="54"/>
        <v>7.5966645173239936E-2</v>
      </c>
    </row>
    <row r="692" spans="1:29" x14ac:dyDescent="0.3">
      <c r="A692" s="4" t="s">
        <v>112</v>
      </c>
      <c r="B692" s="18">
        <v>45108</v>
      </c>
      <c r="C692" s="4" t="s">
        <v>279</v>
      </c>
      <c r="D692" s="4">
        <v>7</v>
      </c>
      <c r="E692" s="15">
        <v>1415613.56</v>
      </c>
      <c r="F692" s="19">
        <v>1.0503</v>
      </c>
      <c r="G692" s="20">
        <v>0</v>
      </c>
      <c r="H692" s="4">
        <v>99.7</v>
      </c>
      <c r="I692" s="4">
        <v>8</v>
      </c>
      <c r="J692" s="4">
        <v>1</v>
      </c>
      <c r="K692" s="21">
        <v>0.86380000000000001</v>
      </c>
      <c r="L692" s="21">
        <v>1.6000000000000001E-3</v>
      </c>
      <c r="M692" s="4">
        <v>1</v>
      </c>
      <c r="N692" s="4">
        <v>0</v>
      </c>
      <c r="O692" s="4">
        <v>0</v>
      </c>
      <c r="P692" s="4">
        <v>83.9</v>
      </c>
      <c r="Q692" s="15">
        <v>5690.62</v>
      </c>
      <c r="R692" s="15">
        <v>1455.1</v>
      </c>
      <c r="S692" s="15">
        <v>3490.11</v>
      </c>
      <c r="T692" s="15">
        <v>1615540.93</v>
      </c>
      <c r="U692" s="22">
        <f t="shared" si="50"/>
        <v>1419269.1700000002</v>
      </c>
      <c r="V692" s="23">
        <f t="shared" si="51"/>
        <v>0.12148980960822811</v>
      </c>
      <c r="W692" s="24">
        <f>Parametros!$B$4*H692+Parametros!$B$5*K692*100+Parametros!$B$6*P692+Parametros!$B$7*(1-L692)*100</f>
        <v>92.564999999999998</v>
      </c>
      <c r="X692" s="16">
        <f>INDEX('Tasa Referencia'!$B$2:$B$37,MATCH(B692,'Tasa Referencia'!$A$2:$A$37,0))</f>
        <v>0.1132</v>
      </c>
      <c r="Y692" s="16">
        <f>INDEX('Catalogo Proveedores'!$N$2:$N$101,MATCH(A692,'Catalogo Proveedores'!$A$2:$A$101,0))</f>
        <v>2.7900000000000001E-2</v>
      </c>
      <c r="Z692" s="14">
        <v>3.5E-4</v>
      </c>
      <c r="AA692" s="16">
        <f t="shared" si="52"/>
        <v>0.14144999999999999</v>
      </c>
      <c r="AB692" s="25">
        <f t="shared" si="53"/>
        <v>1.1085947377462713E-2</v>
      </c>
      <c r="AC692" s="23">
        <f t="shared" si="54"/>
        <v>0.1104038622307654</v>
      </c>
    </row>
    <row r="693" spans="1:29" x14ac:dyDescent="0.3">
      <c r="A693" s="4" t="s">
        <v>112</v>
      </c>
      <c r="B693" s="18">
        <v>45139</v>
      </c>
      <c r="C693" s="4" t="s">
        <v>279</v>
      </c>
      <c r="D693" s="4">
        <v>8</v>
      </c>
      <c r="E693" s="15">
        <v>1422754.93</v>
      </c>
      <c r="F693" s="19">
        <v>1.0503</v>
      </c>
      <c r="G693" s="20">
        <v>0</v>
      </c>
      <c r="H693" s="4">
        <v>100</v>
      </c>
      <c r="I693" s="4">
        <v>9</v>
      </c>
      <c r="J693" s="4">
        <v>1</v>
      </c>
      <c r="K693" s="21">
        <v>0.85240000000000005</v>
      </c>
      <c r="L693" s="21">
        <v>0</v>
      </c>
      <c r="M693" s="4">
        <v>2</v>
      </c>
      <c r="N693" s="4">
        <v>0</v>
      </c>
      <c r="O693" s="4">
        <v>0</v>
      </c>
      <c r="P693" s="4">
        <v>88.2</v>
      </c>
      <c r="Q693" s="15">
        <v>22139.5</v>
      </c>
      <c r="R693" s="15">
        <v>0</v>
      </c>
      <c r="S693" s="15">
        <v>2845.51</v>
      </c>
      <c r="T693" s="15">
        <v>1522779.99</v>
      </c>
      <c r="U693" s="22">
        <f t="shared" si="50"/>
        <v>1442048.92</v>
      </c>
      <c r="V693" s="23">
        <f t="shared" si="51"/>
        <v>5.3015583689144788E-2</v>
      </c>
      <c r="W693" s="24">
        <f>Parametros!$B$4*H693+Parametros!$B$5*K693*100+Parametros!$B$6*P693+Parametros!$B$7*(1-L693)*100</f>
        <v>93.212000000000003</v>
      </c>
      <c r="X693" s="16">
        <f>INDEX('Tasa Referencia'!$B$2:$B$37,MATCH(B693,'Tasa Referencia'!$A$2:$A$37,0))</f>
        <v>0.1124</v>
      </c>
      <c r="Y693" s="16">
        <f>INDEX('Catalogo Proveedores'!$N$2:$N$101,MATCH(A693,'Catalogo Proveedores'!$A$2:$A$101,0))</f>
        <v>2.7900000000000001E-2</v>
      </c>
      <c r="Z693" s="14">
        <v>1.2700000000000001E-3</v>
      </c>
      <c r="AA693" s="16">
        <f t="shared" si="52"/>
        <v>0.14157</v>
      </c>
      <c r="AB693" s="25">
        <f t="shared" si="53"/>
        <v>1.1094804859018037E-2</v>
      </c>
      <c r="AC693" s="23">
        <f t="shared" si="54"/>
        <v>4.1920778830126751E-2</v>
      </c>
    </row>
    <row r="694" spans="1:29" x14ac:dyDescent="0.3">
      <c r="A694" s="4" t="s">
        <v>112</v>
      </c>
      <c r="B694" s="18">
        <v>45170</v>
      </c>
      <c r="C694" s="4" t="s">
        <v>279</v>
      </c>
      <c r="D694" s="4">
        <v>9</v>
      </c>
      <c r="E694" s="15">
        <v>1409307.72</v>
      </c>
      <c r="F694" s="19">
        <v>1.0503</v>
      </c>
      <c r="G694" s="20">
        <v>0</v>
      </c>
      <c r="H694" s="4">
        <v>100</v>
      </c>
      <c r="I694" s="4">
        <v>9</v>
      </c>
      <c r="J694" s="4">
        <v>2</v>
      </c>
      <c r="K694" s="21">
        <v>0.82579999999999998</v>
      </c>
      <c r="L694" s="21">
        <v>0</v>
      </c>
      <c r="M694" s="4">
        <v>0</v>
      </c>
      <c r="N694" s="4">
        <v>0</v>
      </c>
      <c r="O694" s="4">
        <v>0</v>
      </c>
      <c r="P694" s="4">
        <v>90.6</v>
      </c>
      <c r="Q694" s="15">
        <v>0</v>
      </c>
      <c r="R694" s="15">
        <v>0</v>
      </c>
      <c r="S694" s="15">
        <v>5637.23</v>
      </c>
      <c r="T694" s="15">
        <v>1500144.83</v>
      </c>
      <c r="U694" s="22">
        <f t="shared" si="50"/>
        <v>1403670.49</v>
      </c>
      <c r="V694" s="23">
        <f t="shared" si="51"/>
        <v>6.4310017320127741E-2</v>
      </c>
      <c r="W694" s="24">
        <f>Parametros!$B$4*H694+Parametros!$B$5*K694*100+Parametros!$B$6*P694+Parametros!$B$7*(1-L694)*100</f>
        <v>92.894000000000005</v>
      </c>
      <c r="X694" s="16">
        <f>INDEX('Tasa Referencia'!$B$2:$B$37,MATCH(B694,'Tasa Referencia'!$A$2:$A$37,0))</f>
        <v>0.1134</v>
      </c>
      <c r="Y694" s="16">
        <f>INDEX('Catalogo Proveedores'!$N$2:$N$101,MATCH(A694,'Catalogo Proveedores'!$A$2:$A$101,0))</f>
        <v>2.7900000000000001E-2</v>
      </c>
      <c r="Z694" s="14">
        <v>-3.3E-4</v>
      </c>
      <c r="AA694" s="16">
        <f t="shared" si="52"/>
        <v>0.14097000000000001</v>
      </c>
      <c r="AB694" s="25">
        <f t="shared" si="53"/>
        <v>1.1050508913272861E-2</v>
      </c>
      <c r="AC694" s="23">
        <f t="shared" si="54"/>
        <v>5.325950840685488E-2</v>
      </c>
    </row>
    <row r="695" spans="1:29" x14ac:dyDescent="0.3">
      <c r="A695" s="4" t="s">
        <v>112</v>
      </c>
      <c r="B695" s="18">
        <v>45200</v>
      </c>
      <c r="C695" s="4" t="s">
        <v>279</v>
      </c>
      <c r="D695" s="4">
        <v>10</v>
      </c>
      <c r="E695" s="15">
        <v>1279609.28</v>
      </c>
      <c r="F695" s="19">
        <v>1.0503</v>
      </c>
      <c r="G695" s="20">
        <v>0</v>
      </c>
      <c r="H695" s="4">
        <v>96</v>
      </c>
      <c r="I695" s="4">
        <v>7</v>
      </c>
      <c r="J695" s="4">
        <v>3</v>
      </c>
      <c r="K695" s="21">
        <v>0.64170000000000005</v>
      </c>
      <c r="L695" s="21">
        <v>2.1000000000000001E-2</v>
      </c>
      <c r="M695" s="4">
        <v>0</v>
      </c>
      <c r="N695" s="4">
        <v>0</v>
      </c>
      <c r="O695" s="4">
        <v>0</v>
      </c>
      <c r="P695" s="4">
        <v>82.8</v>
      </c>
      <c r="Q695" s="15">
        <v>0</v>
      </c>
      <c r="R695" s="15">
        <v>14337.78</v>
      </c>
      <c r="S695" s="15">
        <v>15752.47</v>
      </c>
      <c r="T695" s="15">
        <v>1253514.1599999999</v>
      </c>
      <c r="U695" s="22">
        <f t="shared" si="50"/>
        <v>1278194.5900000001</v>
      </c>
      <c r="V695" s="23">
        <f t="shared" si="51"/>
        <v>-1.9688991786100101E-2</v>
      </c>
      <c r="W695" s="24">
        <f>Parametros!$B$4*H695+Parametros!$B$5*K695*100+Parametros!$B$6*P695+Parametros!$B$7*(1-L695)*100</f>
        <v>84.096000000000004</v>
      </c>
      <c r="X695" s="16">
        <f>INDEX('Tasa Referencia'!$B$2:$B$37,MATCH(B695,'Tasa Referencia'!$A$2:$A$37,0))</f>
        <v>0.1103</v>
      </c>
      <c r="Y695" s="16">
        <f>INDEX('Catalogo Proveedores'!$N$2:$N$101,MATCH(A695,'Catalogo Proveedores'!$A$2:$A$101,0))</f>
        <v>2.7900000000000001E-2</v>
      </c>
      <c r="Z695" s="14">
        <v>-4.0000000000000002E-4</v>
      </c>
      <c r="AA695" s="16">
        <f t="shared" si="52"/>
        <v>0.13779999999999998</v>
      </c>
      <c r="AB695" s="25">
        <f t="shared" si="53"/>
        <v>1.0816123648017539E-2</v>
      </c>
      <c r="AC695" s="23">
        <f t="shared" si="54"/>
        <v>-3.050511543411764E-2</v>
      </c>
    </row>
    <row r="696" spans="1:29" x14ac:dyDescent="0.3">
      <c r="A696" s="4" t="s">
        <v>112</v>
      </c>
      <c r="B696" s="18">
        <v>45231</v>
      </c>
      <c r="C696" s="4" t="s">
        <v>279</v>
      </c>
      <c r="D696" s="4">
        <v>11</v>
      </c>
      <c r="E696" s="15">
        <v>1077108.4099999999</v>
      </c>
      <c r="F696" s="19">
        <v>1.0503</v>
      </c>
      <c r="G696" s="20">
        <v>0</v>
      </c>
      <c r="H696" s="4">
        <v>92.2</v>
      </c>
      <c r="I696" s="4">
        <v>6</v>
      </c>
      <c r="J696" s="4">
        <v>1</v>
      </c>
      <c r="K696" s="21">
        <v>0.84470000000000001</v>
      </c>
      <c r="L696" s="21">
        <v>1.5800000000000002E-2</v>
      </c>
      <c r="M696" s="4">
        <v>2</v>
      </c>
      <c r="N696" s="4">
        <v>0</v>
      </c>
      <c r="O696" s="4">
        <v>0</v>
      </c>
      <c r="P696" s="4">
        <v>88.5</v>
      </c>
      <c r="Q696" s="15">
        <v>17458.88</v>
      </c>
      <c r="R696" s="15">
        <v>10245.450000000001</v>
      </c>
      <c r="S696" s="15">
        <v>7247.92</v>
      </c>
      <c r="T696" s="15">
        <v>1167886.1399999999</v>
      </c>
      <c r="U696" s="22">
        <f t="shared" si="50"/>
        <v>1097564.8199999998</v>
      </c>
      <c r="V696" s="23">
        <f t="shared" si="51"/>
        <v>6.0212479274734838E-2</v>
      </c>
      <c r="W696" s="24">
        <f>Parametros!$B$4*H696+Parametros!$B$5*K696*100+Parametros!$B$6*P696+Parametros!$B$7*(1-L696)*100</f>
        <v>90.073999999999984</v>
      </c>
      <c r="X696" s="16">
        <f>INDEX('Tasa Referencia'!$B$2:$B$37,MATCH(B696,'Tasa Referencia'!$A$2:$A$37,0))</f>
        <v>0.1144</v>
      </c>
      <c r="Y696" s="16">
        <f>INDEX('Catalogo Proveedores'!$N$2:$N$101,MATCH(A696,'Catalogo Proveedores'!$A$2:$A$101,0))</f>
        <v>2.7900000000000001E-2</v>
      </c>
      <c r="Z696" s="14">
        <v>2.32E-3</v>
      </c>
      <c r="AA696" s="16">
        <f t="shared" si="52"/>
        <v>0.14462</v>
      </c>
      <c r="AB696" s="25">
        <f t="shared" si="53"/>
        <v>1.1319646469975631E-2</v>
      </c>
      <c r="AC696" s="23">
        <f t="shared" si="54"/>
        <v>4.8892832804759208E-2</v>
      </c>
    </row>
    <row r="697" spans="1:29" x14ac:dyDescent="0.3">
      <c r="A697" s="4" t="s">
        <v>112</v>
      </c>
      <c r="B697" s="18">
        <v>45261</v>
      </c>
      <c r="C697" s="4" t="s">
        <v>279</v>
      </c>
      <c r="D697" s="4">
        <v>12</v>
      </c>
      <c r="E697" s="15">
        <v>1361411.1</v>
      </c>
      <c r="F697" s="19">
        <v>1.0503</v>
      </c>
      <c r="G697" s="20">
        <v>0</v>
      </c>
      <c r="H697" s="4">
        <v>92.8</v>
      </c>
      <c r="I697" s="4">
        <v>7</v>
      </c>
      <c r="J697" s="4">
        <v>1</v>
      </c>
      <c r="K697" s="21">
        <v>0.80069999999999997</v>
      </c>
      <c r="L697" s="21">
        <v>3.0099999999999998E-2</v>
      </c>
      <c r="M697" s="4">
        <v>0</v>
      </c>
      <c r="N697" s="4">
        <v>0</v>
      </c>
      <c r="O697" s="4">
        <v>0</v>
      </c>
      <c r="P697" s="4">
        <v>86.2</v>
      </c>
      <c r="Q697" s="15">
        <v>0</v>
      </c>
      <c r="R697" s="15">
        <v>14855.02</v>
      </c>
      <c r="S697" s="15">
        <v>15006.43</v>
      </c>
      <c r="T697" s="15">
        <v>1417737.53</v>
      </c>
      <c r="U697" s="22">
        <f t="shared" si="50"/>
        <v>1361259.6900000002</v>
      </c>
      <c r="V697" s="23">
        <f t="shared" si="51"/>
        <v>3.9836597963235021E-2</v>
      </c>
      <c r="W697" s="24">
        <f>Parametros!$B$4*H697+Parametros!$B$5*K697*100+Parametros!$B$6*P697+Parametros!$B$7*(1-L697)*100</f>
        <v>88.28949999999999</v>
      </c>
      <c r="X697" s="16">
        <f>INDEX('Tasa Referencia'!$B$2:$B$37,MATCH(B697,'Tasa Referencia'!$A$2:$A$37,0))</f>
        <v>0.1124</v>
      </c>
      <c r="Y697" s="16">
        <f>INDEX('Catalogo Proveedores'!$N$2:$N$101,MATCH(A697,'Catalogo Proveedores'!$A$2:$A$101,0))</f>
        <v>2.7900000000000001E-2</v>
      </c>
      <c r="Z697" s="14">
        <v>-1E-3</v>
      </c>
      <c r="AA697" s="16">
        <f t="shared" si="52"/>
        <v>0.13930000000000001</v>
      </c>
      <c r="AB697" s="25">
        <f t="shared" si="53"/>
        <v>1.0927106011553445E-2</v>
      </c>
      <c r="AC697" s="23">
        <f t="shared" si="54"/>
        <v>2.8909491951681576E-2</v>
      </c>
    </row>
    <row r="698" spans="1:29" x14ac:dyDescent="0.3">
      <c r="A698" s="4" t="s">
        <v>112</v>
      </c>
      <c r="B698" s="18">
        <v>45292</v>
      </c>
      <c r="C698" s="4" t="s">
        <v>281</v>
      </c>
      <c r="D698" s="4">
        <v>1</v>
      </c>
      <c r="E698" s="15">
        <v>1328384.28</v>
      </c>
      <c r="F698" s="19">
        <v>1.0503</v>
      </c>
      <c r="G698" s="20">
        <v>0</v>
      </c>
      <c r="H698" s="4">
        <v>91.3</v>
      </c>
      <c r="I698" s="4">
        <v>9</v>
      </c>
      <c r="J698" s="4">
        <v>1</v>
      </c>
      <c r="K698" s="21">
        <v>0.89839999999999998</v>
      </c>
      <c r="L698" s="21">
        <v>5.1900000000000002E-2</v>
      </c>
      <c r="M698" s="4">
        <v>1</v>
      </c>
      <c r="N698" s="4">
        <v>0</v>
      </c>
      <c r="O698" s="4">
        <v>0</v>
      </c>
      <c r="P698" s="4">
        <v>91.9</v>
      </c>
      <c r="Q698" s="15">
        <v>5462.03</v>
      </c>
      <c r="R698" s="15">
        <v>32904.89</v>
      </c>
      <c r="S698" s="15">
        <v>23347.53</v>
      </c>
      <c r="T698" s="15">
        <v>1453243.33</v>
      </c>
      <c r="U698" s="22">
        <f t="shared" si="50"/>
        <v>1343403.67</v>
      </c>
      <c r="V698" s="23">
        <f t="shared" si="51"/>
        <v>7.5582428443005584E-2</v>
      </c>
      <c r="W698" s="24">
        <f>Parametros!$B$4*H698+Parametros!$B$5*K698*100+Parametros!$B$6*P698+Parametros!$B$7*(1-L698)*100</f>
        <v>91.508499999999998</v>
      </c>
      <c r="X698" s="16">
        <f>INDEX('Tasa Referencia'!$B$2:$B$37,MATCH(B698,'Tasa Referencia'!$A$2:$A$37,0))</f>
        <v>0.1133</v>
      </c>
      <c r="Y698" s="16">
        <f>INDEX('Catalogo Proveedores'!$N$2:$N$101,MATCH(A698,'Catalogo Proveedores'!$A$2:$A$101,0))</f>
        <v>2.7900000000000001E-2</v>
      </c>
      <c r="Z698" s="14">
        <v>-1.65E-3</v>
      </c>
      <c r="AA698" s="16">
        <f t="shared" si="52"/>
        <v>0.13954999999999998</v>
      </c>
      <c r="AB698" s="25">
        <f t="shared" si="53"/>
        <v>1.0945590048678566E-2</v>
      </c>
      <c r="AC698" s="23">
        <f t="shared" si="54"/>
        <v>6.4636838394327017E-2</v>
      </c>
    </row>
    <row r="699" spans="1:29" x14ac:dyDescent="0.3">
      <c r="A699" s="4" t="s">
        <v>112</v>
      </c>
      <c r="B699" s="18">
        <v>45323</v>
      </c>
      <c r="C699" s="4" t="s">
        <v>281</v>
      </c>
      <c r="D699" s="4">
        <v>2</v>
      </c>
      <c r="E699" s="15">
        <v>1523021.1</v>
      </c>
      <c r="F699" s="19">
        <v>1.0503</v>
      </c>
      <c r="G699" s="20">
        <v>0</v>
      </c>
      <c r="H699" s="4">
        <v>89.5</v>
      </c>
      <c r="I699" s="4">
        <v>15</v>
      </c>
      <c r="J699" s="4">
        <v>5</v>
      </c>
      <c r="K699" s="21">
        <v>0.68110000000000004</v>
      </c>
      <c r="L699" s="21">
        <v>2.69E-2</v>
      </c>
      <c r="M699" s="4">
        <v>2</v>
      </c>
      <c r="N699" s="4">
        <v>3</v>
      </c>
      <c r="O699" s="4">
        <v>69.7</v>
      </c>
      <c r="P699" s="4">
        <v>90.7</v>
      </c>
      <c r="Q699" s="15">
        <v>479182.82</v>
      </c>
      <c r="R699" s="15">
        <v>27078.06</v>
      </c>
      <c r="S699" s="15">
        <v>27503.75</v>
      </c>
      <c r="T699" s="15">
        <v>1536760.39</v>
      </c>
      <c r="U699" s="22">
        <f t="shared" si="50"/>
        <v>2001778.2300000002</v>
      </c>
      <c r="V699" s="23">
        <f t="shared" si="51"/>
        <v>-0.30259619067875659</v>
      </c>
      <c r="W699" s="24">
        <f>Parametros!$B$4*H699+Parametros!$B$5*K699*100+Parametros!$B$6*P699+Parametros!$B$7*(1-L699)*100</f>
        <v>84.494499999999988</v>
      </c>
      <c r="X699" s="16">
        <f>INDEX('Tasa Referencia'!$B$2:$B$37,MATCH(B699,'Tasa Referencia'!$A$2:$A$37,0))</f>
        <v>0.1123</v>
      </c>
      <c r="Y699" s="16">
        <f>INDEX('Catalogo Proveedores'!$N$2:$N$101,MATCH(A699,'Catalogo Proveedores'!$A$2:$A$101,0))</f>
        <v>2.7900000000000001E-2</v>
      </c>
      <c r="Z699" s="14">
        <v>-2.8300000000000001E-3</v>
      </c>
      <c r="AA699" s="16">
        <f t="shared" si="52"/>
        <v>0.13736999999999999</v>
      </c>
      <c r="AB699" s="25">
        <f t="shared" si="53"/>
        <v>1.0784283969167419E-2</v>
      </c>
      <c r="AC699" s="23">
        <f t="shared" si="54"/>
        <v>-0.31338047464792401</v>
      </c>
    </row>
    <row r="700" spans="1:29" x14ac:dyDescent="0.3">
      <c r="A700" s="4" t="s">
        <v>112</v>
      </c>
      <c r="B700" s="18">
        <v>45352</v>
      </c>
      <c r="C700" s="4" t="s">
        <v>281</v>
      </c>
      <c r="D700" s="4">
        <v>3</v>
      </c>
      <c r="E700" s="15">
        <v>1466738.1</v>
      </c>
      <c r="F700" s="19">
        <v>1.0819000000000001</v>
      </c>
      <c r="G700" s="20">
        <v>3.0099999999999998E-2</v>
      </c>
      <c r="H700" s="4">
        <v>87.8</v>
      </c>
      <c r="I700" s="4">
        <v>10</v>
      </c>
      <c r="J700" s="4">
        <v>3</v>
      </c>
      <c r="K700" s="21">
        <v>0.70920000000000005</v>
      </c>
      <c r="L700" s="21">
        <v>2.46E-2</v>
      </c>
      <c r="M700" s="4">
        <v>0</v>
      </c>
      <c r="N700" s="4">
        <v>1</v>
      </c>
      <c r="O700" s="4">
        <v>33.700000000000003</v>
      </c>
      <c r="P700" s="4">
        <v>87</v>
      </c>
      <c r="Q700" s="15">
        <v>195149.83</v>
      </c>
      <c r="R700" s="15">
        <v>23145.91</v>
      </c>
      <c r="S700" s="15">
        <v>19638.18</v>
      </c>
      <c r="T700" s="15">
        <v>1474814.63</v>
      </c>
      <c r="U700" s="22">
        <f t="shared" si="50"/>
        <v>1665395.6600000001</v>
      </c>
      <c r="V700" s="23">
        <f t="shared" si="51"/>
        <v>-0.12922371810211855</v>
      </c>
      <c r="W700" s="24">
        <f>Parametros!$B$4*H700+Parametros!$B$5*K700*100+Parametros!$B$6*P700+Parametros!$B$7*(1-L700)*100</f>
        <v>84.037000000000006</v>
      </c>
      <c r="X700" s="16">
        <f>INDEX('Tasa Referencia'!$B$2:$B$37,MATCH(B700,'Tasa Referencia'!$A$2:$A$37,0))</f>
        <v>0.1101</v>
      </c>
      <c r="Y700" s="16">
        <f>INDEX('Catalogo Proveedores'!$N$2:$N$101,MATCH(A700,'Catalogo Proveedores'!$A$2:$A$101,0))</f>
        <v>2.7900000000000001E-2</v>
      </c>
      <c r="Z700" s="14">
        <v>-8.9999999999999998E-4</v>
      </c>
      <c r="AA700" s="16">
        <f t="shared" si="52"/>
        <v>0.1371</v>
      </c>
      <c r="AB700" s="25">
        <f t="shared" si="53"/>
        <v>1.0764285972695298E-2</v>
      </c>
      <c r="AC700" s="23">
        <f t="shared" si="54"/>
        <v>-0.13998800407481385</v>
      </c>
    </row>
    <row r="701" spans="1:29" x14ac:dyDescent="0.3">
      <c r="A701" s="4" t="s">
        <v>112</v>
      </c>
      <c r="B701" s="18">
        <v>45383</v>
      </c>
      <c r="C701" s="4" t="s">
        <v>281</v>
      </c>
      <c r="D701" s="4">
        <v>4</v>
      </c>
      <c r="E701" s="15">
        <v>1560122.88</v>
      </c>
      <c r="F701" s="19">
        <v>1.1597</v>
      </c>
      <c r="G701" s="20">
        <v>7.1900000000000006E-2</v>
      </c>
      <c r="H701" s="4">
        <v>87.6</v>
      </c>
      <c r="I701" s="4">
        <v>6</v>
      </c>
      <c r="J701" s="4">
        <v>1</v>
      </c>
      <c r="K701" s="21">
        <v>0.81159999999999999</v>
      </c>
      <c r="L701" s="21">
        <v>5.6300000000000003E-2</v>
      </c>
      <c r="M701" s="4">
        <v>0</v>
      </c>
      <c r="N701" s="4">
        <v>1</v>
      </c>
      <c r="O701" s="4">
        <v>5.6</v>
      </c>
      <c r="P701" s="4">
        <v>86.3</v>
      </c>
      <c r="Q701" s="15">
        <v>28357.46</v>
      </c>
      <c r="R701" s="15">
        <v>32768.980000000003</v>
      </c>
      <c r="S701" s="15">
        <v>29459.78</v>
      </c>
      <c r="T701" s="15">
        <v>1635924.43</v>
      </c>
      <c r="U701" s="22">
        <f t="shared" si="50"/>
        <v>1591789.5399999998</v>
      </c>
      <c r="V701" s="23">
        <f t="shared" si="51"/>
        <v>2.697856281784369E-2</v>
      </c>
      <c r="W701" s="24">
        <f>Parametros!$B$4*H701+Parametros!$B$5*K701*100+Parametros!$B$6*P701+Parametros!$B$7*(1-L701)*100</f>
        <v>86.423500000000004</v>
      </c>
      <c r="X701" s="16">
        <f>INDEX('Tasa Referencia'!$B$2:$B$37,MATCH(B701,'Tasa Referencia'!$A$2:$A$37,0))</f>
        <v>0.10920000000000001</v>
      </c>
      <c r="Y701" s="16">
        <f>INDEX('Catalogo Proveedores'!$N$2:$N$101,MATCH(A701,'Catalogo Proveedores'!$A$2:$A$101,0))</f>
        <v>2.7900000000000001E-2</v>
      </c>
      <c r="Z701" s="14">
        <v>7.9000000000000001E-4</v>
      </c>
      <c r="AA701" s="16">
        <f t="shared" si="52"/>
        <v>0.13789000000000001</v>
      </c>
      <c r="AB701" s="25">
        <f t="shared" si="53"/>
        <v>1.0822786370898507E-2</v>
      </c>
      <c r="AC701" s="23">
        <f t="shared" si="54"/>
        <v>1.6155776446945182E-2</v>
      </c>
    </row>
    <row r="702" spans="1:29" x14ac:dyDescent="0.3">
      <c r="A702" s="4" t="s">
        <v>112</v>
      </c>
      <c r="B702" s="18">
        <v>45413</v>
      </c>
      <c r="C702" s="4" t="s">
        <v>281</v>
      </c>
      <c r="D702" s="4">
        <v>5</v>
      </c>
      <c r="E702" s="15">
        <v>1546056.85</v>
      </c>
      <c r="F702" s="19">
        <v>1.1597</v>
      </c>
      <c r="G702" s="20">
        <v>0</v>
      </c>
      <c r="H702" s="4">
        <v>86.1</v>
      </c>
      <c r="I702" s="4">
        <v>11</v>
      </c>
      <c r="J702" s="4">
        <v>1</v>
      </c>
      <c r="K702" s="21">
        <v>0.88929999999999998</v>
      </c>
      <c r="L702" s="21">
        <v>5.6800000000000003E-2</v>
      </c>
      <c r="M702" s="4">
        <v>3</v>
      </c>
      <c r="N702" s="4">
        <v>0</v>
      </c>
      <c r="O702" s="4">
        <v>0</v>
      </c>
      <c r="P702" s="4">
        <v>89.5</v>
      </c>
      <c r="Q702" s="15">
        <v>40661.78</v>
      </c>
      <c r="R702" s="15">
        <v>37654.99</v>
      </c>
      <c r="S702" s="15">
        <v>29436.34</v>
      </c>
      <c r="T702" s="15">
        <v>1653477.08</v>
      </c>
      <c r="U702" s="22">
        <f t="shared" si="50"/>
        <v>1594937.28</v>
      </c>
      <c r="V702" s="23">
        <f t="shared" si="51"/>
        <v>3.5404058942262472E-2</v>
      </c>
      <c r="W702" s="24">
        <f>Parametros!$B$4*H702+Parametros!$B$5*K702*100+Parametros!$B$6*P702+Parametros!$B$7*(1-L702)*100</f>
        <v>88.861999999999995</v>
      </c>
      <c r="X702" s="16">
        <f>INDEX('Tasa Referencia'!$B$2:$B$37,MATCH(B702,'Tasa Referencia'!$A$2:$A$37,0))</f>
        <v>0.1077</v>
      </c>
      <c r="Y702" s="16">
        <f>INDEX('Catalogo Proveedores'!$N$2:$N$101,MATCH(A702,'Catalogo Proveedores'!$A$2:$A$101,0))</f>
        <v>2.7900000000000001E-2</v>
      </c>
      <c r="Z702" s="14">
        <v>-5.0400000000000002E-3</v>
      </c>
      <c r="AA702" s="16">
        <f t="shared" si="52"/>
        <v>0.13056000000000001</v>
      </c>
      <c r="AB702" s="25">
        <f t="shared" si="53"/>
        <v>1.0278555580430782E-2</v>
      </c>
      <c r="AC702" s="23">
        <f t="shared" si="54"/>
        <v>2.512550336183169E-2</v>
      </c>
    </row>
    <row r="703" spans="1:29" x14ac:dyDescent="0.3">
      <c r="A703" s="4" t="s">
        <v>112</v>
      </c>
      <c r="B703" s="18">
        <v>45444</v>
      </c>
      <c r="C703" s="4" t="s">
        <v>281</v>
      </c>
      <c r="D703" s="4">
        <v>6</v>
      </c>
      <c r="E703" s="15">
        <v>1704914.1</v>
      </c>
      <c r="F703" s="19">
        <v>1.1597</v>
      </c>
      <c r="G703" s="20">
        <v>0</v>
      </c>
      <c r="H703" s="4">
        <v>87.4</v>
      </c>
      <c r="I703" s="4">
        <v>10</v>
      </c>
      <c r="J703" s="4">
        <v>2</v>
      </c>
      <c r="K703" s="21">
        <v>0.80279999999999996</v>
      </c>
      <c r="L703" s="21">
        <v>5.3699999999999998E-2</v>
      </c>
      <c r="M703" s="4">
        <v>0</v>
      </c>
      <c r="N703" s="4">
        <v>0</v>
      </c>
      <c r="O703" s="4">
        <v>0</v>
      </c>
      <c r="P703" s="4">
        <v>88.2</v>
      </c>
      <c r="Q703" s="15">
        <v>0</v>
      </c>
      <c r="R703" s="15">
        <v>51379.94</v>
      </c>
      <c r="S703" s="15">
        <v>34301.269999999997</v>
      </c>
      <c r="T703" s="15">
        <v>1788038.31</v>
      </c>
      <c r="U703" s="22">
        <f t="shared" si="50"/>
        <v>1721992.77</v>
      </c>
      <c r="V703" s="23">
        <f t="shared" si="51"/>
        <v>3.6937430048688408E-2</v>
      </c>
      <c r="W703" s="24">
        <f>Parametros!$B$4*H703+Parametros!$B$5*K703*100+Parametros!$B$6*P703+Parametros!$B$7*(1-L703)*100</f>
        <v>86.508499999999998</v>
      </c>
      <c r="X703" s="16">
        <f>INDEX('Tasa Referencia'!$B$2:$B$37,MATCH(B703,'Tasa Referencia'!$A$2:$A$37,0))</f>
        <v>0.1045</v>
      </c>
      <c r="Y703" s="16">
        <f>INDEX('Catalogo Proveedores'!$N$2:$N$101,MATCH(A703,'Catalogo Proveedores'!$A$2:$A$101,0))</f>
        <v>2.7900000000000001E-2</v>
      </c>
      <c r="Z703" s="14">
        <v>-3.82E-3</v>
      </c>
      <c r="AA703" s="16">
        <f t="shared" si="52"/>
        <v>0.12858</v>
      </c>
      <c r="AB703" s="25">
        <f t="shared" si="53"/>
        <v>1.0130991613588103E-2</v>
      </c>
      <c r="AC703" s="23">
        <f t="shared" si="54"/>
        <v>2.6806438435100305E-2</v>
      </c>
    </row>
    <row r="704" spans="1:29" x14ac:dyDescent="0.3">
      <c r="A704" s="4" t="s">
        <v>112</v>
      </c>
      <c r="B704" s="18">
        <v>45474</v>
      </c>
      <c r="C704" s="4" t="s">
        <v>281</v>
      </c>
      <c r="D704" s="4">
        <v>7</v>
      </c>
      <c r="E704" s="15">
        <v>1488800.3</v>
      </c>
      <c r="F704" s="19">
        <v>1.1597</v>
      </c>
      <c r="G704" s="20">
        <v>0</v>
      </c>
      <c r="H704" s="4">
        <v>88.4</v>
      </c>
      <c r="I704" s="4">
        <v>9</v>
      </c>
      <c r="J704" s="4">
        <v>2</v>
      </c>
      <c r="K704" s="21">
        <v>0.82909999999999995</v>
      </c>
      <c r="L704" s="21">
        <v>6.0499999999999998E-2</v>
      </c>
      <c r="M704" s="4">
        <v>1</v>
      </c>
      <c r="N704" s="4">
        <v>0</v>
      </c>
      <c r="O704" s="4">
        <v>0</v>
      </c>
      <c r="P704" s="4">
        <v>86.7</v>
      </c>
      <c r="Q704" s="15">
        <v>5165.55</v>
      </c>
      <c r="R704" s="15">
        <v>46857.96</v>
      </c>
      <c r="S704" s="15">
        <v>32964.550000000003</v>
      </c>
      <c r="T704" s="15">
        <v>1602897.79</v>
      </c>
      <c r="U704" s="22">
        <f t="shared" si="50"/>
        <v>1507859.26</v>
      </c>
      <c r="V704" s="23">
        <f t="shared" si="51"/>
        <v>5.9291696945941906E-2</v>
      </c>
      <c r="W704" s="24">
        <f>Parametros!$B$4*H704+Parametros!$B$5*K704*100+Parametros!$B$6*P704+Parametros!$B$7*(1-L704)*100</f>
        <v>87.245500000000007</v>
      </c>
      <c r="X704" s="16">
        <f>INDEX('Tasa Referencia'!$B$2:$B$37,MATCH(B704,'Tasa Referencia'!$A$2:$A$37,0))</f>
        <v>0.1027</v>
      </c>
      <c r="Y704" s="16">
        <f>INDEX('Catalogo Proveedores'!$N$2:$N$101,MATCH(A704,'Catalogo Proveedores'!$A$2:$A$101,0))</f>
        <v>2.7900000000000001E-2</v>
      </c>
      <c r="Z704" s="14">
        <v>-8.9899999999999997E-3</v>
      </c>
      <c r="AA704" s="16">
        <f t="shared" si="52"/>
        <v>0.12161</v>
      </c>
      <c r="AB704" s="25">
        <f t="shared" si="53"/>
        <v>9.609641678522296E-3</v>
      </c>
      <c r="AC704" s="23">
        <f t="shared" si="54"/>
        <v>4.968205526741961E-2</v>
      </c>
    </row>
    <row r="705" spans="1:29" x14ac:dyDescent="0.3">
      <c r="A705" s="4" t="s">
        <v>112</v>
      </c>
      <c r="B705" s="18">
        <v>45505</v>
      </c>
      <c r="C705" s="4" t="s">
        <v>281</v>
      </c>
      <c r="D705" s="4">
        <v>8</v>
      </c>
      <c r="E705" s="15">
        <v>1549197.97</v>
      </c>
      <c r="F705" s="19">
        <v>1.1921999999999999</v>
      </c>
      <c r="G705" s="20">
        <v>2.8000000000000001E-2</v>
      </c>
      <c r="H705" s="4">
        <v>84.4</v>
      </c>
      <c r="I705" s="4">
        <v>10</v>
      </c>
      <c r="J705" s="4">
        <v>4</v>
      </c>
      <c r="K705" s="21">
        <v>0.6331</v>
      </c>
      <c r="L705" s="21">
        <v>7.4899999999999994E-2</v>
      </c>
      <c r="M705" s="4">
        <v>0</v>
      </c>
      <c r="N705" s="4">
        <v>2</v>
      </c>
      <c r="O705" s="4">
        <v>67.599999999999994</v>
      </c>
      <c r="P705" s="4">
        <v>86.7</v>
      </c>
      <c r="Q705" s="15">
        <v>313792.37</v>
      </c>
      <c r="R705" s="15">
        <v>67768.92</v>
      </c>
      <c r="S705" s="15">
        <v>47209.17</v>
      </c>
      <c r="T705" s="15">
        <v>1483988.06</v>
      </c>
      <c r="U705" s="22">
        <f t="shared" si="50"/>
        <v>1883550.0899999999</v>
      </c>
      <c r="V705" s="23">
        <f t="shared" si="51"/>
        <v>-0.26924881727148114</v>
      </c>
      <c r="W705" s="24">
        <f>Parametros!$B$4*H705+Parametros!$B$5*K705*100+Parametros!$B$6*P705+Parametros!$B$7*(1-L705)*100</f>
        <v>79.749500000000012</v>
      </c>
      <c r="X705" s="16">
        <f>INDEX('Tasa Referencia'!$B$2:$B$37,MATCH(B705,'Tasa Referencia'!$A$2:$A$37,0))</f>
        <v>0.1017</v>
      </c>
      <c r="Y705" s="16">
        <f>INDEX('Catalogo Proveedores'!$N$2:$N$101,MATCH(A705,'Catalogo Proveedores'!$A$2:$A$101,0))</f>
        <v>2.7900000000000001E-2</v>
      </c>
      <c r="Z705" s="14">
        <v>-4.8900000000000002E-3</v>
      </c>
      <c r="AA705" s="16">
        <f t="shared" si="52"/>
        <v>0.12470999999999999</v>
      </c>
      <c r="AB705" s="25">
        <f t="shared" si="53"/>
        <v>9.841884623953856E-3</v>
      </c>
      <c r="AC705" s="23">
        <f t="shared" si="54"/>
        <v>-0.279090701895435</v>
      </c>
    </row>
    <row r="706" spans="1:29" x14ac:dyDescent="0.3">
      <c r="A706" s="4" t="s">
        <v>112</v>
      </c>
      <c r="B706" s="18">
        <v>45536</v>
      </c>
      <c r="C706" s="4" t="s">
        <v>281</v>
      </c>
      <c r="D706" s="4">
        <v>9</v>
      </c>
      <c r="E706" s="15">
        <v>1584265.49</v>
      </c>
      <c r="F706" s="19">
        <v>1.1921999999999999</v>
      </c>
      <c r="G706" s="20">
        <v>0</v>
      </c>
      <c r="H706" s="4">
        <v>81.7</v>
      </c>
      <c r="I706" s="4">
        <v>11</v>
      </c>
      <c r="J706" s="4">
        <v>4</v>
      </c>
      <c r="K706" s="21">
        <v>0.64800000000000002</v>
      </c>
      <c r="L706" s="21">
        <v>8.7300000000000003E-2</v>
      </c>
      <c r="M706" s="4">
        <v>2</v>
      </c>
      <c r="N706" s="4">
        <v>1</v>
      </c>
      <c r="O706" s="4">
        <v>4.7</v>
      </c>
      <c r="P706" s="4">
        <v>86</v>
      </c>
      <c r="Q706" s="15">
        <v>37775.17</v>
      </c>
      <c r="R706" s="15">
        <v>58556.34</v>
      </c>
      <c r="S706" s="15">
        <v>54180.68</v>
      </c>
      <c r="T706" s="15">
        <v>1550078.67</v>
      </c>
      <c r="U706" s="22">
        <f t="shared" ref="U706:U769" si="55">E706+Q706+R706-S706</f>
        <v>1626416.32</v>
      </c>
      <c r="V706" s="23">
        <f t="shared" ref="V706:V769" si="56">IF(T706=0,0,(T706-U706)/T706)</f>
        <v>-4.9247597220339882E-2</v>
      </c>
      <c r="W706" s="24">
        <f>Parametros!$B$4*H706+Parametros!$B$5*K706*100+Parametros!$B$6*P706+Parametros!$B$7*(1-L706)*100</f>
        <v>78.9255</v>
      </c>
      <c r="X706" s="16">
        <f>INDEX('Tasa Referencia'!$B$2:$B$37,MATCH(B706,'Tasa Referencia'!$A$2:$A$37,0))</f>
        <v>9.7900000000000001E-2</v>
      </c>
      <c r="Y706" s="16">
        <f>INDEX('Catalogo Proveedores'!$N$2:$N$101,MATCH(A706,'Catalogo Proveedores'!$A$2:$A$101,0))</f>
        <v>2.7900000000000001E-2</v>
      </c>
      <c r="Z706" s="14">
        <v>-2.0899999999999998E-3</v>
      </c>
      <c r="AA706" s="16">
        <f t="shared" ref="AA706:AA769" si="57">X706+Y706+Z706</f>
        <v>0.12371</v>
      </c>
      <c r="AB706" s="25">
        <f t="shared" ref="AB706:AB769" si="58">(1+AA706)^(1/12)-1</f>
        <v>9.7670317254521244E-3</v>
      </c>
      <c r="AC706" s="23">
        <f t="shared" ref="AC706:AC769" si="59">V706-AB706</f>
        <v>-5.9014628945792007E-2</v>
      </c>
    </row>
    <row r="707" spans="1:29" x14ac:dyDescent="0.3">
      <c r="A707" s="4" t="s">
        <v>112</v>
      </c>
      <c r="B707" s="18">
        <v>45566</v>
      </c>
      <c r="C707" s="4" t="s">
        <v>281</v>
      </c>
      <c r="D707" s="4">
        <v>10</v>
      </c>
      <c r="E707" s="15">
        <v>1342628.53</v>
      </c>
      <c r="F707" s="19">
        <v>1.1921999999999999</v>
      </c>
      <c r="G707" s="20">
        <v>0</v>
      </c>
      <c r="H707" s="4">
        <v>86.5</v>
      </c>
      <c r="I707" s="4">
        <v>7</v>
      </c>
      <c r="J707" s="4">
        <v>1</v>
      </c>
      <c r="K707" s="21">
        <v>0.8538</v>
      </c>
      <c r="L707" s="21">
        <v>6.13E-2</v>
      </c>
      <c r="M707" s="4">
        <v>1</v>
      </c>
      <c r="N707" s="4">
        <v>0</v>
      </c>
      <c r="O707" s="4">
        <v>0</v>
      </c>
      <c r="P707" s="4">
        <v>89.9</v>
      </c>
      <c r="Q707" s="15">
        <v>3589.26</v>
      </c>
      <c r="R707" s="15">
        <v>39457.440000000002</v>
      </c>
      <c r="S707" s="15">
        <v>27385.34</v>
      </c>
      <c r="T707" s="15">
        <v>1467342.19</v>
      </c>
      <c r="U707" s="22">
        <f t="shared" si="55"/>
        <v>1358289.89</v>
      </c>
      <c r="V707" s="23">
        <f t="shared" si="56"/>
        <v>7.4319610478861819E-2</v>
      </c>
      <c r="W707" s="24">
        <f>Parametros!$B$4*H707+Parametros!$B$5*K707*100+Parametros!$B$6*P707+Parametros!$B$7*(1-L707)*100</f>
        <v>87.9495</v>
      </c>
      <c r="X707" s="16">
        <f>INDEX('Tasa Referencia'!$B$2:$B$37,MATCH(B707,'Tasa Referencia'!$A$2:$A$37,0))</f>
        <v>9.5200000000000007E-2</v>
      </c>
      <c r="Y707" s="16">
        <f>INDEX('Catalogo Proveedores'!$N$2:$N$101,MATCH(A707,'Catalogo Proveedores'!$A$2:$A$101,0))</f>
        <v>2.7900000000000001E-2</v>
      </c>
      <c r="Z707" s="14">
        <v>-6.3699999999999998E-3</v>
      </c>
      <c r="AA707" s="16">
        <f t="shared" si="57"/>
        <v>0.11673000000000001</v>
      </c>
      <c r="AB707" s="25">
        <f t="shared" si="58"/>
        <v>9.2428514207296697E-3</v>
      </c>
      <c r="AC707" s="23">
        <f t="shared" si="59"/>
        <v>6.507675905813215E-2</v>
      </c>
    </row>
    <row r="708" spans="1:29" x14ac:dyDescent="0.3">
      <c r="A708" s="4" t="s">
        <v>112</v>
      </c>
      <c r="B708" s="18">
        <v>45597</v>
      </c>
      <c r="C708" s="4" t="s">
        <v>281</v>
      </c>
      <c r="D708" s="4">
        <v>11</v>
      </c>
      <c r="E708" s="15">
        <v>1220820.47</v>
      </c>
      <c r="F708" s="19">
        <v>1.1921999999999999</v>
      </c>
      <c r="G708" s="20">
        <v>0</v>
      </c>
      <c r="H708" s="4">
        <v>91.4</v>
      </c>
      <c r="I708" s="4">
        <v>8</v>
      </c>
      <c r="J708" s="4">
        <v>1</v>
      </c>
      <c r="K708" s="21">
        <v>0.89249999999999996</v>
      </c>
      <c r="L708" s="21">
        <v>4.7899999999999998E-2</v>
      </c>
      <c r="M708" s="4">
        <v>2</v>
      </c>
      <c r="N708" s="4">
        <v>0</v>
      </c>
      <c r="O708" s="4">
        <v>0</v>
      </c>
      <c r="P708" s="4">
        <v>89.1</v>
      </c>
      <c r="Q708" s="15">
        <v>17988.55</v>
      </c>
      <c r="R708" s="15">
        <v>30132.22</v>
      </c>
      <c r="S708" s="15">
        <v>19987.05</v>
      </c>
      <c r="T708" s="15">
        <v>1321163.75</v>
      </c>
      <c r="U708" s="22">
        <f t="shared" si="55"/>
        <v>1248954.19</v>
      </c>
      <c r="V708" s="23">
        <f t="shared" si="56"/>
        <v>5.4656025795439857E-2</v>
      </c>
      <c r="W708" s="24">
        <f>Parametros!$B$4*H708+Parametros!$B$5*K708*100+Parametros!$B$6*P708+Parametros!$B$7*(1-L708)*100</f>
        <v>90.866500000000002</v>
      </c>
      <c r="X708" s="16">
        <f>INDEX('Tasa Referencia'!$B$2:$B$37,MATCH(B708,'Tasa Referencia'!$A$2:$A$37,0))</f>
        <v>9.5600000000000004E-2</v>
      </c>
      <c r="Y708" s="16">
        <f>INDEX('Catalogo Proveedores'!$N$2:$N$101,MATCH(A708,'Catalogo Proveedores'!$A$2:$A$101,0))</f>
        <v>2.7900000000000001E-2</v>
      </c>
      <c r="Z708" s="14">
        <v>-7.7200000000000003E-3</v>
      </c>
      <c r="AA708" s="16">
        <f t="shared" si="57"/>
        <v>0.11577999999999999</v>
      </c>
      <c r="AB708" s="25">
        <f t="shared" si="58"/>
        <v>9.1712767679579255E-3</v>
      </c>
      <c r="AC708" s="23">
        <f t="shared" si="59"/>
        <v>4.5484749027481931E-2</v>
      </c>
    </row>
    <row r="709" spans="1:29" x14ac:dyDescent="0.3">
      <c r="A709" s="4" t="s">
        <v>112</v>
      </c>
      <c r="B709" s="18">
        <v>45627</v>
      </c>
      <c r="C709" s="4" t="s">
        <v>281</v>
      </c>
      <c r="D709" s="4">
        <v>12</v>
      </c>
      <c r="E709" s="15">
        <v>1393708.02</v>
      </c>
      <c r="F709" s="19">
        <v>1.1921999999999999</v>
      </c>
      <c r="G709" s="20">
        <v>0</v>
      </c>
      <c r="H709" s="4">
        <v>90.4</v>
      </c>
      <c r="I709" s="4">
        <v>9</v>
      </c>
      <c r="J709" s="4">
        <v>2</v>
      </c>
      <c r="K709" s="21">
        <v>0.81330000000000002</v>
      </c>
      <c r="L709" s="21">
        <v>5.33E-2</v>
      </c>
      <c r="M709" s="4">
        <v>4</v>
      </c>
      <c r="N709" s="4">
        <v>0</v>
      </c>
      <c r="O709" s="4">
        <v>0</v>
      </c>
      <c r="P709" s="4">
        <v>88.4</v>
      </c>
      <c r="Q709" s="15">
        <v>52945.55</v>
      </c>
      <c r="R709" s="15">
        <v>23791.22</v>
      </c>
      <c r="S709" s="15">
        <v>27863.59</v>
      </c>
      <c r="T709" s="15">
        <v>1683625.2</v>
      </c>
      <c r="U709" s="22">
        <f t="shared" si="55"/>
        <v>1442581.2</v>
      </c>
      <c r="V709" s="23">
        <f t="shared" si="56"/>
        <v>0.14316963181591724</v>
      </c>
      <c r="W709" s="24">
        <f>Parametros!$B$4*H709+Parametros!$B$5*K709*100+Parametros!$B$6*P709+Parametros!$B$7*(1-L709)*100</f>
        <v>87.919500000000014</v>
      </c>
      <c r="X709" s="16">
        <f>INDEX('Tasa Referencia'!$B$2:$B$37,MATCH(B709,'Tasa Referencia'!$A$2:$A$37,0))</f>
        <v>9.2399999999999996E-2</v>
      </c>
      <c r="Y709" s="16">
        <f>INDEX('Catalogo Proveedores'!$N$2:$N$101,MATCH(A709,'Catalogo Proveedores'!$A$2:$A$101,0))</f>
        <v>2.7900000000000001E-2</v>
      </c>
      <c r="Z709" s="14">
        <v>-3.7499999999999999E-3</v>
      </c>
      <c r="AA709" s="16">
        <f t="shared" si="57"/>
        <v>0.11654999999999999</v>
      </c>
      <c r="AB709" s="25">
        <f t="shared" si="58"/>
        <v>9.2292941944753792E-3</v>
      </c>
      <c r="AC709" s="23">
        <f t="shared" si="59"/>
        <v>0.13394033762144186</v>
      </c>
    </row>
    <row r="710" spans="1:29" x14ac:dyDescent="0.3">
      <c r="A710" s="4" t="s">
        <v>112</v>
      </c>
      <c r="B710" s="18">
        <v>45658</v>
      </c>
      <c r="C710" s="4" t="s">
        <v>282</v>
      </c>
      <c r="D710" s="4">
        <v>1</v>
      </c>
      <c r="E710" s="15">
        <v>1861135.95</v>
      </c>
      <c r="F710" s="19">
        <v>1.1921999999999999</v>
      </c>
      <c r="G710" s="20">
        <v>0</v>
      </c>
      <c r="H710" s="4">
        <v>89.4</v>
      </c>
      <c r="I710" s="4">
        <v>15</v>
      </c>
      <c r="J710" s="4">
        <v>3</v>
      </c>
      <c r="K710" s="21">
        <v>0.76980000000000004</v>
      </c>
      <c r="L710" s="21">
        <v>2.9000000000000001E-2</v>
      </c>
      <c r="M710" s="4">
        <v>0</v>
      </c>
      <c r="N710" s="4">
        <v>0</v>
      </c>
      <c r="O710" s="4">
        <v>0</v>
      </c>
      <c r="P710" s="4">
        <v>88.2</v>
      </c>
      <c r="Q710" s="15">
        <v>0</v>
      </c>
      <c r="R710" s="15">
        <v>28967.8</v>
      </c>
      <c r="S710" s="15">
        <v>27373.51</v>
      </c>
      <c r="T710" s="15">
        <v>1912268.8</v>
      </c>
      <c r="U710" s="22">
        <f t="shared" si="55"/>
        <v>1862730.24</v>
      </c>
      <c r="V710" s="23">
        <f t="shared" si="56"/>
        <v>2.5905646737529816E-2</v>
      </c>
      <c r="W710" s="24">
        <f>Parametros!$B$4*H710+Parametros!$B$5*K710*100+Parametros!$B$6*P710+Parametros!$B$7*(1-L710)*100</f>
        <v>86.588999999999999</v>
      </c>
      <c r="X710" s="16">
        <f>INDEX('Tasa Referencia'!$B$2:$B$37,MATCH(B710,'Tasa Referencia'!$A$2:$A$37,0))</f>
        <v>8.8900000000000007E-2</v>
      </c>
      <c r="Y710" s="16">
        <f>INDEX('Catalogo Proveedores'!$N$2:$N$101,MATCH(A710,'Catalogo Proveedores'!$A$2:$A$101,0))</f>
        <v>2.7900000000000001E-2</v>
      </c>
      <c r="Z710" s="14">
        <v>-4.79E-3</v>
      </c>
      <c r="AA710" s="16">
        <f t="shared" si="57"/>
        <v>0.11201000000000001</v>
      </c>
      <c r="AB710" s="25">
        <f t="shared" si="58"/>
        <v>8.8866865936154671E-3</v>
      </c>
      <c r="AC710" s="23">
        <f t="shared" si="59"/>
        <v>1.7018960143914349E-2</v>
      </c>
    </row>
    <row r="711" spans="1:29" x14ac:dyDescent="0.3">
      <c r="A711" s="4" t="s">
        <v>112</v>
      </c>
      <c r="B711" s="18">
        <v>45689</v>
      </c>
      <c r="C711" s="4" t="s">
        <v>282</v>
      </c>
      <c r="D711" s="4">
        <v>2</v>
      </c>
      <c r="E711" s="15">
        <v>1726044.61</v>
      </c>
      <c r="F711" s="19">
        <v>1.2241</v>
      </c>
      <c r="G711" s="20">
        <v>2.6800000000000001E-2</v>
      </c>
      <c r="H711" s="4">
        <v>89.3</v>
      </c>
      <c r="I711" s="4">
        <v>9</v>
      </c>
      <c r="J711" s="4">
        <v>2</v>
      </c>
      <c r="K711" s="21">
        <v>0.83140000000000003</v>
      </c>
      <c r="L711" s="21">
        <v>3.15E-2</v>
      </c>
      <c r="M711" s="4">
        <v>2</v>
      </c>
      <c r="N711" s="4">
        <v>1</v>
      </c>
      <c r="O711" s="4">
        <v>9.9</v>
      </c>
      <c r="P711" s="4">
        <v>86.6</v>
      </c>
      <c r="Q711" s="15">
        <v>82231.33</v>
      </c>
      <c r="R711" s="15">
        <v>28762.21</v>
      </c>
      <c r="S711" s="15">
        <v>23219.75</v>
      </c>
      <c r="T711" s="15">
        <v>1877923.32</v>
      </c>
      <c r="U711" s="22">
        <f t="shared" si="55"/>
        <v>1813818.4000000001</v>
      </c>
      <c r="V711" s="23">
        <f t="shared" si="56"/>
        <v>3.4136068984967884E-2</v>
      </c>
      <c r="W711" s="24">
        <f>Parametros!$B$4*H711+Parametros!$B$5*K711*100+Parametros!$B$6*P711+Parametros!$B$7*(1-L711)*100</f>
        <v>88.044499999999999</v>
      </c>
      <c r="X711" s="16">
        <f>INDEX('Tasa Referencia'!$B$2:$B$37,MATCH(B711,'Tasa Referencia'!$A$2:$A$37,0))</f>
        <v>8.8300000000000003E-2</v>
      </c>
      <c r="Y711" s="16">
        <f>INDEX('Catalogo Proveedores'!$N$2:$N$101,MATCH(A711,'Catalogo Proveedores'!$A$2:$A$101,0))</f>
        <v>2.7900000000000001E-2</v>
      </c>
      <c r="Z711" s="14">
        <v>-2.8500000000000001E-3</v>
      </c>
      <c r="AA711" s="16">
        <f t="shared" si="57"/>
        <v>0.11334999999999999</v>
      </c>
      <c r="AB711" s="25">
        <f t="shared" si="58"/>
        <v>8.9879418334652961E-3</v>
      </c>
      <c r="AC711" s="23">
        <f t="shared" si="59"/>
        <v>2.5148127151502588E-2</v>
      </c>
    </row>
    <row r="712" spans="1:29" x14ac:dyDescent="0.3">
      <c r="A712" s="4" t="s">
        <v>112</v>
      </c>
      <c r="B712" s="18">
        <v>45717</v>
      </c>
      <c r="C712" s="4" t="s">
        <v>282</v>
      </c>
      <c r="D712" s="4">
        <v>3</v>
      </c>
      <c r="E712" s="15">
        <v>1735480.88</v>
      </c>
      <c r="F712" s="19">
        <v>1.2241</v>
      </c>
      <c r="G712" s="20">
        <v>0</v>
      </c>
      <c r="H712" s="4">
        <v>87.3</v>
      </c>
      <c r="I712" s="4">
        <v>9</v>
      </c>
      <c r="J712" s="4">
        <v>2</v>
      </c>
      <c r="K712" s="21">
        <v>0.75990000000000002</v>
      </c>
      <c r="L712" s="21">
        <v>2.5399999999999999E-2</v>
      </c>
      <c r="M712" s="4">
        <v>3</v>
      </c>
      <c r="N712" s="4">
        <v>0</v>
      </c>
      <c r="O712" s="4">
        <v>0</v>
      </c>
      <c r="P712" s="4">
        <v>87.6</v>
      </c>
      <c r="Q712" s="15">
        <v>30401.11</v>
      </c>
      <c r="R712" s="15">
        <v>18395.060000000001</v>
      </c>
      <c r="S712" s="15">
        <v>20181.88</v>
      </c>
      <c r="T712" s="15">
        <v>1811483.13</v>
      </c>
      <c r="U712" s="22">
        <f t="shared" si="55"/>
        <v>1764095.1700000002</v>
      </c>
      <c r="V712" s="23">
        <f t="shared" si="56"/>
        <v>2.6159757833350474E-2</v>
      </c>
      <c r="W712" s="24">
        <f>Parametros!$B$4*H712+Parametros!$B$5*K712*100+Parametros!$B$6*P712+Parametros!$B$7*(1-L712)*100</f>
        <v>85.491</v>
      </c>
      <c r="X712" s="16">
        <f>INDEX('Tasa Referencia'!$B$2:$B$37,MATCH(B712,'Tasa Referencia'!$A$2:$A$37,0))</f>
        <v>8.6800000000000002E-2</v>
      </c>
      <c r="Y712" s="16">
        <f>INDEX('Catalogo Proveedores'!$N$2:$N$101,MATCH(A712,'Catalogo Proveedores'!$A$2:$A$101,0))</f>
        <v>2.7900000000000001E-2</v>
      </c>
      <c r="Z712" s="14">
        <v>-9.3000000000000005E-4</v>
      </c>
      <c r="AA712" s="16">
        <f t="shared" si="57"/>
        <v>0.11377</v>
      </c>
      <c r="AB712" s="25">
        <f t="shared" si="58"/>
        <v>9.0196555564530101E-3</v>
      </c>
      <c r="AC712" s="23">
        <f t="shared" si="59"/>
        <v>1.7140102276897464E-2</v>
      </c>
    </row>
    <row r="713" spans="1:29" x14ac:dyDescent="0.3">
      <c r="A713" s="4" t="s">
        <v>112</v>
      </c>
      <c r="B713" s="18">
        <v>45748</v>
      </c>
      <c r="C713" s="4" t="s">
        <v>282</v>
      </c>
      <c r="D713" s="4">
        <v>4</v>
      </c>
      <c r="E713" s="15">
        <v>1956845.91</v>
      </c>
      <c r="F713" s="19">
        <v>1.2686999999999999</v>
      </c>
      <c r="G713" s="20">
        <v>3.6499999999999998E-2</v>
      </c>
      <c r="H713" s="4">
        <v>86.1</v>
      </c>
      <c r="I713" s="4">
        <v>12</v>
      </c>
      <c r="J713" s="4">
        <v>2</v>
      </c>
      <c r="K713" s="21">
        <v>0.8407</v>
      </c>
      <c r="L713" s="21">
        <v>4.1799999999999997E-2</v>
      </c>
      <c r="M713" s="4">
        <v>0</v>
      </c>
      <c r="N713" s="4">
        <v>0</v>
      </c>
      <c r="O713" s="4">
        <v>0</v>
      </c>
      <c r="P713" s="4">
        <v>89.2</v>
      </c>
      <c r="Q713" s="15">
        <v>0</v>
      </c>
      <c r="R713" s="15">
        <v>29867.32</v>
      </c>
      <c r="S713" s="15">
        <v>32372.83</v>
      </c>
      <c r="T713" s="15">
        <v>2178682.73</v>
      </c>
      <c r="U713" s="22">
        <f t="shared" si="55"/>
        <v>1954340.4</v>
      </c>
      <c r="V713" s="23">
        <f t="shared" si="56"/>
        <v>0.10297154648120797</v>
      </c>
      <c r="W713" s="24">
        <f>Parametros!$B$4*H713+Parametros!$B$5*K713*100+Parametros!$B$6*P713+Parametros!$B$7*(1-L713)*100</f>
        <v>87.569000000000003</v>
      </c>
      <c r="X713" s="16">
        <f>INDEX('Tasa Referencia'!$B$2:$B$37,MATCH(B713,'Tasa Referencia'!$A$2:$A$37,0))</f>
        <v>8.4000000000000005E-2</v>
      </c>
      <c r="Y713" s="16">
        <f>INDEX('Catalogo Proveedores'!$N$2:$N$101,MATCH(A713,'Catalogo Proveedores'!$A$2:$A$101,0))</f>
        <v>2.7900000000000001E-2</v>
      </c>
      <c r="Z713" s="14">
        <v>3.3899999999999998E-3</v>
      </c>
      <c r="AA713" s="16">
        <f t="shared" si="57"/>
        <v>0.11529</v>
      </c>
      <c r="AB713" s="25">
        <f t="shared" si="58"/>
        <v>9.1343374754970785E-3</v>
      </c>
      <c r="AC713" s="23">
        <f t="shared" si="59"/>
        <v>9.3837209005710895E-2</v>
      </c>
    </row>
    <row r="714" spans="1:29" x14ac:dyDescent="0.3">
      <c r="A714" s="4" t="s">
        <v>112</v>
      </c>
      <c r="B714" s="18">
        <v>45778</v>
      </c>
      <c r="C714" s="4" t="s">
        <v>282</v>
      </c>
      <c r="D714" s="4">
        <v>5</v>
      </c>
      <c r="E714" s="15">
        <v>1950052.29</v>
      </c>
      <c r="F714" s="19">
        <v>1.2686999999999999</v>
      </c>
      <c r="G714" s="20">
        <v>0</v>
      </c>
      <c r="H714" s="4">
        <v>83.5</v>
      </c>
      <c r="I714" s="4">
        <v>10</v>
      </c>
      <c r="J714" s="4">
        <v>4</v>
      </c>
      <c r="K714" s="21">
        <v>0.63959999999999995</v>
      </c>
      <c r="L714" s="21">
        <v>4.3999999999999997E-2</v>
      </c>
      <c r="M714" s="4">
        <v>3</v>
      </c>
      <c r="N714" s="4">
        <v>0</v>
      </c>
      <c r="O714" s="4">
        <v>0</v>
      </c>
      <c r="P714" s="4">
        <v>83.1</v>
      </c>
      <c r="Q714" s="15">
        <v>106907.32</v>
      </c>
      <c r="R714" s="15">
        <v>31103.37</v>
      </c>
      <c r="S714" s="15">
        <v>41341.85</v>
      </c>
      <c r="T714" s="15">
        <v>1891736.34</v>
      </c>
      <c r="U714" s="22">
        <f t="shared" si="55"/>
        <v>2046721.1300000001</v>
      </c>
      <c r="V714" s="23">
        <f t="shared" si="56"/>
        <v>-8.1927267940520729E-2</v>
      </c>
      <c r="W714" s="24">
        <f>Parametros!$B$4*H714+Parametros!$B$5*K714*100+Parametros!$B$6*P714+Parametros!$B$7*(1-L714)*100</f>
        <v>79.373000000000005</v>
      </c>
      <c r="X714" s="16">
        <f>INDEX('Tasa Referencia'!$B$2:$B$37,MATCH(B714,'Tasa Referencia'!$A$2:$A$37,0))</f>
        <v>8.1699999999999995E-2</v>
      </c>
      <c r="Y714" s="16">
        <f>INDEX('Catalogo Proveedores'!$N$2:$N$101,MATCH(A714,'Catalogo Proveedores'!$A$2:$A$101,0))</f>
        <v>2.7900000000000001E-2</v>
      </c>
      <c r="Z714" s="14">
        <v>5.0000000000000001E-4</v>
      </c>
      <c r="AA714" s="16">
        <f t="shared" si="57"/>
        <v>0.1101</v>
      </c>
      <c r="AB714" s="25">
        <f t="shared" si="58"/>
        <v>8.7421665934037662E-3</v>
      </c>
      <c r="AC714" s="23">
        <f t="shared" si="59"/>
        <v>-9.0669434533924495E-2</v>
      </c>
    </row>
    <row r="715" spans="1:29" x14ac:dyDescent="0.3">
      <c r="A715" s="4" t="s">
        <v>112</v>
      </c>
      <c r="B715" s="18">
        <v>45809</v>
      </c>
      <c r="C715" s="4" t="s">
        <v>282</v>
      </c>
      <c r="D715" s="4">
        <v>6</v>
      </c>
      <c r="E715" s="15">
        <v>2176999.2799999998</v>
      </c>
      <c r="F715" s="19">
        <v>1.2686999999999999</v>
      </c>
      <c r="G715" s="20">
        <v>0</v>
      </c>
      <c r="H715" s="4">
        <v>88.6</v>
      </c>
      <c r="I715" s="4">
        <v>10</v>
      </c>
      <c r="J715" s="4">
        <v>2</v>
      </c>
      <c r="K715" s="21">
        <v>0.80710000000000004</v>
      </c>
      <c r="L715" s="21">
        <v>3.6499999999999998E-2</v>
      </c>
      <c r="M715" s="4">
        <v>0</v>
      </c>
      <c r="N715" s="4">
        <v>1</v>
      </c>
      <c r="O715" s="4">
        <v>30.1</v>
      </c>
      <c r="P715" s="4">
        <v>87.8</v>
      </c>
      <c r="Q715" s="15">
        <v>285688.53000000003</v>
      </c>
      <c r="R715" s="15">
        <v>38604.379999999997</v>
      </c>
      <c r="S715" s="15">
        <v>32559.58</v>
      </c>
      <c r="T715" s="15">
        <v>2308962.27</v>
      </c>
      <c r="U715" s="22">
        <f t="shared" si="55"/>
        <v>2468732.6099999994</v>
      </c>
      <c r="V715" s="23">
        <f t="shared" si="56"/>
        <v>-6.9195734411025861E-2</v>
      </c>
      <c r="W715" s="24">
        <f>Parametros!$B$4*H715+Parametros!$B$5*K715*100+Parametros!$B$6*P715+Parametros!$B$7*(1-L715)*100</f>
        <v>87.235500000000002</v>
      </c>
      <c r="X715" s="16">
        <f>INDEX('Tasa Referencia'!$B$2:$B$37,MATCH(B715,'Tasa Referencia'!$A$2:$A$37,0))</f>
        <v>8.1600000000000006E-2</v>
      </c>
      <c r="Y715" s="16">
        <f>INDEX('Catalogo Proveedores'!$N$2:$N$101,MATCH(A715,'Catalogo Proveedores'!$A$2:$A$101,0))</f>
        <v>2.7900000000000001E-2</v>
      </c>
      <c r="Z715" s="14">
        <v>2.9099999999999998E-3</v>
      </c>
      <c r="AA715" s="16">
        <f t="shared" si="57"/>
        <v>0.11241000000000001</v>
      </c>
      <c r="AB715" s="25">
        <f t="shared" si="58"/>
        <v>8.916923743553351E-3</v>
      </c>
      <c r="AC715" s="23">
        <f t="shared" si="59"/>
        <v>-7.8112658154579212E-2</v>
      </c>
    </row>
    <row r="716" spans="1:29" x14ac:dyDescent="0.3">
      <c r="A716" s="4" t="s">
        <v>112</v>
      </c>
      <c r="B716" s="18">
        <v>45839</v>
      </c>
      <c r="C716" s="4" t="s">
        <v>282</v>
      </c>
      <c r="D716" s="4">
        <v>7</v>
      </c>
      <c r="E716" s="15">
        <v>1916893.47</v>
      </c>
      <c r="F716" s="19">
        <v>1.2686999999999999</v>
      </c>
      <c r="G716" s="20">
        <v>0</v>
      </c>
      <c r="H716" s="4">
        <v>89.2</v>
      </c>
      <c r="I716" s="4">
        <v>11</v>
      </c>
      <c r="J716" s="4">
        <v>2</v>
      </c>
      <c r="K716" s="21">
        <v>0.77939999999999998</v>
      </c>
      <c r="L716" s="21">
        <v>5.4699999999999999E-2</v>
      </c>
      <c r="M716" s="4">
        <v>3</v>
      </c>
      <c r="N716" s="4">
        <v>0</v>
      </c>
      <c r="O716" s="4">
        <v>0</v>
      </c>
      <c r="P716" s="4">
        <v>89.8</v>
      </c>
      <c r="Q716" s="15">
        <v>157994.10999999999</v>
      </c>
      <c r="R716" s="15">
        <v>66751.55</v>
      </c>
      <c r="S716" s="15">
        <v>39103.26</v>
      </c>
      <c r="T716" s="15">
        <v>1998926.15</v>
      </c>
      <c r="U716" s="22">
        <f t="shared" si="55"/>
        <v>2102535.87</v>
      </c>
      <c r="V716" s="23">
        <f t="shared" si="56"/>
        <v>-5.1832690267221836E-2</v>
      </c>
      <c r="W716" s="24">
        <f>Parametros!$B$4*H716+Parametros!$B$5*K716*100+Parametros!$B$6*P716+Parametros!$B$7*(1-L716)*100</f>
        <v>86.741500000000002</v>
      </c>
      <c r="X716" s="16">
        <f>INDEX('Tasa Referencia'!$B$2:$B$37,MATCH(B716,'Tasa Referencia'!$A$2:$A$37,0))</f>
        <v>8.0699999999999994E-2</v>
      </c>
      <c r="Y716" s="16">
        <f>INDEX('Catalogo Proveedores'!$N$2:$N$101,MATCH(A716,'Catalogo Proveedores'!$A$2:$A$101,0))</f>
        <v>2.7900000000000001E-2</v>
      </c>
      <c r="Z716" s="14">
        <v>6.3800000000000003E-3</v>
      </c>
      <c r="AA716" s="16">
        <f t="shared" si="57"/>
        <v>0.11498</v>
      </c>
      <c r="AB716" s="25">
        <f t="shared" si="58"/>
        <v>9.11096003516354E-3</v>
      </c>
      <c r="AC716" s="23">
        <f t="shared" si="59"/>
        <v>-6.0943650302385376E-2</v>
      </c>
    </row>
    <row r="717" spans="1:29" x14ac:dyDescent="0.3">
      <c r="A717" s="4" t="s">
        <v>112</v>
      </c>
      <c r="B717" s="18">
        <v>45870</v>
      </c>
      <c r="C717" s="4" t="s">
        <v>282</v>
      </c>
      <c r="D717" s="4">
        <v>8</v>
      </c>
      <c r="E717" s="15">
        <v>1799236.33</v>
      </c>
      <c r="F717" s="19">
        <v>1.2686999999999999</v>
      </c>
      <c r="G717" s="20">
        <v>0</v>
      </c>
      <c r="H717" s="4">
        <v>86.1</v>
      </c>
      <c r="I717" s="4">
        <v>13</v>
      </c>
      <c r="J717" s="4">
        <v>2</v>
      </c>
      <c r="K717" s="21">
        <v>0.83109999999999995</v>
      </c>
      <c r="L717" s="21">
        <v>5.8200000000000002E-2</v>
      </c>
      <c r="M717" s="4">
        <v>1</v>
      </c>
      <c r="N717" s="4">
        <v>0</v>
      </c>
      <c r="O717" s="4">
        <v>0</v>
      </c>
      <c r="P717" s="4">
        <v>82.9</v>
      </c>
      <c r="Q717" s="15">
        <v>22286.98</v>
      </c>
      <c r="R717" s="15">
        <v>36277.1</v>
      </c>
      <c r="S717" s="15">
        <v>38634.199999999997</v>
      </c>
      <c r="T717" s="15">
        <v>1953685.23</v>
      </c>
      <c r="U717" s="22">
        <f t="shared" si="55"/>
        <v>1819166.2100000002</v>
      </c>
      <c r="V717" s="23">
        <f t="shared" si="56"/>
        <v>6.8853988316224204E-2</v>
      </c>
      <c r="W717" s="24">
        <f>Parametros!$B$4*H717+Parametros!$B$5*K717*100+Parametros!$B$6*P717+Parametros!$B$7*(1-L717)*100</f>
        <v>85.774999999999991</v>
      </c>
      <c r="X717" s="16">
        <f>INDEX('Tasa Referencia'!$B$2:$B$37,MATCH(B717,'Tasa Referencia'!$A$2:$A$37,0))</f>
        <v>7.7399999999999997E-2</v>
      </c>
      <c r="Y717" s="16">
        <f>INDEX('Catalogo Proveedores'!$N$2:$N$101,MATCH(A717,'Catalogo Proveedores'!$A$2:$A$101,0))</f>
        <v>2.7900000000000001E-2</v>
      </c>
      <c r="Z717" s="14">
        <v>4.6800000000000001E-3</v>
      </c>
      <c r="AA717" s="16">
        <f t="shared" si="57"/>
        <v>0.10998000000000001</v>
      </c>
      <c r="AB717" s="25">
        <f t="shared" si="58"/>
        <v>8.7330791945363639E-3</v>
      </c>
      <c r="AC717" s="23">
        <f t="shared" si="59"/>
        <v>6.0120909121687841E-2</v>
      </c>
    </row>
    <row r="718" spans="1:29" x14ac:dyDescent="0.3">
      <c r="A718" s="4" t="s">
        <v>112</v>
      </c>
      <c r="B718" s="18">
        <v>45901</v>
      </c>
      <c r="C718" s="4" t="s">
        <v>282</v>
      </c>
      <c r="D718" s="4">
        <v>9</v>
      </c>
      <c r="E718" s="15">
        <v>1757028.11</v>
      </c>
      <c r="F718" s="19">
        <v>1.2686999999999999</v>
      </c>
      <c r="G718" s="20">
        <v>0</v>
      </c>
      <c r="H718" s="4">
        <v>89.6</v>
      </c>
      <c r="I718" s="4">
        <v>10</v>
      </c>
      <c r="J718" s="4">
        <v>2</v>
      </c>
      <c r="K718" s="21">
        <v>0.8498</v>
      </c>
      <c r="L718" s="21">
        <v>6.2300000000000001E-2</v>
      </c>
      <c r="M718" s="4">
        <v>1</v>
      </c>
      <c r="N718" s="4">
        <v>0</v>
      </c>
      <c r="O718" s="4">
        <v>0</v>
      </c>
      <c r="P718" s="4">
        <v>86.2</v>
      </c>
      <c r="Q718" s="15">
        <v>18864.48</v>
      </c>
      <c r="R718" s="15">
        <v>37876.54</v>
      </c>
      <c r="S718" s="15">
        <v>39879.14</v>
      </c>
      <c r="T718" s="15">
        <v>1900494.24</v>
      </c>
      <c r="U718" s="22">
        <f t="shared" si="55"/>
        <v>1773889.9900000002</v>
      </c>
      <c r="V718" s="23">
        <f t="shared" si="56"/>
        <v>6.6616487088116488E-2</v>
      </c>
      <c r="W718" s="24">
        <f>Parametros!$B$4*H718+Parametros!$B$5*K718*100+Parametros!$B$6*P718+Parametros!$B$7*(1-L718)*100</f>
        <v>88.159499999999994</v>
      </c>
      <c r="X718" s="16">
        <f>INDEX('Tasa Referencia'!$B$2:$B$37,MATCH(B718,'Tasa Referencia'!$A$2:$A$37,0))</f>
        <v>7.4899999999999994E-2</v>
      </c>
      <c r="Y718" s="16">
        <f>INDEX('Catalogo Proveedores'!$N$2:$N$101,MATCH(A718,'Catalogo Proveedores'!$A$2:$A$101,0))</f>
        <v>2.7900000000000001E-2</v>
      </c>
      <c r="Z718" s="14">
        <v>2.66E-3</v>
      </c>
      <c r="AA718" s="16">
        <f t="shared" si="57"/>
        <v>0.10546</v>
      </c>
      <c r="AB718" s="25">
        <f t="shared" si="58"/>
        <v>8.3901296575499273E-3</v>
      </c>
      <c r="AC718" s="23">
        <f t="shared" si="59"/>
        <v>5.8226357430566561E-2</v>
      </c>
    </row>
    <row r="719" spans="1:29" x14ac:dyDescent="0.3">
      <c r="A719" s="4" t="s">
        <v>112</v>
      </c>
      <c r="B719" s="18">
        <v>45931</v>
      </c>
      <c r="C719" s="4" t="s">
        <v>282</v>
      </c>
      <c r="D719" s="4">
        <v>10</v>
      </c>
      <c r="E719" s="15">
        <v>1736342.84</v>
      </c>
      <c r="F719" s="19">
        <v>1.3318000000000001</v>
      </c>
      <c r="G719" s="20">
        <v>4.9700000000000001E-2</v>
      </c>
      <c r="H719" s="4">
        <v>91.8</v>
      </c>
      <c r="I719" s="4">
        <v>8</v>
      </c>
      <c r="J719" s="4">
        <v>1</v>
      </c>
      <c r="K719" s="21">
        <v>0.84089999999999998</v>
      </c>
      <c r="L719" s="21">
        <v>3.9699999999999999E-2</v>
      </c>
      <c r="M719" s="4">
        <v>2</v>
      </c>
      <c r="N719" s="4">
        <v>0</v>
      </c>
      <c r="O719" s="4">
        <v>0</v>
      </c>
      <c r="P719" s="4">
        <v>80.5</v>
      </c>
      <c r="Q719" s="15">
        <v>19369.32</v>
      </c>
      <c r="R719" s="15">
        <v>42034.720000000001</v>
      </c>
      <c r="S719" s="15">
        <v>24169.56</v>
      </c>
      <c r="T719" s="15">
        <v>1964921.53</v>
      </c>
      <c r="U719" s="22">
        <f t="shared" si="55"/>
        <v>1773577.32</v>
      </c>
      <c r="V719" s="23">
        <f t="shared" si="56"/>
        <v>9.7380077055799763E-2</v>
      </c>
      <c r="W719" s="24">
        <f>Parametros!$B$4*H719+Parametros!$B$5*K719*100+Parametros!$B$6*P719+Parametros!$B$7*(1-L719)*100</f>
        <v>87.861499999999992</v>
      </c>
      <c r="X719" s="16">
        <f>INDEX('Tasa Referencia'!$B$2:$B$37,MATCH(B719,'Tasa Referencia'!$A$2:$A$37,0))</f>
        <v>7.4300000000000005E-2</v>
      </c>
      <c r="Y719" s="16">
        <f>INDEX('Catalogo Proveedores'!$N$2:$N$101,MATCH(A719,'Catalogo Proveedores'!$A$2:$A$101,0))</f>
        <v>2.7900000000000001E-2</v>
      </c>
      <c r="Z719" s="14">
        <v>-6.7000000000000002E-4</v>
      </c>
      <c r="AA719" s="16">
        <f t="shared" si="57"/>
        <v>0.10153000000000001</v>
      </c>
      <c r="AB719" s="25">
        <f t="shared" si="58"/>
        <v>8.0908993800294926E-3</v>
      </c>
      <c r="AC719" s="23">
        <f t="shared" si="59"/>
        <v>8.928917767577027E-2</v>
      </c>
    </row>
    <row r="720" spans="1:29" x14ac:dyDescent="0.3">
      <c r="A720" s="4" t="s">
        <v>112</v>
      </c>
      <c r="B720" s="18">
        <v>45962</v>
      </c>
      <c r="C720" s="4" t="s">
        <v>282</v>
      </c>
      <c r="D720" s="4">
        <v>11</v>
      </c>
      <c r="E720" s="15">
        <v>1737311.06</v>
      </c>
      <c r="F720" s="19">
        <v>1.3318000000000001</v>
      </c>
      <c r="G720" s="20">
        <v>0</v>
      </c>
      <c r="H720" s="4">
        <v>97.4</v>
      </c>
      <c r="I720" s="4">
        <v>14</v>
      </c>
      <c r="J720" s="4">
        <v>2</v>
      </c>
      <c r="K720" s="21">
        <v>0.8367</v>
      </c>
      <c r="L720" s="21">
        <v>1.2200000000000001E-2</v>
      </c>
      <c r="M720" s="4">
        <v>0</v>
      </c>
      <c r="N720" s="4">
        <v>0</v>
      </c>
      <c r="O720" s="4">
        <v>0</v>
      </c>
      <c r="P720" s="4">
        <v>90</v>
      </c>
      <c r="Q720" s="15">
        <v>0</v>
      </c>
      <c r="R720" s="15">
        <v>9485.7900000000009</v>
      </c>
      <c r="S720" s="15">
        <v>13306.09</v>
      </c>
      <c r="T720" s="15">
        <v>1840939.76</v>
      </c>
      <c r="U720" s="22">
        <f t="shared" si="55"/>
        <v>1733490.76</v>
      </c>
      <c r="V720" s="23">
        <f t="shared" si="56"/>
        <v>5.83663856551178E-2</v>
      </c>
      <c r="W720" s="24">
        <f>Parametros!$B$4*H720+Parametros!$B$5*K720*100+Parametros!$B$6*P720+Parametros!$B$7*(1-L720)*100</f>
        <v>92.00800000000001</v>
      </c>
      <c r="X720" s="16">
        <f>INDEX('Tasa Referencia'!$B$2:$B$37,MATCH(B720,'Tasa Referencia'!$A$2:$A$37,0))</f>
        <v>7.2800000000000004E-2</v>
      </c>
      <c r="Y720" s="16">
        <f>INDEX('Catalogo Proveedores'!$N$2:$N$101,MATCH(A720,'Catalogo Proveedores'!$A$2:$A$101,0))</f>
        <v>2.7900000000000001E-2</v>
      </c>
      <c r="Z720" s="14">
        <v>1.8500000000000001E-3</v>
      </c>
      <c r="AA720" s="16">
        <f t="shared" si="57"/>
        <v>0.10255000000000002</v>
      </c>
      <c r="AB720" s="25">
        <f t="shared" si="58"/>
        <v>8.1686561195157825E-3</v>
      </c>
      <c r="AC720" s="23">
        <f t="shared" si="59"/>
        <v>5.0197729535602018E-2</v>
      </c>
    </row>
    <row r="721" spans="1:29" x14ac:dyDescent="0.3">
      <c r="A721" s="4" t="s">
        <v>112</v>
      </c>
      <c r="B721" s="18">
        <v>45992</v>
      </c>
      <c r="C721" s="4" t="s">
        <v>282</v>
      </c>
      <c r="D721" s="4">
        <v>12</v>
      </c>
      <c r="E721" s="15">
        <v>1652175.34</v>
      </c>
      <c r="F721" s="19">
        <v>1.3318000000000001</v>
      </c>
      <c r="G721" s="20">
        <v>0</v>
      </c>
      <c r="H721" s="4">
        <v>100</v>
      </c>
      <c r="I721" s="4">
        <v>7</v>
      </c>
      <c r="J721" s="4">
        <v>1</v>
      </c>
      <c r="K721" s="21">
        <v>0.84419999999999995</v>
      </c>
      <c r="L721" s="21">
        <v>0</v>
      </c>
      <c r="M721" s="4">
        <v>2</v>
      </c>
      <c r="N721" s="4">
        <v>0</v>
      </c>
      <c r="O721" s="4">
        <v>0</v>
      </c>
      <c r="P721" s="4">
        <v>91.6</v>
      </c>
      <c r="Q721" s="15">
        <v>8431.83</v>
      </c>
      <c r="R721" s="15">
        <v>0</v>
      </c>
      <c r="S721" s="15">
        <v>3304.35</v>
      </c>
      <c r="T721" s="15">
        <v>1791413.54</v>
      </c>
      <c r="U721" s="22">
        <f t="shared" si="55"/>
        <v>1657302.82</v>
      </c>
      <c r="V721" s="23">
        <f t="shared" si="56"/>
        <v>7.4863071538467871E-2</v>
      </c>
      <c r="W721" s="24">
        <f>Parametros!$B$4*H721+Parametros!$B$5*K721*100+Parametros!$B$6*P721+Parametros!$B$7*(1-L721)*100</f>
        <v>93.645999999999987</v>
      </c>
      <c r="X721" s="16">
        <f>INDEX('Tasa Referencia'!$B$2:$B$37,MATCH(B721,'Tasa Referencia'!$A$2:$A$37,0))</f>
        <v>6.9599999999999995E-2</v>
      </c>
      <c r="Y721" s="16">
        <f>INDEX('Catalogo Proveedores'!$N$2:$N$101,MATCH(A721,'Catalogo Proveedores'!$A$2:$A$101,0))</f>
        <v>2.7900000000000001E-2</v>
      </c>
      <c r="Z721" s="14">
        <v>5.9999999999999995E-4</v>
      </c>
      <c r="AA721" s="16">
        <f t="shared" si="57"/>
        <v>9.8100000000000007E-2</v>
      </c>
      <c r="AB721" s="25">
        <f t="shared" si="58"/>
        <v>7.8289382544214359E-3</v>
      </c>
      <c r="AC721" s="23">
        <f t="shared" si="59"/>
        <v>6.7034133284046435E-2</v>
      </c>
    </row>
    <row r="722" spans="1:29" x14ac:dyDescent="0.3">
      <c r="A722" s="4" t="s">
        <v>114</v>
      </c>
      <c r="B722" s="18">
        <v>44927</v>
      </c>
      <c r="C722" s="4" t="s">
        <v>279</v>
      </c>
      <c r="D722" s="4">
        <v>1</v>
      </c>
      <c r="E722" s="15">
        <v>786679.33</v>
      </c>
      <c r="F722" s="19">
        <v>1.0116000000000001</v>
      </c>
      <c r="G722" s="20">
        <v>1.1599999999999999E-2</v>
      </c>
      <c r="H722" s="4">
        <v>82.3</v>
      </c>
      <c r="I722" s="4">
        <v>5</v>
      </c>
      <c r="J722" s="4">
        <v>1</v>
      </c>
      <c r="K722" s="21">
        <v>0.87829999999999997</v>
      </c>
      <c r="L722" s="21">
        <v>8.4599999999999995E-2</v>
      </c>
      <c r="M722" s="4">
        <v>1</v>
      </c>
      <c r="N722" s="4">
        <v>0</v>
      </c>
      <c r="O722" s="4">
        <v>0</v>
      </c>
      <c r="P722" s="4">
        <v>95.4</v>
      </c>
      <c r="Q722" s="15">
        <v>3498.38</v>
      </c>
      <c r="R722" s="15">
        <v>44736.15</v>
      </c>
      <c r="S722" s="15">
        <v>21539.4</v>
      </c>
      <c r="T722" s="15">
        <v>833198.1</v>
      </c>
      <c r="U722" s="22">
        <f t="shared" si="55"/>
        <v>813374.46</v>
      </c>
      <c r="V722" s="23">
        <f t="shared" si="56"/>
        <v>2.3792229002922612E-2</v>
      </c>
      <c r="W722" s="24">
        <f>Parametros!$B$4*H722+Parametros!$B$5*K722*100+Parametros!$B$6*P722+Parametros!$B$7*(1-L722)*100</f>
        <v>87.964999999999989</v>
      </c>
      <c r="X722" s="16">
        <f>INDEX('Tasa Referencia'!$B$2:$B$37,MATCH(B722,'Tasa Referencia'!$A$2:$A$37,0))</f>
        <v>0.1125</v>
      </c>
      <c r="Y722" s="16">
        <f>INDEX('Catalogo Proveedores'!$N$2:$N$101,MATCH(A722,'Catalogo Proveedores'!$A$2:$A$101,0))</f>
        <v>2.8199999999999996E-2</v>
      </c>
      <c r="Z722" s="14">
        <v>2.48E-3</v>
      </c>
      <c r="AA722" s="16">
        <f t="shared" si="57"/>
        <v>0.14318</v>
      </c>
      <c r="AB722" s="25">
        <f t="shared" si="58"/>
        <v>1.1213560266357891E-2</v>
      </c>
      <c r="AC722" s="23">
        <f t="shared" si="59"/>
        <v>1.257866873656472E-2</v>
      </c>
    </row>
    <row r="723" spans="1:29" x14ac:dyDescent="0.3">
      <c r="A723" s="4" t="s">
        <v>114</v>
      </c>
      <c r="B723" s="18">
        <v>44958</v>
      </c>
      <c r="C723" s="4" t="s">
        <v>279</v>
      </c>
      <c r="D723" s="4">
        <v>2</v>
      </c>
      <c r="E723" s="15">
        <v>727675.85</v>
      </c>
      <c r="F723" s="19">
        <v>1.0669999999999999</v>
      </c>
      <c r="G723" s="20">
        <v>5.4699999999999999E-2</v>
      </c>
      <c r="H723" s="4">
        <v>78.3</v>
      </c>
      <c r="I723" s="4">
        <v>7</v>
      </c>
      <c r="J723" s="4">
        <v>0</v>
      </c>
      <c r="K723" s="21">
        <v>0.9768</v>
      </c>
      <c r="L723" s="21">
        <v>9.6600000000000005E-2</v>
      </c>
      <c r="M723" s="4">
        <v>1</v>
      </c>
      <c r="N723" s="4">
        <v>0</v>
      </c>
      <c r="O723" s="4">
        <v>0</v>
      </c>
      <c r="P723" s="4">
        <v>96.7</v>
      </c>
      <c r="Q723" s="15">
        <v>1764.98</v>
      </c>
      <c r="R723" s="15">
        <v>27155.35</v>
      </c>
      <c r="S723" s="15">
        <v>21083.119999999999</v>
      </c>
      <c r="T723" s="15">
        <v>809030.07</v>
      </c>
      <c r="U723" s="22">
        <f t="shared" si="55"/>
        <v>735513.05999999994</v>
      </c>
      <c r="V723" s="23">
        <f t="shared" si="56"/>
        <v>9.0870553179809521E-2</v>
      </c>
      <c r="W723" s="24">
        <f>Parametros!$B$4*H723+Parametros!$B$5*K723*100+Parametros!$B$6*P723+Parametros!$B$7*(1-L723)*100</f>
        <v>89.6</v>
      </c>
      <c r="X723" s="16">
        <f>INDEX('Tasa Referencia'!$B$2:$B$37,MATCH(B723,'Tasa Referencia'!$A$2:$A$37,0))</f>
        <v>0.11409999999999999</v>
      </c>
      <c r="Y723" s="16">
        <f>INDEX('Catalogo Proveedores'!$N$2:$N$101,MATCH(A723,'Catalogo Proveedores'!$A$2:$A$101,0))</f>
        <v>2.8199999999999996E-2</v>
      </c>
      <c r="Z723" s="14">
        <v>5.4299999999999999E-3</v>
      </c>
      <c r="AA723" s="16">
        <f t="shared" si="57"/>
        <v>0.14772999999999997</v>
      </c>
      <c r="AB723" s="25">
        <f t="shared" si="58"/>
        <v>1.154834639548219E-2</v>
      </c>
      <c r="AC723" s="23">
        <f t="shared" si="59"/>
        <v>7.9322206784327332E-2</v>
      </c>
    </row>
    <row r="724" spans="1:29" x14ac:dyDescent="0.3">
      <c r="A724" s="4" t="s">
        <v>114</v>
      </c>
      <c r="B724" s="18">
        <v>44986</v>
      </c>
      <c r="C724" s="4" t="s">
        <v>279</v>
      </c>
      <c r="D724" s="4">
        <v>3</v>
      </c>
      <c r="E724" s="15">
        <v>737782.18</v>
      </c>
      <c r="F724" s="19">
        <v>1.0669999999999999</v>
      </c>
      <c r="G724" s="20">
        <v>0</v>
      </c>
      <c r="H724" s="4">
        <v>73.900000000000006</v>
      </c>
      <c r="I724" s="4">
        <v>10</v>
      </c>
      <c r="J724" s="4">
        <v>1</v>
      </c>
      <c r="K724" s="21">
        <v>0.88160000000000005</v>
      </c>
      <c r="L724" s="21">
        <v>0.1124</v>
      </c>
      <c r="M724" s="4">
        <v>0</v>
      </c>
      <c r="N724" s="4">
        <v>1</v>
      </c>
      <c r="O724" s="4">
        <v>2.1</v>
      </c>
      <c r="P724" s="4">
        <v>99.9</v>
      </c>
      <c r="Q724" s="15">
        <v>7037.21</v>
      </c>
      <c r="R724" s="15">
        <v>30522.05</v>
      </c>
      <c r="S724" s="15">
        <v>26354.21</v>
      </c>
      <c r="T724" s="15">
        <v>770104.1</v>
      </c>
      <c r="U724" s="22">
        <f t="shared" si="55"/>
        <v>748987.2300000001</v>
      </c>
      <c r="V724" s="23">
        <f t="shared" si="56"/>
        <v>2.7420799343880756E-2</v>
      </c>
      <c r="W724" s="24">
        <f>Parametros!$B$4*H724+Parametros!$B$5*K724*100+Parametros!$B$6*P724+Parametros!$B$7*(1-L724)*100</f>
        <v>85.606999999999999</v>
      </c>
      <c r="X724" s="16">
        <f>INDEX('Tasa Referencia'!$B$2:$B$37,MATCH(B724,'Tasa Referencia'!$A$2:$A$37,0))</f>
        <v>0.114</v>
      </c>
      <c r="Y724" s="16">
        <f>INDEX('Catalogo Proveedores'!$N$2:$N$101,MATCH(A724,'Catalogo Proveedores'!$A$2:$A$101,0))</f>
        <v>2.8199999999999996E-2</v>
      </c>
      <c r="Z724" s="14">
        <v>2.96E-3</v>
      </c>
      <c r="AA724" s="16">
        <f t="shared" si="57"/>
        <v>0.14515999999999998</v>
      </c>
      <c r="AB724" s="25">
        <f t="shared" si="58"/>
        <v>1.1359397257668657E-2</v>
      </c>
      <c r="AC724" s="23">
        <f t="shared" si="59"/>
        <v>1.6061402086212099E-2</v>
      </c>
    </row>
    <row r="725" spans="1:29" x14ac:dyDescent="0.3">
      <c r="A725" s="4" t="s">
        <v>114</v>
      </c>
      <c r="B725" s="18">
        <v>45017</v>
      </c>
      <c r="C725" s="4" t="s">
        <v>279</v>
      </c>
      <c r="D725" s="4">
        <v>4</v>
      </c>
      <c r="E725" s="15">
        <v>821013.2</v>
      </c>
      <c r="F725" s="19">
        <v>1.0669999999999999</v>
      </c>
      <c r="G725" s="20">
        <v>0</v>
      </c>
      <c r="H725" s="4">
        <v>70.599999999999994</v>
      </c>
      <c r="I725" s="4">
        <v>7</v>
      </c>
      <c r="J725" s="4">
        <v>1</v>
      </c>
      <c r="K725" s="21">
        <v>0.79200000000000004</v>
      </c>
      <c r="L725" s="21">
        <v>8.7800000000000003E-2</v>
      </c>
      <c r="M725" s="4">
        <v>1</v>
      </c>
      <c r="N725" s="4">
        <v>1</v>
      </c>
      <c r="O725" s="4">
        <v>17.2</v>
      </c>
      <c r="P725" s="4">
        <v>98.2</v>
      </c>
      <c r="Q725" s="15">
        <v>80743.360000000001</v>
      </c>
      <c r="R725" s="15">
        <v>39893.79</v>
      </c>
      <c r="S725" s="15">
        <v>23276.48</v>
      </c>
      <c r="T725" s="15">
        <v>823724.11</v>
      </c>
      <c r="U725" s="22">
        <f t="shared" si="55"/>
        <v>918373.87</v>
      </c>
      <c r="V725" s="23">
        <f t="shared" si="56"/>
        <v>-0.11490468574484242</v>
      </c>
      <c r="W725" s="24">
        <f>Parametros!$B$4*H725+Parametros!$B$5*K725*100+Parametros!$B$6*P725+Parametros!$B$7*(1-L725)*100</f>
        <v>81.793000000000006</v>
      </c>
      <c r="X725" s="16">
        <f>INDEX('Tasa Referencia'!$B$2:$B$37,MATCH(B725,'Tasa Referencia'!$A$2:$A$37,0))</f>
        <v>0.1119</v>
      </c>
      <c r="Y725" s="16">
        <f>INDEX('Catalogo Proveedores'!$N$2:$N$101,MATCH(A725,'Catalogo Proveedores'!$A$2:$A$101,0))</f>
        <v>2.8199999999999996E-2</v>
      </c>
      <c r="Z725" s="14">
        <v>2.5000000000000001E-3</v>
      </c>
      <c r="AA725" s="16">
        <f t="shared" si="57"/>
        <v>0.1426</v>
      </c>
      <c r="AB725" s="25">
        <f t="shared" si="58"/>
        <v>1.1170796492360857E-2</v>
      </c>
      <c r="AC725" s="23">
        <f t="shared" si="59"/>
        <v>-0.12607548223720327</v>
      </c>
    </row>
    <row r="726" spans="1:29" x14ac:dyDescent="0.3">
      <c r="A726" s="4" t="s">
        <v>114</v>
      </c>
      <c r="B726" s="18">
        <v>45047</v>
      </c>
      <c r="C726" s="4" t="s">
        <v>279</v>
      </c>
      <c r="D726" s="4">
        <v>5</v>
      </c>
      <c r="E726" s="15">
        <v>816393.02</v>
      </c>
      <c r="F726" s="19">
        <v>1.0669999999999999</v>
      </c>
      <c r="G726" s="20">
        <v>0</v>
      </c>
      <c r="H726" s="4">
        <v>74.900000000000006</v>
      </c>
      <c r="I726" s="4">
        <v>4</v>
      </c>
      <c r="J726" s="4">
        <v>0</v>
      </c>
      <c r="K726" s="21">
        <v>0.90980000000000005</v>
      </c>
      <c r="L726" s="21">
        <v>0.1119</v>
      </c>
      <c r="M726" s="4">
        <v>0</v>
      </c>
      <c r="N726" s="4">
        <v>0</v>
      </c>
      <c r="O726" s="4">
        <v>0</v>
      </c>
      <c r="P726" s="4">
        <v>90.4</v>
      </c>
      <c r="Q726" s="15">
        <v>0</v>
      </c>
      <c r="R726" s="15">
        <v>36214.29</v>
      </c>
      <c r="S726" s="15">
        <v>27410.52</v>
      </c>
      <c r="T726" s="15">
        <v>927288.11</v>
      </c>
      <c r="U726" s="22">
        <f t="shared" si="55"/>
        <v>825196.79</v>
      </c>
      <c r="V726" s="23">
        <f t="shared" si="56"/>
        <v>0.11009665593576946</v>
      </c>
      <c r="W726" s="24">
        <f>Parametros!$B$4*H726+Parametros!$B$5*K726*100+Parametros!$B$6*P726+Parametros!$B$7*(1-L726)*100</f>
        <v>84.910499999999999</v>
      </c>
      <c r="X726" s="16">
        <f>INDEX('Tasa Referencia'!$B$2:$B$37,MATCH(B726,'Tasa Referencia'!$A$2:$A$37,0))</f>
        <v>0.11210000000000001</v>
      </c>
      <c r="Y726" s="16">
        <f>INDEX('Catalogo Proveedores'!$N$2:$N$101,MATCH(A726,'Catalogo Proveedores'!$A$2:$A$101,0))</f>
        <v>2.8199999999999996E-2</v>
      </c>
      <c r="Z726" s="14">
        <v>1.4E-3</v>
      </c>
      <c r="AA726" s="16">
        <f t="shared" si="57"/>
        <v>0.14170000000000002</v>
      </c>
      <c r="AB726" s="25">
        <f t="shared" si="58"/>
        <v>1.1104399500944329E-2</v>
      </c>
      <c r="AC726" s="23">
        <f t="shared" si="59"/>
        <v>9.8992256434825135E-2</v>
      </c>
    </row>
    <row r="727" spans="1:29" x14ac:dyDescent="0.3">
      <c r="A727" s="4" t="s">
        <v>114</v>
      </c>
      <c r="B727" s="18">
        <v>45078</v>
      </c>
      <c r="C727" s="4" t="s">
        <v>279</v>
      </c>
      <c r="D727" s="4">
        <v>6</v>
      </c>
      <c r="E727" s="15">
        <v>826359.84</v>
      </c>
      <c r="F727" s="19">
        <v>1.0669999999999999</v>
      </c>
      <c r="G727" s="20">
        <v>0</v>
      </c>
      <c r="H727" s="4">
        <v>72.599999999999994</v>
      </c>
      <c r="I727" s="4">
        <v>9</v>
      </c>
      <c r="J727" s="4">
        <v>1</v>
      </c>
      <c r="K727" s="21">
        <v>0.89970000000000006</v>
      </c>
      <c r="L727" s="21">
        <v>0.12089999999999999</v>
      </c>
      <c r="M727" s="4">
        <v>0</v>
      </c>
      <c r="N727" s="4">
        <v>0</v>
      </c>
      <c r="O727" s="4">
        <v>0</v>
      </c>
      <c r="P727" s="4">
        <v>93.3</v>
      </c>
      <c r="Q727" s="15">
        <v>0</v>
      </c>
      <c r="R727" s="15">
        <v>54542.97</v>
      </c>
      <c r="S727" s="15">
        <v>31636.77</v>
      </c>
      <c r="T727" s="15">
        <v>853893.82</v>
      </c>
      <c r="U727" s="22">
        <f t="shared" si="55"/>
        <v>849266.03999999992</v>
      </c>
      <c r="V727" s="23">
        <f t="shared" si="56"/>
        <v>5.4196199710170381E-3</v>
      </c>
      <c r="W727" s="24">
        <f>Parametros!$B$4*H727+Parametros!$B$5*K727*100+Parametros!$B$6*P727+Parametros!$B$7*(1-L727)*100</f>
        <v>84.247499999999988</v>
      </c>
      <c r="X727" s="16">
        <f>INDEX('Tasa Referencia'!$B$2:$B$37,MATCH(B727,'Tasa Referencia'!$A$2:$A$37,0))</f>
        <v>0.1119</v>
      </c>
      <c r="Y727" s="16">
        <f>INDEX('Catalogo Proveedores'!$N$2:$N$101,MATCH(A727,'Catalogo Proveedores'!$A$2:$A$101,0))</f>
        <v>2.8199999999999996E-2</v>
      </c>
      <c r="Z727" s="14">
        <v>2.2499999999999998E-3</v>
      </c>
      <c r="AA727" s="16">
        <f t="shared" si="57"/>
        <v>0.14235</v>
      </c>
      <c r="AB727" s="25">
        <f t="shared" si="58"/>
        <v>1.1152357693898773E-2</v>
      </c>
      <c r="AC727" s="23">
        <f t="shared" si="59"/>
        <v>-5.7327377228817353E-3</v>
      </c>
    </row>
    <row r="728" spans="1:29" x14ac:dyDescent="0.3">
      <c r="A728" s="4" t="s">
        <v>114</v>
      </c>
      <c r="B728" s="18">
        <v>45108</v>
      </c>
      <c r="C728" s="4" t="s">
        <v>279</v>
      </c>
      <c r="D728" s="4">
        <v>7</v>
      </c>
      <c r="E728" s="15">
        <v>848240.65</v>
      </c>
      <c r="F728" s="19">
        <v>1.0669999999999999</v>
      </c>
      <c r="G728" s="20">
        <v>0</v>
      </c>
      <c r="H728" s="4">
        <v>73.8</v>
      </c>
      <c r="I728" s="4">
        <v>7</v>
      </c>
      <c r="J728" s="4">
        <v>1</v>
      </c>
      <c r="K728" s="21">
        <v>0.83689999999999998</v>
      </c>
      <c r="L728" s="21">
        <v>0.154</v>
      </c>
      <c r="M728" s="4">
        <v>1</v>
      </c>
      <c r="N728" s="4">
        <v>0</v>
      </c>
      <c r="O728" s="4">
        <v>0</v>
      </c>
      <c r="P728" s="4">
        <v>93.7</v>
      </c>
      <c r="Q728" s="15">
        <v>2531.33</v>
      </c>
      <c r="R728" s="15">
        <v>42145.91</v>
      </c>
      <c r="S728" s="15">
        <v>40877.660000000003</v>
      </c>
      <c r="T728" s="15">
        <v>867247.99</v>
      </c>
      <c r="U728" s="22">
        <f t="shared" si="55"/>
        <v>852040.23</v>
      </c>
      <c r="V728" s="23">
        <f t="shared" si="56"/>
        <v>1.7535653210334925E-2</v>
      </c>
      <c r="W728" s="24">
        <f>Parametros!$B$4*H728+Parametros!$B$5*K728*100+Parametros!$B$6*P728+Parametros!$B$7*(1-L728)*100</f>
        <v>82.36699999999999</v>
      </c>
      <c r="X728" s="16">
        <f>INDEX('Tasa Referencia'!$B$2:$B$37,MATCH(B728,'Tasa Referencia'!$A$2:$A$37,0))</f>
        <v>0.1132</v>
      </c>
      <c r="Y728" s="16">
        <f>INDEX('Catalogo Proveedores'!$N$2:$N$101,MATCH(A728,'Catalogo Proveedores'!$A$2:$A$101,0))</f>
        <v>2.8199999999999996E-2</v>
      </c>
      <c r="Z728" s="14">
        <v>1.7700000000000001E-3</v>
      </c>
      <c r="AA728" s="16">
        <f t="shared" si="57"/>
        <v>0.14316999999999999</v>
      </c>
      <c r="AB728" s="25">
        <f t="shared" si="58"/>
        <v>1.1212823128422089E-2</v>
      </c>
      <c r="AC728" s="23">
        <f t="shared" si="59"/>
        <v>6.3228300819128357E-3</v>
      </c>
    </row>
    <row r="729" spans="1:29" x14ac:dyDescent="0.3">
      <c r="A729" s="4" t="s">
        <v>114</v>
      </c>
      <c r="B729" s="18">
        <v>45139</v>
      </c>
      <c r="C729" s="4" t="s">
        <v>279</v>
      </c>
      <c r="D729" s="4">
        <v>8</v>
      </c>
      <c r="E729" s="15">
        <v>804348.36</v>
      </c>
      <c r="F729" s="19">
        <v>1.0669999999999999</v>
      </c>
      <c r="G729" s="20">
        <v>0</v>
      </c>
      <c r="H729" s="4">
        <v>73</v>
      </c>
      <c r="I729" s="4">
        <v>6</v>
      </c>
      <c r="J729" s="4">
        <v>0</v>
      </c>
      <c r="K729" s="21">
        <v>0.98009999999999997</v>
      </c>
      <c r="L729" s="21">
        <v>0.15970000000000001</v>
      </c>
      <c r="M729" s="4">
        <v>0</v>
      </c>
      <c r="N729" s="4">
        <v>0</v>
      </c>
      <c r="O729" s="4">
        <v>0</v>
      </c>
      <c r="P729" s="4">
        <v>90.1</v>
      </c>
      <c r="Q729" s="15">
        <v>0</v>
      </c>
      <c r="R729" s="15">
        <v>79513.919999999998</v>
      </c>
      <c r="S729" s="15">
        <v>38547.769999999997</v>
      </c>
      <c r="T729" s="15">
        <v>903906.72</v>
      </c>
      <c r="U729" s="22">
        <f t="shared" si="55"/>
        <v>845314.51</v>
      </c>
      <c r="V729" s="23">
        <f t="shared" si="56"/>
        <v>6.4821080210577448E-2</v>
      </c>
      <c r="W729" s="24">
        <f>Parametros!$B$4*H729+Parametros!$B$5*K729*100+Parametros!$B$6*P729+Parametros!$B$7*(1-L729)*100</f>
        <v>85.577499999999986</v>
      </c>
      <c r="X729" s="16">
        <f>INDEX('Tasa Referencia'!$B$2:$B$37,MATCH(B729,'Tasa Referencia'!$A$2:$A$37,0))</f>
        <v>0.1124</v>
      </c>
      <c r="Y729" s="16">
        <f>INDEX('Catalogo Proveedores'!$N$2:$N$101,MATCH(A729,'Catalogo Proveedores'!$A$2:$A$101,0))</f>
        <v>2.8199999999999996E-2</v>
      </c>
      <c r="Z729" s="14">
        <v>-2.16E-3</v>
      </c>
      <c r="AA729" s="16">
        <f t="shared" si="57"/>
        <v>0.13844000000000001</v>
      </c>
      <c r="AB729" s="25">
        <f t="shared" si="58"/>
        <v>1.0863492517593665E-2</v>
      </c>
      <c r="AC729" s="23">
        <f t="shared" si="59"/>
        <v>5.3957587692983783E-2</v>
      </c>
    </row>
    <row r="730" spans="1:29" x14ac:dyDescent="0.3">
      <c r="A730" s="4" t="s">
        <v>114</v>
      </c>
      <c r="B730" s="18">
        <v>45170</v>
      </c>
      <c r="C730" s="4" t="s">
        <v>279</v>
      </c>
      <c r="D730" s="4">
        <v>9</v>
      </c>
      <c r="E730" s="15">
        <v>842130.32</v>
      </c>
      <c r="F730" s="19">
        <v>1.0926</v>
      </c>
      <c r="G730" s="20">
        <v>2.41E-2</v>
      </c>
      <c r="H730" s="4">
        <v>72</v>
      </c>
      <c r="I730" s="4">
        <v>6</v>
      </c>
      <c r="J730" s="4">
        <v>2</v>
      </c>
      <c r="K730" s="21">
        <v>0.72789999999999999</v>
      </c>
      <c r="L730" s="21">
        <v>7.4499999999999997E-2</v>
      </c>
      <c r="M730" s="4">
        <v>4</v>
      </c>
      <c r="N730" s="4">
        <v>2</v>
      </c>
      <c r="O730" s="4">
        <v>180.5</v>
      </c>
      <c r="P730" s="4">
        <v>96.6</v>
      </c>
      <c r="Q730" s="15">
        <v>570600.21</v>
      </c>
      <c r="R730" s="15">
        <v>33541.07</v>
      </c>
      <c r="S730" s="15">
        <v>22194.71</v>
      </c>
      <c r="T730" s="15">
        <v>839935.85</v>
      </c>
      <c r="U730" s="22">
        <f t="shared" si="55"/>
        <v>1424076.89</v>
      </c>
      <c r="V730" s="23">
        <f t="shared" si="56"/>
        <v>-0.69545911155000695</v>
      </c>
      <c r="W730" s="24">
        <f>Parametros!$B$4*H730+Parametros!$B$5*K730*100+Parametros!$B$6*P730+Parametros!$B$7*(1-L730)*100</f>
        <v>80.239499999999992</v>
      </c>
      <c r="X730" s="16">
        <f>INDEX('Tasa Referencia'!$B$2:$B$37,MATCH(B730,'Tasa Referencia'!$A$2:$A$37,0))</f>
        <v>0.1134</v>
      </c>
      <c r="Y730" s="16">
        <f>INDEX('Catalogo Proveedores'!$N$2:$N$101,MATCH(A730,'Catalogo Proveedores'!$A$2:$A$101,0))</f>
        <v>2.8199999999999996E-2</v>
      </c>
      <c r="Z730" s="14">
        <v>3.6999999999999999E-4</v>
      </c>
      <c r="AA730" s="16">
        <f t="shared" si="57"/>
        <v>0.14197000000000001</v>
      </c>
      <c r="AB730" s="25">
        <f t="shared" si="58"/>
        <v>1.1124323634676969E-2</v>
      </c>
      <c r="AC730" s="23">
        <f t="shared" si="59"/>
        <v>-0.70658343518468392</v>
      </c>
    </row>
    <row r="731" spans="1:29" x14ac:dyDescent="0.3">
      <c r="A731" s="4" t="s">
        <v>114</v>
      </c>
      <c r="B731" s="18">
        <v>45200</v>
      </c>
      <c r="C731" s="4" t="s">
        <v>279</v>
      </c>
      <c r="D731" s="4">
        <v>10</v>
      </c>
      <c r="E731" s="15">
        <v>787901.93</v>
      </c>
      <c r="F731" s="19">
        <v>1.0926</v>
      </c>
      <c r="G731" s="20">
        <v>0</v>
      </c>
      <c r="H731" s="4">
        <v>73.400000000000006</v>
      </c>
      <c r="I731" s="4">
        <v>9</v>
      </c>
      <c r="J731" s="4">
        <v>0</v>
      </c>
      <c r="K731" s="21">
        <v>0.95120000000000005</v>
      </c>
      <c r="L731" s="21">
        <v>7.0300000000000001E-2</v>
      </c>
      <c r="M731" s="4">
        <v>0</v>
      </c>
      <c r="N731" s="4">
        <v>0</v>
      </c>
      <c r="O731" s="4">
        <v>0</v>
      </c>
      <c r="P731" s="4">
        <v>97.5</v>
      </c>
      <c r="Q731" s="15">
        <v>0</v>
      </c>
      <c r="R731" s="15">
        <v>32212.03</v>
      </c>
      <c r="S731" s="15">
        <v>16620.04</v>
      </c>
      <c r="T731" s="15">
        <v>837054.81</v>
      </c>
      <c r="U731" s="22">
        <f t="shared" si="55"/>
        <v>803493.92</v>
      </c>
      <c r="V731" s="23">
        <f t="shared" si="56"/>
        <v>4.0094017260351222E-2</v>
      </c>
      <c r="W731" s="24">
        <f>Parametros!$B$4*H731+Parametros!$B$5*K731*100+Parametros!$B$6*P731+Parametros!$B$7*(1-L731)*100</f>
        <v>87.671499999999995</v>
      </c>
      <c r="X731" s="16">
        <f>INDEX('Tasa Referencia'!$B$2:$B$37,MATCH(B731,'Tasa Referencia'!$A$2:$A$37,0))</f>
        <v>0.1103</v>
      </c>
      <c r="Y731" s="16">
        <f>INDEX('Catalogo Proveedores'!$N$2:$N$101,MATCH(A731,'Catalogo Proveedores'!$A$2:$A$101,0))</f>
        <v>2.8199999999999996E-2</v>
      </c>
      <c r="Z731" s="14">
        <v>-8.7000000000000001E-4</v>
      </c>
      <c r="AA731" s="16">
        <f t="shared" si="57"/>
        <v>0.13762999999999997</v>
      </c>
      <c r="AB731" s="25">
        <f t="shared" si="58"/>
        <v>1.0803537186595102E-2</v>
      </c>
      <c r="AC731" s="23">
        <f t="shared" si="59"/>
        <v>2.929048007375612E-2</v>
      </c>
    </row>
    <row r="732" spans="1:29" x14ac:dyDescent="0.3">
      <c r="A732" s="4" t="s">
        <v>114</v>
      </c>
      <c r="B732" s="18">
        <v>45231</v>
      </c>
      <c r="C732" s="4" t="s">
        <v>279</v>
      </c>
      <c r="D732" s="4">
        <v>11</v>
      </c>
      <c r="E732" s="15">
        <v>670575.47</v>
      </c>
      <c r="F732" s="19">
        <v>1.0926</v>
      </c>
      <c r="G732" s="20">
        <v>0</v>
      </c>
      <c r="H732" s="4">
        <v>73.099999999999994</v>
      </c>
      <c r="I732" s="4">
        <v>5</v>
      </c>
      <c r="J732" s="4">
        <v>0</v>
      </c>
      <c r="K732" s="21">
        <v>0.95169999999999999</v>
      </c>
      <c r="L732" s="21">
        <v>0.1414</v>
      </c>
      <c r="M732" s="4">
        <v>1</v>
      </c>
      <c r="N732" s="4">
        <v>0</v>
      </c>
      <c r="O732" s="4">
        <v>0</v>
      </c>
      <c r="P732" s="4">
        <v>93.5</v>
      </c>
      <c r="Q732" s="15">
        <v>4328.45</v>
      </c>
      <c r="R732" s="15">
        <v>65428.59</v>
      </c>
      <c r="S732" s="15">
        <v>28440.880000000001</v>
      </c>
      <c r="T732" s="15">
        <v>729130.77</v>
      </c>
      <c r="U732" s="22">
        <f t="shared" si="55"/>
        <v>711891.62999999989</v>
      </c>
      <c r="V732" s="23">
        <f t="shared" si="56"/>
        <v>2.3643413101329037E-2</v>
      </c>
      <c r="W732" s="24">
        <f>Parametros!$B$4*H732+Parametros!$B$5*K732*100+Parametros!$B$6*P732+Parametros!$B$7*(1-L732)*100</f>
        <v>85.715000000000003</v>
      </c>
      <c r="X732" s="16">
        <f>INDEX('Tasa Referencia'!$B$2:$B$37,MATCH(B732,'Tasa Referencia'!$A$2:$A$37,0))</f>
        <v>0.1144</v>
      </c>
      <c r="Y732" s="16">
        <f>INDEX('Catalogo Proveedores'!$N$2:$N$101,MATCH(A732,'Catalogo Proveedores'!$A$2:$A$101,0))</f>
        <v>2.8199999999999996E-2</v>
      </c>
      <c r="Z732" s="14">
        <v>-5.4000000000000001E-4</v>
      </c>
      <c r="AA732" s="16">
        <f t="shared" si="57"/>
        <v>0.14205999999999999</v>
      </c>
      <c r="AB732" s="25">
        <f t="shared" si="58"/>
        <v>1.1130964053001291E-2</v>
      </c>
      <c r="AC732" s="23">
        <f t="shared" si="59"/>
        <v>1.2512449048327746E-2</v>
      </c>
    </row>
    <row r="733" spans="1:29" x14ac:dyDescent="0.3">
      <c r="A733" s="4" t="s">
        <v>114</v>
      </c>
      <c r="B733" s="18">
        <v>45261</v>
      </c>
      <c r="C733" s="4" t="s">
        <v>279</v>
      </c>
      <c r="D733" s="4">
        <v>12</v>
      </c>
      <c r="E733" s="15">
        <v>777760.16</v>
      </c>
      <c r="F733" s="19">
        <v>1.1312</v>
      </c>
      <c r="G733" s="20">
        <v>3.5299999999999998E-2</v>
      </c>
      <c r="H733" s="4">
        <v>71.099999999999994</v>
      </c>
      <c r="I733" s="4">
        <v>8</v>
      </c>
      <c r="J733" s="4">
        <v>0</v>
      </c>
      <c r="K733" s="21">
        <v>0.96389999999999998</v>
      </c>
      <c r="L733" s="21">
        <v>6.5600000000000006E-2</v>
      </c>
      <c r="M733" s="4">
        <v>0</v>
      </c>
      <c r="N733" s="4">
        <v>0</v>
      </c>
      <c r="O733" s="4">
        <v>0</v>
      </c>
      <c r="P733" s="4">
        <v>93.4</v>
      </c>
      <c r="Q733" s="15">
        <v>0</v>
      </c>
      <c r="R733" s="15">
        <v>22320.61</v>
      </c>
      <c r="S733" s="15">
        <v>15304.8</v>
      </c>
      <c r="T733" s="15">
        <v>854574.43</v>
      </c>
      <c r="U733" s="22">
        <f t="shared" si="55"/>
        <v>784775.97</v>
      </c>
      <c r="V733" s="23">
        <f t="shared" si="56"/>
        <v>8.1676279502067572E-2</v>
      </c>
      <c r="W733" s="24">
        <f>Parametros!$B$4*H733+Parametros!$B$5*K733*100+Parametros!$B$6*P733+Parametros!$B$7*(1-L733)*100</f>
        <v>86.498000000000005</v>
      </c>
      <c r="X733" s="16">
        <f>INDEX('Tasa Referencia'!$B$2:$B$37,MATCH(B733,'Tasa Referencia'!$A$2:$A$37,0))</f>
        <v>0.1124</v>
      </c>
      <c r="Y733" s="16">
        <f>INDEX('Catalogo Proveedores'!$N$2:$N$101,MATCH(A733,'Catalogo Proveedores'!$A$2:$A$101,0))</f>
        <v>2.8199999999999996E-2</v>
      </c>
      <c r="Z733" s="14">
        <v>-2.6800000000000001E-3</v>
      </c>
      <c r="AA733" s="16">
        <f t="shared" si="57"/>
        <v>0.13792000000000001</v>
      </c>
      <c r="AB733" s="25">
        <f t="shared" si="58"/>
        <v>1.082500717117818E-2</v>
      </c>
      <c r="AC733" s="23">
        <f t="shared" si="59"/>
        <v>7.0851272330889392E-2</v>
      </c>
    </row>
    <row r="734" spans="1:29" x14ac:dyDescent="0.3">
      <c r="A734" s="4" t="s">
        <v>114</v>
      </c>
      <c r="B734" s="18">
        <v>45292</v>
      </c>
      <c r="C734" s="4" t="s">
        <v>281</v>
      </c>
      <c r="D734" s="4">
        <v>1</v>
      </c>
      <c r="E734" s="15">
        <v>827957.99</v>
      </c>
      <c r="F734" s="19">
        <v>1.1312</v>
      </c>
      <c r="G734" s="20">
        <v>0</v>
      </c>
      <c r="H734" s="4">
        <v>67.3</v>
      </c>
      <c r="I734" s="4">
        <v>7</v>
      </c>
      <c r="J734" s="4">
        <v>0</v>
      </c>
      <c r="K734" s="21">
        <v>0.98099999999999998</v>
      </c>
      <c r="L734" s="21">
        <v>0.1167</v>
      </c>
      <c r="M734" s="4">
        <v>0</v>
      </c>
      <c r="N734" s="4">
        <v>0</v>
      </c>
      <c r="O734" s="4">
        <v>0</v>
      </c>
      <c r="P734" s="4">
        <v>93.2</v>
      </c>
      <c r="Q734" s="15">
        <v>0</v>
      </c>
      <c r="R734" s="15">
        <v>52612.57</v>
      </c>
      <c r="S734" s="15">
        <v>28983.21</v>
      </c>
      <c r="T734" s="15">
        <v>920195.17</v>
      </c>
      <c r="U734" s="22">
        <f t="shared" si="55"/>
        <v>851587.35</v>
      </c>
      <c r="V734" s="23">
        <f t="shared" si="56"/>
        <v>7.4557900581025724E-2</v>
      </c>
      <c r="W734" s="24">
        <f>Parametros!$B$4*H734+Parametros!$B$5*K734*100+Parametros!$B$6*P734+Parametros!$B$7*(1-L734)*100</f>
        <v>84.874499999999998</v>
      </c>
      <c r="X734" s="16">
        <f>INDEX('Tasa Referencia'!$B$2:$B$37,MATCH(B734,'Tasa Referencia'!$A$2:$A$37,0))</f>
        <v>0.1133</v>
      </c>
      <c r="Y734" s="16">
        <f>INDEX('Catalogo Proveedores'!$N$2:$N$101,MATCH(A734,'Catalogo Proveedores'!$A$2:$A$101,0))</f>
        <v>2.8199999999999996E-2</v>
      </c>
      <c r="Z734" s="14">
        <v>-3.7100000000000002E-3</v>
      </c>
      <c r="AA734" s="16">
        <f t="shared" si="57"/>
        <v>0.13779</v>
      </c>
      <c r="AB734" s="25">
        <f t="shared" si="58"/>
        <v>1.0815383315654348E-2</v>
      </c>
      <c r="AC734" s="23">
        <f t="shared" si="59"/>
        <v>6.3742517265371376E-2</v>
      </c>
    </row>
    <row r="735" spans="1:29" x14ac:dyDescent="0.3">
      <c r="A735" s="4" t="s">
        <v>114</v>
      </c>
      <c r="B735" s="18">
        <v>45323</v>
      </c>
      <c r="C735" s="4" t="s">
        <v>281</v>
      </c>
      <c r="D735" s="4">
        <v>2</v>
      </c>
      <c r="E735" s="15">
        <v>894344</v>
      </c>
      <c r="F735" s="19">
        <v>1.2222</v>
      </c>
      <c r="G735" s="20">
        <v>8.0399999999999999E-2</v>
      </c>
      <c r="H735" s="4">
        <v>71.2</v>
      </c>
      <c r="I735" s="4">
        <v>6</v>
      </c>
      <c r="J735" s="4">
        <v>0</v>
      </c>
      <c r="K735" s="21">
        <v>0.98040000000000005</v>
      </c>
      <c r="L735" s="21">
        <v>0.1555</v>
      </c>
      <c r="M735" s="4">
        <v>0</v>
      </c>
      <c r="N735" s="4">
        <v>0</v>
      </c>
      <c r="O735" s="4">
        <v>0</v>
      </c>
      <c r="P735" s="4">
        <v>93.1</v>
      </c>
      <c r="Q735" s="15">
        <v>0</v>
      </c>
      <c r="R735" s="15">
        <v>71943.77</v>
      </c>
      <c r="S735" s="15">
        <v>41718.980000000003</v>
      </c>
      <c r="T735" s="15">
        <v>958904.27</v>
      </c>
      <c r="U735" s="22">
        <f t="shared" si="55"/>
        <v>924568.79</v>
      </c>
      <c r="V735" s="23">
        <f t="shared" si="56"/>
        <v>3.5806994581429885E-2</v>
      </c>
      <c r="W735" s="24">
        <f>Parametros!$B$4*H735+Parametros!$B$5*K735*100+Parametros!$B$6*P735+Parametros!$B$7*(1-L735)*100</f>
        <v>85.619500000000002</v>
      </c>
      <c r="X735" s="16">
        <f>INDEX('Tasa Referencia'!$B$2:$B$37,MATCH(B735,'Tasa Referencia'!$A$2:$A$37,0))</f>
        <v>0.1123</v>
      </c>
      <c r="Y735" s="16">
        <f>INDEX('Catalogo Proveedores'!$N$2:$N$101,MATCH(A735,'Catalogo Proveedores'!$A$2:$A$101,0))</f>
        <v>2.8199999999999996E-2</v>
      </c>
      <c r="Z735" s="14">
        <v>-6.4000000000000005E-4</v>
      </c>
      <c r="AA735" s="16">
        <f t="shared" si="57"/>
        <v>0.13985999999999998</v>
      </c>
      <c r="AB735" s="25">
        <f t="shared" si="58"/>
        <v>1.0968505092971093E-2</v>
      </c>
      <c r="AC735" s="23">
        <f t="shared" si="59"/>
        <v>2.4838489488458793E-2</v>
      </c>
    </row>
    <row r="736" spans="1:29" x14ac:dyDescent="0.3">
      <c r="A736" s="4" t="s">
        <v>114</v>
      </c>
      <c r="B736" s="18">
        <v>45352</v>
      </c>
      <c r="C736" s="4" t="s">
        <v>281</v>
      </c>
      <c r="D736" s="4">
        <v>3</v>
      </c>
      <c r="E736" s="15">
        <v>979906.28</v>
      </c>
      <c r="F736" s="19">
        <v>1.2222</v>
      </c>
      <c r="G736" s="20">
        <v>0</v>
      </c>
      <c r="H736" s="4">
        <v>69.7</v>
      </c>
      <c r="I736" s="4">
        <v>5</v>
      </c>
      <c r="J736" s="4">
        <v>1</v>
      </c>
      <c r="K736" s="21">
        <v>0.86929999999999996</v>
      </c>
      <c r="L736" s="21">
        <v>8.5000000000000006E-2</v>
      </c>
      <c r="M736" s="4">
        <v>0</v>
      </c>
      <c r="N736" s="4">
        <v>0</v>
      </c>
      <c r="O736" s="4">
        <v>0</v>
      </c>
      <c r="P736" s="4">
        <v>99.6</v>
      </c>
      <c r="Q736" s="15">
        <v>0</v>
      </c>
      <c r="R736" s="15">
        <v>49120.44</v>
      </c>
      <c r="S736" s="15">
        <v>26941.65</v>
      </c>
      <c r="T736" s="15">
        <v>1000164.24</v>
      </c>
      <c r="U736" s="22">
        <f t="shared" si="55"/>
        <v>1002085.07</v>
      </c>
      <c r="V736" s="23">
        <f t="shared" si="56"/>
        <v>-1.9205145746862117E-3</v>
      </c>
      <c r="W736" s="24">
        <f>Parametros!$B$4*H736+Parametros!$B$5*K736*100+Parametros!$B$6*P736+Parametros!$B$7*(1-L736)*100</f>
        <v>84.119</v>
      </c>
      <c r="X736" s="16">
        <f>INDEX('Tasa Referencia'!$B$2:$B$37,MATCH(B736,'Tasa Referencia'!$A$2:$A$37,0))</f>
        <v>0.1101</v>
      </c>
      <c r="Y736" s="16">
        <f>INDEX('Catalogo Proveedores'!$N$2:$N$101,MATCH(A736,'Catalogo Proveedores'!$A$2:$A$101,0))</f>
        <v>2.8199999999999996E-2</v>
      </c>
      <c r="Z736" s="14">
        <v>-5.96E-3</v>
      </c>
      <c r="AA736" s="16">
        <f t="shared" si="57"/>
        <v>0.13234000000000001</v>
      </c>
      <c r="AB736" s="25">
        <f t="shared" si="58"/>
        <v>1.0411012021539268E-2</v>
      </c>
      <c r="AC736" s="23">
        <f t="shared" si="59"/>
        <v>-1.2331526596225479E-2</v>
      </c>
    </row>
    <row r="737" spans="1:29" x14ac:dyDescent="0.3">
      <c r="A737" s="4" t="s">
        <v>114</v>
      </c>
      <c r="B737" s="18">
        <v>45383</v>
      </c>
      <c r="C737" s="4" t="s">
        <v>281</v>
      </c>
      <c r="D737" s="4">
        <v>4</v>
      </c>
      <c r="E737" s="15">
        <v>952871.64</v>
      </c>
      <c r="F737" s="19">
        <v>1.2222</v>
      </c>
      <c r="G737" s="20">
        <v>0</v>
      </c>
      <c r="H737" s="4">
        <v>72.8</v>
      </c>
      <c r="I737" s="4">
        <v>7</v>
      </c>
      <c r="J737" s="4">
        <v>0</v>
      </c>
      <c r="K737" s="21">
        <v>0.93910000000000005</v>
      </c>
      <c r="L737" s="21">
        <v>8.8700000000000001E-2</v>
      </c>
      <c r="M737" s="4">
        <v>0</v>
      </c>
      <c r="N737" s="4">
        <v>0</v>
      </c>
      <c r="O737" s="4">
        <v>0</v>
      </c>
      <c r="P737" s="4">
        <v>88.9</v>
      </c>
      <c r="Q737" s="15">
        <v>0</v>
      </c>
      <c r="R737" s="15">
        <v>35370.379999999997</v>
      </c>
      <c r="S737" s="15">
        <v>25370.1</v>
      </c>
      <c r="T737" s="15">
        <v>1030461.04</v>
      </c>
      <c r="U737" s="22">
        <f t="shared" si="55"/>
        <v>962871.92</v>
      </c>
      <c r="V737" s="23">
        <f t="shared" si="56"/>
        <v>6.559114549347736E-2</v>
      </c>
      <c r="W737" s="24">
        <f>Parametros!$B$4*H737+Parametros!$B$5*K737*100+Parametros!$B$6*P737+Parametros!$B$7*(1-L737)*100</f>
        <v>85.102499999999992</v>
      </c>
      <c r="X737" s="16">
        <f>INDEX('Tasa Referencia'!$B$2:$B$37,MATCH(B737,'Tasa Referencia'!$A$2:$A$37,0))</f>
        <v>0.10920000000000001</v>
      </c>
      <c r="Y737" s="16">
        <f>INDEX('Catalogo Proveedores'!$N$2:$N$101,MATCH(A737,'Catalogo Proveedores'!$A$2:$A$101,0))</f>
        <v>2.8199999999999996E-2</v>
      </c>
      <c r="Z737" s="14">
        <v>-2.2799999999999999E-3</v>
      </c>
      <c r="AA737" s="16">
        <f t="shared" si="57"/>
        <v>0.13511999999999999</v>
      </c>
      <c r="AB737" s="25">
        <f t="shared" si="58"/>
        <v>1.0617500855647055E-2</v>
      </c>
      <c r="AC737" s="23">
        <f t="shared" si="59"/>
        <v>5.4973644637830305E-2</v>
      </c>
    </row>
    <row r="738" spans="1:29" x14ac:dyDescent="0.3">
      <c r="A738" s="4" t="s">
        <v>114</v>
      </c>
      <c r="B738" s="18">
        <v>45413</v>
      </c>
      <c r="C738" s="4" t="s">
        <v>281</v>
      </c>
      <c r="D738" s="4">
        <v>5</v>
      </c>
      <c r="E738" s="15">
        <v>902610.66</v>
      </c>
      <c r="F738" s="19">
        <v>1.2222</v>
      </c>
      <c r="G738" s="20">
        <v>0</v>
      </c>
      <c r="H738" s="4">
        <v>81.2</v>
      </c>
      <c r="I738" s="4">
        <v>9</v>
      </c>
      <c r="J738" s="4">
        <v>0</v>
      </c>
      <c r="K738" s="21">
        <v>0.97319999999999995</v>
      </c>
      <c r="L738" s="21">
        <v>5.79E-2</v>
      </c>
      <c r="M738" s="4">
        <v>0</v>
      </c>
      <c r="N738" s="4">
        <v>1</v>
      </c>
      <c r="O738" s="4">
        <v>20.2</v>
      </c>
      <c r="P738" s="4">
        <v>92</v>
      </c>
      <c r="Q738" s="15">
        <v>57246.559999999998</v>
      </c>
      <c r="R738" s="15">
        <v>29619.45</v>
      </c>
      <c r="S738" s="15">
        <v>15679.26</v>
      </c>
      <c r="T738" s="15">
        <v>1026312.65</v>
      </c>
      <c r="U738" s="22">
        <f t="shared" si="55"/>
        <v>973797.40999999992</v>
      </c>
      <c r="V738" s="23">
        <f t="shared" si="56"/>
        <v>5.1168851908821457E-2</v>
      </c>
      <c r="W738" s="24">
        <f>Parametros!$B$4*H738+Parametros!$B$5*K738*100+Parametros!$B$6*P738+Parametros!$B$7*(1-L738)*100</f>
        <v>90.147500000000008</v>
      </c>
      <c r="X738" s="16">
        <f>INDEX('Tasa Referencia'!$B$2:$B$37,MATCH(B738,'Tasa Referencia'!$A$2:$A$37,0))</f>
        <v>0.1077</v>
      </c>
      <c r="Y738" s="16">
        <f>INDEX('Catalogo Proveedores'!$N$2:$N$101,MATCH(A738,'Catalogo Proveedores'!$A$2:$A$101,0))</f>
        <v>2.8199999999999996E-2</v>
      </c>
      <c r="Z738" s="14">
        <v>-9.2000000000000003E-4</v>
      </c>
      <c r="AA738" s="16">
        <f t="shared" si="57"/>
        <v>0.13497999999999999</v>
      </c>
      <c r="AB738" s="25">
        <f t="shared" si="58"/>
        <v>1.0607113227850684E-2</v>
      </c>
      <c r="AC738" s="23">
        <f t="shared" si="59"/>
        <v>4.0561738680970773E-2</v>
      </c>
    </row>
    <row r="739" spans="1:29" x14ac:dyDescent="0.3">
      <c r="A739" s="4" t="s">
        <v>114</v>
      </c>
      <c r="B739" s="18">
        <v>45444</v>
      </c>
      <c r="C739" s="4" t="s">
        <v>281</v>
      </c>
      <c r="D739" s="4">
        <v>6</v>
      </c>
      <c r="E739" s="15">
        <v>1002088.24</v>
      </c>
      <c r="F739" s="19">
        <v>1.2222</v>
      </c>
      <c r="G739" s="20">
        <v>0</v>
      </c>
      <c r="H739" s="4">
        <v>80.3</v>
      </c>
      <c r="I739" s="4">
        <v>12</v>
      </c>
      <c r="J739" s="4">
        <v>1</v>
      </c>
      <c r="K739" s="21">
        <v>0.95660000000000001</v>
      </c>
      <c r="L739" s="21">
        <v>8.3199999999999996E-2</v>
      </c>
      <c r="M739" s="4">
        <v>1</v>
      </c>
      <c r="N739" s="4">
        <v>0</v>
      </c>
      <c r="O739" s="4">
        <v>0</v>
      </c>
      <c r="P739" s="4">
        <v>93.3</v>
      </c>
      <c r="Q739" s="15">
        <v>25311.18</v>
      </c>
      <c r="R739" s="15">
        <v>33234.79</v>
      </c>
      <c r="S739" s="15">
        <v>27002.86</v>
      </c>
      <c r="T739" s="15">
        <v>1102394.27</v>
      </c>
      <c r="U739" s="22">
        <f t="shared" si="55"/>
        <v>1033631.35</v>
      </c>
      <c r="V739" s="23">
        <f t="shared" si="56"/>
        <v>6.2375977335223307E-2</v>
      </c>
      <c r="W739" s="24">
        <f>Parametros!$B$4*H739+Parametros!$B$5*K739*100+Parametros!$B$6*P739+Parametros!$B$7*(1-L739)*100</f>
        <v>89.214999999999989</v>
      </c>
      <c r="X739" s="16">
        <f>INDEX('Tasa Referencia'!$B$2:$B$37,MATCH(B739,'Tasa Referencia'!$A$2:$A$37,0))</f>
        <v>0.1045</v>
      </c>
      <c r="Y739" s="16">
        <f>INDEX('Catalogo Proveedores'!$N$2:$N$101,MATCH(A739,'Catalogo Proveedores'!$A$2:$A$101,0))</f>
        <v>2.8199999999999996E-2</v>
      </c>
      <c r="Z739" s="14">
        <v>-1.2999999999999999E-3</v>
      </c>
      <c r="AA739" s="16">
        <f t="shared" si="57"/>
        <v>0.13139999999999999</v>
      </c>
      <c r="AB739" s="25">
        <f t="shared" si="58"/>
        <v>1.0341086916719533E-2</v>
      </c>
      <c r="AC739" s="23">
        <f t="shared" si="59"/>
        <v>5.2034890418503774E-2</v>
      </c>
    </row>
    <row r="740" spans="1:29" x14ac:dyDescent="0.3">
      <c r="A740" s="4" t="s">
        <v>114</v>
      </c>
      <c r="B740" s="18">
        <v>45474</v>
      </c>
      <c r="C740" s="4" t="s">
        <v>281</v>
      </c>
      <c r="D740" s="4">
        <v>7</v>
      </c>
      <c r="E740" s="15">
        <v>1065158.3799999999</v>
      </c>
      <c r="F740" s="19">
        <v>1.2222</v>
      </c>
      <c r="G740" s="20">
        <v>0</v>
      </c>
      <c r="H740" s="4">
        <v>84</v>
      </c>
      <c r="I740" s="4">
        <v>8</v>
      </c>
      <c r="J740" s="4">
        <v>0</v>
      </c>
      <c r="K740" s="21">
        <v>0.94650000000000001</v>
      </c>
      <c r="L740" s="21">
        <v>4.2500000000000003E-2</v>
      </c>
      <c r="M740" s="4">
        <v>0</v>
      </c>
      <c r="N740" s="4">
        <v>0</v>
      </c>
      <c r="O740" s="4">
        <v>0</v>
      </c>
      <c r="P740" s="4">
        <v>89.2</v>
      </c>
      <c r="Q740" s="15">
        <v>0</v>
      </c>
      <c r="R740" s="15">
        <v>17810.669999999998</v>
      </c>
      <c r="S740" s="15">
        <v>13573.84</v>
      </c>
      <c r="T740" s="15">
        <v>1156436.71</v>
      </c>
      <c r="U740" s="22">
        <f t="shared" si="55"/>
        <v>1069395.2099999997</v>
      </c>
      <c r="V740" s="23">
        <f t="shared" si="56"/>
        <v>7.5266981104396308E-2</v>
      </c>
      <c r="W740" s="24">
        <f>Parametros!$B$4*H740+Parametros!$B$5*K740*100+Parametros!$B$6*P740+Parametros!$B$7*(1-L740)*100</f>
        <v>89.997500000000002</v>
      </c>
      <c r="X740" s="16">
        <f>INDEX('Tasa Referencia'!$B$2:$B$37,MATCH(B740,'Tasa Referencia'!$A$2:$A$37,0))</f>
        <v>0.1027</v>
      </c>
      <c r="Y740" s="16">
        <f>INDEX('Catalogo Proveedores'!$N$2:$N$101,MATCH(A740,'Catalogo Proveedores'!$A$2:$A$101,0))</f>
        <v>2.8199999999999996E-2</v>
      </c>
      <c r="Z740" s="14">
        <v>-4.62E-3</v>
      </c>
      <c r="AA740" s="16">
        <f t="shared" si="57"/>
        <v>0.12627999999999998</v>
      </c>
      <c r="AB740" s="25">
        <f t="shared" si="58"/>
        <v>9.9592806859893912E-3</v>
      </c>
      <c r="AC740" s="23">
        <f t="shared" si="59"/>
        <v>6.5307700418406917E-2</v>
      </c>
    </row>
    <row r="741" spans="1:29" x14ac:dyDescent="0.3">
      <c r="A741" s="4" t="s">
        <v>114</v>
      </c>
      <c r="B741" s="18">
        <v>45505</v>
      </c>
      <c r="C741" s="4" t="s">
        <v>281</v>
      </c>
      <c r="D741" s="4">
        <v>8</v>
      </c>
      <c r="E741" s="15">
        <v>972841.11</v>
      </c>
      <c r="F741" s="19">
        <v>1.2222</v>
      </c>
      <c r="G741" s="20">
        <v>0</v>
      </c>
      <c r="H741" s="4">
        <v>86.5</v>
      </c>
      <c r="I741" s="4">
        <v>7</v>
      </c>
      <c r="J741" s="4">
        <v>1</v>
      </c>
      <c r="K741" s="21">
        <v>0.91849999999999998</v>
      </c>
      <c r="L741" s="21">
        <v>7.1999999999999995E-2</v>
      </c>
      <c r="M741" s="4">
        <v>0</v>
      </c>
      <c r="N741" s="4">
        <v>0</v>
      </c>
      <c r="O741" s="4">
        <v>0</v>
      </c>
      <c r="P741" s="4">
        <v>98.7</v>
      </c>
      <c r="Q741" s="15">
        <v>0</v>
      </c>
      <c r="R741" s="15">
        <v>42956.95</v>
      </c>
      <c r="S741" s="15">
        <v>22946.05</v>
      </c>
      <c r="T741" s="15">
        <v>1104086.78</v>
      </c>
      <c r="U741" s="22">
        <f t="shared" si="55"/>
        <v>992852.00999999989</v>
      </c>
      <c r="V741" s="23">
        <f t="shared" si="56"/>
        <v>0.1007482129257993</v>
      </c>
      <c r="W741" s="24">
        <f>Parametros!$B$4*H741+Parametros!$B$5*K741*100+Parametros!$B$6*P741+Parametros!$B$7*(1-L741)*100</f>
        <v>91.49</v>
      </c>
      <c r="X741" s="16">
        <f>INDEX('Tasa Referencia'!$B$2:$B$37,MATCH(B741,'Tasa Referencia'!$A$2:$A$37,0))</f>
        <v>0.1017</v>
      </c>
      <c r="Y741" s="16">
        <f>INDEX('Catalogo Proveedores'!$N$2:$N$101,MATCH(A741,'Catalogo Proveedores'!$A$2:$A$101,0))</f>
        <v>2.8199999999999996E-2</v>
      </c>
      <c r="Z741" s="14">
        <v>-3.3800000000000002E-3</v>
      </c>
      <c r="AA741" s="16">
        <f t="shared" si="57"/>
        <v>0.12651999999999999</v>
      </c>
      <c r="AB741" s="25">
        <f t="shared" si="58"/>
        <v>9.9772133608972968E-3</v>
      </c>
      <c r="AC741" s="23">
        <f t="shared" si="59"/>
        <v>9.0770999564902005E-2</v>
      </c>
    </row>
    <row r="742" spans="1:29" x14ac:dyDescent="0.3">
      <c r="A742" s="4" t="s">
        <v>114</v>
      </c>
      <c r="B742" s="18">
        <v>45536</v>
      </c>
      <c r="C742" s="4" t="s">
        <v>281</v>
      </c>
      <c r="D742" s="4">
        <v>9</v>
      </c>
      <c r="E742" s="15">
        <v>873033.49</v>
      </c>
      <c r="F742" s="19">
        <v>1.2222</v>
      </c>
      <c r="G742" s="20">
        <v>0</v>
      </c>
      <c r="H742" s="4">
        <v>84.7</v>
      </c>
      <c r="I742" s="4">
        <v>7</v>
      </c>
      <c r="J742" s="4">
        <v>0</v>
      </c>
      <c r="K742" s="21">
        <v>0.94550000000000001</v>
      </c>
      <c r="L742" s="21">
        <v>5.3100000000000001E-2</v>
      </c>
      <c r="M742" s="4">
        <v>2</v>
      </c>
      <c r="N742" s="4">
        <v>1</v>
      </c>
      <c r="O742" s="4">
        <v>164.9</v>
      </c>
      <c r="P742" s="4">
        <v>93.9</v>
      </c>
      <c r="Q742" s="15">
        <v>490994.63</v>
      </c>
      <c r="R742" s="15">
        <v>30809.87</v>
      </c>
      <c r="S742" s="15">
        <v>13913.71</v>
      </c>
      <c r="T742" s="15">
        <v>931824.62</v>
      </c>
      <c r="U742" s="22">
        <f t="shared" si="55"/>
        <v>1380924.2800000003</v>
      </c>
      <c r="V742" s="23">
        <f t="shared" si="56"/>
        <v>-0.48195728075954924</v>
      </c>
      <c r="W742" s="24">
        <f>Parametros!$B$4*H742+Parametros!$B$5*K742*100+Parametros!$B$6*P742+Parametros!$B$7*(1-L742)*100</f>
        <v>90.993500000000012</v>
      </c>
      <c r="X742" s="16">
        <f>INDEX('Tasa Referencia'!$B$2:$B$37,MATCH(B742,'Tasa Referencia'!$A$2:$A$37,0))</f>
        <v>9.7900000000000001E-2</v>
      </c>
      <c r="Y742" s="16">
        <f>INDEX('Catalogo Proveedores'!$N$2:$N$101,MATCH(A742,'Catalogo Proveedores'!$A$2:$A$101,0))</f>
        <v>2.8199999999999996E-2</v>
      </c>
      <c r="Z742" s="14">
        <v>-2.2100000000000002E-3</v>
      </c>
      <c r="AA742" s="16">
        <f t="shared" si="57"/>
        <v>0.12388999999999999</v>
      </c>
      <c r="AB742" s="25">
        <f t="shared" si="58"/>
        <v>9.7805097523193663E-3</v>
      </c>
      <c r="AC742" s="23">
        <f t="shared" si="59"/>
        <v>-0.49173779051186861</v>
      </c>
    </row>
    <row r="743" spans="1:29" x14ac:dyDescent="0.3">
      <c r="A743" s="4" t="s">
        <v>114</v>
      </c>
      <c r="B743" s="18">
        <v>45566</v>
      </c>
      <c r="C743" s="4" t="s">
        <v>281</v>
      </c>
      <c r="D743" s="4">
        <v>10</v>
      </c>
      <c r="E743" s="15">
        <v>840254.15</v>
      </c>
      <c r="F743" s="19">
        <v>1.2222</v>
      </c>
      <c r="G743" s="20">
        <v>0</v>
      </c>
      <c r="H743" s="4">
        <v>84.1</v>
      </c>
      <c r="I743" s="4">
        <v>7</v>
      </c>
      <c r="J743" s="4">
        <v>1</v>
      </c>
      <c r="K743" s="21">
        <v>0.89980000000000004</v>
      </c>
      <c r="L743" s="21">
        <v>6.0199999999999997E-2</v>
      </c>
      <c r="M743" s="4">
        <v>0</v>
      </c>
      <c r="N743" s="4">
        <v>0</v>
      </c>
      <c r="O743" s="4">
        <v>0</v>
      </c>
      <c r="P743" s="4">
        <v>97.9</v>
      </c>
      <c r="Q743" s="15">
        <v>0</v>
      </c>
      <c r="R743" s="15">
        <v>33940.46</v>
      </c>
      <c r="S743" s="15">
        <v>16854.330000000002</v>
      </c>
      <c r="T743" s="15">
        <v>889986.48</v>
      </c>
      <c r="U743" s="22">
        <f t="shared" si="55"/>
        <v>857340.28</v>
      </c>
      <c r="V743" s="23">
        <f t="shared" si="56"/>
        <v>3.668168082733117E-2</v>
      </c>
      <c r="W743" s="24">
        <f>Parametros!$B$4*H743+Parametros!$B$5*K743*100+Parametros!$B$6*P743+Parametros!$B$7*(1-L743)*100</f>
        <v>90.105999999999995</v>
      </c>
      <c r="X743" s="16">
        <f>INDEX('Tasa Referencia'!$B$2:$B$37,MATCH(B743,'Tasa Referencia'!$A$2:$A$37,0))</f>
        <v>9.5200000000000007E-2</v>
      </c>
      <c r="Y743" s="16">
        <f>INDEX('Catalogo Proveedores'!$N$2:$N$101,MATCH(A743,'Catalogo Proveedores'!$A$2:$A$101,0))</f>
        <v>2.8199999999999996E-2</v>
      </c>
      <c r="Z743" s="14">
        <v>1.32E-3</v>
      </c>
      <c r="AA743" s="16">
        <f t="shared" si="57"/>
        <v>0.12472000000000001</v>
      </c>
      <c r="AB743" s="25">
        <f t="shared" si="58"/>
        <v>9.8426328448060207E-3</v>
      </c>
      <c r="AC743" s="23">
        <f t="shared" si="59"/>
        <v>2.6839047982525149E-2</v>
      </c>
    </row>
    <row r="744" spans="1:29" x14ac:dyDescent="0.3">
      <c r="A744" s="4" t="s">
        <v>114</v>
      </c>
      <c r="B744" s="18">
        <v>45597</v>
      </c>
      <c r="C744" s="4" t="s">
        <v>281</v>
      </c>
      <c r="D744" s="4">
        <v>11</v>
      </c>
      <c r="E744" s="15">
        <v>836894.71999999997</v>
      </c>
      <c r="F744" s="19">
        <v>1.2222</v>
      </c>
      <c r="G744" s="20">
        <v>0</v>
      </c>
      <c r="H744" s="4">
        <v>80.400000000000006</v>
      </c>
      <c r="I744" s="4">
        <v>5</v>
      </c>
      <c r="J744" s="4">
        <v>1</v>
      </c>
      <c r="K744" s="21">
        <v>0.70440000000000003</v>
      </c>
      <c r="L744" s="21">
        <v>0.11</v>
      </c>
      <c r="M744" s="4">
        <v>5</v>
      </c>
      <c r="N744" s="4">
        <v>0</v>
      </c>
      <c r="O744" s="4">
        <v>0</v>
      </c>
      <c r="P744" s="4">
        <v>96.2</v>
      </c>
      <c r="Q744" s="15">
        <v>19537.54</v>
      </c>
      <c r="R744" s="15">
        <v>57661.77</v>
      </c>
      <c r="S744" s="15">
        <v>29293.3</v>
      </c>
      <c r="T744" s="15">
        <v>801383.61</v>
      </c>
      <c r="U744" s="22">
        <f t="shared" si="55"/>
        <v>884800.73</v>
      </c>
      <c r="V744" s="23">
        <f t="shared" si="56"/>
        <v>-0.10409137266982538</v>
      </c>
      <c r="W744" s="24">
        <f>Parametros!$B$4*H744+Parametros!$B$5*K744*100+Parametros!$B$6*P744+Parametros!$B$7*(1-L744)*100</f>
        <v>81.861999999999995</v>
      </c>
      <c r="X744" s="16">
        <f>INDEX('Tasa Referencia'!$B$2:$B$37,MATCH(B744,'Tasa Referencia'!$A$2:$A$37,0))</f>
        <v>9.5600000000000004E-2</v>
      </c>
      <c r="Y744" s="16">
        <f>INDEX('Catalogo Proveedores'!$N$2:$N$101,MATCH(A744,'Catalogo Proveedores'!$A$2:$A$101,0))</f>
        <v>2.8199999999999996E-2</v>
      </c>
      <c r="Z744" s="14">
        <v>5.94E-3</v>
      </c>
      <c r="AA744" s="16">
        <f t="shared" si="57"/>
        <v>0.12973999999999999</v>
      </c>
      <c r="AB744" s="25">
        <f t="shared" si="58"/>
        <v>1.0217471992161054E-2</v>
      </c>
      <c r="AC744" s="23">
        <f t="shared" si="59"/>
        <v>-0.11430884466198643</v>
      </c>
    </row>
    <row r="745" spans="1:29" x14ac:dyDescent="0.3">
      <c r="A745" s="4" t="s">
        <v>114</v>
      </c>
      <c r="B745" s="18">
        <v>45627</v>
      </c>
      <c r="C745" s="4" t="s">
        <v>281</v>
      </c>
      <c r="D745" s="4">
        <v>12</v>
      </c>
      <c r="E745" s="15">
        <v>898147.58</v>
      </c>
      <c r="F745" s="19">
        <v>1.2222</v>
      </c>
      <c r="G745" s="20">
        <v>0</v>
      </c>
      <c r="H745" s="4">
        <v>79.8</v>
      </c>
      <c r="I745" s="4">
        <v>6</v>
      </c>
      <c r="J745" s="4">
        <v>1</v>
      </c>
      <c r="K745" s="21">
        <v>0.81950000000000001</v>
      </c>
      <c r="L745" s="21">
        <v>8.3299999999999999E-2</v>
      </c>
      <c r="M745" s="4">
        <v>3</v>
      </c>
      <c r="N745" s="4">
        <v>0</v>
      </c>
      <c r="O745" s="4">
        <v>0</v>
      </c>
      <c r="P745" s="4">
        <v>99.1</v>
      </c>
      <c r="Q745" s="15">
        <v>22411.17</v>
      </c>
      <c r="R745" s="15">
        <v>26917.68</v>
      </c>
      <c r="S745" s="15">
        <v>24229.3</v>
      </c>
      <c r="T745" s="15">
        <v>905718.39</v>
      </c>
      <c r="U745" s="22">
        <f t="shared" si="55"/>
        <v>923247.13</v>
      </c>
      <c r="V745" s="23">
        <f t="shared" si="56"/>
        <v>-1.9353410721846986E-2</v>
      </c>
      <c r="W745" s="24">
        <f>Parametros!$B$4*H745+Parametros!$B$5*K745*100+Parametros!$B$6*P745+Parametros!$B$7*(1-L745)*100</f>
        <v>86.085499999999996</v>
      </c>
      <c r="X745" s="16">
        <f>INDEX('Tasa Referencia'!$B$2:$B$37,MATCH(B745,'Tasa Referencia'!$A$2:$A$37,0))</f>
        <v>9.2399999999999996E-2</v>
      </c>
      <c r="Y745" s="16">
        <f>INDEX('Catalogo Proveedores'!$N$2:$N$101,MATCH(A745,'Catalogo Proveedores'!$A$2:$A$101,0))</f>
        <v>2.8199999999999996E-2</v>
      </c>
      <c r="Z745" s="14">
        <v>3.64E-3</v>
      </c>
      <c r="AA745" s="16">
        <f t="shared" si="57"/>
        <v>0.12423999999999999</v>
      </c>
      <c r="AB745" s="25">
        <f t="shared" si="58"/>
        <v>9.8067113633271141E-3</v>
      </c>
      <c r="AC745" s="23">
        <f t="shared" si="59"/>
        <v>-2.9160122085174101E-2</v>
      </c>
    </row>
    <row r="746" spans="1:29" x14ac:dyDescent="0.3">
      <c r="A746" s="4" t="s">
        <v>114</v>
      </c>
      <c r="B746" s="18">
        <v>45658</v>
      </c>
      <c r="C746" s="4" t="s">
        <v>282</v>
      </c>
      <c r="D746" s="4">
        <v>1</v>
      </c>
      <c r="E746" s="15">
        <v>814045.98</v>
      </c>
      <c r="F746" s="19">
        <v>1.2222</v>
      </c>
      <c r="G746" s="20">
        <v>0</v>
      </c>
      <c r="H746" s="4">
        <v>76.2</v>
      </c>
      <c r="I746" s="4">
        <v>6</v>
      </c>
      <c r="J746" s="4">
        <v>0</v>
      </c>
      <c r="K746" s="21">
        <v>0.92900000000000005</v>
      </c>
      <c r="L746" s="21">
        <v>0.1424</v>
      </c>
      <c r="M746" s="4">
        <v>1</v>
      </c>
      <c r="N746" s="4">
        <v>0</v>
      </c>
      <c r="O746" s="4">
        <v>0</v>
      </c>
      <c r="P746" s="4">
        <v>97.6</v>
      </c>
      <c r="Q746" s="15">
        <v>40426.93</v>
      </c>
      <c r="R746" s="15">
        <v>74972.53</v>
      </c>
      <c r="S746" s="15">
        <v>34776.239999999998</v>
      </c>
      <c r="T746" s="15">
        <v>926854.47</v>
      </c>
      <c r="U746" s="22">
        <f t="shared" si="55"/>
        <v>894669.20000000007</v>
      </c>
      <c r="V746" s="23">
        <f t="shared" si="56"/>
        <v>3.4725268142689003E-2</v>
      </c>
      <c r="W746" s="24">
        <f>Parametros!$B$4*H746+Parametros!$B$5*K746*100+Parametros!$B$6*P746+Parametros!$B$7*(1-L746)*100</f>
        <v>86.924000000000007</v>
      </c>
      <c r="X746" s="16">
        <f>INDEX('Tasa Referencia'!$B$2:$B$37,MATCH(B746,'Tasa Referencia'!$A$2:$A$37,0))</f>
        <v>8.8900000000000007E-2</v>
      </c>
      <c r="Y746" s="16">
        <f>INDEX('Catalogo Proveedores'!$N$2:$N$101,MATCH(A746,'Catalogo Proveedores'!$A$2:$A$101,0))</f>
        <v>2.8199999999999996E-2</v>
      </c>
      <c r="Z746" s="14">
        <v>7.8799999999999999E-3</v>
      </c>
      <c r="AA746" s="16">
        <f t="shared" si="57"/>
        <v>0.12498000000000001</v>
      </c>
      <c r="AB746" s="25">
        <f t="shared" si="58"/>
        <v>9.8620844468275681E-3</v>
      </c>
      <c r="AC746" s="23">
        <f t="shared" si="59"/>
        <v>2.4863183695861435E-2</v>
      </c>
    </row>
    <row r="747" spans="1:29" x14ac:dyDescent="0.3">
      <c r="A747" s="4" t="s">
        <v>114</v>
      </c>
      <c r="B747" s="18">
        <v>45689</v>
      </c>
      <c r="C747" s="4" t="s">
        <v>282</v>
      </c>
      <c r="D747" s="4">
        <v>2</v>
      </c>
      <c r="E747" s="15">
        <v>779713.05</v>
      </c>
      <c r="F747" s="19">
        <v>1.3226</v>
      </c>
      <c r="G747" s="20">
        <v>8.2199999999999995E-2</v>
      </c>
      <c r="H747" s="4">
        <v>77.2</v>
      </c>
      <c r="I747" s="4">
        <v>8</v>
      </c>
      <c r="J747" s="4">
        <v>1</v>
      </c>
      <c r="K747" s="21">
        <v>0.89939999999999998</v>
      </c>
      <c r="L747" s="21">
        <v>0.1157</v>
      </c>
      <c r="M747" s="4">
        <v>0</v>
      </c>
      <c r="N747" s="4">
        <v>0</v>
      </c>
      <c r="O747" s="4">
        <v>0</v>
      </c>
      <c r="P747" s="4">
        <v>88.9</v>
      </c>
      <c r="Q747" s="15">
        <v>0</v>
      </c>
      <c r="R747" s="15">
        <v>55802.03</v>
      </c>
      <c r="S747" s="15">
        <v>28620.17</v>
      </c>
      <c r="T747" s="15">
        <v>830685.18</v>
      </c>
      <c r="U747" s="22">
        <f t="shared" si="55"/>
        <v>806894.91</v>
      </c>
      <c r="V747" s="23">
        <f t="shared" si="56"/>
        <v>2.8639333616136041E-2</v>
      </c>
      <c r="W747" s="24">
        <f>Parametros!$B$4*H747+Parametros!$B$5*K747*100+Parametros!$B$6*P747+Parametros!$B$7*(1-L747)*100</f>
        <v>85.046499999999995</v>
      </c>
      <c r="X747" s="16">
        <f>INDEX('Tasa Referencia'!$B$2:$B$37,MATCH(B747,'Tasa Referencia'!$A$2:$A$37,0))</f>
        <v>8.8300000000000003E-2</v>
      </c>
      <c r="Y747" s="16">
        <f>INDEX('Catalogo Proveedores'!$N$2:$N$101,MATCH(A747,'Catalogo Proveedores'!$A$2:$A$101,0))</f>
        <v>2.8199999999999996E-2</v>
      </c>
      <c r="Z747" s="14">
        <v>6.8100000000000001E-3</v>
      </c>
      <c r="AA747" s="16">
        <f t="shared" si="57"/>
        <v>0.12330999999999999</v>
      </c>
      <c r="AB747" s="25">
        <f t="shared" si="58"/>
        <v>9.7370734677542092E-3</v>
      </c>
      <c r="AC747" s="23">
        <f t="shared" si="59"/>
        <v>1.8902260148381832E-2</v>
      </c>
    </row>
    <row r="748" spans="1:29" x14ac:dyDescent="0.3">
      <c r="A748" s="4" t="s">
        <v>114</v>
      </c>
      <c r="B748" s="18">
        <v>45717</v>
      </c>
      <c r="C748" s="4" t="s">
        <v>282</v>
      </c>
      <c r="D748" s="4">
        <v>3</v>
      </c>
      <c r="E748" s="15">
        <v>976767.79</v>
      </c>
      <c r="F748" s="19">
        <v>1.3226</v>
      </c>
      <c r="G748" s="20">
        <v>0</v>
      </c>
      <c r="H748" s="4">
        <v>72.599999999999994</v>
      </c>
      <c r="I748" s="4">
        <v>8</v>
      </c>
      <c r="J748" s="4">
        <v>1</v>
      </c>
      <c r="K748" s="21">
        <v>0.91269999999999996</v>
      </c>
      <c r="L748" s="21">
        <v>8.9300000000000004E-2</v>
      </c>
      <c r="M748" s="4">
        <v>2</v>
      </c>
      <c r="N748" s="4">
        <v>0</v>
      </c>
      <c r="O748" s="4">
        <v>0</v>
      </c>
      <c r="P748" s="4">
        <v>95.8</v>
      </c>
      <c r="Q748" s="15">
        <v>15154.17</v>
      </c>
      <c r="R748" s="15">
        <v>34761.839999999997</v>
      </c>
      <c r="S748" s="15">
        <v>28120.15</v>
      </c>
      <c r="T748" s="15">
        <v>1025968.38</v>
      </c>
      <c r="U748" s="22">
        <f t="shared" si="55"/>
        <v>998563.65</v>
      </c>
      <c r="V748" s="23">
        <f t="shared" si="56"/>
        <v>2.671108635921117E-2</v>
      </c>
      <c r="W748" s="24">
        <f>Parametros!$B$4*H748+Parametros!$B$5*K748*100+Parametros!$B$6*P748+Parametros!$B$7*(1-L748)*100</f>
        <v>85.611499999999992</v>
      </c>
      <c r="X748" s="16">
        <f>INDEX('Tasa Referencia'!$B$2:$B$37,MATCH(B748,'Tasa Referencia'!$A$2:$A$37,0))</f>
        <v>8.6800000000000002E-2</v>
      </c>
      <c r="Y748" s="16">
        <f>INDEX('Catalogo Proveedores'!$N$2:$N$101,MATCH(A748,'Catalogo Proveedores'!$A$2:$A$101,0))</f>
        <v>2.8199999999999996E-2</v>
      </c>
      <c r="Z748" s="14">
        <v>4.0400000000000002E-3</v>
      </c>
      <c r="AA748" s="16">
        <f t="shared" si="57"/>
        <v>0.11903999999999999</v>
      </c>
      <c r="AB748" s="25">
        <f t="shared" si="58"/>
        <v>9.4166582492165585E-3</v>
      </c>
      <c r="AC748" s="23">
        <f t="shared" si="59"/>
        <v>1.7294428109994611E-2</v>
      </c>
    </row>
    <row r="749" spans="1:29" x14ac:dyDescent="0.3">
      <c r="A749" s="4" t="s">
        <v>114</v>
      </c>
      <c r="B749" s="18">
        <v>45748</v>
      </c>
      <c r="C749" s="4" t="s">
        <v>282</v>
      </c>
      <c r="D749" s="4">
        <v>4</v>
      </c>
      <c r="E749" s="15">
        <v>914803.22</v>
      </c>
      <c r="F749" s="19">
        <v>1.3226</v>
      </c>
      <c r="G749" s="20">
        <v>0</v>
      </c>
      <c r="H749" s="4">
        <v>69.099999999999994</v>
      </c>
      <c r="I749" s="4">
        <v>6</v>
      </c>
      <c r="J749" s="4">
        <v>0</v>
      </c>
      <c r="K749" s="21">
        <v>0.97409999999999997</v>
      </c>
      <c r="L749" s="21">
        <v>0.17180000000000001</v>
      </c>
      <c r="M749" s="4">
        <v>0</v>
      </c>
      <c r="N749" s="4">
        <v>0</v>
      </c>
      <c r="O749" s="4">
        <v>0</v>
      </c>
      <c r="P749" s="4">
        <v>97.1</v>
      </c>
      <c r="Q749" s="15">
        <v>0</v>
      </c>
      <c r="R749" s="15">
        <v>77611.45</v>
      </c>
      <c r="S749" s="15">
        <v>47154.29</v>
      </c>
      <c r="T749" s="15">
        <v>1127648.96</v>
      </c>
      <c r="U749" s="22">
        <f t="shared" si="55"/>
        <v>945260.37999999989</v>
      </c>
      <c r="V749" s="23">
        <f t="shared" si="56"/>
        <v>0.16174233867958349</v>
      </c>
      <c r="W749" s="24">
        <f>Parametros!$B$4*H749+Parametros!$B$5*K749*100+Parametros!$B$6*P749+Parametros!$B$7*(1-L749)*100</f>
        <v>85.251000000000005</v>
      </c>
      <c r="X749" s="16">
        <f>INDEX('Tasa Referencia'!$B$2:$B$37,MATCH(B749,'Tasa Referencia'!$A$2:$A$37,0))</f>
        <v>8.4000000000000005E-2</v>
      </c>
      <c r="Y749" s="16">
        <f>INDEX('Catalogo Proveedores'!$N$2:$N$101,MATCH(A749,'Catalogo Proveedores'!$A$2:$A$101,0))</f>
        <v>2.8199999999999996E-2</v>
      </c>
      <c r="Z749" s="14">
        <v>4.64E-3</v>
      </c>
      <c r="AA749" s="16">
        <f t="shared" si="57"/>
        <v>0.11684</v>
      </c>
      <c r="AB749" s="25">
        <f t="shared" si="58"/>
        <v>9.2511354062598805E-3</v>
      </c>
      <c r="AC749" s="23">
        <f t="shared" si="59"/>
        <v>0.15249120327332361</v>
      </c>
    </row>
    <row r="750" spans="1:29" x14ac:dyDescent="0.3">
      <c r="A750" s="4" t="s">
        <v>114</v>
      </c>
      <c r="B750" s="18">
        <v>45778</v>
      </c>
      <c r="C750" s="4" t="s">
        <v>282</v>
      </c>
      <c r="D750" s="4">
        <v>5</v>
      </c>
      <c r="E750" s="15">
        <v>957549.13</v>
      </c>
      <c r="F750" s="19">
        <v>1.3226</v>
      </c>
      <c r="G750" s="20">
        <v>0</v>
      </c>
      <c r="H750" s="4">
        <v>68.3</v>
      </c>
      <c r="I750" s="4">
        <v>10</v>
      </c>
      <c r="J750" s="4">
        <v>0</v>
      </c>
      <c r="K750" s="21">
        <v>1</v>
      </c>
      <c r="L750" s="21">
        <v>0.17150000000000001</v>
      </c>
      <c r="M750" s="4">
        <v>0</v>
      </c>
      <c r="N750" s="4">
        <v>0</v>
      </c>
      <c r="O750" s="4">
        <v>0</v>
      </c>
      <c r="P750" s="4">
        <v>89.5</v>
      </c>
      <c r="Q750" s="15">
        <v>0</v>
      </c>
      <c r="R750" s="15">
        <v>110521.94</v>
      </c>
      <c r="S750" s="15">
        <v>49279.98</v>
      </c>
      <c r="T750" s="15">
        <v>1017597.93</v>
      </c>
      <c r="U750" s="22">
        <f t="shared" si="55"/>
        <v>1018791.0900000001</v>
      </c>
      <c r="V750" s="23">
        <f t="shared" si="56"/>
        <v>-1.1725259700558082E-3</v>
      </c>
      <c r="W750" s="24">
        <f>Parametros!$B$4*H750+Parametros!$B$5*K750*100+Parametros!$B$6*P750+Parametros!$B$7*(1-L750)*100</f>
        <v>84.232500000000002</v>
      </c>
      <c r="X750" s="16">
        <f>INDEX('Tasa Referencia'!$B$2:$B$37,MATCH(B750,'Tasa Referencia'!$A$2:$A$37,0))</f>
        <v>8.1699999999999995E-2</v>
      </c>
      <c r="Y750" s="16">
        <f>INDEX('Catalogo Proveedores'!$N$2:$N$101,MATCH(A750,'Catalogo Proveedores'!$A$2:$A$101,0))</f>
        <v>2.8199999999999996E-2</v>
      </c>
      <c r="Z750" s="14">
        <v>3.1099999999999999E-3</v>
      </c>
      <c r="AA750" s="16">
        <f t="shared" si="57"/>
        <v>0.11301</v>
      </c>
      <c r="AB750" s="25">
        <f t="shared" si="58"/>
        <v>8.9622607862931414E-3</v>
      </c>
      <c r="AC750" s="23">
        <f t="shared" si="59"/>
        <v>-1.013478675634895E-2</v>
      </c>
    </row>
    <row r="751" spans="1:29" x14ac:dyDescent="0.3">
      <c r="A751" s="4" t="s">
        <v>114</v>
      </c>
      <c r="B751" s="18">
        <v>45809</v>
      </c>
      <c r="C751" s="4" t="s">
        <v>282</v>
      </c>
      <c r="D751" s="4">
        <v>6</v>
      </c>
      <c r="E751" s="15">
        <v>973580.34</v>
      </c>
      <c r="F751" s="19">
        <v>1.3226</v>
      </c>
      <c r="G751" s="20">
        <v>0</v>
      </c>
      <c r="H751" s="4">
        <v>69.599999999999994</v>
      </c>
      <c r="I751" s="4">
        <v>9</v>
      </c>
      <c r="J751" s="4">
        <v>1</v>
      </c>
      <c r="K751" s="21">
        <v>0.91259999999999997</v>
      </c>
      <c r="L751" s="21">
        <v>0.1366</v>
      </c>
      <c r="M751" s="4">
        <v>0</v>
      </c>
      <c r="N751" s="4">
        <v>0</v>
      </c>
      <c r="O751" s="4">
        <v>0</v>
      </c>
      <c r="P751" s="4">
        <v>98.4</v>
      </c>
      <c r="Q751" s="15">
        <v>0</v>
      </c>
      <c r="R751" s="15">
        <v>45113.56</v>
      </c>
      <c r="S751" s="15">
        <v>41839.35</v>
      </c>
      <c r="T751" s="15">
        <v>1050888.7</v>
      </c>
      <c r="U751" s="22">
        <f t="shared" si="55"/>
        <v>976854.54999999993</v>
      </c>
      <c r="V751" s="23">
        <f t="shared" si="56"/>
        <v>7.0449087519924833E-2</v>
      </c>
      <c r="W751" s="24">
        <f>Parametros!$B$4*H751+Parametros!$B$5*K751*100+Parametros!$B$6*P751+Parametros!$B$7*(1-L751)*100</f>
        <v>84.368999999999986</v>
      </c>
      <c r="X751" s="16">
        <f>INDEX('Tasa Referencia'!$B$2:$B$37,MATCH(B751,'Tasa Referencia'!$A$2:$A$37,0))</f>
        <v>8.1600000000000006E-2</v>
      </c>
      <c r="Y751" s="16">
        <f>INDEX('Catalogo Proveedores'!$N$2:$N$101,MATCH(A751,'Catalogo Proveedores'!$A$2:$A$101,0))</f>
        <v>2.8199999999999996E-2</v>
      </c>
      <c r="Z751" s="14">
        <v>3.8E-3</v>
      </c>
      <c r="AA751" s="16">
        <f t="shared" si="57"/>
        <v>0.11360000000000001</v>
      </c>
      <c r="AB751" s="25">
        <f t="shared" si="58"/>
        <v>9.0068203703526084E-3</v>
      </c>
      <c r="AC751" s="23">
        <f t="shared" si="59"/>
        <v>6.1442267149572224E-2</v>
      </c>
    </row>
    <row r="752" spans="1:29" x14ac:dyDescent="0.3">
      <c r="A752" s="4" t="s">
        <v>114</v>
      </c>
      <c r="B752" s="18">
        <v>45839</v>
      </c>
      <c r="C752" s="4" t="s">
        <v>282</v>
      </c>
      <c r="D752" s="4">
        <v>7</v>
      </c>
      <c r="E752" s="15">
        <v>936260.19</v>
      </c>
      <c r="F752" s="19">
        <v>1.3226</v>
      </c>
      <c r="G752" s="20">
        <v>0</v>
      </c>
      <c r="H752" s="4">
        <v>68.599999999999994</v>
      </c>
      <c r="I752" s="4">
        <v>4</v>
      </c>
      <c r="J752" s="4">
        <v>0</v>
      </c>
      <c r="K752" s="21">
        <v>0.93369999999999997</v>
      </c>
      <c r="L752" s="21">
        <v>0.1802</v>
      </c>
      <c r="M752" s="4">
        <v>0</v>
      </c>
      <c r="N752" s="4">
        <v>1</v>
      </c>
      <c r="O752" s="4">
        <v>4.5999999999999996</v>
      </c>
      <c r="P752" s="4">
        <v>94</v>
      </c>
      <c r="Q752" s="15">
        <v>16527.41</v>
      </c>
      <c r="R752" s="15">
        <v>78104.63</v>
      </c>
      <c r="S752" s="15">
        <v>50609.46</v>
      </c>
      <c r="T752" s="15">
        <v>978970.94</v>
      </c>
      <c r="U752" s="22">
        <f t="shared" si="55"/>
        <v>980282.77</v>
      </c>
      <c r="V752" s="23">
        <f t="shared" si="56"/>
        <v>-1.3400091324468472E-3</v>
      </c>
      <c r="W752" s="24">
        <f>Parametros!$B$4*H752+Parametros!$B$5*K752*100+Parametros!$B$6*P752+Parametros!$B$7*(1-L752)*100</f>
        <v>83.117999999999995</v>
      </c>
      <c r="X752" s="16">
        <f>INDEX('Tasa Referencia'!$B$2:$B$37,MATCH(B752,'Tasa Referencia'!$A$2:$A$37,0))</f>
        <v>8.0699999999999994E-2</v>
      </c>
      <c r="Y752" s="16">
        <f>INDEX('Catalogo Proveedores'!$N$2:$N$101,MATCH(A752,'Catalogo Proveedores'!$A$2:$A$101,0))</f>
        <v>2.8199999999999996E-2</v>
      </c>
      <c r="Z752" s="14">
        <v>6.6E-3</v>
      </c>
      <c r="AA752" s="16">
        <f t="shared" si="57"/>
        <v>0.11549999999999999</v>
      </c>
      <c r="AB752" s="25">
        <f t="shared" si="58"/>
        <v>9.1501704221177427E-3</v>
      </c>
      <c r="AC752" s="23">
        <f t="shared" si="59"/>
        <v>-1.0490179554564589E-2</v>
      </c>
    </row>
    <row r="753" spans="1:29" x14ac:dyDescent="0.3">
      <c r="A753" s="4" t="s">
        <v>114</v>
      </c>
      <c r="B753" s="18">
        <v>45870</v>
      </c>
      <c r="C753" s="4" t="s">
        <v>282</v>
      </c>
      <c r="D753" s="4">
        <v>8</v>
      </c>
      <c r="E753" s="15">
        <v>911004.8</v>
      </c>
      <c r="F753" s="19">
        <v>1.3226</v>
      </c>
      <c r="G753" s="20">
        <v>0</v>
      </c>
      <c r="H753" s="4">
        <v>71.2</v>
      </c>
      <c r="I753" s="4">
        <v>6</v>
      </c>
      <c r="J753" s="4">
        <v>1</v>
      </c>
      <c r="K753" s="21">
        <v>0.82069999999999999</v>
      </c>
      <c r="L753" s="21">
        <v>6.1600000000000002E-2</v>
      </c>
      <c r="M753" s="4">
        <v>3</v>
      </c>
      <c r="N753" s="4">
        <v>1</v>
      </c>
      <c r="O753" s="4">
        <v>5.0999999999999996</v>
      </c>
      <c r="P753" s="4">
        <v>94.5</v>
      </c>
      <c r="Q753" s="15">
        <v>32082.5</v>
      </c>
      <c r="R753" s="15">
        <v>34118.43</v>
      </c>
      <c r="S753" s="15">
        <v>18651.060000000001</v>
      </c>
      <c r="T753" s="15">
        <v>915686.27</v>
      </c>
      <c r="U753" s="22">
        <f t="shared" si="55"/>
        <v>958554.67</v>
      </c>
      <c r="V753" s="23">
        <f t="shared" si="56"/>
        <v>-4.6815597660976205E-2</v>
      </c>
      <c r="W753" s="24">
        <f>Parametros!$B$4*H753+Parametros!$B$5*K753*100+Parametros!$B$6*P753+Parametros!$B$7*(1-L753)*100</f>
        <v>82.516999999999996</v>
      </c>
      <c r="X753" s="16">
        <f>INDEX('Tasa Referencia'!$B$2:$B$37,MATCH(B753,'Tasa Referencia'!$A$2:$A$37,0))</f>
        <v>7.7399999999999997E-2</v>
      </c>
      <c r="Y753" s="16">
        <f>INDEX('Catalogo Proveedores'!$N$2:$N$101,MATCH(A753,'Catalogo Proveedores'!$A$2:$A$101,0))</f>
        <v>2.8199999999999996E-2</v>
      </c>
      <c r="Z753" s="14">
        <v>2.9299999999999999E-3</v>
      </c>
      <c r="AA753" s="16">
        <f t="shared" si="57"/>
        <v>0.10853</v>
      </c>
      <c r="AB753" s="25">
        <f t="shared" si="58"/>
        <v>8.6232018811898126E-3</v>
      </c>
      <c r="AC753" s="23">
        <f t="shared" si="59"/>
        <v>-5.5438799542166017E-2</v>
      </c>
    </row>
    <row r="754" spans="1:29" x14ac:dyDescent="0.3">
      <c r="A754" s="4" t="s">
        <v>114</v>
      </c>
      <c r="B754" s="18">
        <v>45901</v>
      </c>
      <c r="C754" s="4" t="s">
        <v>282</v>
      </c>
      <c r="D754" s="4">
        <v>9</v>
      </c>
      <c r="E754" s="15">
        <v>918159.06</v>
      </c>
      <c r="F754" s="19">
        <v>1.3226</v>
      </c>
      <c r="G754" s="20">
        <v>0</v>
      </c>
      <c r="H754" s="4">
        <v>71.5</v>
      </c>
      <c r="I754" s="4">
        <v>8</v>
      </c>
      <c r="J754" s="4">
        <v>1</v>
      </c>
      <c r="K754" s="21">
        <v>0.89200000000000002</v>
      </c>
      <c r="L754" s="21">
        <v>0.16039999999999999</v>
      </c>
      <c r="M754" s="4">
        <v>0</v>
      </c>
      <c r="N754" s="4">
        <v>0</v>
      </c>
      <c r="O754" s="4">
        <v>0</v>
      </c>
      <c r="P754" s="4">
        <v>93.6</v>
      </c>
      <c r="Q754" s="15">
        <v>0</v>
      </c>
      <c r="R754" s="15">
        <v>87361.03</v>
      </c>
      <c r="S754" s="15">
        <v>46025.43</v>
      </c>
      <c r="T754" s="15">
        <v>1050069.21</v>
      </c>
      <c r="U754" s="22">
        <f t="shared" si="55"/>
        <v>959494.66</v>
      </c>
      <c r="V754" s="23">
        <f t="shared" si="56"/>
        <v>8.6255790701643312E-2</v>
      </c>
      <c r="W754" s="24">
        <f>Parametros!$B$4*H754+Parametros!$B$5*K754*100+Parametros!$B$6*P754+Parametros!$B$7*(1-L754)*100</f>
        <v>83.09899999999999</v>
      </c>
      <c r="X754" s="16">
        <f>INDEX('Tasa Referencia'!$B$2:$B$37,MATCH(B754,'Tasa Referencia'!$A$2:$A$37,0))</f>
        <v>7.4899999999999994E-2</v>
      </c>
      <c r="Y754" s="16">
        <f>INDEX('Catalogo Proveedores'!$N$2:$N$101,MATCH(A754,'Catalogo Proveedores'!$A$2:$A$101,0))</f>
        <v>2.8199999999999996E-2</v>
      </c>
      <c r="Z754" s="14">
        <v>1.3999999999999999E-4</v>
      </c>
      <c r="AA754" s="16">
        <f t="shared" si="57"/>
        <v>0.10324</v>
      </c>
      <c r="AB754" s="25">
        <f t="shared" si="58"/>
        <v>8.221218884587822E-3</v>
      </c>
      <c r="AC754" s="23">
        <f t="shared" si="59"/>
        <v>7.803457181705549E-2</v>
      </c>
    </row>
    <row r="755" spans="1:29" x14ac:dyDescent="0.3">
      <c r="A755" s="4" t="s">
        <v>114</v>
      </c>
      <c r="B755" s="18">
        <v>45931</v>
      </c>
      <c r="C755" s="4" t="s">
        <v>282</v>
      </c>
      <c r="D755" s="4">
        <v>10</v>
      </c>
      <c r="E755" s="15">
        <v>832214.12</v>
      </c>
      <c r="F755" s="19">
        <v>1.3226</v>
      </c>
      <c r="G755" s="20">
        <v>0</v>
      </c>
      <c r="H755" s="4">
        <v>68.3</v>
      </c>
      <c r="I755" s="4">
        <v>8</v>
      </c>
      <c r="J755" s="4">
        <v>1</v>
      </c>
      <c r="K755" s="21">
        <v>0.86419999999999997</v>
      </c>
      <c r="L755" s="21">
        <v>7.1499999999999994E-2</v>
      </c>
      <c r="M755" s="4">
        <v>1</v>
      </c>
      <c r="N755" s="4">
        <v>0</v>
      </c>
      <c r="O755" s="4">
        <v>0</v>
      </c>
      <c r="P755" s="4">
        <v>90.9</v>
      </c>
      <c r="Q755" s="15">
        <v>11502.82</v>
      </c>
      <c r="R755" s="15">
        <v>20821.669999999998</v>
      </c>
      <c r="S755" s="15">
        <v>19523.77</v>
      </c>
      <c r="T755" s="15">
        <v>855921.74</v>
      </c>
      <c r="U755" s="22">
        <f t="shared" si="55"/>
        <v>845014.84</v>
      </c>
      <c r="V755" s="23">
        <f t="shared" si="56"/>
        <v>1.2742870627401079E-2</v>
      </c>
      <c r="W755" s="24">
        <f>Parametros!$B$4*H755+Parametros!$B$5*K755*100+Parametros!$B$6*P755+Parametros!$B$7*(1-L755)*100</f>
        <v>81.938499999999991</v>
      </c>
      <c r="X755" s="16">
        <f>INDEX('Tasa Referencia'!$B$2:$B$37,MATCH(B755,'Tasa Referencia'!$A$2:$A$37,0))</f>
        <v>7.4300000000000005E-2</v>
      </c>
      <c r="Y755" s="16">
        <f>INDEX('Catalogo Proveedores'!$N$2:$N$101,MATCH(A755,'Catalogo Proveedores'!$A$2:$A$101,0))</f>
        <v>2.8199999999999996E-2</v>
      </c>
      <c r="Z755" s="14">
        <v>3.0999999999999999E-3</v>
      </c>
      <c r="AA755" s="16">
        <f t="shared" si="57"/>
        <v>0.10560000000000001</v>
      </c>
      <c r="AB755" s="25">
        <f t="shared" si="58"/>
        <v>8.400771262575768E-3</v>
      </c>
      <c r="AC755" s="23">
        <f t="shared" si="59"/>
        <v>4.3420993648253109E-3</v>
      </c>
    </row>
    <row r="756" spans="1:29" x14ac:dyDescent="0.3">
      <c r="A756" s="4" t="s">
        <v>114</v>
      </c>
      <c r="B756" s="18">
        <v>45962</v>
      </c>
      <c r="C756" s="4" t="s">
        <v>282</v>
      </c>
      <c r="D756" s="4">
        <v>11</v>
      </c>
      <c r="E756" s="15">
        <v>881279.11</v>
      </c>
      <c r="F756" s="19">
        <v>1.3226</v>
      </c>
      <c r="G756" s="20">
        <v>0</v>
      </c>
      <c r="H756" s="4">
        <v>71.7</v>
      </c>
      <c r="I756" s="4">
        <v>7</v>
      </c>
      <c r="J756" s="4">
        <v>1</v>
      </c>
      <c r="K756" s="21">
        <v>0.92630000000000001</v>
      </c>
      <c r="L756" s="21">
        <v>0.10299999999999999</v>
      </c>
      <c r="M756" s="4">
        <v>0</v>
      </c>
      <c r="N756" s="4">
        <v>0</v>
      </c>
      <c r="O756" s="4">
        <v>0</v>
      </c>
      <c r="P756" s="4">
        <v>93.4</v>
      </c>
      <c r="Q756" s="15">
        <v>0</v>
      </c>
      <c r="R756" s="15">
        <v>49202.95</v>
      </c>
      <c r="S756" s="15">
        <v>28981.64</v>
      </c>
      <c r="T756" s="15">
        <v>953702</v>
      </c>
      <c r="U756" s="22">
        <f t="shared" si="55"/>
        <v>901500.41999999993</v>
      </c>
      <c r="V756" s="23">
        <f t="shared" si="56"/>
        <v>5.4735735061895725E-2</v>
      </c>
      <c r="W756" s="24">
        <f>Parametros!$B$4*H756+Parametros!$B$5*K756*100+Parametros!$B$6*P756+Parametros!$B$7*(1-L756)*100</f>
        <v>85.019000000000005</v>
      </c>
      <c r="X756" s="16">
        <f>INDEX('Tasa Referencia'!$B$2:$B$37,MATCH(B756,'Tasa Referencia'!$A$2:$A$37,0))</f>
        <v>7.2800000000000004E-2</v>
      </c>
      <c r="Y756" s="16">
        <f>INDEX('Catalogo Proveedores'!$N$2:$N$101,MATCH(A756,'Catalogo Proveedores'!$A$2:$A$101,0))</f>
        <v>2.8199999999999996E-2</v>
      </c>
      <c r="Z756" s="14">
        <v>3.0000000000000001E-5</v>
      </c>
      <c r="AA756" s="16">
        <f t="shared" si="57"/>
        <v>0.10103000000000001</v>
      </c>
      <c r="AB756" s="25">
        <f t="shared" si="58"/>
        <v>8.052759221664596E-3</v>
      </c>
      <c r="AC756" s="23">
        <f t="shared" si="59"/>
        <v>4.6682975840231129E-2</v>
      </c>
    </row>
    <row r="757" spans="1:29" x14ac:dyDescent="0.3">
      <c r="A757" s="4" t="s">
        <v>114</v>
      </c>
      <c r="B757" s="18">
        <v>45992</v>
      </c>
      <c r="C757" s="4" t="s">
        <v>282</v>
      </c>
      <c r="D757" s="4">
        <v>12</v>
      </c>
      <c r="E757" s="15">
        <v>837647.04</v>
      </c>
      <c r="F757" s="19">
        <v>1.3226</v>
      </c>
      <c r="G757" s="20">
        <v>0</v>
      </c>
      <c r="H757" s="4">
        <v>72.8</v>
      </c>
      <c r="I757" s="4">
        <v>5</v>
      </c>
      <c r="J757" s="4">
        <v>0</v>
      </c>
      <c r="K757" s="21">
        <v>0.96179999999999999</v>
      </c>
      <c r="L757" s="21">
        <v>6.9599999999999995E-2</v>
      </c>
      <c r="M757" s="4">
        <v>0</v>
      </c>
      <c r="N757" s="4">
        <v>0</v>
      </c>
      <c r="O757" s="4">
        <v>0</v>
      </c>
      <c r="P757" s="4">
        <v>95.8</v>
      </c>
      <c r="Q757" s="15">
        <v>0</v>
      </c>
      <c r="R757" s="15">
        <v>38142.49</v>
      </c>
      <c r="S757" s="15">
        <v>17488.28</v>
      </c>
      <c r="T757" s="15">
        <v>896339.52</v>
      </c>
      <c r="U757" s="22">
        <f t="shared" si="55"/>
        <v>858301.25</v>
      </c>
      <c r="V757" s="23">
        <f t="shared" si="56"/>
        <v>4.2437345616536039E-2</v>
      </c>
      <c r="W757" s="24">
        <f>Parametros!$B$4*H757+Parametros!$B$5*K757*100+Parametros!$B$6*P757+Parametros!$B$7*(1-L757)*100</f>
        <v>87.449999999999989</v>
      </c>
      <c r="X757" s="16">
        <f>INDEX('Tasa Referencia'!$B$2:$B$37,MATCH(B757,'Tasa Referencia'!$A$2:$A$37,0))</f>
        <v>6.9599999999999995E-2</v>
      </c>
      <c r="Y757" s="16">
        <f>INDEX('Catalogo Proveedores'!$N$2:$N$101,MATCH(A757,'Catalogo Proveedores'!$A$2:$A$101,0))</f>
        <v>2.8199999999999996E-2</v>
      </c>
      <c r="Z757" s="14">
        <v>-3.4399999999999999E-3</v>
      </c>
      <c r="AA757" s="16">
        <f t="shared" si="57"/>
        <v>9.4359999999999999E-2</v>
      </c>
      <c r="AB757" s="25">
        <f t="shared" si="58"/>
        <v>7.5424451433996342E-3</v>
      </c>
      <c r="AC757" s="23">
        <f t="shared" si="59"/>
        <v>3.4894900473136405E-2</v>
      </c>
    </row>
    <row r="758" spans="1:29" x14ac:dyDescent="0.3">
      <c r="A758" s="4" t="s">
        <v>116</v>
      </c>
      <c r="B758" s="18">
        <v>44927</v>
      </c>
      <c r="C758" s="4" t="s">
        <v>279</v>
      </c>
      <c r="D758" s="4">
        <v>1</v>
      </c>
      <c r="E758" s="15">
        <v>1016240.97</v>
      </c>
      <c r="F758" s="19">
        <v>1.0172000000000001</v>
      </c>
      <c r="G758" s="20">
        <v>1.72E-2</v>
      </c>
      <c r="H758" s="4">
        <v>86</v>
      </c>
      <c r="I758" s="4">
        <v>6</v>
      </c>
      <c r="J758" s="4">
        <v>0</v>
      </c>
      <c r="K758" s="21">
        <v>0.92520000000000002</v>
      </c>
      <c r="L758" s="21">
        <v>6.3100000000000003E-2</v>
      </c>
      <c r="M758" s="4">
        <v>0</v>
      </c>
      <c r="N758" s="4">
        <v>0</v>
      </c>
      <c r="O758" s="4">
        <v>0</v>
      </c>
      <c r="P758" s="4">
        <v>89</v>
      </c>
      <c r="Q758" s="15">
        <v>0</v>
      </c>
      <c r="R758" s="15">
        <v>38379.26</v>
      </c>
      <c r="S758" s="15">
        <v>19235.11</v>
      </c>
      <c r="T758" s="15">
        <v>1089468.29</v>
      </c>
      <c r="U758" s="22">
        <f t="shared" si="55"/>
        <v>1035385.12</v>
      </c>
      <c r="V758" s="23">
        <f t="shared" si="56"/>
        <v>4.9641802791708642E-2</v>
      </c>
      <c r="W758" s="24">
        <f>Parametros!$B$4*H758+Parametros!$B$5*K758*100+Parametros!$B$6*P758+Parametros!$B$7*(1-L758)*100</f>
        <v>89.709499999999991</v>
      </c>
      <c r="X758" s="16">
        <f>INDEX('Tasa Referencia'!$B$2:$B$37,MATCH(B758,'Tasa Referencia'!$A$2:$A$37,0))</f>
        <v>0.1125</v>
      </c>
      <c r="Y758" s="16">
        <f>INDEX('Catalogo Proveedores'!$N$2:$N$101,MATCH(A758,'Catalogo Proveedores'!$A$2:$A$101,0))</f>
        <v>2.9700000000000004E-2</v>
      </c>
      <c r="Z758" s="14">
        <v>-1.6299999999999999E-3</v>
      </c>
      <c r="AA758" s="16">
        <f t="shared" si="57"/>
        <v>0.14057</v>
      </c>
      <c r="AB758" s="25">
        <f t="shared" si="58"/>
        <v>1.1020966418643585E-2</v>
      </c>
      <c r="AC758" s="23">
        <f t="shared" si="59"/>
        <v>3.8620836373065057E-2</v>
      </c>
    </row>
    <row r="759" spans="1:29" x14ac:dyDescent="0.3">
      <c r="A759" s="4" t="s">
        <v>116</v>
      </c>
      <c r="B759" s="18">
        <v>44958</v>
      </c>
      <c r="C759" s="4" t="s">
        <v>279</v>
      </c>
      <c r="D759" s="4">
        <v>2</v>
      </c>
      <c r="E759" s="15">
        <v>1006881.68</v>
      </c>
      <c r="F759" s="19">
        <v>1.0172000000000001</v>
      </c>
      <c r="G759" s="20">
        <v>0</v>
      </c>
      <c r="H759" s="4">
        <v>87.2</v>
      </c>
      <c r="I759" s="4">
        <v>8</v>
      </c>
      <c r="J759" s="4">
        <v>1</v>
      </c>
      <c r="K759" s="21">
        <v>0.9173</v>
      </c>
      <c r="L759" s="21">
        <v>3.61E-2</v>
      </c>
      <c r="M759" s="4">
        <v>0</v>
      </c>
      <c r="N759" s="4">
        <v>0</v>
      </c>
      <c r="O759" s="4">
        <v>0</v>
      </c>
      <c r="P759" s="4">
        <v>86.2</v>
      </c>
      <c r="Q759" s="15">
        <v>0</v>
      </c>
      <c r="R759" s="15">
        <v>22003.73</v>
      </c>
      <c r="S759" s="15">
        <v>12927.45</v>
      </c>
      <c r="T759" s="15">
        <v>1107119.6399999999</v>
      </c>
      <c r="U759" s="22">
        <f t="shared" si="55"/>
        <v>1015957.9600000001</v>
      </c>
      <c r="V759" s="23">
        <f t="shared" si="56"/>
        <v>8.2341308659288015E-2</v>
      </c>
      <c r="W759" s="24">
        <f>Parametros!$B$4*H759+Parametros!$B$5*K759*100+Parametros!$B$6*P759+Parametros!$B$7*(1-L759)*100</f>
        <v>89.737499999999997</v>
      </c>
      <c r="X759" s="16">
        <f>INDEX('Tasa Referencia'!$B$2:$B$37,MATCH(B759,'Tasa Referencia'!$A$2:$A$37,0))</f>
        <v>0.11409999999999999</v>
      </c>
      <c r="Y759" s="16">
        <f>INDEX('Catalogo Proveedores'!$N$2:$N$101,MATCH(A759,'Catalogo Proveedores'!$A$2:$A$101,0))</f>
        <v>2.9700000000000004E-2</v>
      </c>
      <c r="Z759" s="14">
        <v>-9.6000000000000002E-4</v>
      </c>
      <c r="AA759" s="16">
        <f t="shared" si="57"/>
        <v>0.14283999999999999</v>
      </c>
      <c r="AB759" s="25">
        <f t="shared" si="58"/>
        <v>1.1188494259951609E-2</v>
      </c>
      <c r="AC759" s="23">
        <f t="shared" si="59"/>
        <v>7.1152814399336406E-2</v>
      </c>
    </row>
    <row r="760" spans="1:29" x14ac:dyDescent="0.3">
      <c r="A760" s="4" t="s">
        <v>116</v>
      </c>
      <c r="B760" s="18">
        <v>44986</v>
      </c>
      <c r="C760" s="4" t="s">
        <v>279</v>
      </c>
      <c r="D760" s="4">
        <v>3</v>
      </c>
      <c r="E760" s="15">
        <v>1028954.79</v>
      </c>
      <c r="F760" s="19">
        <v>1.0172000000000001</v>
      </c>
      <c r="G760" s="20">
        <v>0</v>
      </c>
      <c r="H760" s="4">
        <v>81.8</v>
      </c>
      <c r="I760" s="4">
        <v>6</v>
      </c>
      <c r="J760" s="4">
        <v>1</v>
      </c>
      <c r="K760" s="21">
        <v>0.78210000000000002</v>
      </c>
      <c r="L760" s="21">
        <v>8.2400000000000001E-2</v>
      </c>
      <c r="M760" s="4">
        <v>2</v>
      </c>
      <c r="N760" s="4">
        <v>2</v>
      </c>
      <c r="O760" s="4">
        <v>39.4</v>
      </c>
      <c r="P760" s="4">
        <v>90</v>
      </c>
      <c r="Q760" s="15">
        <v>135016.54999999999</v>
      </c>
      <c r="R760" s="15">
        <v>29319.67</v>
      </c>
      <c r="S760" s="15">
        <v>27496.22</v>
      </c>
      <c r="T760" s="15">
        <v>1044592.79</v>
      </c>
      <c r="U760" s="22">
        <f t="shared" si="55"/>
        <v>1165794.79</v>
      </c>
      <c r="V760" s="23">
        <f t="shared" si="56"/>
        <v>-0.11602798828431507</v>
      </c>
      <c r="W760" s="24">
        <f>Parametros!$B$4*H760+Parametros!$B$5*K760*100+Parametros!$B$6*P760+Parametros!$B$7*(1-L760)*100</f>
        <v>83.856999999999985</v>
      </c>
      <c r="X760" s="16">
        <f>INDEX('Tasa Referencia'!$B$2:$B$37,MATCH(B760,'Tasa Referencia'!$A$2:$A$37,0))</f>
        <v>0.114</v>
      </c>
      <c r="Y760" s="16">
        <f>INDEX('Catalogo Proveedores'!$N$2:$N$101,MATCH(A760,'Catalogo Proveedores'!$A$2:$A$101,0))</f>
        <v>2.9700000000000004E-2</v>
      </c>
      <c r="Z760" s="14">
        <v>2.2899999999999999E-3</v>
      </c>
      <c r="AA760" s="16">
        <f t="shared" si="57"/>
        <v>0.14598999999999998</v>
      </c>
      <c r="AB760" s="25">
        <f t="shared" si="58"/>
        <v>1.1420462201630066E-2</v>
      </c>
      <c r="AC760" s="23">
        <f t="shared" si="59"/>
        <v>-0.12744845048594514</v>
      </c>
    </row>
    <row r="761" spans="1:29" x14ac:dyDescent="0.3">
      <c r="A761" s="4" t="s">
        <v>116</v>
      </c>
      <c r="B761" s="18">
        <v>45017</v>
      </c>
      <c r="C761" s="4" t="s">
        <v>279</v>
      </c>
      <c r="D761" s="4">
        <v>4</v>
      </c>
      <c r="E761" s="15">
        <v>1087682.3600000001</v>
      </c>
      <c r="F761" s="19">
        <v>1.0172000000000001</v>
      </c>
      <c r="G761" s="20">
        <v>0</v>
      </c>
      <c r="H761" s="4">
        <v>82.5</v>
      </c>
      <c r="I761" s="4">
        <v>4</v>
      </c>
      <c r="J761" s="4">
        <v>1</v>
      </c>
      <c r="K761" s="21">
        <v>0.81320000000000003</v>
      </c>
      <c r="L761" s="21">
        <v>8.5099999999999995E-2</v>
      </c>
      <c r="M761" s="4">
        <v>2</v>
      </c>
      <c r="N761" s="4">
        <v>1</v>
      </c>
      <c r="O761" s="4">
        <v>40.9</v>
      </c>
      <c r="P761" s="4">
        <v>95.8</v>
      </c>
      <c r="Q761" s="15">
        <v>261875.97</v>
      </c>
      <c r="R761" s="15">
        <v>39966.730000000003</v>
      </c>
      <c r="S761" s="15">
        <v>29955.98</v>
      </c>
      <c r="T761" s="15">
        <v>1109678.32</v>
      </c>
      <c r="U761" s="22">
        <f t="shared" si="55"/>
        <v>1359569.08</v>
      </c>
      <c r="V761" s="23">
        <f t="shared" si="56"/>
        <v>-0.22519207187899282</v>
      </c>
      <c r="W761" s="24">
        <f>Parametros!$B$4*H761+Parametros!$B$5*K761*100+Parametros!$B$6*P761+Parametros!$B$7*(1-L761)*100</f>
        <v>86.154499999999999</v>
      </c>
      <c r="X761" s="16">
        <f>INDEX('Tasa Referencia'!$B$2:$B$37,MATCH(B761,'Tasa Referencia'!$A$2:$A$37,0))</f>
        <v>0.1119</v>
      </c>
      <c r="Y761" s="16">
        <f>INDEX('Catalogo Proveedores'!$N$2:$N$101,MATCH(A761,'Catalogo Proveedores'!$A$2:$A$101,0))</f>
        <v>2.9700000000000004E-2</v>
      </c>
      <c r="Z761" s="14">
        <v>3.0599999999999998E-3</v>
      </c>
      <c r="AA761" s="16">
        <f t="shared" si="57"/>
        <v>0.14466000000000001</v>
      </c>
      <c r="AB761" s="25">
        <f t="shared" si="58"/>
        <v>1.1322591562229256E-2</v>
      </c>
      <c r="AC761" s="23">
        <f t="shared" si="59"/>
        <v>-0.23651466344122207</v>
      </c>
    </row>
    <row r="762" spans="1:29" x14ac:dyDescent="0.3">
      <c r="A762" s="4" t="s">
        <v>116</v>
      </c>
      <c r="B762" s="18">
        <v>45047</v>
      </c>
      <c r="C762" s="4" t="s">
        <v>279</v>
      </c>
      <c r="D762" s="4">
        <v>5</v>
      </c>
      <c r="E762" s="15">
        <v>1043270.06</v>
      </c>
      <c r="F762" s="19">
        <v>1.0172000000000001</v>
      </c>
      <c r="G762" s="20">
        <v>0</v>
      </c>
      <c r="H762" s="4">
        <v>87.2</v>
      </c>
      <c r="I762" s="4">
        <v>7</v>
      </c>
      <c r="J762" s="4">
        <v>0</v>
      </c>
      <c r="K762" s="21">
        <v>0.94879999999999998</v>
      </c>
      <c r="L762" s="21">
        <v>3.73E-2</v>
      </c>
      <c r="M762" s="4">
        <v>0</v>
      </c>
      <c r="N762" s="4">
        <v>0</v>
      </c>
      <c r="O762" s="4">
        <v>0</v>
      </c>
      <c r="P762" s="4">
        <v>89.8</v>
      </c>
      <c r="Q762" s="15">
        <v>0</v>
      </c>
      <c r="R762" s="15">
        <v>19292.97</v>
      </c>
      <c r="S762" s="15">
        <v>11683</v>
      </c>
      <c r="T762" s="15">
        <v>1189755.48</v>
      </c>
      <c r="U762" s="22">
        <f t="shared" si="55"/>
        <v>1050880.03</v>
      </c>
      <c r="V762" s="23">
        <f t="shared" si="56"/>
        <v>0.11672604357325587</v>
      </c>
      <c r="W762" s="24">
        <f>Parametros!$B$4*H762+Parametros!$B$5*K762*100+Parametros!$B$6*P762+Parametros!$B$7*(1-L762)*100</f>
        <v>91.384499999999989</v>
      </c>
      <c r="X762" s="16">
        <f>INDEX('Tasa Referencia'!$B$2:$B$37,MATCH(B762,'Tasa Referencia'!$A$2:$A$37,0))</f>
        <v>0.11210000000000001</v>
      </c>
      <c r="Y762" s="16">
        <f>INDEX('Catalogo Proveedores'!$N$2:$N$101,MATCH(A762,'Catalogo Proveedores'!$A$2:$A$101,0))</f>
        <v>2.9700000000000004E-2</v>
      </c>
      <c r="Z762" s="14">
        <v>3.3800000000000002E-3</v>
      </c>
      <c r="AA762" s="16">
        <f t="shared" si="57"/>
        <v>0.14518</v>
      </c>
      <c r="AB762" s="25">
        <f t="shared" si="58"/>
        <v>1.1360869179062094E-2</v>
      </c>
      <c r="AC762" s="23">
        <f t="shared" si="59"/>
        <v>0.10536517439419378</v>
      </c>
    </row>
    <row r="763" spans="1:29" x14ac:dyDescent="0.3">
      <c r="A763" s="4" t="s">
        <v>116</v>
      </c>
      <c r="B763" s="18">
        <v>45078</v>
      </c>
      <c r="C763" s="4" t="s">
        <v>279</v>
      </c>
      <c r="D763" s="4">
        <v>6</v>
      </c>
      <c r="E763" s="15">
        <v>1184795.06</v>
      </c>
      <c r="F763" s="19">
        <v>1.0172000000000001</v>
      </c>
      <c r="G763" s="20">
        <v>0</v>
      </c>
      <c r="H763" s="4">
        <v>89.7</v>
      </c>
      <c r="I763" s="4">
        <v>9</v>
      </c>
      <c r="J763" s="4">
        <v>0</v>
      </c>
      <c r="K763" s="21">
        <v>0.9546</v>
      </c>
      <c r="L763" s="21">
        <v>3.8800000000000001E-2</v>
      </c>
      <c r="M763" s="4">
        <v>0</v>
      </c>
      <c r="N763" s="4">
        <v>0</v>
      </c>
      <c r="O763" s="4">
        <v>0</v>
      </c>
      <c r="P763" s="4">
        <v>92.1</v>
      </c>
      <c r="Q763" s="15">
        <v>0</v>
      </c>
      <c r="R763" s="15">
        <v>26586.61</v>
      </c>
      <c r="S763" s="15">
        <v>13790.94</v>
      </c>
      <c r="T763" s="15">
        <v>1278470.8700000001</v>
      </c>
      <c r="U763" s="22">
        <f t="shared" si="55"/>
        <v>1197590.7300000002</v>
      </c>
      <c r="V763" s="23">
        <f t="shared" si="56"/>
        <v>6.3263185652403561E-2</v>
      </c>
      <c r="W763" s="24">
        <f>Parametros!$B$4*H763+Parametros!$B$5*K763*100+Parametros!$B$6*P763+Parametros!$B$7*(1-L763)*100</f>
        <v>92.871000000000009</v>
      </c>
      <c r="X763" s="16">
        <f>INDEX('Tasa Referencia'!$B$2:$B$37,MATCH(B763,'Tasa Referencia'!$A$2:$A$37,0))</f>
        <v>0.1119</v>
      </c>
      <c r="Y763" s="16">
        <f>INDEX('Catalogo Proveedores'!$N$2:$N$101,MATCH(A763,'Catalogo Proveedores'!$A$2:$A$101,0))</f>
        <v>2.9700000000000004E-2</v>
      </c>
      <c r="Z763" s="14">
        <v>2.5100000000000001E-3</v>
      </c>
      <c r="AA763" s="16">
        <f t="shared" si="57"/>
        <v>0.14411000000000002</v>
      </c>
      <c r="AB763" s="25">
        <f t="shared" si="58"/>
        <v>1.1282088271699964E-2</v>
      </c>
      <c r="AC763" s="23">
        <f t="shared" si="59"/>
        <v>5.1981097380703598E-2</v>
      </c>
    </row>
    <row r="764" spans="1:29" x14ac:dyDescent="0.3">
      <c r="A764" s="4" t="s">
        <v>116</v>
      </c>
      <c r="B764" s="18">
        <v>45108</v>
      </c>
      <c r="C764" s="4" t="s">
        <v>279</v>
      </c>
      <c r="D764" s="4">
        <v>7</v>
      </c>
      <c r="E764" s="15">
        <v>1136317.73</v>
      </c>
      <c r="F764" s="19">
        <v>1.0172000000000001</v>
      </c>
      <c r="G764" s="20">
        <v>0</v>
      </c>
      <c r="H764" s="4">
        <v>91.2</v>
      </c>
      <c r="I764" s="4">
        <v>7</v>
      </c>
      <c r="J764" s="4">
        <v>1</v>
      </c>
      <c r="K764" s="21">
        <v>0.91469999999999996</v>
      </c>
      <c r="L764" s="21">
        <v>4.1500000000000002E-2</v>
      </c>
      <c r="M764" s="4">
        <v>0</v>
      </c>
      <c r="N764" s="4">
        <v>0</v>
      </c>
      <c r="O764" s="4">
        <v>0</v>
      </c>
      <c r="P764" s="4">
        <v>92.1</v>
      </c>
      <c r="Q764" s="15">
        <v>0</v>
      </c>
      <c r="R764" s="15">
        <v>21344.23</v>
      </c>
      <c r="S764" s="15">
        <v>16433.36</v>
      </c>
      <c r="T764" s="15">
        <v>1322184.3</v>
      </c>
      <c r="U764" s="22">
        <f t="shared" si="55"/>
        <v>1141228.5999999999</v>
      </c>
      <c r="V764" s="23">
        <f t="shared" si="56"/>
        <v>0.13686117737141501</v>
      </c>
      <c r="W764" s="24">
        <f>Parametros!$B$4*H764+Parametros!$B$5*K764*100+Parametros!$B$6*P764+Parametros!$B$7*(1-L764)*100</f>
        <v>92.158499999999989</v>
      </c>
      <c r="X764" s="16">
        <f>INDEX('Tasa Referencia'!$B$2:$B$37,MATCH(B764,'Tasa Referencia'!$A$2:$A$37,0))</f>
        <v>0.1132</v>
      </c>
      <c r="Y764" s="16">
        <f>INDEX('Catalogo Proveedores'!$N$2:$N$101,MATCH(A764,'Catalogo Proveedores'!$A$2:$A$101,0))</f>
        <v>2.9700000000000004E-2</v>
      </c>
      <c r="Z764" s="14">
        <v>4.4299999999999999E-3</v>
      </c>
      <c r="AA764" s="16">
        <f t="shared" si="57"/>
        <v>0.14732999999999999</v>
      </c>
      <c r="AB764" s="25">
        <f t="shared" si="58"/>
        <v>1.1518963469687948E-2</v>
      </c>
      <c r="AC764" s="23">
        <f t="shared" si="59"/>
        <v>0.12534221390172706</v>
      </c>
    </row>
    <row r="765" spans="1:29" x14ac:dyDescent="0.3">
      <c r="A765" s="4" t="s">
        <v>116</v>
      </c>
      <c r="B765" s="18">
        <v>45139</v>
      </c>
      <c r="C765" s="4" t="s">
        <v>279</v>
      </c>
      <c r="D765" s="4">
        <v>8</v>
      </c>
      <c r="E765" s="15">
        <v>1101577.19</v>
      </c>
      <c r="F765" s="19">
        <v>1.0172000000000001</v>
      </c>
      <c r="G765" s="20">
        <v>0</v>
      </c>
      <c r="H765" s="4">
        <v>91.3</v>
      </c>
      <c r="I765" s="4">
        <v>7</v>
      </c>
      <c r="J765" s="4">
        <v>0</v>
      </c>
      <c r="K765" s="21">
        <v>0.97529999999999994</v>
      </c>
      <c r="L765" s="21">
        <v>2.8799999999999999E-2</v>
      </c>
      <c r="M765" s="4">
        <v>0</v>
      </c>
      <c r="N765" s="4">
        <v>0</v>
      </c>
      <c r="O765" s="4">
        <v>0</v>
      </c>
      <c r="P765" s="4">
        <v>90.9</v>
      </c>
      <c r="Q765" s="15">
        <v>0</v>
      </c>
      <c r="R765" s="15">
        <v>11974.83</v>
      </c>
      <c r="S765" s="15">
        <v>9511.68</v>
      </c>
      <c r="T765" s="15">
        <v>1268476.26</v>
      </c>
      <c r="U765" s="22">
        <f t="shared" si="55"/>
        <v>1104040.3400000001</v>
      </c>
      <c r="V765" s="23">
        <f t="shared" si="56"/>
        <v>0.12963263498522229</v>
      </c>
      <c r="W765" s="24">
        <f>Parametros!$B$4*H765+Parametros!$B$5*K765*100+Parametros!$B$6*P765+Parametros!$B$7*(1-L765)*100</f>
        <v>93.962000000000003</v>
      </c>
      <c r="X765" s="16">
        <f>INDEX('Tasa Referencia'!$B$2:$B$37,MATCH(B765,'Tasa Referencia'!$A$2:$A$37,0))</f>
        <v>0.1124</v>
      </c>
      <c r="Y765" s="16">
        <f>INDEX('Catalogo Proveedores'!$N$2:$N$101,MATCH(A765,'Catalogo Proveedores'!$A$2:$A$101,0))</f>
        <v>2.9700000000000004E-2</v>
      </c>
      <c r="Z765" s="14">
        <v>-2.2499999999999998E-3</v>
      </c>
      <c r="AA765" s="16">
        <f t="shared" si="57"/>
        <v>0.13985</v>
      </c>
      <c r="AB765" s="25">
        <f t="shared" si="58"/>
        <v>1.0967765987166977E-2</v>
      </c>
      <c r="AC765" s="23">
        <f t="shared" si="59"/>
        <v>0.11866486899805531</v>
      </c>
    </row>
    <row r="766" spans="1:29" x14ac:dyDescent="0.3">
      <c r="A766" s="4" t="s">
        <v>116</v>
      </c>
      <c r="B766" s="18">
        <v>45170</v>
      </c>
      <c r="C766" s="4" t="s">
        <v>279</v>
      </c>
      <c r="D766" s="4">
        <v>9</v>
      </c>
      <c r="E766" s="15">
        <v>1122086.75</v>
      </c>
      <c r="F766" s="19">
        <v>1.0172000000000001</v>
      </c>
      <c r="G766" s="20">
        <v>0</v>
      </c>
      <c r="H766" s="4">
        <v>90.8</v>
      </c>
      <c r="I766" s="4">
        <v>5</v>
      </c>
      <c r="J766" s="4">
        <v>0</v>
      </c>
      <c r="K766" s="21">
        <v>0.9476</v>
      </c>
      <c r="L766" s="21">
        <v>2.7199999999999998E-2</v>
      </c>
      <c r="M766" s="4">
        <v>0</v>
      </c>
      <c r="N766" s="4">
        <v>1</v>
      </c>
      <c r="O766" s="4">
        <v>3.5</v>
      </c>
      <c r="P766" s="4">
        <v>88.1</v>
      </c>
      <c r="Q766" s="15">
        <v>10929.08</v>
      </c>
      <c r="R766" s="15">
        <v>12583.85</v>
      </c>
      <c r="S766" s="15">
        <v>9170.98</v>
      </c>
      <c r="T766" s="15">
        <v>1190423.8899999999</v>
      </c>
      <c r="U766" s="22">
        <f t="shared" si="55"/>
        <v>1136428.7000000002</v>
      </c>
      <c r="V766" s="23">
        <f t="shared" si="56"/>
        <v>4.5357952283702672E-2</v>
      </c>
      <c r="W766" s="24">
        <f>Parametros!$B$4*H766+Parametros!$B$5*K766*100+Parametros!$B$6*P766+Parametros!$B$7*(1-L766)*100</f>
        <v>92.42</v>
      </c>
      <c r="X766" s="16">
        <f>INDEX('Tasa Referencia'!$B$2:$B$37,MATCH(B766,'Tasa Referencia'!$A$2:$A$37,0))</f>
        <v>0.1134</v>
      </c>
      <c r="Y766" s="16">
        <f>INDEX('Catalogo Proveedores'!$N$2:$N$101,MATCH(A766,'Catalogo Proveedores'!$A$2:$A$101,0))</f>
        <v>2.9700000000000004E-2</v>
      </c>
      <c r="Z766" s="14">
        <v>-3.2000000000000003E-4</v>
      </c>
      <c r="AA766" s="16">
        <f t="shared" si="57"/>
        <v>0.14278000000000002</v>
      </c>
      <c r="AB766" s="25">
        <f t="shared" si="58"/>
        <v>1.1184070137471025E-2</v>
      </c>
      <c r="AC766" s="23">
        <f t="shared" si="59"/>
        <v>3.4173882146231647E-2</v>
      </c>
    </row>
    <row r="767" spans="1:29" x14ac:dyDescent="0.3">
      <c r="A767" s="4" t="s">
        <v>116</v>
      </c>
      <c r="B767" s="18">
        <v>45200</v>
      </c>
      <c r="C767" s="4" t="s">
        <v>279</v>
      </c>
      <c r="D767" s="4">
        <v>10</v>
      </c>
      <c r="E767" s="15">
        <v>1112290.29</v>
      </c>
      <c r="F767" s="19">
        <v>1.0769</v>
      </c>
      <c r="G767" s="20">
        <v>5.8799999999999998E-2</v>
      </c>
      <c r="H767" s="4">
        <v>91.5</v>
      </c>
      <c r="I767" s="4">
        <v>7</v>
      </c>
      <c r="J767" s="4">
        <v>0</v>
      </c>
      <c r="K767" s="21">
        <v>0.97899999999999998</v>
      </c>
      <c r="L767" s="21">
        <v>2.1999999999999999E-2</v>
      </c>
      <c r="M767" s="4">
        <v>0</v>
      </c>
      <c r="N767" s="4">
        <v>0</v>
      </c>
      <c r="O767" s="4">
        <v>0</v>
      </c>
      <c r="P767" s="4">
        <v>88.9</v>
      </c>
      <c r="Q767" s="15">
        <v>0</v>
      </c>
      <c r="R767" s="15">
        <v>16541.18</v>
      </c>
      <c r="S767" s="15">
        <v>7338.75</v>
      </c>
      <c r="T767" s="15">
        <v>1197085.6299999999</v>
      </c>
      <c r="U767" s="22">
        <f t="shared" si="55"/>
        <v>1121492.72</v>
      </c>
      <c r="V767" s="23">
        <f t="shared" si="56"/>
        <v>6.3147454205093018E-2</v>
      </c>
      <c r="W767" s="24">
        <f>Parametros!$B$4*H767+Parametros!$B$5*K767*100+Parametros!$B$6*P767+Parametros!$B$7*(1-L767)*100</f>
        <v>93.844999999999999</v>
      </c>
      <c r="X767" s="16">
        <f>INDEX('Tasa Referencia'!$B$2:$B$37,MATCH(B767,'Tasa Referencia'!$A$2:$A$37,0))</f>
        <v>0.1103</v>
      </c>
      <c r="Y767" s="16">
        <f>INDEX('Catalogo Proveedores'!$N$2:$N$101,MATCH(A767,'Catalogo Proveedores'!$A$2:$A$101,0))</f>
        <v>2.9700000000000004E-2</v>
      </c>
      <c r="Z767" s="14">
        <v>-3.0400000000000002E-3</v>
      </c>
      <c r="AA767" s="16">
        <f t="shared" si="57"/>
        <v>0.13696000000000003</v>
      </c>
      <c r="AB767" s="25">
        <f t="shared" si="58"/>
        <v>1.0753914927498665E-2</v>
      </c>
      <c r="AC767" s="23">
        <f t="shared" si="59"/>
        <v>5.2393539277594353E-2</v>
      </c>
    </row>
    <row r="768" spans="1:29" x14ac:dyDescent="0.3">
      <c r="A768" s="4" t="s">
        <v>116</v>
      </c>
      <c r="B768" s="18">
        <v>45231</v>
      </c>
      <c r="C768" s="4" t="s">
        <v>279</v>
      </c>
      <c r="D768" s="4">
        <v>11</v>
      </c>
      <c r="E768" s="15">
        <v>963942.41</v>
      </c>
      <c r="F768" s="19">
        <v>1.0769</v>
      </c>
      <c r="G768" s="20">
        <v>0</v>
      </c>
      <c r="H768" s="4">
        <v>92.9</v>
      </c>
      <c r="I768" s="4">
        <v>7</v>
      </c>
      <c r="J768" s="4">
        <v>0</v>
      </c>
      <c r="K768" s="21">
        <v>0.94579999999999997</v>
      </c>
      <c r="L768" s="21">
        <v>4.19E-2</v>
      </c>
      <c r="M768" s="4">
        <v>0</v>
      </c>
      <c r="N768" s="4">
        <v>0</v>
      </c>
      <c r="O768" s="4">
        <v>0</v>
      </c>
      <c r="P768" s="4">
        <v>86.5</v>
      </c>
      <c r="Q768" s="15">
        <v>0</v>
      </c>
      <c r="R768" s="15">
        <v>13551.13</v>
      </c>
      <c r="S768" s="15">
        <v>12114.71</v>
      </c>
      <c r="T768" s="15">
        <v>1099331.1100000001</v>
      </c>
      <c r="U768" s="22">
        <f t="shared" si="55"/>
        <v>965378.83000000007</v>
      </c>
      <c r="V768" s="23">
        <f t="shared" si="56"/>
        <v>0.12184889409706601</v>
      </c>
      <c r="W768" s="24">
        <f>Parametros!$B$4*H768+Parametros!$B$5*K768*100+Parametros!$B$6*P768+Parametros!$B$7*(1-L768)*100</f>
        <v>92.56049999999999</v>
      </c>
      <c r="X768" s="16">
        <f>INDEX('Tasa Referencia'!$B$2:$B$37,MATCH(B768,'Tasa Referencia'!$A$2:$A$37,0))</f>
        <v>0.1144</v>
      </c>
      <c r="Y768" s="16">
        <f>INDEX('Catalogo Proveedores'!$N$2:$N$101,MATCH(A768,'Catalogo Proveedores'!$A$2:$A$101,0))</f>
        <v>2.9700000000000004E-2</v>
      </c>
      <c r="Z768" s="14">
        <v>-2.4199999999999998E-3</v>
      </c>
      <c r="AA768" s="16">
        <f t="shared" si="57"/>
        <v>0.14168</v>
      </c>
      <c r="AB768" s="25">
        <f t="shared" si="58"/>
        <v>1.1102923467372072E-2</v>
      </c>
      <c r="AC768" s="23">
        <f t="shared" si="59"/>
        <v>0.11074597062969394</v>
      </c>
    </row>
    <row r="769" spans="1:29" x14ac:dyDescent="0.3">
      <c r="A769" s="4" t="s">
        <v>116</v>
      </c>
      <c r="B769" s="18">
        <v>45261</v>
      </c>
      <c r="C769" s="4" t="s">
        <v>279</v>
      </c>
      <c r="D769" s="4">
        <v>12</v>
      </c>
      <c r="E769" s="15">
        <v>930563.4</v>
      </c>
      <c r="F769" s="19">
        <v>1.0769</v>
      </c>
      <c r="G769" s="20">
        <v>0</v>
      </c>
      <c r="H769" s="4">
        <v>93.6</v>
      </c>
      <c r="I769" s="4">
        <v>8</v>
      </c>
      <c r="J769" s="4">
        <v>0</v>
      </c>
      <c r="K769" s="21">
        <v>0.99029999999999996</v>
      </c>
      <c r="L769" s="21">
        <v>2.6200000000000001E-2</v>
      </c>
      <c r="M769" s="4">
        <v>1</v>
      </c>
      <c r="N769" s="4">
        <v>0</v>
      </c>
      <c r="O769" s="4">
        <v>0</v>
      </c>
      <c r="P769" s="4">
        <v>88.6</v>
      </c>
      <c r="Q769" s="15">
        <v>8329.83</v>
      </c>
      <c r="R769" s="15">
        <v>8534.69</v>
      </c>
      <c r="S769" s="15">
        <v>7325.12</v>
      </c>
      <c r="T769" s="15">
        <v>1034284.26</v>
      </c>
      <c r="U769" s="22">
        <f t="shared" si="55"/>
        <v>940102.79999999993</v>
      </c>
      <c r="V769" s="23">
        <f t="shared" si="56"/>
        <v>9.1059550688705332E-2</v>
      </c>
      <c r="W769" s="24">
        <f>Parametros!$B$4*H769+Parametros!$B$5*K769*100+Parametros!$B$6*P769+Parametros!$B$7*(1-L769)*100</f>
        <v>94.795999999999992</v>
      </c>
      <c r="X769" s="16">
        <f>INDEX('Tasa Referencia'!$B$2:$B$37,MATCH(B769,'Tasa Referencia'!$A$2:$A$37,0))</f>
        <v>0.1124</v>
      </c>
      <c r="Y769" s="16">
        <f>INDEX('Catalogo Proveedores'!$N$2:$N$101,MATCH(A769,'Catalogo Proveedores'!$A$2:$A$101,0))</f>
        <v>2.9700000000000004E-2</v>
      </c>
      <c r="Z769" s="14">
        <v>1.49E-3</v>
      </c>
      <c r="AA769" s="16">
        <f t="shared" si="57"/>
        <v>0.14359</v>
      </c>
      <c r="AB769" s="25">
        <f t="shared" si="58"/>
        <v>1.1243777833692459E-2</v>
      </c>
      <c r="AC769" s="23">
        <f t="shared" si="59"/>
        <v>7.9815772855012873E-2</v>
      </c>
    </row>
    <row r="770" spans="1:29" x14ac:dyDescent="0.3">
      <c r="A770" s="4" t="s">
        <v>116</v>
      </c>
      <c r="B770" s="18">
        <v>45292</v>
      </c>
      <c r="C770" s="4" t="s">
        <v>281</v>
      </c>
      <c r="D770" s="4">
        <v>1</v>
      </c>
      <c r="E770" s="15">
        <v>985530.42</v>
      </c>
      <c r="F770" s="19">
        <v>1.0769</v>
      </c>
      <c r="G770" s="20">
        <v>0</v>
      </c>
      <c r="H770" s="4">
        <v>93.5</v>
      </c>
      <c r="I770" s="4">
        <v>5</v>
      </c>
      <c r="J770" s="4">
        <v>0</v>
      </c>
      <c r="K770" s="21">
        <v>0.96189999999999998</v>
      </c>
      <c r="L770" s="21">
        <v>2.3699999999999999E-2</v>
      </c>
      <c r="M770" s="4">
        <v>0</v>
      </c>
      <c r="N770" s="4">
        <v>0</v>
      </c>
      <c r="O770" s="4">
        <v>0</v>
      </c>
      <c r="P770" s="4">
        <v>91.1</v>
      </c>
      <c r="Q770" s="15">
        <v>0</v>
      </c>
      <c r="R770" s="15">
        <v>8168.56</v>
      </c>
      <c r="S770" s="15">
        <v>6998.31</v>
      </c>
      <c r="T770" s="15">
        <v>1152981.93</v>
      </c>
      <c r="U770" s="22">
        <f t="shared" ref="U770:U833" si="60">E770+Q770+R770-S770</f>
        <v>986700.67</v>
      </c>
      <c r="V770" s="23">
        <f t="shared" ref="V770:V833" si="61">IF(T770=0,0,(T770-U770)/T770)</f>
        <v>0.14421844408264048</v>
      </c>
      <c r="W770" s="24">
        <f>Parametros!$B$4*H770+Parametros!$B$5*K770*100+Parametros!$B$6*P770+Parametros!$B$7*(1-L770)*100</f>
        <v>94.446499999999986</v>
      </c>
      <c r="X770" s="16">
        <f>INDEX('Tasa Referencia'!$B$2:$B$37,MATCH(B770,'Tasa Referencia'!$A$2:$A$37,0))</f>
        <v>0.1133</v>
      </c>
      <c r="Y770" s="16">
        <f>INDEX('Catalogo Proveedores'!$N$2:$N$101,MATCH(A770,'Catalogo Proveedores'!$A$2:$A$101,0))</f>
        <v>2.9700000000000004E-2</v>
      </c>
      <c r="Z770" s="14">
        <v>-1.34E-3</v>
      </c>
      <c r="AA770" s="16">
        <f t="shared" ref="AA770:AA833" si="62">X770+Y770+Z770</f>
        <v>0.14166000000000001</v>
      </c>
      <c r="AB770" s="25">
        <f t="shared" ref="AB770:AB833" si="63">(1+AA770)^(1/12)-1</f>
        <v>1.1101447410096998E-2</v>
      </c>
      <c r="AC770" s="23">
        <f t="shared" ref="AC770:AC833" si="64">V770-AB770</f>
        <v>0.13311699667254348</v>
      </c>
    </row>
    <row r="771" spans="1:29" x14ac:dyDescent="0.3">
      <c r="A771" s="4" t="s">
        <v>116</v>
      </c>
      <c r="B771" s="18">
        <v>45323</v>
      </c>
      <c r="C771" s="4" t="s">
        <v>281</v>
      </c>
      <c r="D771" s="4">
        <v>2</v>
      </c>
      <c r="E771" s="15">
        <v>1186662.23</v>
      </c>
      <c r="F771" s="19">
        <v>1.0769</v>
      </c>
      <c r="G771" s="20">
        <v>0</v>
      </c>
      <c r="H771" s="4">
        <v>88.7</v>
      </c>
      <c r="I771" s="4">
        <v>8</v>
      </c>
      <c r="J771" s="4">
        <v>1</v>
      </c>
      <c r="K771" s="21">
        <v>0.88190000000000002</v>
      </c>
      <c r="L771" s="21">
        <v>4.5699999999999998E-2</v>
      </c>
      <c r="M771" s="4">
        <v>1</v>
      </c>
      <c r="N771" s="4">
        <v>1</v>
      </c>
      <c r="O771" s="4">
        <v>60.1</v>
      </c>
      <c r="P771" s="4">
        <v>89.2</v>
      </c>
      <c r="Q771" s="15">
        <v>176846.71</v>
      </c>
      <c r="R771" s="15">
        <v>34741.980000000003</v>
      </c>
      <c r="S771" s="15">
        <v>18651.75</v>
      </c>
      <c r="T771" s="15">
        <v>1261421.8899999999</v>
      </c>
      <c r="U771" s="22">
        <f t="shared" si="60"/>
        <v>1379599.17</v>
      </c>
      <c r="V771" s="23">
        <f t="shared" si="61"/>
        <v>-9.3685769160070653E-2</v>
      </c>
      <c r="W771" s="24">
        <f>Parametros!$B$4*H771+Parametros!$B$5*K771*100+Parametros!$B$6*P771+Parametros!$B$7*(1-L771)*100</f>
        <v>89.656499999999994</v>
      </c>
      <c r="X771" s="16">
        <f>INDEX('Tasa Referencia'!$B$2:$B$37,MATCH(B771,'Tasa Referencia'!$A$2:$A$37,0))</f>
        <v>0.1123</v>
      </c>
      <c r="Y771" s="16">
        <f>INDEX('Catalogo Proveedores'!$N$2:$N$101,MATCH(A771,'Catalogo Proveedores'!$A$2:$A$101,0))</f>
        <v>2.9700000000000004E-2</v>
      </c>
      <c r="Z771" s="14">
        <v>2.0799999999999998E-3</v>
      </c>
      <c r="AA771" s="16">
        <f t="shared" si="62"/>
        <v>0.14408000000000001</v>
      </c>
      <c r="AB771" s="25">
        <f t="shared" si="63"/>
        <v>1.1279878488020811E-2</v>
      </c>
      <c r="AC771" s="23">
        <f t="shared" si="64"/>
        <v>-0.10496564764809146</v>
      </c>
    </row>
    <row r="772" spans="1:29" x14ac:dyDescent="0.3">
      <c r="A772" s="4" t="s">
        <v>116</v>
      </c>
      <c r="B772" s="18">
        <v>45352</v>
      </c>
      <c r="C772" s="4" t="s">
        <v>281</v>
      </c>
      <c r="D772" s="4">
        <v>3</v>
      </c>
      <c r="E772" s="15">
        <v>1144019.04</v>
      </c>
      <c r="F772" s="19">
        <v>1.0769</v>
      </c>
      <c r="G772" s="20">
        <v>0</v>
      </c>
      <c r="H772" s="4">
        <v>84.6</v>
      </c>
      <c r="I772" s="4">
        <v>5</v>
      </c>
      <c r="J772" s="4">
        <v>1</v>
      </c>
      <c r="K772" s="21">
        <v>0.8</v>
      </c>
      <c r="L772" s="21">
        <v>9.0300000000000005E-2</v>
      </c>
      <c r="M772" s="4">
        <v>2</v>
      </c>
      <c r="N772" s="4">
        <v>0</v>
      </c>
      <c r="O772" s="4">
        <v>0</v>
      </c>
      <c r="P772" s="4">
        <v>90.6</v>
      </c>
      <c r="Q772" s="15">
        <v>15647.85</v>
      </c>
      <c r="R772" s="15">
        <v>57417.07</v>
      </c>
      <c r="S772" s="15">
        <v>33270.54</v>
      </c>
      <c r="T772" s="15">
        <v>1193714.6499999999</v>
      </c>
      <c r="U772" s="22">
        <f t="shared" si="60"/>
        <v>1183813.4200000002</v>
      </c>
      <c r="V772" s="23">
        <f t="shared" si="61"/>
        <v>8.2944697042963735E-3</v>
      </c>
      <c r="W772" s="24">
        <f>Parametros!$B$4*H772+Parametros!$B$5*K772*100+Parametros!$B$6*P772+Parametros!$B$7*(1-L772)*100</f>
        <v>85.375500000000002</v>
      </c>
      <c r="X772" s="16">
        <f>INDEX('Tasa Referencia'!$B$2:$B$37,MATCH(B772,'Tasa Referencia'!$A$2:$A$37,0))</f>
        <v>0.1101</v>
      </c>
      <c r="Y772" s="16">
        <f>INDEX('Catalogo Proveedores'!$N$2:$N$101,MATCH(A772,'Catalogo Proveedores'!$A$2:$A$101,0))</f>
        <v>2.9700000000000004E-2</v>
      </c>
      <c r="Z772" s="14">
        <v>-1.31E-3</v>
      </c>
      <c r="AA772" s="16">
        <f t="shared" si="62"/>
        <v>0.13849</v>
      </c>
      <c r="AB772" s="25">
        <f t="shared" si="63"/>
        <v>1.0867192182429264E-2</v>
      </c>
      <c r="AC772" s="23">
        <f t="shared" si="64"/>
        <v>-2.5727224781328904E-3</v>
      </c>
    </row>
    <row r="773" spans="1:29" x14ac:dyDescent="0.3">
      <c r="A773" s="4" t="s">
        <v>116</v>
      </c>
      <c r="B773" s="18">
        <v>45383</v>
      </c>
      <c r="C773" s="4" t="s">
        <v>281</v>
      </c>
      <c r="D773" s="4">
        <v>4</v>
      </c>
      <c r="E773" s="15">
        <v>1238094.69</v>
      </c>
      <c r="F773" s="19">
        <v>1.0769</v>
      </c>
      <c r="G773" s="20">
        <v>0</v>
      </c>
      <c r="H773" s="4">
        <v>92.2</v>
      </c>
      <c r="I773" s="4">
        <v>10</v>
      </c>
      <c r="J773" s="4">
        <v>0</v>
      </c>
      <c r="K773" s="21">
        <v>0.99229999999999996</v>
      </c>
      <c r="L773" s="21">
        <v>3.4000000000000002E-2</v>
      </c>
      <c r="M773" s="4">
        <v>0</v>
      </c>
      <c r="N773" s="4">
        <v>0</v>
      </c>
      <c r="O773" s="4">
        <v>0</v>
      </c>
      <c r="P773" s="4">
        <v>90.3</v>
      </c>
      <c r="Q773" s="15">
        <v>0</v>
      </c>
      <c r="R773" s="15">
        <v>17879.169999999998</v>
      </c>
      <c r="S773" s="15">
        <v>12632.05</v>
      </c>
      <c r="T773" s="15">
        <v>1363000.72</v>
      </c>
      <c r="U773" s="22">
        <f t="shared" si="60"/>
        <v>1243341.8099999998</v>
      </c>
      <c r="V773" s="23">
        <f t="shared" si="61"/>
        <v>8.7790790015136719E-2</v>
      </c>
      <c r="W773" s="24">
        <f>Parametros!$B$4*H773+Parametros!$B$5*K773*100+Parametros!$B$6*P773+Parametros!$B$7*(1-L773)*100</f>
        <v>94.588999999999984</v>
      </c>
      <c r="X773" s="16">
        <f>INDEX('Tasa Referencia'!$B$2:$B$37,MATCH(B773,'Tasa Referencia'!$A$2:$A$37,0))</f>
        <v>0.10920000000000001</v>
      </c>
      <c r="Y773" s="16">
        <f>INDEX('Catalogo Proveedores'!$N$2:$N$101,MATCH(A773,'Catalogo Proveedores'!$A$2:$A$101,0))</f>
        <v>2.9700000000000004E-2</v>
      </c>
      <c r="Z773" s="14">
        <v>6.0000000000000002E-5</v>
      </c>
      <c r="AA773" s="16">
        <f t="shared" si="62"/>
        <v>0.13896000000000003</v>
      </c>
      <c r="AB773" s="25">
        <f t="shared" si="63"/>
        <v>1.0901961753504663E-2</v>
      </c>
      <c r="AC773" s="23">
        <f t="shared" si="64"/>
        <v>7.6888828261632056E-2</v>
      </c>
    </row>
    <row r="774" spans="1:29" x14ac:dyDescent="0.3">
      <c r="A774" s="4" t="s">
        <v>116</v>
      </c>
      <c r="B774" s="18">
        <v>45413</v>
      </c>
      <c r="C774" s="4" t="s">
        <v>281</v>
      </c>
      <c r="D774" s="4">
        <v>5</v>
      </c>
      <c r="E774" s="15">
        <v>1226948.8999999999</v>
      </c>
      <c r="F774" s="19">
        <v>1.0769</v>
      </c>
      <c r="G774" s="20">
        <v>0</v>
      </c>
      <c r="H774" s="4">
        <v>93.6</v>
      </c>
      <c r="I774" s="4">
        <v>10</v>
      </c>
      <c r="J774" s="4">
        <v>0</v>
      </c>
      <c r="K774" s="21">
        <v>0.99339999999999995</v>
      </c>
      <c r="L774" s="21">
        <v>2.2599999999999999E-2</v>
      </c>
      <c r="M774" s="4">
        <v>0</v>
      </c>
      <c r="N774" s="4">
        <v>0</v>
      </c>
      <c r="O774" s="4">
        <v>0</v>
      </c>
      <c r="P774" s="4">
        <v>93.4</v>
      </c>
      <c r="Q774" s="15">
        <v>0</v>
      </c>
      <c r="R774" s="15">
        <v>14781.21</v>
      </c>
      <c r="S774" s="15">
        <v>8311.7900000000009</v>
      </c>
      <c r="T774" s="15">
        <v>1357221.51</v>
      </c>
      <c r="U774" s="22">
        <f t="shared" si="60"/>
        <v>1233418.3199999998</v>
      </c>
      <c r="V774" s="23">
        <f t="shared" si="61"/>
        <v>9.1218116635950003E-2</v>
      </c>
      <c r="W774" s="24">
        <f>Parametros!$B$4*H774+Parametros!$B$5*K774*100+Parametros!$B$6*P774+Parametros!$B$7*(1-L774)*100</f>
        <v>95.903000000000006</v>
      </c>
      <c r="X774" s="16">
        <f>INDEX('Tasa Referencia'!$B$2:$B$37,MATCH(B774,'Tasa Referencia'!$A$2:$A$37,0))</f>
        <v>0.1077</v>
      </c>
      <c r="Y774" s="16">
        <f>INDEX('Catalogo Proveedores'!$N$2:$N$101,MATCH(A774,'Catalogo Proveedores'!$A$2:$A$101,0))</f>
        <v>2.9700000000000004E-2</v>
      </c>
      <c r="Z774" s="14">
        <v>-2.5999999999999999E-3</v>
      </c>
      <c r="AA774" s="16">
        <f t="shared" si="62"/>
        <v>0.13480000000000003</v>
      </c>
      <c r="AB774" s="25">
        <f t="shared" si="63"/>
        <v>1.0593755980407682E-2</v>
      </c>
      <c r="AC774" s="23">
        <f t="shared" si="64"/>
        <v>8.0624360655542321E-2</v>
      </c>
    </row>
    <row r="775" spans="1:29" x14ac:dyDescent="0.3">
      <c r="A775" s="4" t="s">
        <v>116</v>
      </c>
      <c r="B775" s="18">
        <v>45444</v>
      </c>
      <c r="C775" s="4" t="s">
        <v>281</v>
      </c>
      <c r="D775" s="4">
        <v>6</v>
      </c>
      <c r="E775" s="15">
        <v>1213634.25</v>
      </c>
      <c r="F775" s="19">
        <v>1.0769</v>
      </c>
      <c r="G775" s="20">
        <v>0</v>
      </c>
      <c r="H775" s="4">
        <v>93.3</v>
      </c>
      <c r="I775" s="4">
        <v>9</v>
      </c>
      <c r="J775" s="4">
        <v>0</v>
      </c>
      <c r="K775" s="21">
        <v>0.96930000000000005</v>
      </c>
      <c r="L775" s="21">
        <v>1.7899999999999999E-2</v>
      </c>
      <c r="M775" s="4">
        <v>0</v>
      </c>
      <c r="N775" s="4">
        <v>0</v>
      </c>
      <c r="O775" s="4">
        <v>0</v>
      </c>
      <c r="P775" s="4">
        <v>96.4</v>
      </c>
      <c r="Q775" s="15">
        <v>0</v>
      </c>
      <c r="R775" s="15">
        <v>11687.57</v>
      </c>
      <c r="S775" s="15">
        <v>6513.12</v>
      </c>
      <c r="T775" s="15">
        <v>1343467.43</v>
      </c>
      <c r="U775" s="22">
        <f t="shared" si="60"/>
        <v>1218808.7</v>
      </c>
      <c r="V775" s="23">
        <f t="shared" si="61"/>
        <v>9.2788799502195596E-2</v>
      </c>
      <c r="W775" s="24">
        <f>Parametros!$B$4*H775+Parametros!$B$5*K775*100+Parametros!$B$6*P775+Parametros!$B$7*(1-L775)*100</f>
        <v>95.745499999999993</v>
      </c>
      <c r="X775" s="16">
        <f>INDEX('Tasa Referencia'!$B$2:$B$37,MATCH(B775,'Tasa Referencia'!$A$2:$A$37,0))</f>
        <v>0.1045</v>
      </c>
      <c r="Y775" s="16">
        <f>INDEX('Catalogo Proveedores'!$N$2:$N$101,MATCH(A775,'Catalogo Proveedores'!$A$2:$A$101,0))</f>
        <v>2.9700000000000004E-2</v>
      </c>
      <c r="Z775" s="14">
        <v>-3.3E-4</v>
      </c>
      <c r="AA775" s="16">
        <f t="shared" si="62"/>
        <v>0.13386999999999999</v>
      </c>
      <c r="AB775" s="25">
        <f t="shared" si="63"/>
        <v>1.0524712580518347E-2</v>
      </c>
      <c r="AC775" s="23">
        <f t="shared" si="64"/>
        <v>8.2264086921677249E-2</v>
      </c>
    </row>
    <row r="776" spans="1:29" x14ac:dyDescent="0.3">
      <c r="A776" s="4" t="s">
        <v>116</v>
      </c>
      <c r="B776" s="18">
        <v>45474</v>
      </c>
      <c r="C776" s="4" t="s">
        <v>281</v>
      </c>
      <c r="D776" s="4">
        <v>7</v>
      </c>
      <c r="E776" s="15">
        <v>1276387.56</v>
      </c>
      <c r="F776" s="19">
        <v>1.0769</v>
      </c>
      <c r="G776" s="20">
        <v>0</v>
      </c>
      <c r="H776" s="4">
        <v>93.9</v>
      </c>
      <c r="I776" s="4">
        <v>7</v>
      </c>
      <c r="J776" s="4">
        <v>0</v>
      </c>
      <c r="K776" s="21">
        <v>0.97170000000000001</v>
      </c>
      <c r="L776" s="21">
        <v>3.0300000000000001E-2</v>
      </c>
      <c r="M776" s="4">
        <v>0</v>
      </c>
      <c r="N776" s="4">
        <v>0</v>
      </c>
      <c r="O776" s="4">
        <v>0</v>
      </c>
      <c r="P776" s="4">
        <v>89.6</v>
      </c>
      <c r="Q776" s="15">
        <v>0</v>
      </c>
      <c r="R776" s="15">
        <v>21546.240000000002</v>
      </c>
      <c r="S776" s="15">
        <v>11595.91</v>
      </c>
      <c r="T776" s="15">
        <v>1447554.8</v>
      </c>
      <c r="U776" s="22">
        <f t="shared" si="60"/>
        <v>1286337.8900000001</v>
      </c>
      <c r="V776" s="23">
        <f t="shared" si="61"/>
        <v>0.11137188726810199</v>
      </c>
      <c r="W776" s="24">
        <f>Parametros!$B$4*H776+Parametros!$B$5*K776*100+Parametros!$B$6*P776+Parametros!$B$7*(1-L776)*100</f>
        <v>94.481500000000011</v>
      </c>
      <c r="X776" s="16">
        <f>INDEX('Tasa Referencia'!$B$2:$B$37,MATCH(B776,'Tasa Referencia'!$A$2:$A$37,0))</f>
        <v>0.1027</v>
      </c>
      <c r="Y776" s="16">
        <f>INDEX('Catalogo Proveedores'!$N$2:$N$101,MATCH(A776,'Catalogo Proveedores'!$A$2:$A$101,0))</f>
        <v>2.9700000000000004E-2</v>
      </c>
      <c r="Z776" s="14">
        <v>4.4999999999999997E-3</v>
      </c>
      <c r="AA776" s="16">
        <f t="shared" si="62"/>
        <v>0.13690000000000002</v>
      </c>
      <c r="AB776" s="25">
        <f t="shared" si="63"/>
        <v>1.0749469835485082E-2</v>
      </c>
      <c r="AC776" s="23">
        <f t="shared" si="64"/>
        <v>0.10062241743261691</v>
      </c>
    </row>
    <row r="777" spans="1:29" x14ac:dyDescent="0.3">
      <c r="A777" s="4" t="s">
        <v>116</v>
      </c>
      <c r="B777" s="18">
        <v>45505</v>
      </c>
      <c r="C777" s="4" t="s">
        <v>281</v>
      </c>
      <c r="D777" s="4">
        <v>8</v>
      </c>
      <c r="E777" s="15">
        <v>1173488.01</v>
      </c>
      <c r="F777" s="19">
        <v>1.0769</v>
      </c>
      <c r="G777" s="20">
        <v>0</v>
      </c>
      <c r="H777" s="4">
        <v>91.3</v>
      </c>
      <c r="I777" s="4">
        <v>10</v>
      </c>
      <c r="J777" s="4">
        <v>0</v>
      </c>
      <c r="K777" s="21">
        <v>0.95730000000000004</v>
      </c>
      <c r="L777" s="21">
        <v>1.9599999999999999E-2</v>
      </c>
      <c r="M777" s="4">
        <v>0</v>
      </c>
      <c r="N777" s="4">
        <v>1</v>
      </c>
      <c r="O777" s="4">
        <v>65.3</v>
      </c>
      <c r="P777" s="4">
        <v>95</v>
      </c>
      <c r="Q777" s="15">
        <v>276953.96000000002</v>
      </c>
      <c r="R777" s="15">
        <v>8530.4599999999991</v>
      </c>
      <c r="S777" s="15">
        <v>6887.57</v>
      </c>
      <c r="T777" s="15">
        <v>1248726.95</v>
      </c>
      <c r="U777" s="22">
        <f t="shared" si="60"/>
        <v>1452084.8599999999</v>
      </c>
      <c r="V777" s="23">
        <f t="shared" si="61"/>
        <v>-0.16285218317743516</v>
      </c>
      <c r="W777" s="24">
        <f>Parametros!$B$4*H777+Parametros!$B$5*K777*100+Parametros!$B$6*P777+Parametros!$B$7*(1-L777)*100</f>
        <v>94.38000000000001</v>
      </c>
      <c r="X777" s="16">
        <f>INDEX('Tasa Referencia'!$B$2:$B$37,MATCH(B777,'Tasa Referencia'!$A$2:$A$37,0))</f>
        <v>0.1017</v>
      </c>
      <c r="Y777" s="16">
        <f>INDEX('Catalogo Proveedores'!$N$2:$N$101,MATCH(A777,'Catalogo Proveedores'!$A$2:$A$101,0))</f>
        <v>2.9700000000000004E-2</v>
      </c>
      <c r="Z777" s="14">
        <v>5.13E-3</v>
      </c>
      <c r="AA777" s="16">
        <f t="shared" si="62"/>
        <v>0.13653000000000001</v>
      </c>
      <c r="AB777" s="25">
        <f t="shared" si="63"/>
        <v>1.0722053681983423E-2</v>
      </c>
      <c r="AC777" s="23">
        <f t="shared" si="64"/>
        <v>-0.17357423685941858</v>
      </c>
    </row>
    <row r="778" spans="1:29" x14ac:dyDescent="0.3">
      <c r="A778" s="4" t="s">
        <v>116</v>
      </c>
      <c r="B778" s="18">
        <v>45536</v>
      </c>
      <c r="C778" s="4" t="s">
        <v>281</v>
      </c>
      <c r="D778" s="4">
        <v>9</v>
      </c>
      <c r="E778" s="15">
        <v>1216686.97</v>
      </c>
      <c r="F778" s="19">
        <v>1.0769</v>
      </c>
      <c r="G778" s="20">
        <v>0</v>
      </c>
      <c r="H778" s="4">
        <v>88.1</v>
      </c>
      <c r="I778" s="4">
        <v>8</v>
      </c>
      <c r="J778" s="4">
        <v>0</v>
      </c>
      <c r="K778" s="21">
        <v>1</v>
      </c>
      <c r="L778" s="21">
        <v>5.8700000000000002E-2</v>
      </c>
      <c r="M778" s="4">
        <v>1</v>
      </c>
      <c r="N778" s="4">
        <v>0</v>
      </c>
      <c r="O778" s="4">
        <v>0</v>
      </c>
      <c r="P778" s="4">
        <v>87.3</v>
      </c>
      <c r="Q778" s="15">
        <v>5425.64</v>
      </c>
      <c r="R778" s="15">
        <v>37527.89</v>
      </c>
      <c r="S778" s="15">
        <v>21407.79</v>
      </c>
      <c r="T778" s="15">
        <v>1389959.17</v>
      </c>
      <c r="U778" s="22">
        <f t="shared" si="60"/>
        <v>1238232.7099999997</v>
      </c>
      <c r="V778" s="23">
        <f t="shared" si="61"/>
        <v>0.10915893306419944</v>
      </c>
      <c r="W778" s="24">
        <f>Parametros!$B$4*H778+Parametros!$B$5*K778*100+Parametros!$B$6*P778+Parametros!$B$7*(1-L778)*100</f>
        <v>92.41449999999999</v>
      </c>
      <c r="X778" s="16">
        <f>INDEX('Tasa Referencia'!$B$2:$B$37,MATCH(B778,'Tasa Referencia'!$A$2:$A$37,0))</f>
        <v>9.7900000000000001E-2</v>
      </c>
      <c r="Y778" s="16">
        <f>INDEX('Catalogo Proveedores'!$N$2:$N$101,MATCH(A778,'Catalogo Proveedores'!$A$2:$A$101,0))</f>
        <v>2.9700000000000004E-2</v>
      </c>
      <c r="Z778" s="14">
        <v>7.1000000000000002E-4</v>
      </c>
      <c r="AA778" s="16">
        <f t="shared" si="62"/>
        <v>0.12830999999999998</v>
      </c>
      <c r="AB778" s="25">
        <f t="shared" si="63"/>
        <v>1.0110850870498567E-2</v>
      </c>
      <c r="AC778" s="23">
        <f t="shared" si="64"/>
        <v>9.904808219370087E-2</v>
      </c>
    </row>
    <row r="779" spans="1:29" x14ac:dyDescent="0.3">
      <c r="A779" s="4" t="s">
        <v>116</v>
      </c>
      <c r="B779" s="18">
        <v>45566</v>
      </c>
      <c r="C779" s="4" t="s">
        <v>281</v>
      </c>
      <c r="D779" s="4">
        <v>10</v>
      </c>
      <c r="E779" s="15">
        <v>977625.09</v>
      </c>
      <c r="F779" s="19">
        <v>1.1729000000000001</v>
      </c>
      <c r="G779" s="20">
        <v>8.9099999999999999E-2</v>
      </c>
      <c r="H779" s="4">
        <v>88.5</v>
      </c>
      <c r="I779" s="4">
        <v>9</v>
      </c>
      <c r="J779" s="4">
        <v>0</v>
      </c>
      <c r="K779" s="21">
        <v>1</v>
      </c>
      <c r="L779" s="21">
        <v>6.8099999999999994E-2</v>
      </c>
      <c r="M779" s="4">
        <v>1</v>
      </c>
      <c r="N779" s="4">
        <v>0</v>
      </c>
      <c r="O779" s="4">
        <v>0</v>
      </c>
      <c r="P779" s="4">
        <v>93.6</v>
      </c>
      <c r="Q779" s="15">
        <v>14004.41</v>
      </c>
      <c r="R779" s="15">
        <v>19989.2</v>
      </c>
      <c r="S779" s="15">
        <v>19970.759999999998</v>
      </c>
      <c r="T779" s="15">
        <v>1087700.8999999999</v>
      </c>
      <c r="U779" s="22">
        <f t="shared" si="60"/>
        <v>991647.94</v>
      </c>
      <c r="V779" s="23">
        <f t="shared" si="61"/>
        <v>8.8308247239659327E-2</v>
      </c>
      <c r="W779" s="24">
        <f>Parametros!$B$4*H779+Parametros!$B$5*K779*100+Parametros!$B$6*P779+Parametros!$B$7*(1-L779)*100</f>
        <v>93.67349999999999</v>
      </c>
      <c r="X779" s="16">
        <f>INDEX('Tasa Referencia'!$B$2:$B$37,MATCH(B779,'Tasa Referencia'!$A$2:$A$37,0))</f>
        <v>9.5200000000000007E-2</v>
      </c>
      <c r="Y779" s="16">
        <f>INDEX('Catalogo Proveedores'!$N$2:$N$101,MATCH(A779,'Catalogo Proveedores'!$A$2:$A$101,0))</f>
        <v>2.9700000000000004E-2</v>
      </c>
      <c r="Z779" s="14">
        <v>2.0000000000000002E-5</v>
      </c>
      <c r="AA779" s="16">
        <f t="shared" si="62"/>
        <v>0.12492000000000002</v>
      </c>
      <c r="AB779" s="25">
        <f t="shared" si="63"/>
        <v>9.8575959813826941E-3</v>
      </c>
      <c r="AC779" s="23">
        <f t="shared" si="64"/>
        <v>7.8450651258276632E-2</v>
      </c>
    </row>
    <row r="780" spans="1:29" x14ac:dyDescent="0.3">
      <c r="A780" s="4" t="s">
        <v>116</v>
      </c>
      <c r="B780" s="18">
        <v>45597</v>
      </c>
      <c r="C780" s="4" t="s">
        <v>281</v>
      </c>
      <c r="D780" s="4">
        <v>11</v>
      </c>
      <c r="E780" s="15">
        <v>1105951.94</v>
      </c>
      <c r="F780" s="19">
        <v>1.1729000000000001</v>
      </c>
      <c r="G780" s="20">
        <v>0</v>
      </c>
      <c r="H780" s="4">
        <v>85.2</v>
      </c>
      <c r="I780" s="4">
        <v>9</v>
      </c>
      <c r="J780" s="4">
        <v>1</v>
      </c>
      <c r="K780" s="21">
        <v>0.84970000000000001</v>
      </c>
      <c r="L780" s="21">
        <v>7.9500000000000001E-2</v>
      </c>
      <c r="M780" s="4">
        <v>0</v>
      </c>
      <c r="N780" s="4">
        <v>0</v>
      </c>
      <c r="O780" s="4">
        <v>0</v>
      </c>
      <c r="P780" s="4">
        <v>92.2</v>
      </c>
      <c r="Q780" s="15">
        <v>0</v>
      </c>
      <c r="R780" s="15">
        <v>39934.42</v>
      </c>
      <c r="S780" s="15">
        <v>28579.96</v>
      </c>
      <c r="T780" s="15">
        <v>1125868.8400000001</v>
      </c>
      <c r="U780" s="22">
        <f t="shared" si="60"/>
        <v>1117306.3999999999</v>
      </c>
      <c r="V780" s="23">
        <f t="shared" si="61"/>
        <v>7.6051842770603513E-3</v>
      </c>
      <c r="W780" s="24">
        <f>Parametros!$B$4*H780+Parametros!$B$5*K780*100+Parametros!$B$6*P780+Parametros!$B$7*(1-L780)*100</f>
        <v>87.558499999999995</v>
      </c>
      <c r="X780" s="16">
        <f>INDEX('Tasa Referencia'!$B$2:$B$37,MATCH(B780,'Tasa Referencia'!$A$2:$A$37,0))</f>
        <v>9.5600000000000004E-2</v>
      </c>
      <c r="Y780" s="16">
        <f>INDEX('Catalogo Proveedores'!$N$2:$N$101,MATCH(A780,'Catalogo Proveedores'!$A$2:$A$101,0))</f>
        <v>2.9700000000000004E-2</v>
      </c>
      <c r="Z780" s="14">
        <v>7.7999999999999999E-4</v>
      </c>
      <c r="AA780" s="16">
        <f t="shared" si="62"/>
        <v>0.12608000000000003</v>
      </c>
      <c r="AB780" s="25">
        <f t="shared" si="63"/>
        <v>9.9443341142448904E-3</v>
      </c>
      <c r="AC780" s="23">
        <f t="shared" si="64"/>
        <v>-2.3391498371845391E-3</v>
      </c>
    </row>
    <row r="781" spans="1:29" x14ac:dyDescent="0.3">
      <c r="A781" s="4" t="s">
        <v>116</v>
      </c>
      <c r="B781" s="18">
        <v>45627</v>
      </c>
      <c r="C781" s="4" t="s">
        <v>281</v>
      </c>
      <c r="D781" s="4">
        <v>12</v>
      </c>
      <c r="E781" s="15">
        <v>1101818.3</v>
      </c>
      <c r="F781" s="19">
        <v>1.1729000000000001</v>
      </c>
      <c r="G781" s="20">
        <v>0</v>
      </c>
      <c r="H781" s="4">
        <v>86.9</v>
      </c>
      <c r="I781" s="4">
        <v>8</v>
      </c>
      <c r="J781" s="4">
        <v>1</v>
      </c>
      <c r="K781" s="21">
        <v>0.92210000000000003</v>
      </c>
      <c r="L781" s="21">
        <v>6.9900000000000004E-2</v>
      </c>
      <c r="M781" s="4">
        <v>0</v>
      </c>
      <c r="N781" s="4">
        <v>0</v>
      </c>
      <c r="O781" s="4">
        <v>0</v>
      </c>
      <c r="P781" s="4">
        <v>88.3</v>
      </c>
      <c r="Q781" s="15">
        <v>0</v>
      </c>
      <c r="R781" s="15">
        <v>34643.81</v>
      </c>
      <c r="S781" s="15">
        <v>25319.41</v>
      </c>
      <c r="T781" s="15">
        <v>1237759.18</v>
      </c>
      <c r="U781" s="22">
        <f t="shared" si="60"/>
        <v>1111142.7000000002</v>
      </c>
      <c r="V781" s="23">
        <f t="shared" si="61"/>
        <v>0.10229492299140108</v>
      </c>
      <c r="W781" s="24">
        <f>Parametros!$B$4*H781+Parametros!$B$5*K781*100+Parametros!$B$6*P781+Parametros!$B$7*(1-L781)*100</f>
        <v>89.689499999999995</v>
      </c>
      <c r="X781" s="16">
        <f>INDEX('Tasa Referencia'!$B$2:$B$37,MATCH(B781,'Tasa Referencia'!$A$2:$A$37,0))</f>
        <v>9.2399999999999996E-2</v>
      </c>
      <c r="Y781" s="16">
        <f>INDEX('Catalogo Proveedores'!$N$2:$N$101,MATCH(A781,'Catalogo Proveedores'!$A$2:$A$101,0))</f>
        <v>2.9700000000000004E-2</v>
      </c>
      <c r="Z781" s="14">
        <v>1.3600000000000001E-3</v>
      </c>
      <c r="AA781" s="16">
        <f t="shared" si="62"/>
        <v>0.12346</v>
      </c>
      <c r="AB781" s="25">
        <f t="shared" si="63"/>
        <v>9.7483089601799744E-3</v>
      </c>
      <c r="AC781" s="23">
        <f t="shared" si="64"/>
        <v>9.2546614031221108E-2</v>
      </c>
    </row>
    <row r="782" spans="1:29" x14ac:dyDescent="0.3">
      <c r="A782" s="4" t="s">
        <v>116</v>
      </c>
      <c r="B782" s="18">
        <v>45658</v>
      </c>
      <c r="C782" s="4" t="s">
        <v>282</v>
      </c>
      <c r="D782" s="4">
        <v>1</v>
      </c>
      <c r="E782" s="15">
        <v>1135630.3799999999</v>
      </c>
      <c r="F782" s="19">
        <v>1.1729000000000001</v>
      </c>
      <c r="G782" s="20">
        <v>0</v>
      </c>
      <c r="H782" s="4">
        <v>86.8</v>
      </c>
      <c r="I782" s="4">
        <v>6</v>
      </c>
      <c r="J782" s="4">
        <v>0</v>
      </c>
      <c r="K782" s="21">
        <v>0.98899999999999999</v>
      </c>
      <c r="L782" s="21">
        <v>4.9500000000000002E-2</v>
      </c>
      <c r="M782" s="4">
        <v>0</v>
      </c>
      <c r="N782" s="4">
        <v>0</v>
      </c>
      <c r="O782" s="4">
        <v>0</v>
      </c>
      <c r="P782" s="4">
        <v>95.3</v>
      </c>
      <c r="Q782" s="15">
        <v>0</v>
      </c>
      <c r="R782" s="15">
        <v>22451.87</v>
      </c>
      <c r="S782" s="15">
        <v>16878.849999999999</v>
      </c>
      <c r="T782" s="15">
        <v>1266999.56</v>
      </c>
      <c r="U782" s="22">
        <f t="shared" si="60"/>
        <v>1141203.3999999999</v>
      </c>
      <c r="V782" s="23">
        <f t="shared" si="61"/>
        <v>9.9286664314232387E-2</v>
      </c>
      <c r="W782" s="24">
        <f>Parametros!$B$4*H782+Parametros!$B$5*K782*100+Parametros!$B$6*P782+Parametros!$B$7*(1-L782)*100</f>
        <v>93.367499999999978</v>
      </c>
      <c r="X782" s="16">
        <f>INDEX('Tasa Referencia'!$B$2:$B$37,MATCH(B782,'Tasa Referencia'!$A$2:$A$37,0))</f>
        <v>8.8900000000000007E-2</v>
      </c>
      <c r="Y782" s="16">
        <f>INDEX('Catalogo Proveedores'!$N$2:$N$101,MATCH(A782,'Catalogo Proveedores'!$A$2:$A$101,0))</f>
        <v>2.9700000000000004E-2</v>
      </c>
      <c r="Z782" s="14">
        <v>1.4300000000000001E-3</v>
      </c>
      <c r="AA782" s="16">
        <f t="shared" si="62"/>
        <v>0.12003000000000001</v>
      </c>
      <c r="AB782" s="25">
        <f t="shared" si="63"/>
        <v>9.4910462301183163E-3</v>
      </c>
      <c r="AC782" s="23">
        <f t="shared" si="64"/>
        <v>8.9795618084114071E-2</v>
      </c>
    </row>
    <row r="783" spans="1:29" x14ac:dyDescent="0.3">
      <c r="A783" s="4" t="s">
        <v>116</v>
      </c>
      <c r="B783" s="18">
        <v>45689</v>
      </c>
      <c r="C783" s="4" t="s">
        <v>282</v>
      </c>
      <c r="D783" s="4">
        <v>2</v>
      </c>
      <c r="E783" s="15">
        <v>1167249.8799999999</v>
      </c>
      <c r="F783" s="19">
        <v>1.1729000000000001</v>
      </c>
      <c r="G783" s="20">
        <v>0</v>
      </c>
      <c r="H783" s="4">
        <v>87.5</v>
      </c>
      <c r="I783" s="4">
        <v>5</v>
      </c>
      <c r="J783" s="4">
        <v>1</v>
      </c>
      <c r="K783" s="21">
        <v>0.84589999999999999</v>
      </c>
      <c r="L783" s="21">
        <v>3.4000000000000002E-2</v>
      </c>
      <c r="M783" s="4">
        <v>4</v>
      </c>
      <c r="N783" s="4">
        <v>0</v>
      </c>
      <c r="O783" s="4">
        <v>0</v>
      </c>
      <c r="P783" s="4">
        <v>95.3</v>
      </c>
      <c r="Q783" s="15">
        <v>22314.26</v>
      </c>
      <c r="R783" s="15">
        <v>22174.79</v>
      </c>
      <c r="S783" s="15">
        <v>14225.99</v>
      </c>
      <c r="T783" s="15">
        <v>1219118.95</v>
      </c>
      <c r="U783" s="22">
        <f t="shared" si="60"/>
        <v>1197512.94</v>
      </c>
      <c r="V783" s="23">
        <f t="shared" si="61"/>
        <v>1.7722643061204166E-2</v>
      </c>
      <c r="W783" s="24">
        <f>Parametros!$B$4*H783+Parametros!$B$5*K783*100+Parametros!$B$6*P783+Parametros!$B$7*(1-L783)*100</f>
        <v>89.551999999999992</v>
      </c>
      <c r="X783" s="16">
        <f>INDEX('Tasa Referencia'!$B$2:$B$37,MATCH(B783,'Tasa Referencia'!$A$2:$A$37,0))</f>
        <v>8.8300000000000003E-2</v>
      </c>
      <c r="Y783" s="16">
        <f>INDEX('Catalogo Proveedores'!$N$2:$N$101,MATCH(A783,'Catalogo Proveedores'!$A$2:$A$101,0))</f>
        <v>2.9700000000000004E-2</v>
      </c>
      <c r="Z783" s="14">
        <v>-1.2099999999999999E-3</v>
      </c>
      <c r="AA783" s="16">
        <f t="shared" si="62"/>
        <v>0.11679</v>
      </c>
      <c r="AB783" s="25">
        <f t="shared" si="63"/>
        <v>9.2473700510127266E-3</v>
      </c>
      <c r="AC783" s="23">
        <f t="shared" si="64"/>
        <v>8.4752730101914399E-3</v>
      </c>
    </row>
    <row r="784" spans="1:29" x14ac:dyDescent="0.3">
      <c r="A784" s="4" t="s">
        <v>116</v>
      </c>
      <c r="B784" s="18">
        <v>45717</v>
      </c>
      <c r="C784" s="4" t="s">
        <v>282</v>
      </c>
      <c r="D784" s="4">
        <v>3</v>
      </c>
      <c r="E784" s="15">
        <v>1233047.05</v>
      </c>
      <c r="F784" s="19">
        <v>1.1729000000000001</v>
      </c>
      <c r="G784" s="20">
        <v>0</v>
      </c>
      <c r="H784" s="4">
        <v>87.5</v>
      </c>
      <c r="I784" s="4">
        <v>6</v>
      </c>
      <c r="J784" s="4">
        <v>1</v>
      </c>
      <c r="K784" s="21">
        <v>0.81259999999999999</v>
      </c>
      <c r="L784" s="21">
        <v>4.1599999999999998E-2</v>
      </c>
      <c r="M784" s="4">
        <v>3</v>
      </c>
      <c r="N784" s="4">
        <v>0</v>
      </c>
      <c r="O784" s="4">
        <v>0</v>
      </c>
      <c r="P784" s="4">
        <v>92</v>
      </c>
      <c r="Q784" s="15">
        <v>43728.91</v>
      </c>
      <c r="R784" s="15">
        <v>19236.38</v>
      </c>
      <c r="S784" s="15">
        <v>17843.16</v>
      </c>
      <c r="T784" s="15">
        <v>1258784.2</v>
      </c>
      <c r="U784" s="22">
        <f t="shared" si="60"/>
        <v>1278169.18</v>
      </c>
      <c r="V784" s="23">
        <f t="shared" si="61"/>
        <v>-1.5399764312262565E-2</v>
      </c>
      <c r="W784" s="24">
        <f>Parametros!$B$4*H784+Parametros!$B$5*K784*100+Parametros!$B$6*P784+Parametros!$B$7*(1-L784)*100</f>
        <v>87.779000000000011</v>
      </c>
      <c r="X784" s="16">
        <f>INDEX('Tasa Referencia'!$B$2:$B$37,MATCH(B784,'Tasa Referencia'!$A$2:$A$37,0))</f>
        <v>8.6800000000000002E-2</v>
      </c>
      <c r="Y784" s="16">
        <f>INDEX('Catalogo Proveedores'!$N$2:$N$101,MATCH(A784,'Catalogo Proveedores'!$A$2:$A$101,0))</f>
        <v>2.9700000000000004E-2</v>
      </c>
      <c r="Z784" s="14">
        <v>1.4300000000000001E-3</v>
      </c>
      <c r="AA784" s="16">
        <f t="shared" si="62"/>
        <v>0.11793000000000001</v>
      </c>
      <c r="AB784" s="25">
        <f t="shared" si="63"/>
        <v>9.3331817719184418E-3</v>
      </c>
      <c r="AC784" s="23">
        <f t="shared" si="64"/>
        <v>-2.4732946084181008E-2</v>
      </c>
    </row>
    <row r="785" spans="1:29" x14ac:dyDescent="0.3">
      <c r="A785" s="4" t="s">
        <v>116</v>
      </c>
      <c r="B785" s="18">
        <v>45748</v>
      </c>
      <c r="C785" s="4" t="s">
        <v>282</v>
      </c>
      <c r="D785" s="4">
        <v>4</v>
      </c>
      <c r="E785" s="15">
        <v>1199554.9099999999</v>
      </c>
      <c r="F785" s="19">
        <v>1.1729000000000001</v>
      </c>
      <c r="G785" s="20">
        <v>0</v>
      </c>
      <c r="H785" s="4">
        <v>88.3</v>
      </c>
      <c r="I785" s="4">
        <v>8</v>
      </c>
      <c r="J785" s="4">
        <v>1</v>
      </c>
      <c r="K785" s="21">
        <v>0.91849999999999998</v>
      </c>
      <c r="L785" s="21">
        <v>3.2000000000000001E-2</v>
      </c>
      <c r="M785" s="4">
        <v>1</v>
      </c>
      <c r="N785" s="4">
        <v>0</v>
      </c>
      <c r="O785" s="4">
        <v>0</v>
      </c>
      <c r="P785" s="4">
        <v>87.9</v>
      </c>
      <c r="Q785" s="15">
        <v>4069.28</v>
      </c>
      <c r="R785" s="15">
        <v>21907.18</v>
      </c>
      <c r="S785" s="15">
        <v>13911.99</v>
      </c>
      <c r="T785" s="15">
        <v>1423874.61</v>
      </c>
      <c r="U785" s="22">
        <f t="shared" si="60"/>
        <v>1211619.3799999999</v>
      </c>
      <c r="V785" s="23">
        <f t="shared" si="61"/>
        <v>0.14906876526157048</v>
      </c>
      <c r="W785" s="24">
        <f>Parametros!$B$4*H785+Parametros!$B$5*K785*100+Parametros!$B$6*P785+Parametros!$B$7*(1-L785)*100</f>
        <v>90.559999999999988</v>
      </c>
      <c r="X785" s="16">
        <f>INDEX('Tasa Referencia'!$B$2:$B$37,MATCH(B785,'Tasa Referencia'!$A$2:$A$37,0))</f>
        <v>8.4000000000000005E-2</v>
      </c>
      <c r="Y785" s="16">
        <f>INDEX('Catalogo Proveedores'!$N$2:$N$101,MATCH(A785,'Catalogo Proveedores'!$A$2:$A$101,0))</f>
        <v>2.9700000000000004E-2</v>
      </c>
      <c r="Z785" s="14">
        <v>-3.0599999999999998E-3</v>
      </c>
      <c r="AA785" s="16">
        <f t="shared" si="62"/>
        <v>0.11064000000000002</v>
      </c>
      <c r="AB785" s="25">
        <f t="shared" si="63"/>
        <v>8.7830487482112307E-3</v>
      </c>
      <c r="AC785" s="23">
        <f t="shared" si="64"/>
        <v>0.14028571651335925</v>
      </c>
    </row>
    <row r="786" spans="1:29" x14ac:dyDescent="0.3">
      <c r="A786" s="4" t="s">
        <v>116</v>
      </c>
      <c r="B786" s="18">
        <v>45778</v>
      </c>
      <c r="C786" s="4" t="s">
        <v>282</v>
      </c>
      <c r="D786" s="4">
        <v>5</v>
      </c>
      <c r="E786" s="15">
        <v>1306975.56</v>
      </c>
      <c r="F786" s="19">
        <v>1.1729000000000001</v>
      </c>
      <c r="G786" s="20">
        <v>0</v>
      </c>
      <c r="H786" s="4">
        <v>92.6</v>
      </c>
      <c r="I786" s="4">
        <v>6</v>
      </c>
      <c r="J786" s="4">
        <v>0</v>
      </c>
      <c r="K786" s="21">
        <v>0.98080000000000001</v>
      </c>
      <c r="L786" s="21">
        <v>4.2200000000000001E-2</v>
      </c>
      <c r="M786" s="4">
        <v>1</v>
      </c>
      <c r="N786" s="4">
        <v>0</v>
      </c>
      <c r="O786" s="4">
        <v>0</v>
      </c>
      <c r="P786" s="4">
        <v>95.1</v>
      </c>
      <c r="Q786" s="15">
        <v>2039.1</v>
      </c>
      <c r="R786" s="15">
        <v>37937.51</v>
      </c>
      <c r="S786" s="15">
        <v>16558.45</v>
      </c>
      <c r="T786" s="15">
        <v>1492114.76</v>
      </c>
      <c r="U786" s="22">
        <f t="shared" si="60"/>
        <v>1330393.7200000002</v>
      </c>
      <c r="V786" s="23">
        <f t="shared" si="61"/>
        <v>0.10838378141906445</v>
      </c>
      <c r="W786" s="24">
        <f>Parametros!$B$4*H786+Parametros!$B$5*K786*100+Parametros!$B$6*P786+Parametros!$B$7*(1-L786)*100</f>
        <v>95.221000000000004</v>
      </c>
      <c r="X786" s="16">
        <f>INDEX('Tasa Referencia'!$B$2:$B$37,MATCH(B786,'Tasa Referencia'!$A$2:$A$37,0))</f>
        <v>8.1699999999999995E-2</v>
      </c>
      <c r="Y786" s="16">
        <f>INDEX('Catalogo Proveedores'!$N$2:$N$101,MATCH(A786,'Catalogo Proveedores'!$A$2:$A$101,0))</f>
        <v>2.9700000000000004E-2</v>
      </c>
      <c r="Z786" s="14">
        <v>-2.6199999999999999E-3</v>
      </c>
      <c r="AA786" s="16">
        <f t="shared" si="62"/>
        <v>0.10878</v>
      </c>
      <c r="AB786" s="25">
        <f t="shared" si="63"/>
        <v>8.6421556412827893E-3</v>
      </c>
      <c r="AC786" s="23">
        <f t="shared" si="64"/>
        <v>9.9741625777781659E-2</v>
      </c>
    </row>
    <row r="787" spans="1:29" x14ac:dyDescent="0.3">
      <c r="A787" s="4" t="s">
        <v>116</v>
      </c>
      <c r="B787" s="18">
        <v>45809</v>
      </c>
      <c r="C787" s="4" t="s">
        <v>282</v>
      </c>
      <c r="D787" s="4">
        <v>6</v>
      </c>
      <c r="E787" s="15">
        <v>1480054.32</v>
      </c>
      <c r="F787" s="19">
        <v>1.1729000000000001</v>
      </c>
      <c r="G787" s="20">
        <v>0</v>
      </c>
      <c r="H787" s="4">
        <v>93.6</v>
      </c>
      <c r="I787" s="4">
        <v>12</v>
      </c>
      <c r="J787" s="4">
        <v>1</v>
      </c>
      <c r="K787" s="21">
        <v>0.95169999999999999</v>
      </c>
      <c r="L787" s="21">
        <v>1.9099999999999999E-2</v>
      </c>
      <c r="M787" s="4">
        <v>0</v>
      </c>
      <c r="N787" s="4">
        <v>1</v>
      </c>
      <c r="O787" s="4">
        <v>16.5</v>
      </c>
      <c r="P787" s="4">
        <v>86.4</v>
      </c>
      <c r="Q787" s="15">
        <v>99538.91</v>
      </c>
      <c r="R787" s="15">
        <v>11511.06</v>
      </c>
      <c r="S787" s="15">
        <v>11453.08</v>
      </c>
      <c r="T787" s="15">
        <v>1692761.63</v>
      </c>
      <c r="U787" s="22">
        <f t="shared" si="60"/>
        <v>1579651.21</v>
      </c>
      <c r="V787" s="23">
        <f t="shared" si="61"/>
        <v>6.6820051917173912E-2</v>
      </c>
      <c r="W787" s="24">
        <f>Parametros!$B$4*H787+Parametros!$B$5*K787*100+Parametros!$B$6*P787+Parametros!$B$7*(1-L787)*100</f>
        <v>93.30449999999999</v>
      </c>
      <c r="X787" s="16">
        <f>INDEX('Tasa Referencia'!$B$2:$B$37,MATCH(B787,'Tasa Referencia'!$A$2:$A$37,0))</f>
        <v>8.1600000000000006E-2</v>
      </c>
      <c r="Y787" s="16">
        <f>INDEX('Catalogo Proveedores'!$N$2:$N$101,MATCH(A787,'Catalogo Proveedores'!$A$2:$A$101,0))</f>
        <v>2.9700000000000004E-2</v>
      </c>
      <c r="Z787" s="14">
        <v>-2.3000000000000001E-4</v>
      </c>
      <c r="AA787" s="16">
        <f t="shared" si="62"/>
        <v>0.11107000000000002</v>
      </c>
      <c r="AB787" s="25">
        <f t="shared" si="63"/>
        <v>8.8155900274298205E-3</v>
      </c>
      <c r="AC787" s="23">
        <f t="shared" si="64"/>
        <v>5.8004461889744091E-2</v>
      </c>
    </row>
    <row r="788" spans="1:29" x14ac:dyDescent="0.3">
      <c r="A788" s="4" t="s">
        <v>116</v>
      </c>
      <c r="B788" s="18">
        <v>45839</v>
      </c>
      <c r="C788" s="4" t="s">
        <v>282</v>
      </c>
      <c r="D788" s="4">
        <v>7</v>
      </c>
      <c r="E788" s="15">
        <v>1251292.06</v>
      </c>
      <c r="F788" s="19">
        <v>1.1729000000000001</v>
      </c>
      <c r="G788" s="20">
        <v>0</v>
      </c>
      <c r="H788" s="4">
        <v>89.6</v>
      </c>
      <c r="I788" s="4">
        <v>6</v>
      </c>
      <c r="J788" s="4">
        <v>0</v>
      </c>
      <c r="K788" s="21">
        <v>0.95809999999999995</v>
      </c>
      <c r="L788" s="21">
        <v>3.5099999999999999E-2</v>
      </c>
      <c r="M788" s="4">
        <v>0</v>
      </c>
      <c r="N788" s="4">
        <v>0</v>
      </c>
      <c r="O788" s="4">
        <v>0</v>
      </c>
      <c r="P788" s="4">
        <v>95.9</v>
      </c>
      <c r="Q788" s="15">
        <v>0</v>
      </c>
      <c r="R788" s="15">
        <v>27327.25</v>
      </c>
      <c r="S788" s="15">
        <v>13178.19</v>
      </c>
      <c r="T788" s="15">
        <v>1341193.33</v>
      </c>
      <c r="U788" s="22">
        <f t="shared" si="60"/>
        <v>1265441.1200000001</v>
      </c>
      <c r="V788" s="23">
        <f t="shared" si="61"/>
        <v>5.6481200961534722E-2</v>
      </c>
      <c r="W788" s="24">
        <f>Parametros!$B$4*H788+Parametros!$B$5*K788*100+Parametros!$B$6*P788+Parametros!$B$7*(1-L788)*100</f>
        <v>93.756500000000003</v>
      </c>
      <c r="X788" s="16">
        <f>INDEX('Tasa Referencia'!$B$2:$B$37,MATCH(B788,'Tasa Referencia'!$A$2:$A$37,0))</f>
        <v>8.0699999999999994E-2</v>
      </c>
      <c r="Y788" s="16">
        <f>INDEX('Catalogo Proveedores'!$N$2:$N$101,MATCH(A788,'Catalogo Proveedores'!$A$2:$A$101,0))</f>
        <v>2.9700000000000004E-2</v>
      </c>
      <c r="Z788" s="14">
        <v>1.0399999999999999E-3</v>
      </c>
      <c r="AA788" s="16">
        <f t="shared" si="62"/>
        <v>0.11144</v>
      </c>
      <c r="AB788" s="25">
        <f t="shared" si="63"/>
        <v>8.8435814238048138E-3</v>
      </c>
      <c r="AC788" s="23">
        <f t="shared" si="64"/>
        <v>4.7637619537729908E-2</v>
      </c>
    </row>
    <row r="789" spans="1:29" x14ac:dyDescent="0.3">
      <c r="A789" s="4" t="s">
        <v>116</v>
      </c>
      <c r="B789" s="18">
        <v>45870</v>
      </c>
      <c r="C789" s="4" t="s">
        <v>282</v>
      </c>
      <c r="D789" s="4">
        <v>8</v>
      </c>
      <c r="E789" s="15">
        <v>1212133.6200000001</v>
      </c>
      <c r="F789" s="19">
        <v>1.1729000000000001</v>
      </c>
      <c r="G789" s="20">
        <v>0</v>
      </c>
      <c r="H789" s="4">
        <v>85.8</v>
      </c>
      <c r="I789" s="4">
        <v>7</v>
      </c>
      <c r="J789" s="4">
        <v>1</v>
      </c>
      <c r="K789" s="21">
        <v>0.84819999999999995</v>
      </c>
      <c r="L789" s="21">
        <v>4.1000000000000002E-2</v>
      </c>
      <c r="M789" s="4">
        <v>0</v>
      </c>
      <c r="N789" s="4">
        <v>0</v>
      </c>
      <c r="O789" s="4">
        <v>0</v>
      </c>
      <c r="P789" s="4">
        <v>86</v>
      </c>
      <c r="Q789" s="15">
        <v>0</v>
      </c>
      <c r="R789" s="15">
        <v>32916.49</v>
      </c>
      <c r="S789" s="15">
        <v>17329.810000000001</v>
      </c>
      <c r="T789" s="15">
        <v>1246961.0900000001</v>
      </c>
      <c r="U789" s="22">
        <f t="shared" si="60"/>
        <v>1227720.3</v>
      </c>
      <c r="V789" s="23">
        <f t="shared" si="61"/>
        <v>1.5430144656719028E-2</v>
      </c>
      <c r="W789" s="24">
        <f>Parametros!$B$4*H789+Parametros!$B$5*K789*100+Parametros!$B$6*P789+Parametros!$B$7*(1-L789)*100</f>
        <v>87.061000000000007</v>
      </c>
      <c r="X789" s="16">
        <f>INDEX('Tasa Referencia'!$B$2:$B$37,MATCH(B789,'Tasa Referencia'!$A$2:$A$37,0))</f>
        <v>7.7399999999999997E-2</v>
      </c>
      <c r="Y789" s="16">
        <f>INDEX('Catalogo Proveedores'!$N$2:$N$101,MATCH(A789,'Catalogo Proveedores'!$A$2:$A$101,0))</f>
        <v>2.9700000000000004E-2</v>
      </c>
      <c r="Z789" s="14">
        <v>-1.5200000000000001E-3</v>
      </c>
      <c r="AA789" s="16">
        <f t="shared" si="62"/>
        <v>0.10558000000000001</v>
      </c>
      <c r="AB789" s="25">
        <f t="shared" si="63"/>
        <v>8.3992511089154842E-3</v>
      </c>
      <c r="AC789" s="23">
        <f t="shared" si="64"/>
        <v>7.0308935478035437E-3</v>
      </c>
    </row>
    <row r="790" spans="1:29" x14ac:dyDescent="0.3">
      <c r="A790" s="4" t="s">
        <v>116</v>
      </c>
      <c r="B790" s="18">
        <v>45901</v>
      </c>
      <c r="C790" s="4" t="s">
        <v>282</v>
      </c>
      <c r="D790" s="4">
        <v>9</v>
      </c>
      <c r="E790" s="15">
        <v>1093134.22</v>
      </c>
      <c r="F790" s="19">
        <v>1.1729000000000001</v>
      </c>
      <c r="G790" s="20">
        <v>0</v>
      </c>
      <c r="H790" s="4">
        <v>85</v>
      </c>
      <c r="I790" s="4">
        <v>8</v>
      </c>
      <c r="J790" s="4">
        <v>0</v>
      </c>
      <c r="K790" s="21">
        <v>0.97519999999999996</v>
      </c>
      <c r="L790" s="21">
        <v>6.4299999999999996E-2</v>
      </c>
      <c r="M790" s="4">
        <v>0</v>
      </c>
      <c r="N790" s="4">
        <v>0</v>
      </c>
      <c r="O790" s="4">
        <v>0</v>
      </c>
      <c r="P790" s="4">
        <v>88.5</v>
      </c>
      <c r="Q790" s="15">
        <v>0</v>
      </c>
      <c r="R790" s="15">
        <v>35200.97</v>
      </c>
      <c r="S790" s="15">
        <v>21075.61</v>
      </c>
      <c r="T790" s="15">
        <v>1289108.4099999999</v>
      </c>
      <c r="U790" s="22">
        <f t="shared" si="60"/>
        <v>1107259.5799999998</v>
      </c>
      <c r="V790" s="23">
        <f t="shared" si="61"/>
        <v>0.14106558346012193</v>
      </c>
      <c r="W790" s="24">
        <f>Parametros!$B$4*H790+Parametros!$B$5*K790*100+Parametros!$B$6*P790+Parametros!$B$7*(1-L790)*100</f>
        <v>90.741500000000002</v>
      </c>
      <c r="X790" s="16">
        <f>INDEX('Tasa Referencia'!$B$2:$B$37,MATCH(B790,'Tasa Referencia'!$A$2:$A$37,0))</f>
        <v>7.4899999999999994E-2</v>
      </c>
      <c r="Y790" s="16">
        <f>INDEX('Catalogo Proveedores'!$N$2:$N$101,MATCH(A790,'Catalogo Proveedores'!$A$2:$A$101,0))</f>
        <v>2.9700000000000004E-2</v>
      </c>
      <c r="Z790" s="14">
        <v>5.2999999999999998E-4</v>
      </c>
      <c r="AA790" s="16">
        <f t="shared" si="62"/>
        <v>0.10513</v>
      </c>
      <c r="AB790" s="25">
        <f t="shared" si="63"/>
        <v>8.3650409854751917E-3</v>
      </c>
      <c r="AC790" s="23">
        <f t="shared" si="64"/>
        <v>0.13270054247464674</v>
      </c>
    </row>
    <row r="791" spans="1:29" x14ac:dyDescent="0.3">
      <c r="A791" s="4" t="s">
        <v>116</v>
      </c>
      <c r="B791" s="18">
        <v>45931</v>
      </c>
      <c r="C791" s="4" t="s">
        <v>282</v>
      </c>
      <c r="D791" s="4">
        <v>10</v>
      </c>
      <c r="E791" s="15">
        <v>1157684.42</v>
      </c>
      <c r="F791" s="19">
        <v>1.2742</v>
      </c>
      <c r="G791" s="20">
        <v>8.6400000000000005E-2</v>
      </c>
      <c r="H791" s="4">
        <v>88.7</v>
      </c>
      <c r="I791" s="4">
        <v>7</v>
      </c>
      <c r="J791" s="4">
        <v>0</v>
      </c>
      <c r="K791" s="21">
        <v>1</v>
      </c>
      <c r="L791" s="21">
        <v>6.6299999999999998E-2</v>
      </c>
      <c r="M791" s="4">
        <v>0</v>
      </c>
      <c r="N791" s="4">
        <v>0</v>
      </c>
      <c r="O791" s="4">
        <v>0</v>
      </c>
      <c r="P791" s="4">
        <v>92.2</v>
      </c>
      <c r="Q791" s="15">
        <v>0</v>
      </c>
      <c r="R791" s="15">
        <v>29452.7</v>
      </c>
      <c r="S791" s="15">
        <v>23010.17</v>
      </c>
      <c r="T791" s="15">
        <v>1283836.2</v>
      </c>
      <c r="U791" s="22">
        <f t="shared" si="60"/>
        <v>1164126.95</v>
      </c>
      <c r="V791" s="23">
        <f t="shared" si="61"/>
        <v>9.3243398184285509E-2</v>
      </c>
      <c r="W791" s="24">
        <f>Parametros!$B$4*H791+Parametros!$B$5*K791*100+Parametros!$B$6*P791+Parametros!$B$7*(1-L791)*100</f>
        <v>93.490499999999997</v>
      </c>
      <c r="X791" s="16">
        <f>INDEX('Tasa Referencia'!$B$2:$B$37,MATCH(B791,'Tasa Referencia'!$A$2:$A$37,0))</f>
        <v>7.4300000000000005E-2</v>
      </c>
      <c r="Y791" s="16">
        <f>INDEX('Catalogo Proveedores'!$N$2:$N$101,MATCH(A791,'Catalogo Proveedores'!$A$2:$A$101,0))</f>
        <v>2.9700000000000004E-2</v>
      </c>
      <c r="Z791" s="14">
        <v>4.6299999999999996E-3</v>
      </c>
      <c r="AA791" s="16">
        <f t="shared" si="62"/>
        <v>0.10863</v>
      </c>
      <c r="AB791" s="25">
        <f t="shared" si="63"/>
        <v>8.630783855378521E-3</v>
      </c>
      <c r="AC791" s="23">
        <f t="shared" si="64"/>
        <v>8.4612614328906988E-2</v>
      </c>
    </row>
    <row r="792" spans="1:29" x14ac:dyDescent="0.3">
      <c r="A792" s="4" t="s">
        <v>116</v>
      </c>
      <c r="B792" s="18">
        <v>45962</v>
      </c>
      <c r="C792" s="4" t="s">
        <v>282</v>
      </c>
      <c r="D792" s="4">
        <v>11</v>
      </c>
      <c r="E792" s="15">
        <v>1079140.03</v>
      </c>
      <c r="F792" s="19">
        <v>1.2742</v>
      </c>
      <c r="G792" s="20">
        <v>0</v>
      </c>
      <c r="H792" s="4">
        <v>83.5</v>
      </c>
      <c r="I792" s="4">
        <v>7</v>
      </c>
      <c r="J792" s="4">
        <v>1</v>
      </c>
      <c r="K792" s="21">
        <v>0.80420000000000003</v>
      </c>
      <c r="L792" s="21">
        <v>5.9400000000000001E-2</v>
      </c>
      <c r="M792" s="4">
        <v>2</v>
      </c>
      <c r="N792" s="4">
        <v>1</v>
      </c>
      <c r="O792" s="4">
        <v>92.2</v>
      </c>
      <c r="P792" s="4">
        <v>97.5</v>
      </c>
      <c r="Q792" s="15">
        <v>311171.61</v>
      </c>
      <c r="R792" s="15">
        <v>43568.68</v>
      </c>
      <c r="S792" s="15">
        <v>21379.61</v>
      </c>
      <c r="T792" s="15">
        <v>1116705.82</v>
      </c>
      <c r="U792" s="22">
        <f t="shared" si="60"/>
        <v>1412500.71</v>
      </c>
      <c r="V792" s="23">
        <f t="shared" si="61"/>
        <v>-0.2648816588060765</v>
      </c>
      <c r="W792" s="24">
        <f>Parametros!$B$4*H792+Parametros!$B$5*K792*100+Parametros!$B$6*P792+Parametros!$B$7*(1-L792)*100</f>
        <v>86.96</v>
      </c>
      <c r="X792" s="16">
        <f>INDEX('Tasa Referencia'!$B$2:$B$37,MATCH(B792,'Tasa Referencia'!$A$2:$A$37,0))</f>
        <v>7.2800000000000004E-2</v>
      </c>
      <c r="Y792" s="16">
        <f>INDEX('Catalogo Proveedores'!$N$2:$N$101,MATCH(A792,'Catalogo Proveedores'!$A$2:$A$101,0))</f>
        <v>2.9700000000000004E-2</v>
      </c>
      <c r="Z792" s="14">
        <v>2.0999999999999999E-3</v>
      </c>
      <c r="AA792" s="16">
        <f t="shared" si="62"/>
        <v>0.10460000000000001</v>
      </c>
      <c r="AB792" s="25">
        <f t="shared" si="63"/>
        <v>8.324732682334135E-3</v>
      </c>
      <c r="AC792" s="23">
        <f t="shared" si="64"/>
        <v>-0.27320639148841064</v>
      </c>
    </row>
    <row r="793" spans="1:29" x14ac:dyDescent="0.3">
      <c r="A793" s="4" t="s">
        <v>116</v>
      </c>
      <c r="B793" s="18">
        <v>45992</v>
      </c>
      <c r="C793" s="4" t="s">
        <v>282</v>
      </c>
      <c r="D793" s="4">
        <v>12</v>
      </c>
      <c r="E793" s="15">
        <v>1055892.45</v>
      </c>
      <c r="F793" s="19">
        <v>1.2742</v>
      </c>
      <c r="G793" s="20">
        <v>0</v>
      </c>
      <c r="H793" s="4">
        <v>81.8</v>
      </c>
      <c r="I793" s="4">
        <v>6</v>
      </c>
      <c r="J793" s="4">
        <v>0</v>
      </c>
      <c r="K793" s="21">
        <v>0.95030000000000003</v>
      </c>
      <c r="L793" s="21">
        <v>6.0299999999999999E-2</v>
      </c>
      <c r="M793" s="4">
        <v>0</v>
      </c>
      <c r="N793" s="4">
        <v>0</v>
      </c>
      <c r="O793" s="4">
        <v>0</v>
      </c>
      <c r="P793" s="4">
        <v>88.8</v>
      </c>
      <c r="Q793" s="15">
        <v>0</v>
      </c>
      <c r="R793" s="15">
        <v>43551.07</v>
      </c>
      <c r="S793" s="15">
        <v>19105.73</v>
      </c>
      <c r="T793" s="15">
        <v>1151003.02</v>
      </c>
      <c r="U793" s="22">
        <f t="shared" si="60"/>
        <v>1080337.79</v>
      </c>
      <c r="V793" s="23">
        <f t="shared" si="61"/>
        <v>6.1394478356798732E-2</v>
      </c>
      <c r="W793" s="24">
        <f>Parametros!$B$4*H793+Parametros!$B$5*K793*100+Parametros!$B$6*P793+Parametros!$B$7*(1-L793)*100</f>
        <v>88.994500000000002</v>
      </c>
      <c r="X793" s="16">
        <f>INDEX('Tasa Referencia'!$B$2:$B$37,MATCH(B793,'Tasa Referencia'!$A$2:$A$37,0))</f>
        <v>6.9599999999999995E-2</v>
      </c>
      <c r="Y793" s="16">
        <f>INDEX('Catalogo Proveedores'!$N$2:$N$101,MATCH(A793,'Catalogo Proveedores'!$A$2:$A$101,0))</f>
        <v>2.9700000000000004E-2</v>
      </c>
      <c r="Z793" s="14">
        <v>2.3E-3</v>
      </c>
      <c r="AA793" s="16">
        <f t="shared" si="62"/>
        <v>0.1016</v>
      </c>
      <c r="AB793" s="25">
        <f t="shared" si="63"/>
        <v>8.0962377357491899E-3</v>
      </c>
      <c r="AC793" s="23">
        <f t="shared" si="64"/>
        <v>5.3298240621049542E-2</v>
      </c>
    </row>
    <row r="794" spans="1:29" x14ac:dyDescent="0.3">
      <c r="A794" s="4" t="s">
        <v>119</v>
      </c>
      <c r="B794" s="18">
        <v>44927</v>
      </c>
      <c r="C794" s="4" t="s">
        <v>279</v>
      </c>
      <c r="D794" s="4">
        <v>1</v>
      </c>
      <c r="E794" s="15">
        <v>875133.01</v>
      </c>
      <c r="F794" s="19">
        <v>1</v>
      </c>
      <c r="G794" s="20">
        <v>0</v>
      </c>
      <c r="H794" s="4">
        <v>87.1</v>
      </c>
      <c r="I794" s="4">
        <v>5</v>
      </c>
      <c r="J794" s="4">
        <v>1</v>
      </c>
      <c r="K794" s="21">
        <v>0.88170000000000004</v>
      </c>
      <c r="L794" s="21">
        <v>6.3E-2</v>
      </c>
      <c r="M794" s="4">
        <v>2</v>
      </c>
      <c r="N794" s="4">
        <v>0</v>
      </c>
      <c r="O794" s="4">
        <v>0</v>
      </c>
      <c r="P794" s="4">
        <v>78</v>
      </c>
      <c r="Q794" s="15">
        <v>21886.880000000001</v>
      </c>
      <c r="R794" s="15">
        <v>25567.24</v>
      </c>
      <c r="S794" s="15">
        <v>18284.64</v>
      </c>
      <c r="T794" s="15">
        <v>949677.64</v>
      </c>
      <c r="U794" s="22">
        <f t="shared" si="60"/>
        <v>904302.49</v>
      </c>
      <c r="V794" s="23">
        <f t="shared" si="61"/>
        <v>4.777952864089758E-2</v>
      </c>
      <c r="W794" s="24">
        <f>Parametros!$B$4*H794+Parametros!$B$5*K794*100+Parametros!$B$6*P794+Parametros!$B$7*(1-L794)*100</f>
        <v>86.591000000000008</v>
      </c>
      <c r="X794" s="16">
        <f>INDEX('Tasa Referencia'!$B$2:$B$37,MATCH(B794,'Tasa Referencia'!$A$2:$A$37,0))</f>
        <v>0.1125</v>
      </c>
      <c r="Y794" s="16">
        <f>INDEX('Catalogo Proveedores'!$N$2:$N$101,MATCH(A794,'Catalogo Proveedores'!$A$2:$A$101,0))</f>
        <v>2.1599999999999998E-2</v>
      </c>
      <c r="Z794" s="14">
        <v>-4.6000000000000001E-4</v>
      </c>
      <c r="AA794" s="16">
        <f t="shared" si="62"/>
        <v>0.13364000000000001</v>
      </c>
      <c r="AB794" s="25">
        <f t="shared" si="63"/>
        <v>1.0507629324721712E-2</v>
      </c>
      <c r="AC794" s="23">
        <f t="shared" si="64"/>
        <v>3.7271899316175867E-2</v>
      </c>
    </row>
    <row r="795" spans="1:29" x14ac:dyDescent="0.3">
      <c r="A795" s="4" t="s">
        <v>119</v>
      </c>
      <c r="B795" s="18">
        <v>44958</v>
      </c>
      <c r="C795" s="4" t="s">
        <v>279</v>
      </c>
      <c r="D795" s="4">
        <v>2</v>
      </c>
      <c r="E795" s="15">
        <v>940174.07</v>
      </c>
      <c r="F795" s="19">
        <v>1</v>
      </c>
      <c r="G795" s="20">
        <v>0</v>
      </c>
      <c r="H795" s="4">
        <v>86</v>
      </c>
      <c r="I795" s="4">
        <v>6</v>
      </c>
      <c r="J795" s="4">
        <v>1</v>
      </c>
      <c r="K795" s="21">
        <v>0.87109999999999999</v>
      </c>
      <c r="L795" s="21">
        <v>5.9200000000000003E-2</v>
      </c>
      <c r="M795" s="4">
        <v>0</v>
      </c>
      <c r="N795" s="4">
        <v>0</v>
      </c>
      <c r="O795" s="4">
        <v>0</v>
      </c>
      <c r="P795" s="4">
        <v>71.8</v>
      </c>
      <c r="Q795" s="15">
        <v>0</v>
      </c>
      <c r="R795" s="15">
        <v>22843.89</v>
      </c>
      <c r="S795" s="15">
        <v>18583.689999999999</v>
      </c>
      <c r="T795" s="15">
        <v>1058903.6100000001</v>
      </c>
      <c r="U795" s="22">
        <f t="shared" si="60"/>
        <v>944434.27</v>
      </c>
      <c r="V795" s="23">
        <f t="shared" si="61"/>
        <v>0.10810175630622326</v>
      </c>
      <c r="W795" s="24">
        <f>Parametros!$B$4*H795+Parametros!$B$5*K795*100+Parametros!$B$6*P795+Parametros!$B$7*(1-L795)*100</f>
        <v>84.704999999999984</v>
      </c>
      <c r="X795" s="16">
        <f>INDEX('Tasa Referencia'!$B$2:$B$37,MATCH(B795,'Tasa Referencia'!$A$2:$A$37,0))</f>
        <v>0.11409999999999999</v>
      </c>
      <c r="Y795" s="16">
        <f>INDEX('Catalogo Proveedores'!$N$2:$N$101,MATCH(A795,'Catalogo Proveedores'!$A$2:$A$101,0))</f>
        <v>2.1599999999999998E-2</v>
      </c>
      <c r="Z795" s="14">
        <v>3.1900000000000001E-3</v>
      </c>
      <c r="AA795" s="16">
        <f t="shared" si="62"/>
        <v>0.13888999999999999</v>
      </c>
      <c r="AB795" s="25">
        <f t="shared" si="63"/>
        <v>1.0896784140395077E-2</v>
      </c>
      <c r="AC795" s="23">
        <f t="shared" si="64"/>
        <v>9.7204972165828185E-2</v>
      </c>
    </row>
    <row r="796" spans="1:29" x14ac:dyDescent="0.3">
      <c r="A796" s="4" t="s">
        <v>119</v>
      </c>
      <c r="B796" s="18">
        <v>44986</v>
      </c>
      <c r="C796" s="4" t="s">
        <v>279</v>
      </c>
      <c r="D796" s="4">
        <v>3</v>
      </c>
      <c r="E796" s="15">
        <v>907219.57</v>
      </c>
      <c r="F796" s="19">
        <v>1</v>
      </c>
      <c r="G796" s="20">
        <v>0</v>
      </c>
      <c r="H796" s="4">
        <v>83.9</v>
      </c>
      <c r="I796" s="4">
        <v>7</v>
      </c>
      <c r="J796" s="4">
        <v>1</v>
      </c>
      <c r="K796" s="21">
        <v>0.80500000000000005</v>
      </c>
      <c r="L796" s="21">
        <v>8.1600000000000006E-2</v>
      </c>
      <c r="M796" s="4">
        <v>1</v>
      </c>
      <c r="N796" s="4">
        <v>1</v>
      </c>
      <c r="O796" s="4">
        <v>7.2</v>
      </c>
      <c r="P796" s="4">
        <v>71.599999999999994</v>
      </c>
      <c r="Q796" s="15">
        <v>39628.449999999997</v>
      </c>
      <c r="R796" s="15">
        <v>35614.47</v>
      </c>
      <c r="S796" s="15">
        <v>24029.5</v>
      </c>
      <c r="T796" s="15">
        <v>901007.56</v>
      </c>
      <c r="U796" s="22">
        <f t="shared" si="60"/>
        <v>958432.98999999987</v>
      </c>
      <c r="V796" s="23">
        <f t="shared" si="61"/>
        <v>-6.3734681649063873E-2</v>
      </c>
      <c r="W796" s="24">
        <f>Parametros!$B$4*H796+Parametros!$B$5*K796*100+Parametros!$B$6*P796+Parametros!$B$7*(1-L796)*100</f>
        <v>81.611000000000004</v>
      </c>
      <c r="X796" s="16">
        <f>INDEX('Tasa Referencia'!$B$2:$B$37,MATCH(B796,'Tasa Referencia'!$A$2:$A$37,0))</f>
        <v>0.114</v>
      </c>
      <c r="Y796" s="16">
        <f>INDEX('Catalogo Proveedores'!$N$2:$N$101,MATCH(A796,'Catalogo Proveedores'!$A$2:$A$101,0))</f>
        <v>2.1599999999999998E-2</v>
      </c>
      <c r="Z796" s="14">
        <v>-1.0399999999999999E-3</v>
      </c>
      <c r="AA796" s="16">
        <f t="shared" si="62"/>
        <v>0.13455999999999999</v>
      </c>
      <c r="AB796" s="25">
        <f t="shared" si="63"/>
        <v>1.0575943295714429E-2</v>
      </c>
      <c r="AC796" s="23">
        <f t="shared" si="64"/>
        <v>-7.4310624944778303E-2</v>
      </c>
    </row>
    <row r="797" spans="1:29" x14ac:dyDescent="0.3">
      <c r="A797" s="4" t="s">
        <v>119</v>
      </c>
      <c r="B797" s="18">
        <v>45017</v>
      </c>
      <c r="C797" s="4" t="s">
        <v>279</v>
      </c>
      <c r="D797" s="4">
        <v>4</v>
      </c>
      <c r="E797" s="15">
        <v>1059513.6100000001</v>
      </c>
      <c r="F797" s="19">
        <v>1.0528</v>
      </c>
      <c r="G797" s="20">
        <v>5.28E-2</v>
      </c>
      <c r="H797" s="4">
        <v>80.099999999999994</v>
      </c>
      <c r="I797" s="4">
        <v>7</v>
      </c>
      <c r="J797" s="4">
        <v>2</v>
      </c>
      <c r="K797" s="21">
        <v>0.73550000000000004</v>
      </c>
      <c r="L797" s="21">
        <v>4.2099999999999999E-2</v>
      </c>
      <c r="M797" s="4">
        <v>3</v>
      </c>
      <c r="N797" s="4">
        <v>2</v>
      </c>
      <c r="O797" s="4">
        <v>67.5</v>
      </c>
      <c r="P797" s="4">
        <v>77.900000000000006</v>
      </c>
      <c r="Q797" s="15">
        <v>405597.37</v>
      </c>
      <c r="R797" s="15">
        <v>15400.68</v>
      </c>
      <c r="S797" s="15">
        <v>17621.23</v>
      </c>
      <c r="T797" s="15">
        <v>1046449.88</v>
      </c>
      <c r="U797" s="22">
        <f t="shared" si="60"/>
        <v>1462890.43</v>
      </c>
      <c r="V797" s="23">
        <f t="shared" si="61"/>
        <v>-0.39795556190421649</v>
      </c>
      <c r="W797" s="24">
        <f>Parametros!$B$4*H797+Parametros!$B$5*K797*100+Parametros!$B$6*P797+Parametros!$B$7*(1-L797)*100</f>
        <v>80.04849999999999</v>
      </c>
      <c r="X797" s="16">
        <f>INDEX('Tasa Referencia'!$B$2:$B$37,MATCH(B797,'Tasa Referencia'!$A$2:$A$37,0))</f>
        <v>0.1119</v>
      </c>
      <c r="Y797" s="16">
        <f>INDEX('Catalogo Proveedores'!$N$2:$N$101,MATCH(A797,'Catalogo Proveedores'!$A$2:$A$101,0))</f>
        <v>2.1599999999999998E-2</v>
      </c>
      <c r="Z797" s="14">
        <v>-5.9999999999999995E-4</v>
      </c>
      <c r="AA797" s="16">
        <f t="shared" si="62"/>
        <v>0.13290000000000002</v>
      </c>
      <c r="AB797" s="25">
        <f t="shared" si="63"/>
        <v>1.0452644242643139E-2</v>
      </c>
      <c r="AC797" s="23">
        <f t="shared" si="64"/>
        <v>-0.40840820614685963</v>
      </c>
    </row>
    <row r="798" spans="1:29" x14ac:dyDescent="0.3">
      <c r="A798" s="4" t="s">
        <v>119</v>
      </c>
      <c r="B798" s="18">
        <v>45047</v>
      </c>
      <c r="C798" s="4" t="s">
        <v>279</v>
      </c>
      <c r="D798" s="4">
        <v>5</v>
      </c>
      <c r="E798" s="15">
        <v>1045445.33</v>
      </c>
      <c r="F798" s="19">
        <v>1.0528</v>
      </c>
      <c r="G798" s="20">
        <v>0</v>
      </c>
      <c r="H798" s="4">
        <v>85.3</v>
      </c>
      <c r="I798" s="4">
        <v>9</v>
      </c>
      <c r="J798" s="4">
        <v>1</v>
      </c>
      <c r="K798" s="21">
        <v>0.86099999999999999</v>
      </c>
      <c r="L798" s="21">
        <v>3.6299999999999999E-2</v>
      </c>
      <c r="M798" s="4">
        <v>0</v>
      </c>
      <c r="N798" s="4">
        <v>0</v>
      </c>
      <c r="O798" s="4">
        <v>0</v>
      </c>
      <c r="P798" s="4">
        <v>69.900000000000006</v>
      </c>
      <c r="Q798" s="15">
        <v>0</v>
      </c>
      <c r="R798" s="15">
        <v>22601.77</v>
      </c>
      <c r="S798" s="15">
        <v>13474.12</v>
      </c>
      <c r="T798" s="15">
        <v>1181781.27</v>
      </c>
      <c r="U798" s="22">
        <f t="shared" si="60"/>
        <v>1054572.9799999997</v>
      </c>
      <c r="V798" s="23">
        <f t="shared" si="61"/>
        <v>0.10764114581034126</v>
      </c>
      <c r="W798" s="24">
        <f>Parametros!$B$4*H798+Parametros!$B$5*K798*100+Parametros!$B$6*P798+Parametros!$B$7*(1-L798)*100</f>
        <v>84.120499999999993</v>
      </c>
      <c r="X798" s="16">
        <f>INDEX('Tasa Referencia'!$B$2:$B$37,MATCH(B798,'Tasa Referencia'!$A$2:$A$37,0))</f>
        <v>0.11210000000000001</v>
      </c>
      <c r="Y798" s="16">
        <f>INDEX('Catalogo Proveedores'!$N$2:$N$101,MATCH(A798,'Catalogo Proveedores'!$A$2:$A$101,0))</f>
        <v>2.1599999999999998E-2</v>
      </c>
      <c r="Z798" s="14">
        <v>-4.6899999999999997E-3</v>
      </c>
      <c r="AA798" s="16">
        <f t="shared" si="62"/>
        <v>0.12901000000000001</v>
      </c>
      <c r="AB798" s="25">
        <f t="shared" si="63"/>
        <v>1.016305849508492E-2</v>
      </c>
      <c r="AC798" s="23">
        <f t="shared" si="64"/>
        <v>9.747808731525634E-2</v>
      </c>
    </row>
    <row r="799" spans="1:29" x14ac:dyDescent="0.3">
      <c r="A799" s="4" t="s">
        <v>119</v>
      </c>
      <c r="B799" s="18">
        <v>45078</v>
      </c>
      <c r="C799" s="4" t="s">
        <v>279</v>
      </c>
      <c r="D799" s="4">
        <v>6</v>
      </c>
      <c r="E799" s="15">
        <v>1027688.65</v>
      </c>
      <c r="F799" s="19">
        <v>1.0528</v>
      </c>
      <c r="G799" s="20">
        <v>0</v>
      </c>
      <c r="H799" s="4">
        <v>87.3</v>
      </c>
      <c r="I799" s="4">
        <v>6</v>
      </c>
      <c r="J799" s="4">
        <v>1</v>
      </c>
      <c r="K799" s="21">
        <v>0.80120000000000002</v>
      </c>
      <c r="L799" s="21">
        <v>2.58E-2</v>
      </c>
      <c r="M799" s="4">
        <v>4</v>
      </c>
      <c r="N799" s="4">
        <v>0</v>
      </c>
      <c r="O799" s="4">
        <v>0</v>
      </c>
      <c r="P799" s="4">
        <v>68.099999999999994</v>
      </c>
      <c r="Q799" s="15">
        <v>23440.41</v>
      </c>
      <c r="R799" s="15">
        <v>17866.54</v>
      </c>
      <c r="S799" s="15">
        <v>10004.450000000001</v>
      </c>
      <c r="T799" s="15">
        <v>1086346.79</v>
      </c>
      <c r="U799" s="22">
        <f t="shared" si="60"/>
        <v>1058991.1500000001</v>
      </c>
      <c r="V799" s="23">
        <f t="shared" si="61"/>
        <v>2.5181314338858493E-2</v>
      </c>
      <c r="W799" s="24">
        <f>Parametros!$B$4*H799+Parametros!$B$5*K799*100+Parametros!$B$6*P799+Parametros!$B$7*(1-L799)*100</f>
        <v>82.823999999999998</v>
      </c>
      <c r="X799" s="16">
        <f>INDEX('Tasa Referencia'!$B$2:$B$37,MATCH(B799,'Tasa Referencia'!$A$2:$A$37,0))</f>
        <v>0.1119</v>
      </c>
      <c r="Y799" s="16">
        <f>INDEX('Catalogo Proveedores'!$N$2:$N$101,MATCH(A799,'Catalogo Proveedores'!$A$2:$A$101,0))</f>
        <v>2.1599999999999998E-2</v>
      </c>
      <c r="Z799" s="14">
        <v>-7.0600000000000003E-3</v>
      </c>
      <c r="AA799" s="16">
        <f t="shared" si="62"/>
        <v>0.12644</v>
      </c>
      <c r="AB799" s="25">
        <f t="shared" si="63"/>
        <v>9.9712361917498882E-3</v>
      </c>
      <c r="AC799" s="23">
        <f t="shared" si="64"/>
        <v>1.5210078147108605E-2</v>
      </c>
    </row>
    <row r="800" spans="1:29" x14ac:dyDescent="0.3">
      <c r="A800" s="4" t="s">
        <v>119</v>
      </c>
      <c r="B800" s="18">
        <v>45108</v>
      </c>
      <c r="C800" s="4" t="s">
        <v>279</v>
      </c>
      <c r="D800" s="4">
        <v>7</v>
      </c>
      <c r="E800" s="15">
        <v>1083914.74</v>
      </c>
      <c r="F800" s="19">
        <v>1.0528</v>
      </c>
      <c r="G800" s="20">
        <v>0</v>
      </c>
      <c r="H800" s="4">
        <v>88.3</v>
      </c>
      <c r="I800" s="4">
        <v>6</v>
      </c>
      <c r="J800" s="4">
        <v>1</v>
      </c>
      <c r="K800" s="21">
        <v>0.84</v>
      </c>
      <c r="L800" s="21">
        <v>4.2799999999999998E-2</v>
      </c>
      <c r="M800" s="4">
        <v>1</v>
      </c>
      <c r="N800" s="4">
        <v>0</v>
      </c>
      <c r="O800" s="4">
        <v>0</v>
      </c>
      <c r="P800" s="4">
        <v>71</v>
      </c>
      <c r="Q800" s="15">
        <v>3478.49</v>
      </c>
      <c r="R800" s="15">
        <v>15050.05</v>
      </c>
      <c r="S800" s="15">
        <v>16094.57</v>
      </c>
      <c r="T800" s="15">
        <v>1180649.74</v>
      </c>
      <c r="U800" s="22">
        <f t="shared" si="60"/>
        <v>1086348.71</v>
      </c>
      <c r="V800" s="23">
        <f t="shared" si="61"/>
        <v>7.987214734828979E-2</v>
      </c>
      <c r="W800" s="24">
        <f>Parametros!$B$4*H800+Parametros!$B$5*K800*100+Parametros!$B$6*P800+Parametros!$B$7*(1-L800)*100</f>
        <v>84.662999999999997</v>
      </c>
      <c r="X800" s="16">
        <f>INDEX('Tasa Referencia'!$B$2:$B$37,MATCH(B800,'Tasa Referencia'!$A$2:$A$37,0))</f>
        <v>0.1132</v>
      </c>
      <c r="Y800" s="16">
        <f>INDEX('Catalogo Proveedores'!$N$2:$N$101,MATCH(A800,'Catalogo Proveedores'!$A$2:$A$101,0))</f>
        <v>2.1599999999999998E-2</v>
      </c>
      <c r="Z800" s="14">
        <v>-1.24E-3</v>
      </c>
      <c r="AA800" s="16">
        <f t="shared" si="62"/>
        <v>0.13356000000000001</v>
      </c>
      <c r="AB800" s="25">
        <f t="shared" si="63"/>
        <v>1.0501686577965907E-2</v>
      </c>
      <c r="AC800" s="23">
        <f t="shared" si="64"/>
        <v>6.9370460770323883E-2</v>
      </c>
    </row>
    <row r="801" spans="1:29" x14ac:dyDescent="0.3">
      <c r="A801" s="4" t="s">
        <v>119</v>
      </c>
      <c r="B801" s="18">
        <v>45139</v>
      </c>
      <c r="C801" s="4" t="s">
        <v>279</v>
      </c>
      <c r="D801" s="4">
        <v>8</v>
      </c>
      <c r="E801" s="15">
        <v>1017719.59</v>
      </c>
      <c r="F801" s="19">
        <v>1.0528</v>
      </c>
      <c r="G801" s="20">
        <v>0</v>
      </c>
      <c r="H801" s="4">
        <v>90.9</v>
      </c>
      <c r="I801" s="4">
        <v>7</v>
      </c>
      <c r="J801" s="4">
        <v>1</v>
      </c>
      <c r="K801" s="21">
        <v>0.88870000000000005</v>
      </c>
      <c r="L801" s="21">
        <v>2.2200000000000001E-2</v>
      </c>
      <c r="M801" s="4">
        <v>0</v>
      </c>
      <c r="N801" s="4">
        <v>0</v>
      </c>
      <c r="O801" s="4">
        <v>0</v>
      </c>
      <c r="P801" s="4">
        <v>69.8</v>
      </c>
      <c r="Q801" s="15">
        <v>0</v>
      </c>
      <c r="R801" s="15">
        <v>6998.24</v>
      </c>
      <c r="S801" s="15">
        <v>8798.23</v>
      </c>
      <c r="T801" s="15">
        <v>1156176.08</v>
      </c>
      <c r="U801" s="22">
        <f t="shared" si="60"/>
        <v>1015919.6</v>
      </c>
      <c r="V801" s="23">
        <f t="shared" si="61"/>
        <v>0.12131065711029075</v>
      </c>
      <c r="W801" s="24">
        <f>Parametros!$B$4*H801+Parametros!$B$5*K801*100+Parametros!$B$6*P801+Parametros!$B$7*(1-L801)*100</f>
        <v>87.103000000000009</v>
      </c>
      <c r="X801" s="16">
        <f>INDEX('Tasa Referencia'!$B$2:$B$37,MATCH(B801,'Tasa Referencia'!$A$2:$A$37,0))</f>
        <v>0.1124</v>
      </c>
      <c r="Y801" s="16">
        <f>INDEX('Catalogo Proveedores'!$N$2:$N$101,MATCH(A801,'Catalogo Proveedores'!$A$2:$A$101,0))</f>
        <v>2.1599999999999998E-2</v>
      </c>
      <c r="Z801" s="14">
        <v>-2.0000000000000002E-5</v>
      </c>
      <c r="AA801" s="16">
        <f t="shared" si="62"/>
        <v>0.13398000000000002</v>
      </c>
      <c r="AB801" s="25">
        <f t="shared" si="63"/>
        <v>1.0532881710441311E-2</v>
      </c>
      <c r="AC801" s="23">
        <f t="shared" si="64"/>
        <v>0.11077777539984944</v>
      </c>
    </row>
    <row r="802" spans="1:29" x14ac:dyDescent="0.3">
      <c r="A802" s="4" t="s">
        <v>119</v>
      </c>
      <c r="B802" s="18">
        <v>45170</v>
      </c>
      <c r="C802" s="4" t="s">
        <v>279</v>
      </c>
      <c r="D802" s="4">
        <v>9</v>
      </c>
      <c r="E802" s="15">
        <v>906414.41</v>
      </c>
      <c r="F802" s="19">
        <v>1.0528</v>
      </c>
      <c r="G802" s="20">
        <v>0</v>
      </c>
      <c r="H802" s="4">
        <v>84.6</v>
      </c>
      <c r="I802" s="4">
        <v>4</v>
      </c>
      <c r="J802" s="4">
        <v>1</v>
      </c>
      <c r="K802" s="21">
        <v>0.77700000000000002</v>
      </c>
      <c r="L802" s="21">
        <v>6.7599999999999993E-2</v>
      </c>
      <c r="M802" s="4">
        <v>1</v>
      </c>
      <c r="N802" s="4">
        <v>0</v>
      </c>
      <c r="O802" s="4">
        <v>0</v>
      </c>
      <c r="P802" s="4">
        <v>68.099999999999994</v>
      </c>
      <c r="Q802" s="15">
        <v>3286.27</v>
      </c>
      <c r="R802" s="15">
        <v>39054.980000000003</v>
      </c>
      <c r="S802" s="15">
        <v>20199.93</v>
      </c>
      <c r="T802" s="15">
        <v>932481.36</v>
      </c>
      <c r="U802" s="22">
        <f t="shared" si="60"/>
        <v>928555.73</v>
      </c>
      <c r="V802" s="23">
        <f t="shared" si="61"/>
        <v>4.209875037073132E-3</v>
      </c>
      <c r="W802" s="24">
        <f>Parametros!$B$4*H802+Parametros!$B$5*K802*100+Parametros!$B$6*P802+Parametros!$B$7*(1-L802)*100</f>
        <v>80.525999999999996</v>
      </c>
      <c r="X802" s="16">
        <f>INDEX('Tasa Referencia'!$B$2:$B$37,MATCH(B802,'Tasa Referencia'!$A$2:$A$37,0))</f>
        <v>0.1134</v>
      </c>
      <c r="Y802" s="16">
        <f>INDEX('Catalogo Proveedores'!$N$2:$N$101,MATCH(A802,'Catalogo Proveedores'!$A$2:$A$101,0))</f>
        <v>2.1599999999999998E-2</v>
      </c>
      <c r="Z802" s="14">
        <v>7.6000000000000004E-4</v>
      </c>
      <c r="AA802" s="16">
        <f t="shared" si="62"/>
        <v>0.13576000000000002</v>
      </c>
      <c r="AB802" s="25">
        <f t="shared" si="63"/>
        <v>1.0664972203640266E-2</v>
      </c>
      <c r="AC802" s="23">
        <f t="shared" si="64"/>
        <v>-6.4550971665671341E-3</v>
      </c>
    </row>
    <row r="803" spans="1:29" x14ac:dyDescent="0.3">
      <c r="A803" s="4" t="s">
        <v>119</v>
      </c>
      <c r="B803" s="18">
        <v>45200</v>
      </c>
      <c r="C803" s="4" t="s">
        <v>279</v>
      </c>
      <c r="D803" s="4">
        <v>10</v>
      </c>
      <c r="E803" s="15">
        <v>979758.85</v>
      </c>
      <c r="F803" s="19">
        <v>1.0528</v>
      </c>
      <c r="G803" s="20">
        <v>0</v>
      </c>
      <c r="H803" s="4">
        <v>88</v>
      </c>
      <c r="I803" s="4">
        <v>6</v>
      </c>
      <c r="J803" s="4">
        <v>1</v>
      </c>
      <c r="K803" s="21">
        <v>0.86780000000000002</v>
      </c>
      <c r="L803" s="21">
        <v>4.1200000000000001E-2</v>
      </c>
      <c r="M803" s="4">
        <v>1</v>
      </c>
      <c r="N803" s="4">
        <v>0</v>
      </c>
      <c r="O803" s="4">
        <v>0</v>
      </c>
      <c r="P803" s="4">
        <v>74.400000000000006</v>
      </c>
      <c r="Q803" s="15">
        <v>15365.22</v>
      </c>
      <c r="R803" s="15">
        <v>13694.53</v>
      </c>
      <c r="S803" s="15">
        <v>14055.85</v>
      </c>
      <c r="T803" s="15">
        <v>1063753.32</v>
      </c>
      <c r="U803" s="22">
        <f t="shared" si="60"/>
        <v>994762.75</v>
      </c>
      <c r="V803" s="23">
        <f t="shared" si="61"/>
        <v>6.4855797582845667E-2</v>
      </c>
      <c r="W803" s="24">
        <f>Parametros!$B$4*H803+Parametros!$B$5*K803*100+Parametros!$B$6*P803+Parametros!$B$7*(1-L803)*100</f>
        <v>86.096000000000004</v>
      </c>
      <c r="X803" s="16">
        <f>INDEX('Tasa Referencia'!$B$2:$B$37,MATCH(B803,'Tasa Referencia'!$A$2:$A$37,0))</f>
        <v>0.1103</v>
      </c>
      <c r="Y803" s="16">
        <f>INDEX('Catalogo Proveedores'!$N$2:$N$101,MATCH(A803,'Catalogo Proveedores'!$A$2:$A$101,0))</f>
        <v>2.1599999999999998E-2</v>
      </c>
      <c r="Z803" s="14">
        <v>2.2599999999999999E-3</v>
      </c>
      <c r="AA803" s="16">
        <f t="shared" si="62"/>
        <v>0.13416</v>
      </c>
      <c r="AB803" s="25">
        <f t="shared" si="63"/>
        <v>1.0546247810861109E-2</v>
      </c>
      <c r="AC803" s="23">
        <f t="shared" si="64"/>
        <v>5.4309549771984558E-2</v>
      </c>
    </row>
    <row r="804" spans="1:29" x14ac:dyDescent="0.3">
      <c r="A804" s="4" t="s">
        <v>119</v>
      </c>
      <c r="B804" s="18">
        <v>45231</v>
      </c>
      <c r="C804" s="4" t="s">
        <v>279</v>
      </c>
      <c r="D804" s="4">
        <v>11</v>
      </c>
      <c r="E804" s="15">
        <v>969415.69</v>
      </c>
      <c r="F804" s="19">
        <v>1.0528</v>
      </c>
      <c r="G804" s="20">
        <v>0</v>
      </c>
      <c r="H804" s="4">
        <v>85.8</v>
      </c>
      <c r="I804" s="4">
        <v>7</v>
      </c>
      <c r="J804" s="4">
        <v>1</v>
      </c>
      <c r="K804" s="21">
        <v>0.79769999999999996</v>
      </c>
      <c r="L804" s="21">
        <v>6.7699999999999996E-2</v>
      </c>
      <c r="M804" s="4">
        <v>3</v>
      </c>
      <c r="N804" s="4">
        <v>0</v>
      </c>
      <c r="O804" s="4">
        <v>0</v>
      </c>
      <c r="P804" s="4">
        <v>73.3</v>
      </c>
      <c r="Q804" s="15">
        <v>32938.39</v>
      </c>
      <c r="R804" s="15">
        <v>38340.32</v>
      </c>
      <c r="S804" s="15">
        <v>21622.09</v>
      </c>
      <c r="T804" s="15">
        <v>1025344.46</v>
      </c>
      <c r="U804" s="22">
        <f t="shared" si="60"/>
        <v>1019072.3099999999</v>
      </c>
      <c r="V804" s="23">
        <f t="shared" si="61"/>
        <v>6.117115022984591E-3</v>
      </c>
      <c r="W804" s="24">
        <f>Parametros!$B$4*H804+Parametros!$B$5*K804*100+Parametros!$B$6*P804+Parametros!$B$7*(1-L804)*100</f>
        <v>82.605499999999992</v>
      </c>
      <c r="X804" s="16">
        <f>INDEX('Tasa Referencia'!$B$2:$B$37,MATCH(B804,'Tasa Referencia'!$A$2:$A$37,0))</f>
        <v>0.1144</v>
      </c>
      <c r="Y804" s="16">
        <f>INDEX('Catalogo Proveedores'!$N$2:$N$101,MATCH(A804,'Catalogo Proveedores'!$A$2:$A$101,0))</f>
        <v>2.1599999999999998E-2</v>
      </c>
      <c r="Z804" s="14">
        <v>-2.8400000000000001E-3</v>
      </c>
      <c r="AA804" s="16">
        <f t="shared" si="62"/>
        <v>0.13316</v>
      </c>
      <c r="AB804" s="25">
        <f t="shared" si="63"/>
        <v>1.0471967076152833E-2</v>
      </c>
      <c r="AC804" s="23">
        <f t="shared" si="64"/>
        <v>-4.3548520531682417E-3</v>
      </c>
    </row>
    <row r="805" spans="1:29" x14ac:dyDescent="0.3">
      <c r="A805" s="4" t="s">
        <v>119</v>
      </c>
      <c r="B805" s="18">
        <v>45261</v>
      </c>
      <c r="C805" s="4" t="s">
        <v>279</v>
      </c>
      <c r="D805" s="4">
        <v>12</v>
      </c>
      <c r="E805" s="15">
        <v>833338.25</v>
      </c>
      <c r="F805" s="19">
        <v>1.0528</v>
      </c>
      <c r="G805" s="20">
        <v>0</v>
      </c>
      <c r="H805" s="4">
        <v>86.8</v>
      </c>
      <c r="I805" s="4">
        <v>5</v>
      </c>
      <c r="J805" s="4">
        <v>1</v>
      </c>
      <c r="K805" s="21">
        <v>0.86409999999999998</v>
      </c>
      <c r="L805" s="21">
        <v>6.8500000000000005E-2</v>
      </c>
      <c r="M805" s="4">
        <v>0</v>
      </c>
      <c r="N805" s="4">
        <v>0</v>
      </c>
      <c r="O805" s="4">
        <v>0</v>
      </c>
      <c r="P805" s="4">
        <v>74.3</v>
      </c>
      <c r="Q805" s="15">
        <v>0</v>
      </c>
      <c r="R805" s="15">
        <v>19429.09</v>
      </c>
      <c r="S805" s="15">
        <v>18796.62</v>
      </c>
      <c r="T805" s="15">
        <v>909669.35</v>
      </c>
      <c r="U805" s="22">
        <f t="shared" si="60"/>
        <v>833970.72</v>
      </c>
      <c r="V805" s="23">
        <f t="shared" si="61"/>
        <v>8.3215544197460328E-2</v>
      </c>
      <c r="W805" s="24">
        <f>Parametros!$B$4*H805+Parametros!$B$5*K805*100+Parametros!$B$6*P805+Parametros!$B$7*(1-L805)*100</f>
        <v>85.135499999999979</v>
      </c>
      <c r="X805" s="16">
        <f>INDEX('Tasa Referencia'!$B$2:$B$37,MATCH(B805,'Tasa Referencia'!$A$2:$A$37,0))</f>
        <v>0.1124</v>
      </c>
      <c r="Y805" s="16">
        <f>INDEX('Catalogo Proveedores'!$N$2:$N$101,MATCH(A805,'Catalogo Proveedores'!$A$2:$A$101,0))</f>
        <v>2.1599999999999998E-2</v>
      </c>
      <c r="Z805" s="14">
        <v>-7.6999999999999996E-4</v>
      </c>
      <c r="AA805" s="16">
        <f t="shared" si="62"/>
        <v>0.13323000000000002</v>
      </c>
      <c r="AB805" s="25">
        <f t="shared" si="63"/>
        <v>1.0477168683097116E-2</v>
      </c>
      <c r="AC805" s="23">
        <f t="shared" si="64"/>
        <v>7.2738375514363213E-2</v>
      </c>
    </row>
    <row r="806" spans="1:29" x14ac:dyDescent="0.3">
      <c r="A806" s="4" t="s">
        <v>119</v>
      </c>
      <c r="B806" s="18">
        <v>45292</v>
      </c>
      <c r="C806" s="4" t="s">
        <v>281</v>
      </c>
      <c r="D806" s="4">
        <v>1</v>
      </c>
      <c r="E806" s="15">
        <v>1018809.81</v>
      </c>
      <c r="F806" s="19">
        <v>1.0528</v>
      </c>
      <c r="G806" s="20">
        <v>0</v>
      </c>
      <c r="H806" s="4">
        <v>87.5</v>
      </c>
      <c r="I806" s="4">
        <v>8</v>
      </c>
      <c r="J806" s="4">
        <v>0</v>
      </c>
      <c r="K806" s="21">
        <v>0.95789999999999997</v>
      </c>
      <c r="L806" s="21">
        <v>4.6899999999999997E-2</v>
      </c>
      <c r="M806" s="4">
        <v>0</v>
      </c>
      <c r="N806" s="4">
        <v>0</v>
      </c>
      <c r="O806" s="4">
        <v>0</v>
      </c>
      <c r="P806" s="4">
        <v>76.8</v>
      </c>
      <c r="Q806" s="15">
        <v>0</v>
      </c>
      <c r="R806" s="15">
        <v>25899.599999999999</v>
      </c>
      <c r="S806" s="15">
        <v>14327.61</v>
      </c>
      <c r="T806" s="15">
        <v>1142860.8999999999</v>
      </c>
      <c r="U806" s="22">
        <f t="shared" si="60"/>
        <v>1030381.8</v>
      </c>
      <c r="V806" s="23">
        <f t="shared" si="61"/>
        <v>9.8418888947902475E-2</v>
      </c>
      <c r="W806" s="24">
        <f>Parametros!$B$4*H806+Parametros!$B$5*K806*100+Parametros!$B$6*P806+Parametros!$B$7*(1-L806)*100</f>
        <v>89.018499999999989</v>
      </c>
      <c r="X806" s="16">
        <f>INDEX('Tasa Referencia'!$B$2:$B$37,MATCH(B806,'Tasa Referencia'!$A$2:$A$37,0))</f>
        <v>0.1133</v>
      </c>
      <c r="Y806" s="16">
        <f>INDEX('Catalogo Proveedores'!$N$2:$N$101,MATCH(A806,'Catalogo Proveedores'!$A$2:$A$101,0))</f>
        <v>2.1599999999999998E-2</v>
      </c>
      <c r="Z806" s="14">
        <v>-2.5400000000000002E-3</v>
      </c>
      <c r="AA806" s="16">
        <f t="shared" si="62"/>
        <v>0.13236000000000001</v>
      </c>
      <c r="AB806" s="25">
        <f t="shared" si="63"/>
        <v>1.0412499211535975E-2</v>
      </c>
      <c r="AC806" s="23">
        <f t="shared" si="64"/>
        <v>8.80063897363665E-2</v>
      </c>
    </row>
    <row r="807" spans="1:29" x14ac:dyDescent="0.3">
      <c r="A807" s="4" t="s">
        <v>119</v>
      </c>
      <c r="B807" s="18">
        <v>45323</v>
      </c>
      <c r="C807" s="4" t="s">
        <v>281</v>
      </c>
      <c r="D807" s="4">
        <v>2</v>
      </c>
      <c r="E807" s="15">
        <v>1093856.4099999999</v>
      </c>
      <c r="F807" s="19">
        <v>1.0528</v>
      </c>
      <c r="G807" s="20">
        <v>0</v>
      </c>
      <c r="H807" s="4">
        <v>86.2</v>
      </c>
      <c r="I807" s="4">
        <v>7</v>
      </c>
      <c r="J807" s="4">
        <v>2</v>
      </c>
      <c r="K807" s="21">
        <v>0.78490000000000004</v>
      </c>
      <c r="L807" s="21">
        <v>4.6399999999999997E-2</v>
      </c>
      <c r="M807" s="4">
        <v>4</v>
      </c>
      <c r="N807" s="4">
        <v>1</v>
      </c>
      <c r="O807" s="4">
        <v>29.7</v>
      </c>
      <c r="P807" s="4">
        <v>70.400000000000006</v>
      </c>
      <c r="Q807" s="15">
        <v>148779.29999999999</v>
      </c>
      <c r="R807" s="15">
        <v>23979.77</v>
      </c>
      <c r="S807" s="15">
        <v>19610.5</v>
      </c>
      <c r="T807" s="15">
        <v>1126064.92</v>
      </c>
      <c r="U807" s="22">
        <f t="shared" si="60"/>
        <v>1247004.98</v>
      </c>
      <c r="V807" s="23">
        <f t="shared" si="61"/>
        <v>-0.10740061061488361</v>
      </c>
      <c r="W807" s="24">
        <f>Parametros!$B$4*H807+Parametros!$B$5*K807*100+Parametros!$B$6*P807+Parametros!$B$7*(1-L807)*100</f>
        <v>82.100999999999999</v>
      </c>
      <c r="X807" s="16">
        <f>INDEX('Tasa Referencia'!$B$2:$B$37,MATCH(B807,'Tasa Referencia'!$A$2:$A$37,0))</f>
        <v>0.1123</v>
      </c>
      <c r="Y807" s="16">
        <f>INDEX('Catalogo Proveedores'!$N$2:$N$101,MATCH(A807,'Catalogo Proveedores'!$A$2:$A$101,0))</f>
        <v>2.1599999999999998E-2</v>
      </c>
      <c r="Z807" s="14">
        <v>-3.49E-3</v>
      </c>
      <c r="AA807" s="16">
        <f t="shared" si="62"/>
        <v>0.13041</v>
      </c>
      <c r="AB807" s="25">
        <f t="shared" si="63"/>
        <v>1.0267384789004241E-2</v>
      </c>
      <c r="AC807" s="23">
        <f t="shared" si="64"/>
        <v>-0.11766799540388785</v>
      </c>
    </row>
    <row r="808" spans="1:29" x14ac:dyDescent="0.3">
      <c r="A808" s="4" t="s">
        <v>119</v>
      </c>
      <c r="B808" s="18">
        <v>45352</v>
      </c>
      <c r="C808" s="4" t="s">
        <v>281</v>
      </c>
      <c r="D808" s="4">
        <v>3</v>
      </c>
      <c r="E808" s="15">
        <v>1002129.54</v>
      </c>
      <c r="F808" s="19">
        <v>1.0528</v>
      </c>
      <c r="G808" s="20">
        <v>0</v>
      </c>
      <c r="H808" s="4">
        <v>85.2</v>
      </c>
      <c r="I808" s="4">
        <v>5</v>
      </c>
      <c r="J808" s="4">
        <v>1</v>
      </c>
      <c r="K808" s="21">
        <v>0.86240000000000006</v>
      </c>
      <c r="L808" s="21">
        <v>6.5799999999999997E-2</v>
      </c>
      <c r="M808" s="4">
        <v>1</v>
      </c>
      <c r="N808" s="4">
        <v>0</v>
      </c>
      <c r="O808" s="4">
        <v>0</v>
      </c>
      <c r="P808" s="4">
        <v>76</v>
      </c>
      <c r="Q808" s="15">
        <v>3330.56</v>
      </c>
      <c r="R808" s="15">
        <v>36983.06</v>
      </c>
      <c r="S808" s="15">
        <v>21800.3</v>
      </c>
      <c r="T808" s="15">
        <v>1043817.3</v>
      </c>
      <c r="U808" s="22">
        <f t="shared" si="60"/>
        <v>1020642.8600000001</v>
      </c>
      <c r="V808" s="23">
        <f t="shared" si="61"/>
        <v>2.2201624747932365E-2</v>
      </c>
      <c r="W808" s="24">
        <f>Parametros!$B$4*H808+Parametros!$B$5*K808*100+Parametros!$B$6*P808+Parametros!$B$7*(1-L808)*100</f>
        <v>84.905000000000001</v>
      </c>
      <c r="X808" s="16">
        <f>INDEX('Tasa Referencia'!$B$2:$B$37,MATCH(B808,'Tasa Referencia'!$A$2:$A$37,0))</f>
        <v>0.1101</v>
      </c>
      <c r="Y808" s="16">
        <f>INDEX('Catalogo Proveedores'!$N$2:$N$101,MATCH(A808,'Catalogo Proveedores'!$A$2:$A$101,0))</f>
        <v>2.1599999999999998E-2</v>
      </c>
      <c r="Z808" s="14">
        <v>-6.5500000000000003E-3</v>
      </c>
      <c r="AA808" s="16">
        <f t="shared" si="62"/>
        <v>0.12515000000000001</v>
      </c>
      <c r="AB808" s="25">
        <f t="shared" si="63"/>
        <v>9.8748005740108002E-3</v>
      </c>
      <c r="AC808" s="23">
        <f t="shared" si="64"/>
        <v>1.2326824173921565E-2</v>
      </c>
    </row>
    <row r="809" spans="1:29" x14ac:dyDescent="0.3">
      <c r="A809" s="4" t="s">
        <v>119</v>
      </c>
      <c r="B809" s="18">
        <v>45383</v>
      </c>
      <c r="C809" s="4" t="s">
        <v>281</v>
      </c>
      <c r="D809" s="4">
        <v>4</v>
      </c>
      <c r="E809" s="15">
        <v>1197557.69</v>
      </c>
      <c r="F809" s="19">
        <v>1.1413</v>
      </c>
      <c r="G809" s="20">
        <v>8.4099999999999994E-2</v>
      </c>
      <c r="H809" s="4">
        <v>82.1</v>
      </c>
      <c r="I809" s="4">
        <v>9</v>
      </c>
      <c r="J809" s="4">
        <v>1</v>
      </c>
      <c r="K809" s="21">
        <v>0.91200000000000003</v>
      </c>
      <c r="L809" s="21">
        <v>9.4E-2</v>
      </c>
      <c r="M809" s="4">
        <v>1</v>
      </c>
      <c r="N809" s="4">
        <v>0</v>
      </c>
      <c r="O809" s="4">
        <v>0</v>
      </c>
      <c r="P809" s="4">
        <v>72.099999999999994</v>
      </c>
      <c r="Q809" s="15">
        <v>1922.53</v>
      </c>
      <c r="R809" s="15">
        <v>44761.16</v>
      </c>
      <c r="S809" s="15">
        <v>36159.339999999997</v>
      </c>
      <c r="T809" s="15">
        <v>1326471.1200000001</v>
      </c>
      <c r="U809" s="22">
        <f t="shared" si="60"/>
        <v>1208082.0399999998</v>
      </c>
      <c r="V809" s="23">
        <f t="shared" si="61"/>
        <v>8.9251155351200026E-2</v>
      </c>
      <c r="W809" s="24">
        <f>Parametros!$B$4*H809+Parametros!$B$5*K809*100+Parametros!$B$6*P809+Parametros!$B$7*(1-L809)*100</f>
        <v>84.105000000000004</v>
      </c>
      <c r="X809" s="16">
        <f>INDEX('Tasa Referencia'!$B$2:$B$37,MATCH(B809,'Tasa Referencia'!$A$2:$A$37,0))</f>
        <v>0.10920000000000001</v>
      </c>
      <c r="Y809" s="16">
        <f>INDEX('Catalogo Proveedores'!$N$2:$N$101,MATCH(A809,'Catalogo Proveedores'!$A$2:$A$101,0))</f>
        <v>2.1599999999999998E-2</v>
      </c>
      <c r="Z809" s="14">
        <v>-6.2599999999999999E-3</v>
      </c>
      <c r="AA809" s="16">
        <f t="shared" si="62"/>
        <v>0.12454</v>
      </c>
      <c r="AB809" s="25">
        <f t="shared" si="63"/>
        <v>9.8291639363579097E-3</v>
      </c>
      <c r="AC809" s="23">
        <f t="shared" si="64"/>
        <v>7.9421991414842116E-2</v>
      </c>
    </row>
    <row r="810" spans="1:29" x14ac:dyDescent="0.3">
      <c r="A810" s="4" t="s">
        <v>119</v>
      </c>
      <c r="B810" s="18">
        <v>45413</v>
      </c>
      <c r="C810" s="4" t="s">
        <v>281</v>
      </c>
      <c r="D810" s="4">
        <v>5</v>
      </c>
      <c r="E810" s="15">
        <v>1228120.77</v>
      </c>
      <c r="F810" s="19">
        <v>1.1413</v>
      </c>
      <c r="G810" s="20">
        <v>0</v>
      </c>
      <c r="H810" s="4">
        <v>86.3</v>
      </c>
      <c r="I810" s="4">
        <v>8</v>
      </c>
      <c r="J810" s="4">
        <v>1</v>
      </c>
      <c r="K810" s="21">
        <v>0.89929999999999999</v>
      </c>
      <c r="L810" s="21">
        <v>5.6099999999999997E-2</v>
      </c>
      <c r="M810" s="4">
        <v>1</v>
      </c>
      <c r="N810" s="4">
        <v>0</v>
      </c>
      <c r="O810" s="4">
        <v>0</v>
      </c>
      <c r="P810" s="4">
        <v>70.099999999999994</v>
      </c>
      <c r="Q810" s="15">
        <v>13863.51</v>
      </c>
      <c r="R810" s="15">
        <v>33397.78</v>
      </c>
      <c r="S810" s="15">
        <v>23122.92</v>
      </c>
      <c r="T810" s="15">
        <v>1299637.99</v>
      </c>
      <c r="U810" s="22">
        <f t="shared" si="60"/>
        <v>1252259.1400000001</v>
      </c>
      <c r="V810" s="23">
        <f t="shared" si="61"/>
        <v>3.645542094379671E-2</v>
      </c>
      <c r="W810" s="24">
        <f>Parametros!$B$4*H810+Parametros!$B$5*K810*100+Parametros!$B$6*P810+Parametros!$B$7*(1-L810)*100</f>
        <v>85.362499999999997</v>
      </c>
      <c r="X810" s="16">
        <f>INDEX('Tasa Referencia'!$B$2:$B$37,MATCH(B810,'Tasa Referencia'!$A$2:$A$37,0))</f>
        <v>0.1077</v>
      </c>
      <c r="Y810" s="16">
        <f>INDEX('Catalogo Proveedores'!$N$2:$N$101,MATCH(A810,'Catalogo Proveedores'!$A$2:$A$101,0))</f>
        <v>2.1599999999999998E-2</v>
      </c>
      <c r="Z810" s="14">
        <v>-8.3999999999999995E-3</v>
      </c>
      <c r="AA810" s="16">
        <f t="shared" si="62"/>
        <v>0.12089999999999999</v>
      </c>
      <c r="AB810" s="25">
        <f t="shared" si="63"/>
        <v>9.5563677461034668E-3</v>
      </c>
      <c r="AC810" s="23">
        <f t="shared" si="64"/>
        <v>2.6899053197693243E-2</v>
      </c>
    </row>
    <row r="811" spans="1:29" x14ac:dyDescent="0.3">
      <c r="A811" s="4" t="s">
        <v>119</v>
      </c>
      <c r="B811" s="18">
        <v>45444</v>
      </c>
      <c r="C811" s="4" t="s">
        <v>281</v>
      </c>
      <c r="D811" s="4">
        <v>6</v>
      </c>
      <c r="E811" s="15">
        <v>1090540.27</v>
      </c>
      <c r="F811" s="19">
        <v>1.1413</v>
      </c>
      <c r="G811" s="20">
        <v>0</v>
      </c>
      <c r="H811" s="4">
        <v>85.4</v>
      </c>
      <c r="I811" s="4">
        <v>13</v>
      </c>
      <c r="J811" s="4">
        <v>1</v>
      </c>
      <c r="K811" s="21">
        <v>0.91420000000000001</v>
      </c>
      <c r="L811" s="21">
        <v>7.4499999999999997E-2</v>
      </c>
      <c r="M811" s="4">
        <v>0</v>
      </c>
      <c r="N811" s="4">
        <v>1</v>
      </c>
      <c r="O811" s="4">
        <v>112.5</v>
      </c>
      <c r="P811" s="4">
        <v>77.7</v>
      </c>
      <c r="Q811" s="15">
        <v>536350.28</v>
      </c>
      <c r="R811" s="15">
        <v>50361.06</v>
      </c>
      <c r="S811" s="15">
        <v>26570.82</v>
      </c>
      <c r="T811" s="15">
        <v>1166552.31</v>
      </c>
      <c r="U811" s="22">
        <f t="shared" si="60"/>
        <v>1650680.79</v>
      </c>
      <c r="V811" s="23">
        <f t="shared" si="61"/>
        <v>-0.41500794765045723</v>
      </c>
      <c r="W811" s="24">
        <f>Parametros!$B$4*H811+Parametros!$B$5*K811*100+Parametros!$B$6*P811+Parametros!$B$7*(1-L811)*100</f>
        <v>86.738500000000016</v>
      </c>
      <c r="X811" s="16">
        <f>INDEX('Tasa Referencia'!$B$2:$B$37,MATCH(B811,'Tasa Referencia'!$A$2:$A$37,0))</f>
        <v>0.1045</v>
      </c>
      <c r="Y811" s="16">
        <f>INDEX('Catalogo Proveedores'!$N$2:$N$101,MATCH(A811,'Catalogo Proveedores'!$A$2:$A$101,0))</f>
        <v>2.1599999999999998E-2</v>
      </c>
      <c r="Z811" s="14">
        <v>-5.5300000000000002E-3</v>
      </c>
      <c r="AA811" s="16">
        <f t="shared" si="62"/>
        <v>0.12056999999999998</v>
      </c>
      <c r="AB811" s="25">
        <f t="shared" si="63"/>
        <v>9.5315960920532294E-3</v>
      </c>
      <c r="AC811" s="23">
        <f t="shared" si="64"/>
        <v>-0.42453954374251046</v>
      </c>
    </row>
    <row r="812" spans="1:29" x14ac:dyDescent="0.3">
      <c r="A812" s="4" t="s">
        <v>119</v>
      </c>
      <c r="B812" s="18">
        <v>45474</v>
      </c>
      <c r="C812" s="4" t="s">
        <v>281</v>
      </c>
      <c r="D812" s="4">
        <v>7</v>
      </c>
      <c r="E812" s="15">
        <v>1160527.3700000001</v>
      </c>
      <c r="F812" s="19">
        <v>1.1413</v>
      </c>
      <c r="G812" s="20">
        <v>0</v>
      </c>
      <c r="H812" s="4">
        <v>84.7</v>
      </c>
      <c r="I812" s="4">
        <v>6</v>
      </c>
      <c r="J812" s="4">
        <v>1</v>
      </c>
      <c r="K812" s="21">
        <v>0.90810000000000002</v>
      </c>
      <c r="L812" s="21">
        <v>9.1499999999999998E-2</v>
      </c>
      <c r="M812" s="4">
        <v>3</v>
      </c>
      <c r="N812" s="4">
        <v>1</v>
      </c>
      <c r="O812" s="4">
        <v>61.6</v>
      </c>
      <c r="P812" s="4">
        <v>77.099999999999994</v>
      </c>
      <c r="Q812" s="15">
        <v>313823.57</v>
      </c>
      <c r="R812" s="15">
        <v>64887.61</v>
      </c>
      <c r="S812" s="15">
        <v>34185.78</v>
      </c>
      <c r="T812" s="15">
        <v>1242731.71</v>
      </c>
      <c r="U812" s="22">
        <f t="shared" si="60"/>
        <v>1505052.7700000003</v>
      </c>
      <c r="V812" s="23">
        <f t="shared" si="61"/>
        <v>-0.21108422508990318</v>
      </c>
      <c r="W812" s="24">
        <f>Parametros!$B$4*H812+Parametros!$B$5*K812*100+Parametros!$B$6*P812+Parametros!$B$7*(1-L812)*100</f>
        <v>85.935500000000005</v>
      </c>
      <c r="X812" s="16">
        <f>INDEX('Tasa Referencia'!$B$2:$B$37,MATCH(B812,'Tasa Referencia'!$A$2:$A$37,0))</f>
        <v>0.1027</v>
      </c>
      <c r="Y812" s="16">
        <f>INDEX('Catalogo Proveedores'!$N$2:$N$101,MATCH(A812,'Catalogo Proveedores'!$A$2:$A$101,0))</f>
        <v>2.1599999999999998E-2</v>
      </c>
      <c r="Z812" s="14">
        <v>-5.2599999999999999E-3</v>
      </c>
      <c r="AA812" s="16">
        <f t="shared" si="62"/>
        <v>0.11903999999999999</v>
      </c>
      <c r="AB812" s="25">
        <f t="shared" si="63"/>
        <v>9.4166582492165585E-3</v>
      </c>
      <c r="AC812" s="23">
        <f t="shared" si="64"/>
        <v>-0.22050088333911974</v>
      </c>
    </row>
    <row r="813" spans="1:29" x14ac:dyDescent="0.3">
      <c r="A813" s="4" t="s">
        <v>119</v>
      </c>
      <c r="B813" s="18">
        <v>45505</v>
      </c>
      <c r="C813" s="4" t="s">
        <v>281</v>
      </c>
      <c r="D813" s="4">
        <v>8</v>
      </c>
      <c r="E813" s="15">
        <v>1183410.6599999999</v>
      </c>
      <c r="F813" s="19">
        <v>1.1413</v>
      </c>
      <c r="G813" s="20">
        <v>0</v>
      </c>
      <c r="H813" s="4">
        <v>85.3</v>
      </c>
      <c r="I813" s="4">
        <v>7</v>
      </c>
      <c r="J813" s="4">
        <v>1</v>
      </c>
      <c r="K813" s="21">
        <v>0.86160000000000003</v>
      </c>
      <c r="L813" s="21">
        <v>4.0500000000000001E-2</v>
      </c>
      <c r="M813" s="4">
        <v>0</v>
      </c>
      <c r="N813" s="4">
        <v>0</v>
      </c>
      <c r="O813" s="4">
        <v>0</v>
      </c>
      <c r="P813" s="4">
        <v>72.3</v>
      </c>
      <c r="Q813" s="15">
        <v>0</v>
      </c>
      <c r="R813" s="15">
        <v>32167.200000000001</v>
      </c>
      <c r="S813" s="15">
        <v>16750.21</v>
      </c>
      <c r="T813" s="15">
        <v>1283336.45</v>
      </c>
      <c r="U813" s="22">
        <f t="shared" si="60"/>
        <v>1198827.6499999999</v>
      </c>
      <c r="V813" s="23">
        <f t="shared" si="61"/>
        <v>6.5850853063512724E-2</v>
      </c>
      <c r="W813" s="24">
        <f>Parametros!$B$4*H813+Parametros!$B$5*K813*100+Parametros!$B$6*P813+Parametros!$B$7*(1-L813)*100</f>
        <v>84.555499999999995</v>
      </c>
      <c r="X813" s="16">
        <f>INDEX('Tasa Referencia'!$B$2:$B$37,MATCH(B813,'Tasa Referencia'!$A$2:$A$37,0))</f>
        <v>0.1017</v>
      </c>
      <c r="Y813" s="16">
        <f>INDEX('Catalogo Proveedores'!$N$2:$N$101,MATCH(A813,'Catalogo Proveedores'!$A$2:$A$101,0))</f>
        <v>2.1599999999999998E-2</v>
      </c>
      <c r="Z813" s="14">
        <v>-2.2699999999999999E-3</v>
      </c>
      <c r="AA813" s="16">
        <f t="shared" si="62"/>
        <v>0.12103</v>
      </c>
      <c r="AB813" s="25">
        <f t="shared" si="63"/>
        <v>9.5661244410150115E-3</v>
      </c>
      <c r="AC813" s="23">
        <f t="shared" si="64"/>
        <v>5.6284728622497712E-2</v>
      </c>
    </row>
    <row r="814" spans="1:29" x14ac:dyDescent="0.3">
      <c r="A814" s="4" t="s">
        <v>119</v>
      </c>
      <c r="B814" s="18">
        <v>45536</v>
      </c>
      <c r="C814" s="4" t="s">
        <v>281</v>
      </c>
      <c r="D814" s="4">
        <v>9</v>
      </c>
      <c r="E814" s="15">
        <v>1108353.6599999999</v>
      </c>
      <c r="F814" s="19">
        <v>1.1413</v>
      </c>
      <c r="G814" s="20">
        <v>0</v>
      </c>
      <c r="H814" s="4">
        <v>84.8</v>
      </c>
      <c r="I814" s="4">
        <v>4</v>
      </c>
      <c r="J814" s="4">
        <v>1</v>
      </c>
      <c r="K814" s="21">
        <v>0.84109999999999996</v>
      </c>
      <c r="L814" s="21">
        <v>5.7500000000000002E-2</v>
      </c>
      <c r="M814" s="4">
        <v>0</v>
      </c>
      <c r="N814" s="4">
        <v>0</v>
      </c>
      <c r="O814" s="4">
        <v>0</v>
      </c>
      <c r="P814" s="4">
        <v>75.5</v>
      </c>
      <c r="Q814" s="15">
        <v>0</v>
      </c>
      <c r="R814" s="15">
        <v>41426.050000000003</v>
      </c>
      <c r="S814" s="15">
        <v>21323.47</v>
      </c>
      <c r="T814" s="15">
        <v>1176856.44</v>
      </c>
      <c r="U814" s="22">
        <f t="shared" si="60"/>
        <v>1128456.24</v>
      </c>
      <c r="V814" s="23">
        <f t="shared" si="61"/>
        <v>4.1126681517755857E-2</v>
      </c>
      <c r="W814" s="24">
        <f>Parametros!$B$4*H814+Parametros!$B$5*K814*100+Parametros!$B$6*P814+Parametros!$B$7*(1-L814)*100</f>
        <v>84.150500000000008</v>
      </c>
      <c r="X814" s="16">
        <f>INDEX('Tasa Referencia'!$B$2:$B$37,MATCH(B814,'Tasa Referencia'!$A$2:$A$37,0))</f>
        <v>9.7900000000000001E-2</v>
      </c>
      <c r="Y814" s="16">
        <f>INDEX('Catalogo Proveedores'!$N$2:$N$101,MATCH(A814,'Catalogo Proveedores'!$A$2:$A$101,0))</f>
        <v>2.1599999999999998E-2</v>
      </c>
      <c r="Z814" s="14">
        <v>4.1599999999999996E-3</v>
      </c>
      <c r="AA814" s="16">
        <f t="shared" si="62"/>
        <v>0.12365999999999999</v>
      </c>
      <c r="AB814" s="25">
        <f t="shared" si="63"/>
        <v>9.7632874778807999E-3</v>
      </c>
      <c r="AC814" s="23">
        <f t="shared" si="64"/>
        <v>3.1363394039875057E-2</v>
      </c>
    </row>
    <row r="815" spans="1:29" x14ac:dyDescent="0.3">
      <c r="A815" s="4" t="s">
        <v>119</v>
      </c>
      <c r="B815" s="18">
        <v>45566</v>
      </c>
      <c r="C815" s="4" t="s">
        <v>281</v>
      </c>
      <c r="D815" s="4">
        <v>10</v>
      </c>
      <c r="E815" s="15">
        <v>972339.86</v>
      </c>
      <c r="F815" s="19">
        <v>1.1413</v>
      </c>
      <c r="G815" s="20">
        <v>0</v>
      </c>
      <c r="H815" s="4">
        <v>83.7</v>
      </c>
      <c r="I815" s="4">
        <v>6</v>
      </c>
      <c r="J815" s="4">
        <v>1</v>
      </c>
      <c r="K815" s="21">
        <v>0.8266</v>
      </c>
      <c r="L815" s="21">
        <v>3.4700000000000002E-2</v>
      </c>
      <c r="M815" s="4">
        <v>3</v>
      </c>
      <c r="N815" s="4">
        <v>0</v>
      </c>
      <c r="O815" s="4">
        <v>0</v>
      </c>
      <c r="P815" s="4">
        <v>74.900000000000006</v>
      </c>
      <c r="Q815" s="15">
        <v>12970.18</v>
      </c>
      <c r="R815" s="15">
        <v>19844.8</v>
      </c>
      <c r="S815" s="15">
        <v>12054.8</v>
      </c>
      <c r="T815" s="15">
        <v>1000991.61</v>
      </c>
      <c r="U815" s="22">
        <f t="shared" si="60"/>
        <v>993100.04</v>
      </c>
      <c r="V815" s="23">
        <f t="shared" si="61"/>
        <v>7.8837523922902306E-3</v>
      </c>
      <c r="W815" s="24">
        <f>Parametros!$B$4*H815+Parametros!$B$5*K815*100+Parametros!$B$6*P815+Parametros!$B$7*(1-L815)*100</f>
        <v>83.552499999999995</v>
      </c>
      <c r="X815" s="16">
        <f>INDEX('Tasa Referencia'!$B$2:$B$37,MATCH(B815,'Tasa Referencia'!$A$2:$A$37,0))</f>
        <v>9.5200000000000007E-2</v>
      </c>
      <c r="Y815" s="16">
        <f>INDEX('Catalogo Proveedores'!$N$2:$N$101,MATCH(A815,'Catalogo Proveedores'!$A$2:$A$101,0))</f>
        <v>2.1599999999999998E-2</v>
      </c>
      <c r="Z815" s="14">
        <v>-5.5000000000000003E-4</v>
      </c>
      <c r="AA815" s="16">
        <f t="shared" si="62"/>
        <v>0.11625000000000001</v>
      </c>
      <c r="AB815" s="25">
        <f t="shared" si="63"/>
        <v>9.2066943646582633E-3</v>
      </c>
      <c r="AC815" s="23">
        <f t="shared" si="64"/>
        <v>-1.3229419723680327E-3</v>
      </c>
    </row>
    <row r="816" spans="1:29" x14ac:dyDescent="0.3">
      <c r="A816" s="4" t="s">
        <v>119</v>
      </c>
      <c r="B816" s="18">
        <v>45597</v>
      </c>
      <c r="C816" s="4" t="s">
        <v>281</v>
      </c>
      <c r="D816" s="4">
        <v>11</v>
      </c>
      <c r="E816" s="15">
        <v>1052331.92</v>
      </c>
      <c r="F816" s="19">
        <v>1.1413</v>
      </c>
      <c r="G816" s="20">
        <v>0</v>
      </c>
      <c r="H816" s="4">
        <v>78.3</v>
      </c>
      <c r="I816" s="4">
        <v>7</v>
      </c>
      <c r="J816" s="4">
        <v>2</v>
      </c>
      <c r="K816" s="21">
        <v>0.71340000000000003</v>
      </c>
      <c r="L816" s="21">
        <v>5.8200000000000002E-2</v>
      </c>
      <c r="M816" s="4">
        <v>1</v>
      </c>
      <c r="N816" s="4">
        <v>0</v>
      </c>
      <c r="O816" s="4">
        <v>0</v>
      </c>
      <c r="P816" s="4">
        <v>67.599999999999994</v>
      </c>
      <c r="Q816" s="15">
        <v>3638.08</v>
      </c>
      <c r="R816" s="15">
        <v>42784.87</v>
      </c>
      <c r="S816" s="15">
        <v>22591.01</v>
      </c>
      <c r="T816" s="15">
        <v>1035314.92</v>
      </c>
      <c r="U816" s="22">
        <f t="shared" si="60"/>
        <v>1076163.8600000001</v>
      </c>
      <c r="V816" s="23">
        <f t="shared" si="61"/>
        <v>-3.9455569712064091E-2</v>
      </c>
      <c r="W816" s="24">
        <f>Parametros!$B$4*H816+Parametros!$B$5*K816*100+Parametros!$B$6*P816+Parametros!$B$7*(1-L816)*100</f>
        <v>76.453999999999994</v>
      </c>
      <c r="X816" s="16">
        <f>INDEX('Tasa Referencia'!$B$2:$B$37,MATCH(B816,'Tasa Referencia'!$A$2:$A$37,0))</f>
        <v>9.5600000000000004E-2</v>
      </c>
      <c r="Y816" s="16">
        <f>INDEX('Catalogo Proveedores'!$N$2:$N$101,MATCH(A816,'Catalogo Proveedores'!$A$2:$A$101,0))</f>
        <v>2.1599999999999998E-2</v>
      </c>
      <c r="Z816" s="14">
        <v>1.75E-3</v>
      </c>
      <c r="AA816" s="16">
        <f t="shared" si="62"/>
        <v>0.11895</v>
      </c>
      <c r="AB816" s="25">
        <f t="shared" si="63"/>
        <v>9.409892714455248E-3</v>
      </c>
      <c r="AC816" s="23">
        <f t="shared" si="64"/>
        <v>-4.8865462426519339E-2</v>
      </c>
    </row>
    <row r="817" spans="1:29" x14ac:dyDescent="0.3">
      <c r="A817" s="4" t="s">
        <v>119</v>
      </c>
      <c r="B817" s="18">
        <v>45627</v>
      </c>
      <c r="C817" s="4" t="s">
        <v>281</v>
      </c>
      <c r="D817" s="4">
        <v>12</v>
      </c>
      <c r="E817" s="15">
        <v>972231.16</v>
      </c>
      <c r="F817" s="19">
        <v>1.1413</v>
      </c>
      <c r="G817" s="20">
        <v>0</v>
      </c>
      <c r="H817" s="4">
        <v>82.9</v>
      </c>
      <c r="I817" s="4">
        <v>9</v>
      </c>
      <c r="J817" s="4">
        <v>2</v>
      </c>
      <c r="K817" s="21">
        <v>0.75290000000000001</v>
      </c>
      <c r="L817" s="21">
        <v>6.2399999999999997E-2</v>
      </c>
      <c r="M817" s="4">
        <v>1</v>
      </c>
      <c r="N817" s="4">
        <v>3</v>
      </c>
      <c r="O817" s="4">
        <v>66.900000000000006</v>
      </c>
      <c r="P817" s="4">
        <v>71.5</v>
      </c>
      <c r="Q817" s="15">
        <v>163273.48000000001</v>
      </c>
      <c r="R817" s="15">
        <v>38500.559999999998</v>
      </c>
      <c r="S817" s="15">
        <v>22093.79</v>
      </c>
      <c r="T817" s="15">
        <v>996994.51</v>
      </c>
      <c r="U817" s="22">
        <f t="shared" si="60"/>
        <v>1151911.4100000001</v>
      </c>
      <c r="V817" s="23">
        <f t="shared" si="61"/>
        <v>-0.15538390477195319</v>
      </c>
      <c r="W817" s="24">
        <f>Parametros!$B$4*H817+Parametros!$B$5*K817*100+Parametros!$B$6*P817+Parametros!$B$7*(1-L817)*100</f>
        <v>79.965999999999994</v>
      </c>
      <c r="X817" s="16">
        <f>INDEX('Tasa Referencia'!$B$2:$B$37,MATCH(B817,'Tasa Referencia'!$A$2:$A$37,0))</f>
        <v>9.2399999999999996E-2</v>
      </c>
      <c r="Y817" s="16">
        <f>INDEX('Catalogo Proveedores'!$N$2:$N$101,MATCH(A817,'Catalogo Proveedores'!$A$2:$A$101,0))</f>
        <v>2.1599999999999998E-2</v>
      </c>
      <c r="Z817" s="14">
        <v>2.2300000000000002E-3</v>
      </c>
      <c r="AA817" s="16">
        <f t="shared" si="62"/>
        <v>0.11622999999999999</v>
      </c>
      <c r="AB817" s="25">
        <f t="shared" si="63"/>
        <v>9.2051875113816628E-3</v>
      </c>
      <c r="AC817" s="23">
        <f t="shared" si="64"/>
        <v>-0.16458909228333485</v>
      </c>
    </row>
    <row r="818" spans="1:29" x14ac:dyDescent="0.3">
      <c r="A818" s="4" t="s">
        <v>119</v>
      </c>
      <c r="B818" s="18">
        <v>45658</v>
      </c>
      <c r="C818" s="4" t="s">
        <v>282</v>
      </c>
      <c r="D818" s="4">
        <v>1</v>
      </c>
      <c r="E818" s="15">
        <v>1037153.07</v>
      </c>
      <c r="F818" s="19">
        <v>1.1413</v>
      </c>
      <c r="G818" s="20">
        <v>0</v>
      </c>
      <c r="H818" s="4">
        <v>82.9</v>
      </c>
      <c r="I818" s="4">
        <v>6</v>
      </c>
      <c r="J818" s="4">
        <v>1</v>
      </c>
      <c r="K818" s="21">
        <v>0.90439999999999998</v>
      </c>
      <c r="L818" s="21">
        <v>3.8899999999999997E-2</v>
      </c>
      <c r="M818" s="4">
        <v>1</v>
      </c>
      <c r="N818" s="4">
        <v>0</v>
      </c>
      <c r="O818" s="4">
        <v>0</v>
      </c>
      <c r="P818" s="4">
        <v>70.3</v>
      </c>
      <c r="Q818" s="15">
        <v>2038.71</v>
      </c>
      <c r="R818" s="15">
        <v>24376.65</v>
      </c>
      <c r="S818" s="15">
        <v>14176.02</v>
      </c>
      <c r="T818" s="15">
        <v>1139534.6200000001</v>
      </c>
      <c r="U818" s="22">
        <f t="shared" si="60"/>
        <v>1049392.4099999999</v>
      </c>
      <c r="V818" s="23">
        <f t="shared" si="61"/>
        <v>7.9104406674366939E-2</v>
      </c>
      <c r="W818" s="24">
        <f>Parametros!$B$4*H818+Parametros!$B$5*K818*100+Parametros!$B$6*P818+Parametros!$B$7*(1-L818)*100</f>
        <v>84.623500000000007</v>
      </c>
      <c r="X818" s="16">
        <f>INDEX('Tasa Referencia'!$B$2:$B$37,MATCH(B818,'Tasa Referencia'!$A$2:$A$37,0))</f>
        <v>8.8900000000000007E-2</v>
      </c>
      <c r="Y818" s="16">
        <f>INDEX('Catalogo Proveedores'!$N$2:$N$101,MATCH(A818,'Catalogo Proveedores'!$A$2:$A$101,0))</f>
        <v>2.1599999999999998E-2</v>
      </c>
      <c r="Z818" s="14">
        <v>-1.48E-3</v>
      </c>
      <c r="AA818" s="16">
        <f t="shared" si="62"/>
        <v>0.10902000000000001</v>
      </c>
      <c r="AB818" s="25">
        <f t="shared" si="63"/>
        <v>8.660347565811799E-3</v>
      </c>
      <c r="AC818" s="23">
        <f t="shared" si="64"/>
        <v>7.044405910855514E-2</v>
      </c>
    </row>
    <row r="819" spans="1:29" x14ac:dyDescent="0.3">
      <c r="A819" s="4" t="s">
        <v>119</v>
      </c>
      <c r="B819" s="18">
        <v>45689</v>
      </c>
      <c r="C819" s="4" t="s">
        <v>282</v>
      </c>
      <c r="D819" s="4">
        <v>2</v>
      </c>
      <c r="E819" s="15">
        <v>1077744</v>
      </c>
      <c r="F819" s="19">
        <v>1.1413</v>
      </c>
      <c r="G819" s="20">
        <v>0</v>
      </c>
      <c r="H819" s="4">
        <v>82</v>
      </c>
      <c r="I819" s="4">
        <v>5</v>
      </c>
      <c r="J819" s="4">
        <v>1</v>
      </c>
      <c r="K819" s="21">
        <v>0.79949999999999999</v>
      </c>
      <c r="L819" s="21">
        <v>0.1003</v>
      </c>
      <c r="M819" s="4">
        <v>0</v>
      </c>
      <c r="N819" s="4">
        <v>1</v>
      </c>
      <c r="O819" s="4">
        <v>5.0999999999999996</v>
      </c>
      <c r="P819" s="4">
        <v>70</v>
      </c>
      <c r="Q819" s="15">
        <v>24684.53</v>
      </c>
      <c r="R819" s="15">
        <v>40012.57</v>
      </c>
      <c r="S819" s="15">
        <v>34586.379999999997</v>
      </c>
      <c r="T819" s="15">
        <v>1124771.6000000001</v>
      </c>
      <c r="U819" s="22">
        <f t="shared" si="60"/>
        <v>1107854.7200000002</v>
      </c>
      <c r="V819" s="23">
        <f t="shared" si="61"/>
        <v>1.5040280177771101E-2</v>
      </c>
      <c r="W819" s="24">
        <f>Parametros!$B$4*H819+Parametros!$B$5*K819*100+Parametros!$B$6*P819+Parametros!$B$7*(1-L819)*100</f>
        <v>80.180499999999995</v>
      </c>
      <c r="X819" s="16">
        <f>INDEX('Tasa Referencia'!$B$2:$B$37,MATCH(B819,'Tasa Referencia'!$A$2:$A$37,0))</f>
        <v>8.8300000000000003E-2</v>
      </c>
      <c r="Y819" s="16">
        <f>INDEX('Catalogo Proveedores'!$N$2:$N$101,MATCH(A819,'Catalogo Proveedores'!$A$2:$A$101,0))</f>
        <v>2.1599999999999998E-2</v>
      </c>
      <c r="Z819" s="14">
        <v>-6.6E-4</v>
      </c>
      <c r="AA819" s="16">
        <f t="shared" si="62"/>
        <v>0.10924</v>
      </c>
      <c r="AB819" s="25">
        <f t="shared" si="63"/>
        <v>8.6770203266837154E-3</v>
      </c>
      <c r="AC819" s="23">
        <f t="shared" si="64"/>
        <v>6.3632598510873859E-3</v>
      </c>
    </row>
    <row r="820" spans="1:29" x14ac:dyDescent="0.3">
      <c r="A820" s="4" t="s">
        <v>119</v>
      </c>
      <c r="B820" s="18">
        <v>45717</v>
      </c>
      <c r="C820" s="4" t="s">
        <v>282</v>
      </c>
      <c r="D820" s="4">
        <v>3</v>
      </c>
      <c r="E820" s="15">
        <v>1219668.8799999999</v>
      </c>
      <c r="F820" s="19">
        <v>1.1413</v>
      </c>
      <c r="G820" s="20">
        <v>0</v>
      </c>
      <c r="H820" s="4">
        <v>84.4</v>
      </c>
      <c r="I820" s="4">
        <v>8</v>
      </c>
      <c r="J820" s="4">
        <v>1</v>
      </c>
      <c r="K820" s="21">
        <v>0.92300000000000004</v>
      </c>
      <c r="L820" s="21">
        <v>7.2800000000000004E-2</v>
      </c>
      <c r="M820" s="4">
        <v>0</v>
      </c>
      <c r="N820" s="4">
        <v>1</v>
      </c>
      <c r="O820" s="4">
        <v>4</v>
      </c>
      <c r="P820" s="4">
        <v>70.900000000000006</v>
      </c>
      <c r="Q820" s="15">
        <v>16485.46</v>
      </c>
      <c r="R820" s="15">
        <v>50897.279999999999</v>
      </c>
      <c r="S820" s="15">
        <v>29066.75</v>
      </c>
      <c r="T820" s="15">
        <v>1331773.3700000001</v>
      </c>
      <c r="U820" s="22">
        <f t="shared" si="60"/>
        <v>1257984.8699999999</v>
      </c>
      <c r="V820" s="23">
        <f t="shared" si="61"/>
        <v>5.5406198728842448E-2</v>
      </c>
      <c r="W820" s="24">
        <f>Parametros!$B$4*H820+Parametros!$B$5*K820*100+Parametros!$B$6*P820+Parametros!$B$7*(1-L820)*100</f>
        <v>85.317999999999998</v>
      </c>
      <c r="X820" s="16">
        <f>INDEX('Tasa Referencia'!$B$2:$B$37,MATCH(B820,'Tasa Referencia'!$A$2:$A$37,0))</f>
        <v>8.6800000000000002E-2</v>
      </c>
      <c r="Y820" s="16">
        <f>INDEX('Catalogo Proveedores'!$N$2:$N$101,MATCH(A820,'Catalogo Proveedores'!$A$2:$A$101,0))</f>
        <v>2.1599999999999998E-2</v>
      </c>
      <c r="Z820" s="14">
        <v>-3.3E-4</v>
      </c>
      <c r="AA820" s="16">
        <f t="shared" si="62"/>
        <v>0.10807</v>
      </c>
      <c r="AB820" s="25">
        <f t="shared" si="63"/>
        <v>8.5883167225464518E-3</v>
      </c>
      <c r="AC820" s="23">
        <f t="shared" si="64"/>
        <v>4.6817882006295997E-2</v>
      </c>
    </row>
    <row r="821" spans="1:29" x14ac:dyDescent="0.3">
      <c r="A821" s="4" t="s">
        <v>119</v>
      </c>
      <c r="B821" s="18">
        <v>45748</v>
      </c>
      <c r="C821" s="4" t="s">
        <v>282</v>
      </c>
      <c r="D821" s="4">
        <v>4</v>
      </c>
      <c r="E821" s="15">
        <v>1187452.98</v>
      </c>
      <c r="F821" s="19">
        <v>1.1847000000000001</v>
      </c>
      <c r="G821" s="20">
        <v>3.7999999999999999E-2</v>
      </c>
      <c r="H821" s="4">
        <v>85.2</v>
      </c>
      <c r="I821" s="4">
        <v>10</v>
      </c>
      <c r="J821" s="4">
        <v>1</v>
      </c>
      <c r="K821" s="21">
        <v>0.85319999999999996</v>
      </c>
      <c r="L821" s="21">
        <v>7.2300000000000003E-2</v>
      </c>
      <c r="M821" s="4">
        <v>1</v>
      </c>
      <c r="N821" s="4">
        <v>0</v>
      </c>
      <c r="O821" s="4">
        <v>0</v>
      </c>
      <c r="P821" s="4">
        <v>69.900000000000006</v>
      </c>
      <c r="Q821" s="15">
        <v>21009.29</v>
      </c>
      <c r="R821" s="15">
        <v>59406.43</v>
      </c>
      <c r="S821" s="15">
        <v>28124.63</v>
      </c>
      <c r="T821" s="15">
        <v>1332950.93</v>
      </c>
      <c r="U821" s="22">
        <f t="shared" si="60"/>
        <v>1239744.07</v>
      </c>
      <c r="V821" s="23">
        <f t="shared" si="61"/>
        <v>6.9925199722093198E-2</v>
      </c>
      <c r="W821" s="24">
        <f>Parametros!$B$4*H821+Parametros!$B$5*K821*100+Parametros!$B$6*P821+Parametros!$B$7*(1-L821)*100</f>
        <v>83.311499999999995</v>
      </c>
      <c r="X821" s="16">
        <f>INDEX('Tasa Referencia'!$B$2:$B$37,MATCH(B821,'Tasa Referencia'!$A$2:$A$37,0))</f>
        <v>8.4000000000000005E-2</v>
      </c>
      <c r="Y821" s="16">
        <f>INDEX('Catalogo Proveedores'!$N$2:$N$101,MATCH(A821,'Catalogo Proveedores'!$A$2:$A$101,0))</f>
        <v>2.1599999999999998E-2</v>
      </c>
      <c r="Z821" s="14">
        <v>4.0999999999999999E-4</v>
      </c>
      <c r="AA821" s="16">
        <f t="shared" si="62"/>
        <v>0.10600999999999999</v>
      </c>
      <c r="AB821" s="25">
        <f t="shared" si="63"/>
        <v>8.4319288587937358E-3</v>
      </c>
      <c r="AC821" s="23">
        <f t="shared" si="64"/>
        <v>6.1493270863299462E-2</v>
      </c>
    </row>
    <row r="822" spans="1:29" x14ac:dyDescent="0.3">
      <c r="A822" s="4" t="s">
        <v>119</v>
      </c>
      <c r="B822" s="18">
        <v>45778</v>
      </c>
      <c r="C822" s="4" t="s">
        <v>282</v>
      </c>
      <c r="D822" s="4">
        <v>5</v>
      </c>
      <c r="E822" s="15">
        <v>1200828.68</v>
      </c>
      <c r="F822" s="19">
        <v>1.1847000000000001</v>
      </c>
      <c r="G822" s="20">
        <v>0</v>
      </c>
      <c r="H822" s="4">
        <v>86.2</v>
      </c>
      <c r="I822" s="4">
        <v>7</v>
      </c>
      <c r="J822" s="4">
        <v>1</v>
      </c>
      <c r="K822" s="21">
        <v>0.91310000000000002</v>
      </c>
      <c r="L822" s="21">
        <v>3.7999999999999999E-2</v>
      </c>
      <c r="M822" s="4">
        <v>0</v>
      </c>
      <c r="N822" s="4">
        <v>0</v>
      </c>
      <c r="O822" s="4">
        <v>0</v>
      </c>
      <c r="P822" s="4">
        <v>74.8</v>
      </c>
      <c r="Q822" s="15">
        <v>0</v>
      </c>
      <c r="R822" s="15">
        <v>29691.43</v>
      </c>
      <c r="S822" s="15">
        <v>16087.56</v>
      </c>
      <c r="T822" s="15">
        <v>1295640.17</v>
      </c>
      <c r="U822" s="22">
        <f t="shared" si="60"/>
        <v>1214432.5499999998</v>
      </c>
      <c r="V822" s="23">
        <f t="shared" si="61"/>
        <v>6.2677602840918487E-2</v>
      </c>
      <c r="W822" s="24">
        <f>Parametros!$B$4*H822+Parametros!$B$5*K822*100+Parametros!$B$6*P822+Parametros!$B$7*(1-L822)*100</f>
        <v>86.952999999999989</v>
      </c>
      <c r="X822" s="16">
        <f>INDEX('Tasa Referencia'!$B$2:$B$37,MATCH(B822,'Tasa Referencia'!$A$2:$A$37,0))</f>
        <v>8.1699999999999995E-2</v>
      </c>
      <c r="Y822" s="16">
        <f>INDEX('Catalogo Proveedores'!$N$2:$N$101,MATCH(A822,'Catalogo Proveedores'!$A$2:$A$101,0))</f>
        <v>2.1599999999999998E-2</v>
      </c>
      <c r="Z822" s="14">
        <v>-3.0200000000000001E-3</v>
      </c>
      <c r="AA822" s="16">
        <f t="shared" si="62"/>
        <v>0.10027999999999999</v>
      </c>
      <c r="AB822" s="25">
        <f t="shared" si="63"/>
        <v>7.9955192044733892E-3</v>
      </c>
      <c r="AC822" s="23">
        <f t="shared" si="64"/>
        <v>5.4682083636445097E-2</v>
      </c>
    </row>
    <row r="823" spans="1:29" x14ac:dyDescent="0.3">
      <c r="A823" s="4" t="s">
        <v>119</v>
      </c>
      <c r="B823" s="18">
        <v>45809</v>
      </c>
      <c r="C823" s="4" t="s">
        <v>282</v>
      </c>
      <c r="D823" s="4">
        <v>6</v>
      </c>
      <c r="E823" s="15">
        <v>1286506.08</v>
      </c>
      <c r="F823" s="19">
        <v>1.1847000000000001</v>
      </c>
      <c r="G823" s="20">
        <v>0</v>
      </c>
      <c r="H823" s="4">
        <v>85.2</v>
      </c>
      <c r="I823" s="4">
        <v>8</v>
      </c>
      <c r="J823" s="4">
        <v>1</v>
      </c>
      <c r="K823" s="21">
        <v>0.89139999999999997</v>
      </c>
      <c r="L823" s="21">
        <v>7.7399999999999997E-2</v>
      </c>
      <c r="M823" s="4">
        <v>0</v>
      </c>
      <c r="N823" s="4">
        <v>0</v>
      </c>
      <c r="O823" s="4">
        <v>0</v>
      </c>
      <c r="P823" s="4">
        <v>72.5</v>
      </c>
      <c r="Q823" s="15">
        <v>0</v>
      </c>
      <c r="R823" s="15">
        <v>56400.05</v>
      </c>
      <c r="S823" s="15">
        <v>32451.74</v>
      </c>
      <c r="T823" s="15">
        <v>1458625.2</v>
      </c>
      <c r="U823" s="22">
        <f t="shared" si="60"/>
        <v>1310454.3900000001</v>
      </c>
      <c r="V823" s="23">
        <f t="shared" si="61"/>
        <v>0.10158251070939939</v>
      </c>
      <c r="W823" s="24">
        <f>Parametros!$B$4*H823+Parametros!$B$5*K823*100+Parametros!$B$6*P823+Parametros!$B$7*(1-L823)*100</f>
        <v>84.900999999999996</v>
      </c>
      <c r="X823" s="16">
        <f>INDEX('Tasa Referencia'!$B$2:$B$37,MATCH(B823,'Tasa Referencia'!$A$2:$A$37,0))</f>
        <v>8.1600000000000006E-2</v>
      </c>
      <c r="Y823" s="16">
        <f>INDEX('Catalogo Proveedores'!$N$2:$N$101,MATCH(A823,'Catalogo Proveedores'!$A$2:$A$101,0))</f>
        <v>2.1599999999999998E-2</v>
      </c>
      <c r="Z823" s="14">
        <v>1.1100000000000001E-3</v>
      </c>
      <c r="AA823" s="16">
        <f t="shared" si="62"/>
        <v>0.10431</v>
      </c>
      <c r="AB823" s="25">
        <f t="shared" si="63"/>
        <v>8.3026696908576891E-3</v>
      </c>
      <c r="AC823" s="23">
        <f t="shared" si="64"/>
        <v>9.3279841018541698E-2</v>
      </c>
    </row>
    <row r="824" spans="1:29" x14ac:dyDescent="0.3">
      <c r="A824" s="4" t="s">
        <v>119</v>
      </c>
      <c r="B824" s="18">
        <v>45839</v>
      </c>
      <c r="C824" s="4" t="s">
        <v>282</v>
      </c>
      <c r="D824" s="4">
        <v>7</v>
      </c>
      <c r="E824" s="15">
        <v>1166177.1399999999</v>
      </c>
      <c r="F824" s="19">
        <v>1.1847000000000001</v>
      </c>
      <c r="G824" s="20">
        <v>0</v>
      </c>
      <c r="H824" s="4">
        <v>82.1</v>
      </c>
      <c r="I824" s="4">
        <v>7</v>
      </c>
      <c r="J824" s="4">
        <v>1</v>
      </c>
      <c r="K824" s="21">
        <v>0.80530000000000002</v>
      </c>
      <c r="L824" s="21">
        <v>7.4899999999999994E-2</v>
      </c>
      <c r="M824" s="4">
        <v>2</v>
      </c>
      <c r="N824" s="4">
        <v>0</v>
      </c>
      <c r="O824" s="4">
        <v>0</v>
      </c>
      <c r="P824" s="4">
        <v>75</v>
      </c>
      <c r="Q824" s="15">
        <v>6079.32</v>
      </c>
      <c r="R824" s="15">
        <v>45928.84</v>
      </c>
      <c r="S824" s="15">
        <v>28532.560000000001</v>
      </c>
      <c r="T824" s="15">
        <v>1190039.74</v>
      </c>
      <c r="U824" s="22">
        <f t="shared" si="60"/>
        <v>1189652.74</v>
      </c>
      <c r="V824" s="23">
        <f t="shared" si="61"/>
        <v>3.2519922401919114E-4</v>
      </c>
      <c r="W824" s="24">
        <f>Parametros!$B$4*H824+Parametros!$B$5*K824*100+Parametros!$B$6*P824+Parametros!$B$7*(1-L824)*100</f>
        <v>81.770499999999998</v>
      </c>
      <c r="X824" s="16">
        <f>INDEX('Tasa Referencia'!$B$2:$B$37,MATCH(B824,'Tasa Referencia'!$A$2:$A$37,0))</f>
        <v>8.0699999999999994E-2</v>
      </c>
      <c r="Y824" s="16">
        <f>INDEX('Catalogo Proveedores'!$N$2:$N$101,MATCH(A824,'Catalogo Proveedores'!$A$2:$A$101,0))</f>
        <v>2.1599999999999998E-2</v>
      </c>
      <c r="Z824" s="14">
        <v>-2.6700000000000001E-3</v>
      </c>
      <c r="AA824" s="16">
        <f t="shared" si="62"/>
        <v>9.9629999999999982E-2</v>
      </c>
      <c r="AB824" s="25">
        <f t="shared" si="63"/>
        <v>7.9458822515672267E-3</v>
      </c>
      <c r="AC824" s="23">
        <f t="shared" si="64"/>
        <v>-7.6206830275480355E-3</v>
      </c>
    </row>
    <row r="825" spans="1:29" x14ac:dyDescent="0.3">
      <c r="A825" s="4" t="s">
        <v>119</v>
      </c>
      <c r="B825" s="18">
        <v>45870</v>
      </c>
      <c r="C825" s="4" t="s">
        <v>282</v>
      </c>
      <c r="D825" s="4">
        <v>8</v>
      </c>
      <c r="E825" s="15">
        <v>1229841.72</v>
      </c>
      <c r="F825" s="19">
        <v>1.2517</v>
      </c>
      <c r="G825" s="20">
        <v>5.6599999999999998E-2</v>
      </c>
      <c r="H825" s="4">
        <v>78.5</v>
      </c>
      <c r="I825" s="4">
        <v>10</v>
      </c>
      <c r="J825" s="4">
        <v>2</v>
      </c>
      <c r="K825" s="21">
        <v>0.78449999999999998</v>
      </c>
      <c r="L825" s="21">
        <v>0.1237</v>
      </c>
      <c r="M825" s="4">
        <v>2</v>
      </c>
      <c r="N825" s="4">
        <v>0</v>
      </c>
      <c r="O825" s="4">
        <v>0</v>
      </c>
      <c r="P825" s="4">
        <v>75</v>
      </c>
      <c r="Q825" s="15">
        <v>21679.45</v>
      </c>
      <c r="R825" s="15">
        <v>103338.31</v>
      </c>
      <c r="S825" s="15">
        <v>50547.02</v>
      </c>
      <c r="T825" s="15">
        <v>1244668.6599999999</v>
      </c>
      <c r="U825" s="22">
        <f t="shared" si="60"/>
        <v>1304312.46</v>
      </c>
      <c r="V825" s="23">
        <f t="shared" si="61"/>
        <v>-4.7919419775540949E-2</v>
      </c>
      <c r="W825" s="24">
        <f>Parametros!$B$4*H825+Parametros!$B$5*K825*100+Parametros!$B$6*P825+Parametros!$B$7*(1-L825)*100</f>
        <v>79.154499999999985</v>
      </c>
      <c r="X825" s="16">
        <f>INDEX('Tasa Referencia'!$B$2:$B$37,MATCH(B825,'Tasa Referencia'!$A$2:$A$37,0))</f>
        <v>7.7399999999999997E-2</v>
      </c>
      <c r="Y825" s="16">
        <f>INDEX('Catalogo Proveedores'!$N$2:$N$101,MATCH(A825,'Catalogo Proveedores'!$A$2:$A$101,0))</f>
        <v>2.1599999999999998E-2</v>
      </c>
      <c r="Z825" s="14">
        <v>-9.0000000000000006E-5</v>
      </c>
      <c r="AA825" s="16">
        <f t="shared" si="62"/>
        <v>9.8909999999999984E-2</v>
      </c>
      <c r="AB825" s="25">
        <f t="shared" si="63"/>
        <v>7.8908683744798314E-3</v>
      </c>
      <c r="AC825" s="23">
        <f t="shared" si="64"/>
        <v>-5.581028815002078E-2</v>
      </c>
    </row>
    <row r="826" spans="1:29" x14ac:dyDescent="0.3">
      <c r="A826" s="4" t="s">
        <v>119</v>
      </c>
      <c r="B826" s="18">
        <v>45901</v>
      </c>
      <c r="C826" s="4" t="s">
        <v>282</v>
      </c>
      <c r="D826" s="4">
        <v>9</v>
      </c>
      <c r="E826" s="15">
        <v>1111873.99</v>
      </c>
      <c r="F826" s="19">
        <v>1.2517</v>
      </c>
      <c r="G826" s="20">
        <v>0</v>
      </c>
      <c r="H826" s="4">
        <v>80.2</v>
      </c>
      <c r="I826" s="4">
        <v>6</v>
      </c>
      <c r="J826" s="4">
        <v>1</v>
      </c>
      <c r="K826" s="21">
        <v>0.87639999999999996</v>
      </c>
      <c r="L826" s="21">
        <v>0.1153</v>
      </c>
      <c r="M826" s="4">
        <v>0</v>
      </c>
      <c r="N826" s="4">
        <v>0</v>
      </c>
      <c r="O826" s="4">
        <v>0</v>
      </c>
      <c r="P826" s="4">
        <v>74.5</v>
      </c>
      <c r="Q826" s="15">
        <v>0</v>
      </c>
      <c r="R826" s="15">
        <v>40076.94</v>
      </c>
      <c r="S826" s="15">
        <v>40683.26</v>
      </c>
      <c r="T826" s="15">
        <v>1307221.6299999999</v>
      </c>
      <c r="U826" s="22">
        <f t="shared" si="60"/>
        <v>1111267.67</v>
      </c>
      <c r="V826" s="23">
        <f t="shared" si="61"/>
        <v>0.14990109978519861</v>
      </c>
      <c r="W826" s="24">
        <f>Parametros!$B$4*H826+Parametros!$B$5*K826*100+Parametros!$B$6*P826+Parametros!$B$7*(1-L826)*100</f>
        <v>82.532499999999999</v>
      </c>
      <c r="X826" s="16">
        <f>INDEX('Tasa Referencia'!$B$2:$B$37,MATCH(B826,'Tasa Referencia'!$A$2:$A$37,0))</f>
        <v>7.4899999999999994E-2</v>
      </c>
      <c r="Y826" s="16">
        <f>INDEX('Catalogo Proveedores'!$N$2:$N$101,MATCH(A826,'Catalogo Proveedores'!$A$2:$A$101,0))</f>
        <v>2.1599999999999998E-2</v>
      </c>
      <c r="Z826" s="14">
        <v>-3.1099999999999999E-3</v>
      </c>
      <c r="AA826" s="16">
        <f t="shared" si="62"/>
        <v>9.3389999999999987E-2</v>
      </c>
      <c r="AB826" s="25">
        <f t="shared" si="63"/>
        <v>7.4679942138538014E-3</v>
      </c>
      <c r="AC826" s="23">
        <f t="shared" si="64"/>
        <v>0.14243310557134481</v>
      </c>
    </row>
    <row r="827" spans="1:29" x14ac:dyDescent="0.3">
      <c r="A827" s="4" t="s">
        <v>119</v>
      </c>
      <c r="B827" s="18">
        <v>45931</v>
      </c>
      <c r="C827" s="4" t="s">
        <v>282</v>
      </c>
      <c r="D827" s="4">
        <v>10</v>
      </c>
      <c r="E827" s="15">
        <v>1076235.96</v>
      </c>
      <c r="F827" s="19">
        <v>1.2517</v>
      </c>
      <c r="G827" s="20">
        <v>0</v>
      </c>
      <c r="H827" s="4">
        <v>79.3</v>
      </c>
      <c r="I827" s="4">
        <v>10</v>
      </c>
      <c r="J827" s="4">
        <v>2</v>
      </c>
      <c r="K827" s="21">
        <v>0.79790000000000005</v>
      </c>
      <c r="L827" s="21">
        <v>4.9099999999999998E-2</v>
      </c>
      <c r="M827" s="4">
        <v>0</v>
      </c>
      <c r="N827" s="4">
        <v>0</v>
      </c>
      <c r="O827" s="4">
        <v>0</v>
      </c>
      <c r="P827" s="4">
        <v>69.2</v>
      </c>
      <c r="Q827" s="15">
        <v>0</v>
      </c>
      <c r="R827" s="15">
        <v>22404.7</v>
      </c>
      <c r="S827" s="15">
        <v>20152.62</v>
      </c>
      <c r="T827" s="15">
        <v>1109714.56</v>
      </c>
      <c r="U827" s="22">
        <f t="shared" si="60"/>
        <v>1078488.0399999998</v>
      </c>
      <c r="V827" s="23">
        <f t="shared" si="61"/>
        <v>2.8139236093288937E-2</v>
      </c>
      <c r="W827" s="24">
        <f>Parametros!$B$4*H827+Parametros!$B$5*K827*100+Parametros!$B$6*P827+Parametros!$B$7*(1-L827)*100</f>
        <v>79.79549999999999</v>
      </c>
      <c r="X827" s="16">
        <f>INDEX('Tasa Referencia'!$B$2:$B$37,MATCH(B827,'Tasa Referencia'!$A$2:$A$37,0))</f>
        <v>7.4300000000000005E-2</v>
      </c>
      <c r="Y827" s="16">
        <f>INDEX('Catalogo Proveedores'!$N$2:$N$101,MATCH(A827,'Catalogo Proveedores'!$A$2:$A$101,0))</f>
        <v>2.1599999999999998E-2</v>
      </c>
      <c r="Z827" s="14">
        <v>5.5000000000000003E-4</v>
      </c>
      <c r="AA827" s="16">
        <f t="shared" si="62"/>
        <v>9.6449999999999994E-2</v>
      </c>
      <c r="AB827" s="25">
        <f t="shared" si="63"/>
        <v>7.7026546674057172E-3</v>
      </c>
      <c r="AC827" s="23">
        <f t="shared" si="64"/>
        <v>2.043658142588322E-2</v>
      </c>
    </row>
    <row r="828" spans="1:29" x14ac:dyDescent="0.3">
      <c r="A828" s="4" t="s">
        <v>119</v>
      </c>
      <c r="B828" s="18">
        <v>45962</v>
      </c>
      <c r="C828" s="4" t="s">
        <v>282</v>
      </c>
      <c r="D828" s="4">
        <v>11</v>
      </c>
      <c r="E828" s="15">
        <v>1022611.55</v>
      </c>
      <c r="F828" s="19">
        <v>1.2517</v>
      </c>
      <c r="G828" s="20">
        <v>0</v>
      </c>
      <c r="H828" s="4">
        <v>82.2</v>
      </c>
      <c r="I828" s="4">
        <v>8</v>
      </c>
      <c r="J828" s="4">
        <v>1</v>
      </c>
      <c r="K828" s="21">
        <v>0.90559999999999996</v>
      </c>
      <c r="L828" s="21">
        <v>6.25E-2</v>
      </c>
      <c r="M828" s="4">
        <v>0</v>
      </c>
      <c r="N828" s="4">
        <v>0</v>
      </c>
      <c r="O828" s="4">
        <v>0</v>
      </c>
      <c r="P828" s="4">
        <v>77.599999999999994</v>
      </c>
      <c r="Q828" s="15">
        <v>0</v>
      </c>
      <c r="R828" s="15">
        <v>40204.230000000003</v>
      </c>
      <c r="S828" s="15">
        <v>21212.42</v>
      </c>
      <c r="T828" s="15">
        <v>1108192.68</v>
      </c>
      <c r="U828" s="22">
        <f t="shared" si="60"/>
        <v>1041603.36</v>
      </c>
      <c r="V828" s="23">
        <f t="shared" si="61"/>
        <v>6.0088214984419457E-2</v>
      </c>
      <c r="W828" s="24">
        <f>Parametros!$B$4*H828+Parametros!$B$5*K828*100+Parametros!$B$6*P828+Parametros!$B$7*(1-L828)*100</f>
        <v>85.520499999999998</v>
      </c>
      <c r="X828" s="16">
        <f>INDEX('Tasa Referencia'!$B$2:$B$37,MATCH(B828,'Tasa Referencia'!$A$2:$A$37,0))</f>
        <v>7.2800000000000004E-2</v>
      </c>
      <c r="Y828" s="16">
        <f>INDEX('Catalogo Proveedores'!$N$2:$N$101,MATCH(A828,'Catalogo Proveedores'!$A$2:$A$101,0))</f>
        <v>2.1599999999999998E-2</v>
      </c>
      <c r="Z828" s="14">
        <v>3.6999999999999999E-4</v>
      </c>
      <c r="AA828" s="16">
        <f t="shared" si="62"/>
        <v>9.4769999999999993E-2</v>
      </c>
      <c r="AB828" s="25">
        <f t="shared" si="63"/>
        <v>7.5738959065423384E-3</v>
      </c>
      <c r="AC828" s="23">
        <f t="shared" si="64"/>
        <v>5.2514319077877118E-2</v>
      </c>
    </row>
    <row r="829" spans="1:29" x14ac:dyDescent="0.3">
      <c r="A829" s="4" t="s">
        <v>119</v>
      </c>
      <c r="B829" s="18">
        <v>45992</v>
      </c>
      <c r="C829" s="4" t="s">
        <v>282</v>
      </c>
      <c r="D829" s="4">
        <v>12</v>
      </c>
      <c r="E829" s="15">
        <v>1003232.87</v>
      </c>
      <c r="F829" s="19">
        <v>1.2517</v>
      </c>
      <c r="G829" s="20">
        <v>0</v>
      </c>
      <c r="H829" s="4">
        <v>80.900000000000006</v>
      </c>
      <c r="I829" s="4">
        <v>8</v>
      </c>
      <c r="J829" s="4">
        <v>1</v>
      </c>
      <c r="K829" s="21">
        <v>0.87160000000000004</v>
      </c>
      <c r="L829" s="21">
        <v>4.2000000000000003E-2</v>
      </c>
      <c r="M829" s="4">
        <v>0</v>
      </c>
      <c r="N829" s="4">
        <v>0</v>
      </c>
      <c r="O829" s="4">
        <v>0</v>
      </c>
      <c r="P829" s="4">
        <v>72</v>
      </c>
      <c r="Q829" s="15">
        <v>0</v>
      </c>
      <c r="R829" s="15">
        <v>23459.1</v>
      </c>
      <c r="S829" s="15">
        <v>14652.12</v>
      </c>
      <c r="T829" s="15">
        <v>1113987.94</v>
      </c>
      <c r="U829" s="22">
        <f t="shared" si="60"/>
        <v>1012039.85</v>
      </c>
      <c r="V829" s="23">
        <f t="shared" si="61"/>
        <v>9.1516331855441779E-2</v>
      </c>
      <c r="W829" s="24">
        <f>Parametros!$B$4*H829+Parametros!$B$5*K829*100+Parametros!$B$6*P829+Parametros!$B$7*(1-L829)*100</f>
        <v>83.233000000000004</v>
      </c>
      <c r="X829" s="16">
        <f>INDEX('Tasa Referencia'!$B$2:$B$37,MATCH(B829,'Tasa Referencia'!$A$2:$A$37,0))</f>
        <v>6.9599999999999995E-2</v>
      </c>
      <c r="Y829" s="16">
        <f>INDEX('Catalogo Proveedores'!$N$2:$N$101,MATCH(A829,'Catalogo Proveedores'!$A$2:$A$101,0))</f>
        <v>2.1599999999999998E-2</v>
      </c>
      <c r="Z829" s="14">
        <v>-6.4000000000000005E-4</v>
      </c>
      <c r="AA829" s="16">
        <f t="shared" si="62"/>
        <v>9.0559999999999988E-2</v>
      </c>
      <c r="AB829" s="25">
        <f t="shared" si="63"/>
        <v>7.2504351914268739E-3</v>
      </c>
      <c r="AC829" s="23">
        <f t="shared" si="64"/>
        <v>8.4265896664014905E-2</v>
      </c>
    </row>
    <row r="830" spans="1:29" x14ac:dyDescent="0.3">
      <c r="A830" s="4" t="s">
        <v>121</v>
      </c>
      <c r="B830" s="18">
        <v>44927</v>
      </c>
      <c r="C830" s="4" t="s">
        <v>279</v>
      </c>
      <c r="D830" s="4">
        <v>1</v>
      </c>
      <c r="E830" s="15">
        <v>522471.59</v>
      </c>
      <c r="F830" s="19">
        <v>1</v>
      </c>
      <c r="G830" s="20">
        <v>0</v>
      </c>
      <c r="H830" s="4">
        <v>93.9</v>
      </c>
      <c r="I830" s="4">
        <v>4</v>
      </c>
      <c r="J830" s="4">
        <v>0</v>
      </c>
      <c r="K830" s="21">
        <v>0.90920000000000001</v>
      </c>
      <c r="L830" s="21">
        <v>3.2000000000000001E-2</v>
      </c>
      <c r="M830" s="4">
        <v>0</v>
      </c>
      <c r="N830" s="4">
        <v>0</v>
      </c>
      <c r="O830" s="4">
        <v>0</v>
      </c>
      <c r="P830" s="4">
        <v>89.7</v>
      </c>
      <c r="Q830" s="15">
        <v>0</v>
      </c>
      <c r="R830" s="15">
        <v>8422.9500000000007</v>
      </c>
      <c r="S830" s="15">
        <v>5019.63</v>
      </c>
      <c r="T830" s="15">
        <v>563095.56999999995</v>
      </c>
      <c r="U830" s="22">
        <f t="shared" si="60"/>
        <v>525874.91</v>
      </c>
      <c r="V830" s="23">
        <f t="shared" si="61"/>
        <v>6.6100076049257356E-2</v>
      </c>
      <c r="W830" s="24">
        <f>Parametros!$B$4*H830+Parametros!$B$5*K830*100+Parametros!$B$6*P830+Parametros!$B$7*(1-L830)*100</f>
        <v>92.600999999999999</v>
      </c>
      <c r="X830" s="16">
        <f>INDEX('Tasa Referencia'!$B$2:$B$37,MATCH(B830,'Tasa Referencia'!$A$2:$A$37,0))</f>
        <v>0.1125</v>
      </c>
      <c r="Y830" s="16">
        <f>INDEX('Catalogo Proveedores'!$N$2:$N$101,MATCH(A830,'Catalogo Proveedores'!$A$2:$A$101,0))</f>
        <v>4.0800000000000003E-2</v>
      </c>
      <c r="Z830" s="14">
        <v>5.4799999999999996E-3</v>
      </c>
      <c r="AA830" s="16">
        <f t="shared" si="62"/>
        <v>0.15878</v>
      </c>
      <c r="AB830" s="25">
        <f t="shared" si="63"/>
        <v>1.2356360701568869E-2</v>
      </c>
      <c r="AC830" s="23">
        <f t="shared" si="64"/>
        <v>5.3743715347688487E-2</v>
      </c>
    </row>
    <row r="831" spans="1:29" x14ac:dyDescent="0.3">
      <c r="A831" s="4" t="s">
        <v>121</v>
      </c>
      <c r="B831" s="18">
        <v>44958</v>
      </c>
      <c r="C831" s="4" t="s">
        <v>279</v>
      </c>
      <c r="D831" s="4">
        <v>2</v>
      </c>
      <c r="E831" s="15">
        <v>488320.77</v>
      </c>
      <c r="F831" s="19">
        <v>1</v>
      </c>
      <c r="G831" s="20">
        <v>0</v>
      </c>
      <c r="H831" s="4">
        <v>89.5</v>
      </c>
      <c r="I831" s="4">
        <v>6</v>
      </c>
      <c r="J831" s="4">
        <v>0</v>
      </c>
      <c r="K831" s="21">
        <v>0.91749999999999998</v>
      </c>
      <c r="L831" s="21">
        <v>4.87E-2</v>
      </c>
      <c r="M831" s="4">
        <v>1</v>
      </c>
      <c r="N831" s="4">
        <v>0</v>
      </c>
      <c r="O831" s="4">
        <v>0</v>
      </c>
      <c r="P831" s="4">
        <v>97.6</v>
      </c>
      <c r="Q831" s="15">
        <v>4667.47</v>
      </c>
      <c r="R831" s="15">
        <v>8896.7199999999993</v>
      </c>
      <c r="S831" s="15">
        <v>7133.83</v>
      </c>
      <c r="T831" s="15">
        <v>552804.63</v>
      </c>
      <c r="U831" s="22">
        <f t="shared" si="60"/>
        <v>494751.12999999995</v>
      </c>
      <c r="V831" s="23">
        <f t="shared" si="61"/>
        <v>0.105016305670233</v>
      </c>
      <c r="W831" s="24">
        <f>Parametros!$B$4*H831+Parametros!$B$5*K831*100+Parametros!$B$6*P831+Parametros!$B$7*(1-L831)*100</f>
        <v>92.639499999999984</v>
      </c>
      <c r="X831" s="16">
        <f>INDEX('Tasa Referencia'!$B$2:$B$37,MATCH(B831,'Tasa Referencia'!$A$2:$A$37,0))</f>
        <v>0.11409999999999999</v>
      </c>
      <c r="Y831" s="16">
        <f>INDEX('Catalogo Proveedores'!$N$2:$N$101,MATCH(A831,'Catalogo Proveedores'!$A$2:$A$101,0))</f>
        <v>4.0800000000000003E-2</v>
      </c>
      <c r="Z831" s="14">
        <v>2.7499999999999998E-3</v>
      </c>
      <c r="AA831" s="16">
        <f t="shared" si="62"/>
        <v>0.15764999999999998</v>
      </c>
      <c r="AB831" s="25">
        <f t="shared" si="63"/>
        <v>1.2274056158541047E-2</v>
      </c>
      <c r="AC831" s="23">
        <f t="shared" si="64"/>
        <v>9.2742249511691952E-2</v>
      </c>
    </row>
    <row r="832" spans="1:29" x14ac:dyDescent="0.3">
      <c r="A832" s="4" t="s">
        <v>121</v>
      </c>
      <c r="B832" s="18">
        <v>44986</v>
      </c>
      <c r="C832" s="4" t="s">
        <v>279</v>
      </c>
      <c r="D832" s="4">
        <v>3</v>
      </c>
      <c r="E832" s="15">
        <v>594416.80000000005</v>
      </c>
      <c r="F832" s="19">
        <v>1</v>
      </c>
      <c r="G832" s="20">
        <v>0</v>
      </c>
      <c r="H832" s="4">
        <v>84.1</v>
      </c>
      <c r="I832" s="4">
        <v>6</v>
      </c>
      <c r="J832" s="4">
        <v>2</v>
      </c>
      <c r="K832" s="21">
        <v>0.74529999999999996</v>
      </c>
      <c r="L832" s="21">
        <v>4.4600000000000001E-2</v>
      </c>
      <c r="M832" s="4">
        <v>1</v>
      </c>
      <c r="N832" s="4">
        <v>0</v>
      </c>
      <c r="O832" s="4">
        <v>0</v>
      </c>
      <c r="P832" s="4">
        <v>93.3</v>
      </c>
      <c r="Q832" s="15">
        <v>25955.29</v>
      </c>
      <c r="R832" s="15">
        <v>10117.700000000001</v>
      </c>
      <c r="S832" s="15">
        <v>10339.23</v>
      </c>
      <c r="T832" s="15">
        <v>599121.49</v>
      </c>
      <c r="U832" s="22">
        <f t="shared" si="60"/>
        <v>620150.56000000006</v>
      </c>
      <c r="V832" s="23">
        <f t="shared" si="61"/>
        <v>-3.509984260454431E-2</v>
      </c>
      <c r="W832" s="24">
        <f>Parametros!$B$4*H832+Parametros!$B$5*K832*100+Parametros!$B$6*P832+Parametros!$B$7*(1-L832)*100</f>
        <v>84.784999999999997</v>
      </c>
      <c r="X832" s="16">
        <f>INDEX('Tasa Referencia'!$B$2:$B$37,MATCH(B832,'Tasa Referencia'!$A$2:$A$37,0))</f>
        <v>0.114</v>
      </c>
      <c r="Y832" s="16">
        <f>INDEX('Catalogo Proveedores'!$N$2:$N$101,MATCH(A832,'Catalogo Proveedores'!$A$2:$A$101,0))</f>
        <v>4.0800000000000003E-2</v>
      </c>
      <c r="Z832" s="14">
        <v>1.9000000000000001E-4</v>
      </c>
      <c r="AA832" s="16">
        <f t="shared" si="62"/>
        <v>0.15498999999999999</v>
      </c>
      <c r="AB832" s="25">
        <f t="shared" si="63"/>
        <v>1.2080021627837167E-2</v>
      </c>
      <c r="AC832" s="23">
        <f t="shared" si="64"/>
        <v>-4.7179864232381477E-2</v>
      </c>
    </row>
    <row r="833" spans="1:29" x14ac:dyDescent="0.3">
      <c r="A833" s="4" t="s">
        <v>121</v>
      </c>
      <c r="B833" s="18">
        <v>45017</v>
      </c>
      <c r="C833" s="4" t="s">
        <v>279</v>
      </c>
      <c r="D833" s="4">
        <v>4</v>
      </c>
      <c r="E833" s="15">
        <v>579110.51</v>
      </c>
      <c r="F833" s="19">
        <v>1</v>
      </c>
      <c r="G833" s="20">
        <v>0</v>
      </c>
      <c r="H833" s="4">
        <v>84.3</v>
      </c>
      <c r="I833" s="4">
        <v>6</v>
      </c>
      <c r="J833" s="4">
        <v>1</v>
      </c>
      <c r="K833" s="21">
        <v>0.89039999999999997</v>
      </c>
      <c r="L833" s="21">
        <v>4.1300000000000003E-2</v>
      </c>
      <c r="M833" s="4">
        <v>4</v>
      </c>
      <c r="N833" s="4">
        <v>0</v>
      </c>
      <c r="O833" s="4">
        <v>0</v>
      </c>
      <c r="P833" s="4">
        <v>92.4</v>
      </c>
      <c r="Q833" s="15">
        <v>15337.61</v>
      </c>
      <c r="R833" s="15">
        <v>7642.29</v>
      </c>
      <c r="S833" s="15">
        <v>8333.34</v>
      </c>
      <c r="T833" s="15">
        <v>597962.55000000005</v>
      </c>
      <c r="U833" s="22">
        <f t="shared" si="60"/>
        <v>593757.07000000007</v>
      </c>
      <c r="V833" s="23">
        <f t="shared" si="61"/>
        <v>7.0330156963842984E-3</v>
      </c>
      <c r="W833" s="24">
        <f>Parametros!$B$4*H833+Parametros!$B$5*K833*100+Parametros!$B$6*P833+Parametros!$B$7*(1-L833)*100</f>
        <v>89.077499999999986</v>
      </c>
      <c r="X833" s="16">
        <f>INDEX('Tasa Referencia'!$B$2:$B$37,MATCH(B833,'Tasa Referencia'!$A$2:$A$37,0))</f>
        <v>0.1119</v>
      </c>
      <c r="Y833" s="16">
        <f>INDEX('Catalogo Proveedores'!$N$2:$N$101,MATCH(A833,'Catalogo Proveedores'!$A$2:$A$101,0))</f>
        <v>4.0800000000000003E-2</v>
      </c>
      <c r="Z833" s="14">
        <v>6.2E-4</v>
      </c>
      <c r="AA833" s="16">
        <f t="shared" si="62"/>
        <v>0.15332000000000001</v>
      </c>
      <c r="AB833" s="25">
        <f t="shared" si="63"/>
        <v>1.1957993532572653E-2</v>
      </c>
      <c r="AC833" s="23">
        <f t="shared" si="64"/>
        <v>-4.9249778361883543E-3</v>
      </c>
    </row>
    <row r="834" spans="1:29" x14ac:dyDescent="0.3">
      <c r="A834" s="4" t="s">
        <v>121</v>
      </c>
      <c r="B834" s="18">
        <v>45047</v>
      </c>
      <c r="C834" s="4" t="s">
        <v>279</v>
      </c>
      <c r="D834" s="4">
        <v>5</v>
      </c>
      <c r="E834" s="15">
        <v>565331.68999999994</v>
      </c>
      <c r="F834" s="19">
        <v>1</v>
      </c>
      <c r="G834" s="20">
        <v>0</v>
      </c>
      <c r="H834" s="4">
        <v>83</v>
      </c>
      <c r="I834" s="4">
        <v>5</v>
      </c>
      <c r="J834" s="4">
        <v>0</v>
      </c>
      <c r="K834" s="21">
        <v>0.94110000000000005</v>
      </c>
      <c r="L834" s="21">
        <v>5.45E-2</v>
      </c>
      <c r="M834" s="4">
        <v>0</v>
      </c>
      <c r="N834" s="4">
        <v>0</v>
      </c>
      <c r="O834" s="4">
        <v>0</v>
      </c>
      <c r="P834" s="4">
        <v>90.7</v>
      </c>
      <c r="Q834" s="15">
        <v>0</v>
      </c>
      <c r="R834" s="15">
        <v>9711.82</v>
      </c>
      <c r="S834" s="15">
        <v>9241.86</v>
      </c>
      <c r="T834" s="15">
        <v>616337.51</v>
      </c>
      <c r="U834" s="22">
        <f t="shared" ref="U834:U897" si="65">E834+Q834+R834-S834</f>
        <v>565801.64999999991</v>
      </c>
      <c r="V834" s="23">
        <f t="shared" ref="V834:V897" si="66">IF(T834=0,0,(T834-U834)/T834)</f>
        <v>8.1993808879164437E-2</v>
      </c>
      <c r="W834" s="24">
        <f>Parametros!$B$4*H834+Parametros!$B$5*K834*100+Parametros!$B$6*P834+Parametros!$B$7*(1-L834)*100</f>
        <v>89.605500000000006</v>
      </c>
      <c r="X834" s="16">
        <f>INDEX('Tasa Referencia'!$B$2:$B$37,MATCH(B834,'Tasa Referencia'!$A$2:$A$37,0))</f>
        <v>0.11210000000000001</v>
      </c>
      <c r="Y834" s="16">
        <f>INDEX('Catalogo Proveedores'!$N$2:$N$101,MATCH(A834,'Catalogo Proveedores'!$A$2:$A$101,0))</f>
        <v>4.0800000000000003E-2</v>
      </c>
      <c r="Z834" s="14">
        <v>2.0100000000000001E-3</v>
      </c>
      <c r="AA834" s="16">
        <f t="shared" ref="AA834:AA897" si="67">X834+Y834+Z834</f>
        <v>0.15491000000000002</v>
      </c>
      <c r="AB834" s="25">
        <f t="shared" ref="AB834:AB897" si="68">(1+AA834)^(1/12)-1</f>
        <v>1.2074179660069184E-2</v>
      </c>
      <c r="AC834" s="23">
        <f t="shared" ref="AC834:AC897" si="69">V834-AB834</f>
        <v>6.9919629219095253E-2</v>
      </c>
    </row>
    <row r="835" spans="1:29" x14ac:dyDescent="0.3">
      <c r="A835" s="4" t="s">
        <v>121</v>
      </c>
      <c r="B835" s="18">
        <v>45078</v>
      </c>
      <c r="C835" s="4" t="s">
        <v>279</v>
      </c>
      <c r="D835" s="4">
        <v>6</v>
      </c>
      <c r="E835" s="15">
        <v>603785.92000000004</v>
      </c>
      <c r="F835" s="19">
        <v>1</v>
      </c>
      <c r="G835" s="20">
        <v>0</v>
      </c>
      <c r="H835" s="4">
        <v>88.6</v>
      </c>
      <c r="I835" s="4">
        <v>4</v>
      </c>
      <c r="J835" s="4">
        <v>1</v>
      </c>
      <c r="K835" s="21">
        <v>0.87460000000000004</v>
      </c>
      <c r="L835" s="21">
        <v>2.52E-2</v>
      </c>
      <c r="M835" s="4">
        <v>1</v>
      </c>
      <c r="N835" s="4">
        <v>1</v>
      </c>
      <c r="O835" s="4">
        <v>5.0999999999999996</v>
      </c>
      <c r="P835" s="4">
        <v>94.7</v>
      </c>
      <c r="Q835" s="15">
        <v>24323.33</v>
      </c>
      <c r="R835" s="15">
        <v>10214.129999999999</v>
      </c>
      <c r="S835" s="15">
        <v>5764.01</v>
      </c>
      <c r="T835" s="15">
        <v>623105.88</v>
      </c>
      <c r="U835" s="22">
        <f t="shared" si="65"/>
        <v>632559.37</v>
      </c>
      <c r="V835" s="23">
        <f t="shared" si="66"/>
        <v>-1.517156281690038E-2</v>
      </c>
      <c r="W835" s="24">
        <f>Parametros!$B$4*H835+Parametros!$B$5*K835*100+Parametros!$B$6*P835+Parametros!$B$7*(1-L835)*100</f>
        <v>90.809999999999988</v>
      </c>
      <c r="X835" s="16">
        <f>INDEX('Tasa Referencia'!$B$2:$B$37,MATCH(B835,'Tasa Referencia'!$A$2:$A$37,0))</f>
        <v>0.1119</v>
      </c>
      <c r="Y835" s="16">
        <f>INDEX('Catalogo Proveedores'!$N$2:$N$101,MATCH(A835,'Catalogo Proveedores'!$A$2:$A$101,0))</f>
        <v>4.0800000000000003E-2</v>
      </c>
      <c r="Z835" s="14">
        <v>3.4299999999999999E-3</v>
      </c>
      <c r="AA835" s="16">
        <f t="shared" si="67"/>
        <v>0.15612999999999999</v>
      </c>
      <c r="AB835" s="25">
        <f t="shared" si="68"/>
        <v>1.2163229390452335E-2</v>
      </c>
      <c r="AC835" s="23">
        <f t="shared" si="69"/>
        <v>-2.7334792207352715E-2</v>
      </c>
    </row>
    <row r="836" spans="1:29" x14ac:dyDescent="0.3">
      <c r="A836" s="4" t="s">
        <v>121</v>
      </c>
      <c r="B836" s="18">
        <v>45108</v>
      </c>
      <c r="C836" s="4" t="s">
        <v>279</v>
      </c>
      <c r="D836" s="4">
        <v>7</v>
      </c>
      <c r="E836" s="15">
        <v>600241.84</v>
      </c>
      <c r="F836" s="19">
        <v>1</v>
      </c>
      <c r="G836" s="20">
        <v>0</v>
      </c>
      <c r="H836" s="4">
        <v>84.3</v>
      </c>
      <c r="I836" s="4">
        <v>7</v>
      </c>
      <c r="J836" s="4">
        <v>0</v>
      </c>
      <c r="K836" s="21">
        <v>0.93610000000000004</v>
      </c>
      <c r="L836" s="21">
        <v>3.3300000000000003E-2</v>
      </c>
      <c r="M836" s="4">
        <v>0</v>
      </c>
      <c r="N836" s="4">
        <v>0</v>
      </c>
      <c r="O836" s="4">
        <v>0</v>
      </c>
      <c r="P836" s="4">
        <v>92.5</v>
      </c>
      <c r="Q836" s="15">
        <v>0</v>
      </c>
      <c r="R836" s="15">
        <v>12067.18</v>
      </c>
      <c r="S836" s="15">
        <v>5994.91</v>
      </c>
      <c r="T836" s="15">
        <v>641005.89</v>
      </c>
      <c r="U836" s="22">
        <f t="shared" si="65"/>
        <v>606314.11</v>
      </c>
      <c r="V836" s="23">
        <f t="shared" si="66"/>
        <v>5.4120844349807809E-2</v>
      </c>
      <c r="W836" s="24">
        <f>Parametros!$B$4*H836+Parametros!$B$5*K836*100+Parametros!$B$6*P836+Parametros!$B$7*(1-L836)*100</f>
        <v>90.588499999999996</v>
      </c>
      <c r="X836" s="16">
        <f>INDEX('Tasa Referencia'!$B$2:$B$37,MATCH(B836,'Tasa Referencia'!$A$2:$A$37,0))</f>
        <v>0.1132</v>
      </c>
      <c r="Y836" s="16">
        <f>INDEX('Catalogo Proveedores'!$N$2:$N$101,MATCH(A836,'Catalogo Proveedores'!$A$2:$A$101,0))</f>
        <v>4.0800000000000003E-2</v>
      </c>
      <c r="Z836" s="14">
        <v>4.0299999999999997E-3</v>
      </c>
      <c r="AA836" s="16">
        <f t="shared" si="67"/>
        <v>0.15803</v>
      </c>
      <c r="AB836" s="25">
        <f t="shared" si="68"/>
        <v>1.230174200784373E-2</v>
      </c>
      <c r="AC836" s="23">
        <f t="shared" si="69"/>
        <v>4.1819102341964079E-2</v>
      </c>
    </row>
    <row r="837" spans="1:29" x14ac:dyDescent="0.3">
      <c r="A837" s="4" t="s">
        <v>121</v>
      </c>
      <c r="B837" s="18">
        <v>45139</v>
      </c>
      <c r="C837" s="4" t="s">
        <v>279</v>
      </c>
      <c r="D837" s="4">
        <v>8</v>
      </c>
      <c r="E837" s="15">
        <v>596958.13</v>
      </c>
      <c r="F837" s="19">
        <v>1</v>
      </c>
      <c r="G837" s="20">
        <v>0</v>
      </c>
      <c r="H837" s="4">
        <v>87.7</v>
      </c>
      <c r="I837" s="4">
        <v>5</v>
      </c>
      <c r="J837" s="4">
        <v>0</v>
      </c>
      <c r="K837" s="21">
        <v>0.9204</v>
      </c>
      <c r="L837" s="21">
        <v>5.2499999999999998E-2</v>
      </c>
      <c r="M837" s="4">
        <v>0</v>
      </c>
      <c r="N837" s="4">
        <v>0</v>
      </c>
      <c r="O837" s="4">
        <v>0</v>
      </c>
      <c r="P837" s="4">
        <v>92.2</v>
      </c>
      <c r="Q837" s="15">
        <v>0</v>
      </c>
      <c r="R837" s="15">
        <v>21122.84</v>
      </c>
      <c r="S837" s="15">
        <v>9408.35</v>
      </c>
      <c r="T837" s="15">
        <v>683920.79</v>
      </c>
      <c r="U837" s="22">
        <f t="shared" si="65"/>
        <v>608672.62</v>
      </c>
      <c r="V837" s="23">
        <f t="shared" si="66"/>
        <v>0.1100246857534482</v>
      </c>
      <c r="W837" s="24">
        <f>Parametros!$B$4*H837+Parametros!$B$5*K837*100+Parametros!$B$6*P837+Parametros!$B$7*(1-L837)*100</f>
        <v>90.959500000000006</v>
      </c>
      <c r="X837" s="16">
        <f>INDEX('Tasa Referencia'!$B$2:$B$37,MATCH(B837,'Tasa Referencia'!$A$2:$A$37,0))</f>
        <v>0.1124</v>
      </c>
      <c r="Y837" s="16">
        <f>INDEX('Catalogo Proveedores'!$N$2:$N$101,MATCH(A837,'Catalogo Proveedores'!$A$2:$A$101,0))</f>
        <v>4.0800000000000003E-2</v>
      </c>
      <c r="Z837" s="14">
        <v>4.1000000000000003E-3</v>
      </c>
      <c r="AA837" s="16">
        <f t="shared" si="67"/>
        <v>0.1573</v>
      </c>
      <c r="AB837" s="25">
        <f t="shared" si="68"/>
        <v>1.2248548663164938E-2</v>
      </c>
      <c r="AC837" s="23">
        <f t="shared" si="69"/>
        <v>9.7776137090283266E-2</v>
      </c>
    </row>
    <row r="838" spans="1:29" x14ac:dyDescent="0.3">
      <c r="A838" s="4" t="s">
        <v>121</v>
      </c>
      <c r="B838" s="18">
        <v>45170</v>
      </c>
      <c r="C838" s="4" t="s">
        <v>279</v>
      </c>
      <c r="D838" s="4">
        <v>9</v>
      </c>
      <c r="E838" s="15">
        <v>570056.24</v>
      </c>
      <c r="F838" s="19">
        <v>1.0684</v>
      </c>
      <c r="G838" s="20">
        <v>6.8400000000000002E-2</v>
      </c>
      <c r="H838" s="4">
        <v>87</v>
      </c>
      <c r="I838" s="4">
        <v>6</v>
      </c>
      <c r="J838" s="4">
        <v>1</v>
      </c>
      <c r="K838" s="21">
        <v>0.8125</v>
      </c>
      <c r="L838" s="21">
        <v>6.13E-2</v>
      </c>
      <c r="M838" s="4">
        <v>2</v>
      </c>
      <c r="N838" s="4">
        <v>0</v>
      </c>
      <c r="O838" s="4">
        <v>0</v>
      </c>
      <c r="P838" s="4">
        <v>92.7</v>
      </c>
      <c r="Q838" s="15">
        <v>7744.58</v>
      </c>
      <c r="R838" s="15">
        <v>18395.82</v>
      </c>
      <c r="S838" s="15">
        <v>11627.98</v>
      </c>
      <c r="T838" s="15">
        <v>590054.88</v>
      </c>
      <c r="U838" s="22">
        <f t="shared" si="65"/>
        <v>584568.65999999992</v>
      </c>
      <c r="V838" s="23">
        <f t="shared" si="66"/>
        <v>9.2978131118923862E-3</v>
      </c>
      <c r="W838" s="24">
        <f>Parametros!$B$4*H838+Parametros!$B$5*K838*100+Parametros!$B$6*P838+Parametros!$B$7*(1-L838)*100</f>
        <v>87.44550000000001</v>
      </c>
      <c r="X838" s="16">
        <f>INDEX('Tasa Referencia'!$B$2:$B$37,MATCH(B838,'Tasa Referencia'!$A$2:$A$37,0))</f>
        <v>0.1134</v>
      </c>
      <c r="Y838" s="16">
        <f>INDEX('Catalogo Proveedores'!$N$2:$N$101,MATCH(A838,'Catalogo Proveedores'!$A$2:$A$101,0))</f>
        <v>4.0800000000000003E-2</v>
      </c>
      <c r="Z838" s="14">
        <v>-5.9999999999999995E-4</v>
      </c>
      <c r="AA838" s="16">
        <f t="shared" si="67"/>
        <v>0.15360000000000001</v>
      </c>
      <c r="AB838" s="25">
        <f t="shared" si="68"/>
        <v>1.1978464630076679E-2</v>
      </c>
      <c r="AC838" s="23">
        <f t="shared" si="69"/>
        <v>-2.6806515181842933E-3</v>
      </c>
    </row>
    <row r="839" spans="1:29" x14ac:dyDescent="0.3">
      <c r="A839" s="4" t="s">
        <v>121</v>
      </c>
      <c r="B839" s="18">
        <v>45200</v>
      </c>
      <c r="C839" s="4" t="s">
        <v>279</v>
      </c>
      <c r="D839" s="4">
        <v>10</v>
      </c>
      <c r="E839" s="15">
        <v>518438.6</v>
      </c>
      <c r="F839" s="19">
        <v>1.0684</v>
      </c>
      <c r="G839" s="20">
        <v>0</v>
      </c>
      <c r="H839" s="4">
        <v>87.4</v>
      </c>
      <c r="I839" s="4">
        <v>7</v>
      </c>
      <c r="J839" s="4">
        <v>1</v>
      </c>
      <c r="K839" s="21">
        <v>0.86929999999999996</v>
      </c>
      <c r="L839" s="21">
        <v>4.1399999999999999E-2</v>
      </c>
      <c r="M839" s="4">
        <v>1</v>
      </c>
      <c r="N839" s="4">
        <v>1</v>
      </c>
      <c r="O839" s="4">
        <v>101.6</v>
      </c>
      <c r="P839" s="4">
        <v>97.7</v>
      </c>
      <c r="Q839" s="15">
        <v>294352.63</v>
      </c>
      <c r="R839" s="15">
        <v>11626.98</v>
      </c>
      <c r="S839" s="15">
        <v>7474.92</v>
      </c>
      <c r="T839" s="15">
        <v>541753.09</v>
      </c>
      <c r="U839" s="22">
        <f t="shared" si="65"/>
        <v>816943.28999999992</v>
      </c>
      <c r="V839" s="23">
        <f t="shared" si="66"/>
        <v>-0.50796240036212803</v>
      </c>
      <c r="W839" s="24">
        <f>Parametros!$B$4*H839+Parametros!$B$5*K839*100+Parametros!$B$6*P839+Parametros!$B$7*(1-L839)*100</f>
        <v>90.588000000000008</v>
      </c>
      <c r="X839" s="16">
        <f>INDEX('Tasa Referencia'!$B$2:$B$37,MATCH(B839,'Tasa Referencia'!$A$2:$A$37,0))</f>
        <v>0.1103</v>
      </c>
      <c r="Y839" s="16">
        <f>INDEX('Catalogo Proveedores'!$N$2:$N$101,MATCH(A839,'Catalogo Proveedores'!$A$2:$A$101,0))</f>
        <v>4.0800000000000003E-2</v>
      </c>
      <c r="Z839" s="14">
        <v>-3.8999999999999999E-4</v>
      </c>
      <c r="AA839" s="16">
        <f t="shared" si="67"/>
        <v>0.15071000000000001</v>
      </c>
      <c r="AB839" s="25">
        <f t="shared" si="68"/>
        <v>1.1766954195802315E-2</v>
      </c>
      <c r="AC839" s="23">
        <f t="shared" si="69"/>
        <v>-0.51972935455793035</v>
      </c>
    </row>
    <row r="840" spans="1:29" x14ac:dyDescent="0.3">
      <c r="A840" s="4" t="s">
        <v>121</v>
      </c>
      <c r="B840" s="18">
        <v>45231</v>
      </c>
      <c r="C840" s="4" t="s">
        <v>279</v>
      </c>
      <c r="D840" s="4">
        <v>11</v>
      </c>
      <c r="E840" s="15">
        <v>560492.9</v>
      </c>
      <c r="F840" s="19">
        <v>1.0684</v>
      </c>
      <c r="G840" s="20">
        <v>0</v>
      </c>
      <c r="H840" s="4">
        <v>84.5</v>
      </c>
      <c r="I840" s="4">
        <v>7</v>
      </c>
      <c r="J840" s="4">
        <v>0</v>
      </c>
      <c r="K840" s="21">
        <v>0.97599999999999998</v>
      </c>
      <c r="L840" s="21">
        <v>3.9300000000000002E-2</v>
      </c>
      <c r="M840" s="4">
        <v>0</v>
      </c>
      <c r="N840" s="4">
        <v>0</v>
      </c>
      <c r="O840" s="4">
        <v>0</v>
      </c>
      <c r="P840" s="4">
        <v>92.9</v>
      </c>
      <c r="Q840" s="15">
        <v>0</v>
      </c>
      <c r="R840" s="15">
        <v>12492.06</v>
      </c>
      <c r="S840" s="15">
        <v>6614.85</v>
      </c>
      <c r="T840" s="15">
        <v>597091.67000000004</v>
      </c>
      <c r="U840" s="22">
        <f t="shared" si="65"/>
        <v>566370.1100000001</v>
      </c>
      <c r="V840" s="23">
        <f t="shared" si="66"/>
        <v>5.1451998987023108E-2</v>
      </c>
      <c r="W840" s="24">
        <f>Parametros!$B$4*H840+Parametros!$B$5*K840*100+Parametros!$B$6*P840+Parametros!$B$7*(1-L840)*100</f>
        <v>91.845500000000001</v>
      </c>
      <c r="X840" s="16">
        <f>INDEX('Tasa Referencia'!$B$2:$B$37,MATCH(B840,'Tasa Referencia'!$A$2:$A$37,0))</f>
        <v>0.1144</v>
      </c>
      <c r="Y840" s="16">
        <f>INDEX('Catalogo Proveedores'!$N$2:$N$101,MATCH(A840,'Catalogo Proveedores'!$A$2:$A$101,0))</f>
        <v>4.0800000000000003E-2</v>
      </c>
      <c r="Z840" s="14">
        <v>-1.06E-3</v>
      </c>
      <c r="AA840" s="16">
        <f t="shared" si="67"/>
        <v>0.15414</v>
      </c>
      <c r="AB840" s="25">
        <f t="shared" si="68"/>
        <v>1.2017931744867649E-2</v>
      </c>
      <c r="AC840" s="23">
        <f t="shared" si="69"/>
        <v>3.9434067242155459E-2</v>
      </c>
    </row>
    <row r="841" spans="1:29" x14ac:dyDescent="0.3">
      <c r="A841" s="4" t="s">
        <v>121</v>
      </c>
      <c r="B841" s="18">
        <v>45261</v>
      </c>
      <c r="C841" s="4" t="s">
        <v>279</v>
      </c>
      <c r="D841" s="4">
        <v>12</v>
      </c>
      <c r="E841" s="15">
        <v>533948.01</v>
      </c>
      <c r="F841" s="19">
        <v>1.0684</v>
      </c>
      <c r="G841" s="20">
        <v>0</v>
      </c>
      <c r="H841" s="4">
        <v>84.9</v>
      </c>
      <c r="I841" s="4">
        <v>5</v>
      </c>
      <c r="J841" s="4">
        <v>0</v>
      </c>
      <c r="K841" s="21">
        <v>0.91569999999999996</v>
      </c>
      <c r="L841" s="21">
        <v>7.6799999999999993E-2</v>
      </c>
      <c r="M841" s="4">
        <v>1</v>
      </c>
      <c r="N841" s="4">
        <v>0</v>
      </c>
      <c r="O841" s="4">
        <v>0</v>
      </c>
      <c r="P841" s="4">
        <v>93.5</v>
      </c>
      <c r="Q841" s="15">
        <v>1751.97</v>
      </c>
      <c r="R841" s="15">
        <v>27824.71</v>
      </c>
      <c r="S841" s="15">
        <v>12308.34</v>
      </c>
      <c r="T841" s="15">
        <v>579658.18999999994</v>
      </c>
      <c r="U841" s="22">
        <f t="shared" si="65"/>
        <v>551216.35</v>
      </c>
      <c r="V841" s="23">
        <f t="shared" si="66"/>
        <v>4.9066571456533668E-2</v>
      </c>
      <c r="W841" s="24">
        <f>Parametros!$B$4*H841+Parametros!$B$5*K841*100+Parametros!$B$6*P841+Parametros!$B$7*(1-L841)*100</f>
        <v>89.733999999999995</v>
      </c>
      <c r="X841" s="16">
        <f>INDEX('Tasa Referencia'!$B$2:$B$37,MATCH(B841,'Tasa Referencia'!$A$2:$A$37,0))</f>
        <v>0.1124</v>
      </c>
      <c r="Y841" s="16">
        <f>INDEX('Catalogo Proveedores'!$N$2:$N$101,MATCH(A841,'Catalogo Proveedores'!$A$2:$A$101,0))</f>
        <v>4.0800000000000003E-2</v>
      </c>
      <c r="Z841" s="14">
        <v>1.67E-3</v>
      </c>
      <c r="AA841" s="16">
        <f t="shared" si="67"/>
        <v>0.15487000000000001</v>
      </c>
      <c r="AB841" s="25">
        <f t="shared" si="68"/>
        <v>1.2071258537078577E-2</v>
      </c>
      <c r="AC841" s="23">
        <f t="shared" si="69"/>
        <v>3.6995312919455091E-2</v>
      </c>
    </row>
    <row r="842" spans="1:29" x14ac:dyDescent="0.3">
      <c r="A842" s="4" t="s">
        <v>121</v>
      </c>
      <c r="B842" s="18">
        <v>45292</v>
      </c>
      <c r="C842" s="4" t="s">
        <v>281</v>
      </c>
      <c r="D842" s="4">
        <v>1</v>
      </c>
      <c r="E842" s="15">
        <v>564320.37</v>
      </c>
      <c r="F842" s="19">
        <v>1.0684</v>
      </c>
      <c r="G842" s="20">
        <v>0</v>
      </c>
      <c r="H842" s="4">
        <v>86.3</v>
      </c>
      <c r="I842" s="4">
        <v>6</v>
      </c>
      <c r="J842" s="4">
        <v>0</v>
      </c>
      <c r="K842" s="21">
        <v>0.92759999999999998</v>
      </c>
      <c r="L842" s="21">
        <v>7.4899999999999994E-2</v>
      </c>
      <c r="M842" s="4">
        <v>1</v>
      </c>
      <c r="N842" s="4">
        <v>0</v>
      </c>
      <c r="O842" s="4">
        <v>0</v>
      </c>
      <c r="P842" s="4">
        <v>90.3</v>
      </c>
      <c r="Q842" s="15">
        <v>2062.4499999999998</v>
      </c>
      <c r="R842" s="15">
        <v>16737.45</v>
      </c>
      <c r="S842" s="15">
        <v>12673.21</v>
      </c>
      <c r="T842" s="15">
        <v>608177.87</v>
      </c>
      <c r="U842" s="22">
        <f t="shared" si="65"/>
        <v>570447.05999999994</v>
      </c>
      <c r="V842" s="23">
        <f t="shared" si="66"/>
        <v>6.2039103790475073E-2</v>
      </c>
      <c r="W842" s="24">
        <f>Parametros!$B$4*H842+Parametros!$B$5*K842*100+Parametros!$B$6*P842+Parametros!$B$7*(1-L842)*100</f>
        <v>89.969499999999982</v>
      </c>
      <c r="X842" s="16">
        <f>INDEX('Tasa Referencia'!$B$2:$B$37,MATCH(B842,'Tasa Referencia'!$A$2:$A$37,0))</f>
        <v>0.1133</v>
      </c>
      <c r="Y842" s="16">
        <f>INDEX('Catalogo Proveedores'!$N$2:$N$101,MATCH(A842,'Catalogo Proveedores'!$A$2:$A$101,0))</f>
        <v>4.0800000000000003E-2</v>
      </c>
      <c r="Z842" s="14">
        <v>-2.14E-3</v>
      </c>
      <c r="AA842" s="16">
        <f t="shared" si="67"/>
        <v>0.15196000000000001</v>
      </c>
      <c r="AB842" s="25">
        <f t="shared" si="68"/>
        <v>1.1858497638180587E-2</v>
      </c>
      <c r="AC842" s="23">
        <f t="shared" si="69"/>
        <v>5.0180606152294485E-2</v>
      </c>
    </row>
    <row r="843" spans="1:29" x14ac:dyDescent="0.3">
      <c r="A843" s="4" t="s">
        <v>121</v>
      </c>
      <c r="B843" s="18">
        <v>45323</v>
      </c>
      <c r="C843" s="4" t="s">
        <v>281</v>
      </c>
      <c r="D843" s="4">
        <v>2</v>
      </c>
      <c r="E843" s="15">
        <v>670896.51</v>
      </c>
      <c r="F843" s="19">
        <v>1.0684</v>
      </c>
      <c r="G843" s="20">
        <v>0</v>
      </c>
      <c r="H843" s="4">
        <v>92</v>
      </c>
      <c r="I843" s="4">
        <v>6</v>
      </c>
      <c r="J843" s="4">
        <v>0</v>
      </c>
      <c r="K843" s="21">
        <v>0.94950000000000001</v>
      </c>
      <c r="L843" s="21">
        <v>2.3800000000000002E-2</v>
      </c>
      <c r="M843" s="4">
        <v>1</v>
      </c>
      <c r="N843" s="4">
        <v>0</v>
      </c>
      <c r="O843" s="4">
        <v>0</v>
      </c>
      <c r="P843" s="4">
        <v>93</v>
      </c>
      <c r="Q843" s="15">
        <v>1466.05</v>
      </c>
      <c r="R843" s="15">
        <v>10735.3</v>
      </c>
      <c r="S843" s="15">
        <v>4798.1499999999996</v>
      </c>
      <c r="T843" s="15">
        <v>745100.84</v>
      </c>
      <c r="U843" s="22">
        <f t="shared" si="65"/>
        <v>678299.71000000008</v>
      </c>
      <c r="V843" s="23">
        <f t="shared" si="66"/>
        <v>8.9653811153937085E-2</v>
      </c>
      <c r="W843" s="24">
        <f>Parametros!$B$4*H843+Parametros!$B$5*K843*100+Parametros!$B$6*P843+Parametros!$B$7*(1-L843)*100</f>
        <v>93.927999999999997</v>
      </c>
      <c r="X843" s="16">
        <f>INDEX('Tasa Referencia'!$B$2:$B$37,MATCH(B843,'Tasa Referencia'!$A$2:$A$37,0))</f>
        <v>0.1123</v>
      </c>
      <c r="Y843" s="16">
        <f>INDEX('Catalogo Proveedores'!$N$2:$N$101,MATCH(A843,'Catalogo Proveedores'!$A$2:$A$101,0))</f>
        <v>4.0800000000000003E-2</v>
      </c>
      <c r="Z843" s="14">
        <v>-1.1999999999999999E-3</v>
      </c>
      <c r="AA843" s="16">
        <f t="shared" si="67"/>
        <v>0.15190000000000001</v>
      </c>
      <c r="AB843" s="25">
        <f t="shared" si="68"/>
        <v>1.1854105633884116E-2</v>
      </c>
      <c r="AC843" s="23">
        <f t="shared" si="69"/>
        <v>7.779970552005297E-2</v>
      </c>
    </row>
    <row r="844" spans="1:29" x14ac:dyDescent="0.3">
      <c r="A844" s="4" t="s">
        <v>121</v>
      </c>
      <c r="B844" s="18">
        <v>45352</v>
      </c>
      <c r="C844" s="4" t="s">
        <v>281</v>
      </c>
      <c r="D844" s="4">
        <v>3</v>
      </c>
      <c r="E844" s="15">
        <v>605883.72</v>
      </c>
      <c r="F844" s="19">
        <v>1.0684</v>
      </c>
      <c r="G844" s="20">
        <v>0</v>
      </c>
      <c r="H844" s="4">
        <v>92.3</v>
      </c>
      <c r="I844" s="4">
        <v>6</v>
      </c>
      <c r="J844" s="4">
        <v>1</v>
      </c>
      <c r="K844" s="21">
        <v>0.83660000000000001</v>
      </c>
      <c r="L844" s="21">
        <v>1.7600000000000001E-2</v>
      </c>
      <c r="M844" s="4">
        <v>0</v>
      </c>
      <c r="N844" s="4">
        <v>0</v>
      </c>
      <c r="O844" s="4">
        <v>0</v>
      </c>
      <c r="P844" s="4">
        <v>94.9</v>
      </c>
      <c r="Q844" s="15">
        <v>0</v>
      </c>
      <c r="R844" s="15">
        <v>6504.9</v>
      </c>
      <c r="S844" s="15">
        <v>4415.88</v>
      </c>
      <c r="T844" s="15">
        <v>621204.94999999995</v>
      </c>
      <c r="U844" s="22">
        <f t="shared" si="65"/>
        <v>607972.74</v>
      </c>
      <c r="V844" s="23">
        <f t="shared" si="66"/>
        <v>2.1300876626948906E-2</v>
      </c>
      <c r="W844" s="24">
        <f>Parametros!$B$4*H844+Parametros!$B$5*K844*100+Parametros!$B$6*P844+Parametros!$B$7*(1-L844)*100</f>
        <v>91.119</v>
      </c>
      <c r="X844" s="16">
        <f>INDEX('Tasa Referencia'!$B$2:$B$37,MATCH(B844,'Tasa Referencia'!$A$2:$A$37,0))</f>
        <v>0.1101</v>
      </c>
      <c r="Y844" s="16">
        <f>INDEX('Catalogo Proveedores'!$N$2:$N$101,MATCH(A844,'Catalogo Proveedores'!$A$2:$A$101,0))</f>
        <v>4.0800000000000003E-2</v>
      </c>
      <c r="Z844" s="14">
        <v>4.4000000000000002E-4</v>
      </c>
      <c r="AA844" s="16">
        <f t="shared" si="67"/>
        <v>0.15134</v>
      </c>
      <c r="AB844" s="25">
        <f t="shared" si="68"/>
        <v>1.1813103478251152E-2</v>
      </c>
      <c r="AC844" s="23">
        <f t="shared" si="69"/>
        <v>9.4877731486977535E-3</v>
      </c>
    </row>
    <row r="845" spans="1:29" x14ac:dyDescent="0.3">
      <c r="A845" s="4" t="s">
        <v>121</v>
      </c>
      <c r="B845" s="18">
        <v>45383</v>
      </c>
      <c r="C845" s="4" t="s">
        <v>281</v>
      </c>
      <c r="D845" s="4">
        <v>4</v>
      </c>
      <c r="E845" s="15">
        <v>688604.44</v>
      </c>
      <c r="F845" s="19">
        <v>1.0684</v>
      </c>
      <c r="G845" s="20">
        <v>0</v>
      </c>
      <c r="H845" s="4">
        <v>88.1</v>
      </c>
      <c r="I845" s="4">
        <v>4</v>
      </c>
      <c r="J845" s="4">
        <v>1</v>
      </c>
      <c r="K845" s="21">
        <v>0.82140000000000002</v>
      </c>
      <c r="L845" s="21">
        <v>5.9299999999999999E-2</v>
      </c>
      <c r="M845" s="4">
        <v>3</v>
      </c>
      <c r="N845" s="4">
        <v>1</v>
      </c>
      <c r="O845" s="4">
        <v>4.5</v>
      </c>
      <c r="P845" s="4">
        <v>97.6</v>
      </c>
      <c r="Q845" s="15">
        <v>24367.87</v>
      </c>
      <c r="R845" s="15">
        <v>16877.39</v>
      </c>
      <c r="S845" s="15">
        <v>13624.3</v>
      </c>
      <c r="T845" s="15">
        <v>695637.75</v>
      </c>
      <c r="U845" s="22">
        <f t="shared" si="65"/>
        <v>716225.39999999991</v>
      </c>
      <c r="V845" s="23">
        <f t="shared" si="66"/>
        <v>-2.9595360516303071E-2</v>
      </c>
      <c r="W845" s="24">
        <f>Parametros!$B$4*H845+Parametros!$B$5*K845*100+Parametros!$B$6*P845+Parametros!$B$7*(1-L845)*100</f>
        <v>89.107500000000002</v>
      </c>
      <c r="X845" s="16">
        <f>INDEX('Tasa Referencia'!$B$2:$B$37,MATCH(B845,'Tasa Referencia'!$A$2:$A$37,0))</f>
        <v>0.10920000000000001</v>
      </c>
      <c r="Y845" s="16">
        <f>INDEX('Catalogo Proveedores'!$N$2:$N$101,MATCH(A845,'Catalogo Proveedores'!$A$2:$A$101,0))</f>
        <v>4.0800000000000003E-2</v>
      </c>
      <c r="Z845" s="14">
        <v>-2.3999999999999998E-3</v>
      </c>
      <c r="AA845" s="16">
        <f t="shared" si="67"/>
        <v>0.14760000000000001</v>
      </c>
      <c r="AB845" s="25">
        <f t="shared" si="68"/>
        <v>1.1538797974374848E-2</v>
      </c>
      <c r="AC845" s="23">
        <f t="shared" si="69"/>
        <v>-4.1134158490677919E-2</v>
      </c>
    </row>
    <row r="846" spans="1:29" x14ac:dyDescent="0.3">
      <c r="A846" s="4" t="s">
        <v>121</v>
      </c>
      <c r="B846" s="18">
        <v>45413</v>
      </c>
      <c r="C846" s="4" t="s">
        <v>281</v>
      </c>
      <c r="D846" s="4">
        <v>5</v>
      </c>
      <c r="E846" s="15">
        <v>694903.98</v>
      </c>
      <c r="F846" s="19">
        <v>1.0684</v>
      </c>
      <c r="G846" s="20">
        <v>0</v>
      </c>
      <c r="H846" s="4">
        <v>86.4</v>
      </c>
      <c r="I846" s="4">
        <v>5</v>
      </c>
      <c r="J846" s="4">
        <v>1</v>
      </c>
      <c r="K846" s="21">
        <v>0.83379999999999999</v>
      </c>
      <c r="L846" s="21">
        <v>5.8599999999999999E-2</v>
      </c>
      <c r="M846" s="4">
        <v>0</v>
      </c>
      <c r="N846" s="4">
        <v>0</v>
      </c>
      <c r="O846" s="4">
        <v>0</v>
      </c>
      <c r="P846" s="4">
        <v>97.2</v>
      </c>
      <c r="Q846" s="15">
        <v>0</v>
      </c>
      <c r="R846" s="15">
        <v>15731.39</v>
      </c>
      <c r="S846" s="15">
        <v>13599.45</v>
      </c>
      <c r="T846" s="15">
        <v>714414.15</v>
      </c>
      <c r="U846" s="22">
        <f t="shared" si="65"/>
        <v>697035.92</v>
      </c>
      <c r="V846" s="23">
        <f t="shared" si="66"/>
        <v>2.4325148095120989E-2</v>
      </c>
      <c r="W846" s="24">
        <f>Parametros!$B$4*H846+Parametros!$B$5*K846*100+Parametros!$B$6*P846+Parametros!$B$7*(1-L846)*100</f>
        <v>88.814999999999984</v>
      </c>
      <c r="X846" s="16">
        <f>INDEX('Tasa Referencia'!$B$2:$B$37,MATCH(B846,'Tasa Referencia'!$A$2:$A$37,0))</f>
        <v>0.1077</v>
      </c>
      <c r="Y846" s="16">
        <f>INDEX('Catalogo Proveedores'!$N$2:$N$101,MATCH(A846,'Catalogo Proveedores'!$A$2:$A$101,0))</f>
        <v>4.0800000000000003E-2</v>
      </c>
      <c r="Z846" s="14">
        <v>-2.1199999999999999E-3</v>
      </c>
      <c r="AA846" s="16">
        <f t="shared" si="67"/>
        <v>0.14638000000000001</v>
      </c>
      <c r="AB846" s="25">
        <f t="shared" si="68"/>
        <v>1.1449141368931048E-2</v>
      </c>
      <c r="AC846" s="23">
        <f t="shared" si="69"/>
        <v>1.287600672618994E-2</v>
      </c>
    </row>
    <row r="847" spans="1:29" x14ac:dyDescent="0.3">
      <c r="A847" s="4" t="s">
        <v>121</v>
      </c>
      <c r="B847" s="18">
        <v>45444</v>
      </c>
      <c r="C847" s="4" t="s">
        <v>281</v>
      </c>
      <c r="D847" s="4">
        <v>6</v>
      </c>
      <c r="E847" s="15">
        <v>730960.7</v>
      </c>
      <c r="F847" s="19">
        <v>1.0684</v>
      </c>
      <c r="G847" s="20">
        <v>0</v>
      </c>
      <c r="H847" s="4">
        <v>88.5</v>
      </c>
      <c r="I847" s="4">
        <v>6</v>
      </c>
      <c r="J847" s="4">
        <v>0</v>
      </c>
      <c r="K847" s="21">
        <v>0.91949999999999998</v>
      </c>
      <c r="L847" s="21">
        <v>3.1300000000000001E-2</v>
      </c>
      <c r="M847" s="4">
        <v>0</v>
      </c>
      <c r="N847" s="4">
        <v>0</v>
      </c>
      <c r="O847" s="4">
        <v>0</v>
      </c>
      <c r="P847" s="4">
        <v>93.4</v>
      </c>
      <c r="Q847" s="15">
        <v>0</v>
      </c>
      <c r="R847" s="15">
        <v>7161.97</v>
      </c>
      <c r="S847" s="15">
        <v>6863.24</v>
      </c>
      <c r="T847" s="15">
        <v>796760.3</v>
      </c>
      <c r="U847" s="22">
        <f t="shared" si="65"/>
        <v>731259.42999999993</v>
      </c>
      <c r="V847" s="23">
        <f t="shared" si="66"/>
        <v>8.2209003134317948E-2</v>
      </c>
      <c r="W847" s="24">
        <f>Parametros!$B$4*H847+Parametros!$B$5*K847*100+Parametros!$B$6*P847+Parametros!$B$7*(1-L847)*100</f>
        <v>91.770499999999998</v>
      </c>
      <c r="X847" s="16">
        <f>INDEX('Tasa Referencia'!$B$2:$B$37,MATCH(B847,'Tasa Referencia'!$A$2:$A$37,0))</f>
        <v>0.1045</v>
      </c>
      <c r="Y847" s="16">
        <f>INDEX('Catalogo Proveedores'!$N$2:$N$101,MATCH(A847,'Catalogo Proveedores'!$A$2:$A$101,0))</f>
        <v>4.0800000000000003E-2</v>
      </c>
      <c r="Z847" s="14">
        <v>-1.0300000000000001E-3</v>
      </c>
      <c r="AA847" s="16">
        <f t="shared" si="67"/>
        <v>0.14426999999999998</v>
      </c>
      <c r="AB847" s="25">
        <f t="shared" si="68"/>
        <v>1.1293872887684131E-2</v>
      </c>
      <c r="AC847" s="23">
        <f t="shared" si="69"/>
        <v>7.0915130246633817E-2</v>
      </c>
    </row>
    <row r="848" spans="1:29" x14ac:dyDescent="0.3">
      <c r="A848" s="4" t="s">
        <v>121</v>
      </c>
      <c r="B848" s="18">
        <v>45474</v>
      </c>
      <c r="C848" s="4" t="s">
        <v>281</v>
      </c>
      <c r="D848" s="4">
        <v>7</v>
      </c>
      <c r="E848" s="15">
        <v>664250.47</v>
      </c>
      <c r="F848" s="19">
        <v>1.0684</v>
      </c>
      <c r="G848" s="20">
        <v>0</v>
      </c>
      <c r="H848" s="4">
        <v>83.7</v>
      </c>
      <c r="I848" s="4">
        <v>6</v>
      </c>
      <c r="J848" s="4">
        <v>1</v>
      </c>
      <c r="K848" s="21">
        <v>0.87770000000000004</v>
      </c>
      <c r="L848" s="21">
        <v>8.4400000000000003E-2</v>
      </c>
      <c r="M848" s="4">
        <v>0</v>
      </c>
      <c r="N848" s="4">
        <v>0</v>
      </c>
      <c r="O848" s="4">
        <v>0</v>
      </c>
      <c r="P848" s="4">
        <v>90.2</v>
      </c>
      <c r="Q848" s="15">
        <v>0</v>
      </c>
      <c r="R848" s="15">
        <v>31739.45</v>
      </c>
      <c r="S848" s="15">
        <v>18141.310000000001</v>
      </c>
      <c r="T848" s="15">
        <v>706677.59</v>
      </c>
      <c r="U848" s="22">
        <f t="shared" si="65"/>
        <v>677848.60999999987</v>
      </c>
      <c r="V848" s="23">
        <f t="shared" si="66"/>
        <v>4.0795095822976496E-2</v>
      </c>
      <c r="W848" s="24">
        <f>Parametros!$B$4*H848+Parametros!$B$5*K848*100+Parametros!$B$6*P848+Parametros!$B$7*(1-L848)*100</f>
        <v>87.399999999999991</v>
      </c>
      <c r="X848" s="16">
        <f>INDEX('Tasa Referencia'!$B$2:$B$37,MATCH(B848,'Tasa Referencia'!$A$2:$A$37,0))</f>
        <v>0.1027</v>
      </c>
      <c r="Y848" s="16">
        <f>INDEX('Catalogo Proveedores'!$N$2:$N$101,MATCH(A848,'Catalogo Proveedores'!$A$2:$A$101,0))</f>
        <v>4.0800000000000003E-2</v>
      </c>
      <c r="Z848" s="14">
        <v>-1.49E-3</v>
      </c>
      <c r="AA848" s="16">
        <f t="shared" si="67"/>
        <v>0.14201000000000003</v>
      </c>
      <c r="AB848" s="25">
        <f t="shared" si="68"/>
        <v>1.1127274990933467E-2</v>
      </c>
      <c r="AC848" s="23">
        <f t="shared" si="69"/>
        <v>2.9667820832043029E-2</v>
      </c>
    </row>
    <row r="849" spans="1:29" x14ac:dyDescent="0.3">
      <c r="A849" s="4" t="s">
        <v>121</v>
      </c>
      <c r="B849" s="18">
        <v>45505</v>
      </c>
      <c r="C849" s="4" t="s">
        <v>281</v>
      </c>
      <c r="D849" s="4">
        <v>8</v>
      </c>
      <c r="E849" s="15">
        <v>663404.24</v>
      </c>
      <c r="F849" s="19">
        <v>1.0684</v>
      </c>
      <c r="G849" s="20">
        <v>0</v>
      </c>
      <c r="H849" s="4">
        <v>85.8</v>
      </c>
      <c r="I849" s="4">
        <v>5</v>
      </c>
      <c r="J849" s="4">
        <v>0</v>
      </c>
      <c r="K849" s="21">
        <v>0.95050000000000001</v>
      </c>
      <c r="L849" s="21">
        <v>3.8100000000000002E-2</v>
      </c>
      <c r="M849" s="4">
        <v>0</v>
      </c>
      <c r="N849" s="4">
        <v>0</v>
      </c>
      <c r="O849" s="4">
        <v>0</v>
      </c>
      <c r="P849" s="4">
        <v>93.8</v>
      </c>
      <c r="Q849" s="15">
        <v>0</v>
      </c>
      <c r="R849" s="15">
        <v>12339.46</v>
      </c>
      <c r="S849" s="15">
        <v>7578.3</v>
      </c>
      <c r="T849" s="15">
        <v>760683.13</v>
      </c>
      <c r="U849" s="22">
        <f t="shared" si="65"/>
        <v>668165.39999999991</v>
      </c>
      <c r="V849" s="23">
        <f t="shared" si="66"/>
        <v>0.12162453241207032</v>
      </c>
      <c r="W849" s="24">
        <f>Parametros!$B$4*H849+Parametros!$B$5*K849*100+Parametros!$B$6*P849+Parametros!$B$7*(1-L849)*100</f>
        <v>91.733500000000006</v>
      </c>
      <c r="X849" s="16">
        <f>INDEX('Tasa Referencia'!$B$2:$B$37,MATCH(B849,'Tasa Referencia'!$A$2:$A$37,0))</f>
        <v>0.1017</v>
      </c>
      <c r="Y849" s="16">
        <f>INDEX('Catalogo Proveedores'!$N$2:$N$101,MATCH(A849,'Catalogo Proveedores'!$A$2:$A$101,0))</f>
        <v>4.0800000000000003E-2</v>
      </c>
      <c r="Z849" s="14">
        <v>-1.3600000000000001E-3</v>
      </c>
      <c r="AA849" s="16">
        <f t="shared" si="67"/>
        <v>0.14114000000000002</v>
      </c>
      <c r="AB849" s="25">
        <f t="shared" si="68"/>
        <v>1.1063061598712398E-2</v>
      </c>
      <c r="AC849" s="23">
        <f t="shared" si="69"/>
        <v>0.11056147081335792</v>
      </c>
    </row>
    <row r="850" spans="1:29" x14ac:dyDescent="0.3">
      <c r="A850" s="4" t="s">
        <v>121</v>
      </c>
      <c r="B850" s="18">
        <v>45536</v>
      </c>
      <c r="C850" s="4" t="s">
        <v>281</v>
      </c>
      <c r="D850" s="4">
        <v>9</v>
      </c>
      <c r="E850" s="15">
        <v>622234.82999999996</v>
      </c>
      <c r="F850" s="19">
        <v>1.1406000000000001</v>
      </c>
      <c r="G850" s="20">
        <v>6.7500000000000004E-2</v>
      </c>
      <c r="H850" s="4">
        <v>85.7</v>
      </c>
      <c r="I850" s="4">
        <v>4</v>
      </c>
      <c r="J850" s="4">
        <v>1</v>
      </c>
      <c r="K850" s="21">
        <v>0.84830000000000005</v>
      </c>
      <c r="L850" s="21">
        <v>3.2199999999999999E-2</v>
      </c>
      <c r="M850" s="4">
        <v>0</v>
      </c>
      <c r="N850" s="4">
        <v>0</v>
      </c>
      <c r="O850" s="4">
        <v>0</v>
      </c>
      <c r="P850" s="4">
        <v>89.3</v>
      </c>
      <c r="Q850" s="15">
        <v>0</v>
      </c>
      <c r="R850" s="15">
        <v>12775.45</v>
      </c>
      <c r="S850" s="15">
        <v>7246.71</v>
      </c>
      <c r="T850" s="15">
        <v>638647.48</v>
      </c>
      <c r="U850" s="22">
        <f t="shared" si="65"/>
        <v>627763.56999999995</v>
      </c>
      <c r="V850" s="23">
        <f t="shared" si="66"/>
        <v>1.7042124710176628E-2</v>
      </c>
      <c r="W850" s="24">
        <f>Parametros!$B$4*H850+Parametros!$B$5*K850*100+Parametros!$B$6*P850+Parametros!$B$7*(1-L850)*100</f>
        <v>87.820999999999998</v>
      </c>
      <c r="X850" s="16">
        <f>INDEX('Tasa Referencia'!$B$2:$B$37,MATCH(B850,'Tasa Referencia'!$A$2:$A$37,0))</f>
        <v>9.7900000000000001E-2</v>
      </c>
      <c r="Y850" s="16">
        <f>INDEX('Catalogo Proveedores'!$N$2:$N$101,MATCH(A850,'Catalogo Proveedores'!$A$2:$A$101,0))</f>
        <v>4.0800000000000003E-2</v>
      </c>
      <c r="Z850" s="14">
        <v>-2.4399999999999999E-3</v>
      </c>
      <c r="AA850" s="16">
        <f t="shared" si="67"/>
        <v>0.13625999999999999</v>
      </c>
      <c r="AB850" s="25">
        <f t="shared" si="68"/>
        <v>1.0702042135660061E-2</v>
      </c>
      <c r="AC850" s="23">
        <f t="shared" si="69"/>
        <v>6.3400825745165666E-3</v>
      </c>
    </row>
    <row r="851" spans="1:29" x14ac:dyDescent="0.3">
      <c r="A851" s="4" t="s">
        <v>121</v>
      </c>
      <c r="B851" s="18">
        <v>45566</v>
      </c>
      <c r="C851" s="4" t="s">
        <v>281</v>
      </c>
      <c r="D851" s="4">
        <v>10</v>
      </c>
      <c r="E851" s="15">
        <v>642774.71</v>
      </c>
      <c r="F851" s="19">
        <v>1.1406000000000001</v>
      </c>
      <c r="G851" s="20">
        <v>0</v>
      </c>
      <c r="H851" s="4">
        <v>81.099999999999994</v>
      </c>
      <c r="I851" s="4">
        <v>6</v>
      </c>
      <c r="J851" s="4">
        <v>1</v>
      </c>
      <c r="K851" s="21">
        <v>0.81240000000000001</v>
      </c>
      <c r="L851" s="21">
        <v>8.1100000000000005E-2</v>
      </c>
      <c r="M851" s="4">
        <v>3</v>
      </c>
      <c r="N851" s="4">
        <v>0</v>
      </c>
      <c r="O851" s="4">
        <v>0</v>
      </c>
      <c r="P851" s="4">
        <v>88.2</v>
      </c>
      <c r="Q851" s="15">
        <v>32030.28</v>
      </c>
      <c r="R851" s="15">
        <v>15996.4</v>
      </c>
      <c r="S851" s="15">
        <v>16922.36</v>
      </c>
      <c r="T851" s="15">
        <v>665206.42000000004</v>
      </c>
      <c r="U851" s="22">
        <f t="shared" si="65"/>
        <v>673879.03</v>
      </c>
      <c r="V851" s="23">
        <f t="shared" si="66"/>
        <v>-1.3037471887297758E-2</v>
      </c>
      <c r="W851" s="24">
        <f>Parametros!$B$4*H851+Parametros!$B$5*K851*100+Parametros!$B$6*P851+Parametros!$B$7*(1-L851)*100</f>
        <v>84.180499999999995</v>
      </c>
      <c r="X851" s="16">
        <f>INDEX('Tasa Referencia'!$B$2:$B$37,MATCH(B851,'Tasa Referencia'!$A$2:$A$37,0))</f>
        <v>9.5200000000000007E-2</v>
      </c>
      <c r="Y851" s="16">
        <f>INDEX('Catalogo Proveedores'!$N$2:$N$101,MATCH(A851,'Catalogo Proveedores'!$A$2:$A$101,0))</f>
        <v>4.0800000000000003E-2</v>
      </c>
      <c r="Z851" s="14">
        <v>-4.5199999999999997E-3</v>
      </c>
      <c r="AA851" s="16">
        <f t="shared" si="67"/>
        <v>0.13148000000000001</v>
      </c>
      <c r="AB851" s="25">
        <f t="shared" si="68"/>
        <v>1.0347040062350432E-2</v>
      </c>
      <c r="AC851" s="23">
        <f t="shared" si="69"/>
        <v>-2.338451194964819E-2</v>
      </c>
    </row>
    <row r="852" spans="1:29" x14ac:dyDescent="0.3">
      <c r="A852" s="4" t="s">
        <v>121</v>
      </c>
      <c r="B852" s="18">
        <v>45597</v>
      </c>
      <c r="C852" s="4" t="s">
        <v>281</v>
      </c>
      <c r="D852" s="4">
        <v>11</v>
      </c>
      <c r="E852" s="15">
        <v>554522.34</v>
      </c>
      <c r="F852" s="19">
        <v>1.1406000000000001</v>
      </c>
      <c r="G852" s="20">
        <v>0</v>
      </c>
      <c r="H852" s="4">
        <v>85.3</v>
      </c>
      <c r="I852" s="4">
        <v>5</v>
      </c>
      <c r="J852" s="4">
        <v>0</v>
      </c>
      <c r="K852" s="21">
        <v>0.91890000000000005</v>
      </c>
      <c r="L852" s="21">
        <v>4.0099999999999997E-2</v>
      </c>
      <c r="M852" s="4">
        <v>0</v>
      </c>
      <c r="N852" s="4">
        <v>0</v>
      </c>
      <c r="O852" s="4">
        <v>0</v>
      </c>
      <c r="P852" s="4">
        <v>91.4</v>
      </c>
      <c r="Q852" s="15">
        <v>0</v>
      </c>
      <c r="R852" s="15">
        <v>12719.5</v>
      </c>
      <c r="S852" s="15">
        <v>6672.68</v>
      </c>
      <c r="T852" s="15">
        <v>600559.12</v>
      </c>
      <c r="U852" s="22">
        <f t="shared" si="65"/>
        <v>560569.15999999992</v>
      </c>
      <c r="V852" s="23">
        <f t="shared" si="66"/>
        <v>6.658788230540913E-2</v>
      </c>
      <c r="W852" s="24">
        <f>Parametros!$B$4*H852+Parametros!$B$5*K852*100+Parametros!$B$6*P852+Parametros!$B$7*(1-L852)*100</f>
        <v>90.100499999999997</v>
      </c>
      <c r="X852" s="16">
        <f>INDEX('Tasa Referencia'!$B$2:$B$37,MATCH(B852,'Tasa Referencia'!$A$2:$A$37,0))</f>
        <v>9.5600000000000004E-2</v>
      </c>
      <c r="Y852" s="16">
        <f>INDEX('Catalogo Proveedores'!$N$2:$N$101,MATCH(A852,'Catalogo Proveedores'!$A$2:$A$101,0))</f>
        <v>4.0800000000000003E-2</v>
      </c>
      <c r="Z852" s="14">
        <v>-2.99E-3</v>
      </c>
      <c r="AA852" s="16">
        <f t="shared" si="67"/>
        <v>0.13341000000000003</v>
      </c>
      <c r="AB852" s="25">
        <f t="shared" si="68"/>
        <v>1.0490542891500976E-2</v>
      </c>
      <c r="AC852" s="23">
        <f t="shared" si="69"/>
        <v>5.6097339413908154E-2</v>
      </c>
    </row>
    <row r="853" spans="1:29" x14ac:dyDescent="0.3">
      <c r="A853" s="4" t="s">
        <v>121</v>
      </c>
      <c r="B853" s="18">
        <v>45627</v>
      </c>
      <c r="C853" s="4" t="s">
        <v>281</v>
      </c>
      <c r="D853" s="4">
        <v>12</v>
      </c>
      <c r="E853" s="15">
        <v>617018.36</v>
      </c>
      <c r="F853" s="19">
        <v>1.1406000000000001</v>
      </c>
      <c r="G853" s="20">
        <v>0</v>
      </c>
      <c r="H853" s="4">
        <v>85.4</v>
      </c>
      <c r="I853" s="4">
        <v>10</v>
      </c>
      <c r="J853" s="4">
        <v>0</v>
      </c>
      <c r="K853" s="21">
        <v>0.9627</v>
      </c>
      <c r="L853" s="21">
        <v>3.15E-2</v>
      </c>
      <c r="M853" s="4">
        <v>3</v>
      </c>
      <c r="N853" s="4">
        <v>0</v>
      </c>
      <c r="O853" s="4">
        <v>0</v>
      </c>
      <c r="P853" s="4">
        <v>93.2</v>
      </c>
      <c r="Q853" s="15">
        <v>17530.16</v>
      </c>
      <c r="R853" s="15">
        <v>7270.4</v>
      </c>
      <c r="S853" s="15">
        <v>5822.78</v>
      </c>
      <c r="T853" s="15">
        <v>662578.76</v>
      </c>
      <c r="U853" s="22">
        <f t="shared" si="65"/>
        <v>635996.14</v>
      </c>
      <c r="V853" s="23">
        <f t="shared" si="66"/>
        <v>4.0119939854395568E-2</v>
      </c>
      <c r="W853" s="24">
        <f>Parametros!$B$4*H853+Parametros!$B$5*K853*100+Parametros!$B$6*P853+Parametros!$B$7*(1-L853)*100</f>
        <v>91.938500000000005</v>
      </c>
      <c r="X853" s="16">
        <f>INDEX('Tasa Referencia'!$B$2:$B$37,MATCH(B853,'Tasa Referencia'!$A$2:$A$37,0))</f>
        <v>9.2399999999999996E-2</v>
      </c>
      <c r="Y853" s="16">
        <f>INDEX('Catalogo Proveedores'!$N$2:$N$101,MATCH(A853,'Catalogo Proveedores'!$A$2:$A$101,0))</f>
        <v>4.0800000000000003E-2</v>
      </c>
      <c r="Z853" s="14">
        <v>-1.5200000000000001E-3</v>
      </c>
      <c r="AA853" s="16">
        <f t="shared" si="67"/>
        <v>0.13167999999999999</v>
      </c>
      <c r="AB853" s="25">
        <f t="shared" si="68"/>
        <v>1.0361921238571048E-2</v>
      </c>
      <c r="AC853" s="23">
        <f t="shared" si="69"/>
        <v>2.9758018615824521E-2</v>
      </c>
    </row>
    <row r="854" spans="1:29" x14ac:dyDescent="0.3">
      <c r="A854" s="4" t="s">
        <v>121</v>
      </c>
      <c r="B854" s="18">
        <v>45658</v>
      </c>
      <c r="C854" s="4" t="s">
        <v>282</v>
      </c>
      <c r="D854" s="4">
        <v>1</v>
      </c>
      <c r="E854" s="15">
        <v>789456.43</v>
      </c>
      <c r="F854" s="19">
        <v>1.1406000000000001</v>
      </c>
      <c r="G854" s="20">
        <v>0</v>
      </c>
      <c r="H854" s="4">
        <v>90.5</v>
      </c>
      <c r="I854" s="4">
        <v>9</v>
      </c>
      <c r="J854" s="4">
        <v>1</v>
      </c>
      <c r="K854" s="21">
        <v>0.91459999999999997</v>
      </c>
      <c r="L854" s="21">
        <v>3.2800000000000003E-2</v>
      </c>
      <c r="M854" s="4">
        <v>0</v>
      </c>
      <c r="N854" s="4">
        <v>0</v>
      </c>
      <c r="O854" s="4">
        <v>0</v>
      </c>
      <c r="P854" s="4">
        <v>97.4</v>
      </c>
      <c r="Q854" s="15">
        <v>0</v>
      </c>
      <c r="R854" s="15">
        <v>18027.759999999998</v>
      </c>
      <c r="S854" s="15">
        <v>9357.17</v>
      </c>
      <c r="T854" s="15">
        <v>873673.75</v>
      </c>
      <c r="U854" s="22">
        <f t="shared" si="65"/>
        <v>798127.02</v>
      </c>
      <c r="V854" s="23">
        <f t="shared" si="66"/>
        <v>8.6470184093318567E-2</v>
      </c>
      <c r="W854" s="24">
        <f>Parametros!$B$4*H854+Parametros!$B$5*K854*100+Parametros!$B$6*P854+Parametros!$B$7*(1-L854)*100</f>
        <v>93.100999999999985</v>
      </c>
      <c r="X854" s="16">
        <f>INDEX('Tasa Referencia'!$B$2:$B$37,MATCH(B854,'Tasa Referencia'!$A$2:$A$37,0))</f>
        <v>8.8900000000000007E-2</v>
      </c>
      <c r="Y854" s="16">
        <f>INDEX('Catalogo Proveedores'!$N$2:$N$101,MATCH(A854,'Catalogo Proveedores'!$A$2:$A$101,0))</f>
        <v>4.0800000000000003E-2</v>
      </c>
      <c r="Z854" s="14">
        <v>-3.49E-3</v>
      </c>
      <c r="AA854" s="16">
        <f t="shared" si="67"/>
        <v>0.12621000000000002</v>
      </c>
      <c r="AB854" s="25">
        <f t="shared" si="68"/>
        <v>9.9540496626489006E-3</v>
      </c>
      <c r="AC854" s="23">
        <f t="shared" si="69"/>
        <v>7.6516134430669666E-2</v>
      </c>
    </row>
    <row r="855" spans="1:29" x14ac:dyDescent="0.3">
      <c r="A855" s="4" t="s">
        <v>121</v>
      </c>
      <c r="B855" s="18">
        <v>45689</v>
      </c>
      <c r="C855" s="4" t="s">
        <v>282</v>
      </c>
      <c r="D855" s="4">
        <v>2</v>
      </c>
      <c r="E855" s="15">
        <v>677569.36</v>
      </c>
      <c r="F855" s="19">
        <v>1.1406000000000001</v>
      </c>
      <c r="G855" s="20">
        <v>0</v>
      </c>
      <c r="H855" s="4">
        <v>90.5</v>
      </c>
      <c r="I855" s="4">
        <v>6</v>
      </c>
      <c r="J855" s="4">
        <v>1</v>
      </c>
      <c r="K855" s="21">
        <v>0.75529999999999997</v>
      </c>
      <c r="L855" s="21">
        <v>4.6899999999999997E-2</v>
      </c>
      <c r="M855" s="4">
        <v>1</v>
      </c>
      <c r="N855" s="4">
        <v>0</v>
      </c>
      <c r="O855" s="4">
        <v>0</v>
      </c>
      <c r="P855" s="4">
        <v>94.5</v>
      </c>
      <c r="Q855" s="15">
        <v>2953.39</v>
      </c>
      <c r="R855" s="15">
        <v>18766.18</v>
      </c>
      <c r="S855" s="15">
        <v>10881.97</v>
      </c>
      <c r="T855" s="15">
        <v>672852.98</v>
      </c>
      <c r="U855" s="22">
        <f t="shared" si="65"/>
        <v>688406.96000000008</v>
      </c>
      <c r="V855" s="23">
        <f t="shared" si="66"/>
        <v>-2.3116461489105834E-2</v>
      </c>
      <c r="W855" s="24">
        <f>Parametros!$B$4*H855+Parametros!$B$5*K855*100+Parametros!$B$6*P855+Parametros!$B$7*(1-L855)*100</f>
        <v>87.530499999999989</v>
      </c>
      <c r="X855" s="16">
        <f>INDEX('Tasa Referencia'!$B$2:$B$37,MATCH(B855,'Tasa Referencia'!$A$2:$A$37,0))</f>
        <v>8.8300000000000003E-2</v>
      </c>
      <c r="Y855" s="16">
        <f>INDEX('Catalogo Proveedores'!$N$2:$N$101,MATCH(A855,'Catalogo Proveedores'!$A$2:$A$101,0))</f>
        <v>4.0800000000000003E-2</v>
      </c>
      <c r="Z855" s="14">
        <v>-1.97E-3</v>
      </c>
      <c r="AA855" s="16">
        <f t="shared" si="67"/>
        <v>0.12712999999999999</v>
      </c>
      <c r="AB855" s="25">
        <f t="shared" si="68"/>
        <v>1.0022776485298923E-2</v>
      </c>
      <c r="AC855" s="23">
        <f t="shared" si="69"/>
        <v>-3.3139237974404753E-2</v>
      </c>
    </row>
    <row r="856" spans="1:29" x14ac:dyDescent="0.3">
      <c r="A856" s="4" t="s">
        <v>121</v>
      </c>
      <c r="B856" s="18">
        <v>45717</v>
      </c>
      <c r="C856" s="4" t="s">
        <v>282</v>
      </c>
      <c r="D856" s="4">
        <v>3</v>
      </c>
      <c r="E856" s="15">
        <v>768994.55</v>
      </c>
      <c r="F856" s="19">
        <v>1.1406000000000001</v>
      </c>
      <c r="G856" s="20">
        <v>0</v>
      </c>
      <c r="H856" s="4">
        <v>93</v>
      </c>
      <c r="I856" s="4">
        <v>4</v>
      </c>
      <c r="J856" s="4">
        <v>0</v>
      </c>
      <c r="K856" s="21">
        <v>0.92510000000000003</v>
      </c>
      <c r="L856" s="21">
        <v>3.6700000000000003E-2</v>
      </c>
      <c r="M856" s="4">
        <v>1</v>
      </c>
      <c r="N856" s="4">
        <v>0</v>
      </c>
      <c r="O856" s="4">
        <v>0</v>
      </c>
      <c r="P856" s="4">
        <v>91.9</v>
      </c>
      <c r="Q856" s="15">
        <v>9330.67</v>
      </c>
      <c r="R856" s="15">
        <v>16225.39</v>
      </c>
      <c r="S856" s="15">
        <v>8456.6</v>
      </c>
      <c r="T856" s="15">
        <v>846351.27</v>
      </c>
      <c r="U856" s="22">
        <f t="shared" si="65"/>
        <v>786094.01000000013</v>
      </c>
      <c r="V856" s="23">
        <f t="shared" si="66"/>
        <v>7.1196513948634937E-2</v>
      </c>
      <c r="W856" s="24">
        <f>Parametros!$B$4*H856+Parametros!$B$5*K856*100+Parametros!$B$6*P856+Parametros!$B$7*(1-L856)*100</f>
        <v>93.132499999999993</v>
      </c>
      <c r="X856" s="16">
        <f>INDEX('Tasa Referencia'!$B$2:$B$37,MATCH(B856,'Tasa Referencia'!$A$2:$A$37,0))</f>
        <v>8.6800000000000002E-2</v>
      </c>
      <c r="Y856" s="16">
        <f>INDEX('Catalogo Proveedores'!$N$2:$N$101,MATCH(A856,'Catalogo Proveedores'!$A$2:$A$101,0))</f>
        <v>4.0800000000000003E-2</v>
      </c>
      <c r="Z856" s="14">
        <v>-3.49E-3</v>
      </c>
      <c r="AA856" s="16">
        <f t="shared" si="67"/>
        <v>0.12411</v>
      </c>
      <c r="AB856" s="25">
        <f t="shared" si="68"/>
        <v>9.7969802093627045E-3</v>
      </c>
      <c r="AC856" s="23">
        <f t="shared" si="69"/>
        <v>6.1399533739272233E-2</v>
      </c>
    </row>
    <row r="857" spans="1:29" x14ac:dyDescent="0.3">
      <c r="A857" s="4" t="s">
        <v>121</v>
      </c>
      <c r="B857" s="18">
        <v>45748</v>
      </c>
      <c r="C857" s="4" t="s">
        <v>282</v>
      </c>
      <c r="D857" s="4">
        <v>4</v>
      </c>
      <c r="E857" s="15">
        <v>768854.7</v>
      </c>
      <c r="F857" s="19">
        <v>1.1406000000000001</v>
      </c>
      <c r="G857" s="20">
        <v>0</v>
      </c>
      <c r="H857" s="4">
        <v>96</v>
      </c>
      <c r="I857" s="4">
        <v>7</v>
      </c>
      <c r="J857" s="4">
        <v>1</v>
      </c>
      <c r="K857" s="21">
        <v>0.91090000000000004</v>
      </c>
      <c r="L857" s="21">
        <v>1.0699999999999999E-2</v>
      </c>
      <c r="M857" s="4">
        <v>0</v>
      </c>
      <c r="N857" s="4">
        <v>0</v>
      </c>
      <c r="O857" s="4">
        <v>0</v>
      </c>
      <c r="P857" s="4">
        <v>93.1</v>
      </c>
      <c r="Q857" s="15">
        <v>0</v>
      </c>
      <c r="R857" s="15">
        <v>2510.8000000000002</v>
      </c>
      <c r="S857" s="15">
        <v>4000.97</v>
      </c>
      <c r="T857" s="15">
        <v>907159.56</v>
      </c>
      <c r="U857" s="22">
        <f t="shared" si="65"/>
        <v>767364.53</v>
      </c>
      <c r="V857" s="23">
        <f t="shared" si="66"/>
        <v>0.15410192006354431</v>
      </c>
      <c r="W857" s="24">
        <f>Parametros!$B$4*H857+Parametros!$B$5*K857*100+Parametros!$B$6*P857+Parametros!$B$7*(1-L857)*100</f>
        <v>94.386499999999998</v>
      </c>
      <c r="X857" s="16">
        <f>INDEX('Tasa Referencia'!$B$2:$B$37,MATCH(B857,'Tasa Referencia'!$A$2:$A$37,0))</f>
        <v>8.4000000000000005E-2</v>
      </c>
      <c r="Y857" s="16">
        <f>INDEX('Catalogo Proveedores'!$N$2:$N$101,MATCH(A857,'Catalogo Proveedores'!$A$2:$A$101,0))</f>
        <v>4.0800000000000003E-2</v>
      </c>
      <c r="Z857" s="14">
        <v>9.1E-4</v>
      </c>
      <c r="AA857" s="16">
        <f t="shared" si="67"/>
        <v>0.12571000000000002</v>
      </c>
      <c r="AB857" s="25">
        <f t="shared" si="68"/>
        <v>9.9166765403213564E-3</v>
      </c>
      <c r="AC857" s="23">
        <f t="shared" si="69"/>
        <v>0.14418524352322296</v>
      </c>
    </row>
    <row r="858" spans="1:29" x14ac:dyDescent="0.3">
      <c r="A858" s="4" t="s">
        <v>121</v>
      </c>
      <c r="B858" s="18">
        <v>45778</v>
      </c>
      <c r="C858" s="4" t="s">
        <v>282</v>
      </c>
      <c r="D858" s="4">
        <v>5</v>
      </c>
      <c r="E858" s="15">
        <v>745530.16</v>
      </c>
      <c r="F858" s="19">
        <v>1.1406000000000001</v>
      </c>
      <c r="G858" s="20">
        <v>0</v>
      </c>
      <c r="H858" s="4">
        <v>89.6</v>
      </c>
      <c r="I858" s="4">
        <v>8</v>
      </c>
      <c r="J858" s="4">
        <v>1</v>
      </c>
      <c r="K858" s="21">
        <v>0.88790000000000002</v>
      </c>
      <c r="L858" s="21">
        <v>3.2500000000000001E-2</v>
      </c>
      <c r="M858" s="4">
        <v>1</v>
      </c>
      <c r="N858" s="4">
        <v>1</v>
      </c>
      <c r="O858" s="4">
        <v>5.2</v>
      </c>
      <c r="P858" s="4">
        <v>95.1</v>
      </c>
      <c r="Q858" s="15">
        <v>28022.97</v>
      </c>
      <c r="R858" s="15">
        <v>10196.18</v>
      </c>
      <c r="S858" s="15">
        <v>8749.25</v>
      </c>
      <c r="T858" s="15">
        <v>810808.79</v>
      </c>
      <c r="U858" s="22">
        <f t="shared" si="65"/>
        <v>775000.06</v>
      </c>
      <c r="V858" s="23">
        <f t="shared" si="66"/>
        <v>4.4164210405267045E-2</v>
      </c>
      <c r="W858" s="24">
        <f>Parametros!$B$4*H858+Parametros!$B$5*K858*100+Parametros!$B$6*P858+Parametros!$B$7*(1-L858)*100</f>
        <v>91.529499999999999</v>
      </c>
      <c r="X858" s="16">
        <f>INDEX('Tasa Referencia'!$B$2:$B$37,MATCH(B858,'Tasa Referencia'!$A$2:$A$37,0))</f>
        <v>8.1699999999999995E-2</v>
      </c>
      <c r="Y858" s="16">
        <f>INDEX('Catalogo Proveedores'!$N$2:$N$101,MATCH(A858,'Catalogo Proveedores'!$A$2:$A$101,0))</f>
        <v>4.0800000000000003E-2</v>
      </c>
      <c r="Z858" s="14">
        <v>8.8199999999999997E-3</v>
      </c>
      <c r="AA858" s="16">
        <f t="shared" si="67"/>
        <v>0.13131999999999999</v>
      </c>
      <c r="AB858" s="25">
        <f t="shared" si="68"/>
        <v>1.033513338521419E-2</v>
      </c>
      <c r="AC858" s="23">
        <f t="shared" si="69"/>
        <v>3.3829077020052854E-2</v>
      </c>
    </row>
    <row r="859" spans="1:29" x14ac:dyDescent="0.3">
      <c r="A859" s="4" t="s">
        <v>121</v>
      </c>
      <c r="B859" s="18">
        <v>45809</v>
      </c>
      <c r="C859" s="4" t="s">
        <v>282</v>
      </c>
      <c r="D859" s="4">
        <v>6</v>
      </c>
      <c r="E859" s="15">
        <v>834759.89</v>
      </c>
      <c r="F859" s="19">
        <v>1.1406000000000001</v>
      </c>
      <c r="G859" s="20">
        <v>0</v>
      </c>
      <c r="H859" s="4">
        <v>90.4</v>
      </c>
      <c r="I859" s="4">
        <v>5</v>
      </c>
      <c r="J859" s="4">
        <v>0</v>
      </c>
      <c r="K859" s="21">
        <v>0.92030000000000001</v>
      </c>
      <c r="L859" s="21">
        <v>4.8800000000000003E-2</v>
      </c>
      <c r="M859" s="4">
        <v>0</v>
      </c>
      <c r="N859" s="4">
        <v>0</v>
      </c>
      <c r="O859" s="4">
        <v>0</v>
      </c>
      <c r="P859" s="4">
        <v>96.5</v>
      </c>
      <c r="Q859" s="15">
        <v>0</v>
      </c>
      <c r="R859" s="15">
        <v>20626.2</v>
      </c>
      <c r="S859" s="15">
        <v>12228.72</v>
      </c>
      <c r="T859" s="15">
        <v>978776.83</v>
      </c>
      <c r="U859" s="22">
        <f t="shared" si="65"/>
        <v>843157.37</v>
      </c>
      <c r="V859" s="23">
        <f t="shared" si="66"/>
        <v>0.13856014552367363</v>
      </c>
      <c r="W859" s="24">
        <f>Parametros!$B$4*H859+Parametros!$B$5*K859*100+Parametros!$B$6*P859+Parametros!$B$7*(1-L859)*100</f>
        <v>92.817000000000007</v>
      </c>
      <c r="X859" s="16">
        <f>INDEX('Tasa Referencia'!$B$2:$B$37,MATCH(B859,'Tasa Referencia'!$A$2:$A$37,0))</f>
        <v>8.1600000000000006E-2</v>
      </c>
      <c r="Y859" s="16">
        <f>INDEX('Catalogo Proveedores'!$N$2:$N$101,MATCH(A859,'Catalogo Proveedores'!$A$2:$A$101,0))</f>
        <v>4.0800000000000003E-2</v>
      </c>
      <c r="Z859" s="14">
        <v>3.5799999999999998E-3</v>
      </c>
      <c r="AA859" s="16">
        <f t="shared" si="67"/>
        <v>0.12598000000000001</v>
      </c>
      <c r="AB859" s="25">
        <f t="shared" si="68"/>
        <v>9.9368599158244919E-3</v>
      </c>
      <c r="AC859" s="23">
        <f t="shared" si="69"/>
        <v>0.12862328560784914</v>
      </c>
    </row>
    <row r="860" spans="1:29" x14ac:dyDescent="0.3">
      <c r="A860" s="4" t="s">
        <v>121</v>
      </c>
      <c r="B860" s="18">
        <v>45839</v>
      </c>
      <c r="C860" s="4" t="s">
        <v>282</v>
      </c>
      <c r="D860" s="4">
        <v>7</v>
      </c>
      <c r="E860" s="15">
        <v>785311.94</v>
      </c>
      <c r="F860" s="19">
        <v>1.1406000000000001</v>
      </c>
      <c r="G860" s="20">
        <v>0</v>
      </c>
      <c r="H860" s="4">
        <v>87.2</v>
      </c>
      <c r="I860" s="4">
        <v>7</v>
      </c>
      <c r="J860" s="4">
        <v>1</v>
      </c>
      <c r="K860" s="21">
        <v>0.86739999999999995</v>
      </c>
      <c r="L860" s="21">
        <v>7.0300000000000001E-2</v>
      </c>
      <c r="M860" s="4">
        <v>1</v>
      </c>
      <c r="N860" s="4">
        <v>0</v>
      </c>
      <c r="O860" s="4">
        <v>0</v>
      </c>
      <c r="P860" s="4">
        <v>91.7</v>
      </c>
      <c r="Q860" s="15">
        <v>2222.3000000000002</v>
      </c>
      <c r="R860" s="15">
        <v>22025.78</v>
      </c>
      <c r="S860" s="15">
        <v>18132.11</v>
      </c>
      <c r="T860" s="15">
        <v>807480.63</v>
      </c>
      <c r="U860" s="22">
        <f t="shared" si="65"/>
        <v>791427.91</v>
      </c>
      <c r="V860" s="23">
        <f t="shared" si="66"/>
        <v>1.9880006285723499E-2</v>
      </c>
      <c r="W860" s="24">
        <f>Parametros!$B$4*H860+Parametros!$B$5*K860*100+Parametros!$B$6*P860+Parametros!$B$7*(1-L860)*100</f>
        <v>88.827499999999986</v>
      </c>
      <c r="X860" s="16">
        <f>INDEX('Tasa Referencia'!$B$2:$B$37,MATCH(B860,'Tasa Referencia'!$A$2:$A$37,0))</f>
        <v>8.0699999999999994E-2</v>
      </c>
      <c r="Y860" s="16">
        <f>INDEX('Catalogo Proveedores'!$N$2:$N$101,MATCH(A860,'Catalogo Proveedores'!$A$2:$A$101,0))</f>
        <v>4.0800000000000003E-2</v>
      </c>
      <c r="Z860" s="14">
        <v>6.3600000000000002E-3</v>
      </c>
      <c r="AA860" s="16">
        <f t="shared" si="67"/>
        <v>0.12786</v>
      </c>
      <c r="AB860" s="25">
        <f t="shared" si="68"/>
        <v>1.007727314557183E-2</v>
      </c>
      <c r="AC860" s="23">
        <f t="shared" si="69"/>
        <v>9.802733140151669E-3</v>
      </c>
    </row>
    <row r="861" spans="1:29" x14ac:dyDescent="0.3">
      <c r="A861" s="4" t="s">
        <v>121</v>
      </c>
      <c r="B861" s="18">
        <v>45870</v>
      </c>
      <c r="C861" s="4" t="s">
        <v>282</v>
      </c>
      <c r="D861" s="4">
        <v>8</v>
      </c>
      <c r="E861" s="15">
        <v>786498.71</v>
      </c>
      <c r="F861" s="19">
        <v>1.1406000000000001</v>
      </c>
      <c r="G861" s="20">
        <v>0</v>
      </c>
      <c r="H861" s="4">
        <v>88.6</v>
      </c>
      <c r="I861" s="4">
        <v>6</v>
      </c>
      <c r="J861" s="4">
        <v>1</v>
      </c>
      <c r="K861" s="21">
        <v>0.8417</v>
      </c>
      <c r="L861" s="21">
        <v>2.8000000000000001E-2</v>
      </c>
      <c r="M861" s="4">
        <v>1</v>
      </c>
      <c r="N861" s="4">
        <v>0</v>
      </c>
      <c r="O861" s="4">
        <v>0</v>
      </c>
      <c r="P861" s="4">
        <v>95.6</v>
      </c>
      <c r="Q861" s="15">
        <v>1257.73</v>
      </c>
      <c r="R861" s="15">
        <v>10289.66</v>
      </c>
      <c r="S861" s="15">
        <v>8178.99</v>
      </c>
      <c r="T861" s="15">
        <v>812079.79</v>
      </c>
      <c r="U861" s="22">
        <f t="shared" si="65"/>
        <v>789867.11</v>
      </c>
      <c r="V861" s="23">
        <f t="shared" si="66"/>
        <v>2.7352829455342127E-2</v>
      </c>
      <c r="W861" s="24">
        <f>Parametros!$B$4*H861+Parametros!$B$5*K861*100+Parametros!$B$6*P861+Parametros!$B$7*(1-L861)*100</f>
        <v>89.960999999999999</v>
      </c>
      <c r="X861" s="16">
        <f>INDEX('Tasa Referencia'!$B$2:$B$37,MATCH(B861,'Tasa Referencia'!$A$2:$A$37,0))</f>
        <v>7.7399999999999997E-2</v>
      </c>
      <c r="Y861" s="16">
        <f>INDEX('Catalogo Proveedores'!$N$2:$N$101,MATCH(A861,'Catalogo Proveedores'!$A$2:$A$101,0))</f>
        <v>4.0800000000000003E-2</v>
      </c>
      <c r="Z861" s="14">
        <v>1.31E-3</v>
      </c>
      <c r="AA861" s="16">
        <f t="shared" si="67"/>
        <v>0.11951000000000001</v>
      </c>
      <c r="AB861" s="25">
        <f t="shared" si="68"/>
        <v>9.4519812735858189E-3</v>
      </c>
      <c r="AC861" s="23">
        <f t="shared" si="69"/>
        <v>1.7900848181756308E-2</v>
      </c>
    </row>
    <row r="862" spans="1:29" x14ac:dyDescent="0.3">
      <c r="A862" s="4" t="s">
        <v>121</v>
      </c>
      <c r="B862" s="18">
        <v>45901</v>
      </c>
      <c r="C862" s="4" t="s">
        <v>282</v>
      </c>
      <c r="D862" s="4">
        <v>9</v>
      </c>
      <c r="E862" s="15">
        <v>723246.8</v>
      </c>
      <c r="F862" s="19">
        <v>1.2210000000000001</v>
      </c>
      <c r="G862" s="20">
        <v>7.0499999999999993E-2</v>
      </c>
      <c r="H862" s="4">
        <v>87.8</v>
      </c>
      <c r="I862" s="4">
        <v>7</v>
      </c>
      <c r="J862" s="4">
        <v>0</v>
      </c>
      <c r="K862" s="21">
        <v>0.97299999999999998</v>
      </c>
      <c r="L862" s="21">
        <v>7.3400000000000007E-2</v>
      </c>
      <c r="M862" s="4">
        <v>0</v>
      </c>
      <c r="N862" s="4">
        <v>0</v>
      </c>
      <c r="O862" s="4">
        <v>0</v>
      </c>
      <c r="P862" s="4">
        <v>92.9</v>
      </c>
      <c r="Q862" s="15">
        <v>0</v>
      </c>
      <c r="R862" s="15">
        <v>20213.93</v>
      </c>
      <c r="S862" s="15">
        <v>15922.54</v>
      </c>
      <c r="T862" s="15">
        <v>859178.9</v>
      </c>
      <c r="U862" s="22">
        <f t="shared" si="65"/>
        <v>727538.19000000006</v>
      </c>
      <c r="V862" s="23">
        <f t="shared" si="66"/>
        <v>0.15321687951135668</v>
      </c>
      <c r="W862" s="24">
        <f>Parametros!$B$4*H862+Parametros!$B$5*K862*100+Parametros!$B$6*P862+Parametros!$B$7*(1-L862)*100</f>
        <v>92.399000000000001</v>
      </c>
      <c r="X862" s="16">
        <f>INDEX('Tasa Referencia'!$B$2:$B$37,MATCH(B862,'Tasa Referencia'!$A$2:$A$37,0))</f>
        <v>7.4899999999999994E-2</v>
      </c>
      <c r="Y862" s="16">
        <f>INDEX('Catalogo Proveedores'!$N$2:$N$101,MATCH(A862,'Catalogo Proveedores'!$A$2:$A$101,0))</f>
        <v>4.0800000000000003E-2</v>
      </c>
      <c r="Z862" s="14">
        <v>0</v>
      </c>
      <c r="AA862" s="16">
        <f t="shared" si="67"/>
        <v>0.1157</v>
      </c>
      <c r="AB862" s="25">
        <f t="shared" si="68"/>
        <v>9.1652468789023001E-3</v>
      </c>
      <c r="AC862" s="23">
        <f t="shared" si="69"/>
        <v>0.14405163263245438</v>
      </c>
    </row>
    <row r="863" spans="1:29" x14ac:dyDescent="0.3">
      <c r="A863" s="4" t="s">
        <v>121</v>
      </c>
      <c r="B863" s="18">
        <v>45931</v>
      </c>
      <c r="C863" s="4" t="s">
        <v>282</v>
      </c>
      <c r="D863" s="4">
        <v>10</v>
      </c>
      <c r="E863" s="15">
        <v>731290.58</v>
      </c>
      <c r="F863" s="19">
        <v>1.2210000000000001</v>
      </c>
      <c r="G863" s="20">
        <v>0</v>
      </c>
      <c r="H863" s="4">
        <v>86.9</v>
      </c>
      <c r="I863" s="4">
        <v>6</v>
      </c>
      <c r="J863" s="4">
        <v>1</v>
      </c>
      <c r="K863" s="21">
        <v>0.90059999999999996</v>
      </c>
      <c r="L863" s="21">
        <v>7.2900000000000006E-2</v>
      </c>
      <c r="M863" s="4">
        <v>0</v>
      </c>
      <c r="N863" s="4">
        <v>0</v>
      </c>
      <c r="O863" s="4">
        <v>0</v>
      </c>
      <c r="P863" s="4">
        <v>94.4</v>
      </c>
      <c r="Q863" s="15">
        <v>0</v>
      </c>
      <c r="R863" s="15">
        <v>17564.71</v>
      </c>
      <c r="S863" s="15">
        <v>17449.12</v>
      </c>
      <c r="T863" s="15">
        <v>805265.07</v>
      </c>
      <c r="U863" s="22">
        <f t="shared" si="65"/>
        <v>731406.16999999993</v>
      </c>
      <c r="V863" s="23">
        <f t="shared" si="66"/>
        <v>9.1719984824375933E-2</v>
      </c>
      <c r="W863" s="24">
        <f>Parametros!$B$4*H863+Parametros!$B$5*K863*100+Parametros!$B$6*P863+Parametros!$B$7*(1-L863)*100</f>
        <v>90.219499999999982</v>
      </c>
      <c r="X863" s="16">
        <f>INDEX('Tasa Referencia'!$B$2:$B$37,MATCH(B863,'Tasa Referencia'!$A$2:$A$37,0))</f>
        <v>7.4300000000000005E-2</v>
      </c>
      <c r="Y863" s="16">
        <f>INDEX('Catalogo Proveedores'!$N$2:$N$101,MATCH(A863,'Catalogo Proveedores'!$A$2:$A$101,0))</f>
        <v>4.0800000000000003E-2</v>
      </c>
      <c r="Z863" s="14">
        <v>-7.6499999999999997E-3</v>
      </c>
      <c r="AA863" s="16">
        <f t="shared" si="67"/>
        <v>0.10745</v>
      </c>
      <c r="AB863" s="25">
        <f t="shared" si="68"/>
        <v>8.5412765852321826E-3</v>
      </c>
      <c r="AC863" s="23">
        <f t="shared" si="69"/>
        <v>8.317870823914375E-2</v>
      </c>
    </row>
    <row r="864" spans="1:29" x14ac:dyDescent="0.3">
      <c r="A864" s="4" t="s">
        <v>121</v>
      </c>
      <c r="B864" s="18">
        <v>45962</v>
      </c>
      <c r="C864" s="4" t="s">
        <v>282</v>
      </c>
      <c r="D864" s="4">
        <v>11</v>
      </c>
      <c r="E864" s="15">
        <v>702393.89</v>
      </c>
      <c r="F864" s="19">
        <v>1.2210000000000001</v>
      </c>
      <c r="G864" s="20">
        <v>0</v>
      </c>
      <c r="H864" s="4">
        <v>88.5</v>
      </c>
      <c r="I864" s="4">
        <v>5</v>
      </c>
      <c r="J864" s="4">
        <v>0</v>
      </c>
      <c r="K864" s="21">
        <v>0.96609999999999996</v>
      </c>
      <c r="L864" s="21">
        <v>6.7699999999999996E-2</v>
      </c>
      <c r="M864" s="4">
        <v>0</v>
      </c>
      <c r="N864" s="4">
        <v>0</v>
      </c>
      <c r="O864" s="4">
        <v>0</v>
      </c>
      <c r="P864" s="4">
        <v>91</v>
      </c>
      <c r="Q864" s="15">
        <v>0</v>
      </c>
      <c r="R864" s="15">
        <v>19924.330000000002</v>
      </c>
      <c r="S864" s="15">
        <v>14267.46</v>
      </c>
      <c r="T864" s="15">
        <v>751499.31</v>
      </c>
      <c r="U864" s="22">
        <f t="shared" si="65"/>
        <v>708050.76</v>
      </c>
      <c r="V864" s="23">
        <f t="shared" si="66"/>
        <v>5.7815821547460962E-2</v>
      </c>
      <c r="W864" s="24">
        <f>Parametros!$B$4*H864+Parametros!$B$5*K864*100+Parametros!$B$6*P864+Parametros!$B$7*(1-L864)*100</f>
        <v>92.142499999999998</v>
      </c>
      <c r="X864" s="16">
        <f>INDEX('Tasa Referencia'!$B$2:$B$37,MATCH(B864,'Tasa Referencia'!$A$2:$A$37,0))</f>
        <v>7.2800000000000004E-2</v>
      </c>
      <c r="Y864" s="16">
        <f>INDEX('Catalogo Proveedores'!$N$2:$N$101,MATCH(A864,'Catalogo Proveedores'!$A$2:$A$101,0))</f>
        <v>4.0800000000000003E-2</v>
      </c>
      <c r="Z864" s="14">
        <v>-6.2199999999999998E-3</v>
      </c>
      <c r="AA864" s="16">
        <f t="shared" si="67"/>
        <v>0.10738</v>
      </c>
      <c r="AB864" s="25">
        <f t="shared" si="68"/>
        <v>8.535964085442993E-3</v>
      </c>
      <c r="AC864" s="23">
        <f t="shared" si="69"/>
        <v>4.9279857462017969E-2</v>
      </c>
    </row>
    <row r="865" spans="1:29" x14ac:dyDescent="0.3">
      <c r="A865" s="4" t="s">
        <v>121</v>
      </c>
      <c r="B865" s="18">
        <v>45992</v>
      </c>
      <c r="C865" s="4" t="s">
        <v>282</v>
      </c>
      <c r="D865" s="4">
        <v>12</v>
      </c>
      <c r="E865" s="15">
        <v>647521.09</v>
      </c>
      <c r="F865" s="19">
        <v>1.2210000000000001</v>
      </c>
      <c r="G865" s="20">
        <v>0</v>
      </c>
      <c r="H865" s="4">
        <v>92.1</v>
      </c>
      <c r="I865" s="4">
        <v>6</v>
      </c>
      <c r="J865" s="4">
        <v>1</v>
      </c>
      <c r="K865" s="21">
        <v>0.89149999999999996</v>
      </c>
      <c r="L865" s="21">
        <v>4.2599999999999999E-2</v>
      </c>
      <c r="M865" s="4">
        <v>0</v>
      </c>
      <c r="N865" s="4">
        <v>0</v>
      </c>
      <c r="O865" s="4">
        <v>0</v>
      </c>
      <c r="P865" s="4">
        <v>92.6</v>
      </c>
      <c r="Q865" s="15">
        <v>0</v>
      </c>
      <c r="R865" s="15">
        <v>14662.26</v>
      </c>
      <c r="S865" s="15">
        <v>9566.67</v>
      </c>
      <c r="T865" s="15">
        <v>730829.56</v>
      </c>
      <c r="U865" s="22">
        <f t="shared" si="65"/>
        <v>652616.67999999993</v>
      </c>
      <c r="V865" s="23">
        <f t="shared" si="66"/>
        <v>0.10701931651478372</v>
      </c>
      <c r="W865" s="24">
        <f>Parametros!$B$4*H865+Parametros!$B$5*K865*100+Parametros!$B$6*P865+Parametros!$B$7*(1-L865)*100</f>
        <v>91.861000000000004</v>
      </c>
      <c r="X865" s="16">
        <f>INDEX('Tasa Referencia'!$B$2:$B$37,MATCH(B865,'Tasa Referencia'!$A$2:$A$37,0))</f>
        <v>6.9599999999999995E-2</v>
      </c>
      <c r="Y865" s="16">
        <f>INDEX('Catalogo Proveedores'!$N$2:$N$101,MATCH(A865,'Catalogo Proveedores'!$A$2:$A$101,0))</f>
        <v>4.0800000000000003E-2</v>
      </c>
      <c r="Z865" s="14">
        <v>-2.2599999999999999E-3</v>
      </c>
      <c r="AA865" s="16">
        <f t="shared" si="67"/>
        <v>0.10814</v>
      </c>
      <c r="AB865" s="25">
        <f t="shared" si="68"/>
        <v>8.5936261899122179E-3</v>
      </c>
      <c r="AC865" s="23">
        <f t="shared" si="69"/>
        <v>9.8425690324871501E-2</v>
      </c>
    </row>
    <row r="866" spans="1:29" x14ac:dyDescent="0.3">
      <c r="A866" s="4" t="s">
        <v>123</v>
      </c>
      <c r="B866" s="18">
        <v>44927</v>
      </c>
      <c r="C866" s="4" t="s">
        <v>279</v>
      </c>
      <c r="D866" s="4">
        <v>1</v>
      </c>
      <c r="E866" s="15">
        <v>1331739.8899999999</v>
      </c>
      <c r="F866" s="19">
        <v>1</v>
      </c>
      <c r="G866" s="20">
        <v>0</v>
      </c>
      <c r="H866" s="4">
        <v>71.5</v>
      </c>
      <c r="I866" s="4">
        <v>7</v>
      </c>
      <c r="J866" s="4">
        <v>1</v>
      </c>
      <c r="K866" s="21">
        <v>0.82010000000000005</v>
      </c>
      <c r="L866" s="21">
        <v>8.5199999999999998E-2</v>
      </c>
      <c r="M866" s="4">
        <v>0</v>
      </c>
      <c r="N866" s="4">
        <v>0</v>
      </c>
      <c r="O866" s="4">
        <v>0</v>
      </c>
      <c r="P866" s="4">
        <v>100</v>
      </c>
      <c r="Q866" s="15">
        <v>0</v>
      </c>
      <c r="R866" s="15">
        <v>59000.52</v>
      </c>
      <c r="S866" s="15">
        <v>11010.23</v>
      </c>
      <c r="T866" s="15">
        <v>1478581.63</v>
      </c>
      <c r="U866" s="22">
        <f t="shared" si="65"/>
        <v>1379730.18</v>
      </c>
      <c r="V866" s="23">
        <f t="shared" si="66"/>
        <v>6.6855591868810085E-2</v>
      </c>
      <c r="W866" s="24">
        <f>Parametros!$B$4*H866+Parametros!$B$5*K866*100+Parametros!$B$6*P866+Parametros!$B$7*(1-L866)*100</f>
        <v>83.35</v>
      </c>
      <c r="X866" s="16">
        <f>INDEX('Tasa Referencia'!$B$2:$B$37,MATCH(B866,'Tasa Referencia'!$A$2:$A$37,0))</f>
        <v>0.1125</v>
      </c>
      <c r="Y866" s="16">
        <f>INDEX('Catalogo Proveedores'!$N$2:$N$101,MATCH(A866,'Catalogo Proveedores'!$A$2:$A$101,0))</f>
        <v>2.1700000000000001E-2</v>
      </c>
      <c r="Z866" s="14">
        <v>-2.32E-3</v>
      </c>
      <c r="AA866" s="16">
        <f t="shared" si="67"/>
        <v>0.13188000000000002</v>
      </c>
      <c r="AB866" s="25">
        <f t="shared" si="68"/>
        <v>1.037680000422081E-2</v>
      </c>
      <c r="AC866" s="23">
        <f t="shared" si="69"/>
        <v>5.6478791864589276E-2</v>
      </c>
    </row>
    <row r="867" spans="1:29" x14ac:dyDescent="0.3">
      <c r="A867" s="4" t="s">
        <v>123</v>
      </c>
      <c r="B867" s="18">
        <v>44958</v>
      </c>
      <c r="C867" s="4" t="s">
        <v>279</v>
      </c>
      <c r="D867" s="4">
        <v>2</v>
      </c>
      <c r="E867" s="15">
        <v>1209729.93</v>
      </c>
      <c r="F867" s="19">
        <v>1</v>
      </c>
      <c r="G867" s="20">
        <v>0</v>
      </c>
      <c r="H867" s="4">
        <v>70.8</v>
      </c>
      <c r="I867" s="4">
        <v>7</v>
      </c>
      <c r="J867" s="4">
        <v>1</v>
      </c>
      <c r="K867" s="21">
        <v>0.85219999999999996</v>
      </c>
      <c r="L867" s="21">
        <v>7.3700000000000002E-2</v>
      </c>
      <c r="M867" s="4">
        <v>0</v>
      </c>
      <c r="N867" s="4">
        <v>0</v>
      </c>
      <c r="O867" s="4">
        <v>0</v>
      </c>
      <c r="P867" s="4">
        <v>100</v>
      </c>
      <c r="Q867" s="15">
        <v>0</v>
      </c>
      <c r="R867" s="15">
        <v>46265.02</v>
      </c>
      <c r="S867" s="15">
        <v>8748.61</v>
      </c>
      <c r="T867" s="15">
        <v>1336143.8700000001</v>
      </c>
      <c r="U867" s="22">
        <f t="shared" si="65"/>
        <v>1247246.3399999999</v>
      </c>
      <c r="V867" s="23">
        <f t="shared" si="66"/>
        <v>6.6532902628217913E-2</v>
      </c>
      <c r="W867" s="24">
        <f>Parametros!$B$4*H867+Parametros!$B$5*K867*100+Parametros!$B$6*P867+Parametros!$B$7*(1-L867)*100</f>
        <v>84.240499999999997</v>
      </c>
      <c r="X867" s="16">
        <f>INDEX('Tasa Referencia'!$B$2:$B$37,MATCH(B867,'Tasa Referencia'!$A$2:$A$37,0))</f>
        <v>0.11409999999999999</v>
      </c>
      <c r="Y867" s="16">
        <f>INDEX('Catalogo Proveedores'!$N$2:$N$101,MATCH(A867,'Catalogo Proveedores'!$A$2:$A$101,0))</f>
        <v>2.1700000000000001E-2</v>
      </c>
      <c r="Z867" s="14">
        <v>1.6000000000000001E-4</v>
      </c>
      <c r="AA867" s="16">
        <f t="shared" si="67"/>
        <v>0.13596</v>
      </c>
      <c r="AB867" s="25">
        <f t="shared" si="68"/>
        <v>1.0679801971241965E-2</v>
      </c>
      <c r="AC867" s="23">
        <f t="shared" si="69"/>
        <v>5.5853100656975949E-2</v>
      </c>
    </row>
    <row r="868" spans="1:29" x14ac:dyDescent="0.3">
      <c r="A868" s="4" t="s">
        <v>123</v>
      </c>
      <c r="B868" s="18">
        <v>44986</v>
      </c>
      <c r="C868" s="4" t="s">
        <v>279</v>
      </c>
      <c r="D868" s="4">
        <v>3</v>
      </c>
      <c r="E868" s="15">
        <v>1332972.75</v>
      </c>
      <c r="F868" s="19">
        <v>1</v>
      </c>
      <c r="G868" s="20">
        <v>0</v>
      </c>
      <c r="H868" s="4">
        <v>71.099999999999994</v>
      </c>
      <c r="I868" s="4">
        <v>8</v>
      </c>
      <c r="J868" s="4">
        <v>1</v>
      </c>
      <c r="K868" s="21">
        <v>0.85780000000000001</v>
      </c>
      <c r="L868" s="21">
        <v>9.6699999999999994E-2</v>
      </c>
      <c r="M868" s="4">
        <v>1</v>
      </c>
      <c r="N868" s="4">
        <v>0</v>
      </c>
      <c r="O868" s="4">
        <v>0</v>
      </c>
      <c r="P868" s="4">
        <v>100</v>
      </c>
      <c r="Q868" s="15">
        <v>14722.97</v>
      </c>
      <c r="R868" s="15">
        <v>63487.41</v>
      </c>
      <c r="S868" s="15">
        <v>12396.95</v>
      </c>
      <c r="T868" s="15">
        <v>1445145.42</v>
      </c>
      <c r="U868" s="22">
        <f t="shared" si="65"/>
        <v>1398786.18</v>
      </c>
      <c r="V868" s="23">
        <f t="shared" si="66"/>
        <v>3.2079290677889005E-2</v>
      </c>
      <c r="W868" s="24">
        <f>Parametros!$B$4*H868+Parametros!$B$5*K868*100+Parametros!$B$6*P868+Parametros!$B$7*(1-L868)*100</f>
        <v>84.168499999999995</v>
      </c>
      <c r="X868" s="16">
        <f>INDEX('Tasa Referencia'!$B$2:$B$37,MATCH(B868,'Tasa Referencia'!$A$2:$A$37,0))</f>
        <v>0.114</v>
      </c>
      <c r="Y868" s="16">
        <f>INDEX('Catalogo Proveedores'!$N$2:$N$101,MATCH(A868,'Catalogo Proveedores'!$A$2:$A$101,0))</f>
        <v>2.1700000000000001E-2</v>
      </c>
      <c r="Z868" s="14">
        <v>9.3999999999999997E-4</v>
      </c>
      <c r="AA868" s="16">
        <f t="shared" si="67"/>
        <v>0.13664000000000001</v>
      </c>
      <c r="AB868" s="25">
        <f t="shared" si="68"/>
        <v>1.0730205284835481E-2</v>
      </c>
      <c r="AC868" s="23">
        <f t="shared" si="69"/>
        <v>2.1349085393053524E-2</v>
      </c>
    </row>
    <row r="869" spans="1:29" x14ac:dyDescent="0.3">
      <c r="A869" s="4" t="s">
        <v>123</v>
      </c>
      <c r="B869" s="18">
        <v>45017</v>
      </c>
      <c r="C869" s="4" t="s">
        <v>279</v>
      </c>
      <c r="D869" s="4">
        <v>4</v>
      </c>
      <c r="E869" s="15">
        <v>1349086.38</v>
      </c>
      <c r="F869" s="19">
        <v>1</v>
      </c>
      <c r="G869" s="20">
        <v>0</v>
      </c>
      <c r="H869" s="4">
        <v>67.599999999999994</v>
      </c>
      <c r="I869" s="4">
        <v>6</v>
      </c>
      <c r="J869" s="4">
        <v>2</v>
      </c>
      <c r="K869" s="21">
        <v>0.6804</v>
      </c>
      <c r="L869" s="21">
        <v>0.1128</v>
      </c>
      <c r="M869" s="4">
        <v>2</v>
      </c>
      <c r="N869" s="4">
        <v>1</v>
      </c>
      <c r="O869" s="4">
        <v>3.9</v>
      </c>
      <c r="P869" s="4">
        <v>97.1</v>
      </c>
      <c r="Q869" s="15">
        <v>34615.86</v>
      </c>
      <c r="R869" s="15">
        <v>105995.78</v>
      </c>
      <c r="S869" s="15">
        <v>15311.58</v>
      </c>
      <c r="T869" s="15">
        <v>1384945.99</v>
      </c>
      <c r="U869" s="22">
        <f t="shared" si="65"/>
        <v>1474386.44</v>
      </c>
      <c r="V869" s="23">
        <f t="shared" si="66"/>
        <v>-6.458046064308974E-2</v>
      </c>
      <c r="W869" s="24">
        <f>Parametros!$B$4*H869+Parametros!$B$5*K869*100+Parametros!$B$6*P869+Parametros!$B$7*(1-L869)*100</f>
        <v>76.8</v>
      </c>
      <c r="X869" s="16">
        <f>INDEX('Tasa Referencia'!$B$2:$B$37,MATCH(B869,'Tasa Referencia'!$A$2:$A$37,0))</f>
        <v>0.1119</v>
      </c>
      <c r="Y869" s="16">
        <f>INDEX('Catalogo Proveedores'!$N$2:$N$101,MATCH(A869,'Catalogo Proveedores'!$A$2:$A$101,0))</f>
        <v>2.1700000000000001E-2</v>
      </c>
      <c r="Z869" s="14">
        <v>2.7699999999999999E-3</v>
      </c>
      <c r="AA869" s="16">
        <f t="shared" si="67"/>
        <v>0.13636999999999999</v>
      </c>
      <c r="AB869" s="25">
        <f t="shared" si="68"/>
        <v>1.071019551398944E-2</v>
      </c>
      <c r="AC869" s="23">
        <f t="shared" si="69"/>
        <v>-7.529065615707918E-2</v>
      </c>
    </row>
    <row r="870" spans="1:29" x14ac:dyDescent="0.3">
      <c r="A870" s="4" t="s">
        <v>123</v>
      </c>
      <c r="B870" s="18">
        <v>45047</v>
      </c>
      <c r="C870" s="4" t="s">
        <v>279</v>
      </c>
      <c r="D870" s="4">
        <v>5</v>
      </c>
      <c r="E870" s="15">
        <v>1429499.74</v>
      </c>
      <c r="F870" s="19">
        <v>1</v>
      </c>
      <c r="G870" s="20">
        <v>0</v>
      </c>
      <c r="H870" s="4">
        <v>67.7</v>
      </c>
      <c r="I870" s="4">
        <v>6</v>
      </c>
      <c r="J870" s="4">
        <v>1</v>
      </c>
      <c r="K870" s="21">
        <v>0.83169999999999999</v>
      </c>
      <c r="L870" s="21">
        <v>0.1706</v>
      </c>
      <c r="M870" s="4">
        <v>1</v>
      </c>
      <c r="N870" s="4">
        <v>0</v>
      </c>
      <c r="O870" s="4">
        <v>0</v>
      </c>
      <c r="P870" s="4">
        <v>98.4</v>
      </c>
      <c r="Q870" s="15">
        <v>5763.32</v>
      </c>
      <c r="R870" s="15">
        <v>145442.19</v>
      </c>
      <c r="S870" s="15">
        <v>22805.32</v>
      </c>
      <c r="T870" s="15">
        <v>1579511.86</v>
      </c>
      <c r="U870" s="22">
        <f t="shared" si="65"/>
        <v>1557899.93</v>
      </c>
      <c r="V870" s="23">
        <f t="shared" si="66"/>
        <v>1.3682663959231156E-2</v>
      </c>
      <c r="W870" s="24">
        <f>Parametros!$B$4*H870+Parametros!$B$5*K870*100+Parametros!$B$6*P870+Parametros!$B$7*(1-L870)*100</f>
        <v>80.76700000000001</v>
      </c>
      <c r="X870" s="16">
        <f>INDEX('Tasa Referencia'!$B$2:$B$37,MATCH(B870,'Tasa Referencia'!$A$2:$A$37,0))</f>
        <v>0.11210000000000001</v>
      </c>
      <c r="Y870" s="16">
        <f>INDEX('Catalogo Proveedores'!$N$2:$N$101,MATCH(A870,'Catalogo Proveedores'!$A$2:$A$101,0))</f>
        <v>2.1700000000000001E-2</v>
      </c>
      <c r="Z870" s="14">
        <v>1.4599999999999999E-3</v>
      </c>
      <c r="AA870" s="16">
        <f t="shared" si="67"/>
        <v>0.13525999999999999</v>
      </c>
      <c r="AB870" s="25">
        <f t="shared" si="68"/>
        <v>1.0627887309115236E-2</v>
      </c>
      <c r="AC870" s="23">
        <f t="shared" si="69"/>
        <v>3.0547766501159198E-3</v>
      </c>
    </row>
    <row r="871" spans="1:29" x14ac:dyDescent="0.3">
      <c r="A871" s="4" t="s">
        <v>123</v>
      </c>
      <c r="B871" s="18">
        <v>45078</v>
      </c>
      <c r="C871" s="4" t="s">
        <v>279</v>
      </c>
      <c r="D871" s="4">
        <v>6</v>
      </c>
      <c r="E871" s="15">
        <v>1404716.09</v>
      </c>
      <c r="F871" s="19">
        <v>1</v>
      </c>
      <c r="G871" s="20">
        <v>0</v>
      </c>
      <c r="H871" s="4">
        <v>67.8</v>
      </c>
      <c r="I871" s="4">
        <v>8</v>
      </c>
      <c r="J871" s="4">
        <v>2</v>
      </c>
      <c r="K871" s="21">
        <v>0.78210000000000002</v>
      </c>
      <c r="L871" s="21">
        <v>0.16009999999999999</v>
      </c>
      <c r="M871" s="4">
        <v>1</v>
      </c>
      <c r="N871" s="4">
        <v>0</v>
      </c>
      <c r="O871" s="4">
        <v>0</v>
      </c>
      <c r="P871" s="4">
        <v>95.9</v>
      </c>
      <c r="Q871" s="15">
        <v>4876.96</v>
      </c>
      <c r="R871" s="15">
        <v>67712.95</v>
      </c>
      <c r="S871" s="15">
        <v>21919.99</v>
      </c>
      <c r="T871" s="15">
        <v>1512769.28</v>
      </c>
      <c r="U871" s="22">
        <f t="shared" si="65"/>
        <v>1455386.01</v>
      </c>
      <c r="V871" s="23">
        <f t="shared" si="66"/>
        <v>3.7932598684182701E-2</v>
      </c>
      <c r="W871" s="24">
        <f>Parametros!$B$4*H871+Parametros!$B$5*K871*100+Parametros!$B$6*P871+Parametros!$B$7*(1-L871)*100</f>
        <v>78.971500000000006</v>
      </c>
      <c r="X871" s="16">
        <f>INDEX('Tasa Referencia'!$B$2:$B$37,MATCH(B871,'Tasa Referencia'!$A$2:$A$37,0))</f>
        <v>0.1119</v>
      </c>
      <c r="Y871" s="16">
        <f>INDEX('Catalogo Proveedores'!$N$2:$N$101,MATCH(A871,'Catalogo Proveedores'!$A$2:$A$101,0))</f>
        <v>2.1700000000000001E-2</v>
      </c>
      <c r="Z871" s="14">
        <v>-2.9E-4</v>
      </c>
      <c r="AA871" s="16">
        <f t="shared" si="67"/>
        <v>0.13330999999999998</v>
      </c>
      <c r="AB871" s="25">
        <f t="shared" si="68"/>
        <v>1.0483113016111378E-2</v>
      </c>
      <c r="AC871" s="23">
        <f t="shared" si="69"/>
        <v>2.7449485668071323E-2</v>
      </c>
    </row>
    <row r="872" spans="1:29" x14ac:dyDescent="0.3">
      <c r="A872" s="4" t="s">
        <v>123</v>
      </c>
      <c r="B872" s="18">
        <v>45108</v>
      </c>
      <c r="C872" s="4" t="s">
        <v>279</v>
      </c>
      <c r="D872" s="4">
        <v>7</v>
      </c>
      <c r="E872" s="15">
        <v>1472012.9</v>
      </c>
      <c r="F872" s="19">
        <v>1</v>
      </c>
      <c r="G872" s="20">
        <v>0</v>
      </c>
      <c r="H872" s="4">
        <v>69.2</v>
      </c>
      <c r="I872" s="4">
        <v>11</v>
      </c>
      <c r="J872" s="4">
        <v>3</v>
      </c>
      <c r="K872" s="21">
        <v>0.74570000000000003</v>
      </c>
      <c r="L872" s="21">
        <v>0.15049999999999999</v>
      </c>
      <c r="M872" s="4">
        <v>3</v>
      </c>
      <c r="N872" s="4">
        <v>1</v>
      </c>
      <c r="O872" s="4">
        <v>6.1</v>
      </c>
      <c r="P872" s="4">
        <v>100</v>
      </c>
      <c r="Q872" s="15">
        <v>148933.51</v>
      </c>
      <c r="R872" s="15">
        <v>97849.54</v>
      </c>
      <c r="S872" s="15">
        <v>22585.43</v>
      </c>
      <c r="T872" s="15">
        <v>1546279.02</v>
      </c>
      <c r="U872" s="22">
        <f t="shared" si="65"/>
        <v>1696210.52</v>
      </c>
      <c r="V872" s="23">
        <f t="shared" si="66"/>
        <v>-9.6962771958194194E-2</v>
      </c>
      <c r="W872" s="24">
        <f>Parametros!$B$4*H872+Parametros!$B$5*K872*100+Parametros!$B$6*P872+Parametros!$B$7*(1-L872)*100</f>
        <v>79.333500000000001</v>
      </c>
      <c r="X872" s="16">
        <f>INDEX('Tasa Referencia'!$B$2:$B$37,MATCH(B872,'Tasa Referencia'!$A$2:$A$37,0))</f>
        <v>0.1132</v>
      </c>
      <c r="Y872" s="16">
        <f>INDEX('Catalogo Proveedores'!$N$2:$N$101,MATCH(A872,'Catalogo Proveedores'!$A$2:$A$101,0))</f>
        <v>2.1700000000000001E-2</v>
      </c>
      <c r="Z872" s="14">
        <v>2.31E-3</v>
      </c>
      <c r="AA872" s="16">
        <f t="shared" si="67"/>
        <v>0.13721</v>
      </c>
      <c r="AB872" s="25">
        <f t="shared" si="68"/>
        <v>1.0772433829970396E-2</v>
      </c>
      <c r="AC872" s="23">
        <f t="shared" si="69"/>
        <v>-0.10773520578816459</v>
      </c>
    </row>
    <row r="873" spans="1:29" x14ac:dyDescent="0.3">
      <c r="A873" s="4" t="s">
        <v>123</v>
      </c>
      <c r="B873" s="18">
        <v>45139</v>
      </c>
      <c r="C873" s="4" t="s">
        <v>279</v>
      </c>
      <c r="D873" s="4">
        <v>8</v>
      </c>
      <c r="E873" s="15">
        <v>1338909.07</v>
      </c>
      <c r="F873" s="19">
        <v>1.0575000000000001</v>
      </c>
      <c r="G873" s="20">
        <v>5.7500000000000002E-2</v>
      </c>
      <c r="H873" s="4">
        <v>68.5</v>
      </c>
      <c r="I873" s="4">
        <v>13</v>
      </c>
      <c r="J873" s="4">
        <v>2</v>
      </c>
      <c r="K873" s="21">
        <v>0.83930000000000005</v>
      </c>
      <c r="L873" s="21">
        <v>0.1021</v>
      </c>
      <c r="M873" s="4">
        <v>3</v>
      </c>
      <c r="N873" s="4">
        <v>0</v>
      </c>
      <c r="O873" s="4">
        <v>0</v>
      </c>
      <c r="P873" s="4">
        <v>98.8</v>
      </c>
      <c r="Q873" s="15">
        <v>30364.16</v>
      </c>
      <c r="R873" s="15">
        <v>58699.68</v>
      </c>
      <c r="S873" s="15">
        <v>13906.33</v>
      </c>
      <c r="T873" s="15">
        <v>1603872.56</v>
      </c>
      <c r="U873" s="22">
        <f t="shared" si="65"/>
        <v>1414066.5799999998</v>
      </c>
      <c r="V873" s="23">
        <f t="shared" si="66"/>
        <v>0.11834230769556917</v>
      </c>
      <c r="W873" s="24">
        <f>Parametros!$B$4*H873+Parametros!$B$5*K873*100+Parametros!$B$6*P873+Parametros!$B$7*(1-L873)*100</f>
        <v>82.382500000000007</v>
      </c>
      <c r="X873" s="16">
        <f>INDEX('Tasa Referencia'!$B$2:$B$37,MATCH(B873,'Tasa Referencia'!$A$2:$A$37,0))</f>
        <v>0.1124</v>
      </c>
      <c r="Y873" s="16">
        <f>INDEX('Catalogo Proveedores'!$N$2:$N$101,MATCH(A873,'Catalogo Proveedores'!$A$2:$A$101,0))</f>
        <v>2.1700000000000001E-2</v>
      </c>
      <c r="Z873" s="14">
        <v>2.5899999999999999E-3</v>
      </c>
      <c r="AA873" s="16">
        <f t="shared" si="67"/>
        <v>0.13669000000000001</v>
      </c>
      <c r="AB873" s="25">
        <f t="shared" si="68"/>
        <v>1.0733910319806084E-2</v>
      </c>
      <c r="AC873" s="23">
        <f t="shared" si="69"/>
        <v>0.10760839737576308</v>
      </c>
    </row>
    <row r="874" spans="1:29" x14ac:dyDescent="0.3">
      <c r="A874" s="4" t="s">
        <v>123</v>
      </c>
      <c r="B874" s="18">
        <v>45170</v>
      </c>
      <c r="C874" s="4" t="s">
        <v>279</v>
      </c>
      <c r="D874" s="4">
        <v>9</v>
      </c>
      <c r="E874" s="15">
        <v>1355175.17</v>
      </c>
      <c r="F874" s="19">
        <v>1.0575000000000001</v>
      </c>
      <c r="G874" s="20">
        <v>0</v>
      </c>
      <c r="H874" s="4">
        <v>67.2</v>
      </c>
      <c r="I874" s="4">
        <v>12</v>
      </c>
      <c r="J874" s="4">
        <v>2</v>
      </c>
      <c r="K874" s="21">
        <v>0.79290000000000005</v>
      </c>
      <c r="L874" s="21">
        <v>0.12239999999999999</v>
      </c>
      <c r="M874" s="4">
        <v>2</v>
      </c>
      <c r="N874" s="4">
        <v>1</v>
      </c>
      <c r="O874" s="4">
        <v>6.8</v>
      </c>
      <c r="P874" s="4">
        <v>100</v>
      </c>
      <c r="Q874" s="15">
        <v>74523.33</v>
      </c>
      <c r="R874" s="15">
        <v>105338.5</v>
      </c>
      <c r="S874" s="15">
        <v>16551.18</v>
      </c>
      <c r="T874" s="15">
        <v>1422787.84</v>
      </c>
      <c r="U874" s="22">
        <f t="shared" si="65"/>
        <v>1518485.82</v>
      </c>
      <c r="V874" s="23">
        <f t="shared" si="66"/>
        <v>-6.7260892530540586E-2</v>
      </c>
      <c r="W874" s="24">
        <f>Parametros!$B$4*H874+Parametros!$B$5*K874*100+Parametros!$B$6*P874+Parametros!$B$7*(1-L874)*100</f>
        <v>80.471000000000004</v>
      </c>
      <c r="X874" s="16">
        <f>INDEX('Tasa Referencia'!$B$2:$B$37,MATCH(B874,'Tasa Referencia'!$A$2:$A$37,0))</f>
        <v>0.1134</v>
      </c>
      <c r="Y874" s="16">
        <f>INDEX('Catalogo Proveedores'!$N$2:$N$101,MATCH(A874,'Catalogo Proveedores'!$A$2:$A$101,0))</f>
        <v>2.1700000000000001E-2</v>
      </c>
      <c r="Z874" s="14">
        <v>-1.07E-3</v>
      </c>
      <c r="AA874" s="16">
        <f t="shared" si="67"/>
        <v>0.13403000000000001</v>
      </c>
      <c r="AB874" s="25">
        <f t="shared" si="68"/>
        <v>1.0536594711186398E-2</v>
      </c>
      <c r="AC874" s="23">
        <f t="shared" si="69"/>
        <v>-7.7797487241726984E-2</v>
      </c>
    </row>
    <row r="875" spans="1:29" x14ac:dyDescent="0.3">
      <c r="A875" s="4" t="s">
        <v>123</v>
      </c>
      <c r="B875" s="18">
        <v>45200</v>
      </c>
      <c r="C875" s="4" t="s">
        <v>279</v>
      </c>
      <c r="D875" s="4">
        <v>10</v>
      </c>
      <c r="E875" s="15">
        <v>1260785.1299999999</v>
      </c>
      <c r="F875" s="19">
        <v>1.0575000000000001</v>
      </c>
      <c r="G875" s="20">
        <v>0</v>
      </c>
      <c r="H875" s="4">
        <v>69.400000000000006</v>
      </c>
      <c r="I875" s="4">
        <v>10</v>
      </c>
      <c r="J875" s="4">
        <v>2</v>
      </c>
      <c r="K875" s="21">
        <v>0.81940000000000002</v>
      </c>
      <c r="L875" s="21">
        <v>9.5299999999999996E-2</v>
      </c>
      <c r="M875" s="4">
        <v>0</v>
      </c>
      <c r="N875" s="4">
        <v>0</v>
      </c>
      <c r="O875" s="4">
        <v>0</v>
      </c>
      <c r="P875" s="4">
        <v>100</v>
      </c>
      <c r="Q875" s="15">
        <v>0</v>
      </c>
      <c r="R875" s="15">
        <v>80230.509999999995</v>
      </c>
      <c r="S875" s="15">
        <v>12321.41</v>
      </c>
      <c r="T875" s="15">
        <v>1380049.55</v>
      </c>
      <c r="U875" s="22">
        <f t="shared" si="65"/>
        <v>1328694.23</v>
      </c>
      <c r="V875" s="23">
        <f t="shared" si="66"/>
        <v>3.7212663849642259E-2</v>
      </c>
      <c r="W875" s="24">
        <f>Parametros!$B$4*H875+Parametros!$B$5*K875*100+Parametros!$B$6*P875+Parametros!$B$7*(1-L875)*100</f>
        <v>82.442499999999995</v>
      </c>
      <c r="X875" s="16">
        <f>INDEX('Tasa Referencia'!$B$2:$B$37,MATCH(B875,'Tasa Referencia'!$A$2:$A$37,0))</f>
        <v>0.1103</v>
      </c>
      <c r="Y875" s="16">
        <f>INDEX('Catalogo Proveedores'!$N$2:$N$101,MATCH(A875,'Catalogo Proveedores'!$A$2:$A$101,0))</f>
        <v>2.1700000000000001E-2</v>
      </c>
      <c r="Z875" s="14">
        <v>-1.4999999999999999E-4</v>
      </c>
      <c r="AA875" s="16">
        <f t="shared" si="67"/>
        <v>0.13184999999999999</v>
      </c>
      <c r="AB875" s="25">
        <f t="shared" si="68"/>
        <v>1.03745683430152E-2</v>
      </c>
      <c r="AC875" s="23">
        <f t="shared" si="69"/>
        <v>2.6838095506627059E-2</v>
      </c>
    </row>
    <row r="876" spans="1:29" x14ac:dyDescent="0.3">
      <c r="A876" s="4" t="s">
        <v>123</v>
      </c>
      <c r="B876" s="18">
        <v>45231</v>
      </c>
      <c r="C876" s="4" t="s">
        <v>279</v>
      </c>
      <c r="D876" s="4">
        <v>11</v>
      </c>
      <c r="E876" s="15">
        <v>1166871.69</v>
      </c>
      <c r="F876" s="19">
        <v>1.0575000000000001</v>
      </c>
      <c r="G876" s="20">
        <v>0</v>
      </c>
      <c r="H876" s="4">
        <v>68</v>
      </c>
      <c r="I876" s="4">
        <v>7</v>
      </c>
      <c r="J876" s="4">
        <v>1</v>
      </c>
      <c r="K876" s="21">
        <v>0.80469999999999997</v>
      </c>
      <c r="L876" s="21">
        <v>0.15909999999999999</v>
      </c>
      <c r="M876" s="4">
        <v>0</v>
      </c>
      <c r="N876" s="4">
        <v>0</v>
      </c>
      <c r="O876" s="4">
        <v>0</v>
      </c>
      <c r="P876" s="4">
        <v>96.6</v>
      </c>
      <c r="Q876" s="15">
        <v>0</v>
      </c>
      <c r="R876" s="15">
        <v>89465.12</v>
      </c>
      <c r="S876" s="15">
        <v>17408.169999999998</v>
      </c>
      <c r="T876" s="15">
        <v>1308070.56</v>
      </c>
      <c r="U876" s="22">
        <f t="shared" si="65"/>
        <v>1238928.6400000001</v>
      </c>
      <c r="V876" s="23">
        <f t="shared" si="66"/>
        <v>5.2857943687686024E-2</v>
      </c>
      <c r="W876" s="24">
        <f>Parametros!$B$4*H876+Parametros!$B$5*K876*100+Parametros!$B$6*P876+Parametros!$B$7*(1-L876)*100</f>
        <v>79.874499999999998</v>
      </c>
      <c r="X876" s="16">
        <f>INDEX('Tasa Referencia'!$B$2:$B$37,MATCH(B876,'Tasa Referencia'!$A$2:$A$37,0))</f>
        <v>0.1144</v>
      </c>
      <c r="Y876" s="16">
        <f>INDEX('Catalogo Proveedores'!$N$2:$N$101,MATCH(A876,'Catalogo Proveedores'!$A$2:$A$101,0))</f>
        <v>2.1700000000000001E-2</v>
      </c>
      <c r="Z876" s="14">
        <v>-4.2399999999999998E-3</v>
      </c>
      <c r="AA876" s="16">
        <f t="shared" si="67"/>
        <v>0.13186</v>
      </c>
      <c r="AB876" s="25">
        <f t="shared" si="68"/>
        <v>1.0375312236108325E-2</v>
      </c>
      <c r="AC876" s="23">
        <f t="shared" si="69"/>
        <v>4.2482631451577699E-2</v>
      </c>
    </row>
    <row r="877" spans="1:29" x14ac:dyDescent="0.3">
      <c r="A877" s="4" t="s">
        <v>123</v>
      </c>
      <c r="B877" s="18">
        <v>45261</v>
      </c>
      <c r="C877" s="4" t="s">
        <v>279</v>
      </c>
      <c r="D877" s="4">
        <v>12</v>
      </c>
      <c r="E877" s="15">
        <v>1190394.48</v>
      </c>
      <c r="F877" s="19">
        <v>1.0575000000000001</v>
      </c>
      <c r="G877" s="20">
        <v>0</v>
      </c>
      <c r="H877" s="4">
        <v>67.099999999999994</v>
      </c>
      <c r="I877" s="4">
        <v>10</v>
      </c>
      <c r="J877" s="4">
        <v>2</v>
      </c>
      <c r="K877" s="21">
        <v>0.8004</v>
      </c>
      <c r="L877" s="21">
        <v>0.18390000000000001</v>
      </c>
      <c r="M877" s="4">
        <v>1</v>
      </c>
      <c r="N877" s="4">
        <v>2</v>
      </c>
      <c r="O877" s="4">
        <v>46.5</v>
      </c>
      <c r="P877" s="4">
        <v>100</v>
      </c>
      <c r="Q877" s="15">
        <v>134724.64000000001</v>
      </c>
      <c r="R877" s="15">
        <v>100699.86</v>
      </c>
      <c r="S877" s="15">
        <v>21133.03</v>
      </c>
      <c r="T877" s="15">
        <v>1320838.28</v>
      </c>
      <c r="U877" s="22">
        <f t="shared" si="65"/>
        <v>1404685.9500000002</v>
      </c>
      <c r="V877" s="23">
        <f t="shared" si="66"/>
        <v>-6.3480648062380629E-2</v>
      </c>
      <c r="W877" s="24">
        <f>Parametros!$B$4*H877+Parametros!$B$5*K877*100+Parametros!$B$6*P877+Parametros!$B$7*(1-L877)*100</f>
        <v>79.738500000000002</v>
      </c>
      <c r="X877" s="16">
        <f>INDEX('Tasa Referencia'!$B$2:$B$37,MATCH(B877,'Tasa Referencia'!$A$2:$A$37,0))</f>
        <v>0.1124</v>
      </c>
      <c r="Y877" s="16">
        <f>INDEX('Catalogo Proveedores'!$N$2:$N$101,MATCH(A877,'Catalogo Proveedores'!$A$2:$A$101,0))</f>
        <v>2.1700000000000001E-2</v>
      </c>
      <c r="Z877" s="14">
        <v>2.63E-3</v>
      </c>
      <c r="AA877" s="16">
        <f t="shared" si="67"/>
        <v>0.13672999999999999</v>
      </c>
      <c r="AB877" s="25">
        <f t="shared" si="68"/>
        <v>1.073687424022074E-2</v>
      </c>
      <c r="AC877" s="23">
        <f t="shared" si="69"/>
        <v>-7.4217522302601369E-2</v>
      </c>
    </row>
    <row r="878" spans="1:29" x14ac:dyDescent="0.3">
      <c r="A878" s="4" t="s">
        <v>123</v>
      </c>
      <c r="B878" s="18">
        <v>45292</v>
      </c>
      <c r="C878" s="4" t="s">
        <v>281</v>
      </c>
      <c r="D878" s="4">
        <v>1</v>
      </c>
      <c r="E878" s="15">
        <v>1393419.76</v>
      </c>
      <c r="F878" s="19">
        <v>1.0575000000000001</v>
      </c>
      <c r="G878" s="20">
        <v>0</v>
      </c>
      <c r="H878" s="4">
        <v>69.5</v>
      </c>
      <c r="I878" s="4">
        <v>9</v>
      </c>
      <c r="J878" s="4">
        <v>2</v>
      </c>
      <c r="K878" s="21">
        <v>0.81040000000000001</v>
      </c>
      <c r="L878" s="21">
        <v>0.15429999999999999</v>
      </c>
      <c r="M878" s="4">
        <v>0</v>
      </c>
      <c r="N878" s="4">
        <v>0</v>
      </c>
      <c r="O878" s="4">
        <v>0</v>
      </c>
      <c r="P878" s="4">
        <v>99.7</v>
      </c>
      <c r="Q878" s="15">
        <v>0</v>
      </c>
      <c r="R878" s="15">
        <v>136897.89000000001</v>
      </c>
      <c r="S878" s="15">
        <v>21023.17</v>
      </c>
      <c r="T878" s="15">
        <v>1553520.85</v>
      </c>
      <c r="U878" s="22">
        <f t="shared" si="65"/>
        <v>1509294.48</v>
      </c>
      <c r="V878" s="23">
        <f t="shared" si="66"/>
        <v>2.8468475334592458E-2</v>
      </c>
      <c r="W878" s="24">
        <f>Parametros!$B$4*H878+Parametros!$B$5*K878*100+Parametros!$B$6*P878+Parametros!$B$7*(1-L878)*100</f>
        <v>81.262500000000003</v>
      </c>
      <c r="X878" s="16">
        <f>INDEX('Tasa Referencia'!$B$2:$B$37,MATCH(B878,'Tasa Referencia'!$A$2:$A$37,0))</f>
        <v>0.1133</v>
      </c>
      <c r="Y878" s="16">
        <f>INDEX('Catalogo Proveedores'!$N$2:$N$101,MATCH(A878,'Catalogo Proveedores'!$A$2:$A$101,0))</f>
        <v>2.1700000000000001E-2</v>
      </c>
      <c r="Z878" s="14">
        <v>-2.98E-3</v>
      </c>
      <c r="AA878" s="16">
        <f t="shared" si="67"/>
        <v>0.13202</v>
      </c>
      <c r="AB878" s="25">
        <f t="shared" si="68"/>
        <v>1.038721370632345E-2</v>
      </c>
      <c r="AC878" s="23">
        <f t="shared" si="69"/>
        <v>1.8081261628269008E-2</v>
      </c>
    </row>
    <row r="879" spans="1:29" x14ac:dyDescent="0.3">
      <c r="A879" s="4" t="s">
        <v>123</v>
      </c>
      <c r="B879" s="18">
        <v>45323</v>
      </c>
      <c r="C879" s="4" t="s">
        <v>281</v>
      </c>
      <c r="D879" s="4">
        <v>2</v>
      </c>
      <c r="E879" s="15">
        <v>1334513.27</v>
      </c>
      <c r="F879" s="19">
        <v>1.0575000000000001</v>
      </c>
      <c r="G879" s="20">
        <v>0</v>
      </c>
      <c r="H879" s="4">
        <v>68.7</v>
      </c>
      <c r="I879" s="4">
        <v>11</v>
      </c>
      <c r="J879" s="4">
        <v>2</v>
      </c>
      <c r="K879" s="21">
        <v>0.80179999999999996</v>
      </c>
      <c r="L879" s="21">
        <v>8.0299999999999996E-2</v>
      </c>
      <c r="M879" s="4">
        <v>5</v>
      </c>
      <c r="N879" s="4">
        <v>0</v>
      </c>
      <c r="O879" s="4">
        <v>0</v>
      </c>
      <c r="P879" s="4">
        <v>94.9</v>
      </c>
      <c r="Q879" s="15">
        <v>84418.8</v>
      </c>
      <c r="R879" s="15">
        <v>37106.67</v>
      </c>
      <c r="S879" s="15">
        <v>11249.32</v>
      </c>
      <c r="T879" s="15">
        <v>1415349.79</v>
      </c>
      <c r="U879" s="22">
        <f t="shared" si="65"/>
        <v>1444789.42</v>
      </c>
      <c r="V879" s="23">
        <f t="shared" si="66"/>
        <v>-2.0800250374856021E-2</v>
      </c>
      <c r="W879" s="24">
        <f>Parametros!$B$4*H879+Parametros!$B$5*K879*100+Parametros!$B$6*P879+Parametros!$B$7*(1-L879)*100</f>
        <v>80.874499999999998</v>
      </c>
      <c r="X879" s="16">
        <f>INDEX('Tasa Referencia'!$B$2:$B$37,MATCH(B879,'Tasa Referencia'!$A$2:$A$37,0))</f>
        <v>0.1123</v>
      </c>
      <c r="Y879" s="16">
        <f>INDEX('Catalogo Proveedores'!$N$2:$N$101,MATCH(A879,'Catalogo Proveedores'!$A$2:$A$101,0))</f>
        <v>2.1700000000000001E-2</v>
      </c>
      <c r="Z879" s="14">
        <v>-2.48E-3</v>
      </c>
      <c r="AA879" s="16">
        <f t="shared" si="67"/>
        <v>0.13152</v>
      </c>
      <c r="AB879" s="25">
        <f t="shared" si="68"/>
        <v>1.0350016490479286E-2</v>
      </c>
      <c r="AC879" s="23">
        <f t="shared" si="69"/>
        <v>-3.1150266865335306E-2</v>
      </c>
    </row>
    <row r="880" spans="1:29" x14ac:dyDescent="0.3">
      <c r="A880" s="4" t="s">
        <v>123</v>
      </c>
      <c r="B880" s="18">
        <v>45352</v>
      </c>
      <c r="C880" s="4" t="s">
        <v>281</v>
      </c>
      <c r="D880" s="4">
        <v>3</v>
      </c>
      <c r="E880" s="15">
        <v>1402953.15</v>
      </c>
      <c r="F880" s="19">
        <v>1.0575000000000001</v>
      </c>
      <c r="G880" s="20">
        <v>0</v>
      </c>
      <c r="H880" s="4">
        <v>67.900000000000006</v>
      </c>
      <c r="I880" s="4">
        <v>9</v>
      </c>
      <c r="J880" s="4">
        <v>2</v>
      </c>
      <c r="K880" s="21">
        <v>0.73209999999999997</v>
      </c>
      <c r="L880" s="21">
        <v>0.1265</v>
      </c>
      <c r="M880" s="4">
        <v>3</v>
      </c>
      <c r="N880" s="4">
        <v>0</v>
      </c>
      <c r="O880" s="4">
        <v>0</v>
      </c>
      <c r="P880" s="4">
        <v>100</v>
      </c>
      <c r="Q880" s="15">
        <v>23583.19</v>
      </c>
      <c r="R880" s="15">
        <v>79207.839999999997</v>
      </c>
      <c r="S880" s="15">
        <v>17652.599999999999</v>
      </c>
      <c r="T880" s="15">
        <v>1460730.34</v>
      </c>
      <c r="U880" s="22">
        <f t="shared" si="65"/>
        <v>1488091.5799999998</v>
      </c>
      <c r="V880" s="23">
        <f t="shared" si="66"/>
        <v>-1.8731205377715204E-2</v>
      </c>
      <c r="W880" s="24">
        <f>Parametros!$B$4*H880+Parametros!$B$5*K880*100+Parametros!$B$6*P880+Parametros!$B$7*(1-L880)*100</f>
        <v>78.830500000000001</v>
      </c>
      <c r="X880" s="16">
        <f>INDEX('Tasa Referencia'!$B$2:$B$37,MATCH(B880,'Tasa Referencia'!$A$2:$A$37,0))</f>
        <v>0.1101</v>
      </c>
      <c r="Y880" s="16">
        <f>INDEX('Catalogo Proveedores'!$N$2:$N$101,MATCH(A880,'Catalogo Proveedores'!$A$2:$A$101,0))</f>
        <v>2.1700000000000001E-2</v>
      </c>
      <c r="Z880" s="14">
        <v>-5.5999999999999995E-4</v>
      </c>
      <c r="AA880" s="16">
        <f t="shared" si="67"/>
        <v>0.13124</v>
      </c>
      <c r="AB880" s="25">
        <f t="shared" si="68"/>
        <v>1.0329179467782224E-2</v>
      </c>
      <c r="AC880" s="23">
        <f t="shared" si="69"/>
        <v>-2.9060384845497427E-2</v>
      </c>
    </row>
    <row r="881" spans="1:29" x14ac:dyDescent="0.3">
      <c r="A881" s="4" t="s">
        <v>123</v>
      </c>
      <c r="B881" s="18">
        <v>45383</v>
      </c>
      <c r="C881" s="4" t="s">
        <v>281</v>
      </c>
      <c r="D881" s="4">
        <v>4</v>
      </c>
      <c r="E881" s="15">
        <v>1425971.59</v>
      </c>
      <c r="F881" s="19">
        <v>1.0575000000000001</v>
      </c>
      <c r="G881" s="20">
        <v>0</v>
      </c>
      <c r="H881" s="4">
        <v>72</v>
      </c>
      <c r="I881" s="4">
        <v>6</v>
      </c>
      <c r="J881" s="4">
        <v>1</v>
      </c>
      <c r="K881" s="21">
        <v>0.83950000000000002</v>
      </c>
      <c r="L881" s="21">
        <v>0.1178</v>
      </c>
      <c r="M881" s="4">
        <v>2</v>
      </c>
      <c r="N881" s="4">
        <v>0</v>
      </c>
      <c r="O881" s="4">
        <v>0</v>
      </c>
      <c r="P881" s="4">
        <v>100</v>
      </c>
      <c r="Q881" s="15">
        <v>11963.63</v>
      </c>
      <c r="R881" s="15">
        <v>99681.56</v>
      </c>
      <c r="S881" s="15">
        <v>15978.92</v>
      </c>
      <c r="T881" s="15">
        <v>1565469.02</v>
      </c>
      <c r="U881" s="22">
        <f t="shared" si="65"/>
        <v>1521637.86</v>
      </c>
      <c r="V881" s="23">
        <f t="shared" si="66"/>
        <v>2.7998739955901467E-2</v>
      </c>
      <c r="W881" s="24">
        <f>Parametros!$B$4*H881+Parametros!$B$5*K881*100+Parametros!$B$6*P881+Parametros!$B$7*(1-L881)*100</f>
        <v>83.618000000000009</v>
      </c>
      <c r="X881" s="16">
        <f>INDEX('Tasa Referencia'!$B$2:$B$37,MATCH(B881,'Tasa Referencia'!$A$2:$A$37,0))</f>
        <v>0.10920000000000001</v>
      </c>
      <c r="Y881" s="16">
        <f>INDEX('Catalogo Proveedores'!$N$2:$N$101,MATCH(A881,'Catalogo Proveedores'!$A$2:$A$101,0))</f>
        <v>2.1700000000000001E-2</v>
      </c>
      <c r="Z881" s="14">
        <v>-1.47E-3</v>
      </c>
      <c r="AA881" s="16">
        <f t="shared" si="67"/>
        <v>0.12943000000000002</v>
      </c>
      <c r="AB881" s="25">
        <f t="shared" si="68"/>
        <v>1.0194368829105738E-2</v>
      </c>
      <c r="AC881" s="23">
        <f t="shared" si="69"/>
        <v>1.780437112679573E-2</v>
      </c>
    </row>
    <row r="882" spans="1:29" x14ac:dyDescent="0.3">
      <c r="A882" s="4" t="s">
        <v>123</v>
      </c>
      <c r="B882" s="18">
        <v>45413</v>
      </c>
      <c r="C882" s="4" t="s">
        <v>281</v>
      </c>
      <c r="D882" s="4">
        <v>5</v>
      </c>
      <c r="E882" s="15">
        <v>1405110.94</v>
      </c>
      <c r="F882" s="19">
        <v>1.0575000000000001</v>
      </c>
      <c r="G882" s="20">
        <v>0</v>
      </c>
      <c r="H882" s="4">
        <v>71.900000000000006</v>
      </c>
      <c r="I882" s="4">
        <v>5</v>
      </c>
      <c r="J882" s="4">
        <v>1</v>
      </c>
      <c r="K882" s="21">
        <v>0.86450000000000005</v>
      </c>
      <c r="L882" s="21">
        <v>0.12740000000000001</v>
      </c>
      <c r="M882" s="4">
        <v>0</v>
      </c>
      <c r="N882" s="4">
        <v>1</v>
      </c>
      <c r="O882" s="4">
        <v>3.9</v>
      </c>
      <c r="P882" s="4">
        <v>97.5</v>
      </c>
      <c r="Q882" s="15">
        <v>17621.63</v>
      </c>
      <c r="R882" s="15">
        <v>55639.65</v>
      </c>
      <c r="S882" s="15">
        <v>16953.96</v>
      </c>
      <c r="T882" s="15">
        <v>1539601.08</v>
      </c>
      <c r="U882" s="22">
        <f t="shared" si="65"/>
        <v>1461418.2599999998</v>
      </c>
      <c r="V882" s="23">
        <f t="shared" si="66"/>
        <v>5.0781219249339767E-2</v>
      </c>
      <c r="W882" s="24">
        <f>Parametros!$B$4*H882+Parametros!$B$5*K882*100+Parametros!$B$6*P882+Parametros!$B$7*(1-L882)*100</f>
        <v>83.688999999999993</v>
      </c>
      <c r="X882" s="16">
        <f>INDEX('Tasa Referencia'!$B$2:$B$37,MATCH(B882,'Tasa Referencia'!$A$2:$A$37,0))</f>
        <v>0.1077</v>
      </c>
      <c r="Y882" s="16">
        <f>INDEX('Catalogo Proveedores'!$N$2:$N$101,MATCH(A882,'Catalogo Proveedores'!$A$2:$A$101,0))</f>
        <v>2.1700000000000001E-2</v>
      </c>
      <c r="Z882" s="14">
        <v>2.1900000000000001E-3</v>
      </c>
      <c r="AA882" s="16">
        <f t="shared" si="67"/>
        <v>0.13159000000000001</v>
      </c>
      <c r="AB882" s="25">
        <f t="shared" si="68"/>
        <v>1.0355225007628643E-2</v>
      </c>
      <c r="AC882" s="23">
        <f t="shared" si="69"/>
        <v>4.0425994241711123E-2</v>
      </c>
    </row>
    <row r="883" spans="1:29" x14ac:dyDescent="0.3">
      <c r="A883" s="4" t="s">
        <v>123</v>
      </c>
      <c r="B883" s="18">
        <v>45444</v>
      </c>
      <c r="C883" s="4" t="s">
        <v>281</v>
      </c>
      <c r="D883" s="4">
        <v>6</v>
      </c>
      <c r="E883" s="15">
        <v>1459388.33</v>
      </c>
      <c r="F883" s="19">
        <v>1.0575000000000001</v>
      </c>
      <c r="G883" s="20">
        <v>0</v>
      </c>
      <c r="H883" s="4">
        <v>70.3</v>
      </c>
      <c r="I883" s="4">
        <v>10</v>
      </c>
      <c r="J883" s="4">
        <v>2</v>
      </c>
      <c r="K883" s="21">
        <v>0.77829999999999999</v>
      </c>
      <c r="L883" s="21">
        <v>0.1439</v>
      </c>
      <c r="M883" s="4">
        <v>0</v>
      </c>
      <c r="N883" s="4">
        <v>1</v>
      </c>
      <c r="O883" s="4">
        <v>4.5999999999999996</v>
      </c>
      <c r="P883" s="4">
        <v>99.1</v>
      </c>
      <c r="Q883" s="15">
        <v>17809.05</v>
      </c>
      <c r="R883" s="15">
        <v>127187.54</v>
      </c>
      <c r="S883" s="15">
        <v>20650.580000000002</v>
      </c>
      <c r="T883" s="15">
        <v>1688131.83</v>
      </c>
      <c r="U883" s="22">
        <f t="shared" si="65"/>
        <v>1583734.34</v>
      </c>
      <c r="V883" s="23">
        <f t="shared" si="66"/>
        <v>6.1842024505870487E-2</v>
      </c>
      <c r="W883" s="24">
        <f>Parametros!$B$4*H883+Parametros!$B$5*K883*100+Parametros!$B$6*P883+Parametros!$B$7*(1-L883)*100</f>
        <v>80.615499999999997</v>
      </c>
      <c r="X883" s="16">
        <f>INDEX('Tasa Referencia'!$B$2:$B$37,MATCH(B883,'Tasa Referencia'!$A$2:$A$37,0))</f>
        <v>0.1045</v>
      </c>
      <c r="Y883" s="16">
        <f>INDEX('Catalogo Proveedores'!$N$2:$N$101,MATCH(A883,'Catalogo Proveedores'!$A$2:$A$101,0))</f>
        <v>2.1700000000000001E-2</v>
      </c>
      <c r="Z883" s="14">
        <v>7.2999999999999996E-4</v>
      </c>
      <c r="AA883" s="16">
        <f t="shared" si="67"/>
        <v>0.12693000000000002</v>
      </c>
      <c r="AB883" s="25">
        <f t="shared" si="68"/>
        <v>1.0007840247118205E-2</v>
      </c>
      <c r="AC883" s="23">
        <f t="shared" si="69"/>
        <v>5.1834184258752282E-2</v>
      </c>
    </row>
    <row r="884" spans="1:29" x14ac:dyDescent="0.3">
      <c r="A884" s="4" t="s">
        <v>123</v>
      </c>
      <c r="B884" s="18">
        <v>45474</v>
      </c>
      <c r="C884" s="4" t="s">
        <v>281</v>
      </c>
      <c r="D884" s="4">
        <v>7</v>
      </c>
      <c r="E884" s="15">
        <v>1518754.1</v>
      </c>
      <c r="F884" s="19">
        <v>1.0575000000000001</v>
      </c>
      <c r="G884" s="20">
        <v>0</v>
      </c>
      <c r="H884" s="4">
        <v>70.7</v>
      </c>
      <c r="I884" s="4">
        <v>9</v>
      </c>
      <c r="J884" s="4">
        <v>1</v>
      </c>
      <c r="K884" s="21">
        <v>0.83409999999999995</v>
      </c>
      <c r="L884" s="21">
        <v>0.1212</v>
      </c>
      <c r="M884" s="4">
        <v>0</v>
      </c>
      <c r="N884" s="4">
        <v>0</v>
      </c>
      <c r="O884" s="4">
        <v>0</v>
      </c>
      <c r="P884" s="4">
        <v>96.4</v>
      </c>
      <c r="Q884" s="15">
        <v>0</v>
      </c>
      <c r="R884" s="15">
        <v>125830.44</v>
      </c>
      <c r="S884" s="15">
        <v>17475.919999999998</v>
      </c>
      <c r="T884" s="15">
        <v>1723439.89</v>
      </c>
      <c r="U884" s="22">
        <f t="shared" si="65"/>
        <v>1627108.62</v>
      </c>
      <c r="V884" s="23">
        <f t="shared" si="66"/>
        <v>5.5894766367511541E-2</v>
      </c>
      <c r="W884" s="24">
        <f>Parametros!$B$4*H884+Parametros!$B$5*K884*100+Parametros!$B$6*P884+Parametros!$B$7*(1-L884)*100</f>
        <v>82.23</v>
      </c>
      <c r="X884" s="16">
        <f>INDEX('Tasa Referencia'!$B$2:$B$37,MATCH(B884,'Tasa Referencia'!$A$2:$A$37,0))</f>
        <v>0.1027</v>
      </c>
      <c r="Y884" s="16">
        <f>INDEX('Catalogo Proveedores'!$N$2:$N$101,MATCH(A884,'Catalogo Proveedores'!$A$2:$A$101,0))</f>
        <v>2.1700000000000001E-2</v>
      </c>
      <c r="Z884" s="14">
        <v>-2.2499999999999998E-3</v>
      </c>
      <c r="AA884" s="16">
        <f t="shared" si="67"/>
        <v>0.12214999999999999</v>
      </c>
      <c r="AB884" s="25">
        <f t="shared" si="68"/>
        <v>9.6501391880068343E-3</v>
      </c>
      <c r="AC884" s="23">
        <f t="shared" si="69"/>
        <v>4.6244627179504706E-2</v>
      </c>
    </row>
    <row r="885" spans="1:29" x14ac:dyDescent="0.3">
      <c r="A885" s="4" t="s">
        <v>123</v>
      </c>
      <c r="B885" s="18">
        <v>45505</v>
      </c>
      <c r="C885" s="4" t="s">
        <v>281</v>
      </c>
      <c r="D885" s="4">
        <v>8</v>
      </c>
      <c r="E885" s="15">
        <v>1417484.9</v>
      </c>
      <c r="F885" s="19">
        <v>1.1269</v>
      </c>
      <c r="G885" s="20">
        <v>6.5699999999999995E-2</v>
      </c>
      <c r="H885" s="4">
        <v>72.900000000000006</v>
      </c>
      <c r="I885" s="4">
        <v>7</v>
      </c>
      <c r="J885" s="4">
        <v>1</v>
      </c>
      <c r="K885" s="21">
        <v>0.83530000000000004</v>
      </c>
      <c r="L885" s="21">
        <v>0.1226</v>
      </c>
      <c r="M885" s="4">
        <v>3</v>
      </c>
      <c r="N885" s="4">
        <v>1</v>
      </c>
      <c r="O885" s="4">
        <v>62.6</v>
      </c>
      <c r="P885" s="4">
        <v>96.7</v>
      </c>
      <c r="Q885" s="15">
        <v>306068.47999999998</v>
      </c>
      <c r="R885" s="15">
        <v>116820.52</v>
      </c>
      <c r="S885" s="15">
        <v>16486.759999999998</v>
      </c>
      <c r="T885" s="15">
        <v>1609122.42</v>
      </c>
      <c r="U885" s="22">
        <f t="shared" si="65"/>
        <v>1823887.14</v>
      </c>
      <c r="V885" s="23">
        <f t="shared" si="66"/>
        <v>-0.13346698630922063</v>
      </c>
      <c r="W885" s="24">
        <f>Parametros!$B$4*H885+Parametros!$B$5*K885*100+Parametros!$B$6*P885+Parametros!$B$7*(1-L885)*100</f>
        <v>83.075000000000003</v>
      </c>
      <c r="X885" s="16">
        <f>INDEX('Tasa Referencia'!$B$2:$B$37,MATCH(B885,'Tasa Referencia'!$A$2:$A$37,0))</f>
        <v>0.1017</v>
      </c>
      <c r="Y885" s="16">
        <f>INDEX('Catalogo Proveedores'!$N$2:$N$101,MATCH(A885,'Catalogo Proveedores'!$A$2:$A$101,0))</f>
        <v>2.1700000000000001E-2</v>
      </c>
      <c r="Z885" s="14">
        <v>4.0999999999999999E-4</v>
      </c>
      <c r="AA885" s="16">
        <f t="shared" si="67"/>
        <v>0.12380999999999999</v>
      </c>
      <c r="AB885" s="25">
        <f t="shared" si="68"/>
        <v>9.7745197624619085E-3</v>
      </c>
      <c r="AC885" s="23">
        <f t="shared" si="69"/>
        <v>-0.14324150607168254</v>
      </c>
    </row>
    <row r="886" spans="1:29" x14ac:dyDescent="0.3">
      <c r="A886" s="4" t="s">
        <v>123</v>
      </c>
      <c r="B886" s="18">
        <v>45536</v>
      </c>
      <c r="C886" s="4" t="s">
        <v>281</v>
      </c>
      <c r="D886" s="4">
        <v>9</v>
      </c>
      <c r="E886" s="15">
        <v>1503867.43</v>
      </c>
      <c r="F886" s="19">
        <v>1.1269</v>
      </c>
      <c r="G886" s="20">
        <v>0</v>
      </c>
      <c r="H886" s="4">
        <v>73.599999999999994</v>
      </c>
      <c r="I886" s="4">
        <v>12</v>
      </c>
      <c r="J886" s="4">
        <v>2</v>
      </c>
      <c r="K886" s="21">
        <v>0.85250000000000004</v>
      </c>
      <c r="L886" s="21">
        <v>8.5999999999999993E-2</v>
      </c>
      <c r="M886" s="4">
        <v>0</v>
      </c>
      <c r="N886" s="4">
        <v>1</v>
      </c>
      <c r="O886" s="4">
        <v>10</v>
      </c>
      <c r="P886" s="4">
        <v>100</v>
      </c>
      <c r="Q886" s="15">
        <v>42389.63</v>
      </c>
      <c r="R886" s="15">
        <v>76777.87</v>
      </c>
      <c r="S886" s="15">
        <v>13443.55</v>
      </c>
      <c r="T886" s="15">
        <v>1617319.3</v>
      </c>
      <c r="U886" s="22">
        <f t="shared" si="65"/>
        <v>1609591.3799999997</v>
      </c>
      <c r="V886" s="23">
        <f t="shared" si="66"/>
        <v>4.7782277748125495E-3</v>
      </c>
      <c r="W886" s="24">
        <f>Parametros!$B$4*H886+Parametros!$B$5*K886*100+Parametros!$B$6*P886+Parametros!$B$7*(1-L886)*100</f>
        <v>85.044999999999987</v>
      </c>
      <c r="X886" s="16">
        <f>INDEX('Tasa Referencia'!$B$2:$B$37,MATCH(B886,'Tasa Referencia'!$A$2:$A$37,0))</f>
        <v>9.7900000000000001E-2</v>
      </c>
      <c r="Y886" s="16">
        <f>INDEX('Catalogo Proveedores'!$N$2:$N$101,MATCH(A886,'Catalogo Proveedores'!$A$2:$A$101,0))</f>
        <v>2.1700000000000001E-2</v>
      </c>
      <c r="Z886" s="14">
        <v>2.4000000000000001E-4</v>
      </c>
      <c r="AA886" s="16">
        <f t="shared" si="67"/>
        <v>0.11984</v>
      </c>
      <c r="AB886" s="25">
        <f t="shared" si="68"/>
        <v>9.4767744239110385E-3</v>
      </c>
      <c r="AC886" s="23">
        <f t="shared" si="69"/>
        <v>-4.698546649098489E-3</v>
      </c>
    </row>
    <row r="887" spans="1:29" x14ac:dyDescent="0.3">
      <c r="A887" s="4" t="s">
        <v>123</v>
      </c>
      <c r="B887" s="18">
        <v>45566</v>
      </c>
      <c r="C887" s="4" t="s">
        <v>281</v>
      </c>
      <c r="D887" s="4">
        <v>10</v>
      </c>
      <c r="E887" s="15">
        <v>1432361.7</v>
      </c>
      <c r="F887" s="19">
        <v>1.1269</v>
      </c>
      <c r="G887" s="20">
        <v>0</v>
      </c>
      <c r="H887" s="4">
        <v>73.099999999999994</v>
      </c>
      <c r="I887" s="4">
        <v>8</v>
      </c>
      <c r="J887" s="4">
        <v>1</v>
      </c>
      <c r="K887" s="21">
        <v>0.84260000000000002</v>
      </c>
      <c r="L887" s="21">
        <v>5.9700000000000003E-2</v>
      </c>
      <c r="M887" s="4">
        <v>0</v>
      </c>
      <c r="N887" s="4">
        <v>0</v>
      </c>
      <c r="O887" s="4">
        <v>0</v>
      </c>
      <c r="P887" s="4">
        <v>96.8</v>
      </c>
      <c r="Q887" s="15">
        <v>0</v>
      </c>
      <c r="R887" s="15">
        <v>59115.76</v>
      </c>
      <c r="S887" s="15">
        <v>8551.5400000000009</v>
      </c>
      <c r="T887" s="15">
        <v>1573921.31</v>
      </c>
      <c r="U887" s="22">
        <f t="shared" si="65"/>
        <v>1482925.92</v>
      </c>
      <c r="V887" s="23">
        <f t="shared" si="66"/>
        <v>5.7814446898873315E-2</v>
      </c>
      <c r="W887" s="24">
        <f>Parametros!$B$4*H887+Parametros!$B$5*K887*100+Parametros!$B$6*P887+Parametros!$B$7*(1-L887)*100</f>
        <v>84.327500000000001</v>
      </c>
      <c r="X887" s="16">
        <f>INDEX('Tasa Referencia'!$B$2:$B$37,MATCH(B887,'Tasa Referencia'!$A$2:$A$37,0))</f>
        <v>9.5200000000000007E-2</v>
      </c>
      <c r="Y887" s="16">
        <f>INDEX('Catalogo Proveedores'!$N$2:$N$101,MATCH(A887,'Catalogo Proveedores'!$A$2:$A$101,0))</f>
        <v>2.1700000000000001E-2</v>
      </c>
      <c r="Z887" s="14">
        <v>-6.8999999999999997E-4</v>
      </c>
      <c r="AA887" s="16">
        <f t="shared" si="67"/>
        <v>0.11621000000000001</v>
      </c>
      <c r="AB887" s="25">
        <f t="shared" si="68"/>
        <v>9.2036806333555266E-3</v>
      </c>
      <c r="AC887" s="23">
        <f t="shared" si="69"/>
        <v>4.8610766265517788E-2</v>
      </c>
    </row>
    <row r="888" spans="1:29" x14ac:dyDescent="0.3">
      <c r="A888" s="4" t="s">
        <v>123</v>
      </c>
      <c r="B888" s="18">
        <v>45597</v>
      </c>
      <c r="C888" s="4" t="s">
        <v>281</v>
      </c>
      <c r="D888" s="4">
        <v>11</v>
      </c>
      <c r="E888" s="15">
        <v>1359397.69</v>
      </c>
      <c r="F888" s="19">
        <v>1.1269</v>
      </c>
      <c r="G888" s="20">
        <v>0</v>
      </c>
      <c r="H888" s="4">
        <v>73.3</v>
      </c>
      <c r="I888" s="4">
        <v>12</v>
      </c>
      <c r="J888" s="4">
        <v>3</v>
      </c>
      <c r="K888" s="21">
        <v>0.74629999999999996</v>
      </c>
      <c r="L888" s="21">
        <v>0.1111</v>
      </c>
      <c r="M888" s="4">
        <v>1</v>
      </c>
      <c r="N888" s="4">
        <v>1</v>
      </c>
      <c r="O888" s="4">
        <v>15.5</v>
      </c>
      <c r="P888" s="4">
        <v>96.2</v>
      </c>
      <c r="Q888" s="15">
        <v>128237.72</v>
      </c>
      <c r="R888" s="15">
        <v>59744.94</v>
      </c>
      <c r="S888" s="15">
        <v>16038.58</v>
      </c>
      <c r="T888" s="15">
        <v>1375206.6</v>
      </c>
      <c r="U888" s="22">
        <f t="shared" si="65"/>
        <v>1531341.7699999998</v>
      </c>
      <c r="V888" s="23">
        <f t="shared" si="66"/>
        <v>-0.11353579164032494</v>
      </c>
      <c r="W888" s="24">
        <f>Parametros!$B$4*H888+Parametros!$B$5*K888*100+Parametros!$B$6*P888+Parametros!$B$7*(1-L888)*100</f>
        <v>80.617499999999993</v>
      </c>
      <c r="X888" s="16">
        <f>INDEX('Tasa Referencia'!$B$2:$B$37,MATCH(B888,'Tasa Referencia'!$A$2:$A$37,0))</f>
        <v>9.5600000000000004E-2</v>
      </c>
      <c r="Y888" s="16">
        <f>INDEX('Catalogo Proveedores'!$N$2:$N$101,MATCH(A888,'Catalogo Proveedores'!$A$2:$A$101,0))</f>
        <v>2.1700000000000001E-2</v>
      </c>
      <c r="Z888" s="14">
        <v>3.2499999999999999E-3</v>
      </c>
      <c r="AA888" s="16">
        <f t="shared" si="67"/>
        <v>0.12055</v>
      </c>
      <c r="AB888" s="25">
        <f t="shared" si="68"/>
        <v>9.5300945647731616E-3</v>
      </c>
      <c r="AC888" s="23">
        <f t="shared" si="69"/>
        <v>-0.1230658862050981</v>
      </c>
    </row>
    <row r="889" spans="1:29" x14ac:dyDescent="0.3">
      <c r="A889" s="4" t="s">
        <v>123</v>
      </c>
      <c r="B889" s="18">
        <v>45627</v>
      </c>
      <c r="C889" s="4" t="s">
        <v>281</v>
      </c>
      <c r="D889" s="4">
        <v>12</v>
      </c>
      <c r="E889" s="15">
        <v>1286267.6200000001</v>
      </c>
      <c r="F889" s="19">
        <v>1.1269</v>
      </c>
      <c r="G889" s="20">
        <v>0</v>
      </c>
      <c r="H889" s="4">
        <v>73.3</v>
      </c>
      <c r="I889" s="4">
        <v>10</v>
      </c>
      <c r="J889" s="4">
        <v>3</v>
      </c>
      <c r="K889" s="21">
        <v>0.74790000000000001</v>
      </c>
      <c r="L889" s="21">
        <v>0.10829999999999999</v>
      </c>
      <c r="M889" s="4">
        <v>3</v>
      </c>
      <c r="N889" s="4">
        <v>0</v>
      </c>
      <c r="O889" s="4">
        <v>0</v>
      </c>
      <c r="P889" s="4">
        <v>95.3</v>
      </c>
      <c r="Q889" s="15">
        <v>75221.48</v>
      </c>
      <c r="R889" s="15">
        <v>85171.56</v>
      </c>
      <c r="S889" s="15">
        <v>14854.69</v>
      </c>
      <c r="T889" s="15">
        <v>1332956.8400000001</v>
      </c>
      <c r="U889" s="22">
        <f t="shared" si="65"/>
        <v>1431805.9700000002</v>
      </c>
      <c r="V889" s="23">
        <f t="shared" si="66"/>
        <v>-7.4157787434437947E-2</v>
      </c>
      <c r="W889" s="24">
        <f>Parametros!$B$4*H889+Parametros!$B$5*K889*100+Parametros!$B$6*P889+Parametros!$B$7*(1-L889)*100</f>
        <v>80.527500000000003</v>
      </c>
      <c r="X889" s="16">
        <f>INDEX('Tasa Referencia'!$B$2:$B$37,MATCH(B889,'Tasa Referencia'!$A$2:$A$37,0))</f>
        <v>9.2399999999999996E-2</v>
      </c>
      <c r="Y889" s="16">
        <f>INDEX('Catalogo Proveedores'!$N$2:$N$101,MATCH(A889,'Catalogo Proveedores'!$A$2:$A$101,0))</f>
        <v>2.1700000000000001E-2</v>
      </c>
      <c r="Z889" s="14">
        <v>-2.2399999999999998E-3</v>
      </c>
      <c r="AA889" s="16">
        <f t="shared" si="67"/>
        <v>0.11185999999999999</v>
      </c>
      <c r="AB889" s="25">
        <f t="shared" si="68"/>
        <v>8.8753450918936938E-3</v>
      </c>
      <c r="AC889" s="23">
        <f t="shared" si="69"/>
        <v>-8.3033132526331641E-2</v>
      </c>
    </row>
    <row r="890" spans="1:29" x14ac:dyDescent="0.3">
      <c r="A890" s="4" t="s">
        <v>123</v>
      </c>
      <c r="B890" s="18">
        <v>45658</v>
      </c>
      <c r="C890" s="4" t="s">
        <v>282</v>
      </c>
      <c r="D890" s="4">
        <v>1</v>
      </c>
      <c r="E890" s="15">
        <v>1566475.53</v>
      </c>
      <c r="F890" s="19">
        <v>1.1269</v>
      </c>
      <c r="G890" s="20">
        <v>0</v>
      </c>
      <c r="H890" s="4">
        <v>71.3</v>
      </c>
      <c r="I890" s="4">
        <v>12</v>
      </c>
      <c r="J890" s="4">
        <v>2</v>
      </c>
      <c r="K890" s="21">
        <v>0.79420000000000002</v>
      </c>
      <c r="L890" s="21">
        <v>6.2E-2</v>
      </c>
      <c r="M890" s="4">
        <v>1</v>
      </c>
      <c r="N890" s="4">
        <v>0</v>
      </c>
      <c r="O890" s="4">
        <v>0</v>
      </c>
      <c r="P890" s="4">
        <v>100</v>
      </c>
      <c r="Q890" s="15">
        <v>5074.8500000000004</v>
      </c>
      <c r="R890" s="15">
        <v>57381.08</v>
      </c>
      <c r="S890" s="15">
        <v>10614.1</v>
      </c>
      <c r="T890" s="15">
        <v>1687910.57</v>
      </c>
      <c r="U890" s="22">
        <f t="shared" si="65"/>
        <v>1618317.36</v>
      </c>
      <c r="V890" s="23">
        <f t="shared" si="66"/>
        <v>4.1230389356469256E-2</v>
      </c>
      <c r="W890" s="24">
        <f>Parametros!$B$4*H890+Parametros!$B$5*K890*100+Parametros!$B$6*P890+Parametros!$B$7*(1-L890)*100</f>
        <v>82.850999999999999</v>
      </c>
      <c r="X890" s="16">
        <f>INDEX('Tasa Referencia'!$B$2:$B$37,MATCH(B890,'Tasa Referencia'!$A$2:$A$37,0))</f>
        <v>8.8900000000000007E-2</v>
      </c>
      <c r="Y890" s="16">
        <f>INDEX('Catalogo Proveedores'!$N$2:$N$101,MATCH(A890,'Catalogo Proveedores'!$A$2:$A$101,0))</f>
        <v>2.1700000000000001E-2</v>
      </c>
      <c r="Z890" s="14">
        <v>-6.8000000000000005E-4</v>
      </c>
      <c r="AA890" s="16">
        <f t="shared" si="67"/>
        <v>0.10992</v>
      </c>
      <c r="AB890" s="25">
        <f t="shared" si="68"/>
        <v>8.728535157384254E-3</v>
      </c>
      <c r="AC890" s="23">
        <f t="shared" si="69"/>
        <v>3.2501854199085002E-2</v>
      </c>
    </row>
    <row r="891" spans="1:29" x14ac:dyDescent="0.3">
      <c r="A891" s="4" t="s">
        <v>123</v>
      </c>
      <c r="B891" s="18">
        <v>45689</v>
      </c>
      <c r="C891" s="4" t="s">
        <v>282</v>
      </c>
      <c r="D891" s="4">
        <v>2</v>
      </c>
      <c r="E891" s="15">
        <v>1653563.32</v>
      </c>
      <c r="F891" s="19">
        <v>1.1269</v>
      </c>
      <c r="G891" s="20">
        <v>0</v>
      </c>
      <c r="H891" s="4">
        <v>72.599999999999994</v>
      </c>
      <c r="I891" s="4">
        <v>8</v>
      </c>
      <c r="J891" s="4">
        <v>2</v>
      </c>
      <c r="K891" s="21">
        <v>0.80720000000000003</v>
      </c>
      <c r="L891" s="21">
        <v>6.0499999999999998E-2</v>
      </c>
      <c r="M891" s="4">
        <v>2</v>
      </c>
      <c r="N891" s="4">
        <v>0</v>
      </c>
      <c r="O891" s="4">
        <v>0</v>
      </c>
      <c r="P891" s="4">
        <v>100</v>
      </c>
      <c r="Q891" s="15">
        <v>11594.81</v>
      </c>
      <c r="R891" s="15">
        <v>64225.41</v>
      </c>
      <c r="S891" s="15">
        <v>10980.83</v>
      </c>
      <c r="T891" s="15">
        <v>1785266.57</v>
      </c>
      <c r="U891" s="22">
        <f t="shared" si="65"/>
        <v>1718402.71</v>
      </c>
      <c r="V891" s="23">
        <f t="shared" si="66"/>
        <v>3.7453151884202986E-2</v>
      </c>
      <c r="W891" s="24">
        <f>Parametros!$B$4*H891+Parametros!$B$5*K891*100+Parametros!$B$6*P891+Parametros!$B$7*(1-L891)*100</f>
        <v>83.718499999999992</v>
      </c>
      <c r="X891" s="16">
        <f>INDEX('Tasa Referencia'!$B$2:$B$37,MATCH(B891,'Tasa Referencia'!$A$2:$A$37,0))</f>
        <v>8.8300000000000003E-2</v>
      </c>
      <c r="Y891" s="16">
        <f>INDEX('Catalogo Proveedores'!$N$2:$N$101,MATCH(A891,'Catalogo Proveedores'!$A$2:$A$101,0))</f>
        <v>2.1700000000000001E-2</v>
      </c>
      <c r="Z891" s="14">
        <v>-8.4000000000000003E-4</v>
      </c>
      <c r="AA891" s="16">
        <f t="shared" si="67"/>
        <v>0.10916000000000001</v>
      </c>
      <c r="AB891" s="25">
        <f t="shared" si="68"/>
        <v>8.6709578552957023E-3</v>
      </c>
      <c r="AC891" s="23">
        <f t="shared" si="69"/>
        <v>2.8782194028907283E-2</v>
      </c>
    </row>
    <row r="892" spans="1:29" x14ac:dyDescent="0.3">
      <c r="A892" s="4" t="s">
        <v>123</v>
      </c>
      <c r="B892" s="18">
        <v>45717</v>
      </c>
      <c r="C892" s="4" t="s">
        <v>282</v>
      </c>
      <c r="D892" s="4">
        <v>3</v>
      </c>
      <c r="E892" s="15">
        <v>1848638.6</v>
      </c>
      <c r="F892" s="19">
        <v>1.1269</v>
      </c>
      <c r="G892" s="20">
        <v>0</v>
      </c>
      <c r="H892" s="4">
        <v>70.8</v>
      </c>
      <c r="I892" s="4">
        <v>13</v>
      </c>
      <c r="J892" s="4">
        <v>3</v>
      </c>
      <c r="K892" s="21">
        <v>0.78439999999999999</v>
      </c>
      <c r="L892" s="21">
        <v>0.1125</v>
      </c>
      <c r="M892" s="4">
        <v>1</v>
      </c>
      <c r="N892" s="4">
        <v>2</v>
      </c>
      <c r="O892" s="4">
        <v>65.3</v>
      </c>
      <c r="P892" s="4">
        <v>98.1</v>
      </c>
      <c r="Q892" s="15">
        <v>597818.86</v>
      </c>
      <c r="R892" s="15">
        <v>144797.87</v>
      </c>
      <c r="S892" s="15">
        <v>22045.41</v>
      </c>
      <c r="T892" s="15">
        <v>1914524.92</v>
      </c>
      <c r="U892" s="22">
        <f t="shared" si="65"/>
        <v>2569209.92</v>
      </c>
      <c r="V892" s="23">
        <f t="shared" si="66"/>
        <v>-0.34195689654433958</v>
      </c>
      <c r="W892" s="24">
        <f>Parametros!$B$4*H892+Parametros!$B$5*K892*100+Parametros!$B$6*P892+Parametros!$B$7*(1-L892)*100</f>
        <v>81.244500000000002</v>
      </c>
      <c r="X892" s="16">
        <f>INDEX('Tasa Referencia'!$B$2:$B$37,MATCH(B892,'Tasa Referencia'!$A$2:$A$37,0))</f>
        <v>8.6800000000000002E-2</v>
      </c>
      <c r="Y892" s="16">
        <f>INDEX('Catalogo Proveedores'!$N$2:$N$101,MATCH(A892,'Catalogo Proveedores'!$A$2:$A$101,0))</f>
        <v>2.1700000000000001E-2</v>
      </c>
      <c r="Z892" s="14">
        <v>5.3600000000000002E-3</v>
      </c>
      <c r="AA892" s="16">
        <f t="shared" si="67"/>
        <v>0.11386</v>
      </c>
      <c r="AB892" s="25">
        <f t="shared" si="68"/>
        <v>9.0264499279595345E-3</v>
      </c>
      <c r="AC892" s="23">
        <f t="shared" si="69"/>
        <v>-0.35098334647229912</v>
      </c>
    </row>
    <row r="893" spans="1:29" x14ac:dyDescent="0.3">
      <c r="A893" s="4" t="s">
        <v>123</v>
      </c>
      <c r="B893" s="18">
        <v>45748</v>
      </c>
      <c r="C893" s="4" t="s">
        <v>282</v>
      </c>
      <c r="D893" s="4">
        <v>4</v>
      </c>
      <c r="E893" s="15">
        <v>1827574.31</v>
      </c>
      <c r="F893" s="19">
        <v>1.1269</v>
      </c>
      <c r="G893" s="20">
        <v>0</v>
      </c>
      <c r="H893" s="4">
        <v>71.900000000000006</v>
      </c>
      <c r="I893" s="4">
        <v>9</v>
      </c>
      <c r="J893" s="4">
        <v>2</v>
      </c>
      <c r="K893" s="21">
        <v>0.78369999999999995</v>
      </c>
      <c r="L893" s="21">
        <v>0.1091</v>
      </c>
      <c r="M893" s="4">
        <v>3</v>
      </c>
      <c r="N893" s="4">
        <v>0</v>
      </c>
      <c r="O893" s="4">
        <v>0</v>
      </c>
      <c r="P893" s="4">
        <v>93</v>
      </c>
      <c r="Q893" s="15">
        <v>47056.22</v>
      </c>
      <c r="R893" s="15">
        <v>135064.01</v>
      </c>
      <c r="S893" s="15">
        <v>20134.45</v>
      </c>
      <c r="T893" s="15">
        <v>2041124.83</v>
      </c>
      <c r="U893" s="22">
        <f t="shared" si="65"/>
        <v>1989560.09</v>
      </c>
      <c r="V893" s="23">
        <f t="shared" si="66"/>
        <v>2.5262903690216727E-2</v>
      </c>
      <c r="W893" s="24">
        <f>Parametros!$B$4*H893+Parametros!$B$5*K893*100+Parametros!$B$6*P893+Parametros!$B$7*(1-L893)*100</f>
        <v>80.639500000000012</v>
      </c>
      <c r="X893" s="16">
        <f>INDEX('Tasa Referencia'!$B$2:$B$37,MATCH(B893,'Tasa Referencia'!$A$2:$A$37,0))</f>
        <v>8.4000000000000005E-2</v>
      </c>
      <c r="Y893" s="16">
        <f>INDEX('Catalogo Proveedores'!$N$2:$N$101,MATCH(A893,'Catalogo Proveedores'!$A$2:$A$101,0))</f>
        <v>2.1700000000000001E-2</v>
      </c>
      <c r="Z893" s="14">
        <v>2.9299999999999999E-3</v>
      </c>
      <c r="AA893" s="16">
        <f t="shared" si="67"/>
        <v>0.10863</v>
      </c>
      <c r="AB893" s="25">
        <f t="shared" si="68"/>
        <v>8.630783855378521E-3</v>
      </c>
      <c r="AC893" s="23">
        <f t="shared" si="69"/>
        <v>1.6632119834838206E-2</v>
      </c>
    </row>
    <row r="894" spans="1:29" x14ac:dyDescent="0.3">
      <c r="A894" s="4" t="s">
        <v>123</v>
      </c>
      <c r="B894" s="18">
        <v>45778</v>
      </c>
      <c r="C894" s="4" t="s">
        <v>282</v>
      </c>
      <c r="D894" s="4">
        <v>5</v>
      </c>
      <c r="E894" s="15">
        <v>1794357.83</v>
      </c>
      <c r="F894" s="19">
        <v>1.1269</v>
      </c>
      <c r="G894" s="20">
        <v>0</v>
      </c>
      <c r="H894" s="4">
        <v>72.900000000000006</v>
      </c>
      <c r="I894" s="4">
        <v>9</v>
      </c>
      <c r="J894" s="4">
        <v>2</v>
      </c>
      <c r="K894" s="21">
        <v>0.78180000000000005</v>
      </c>
      <c r="L894" s="21">
        <v>8.2500000000000004E-2</v>
      </c>
      <c r="M894" s="4">
        <v>0</v>
      </c>
      <c r="N894" s="4">
        <v>1</v>
      </c>
      <c r="O894" s="4">
        <v>13.5</v>
      </c>
      <c r="P894" s="4">
        <v>100</v>
      </c>
      <c r="Q894" s="15">
        <v>126548.86</v>
      </c>
      <c r="R894" s="15">
        <v>99955.75</v>
      </c>
      <c r="S894" s="15">
        <v>15473.06</v>
      </c>
      <c r="T894" s="15">
        <v>1906582.8</v>
      </c>
      <c r="U894" s="22">
        <f t="shared" si="65"/>
        <v>2005389.3800000001</v>
      </c>
      <c r="V894" s="23">
        <f t="shared" si="66"/>
        <v>-5.1823912394468298E-2</v>
      </c>
      <c r="W894" s="24">
        <f>Parametros!$B$4*H894+Parametros!$B$5*K894*100+Parametros!$B$6*P894+Parametros!$B$7*(1-L894)*100</f>
        <v>82.731499999999997</v>
      </c>
      <c r="X894" s="16">
        <f>INDEX('Tasa Referencia'!$B$2:$B$37,MATCH(B894,'Tasa Referencia'!$A$2:$A$37,0))</f>
        <v>8.1699999999999995E-2</v>
      </c>
      <c r="Y894" s="16">
        <f>INDEX('Catalogo Proveedores'!$N$2:$N$101,MATCH(A894,'Catalogo Proveedores'!$A$2:$A$101,0))</f>
        <v>2.1700000000000001E-2</v>
      </c>
      <c r="Z894" s="14">
        <v>8.0000000000000004E-4</v>
      </c>
      <c r="AA894" s="16">
        <f t="shared" si="67"/>
        <v>0.10419999999999999</v>
      </c>
      <c r="AB894" s="25">
        <f t="shared" si="68"/>
        <v>8.2942995805872499E-3</v>
      </c>
      <c r="AC894" s="23">
        <f t="shared" si="69"/>
        <v>-6.0118211975055548E-2</v>
      </c>
    </row>
    <row r="895" spans="1:29" x14ac:dyDescent="0.3">
      <c r="A895" s="4" t="s">
        <v>123</v>
      </c>
      <c r="B895" s="18">
        <v>45809</v>
      </c>
      <c r="C895" s="4" t="s">
        <v>282</v>
      </c>
      <c r="D895" s="4">
        <v>6</v>
      </c>
      <c r="E895" s="15">
        <v>1761091.16</v>
      </c>
      <c r="F895" s="19">
        <v>1.1269</v>
      </c>
      <c r="G895" s="20">
        <v>0</v>
      </c>
      <c r="H895" s="4">
        <v>75</v>
      </c>
      <c r="I895" s="4">
        <v>8</v>
      </c>
      <c r="J895" s="4">
        <v>1</v>
      </c>
      <c r="K895" s="21">
        <v>0.83789999999999998</v>
      </c>
      <c r="L895" s="21">
        <v>0.1198</v>
      </c>
      <c r="M895" s="4">
        <v>0</v>
      </c>
      <c r="N895" s="4">
        <v>0</v>
      </c>
      <c r="O895" s="4">
        <v>0</v>
      </c>
      <c r="P895" s="4">
        <v>94.2</v>
      </c>
      <c r="Q895" s="15">
        <v>0</v>
      </c>
      <c r="R895" s="15">
        <v>64610.93</v>
      </c>
      <c r="S895" s="15">
        <v>20040.53</v>
      </c>
      <c r="T895" s="15">
        <v>2005844.89</v>
      </c>
      <c r="U895" s="22">
        <f t="shared" si="65"/>
        <v>1805661.5599999998</v>
      </c>
      <c r="V895" s="23">
        <f t="shared" si="66"/>
        <v>9.9800004974462453E-2</v>
      </c>
      <c r="W895" s="24">
        <f>Parametros!$B$4*H895+Parametros!$B$5*K895*100+Parametros!$B$6*P895+Parametros!$B$7*(1-L895)*100</f>
        <v>83.43</v>
      </c>
      <c r="X895" s="16">
        <f>INDEX('Tasa Referencia'!$B$2:$B$37,MATCH(B895,'Tasa Referencia'!$A$2:$A$37,0))</f>
        <v>8.1600000000000006E-2</v>
      </c>
      <c r="Y895" s="16">
        <f>INDEX('Catalogo Proveedores'!$N$2:$N$101,MATCH(A895,'Catalogo Proveedores'!$A$2:$A$101,0))</f>
        <v>2.1700000000000001E-2</v>
      </c>
      <c r="Z895" s="14">
        <v>2.2000000000000001E-4</v>
      </c>
      <c r="AA895" s="16">
        <f t="shared" si="67"/>
        <v>0.10352</v>
      </c>
      <c r="AB895" s="25">
        <f t="shared" si="68"/>
        <v>8.2425401072372395E-3</v>
      </c>
      <c r="AC895" s="23">
        <f t="shared" si="69"/>
        <v>9.1557464867225213E-2</v>
      </c>
    </row>
    <row r="896" spans="1:29" x14ac:dyDescent="0.3">
      <c r="A896" s="4" t="s">
        <v>123</v>
      </c>
      <c r="B896" s="18">
        <v>45839</v>
      </c>
      <c r="C896" s="4" t="s">
        <v>282</v>
      </c>
      <c r="D896" s="4">
        <v>7</v>
      </c>
      <c r="E896" s="15">
        <v>1674074.2</v>
      </c>
      <c r="F896" s="19">
        <v>1.1269</v>
      </c>
      <c r="G896" s="20">
        <v>0</v>
      </c>
      <c r="H896" s="4">
        <v>71.900000000000006</v>
      </c>
      <c r="I896" s="4">
        <v>11</v>
      </c>
      <c r="J896" s="4">
        <v>2</v>
      </c>
      <c r="K896" s="21">
        <v>0.77610000000000001</v>
      </c>
      <c r="L896" s="21">
        <v>8.8400000000000006E-2</v>
      </c>
      <c r="M896" s="4">
        <v>2</v>
      </c>
      <c r="N896" s="4">
        <v>1</v>
      </c>
      <c r="O896" s="4">
        <v>2.4</v>
      </c>
      <c r="P896" s="4">
        <v>97.9</v>
      </c>
      <c r="Q896" s="15">
        <v>43508.46</v>
      </c>
      <c r="R896" s="15">
        <v>58099.91</v>
      </c>
      <c r="S896" s="15">
        <v>15326.85</v>
      </c>
      <c r="T896" s="15">
        <v>1746339.11</v>
      </c>
      <c r="U896" s="22">
        <f t="shared" si="65"/>
        <v>1760355.7199999997</v>
      </c>
      <c r="V896" s="23">
        <f t="shared" si="66"/>
        <v>-8.0262819058090247E-3</v>
      </c>
      <c r="W896" s="24">
        <f>Parametros!$B$4*H896+Parametros!$B$5*K896*100+Parametros!$B$6*P896+Parametros!$B$7*(1-L896)*100</f>
        <v>81.701999999999998</v>
      </c>
      <c r="X896" s="16">
        <f>INDEX('Tasa Referencia'!$B$2:$B$37,MATCH(B896,'Tasa Referencia'!$A$2:$A$37,0))</f>
        <v>8.0699999999999994E-2</v>
      </c>
      <c r="Y896" s="16">
        <f>INDEX('Catalogo Proveedores'!$N$2:$N$101,MATCH(A896,'Catalogo Proveedores'!$A$2:$A$101,0))</f>
        <v>2.1700000000000001E-2</v>
      </c>
      <c r="Z896" s="14">
        <v>2.2000000000000001E-3</v>
      </c>
      <c r="AA896" s="16">
        <f t="shared" si="67"/>
        <v>0.10459999999999998</v>
      </c>
      <c r="AB896" s="25">
        <f t="shared" si="68"/>
        <v>8.324732682334135E-3</v>
      </c>
      <c r="AC896" s="23">
        <f t="shared" si="69"/>
        <v>-1.635101458814316E-2</v>
      </c>
    </row>
    <row r="897" spans="1:29" x14ac:dyDescent="0.3">
      <c r="A897" s="4" t="s">
        <v>123</v>
      </c>
      <c r="B897" s="18">
        <v>45870</v>
      </c>
      <c r="C897" s="4" t="s">
        <v>282</v>
      </c>
      <c r="D897" s="4">
        <v>8</v>
      </c>
      <c r="E897" s="15">
        <v>1622710.93</v>
      </c>
      <c r="F897" s="19">
        <v>1.2354000000000001</v>
      </c>
      <c r="G897" s="20">
        <v>9.6199999999999994E-2</v>
      </c>
      <c r="H897" s="4">
        <v>71.099999999999994</v>
      </c>
      <c r="I897" s="4">
        <v>8</v>
      </c>
      <c r="J897" s="4">
        <v>1</v>
      </c>
      <c r="K897" s="21">
        <v>0.82699999999999996</v>
      </c>
      <c r="L897" s="21">
        <v>0.14449999999999999</v>
      </c>
      <c r="M897" s="4">
        <v>0</v>
      </c>
      <c r="N897" s="4">
        <v>0</v>
      </c>
      <c r="O897" s="4">
        <v>0</v>
      </c>
      <c r="P897" s="4">
        <v>100</v>
      </c>
      <c r="Q897" s="15">
        <v>0</v>
      </c>
      <c r="R897" s="15">
        <v>83569.460000000006</v>
      </c>
      <c r="S897" s="15">
        <v>22074.23</v>
      </c>
      <c r="T897" s="15">
        <v>1731180.85</v>
      </c>
      <c r="U897" s="22">
        <f t="shared" si="65"/>
        <v>1684206.16</v>
      </c>
      <c r="V897" s="23">
        <f t="shared" si="66"/>
        <v>2.7134478757664268E-2</v>
      </c>
      <c r="W897" s="24">
        <f>Parametros!$B$4*H897+Parametros!$B$5*K897*100+Parametros!$B$6*P897+Parametros!$B$7*(1-L897)*100</f>
        <v>82.527499999999989</v>
      </c>
      <c r="X897" s="16">
        <f>INDEX('Tasa Referencia'!$B$2:$B$37,MATCH(B897,'Tasa Referencia'!$A$2:$A$37,0))</f>
        <v>7.7399999999999997E-2</v>
      </c>
      <c r="Y897" s="16">
        <f>INDEX('Catalogo Proveedores'!$N$2:$N$101,MATCH(A897,'Catalogo Proveedores'!$A$2:$A$101,0))</f>
        <v>2.1700000000000001E-2</v>
      </c>
      <c r="Z897" s="14">
        <v>2.0500000000000002E-3</v>
      </c>
      <c r="AA897" s="16">
        <f t="shared" si="67"/>
        <v>0.10114999999999999</v>
      </c>
      <c r="AB897" s="25">
        <f t="shared" si="68"/>
        <v>8.0619143074227573E-3</v>
      </c>
      <c r="AC897" s="23">
        <f t="shared" si="69"/>
        <v>1.9072564450241511E-2</v>
      </c>
    </row>
    <row r="898" spans="1:29" x14ac:dyDescent="0.3">
      <c r="A898" s="4" t="s">
        <v>123</v>
      </c>
      <c r="B898" s="18">
        <v>45901</v>
      </c>
      <c r="C898" s="4" t="s">
        <v>282</v>
      </c>
      <c r="D898" s="4">
        <v>9</v>
      </c>
      <c r="E898" s="15">
        <v>1795052.54</v>
      </c>
      <c r="F898" s="19">
        <v>1.2354000000000001</v>
      </c>
      <c r="G898" s="20">
        <v>0</v>
      </c>
      <c r="H898" s="4">
        <v>66</v>
      </c>
      <c r="I898" s="4">
        <v>11</v>
      </c>
      <c r="J898" s="4">
        <v>2</v>
      </c>
      <c r="K898" s="21">
        <v>0.80389999999999995</v>
      </c>
      <c r="L898" s="21">
        <v>7.1300000000000002E-2</v>
      </c>
      <c r="M898" s="4">
        <v>1</v>
      </c>
      <c r="N898" s="4">
        <v>1</v>
      </c>
      <c r="O898" s="4">
        <v>20.399999999999999</v>
      </c>
      <c r="P898" s="4">
        <v>100</v>
      </c>
      <c r="Q898" s="15">
        <v>203981.78</v>
      </c>
      <c r="R898" s="15">
        <v>58441.1</v>
      </c>
      <c r="S898" s="15">
        <v>13677.81</v>
      </c>
      <c r="T898" s="15">
        <v>1937775.45</v>
      </c>
      <c r="U898" s="22">
        <f t="shared" ref="U898:U961" si="70">E898+Q898+R898-S898</f>
        <v>2043797.61</v>
      </c>
      <c r="V898" s="23">
        <f t="shared" ref="V898:V961" si="71">IF(T898=0,0,(T898-U898)/T898)</f>
        <v>-5.4713336367224669E-2</v>
      </c>
      <c r="W898" s="24">
        <f>Parametros!$B$4*H898+Parametros!$B$5*K898*100+Parametros!$B$6*P898+Parametros!$B$7*(1-L898)*100</f>
        <v>81.147499999999994</v>
      </c>
      <c r="X898" s="16">
        <f>INDEX('Tasa Referencia'!$B$2:$B$37,MATCH(B898,'Tasa Referencia'!$A$2:$A$37,0))</f>
        <v>7.4899999999999994E-2</v>
      </c>
      <c r="Y898" s="16">
        <f>INDEX('Catalogo Proveedores'!$N$2:$N$101,MATCH(A898,'Catalogo Proveedores'!$A$2:$A$101,0))</f>
        <v>2.1700000000000001E-2</v>
      </c>
      <c r="Z898" s="14">
        <v>1.1900000000000001E-3</v>
      </c>
      <c r="AA898" s="16">
        <f t="shared" ref="AA898:AA961" si="72">X898+Y898+Z898</f>
        <v>9.7789999999999988E-2</v>
      </c>
      <c r="AB898" s="25">
        <f t="shared" ref="AB898:AB961" si="73">(1+AA898)^(1/12)-1</f>
        <v>7.8052255231033651E-3</v>
      </c>
      <c r="AC898" s="23">
        <f t="shared" ref="AC898:AC961" si="74">V898-AB898</f>
        <v>-6.2518561890328034E-2</v>
      </c>
    </row>
    <row r="899" spans="1:29" x14ac:dyDescent="0.3">
      <c r="A899" s="4" t="s">
        <v>123</v>
      </c>
      <c r="B899" s="18">
        <v>45931</v>
      </c>
      <c r="C899" s="4" t="s">
        <v>282</v>
      </c>
      <c r="D899" s="4">
        <v>10</v>
      </c>
      <c r="E899" s="15">
        <v>1597623.18</v>
      </c>
      <c r="F899" s="19">
        <v>1.2738</v>
      </c>
      <c r="G899" s="20">
        <v>3.1099999999999999E-2</v>
      </c>
      <c r="H899" s="4">
        <v>66.900000000000006</v>
      </c>
      <c r="I899" s="4">
        <v>7</v>
      </c>
      <c r="J899" s="4">
        <v>2</v>
      </c>
      <c r="K899" s="21">
        <v>0.77980000000000005</v>
      </c>
      <c r="L899" s="21">
        <v>7.7499999999999999E-2</v>
      </c>
      <c r="M899" s="4">
        <v>2</v>
      </c>
      <c r="N899" s="4">
        <v>0</v>
      </c>
      <c r="O899" s="4">
        <v>0</v>
      </c>
      <c r="P899" s="4">
        <v>99.8</v>
      </c>
      <c r="Q899" s="15">
        <v>93321.67</v>
      </c>
      <c r="R899" s="15">
        <v>81008.75</v>
      </c>
      <c r="S899" s="15">
        <v>13066.79</v>
      </c>
      <c r="T899" s="15">
        <v>1679015.57</v>
      </c>
      <c r="U899" s="22">
        <f t="shared" si="70"/>
        <v>1758886.8099999998</v>
      </c>
      <c r="V899" s="23">
        <f t="shared" si="71"/>
        <v>-4.7570279529927026E-2</v>
      </c>
      <c r="W899" s="24">
        <f>Parametros!$B$4*H899+Parametros!$B$5*K899*100+Parametros!$B$6*P899+Parametros!$B$7*(1-L899)*100</f>
        <v>80.606500000000011</v>
      </c>
      <c r="X899" s="16">
        <f>INDEX('Tasa Referencia'!$B$2:$B$37,MATCH(B899,'Tasa Referencia'!$A$2:$A$37,0))</f>
        <v>7.4300000000000005E-2</v>
      </c>
      <c r="Y899" s="16">
        <f>INDEX('Catalogo Proveedores'!$N$2:$N$101,MATCH(A899,'Catalogo Proveedores'!$A$2:$A$101,0))</f>
        <v>2.1700000000000001E-2</v>
      </c>
      <c r="Z899" s="14">
        <v>-3.3E-4</v>
      </c>
      <c r="AA899" s="16">
        <f t="shared" si="72"/>
        <v>9.5670000000000005E-2</v>
      </c>
      <c r="AB899" s="25">
        <f t="shared" si="73"/>
        <v>7.6428963210084522E-3</v>
      </c>
      <c r="AC899" s="23">
        <f t="shared" si="74"/>
        <v>-5.5213175850935478E-2</v>
      </c>
    </row>
    <row r="900" spans="1:29" x14ac:dyDescent="0.3">
      <c r="A900" s="4" t="s">
        <v>123</v>
      </c>
      <c r="B900" s="18">
        <v>45962</v>
      </c>
      <c r="C900" s="4" t="s">
        <v>282</v>
      </c>
      <c r="D900" s="4">
        <v>11</v>
      </c>
      <c r="E900" s="15">
        <v>1680723.34</v>
      </c>
      <c r="F900" s="19">
        <v>1.2738</v>
      </c>
      <c r="G900" s="20">
        <v>0</v>
      </c>
      <c r="H900" s="4">
        <v>67</v>
      </c>
      <c r="I900" s="4">
        <v>8</v>
      </c>
      <c r="J900" s="4">
        <v>2</v>
      </c>
      <c r="K900" s="21">
        <v>0.71389999999999998</v>
      </c>
      <c r="L900" s="21">
        <v>0.17130000000000001</v>
      </c>
      <c r="M900" s="4">
        <v>1</v>
      </c>
      <c r="N900" s="4">
        <v>0</v>
      </c>
      <c r="O900" s="4">
        <v>0</v>
      </c>
      <c r="P900" s="4">
        <v>100</v>
      </c>
      <c r="Q900" s="15">
        <v>92973.63</v>
      </c>
      <c r="R900" s="15">
        <v>196441.04</v>
      </c>
      <c r="S900" s="15">
        <v>27925.86</v>
      </c>
      <c r="T900" s="15">
        <v>1782930.95</v>
      </c>
      <c r="U900" s="22">
        <f t="shared" si="70"/>
        <v>1942212.1500000001</v>
      </c>
      <c r="V900" s="23">
        <f t="shared" si="71"/>
        <v>-8.9336718284014419E-2</v>
      </c>
      <c r="W900" s="24">
        <f>Parametros!$B$4*H900+Parametros!$B$5*K900*100+Parametros!$B$6*P900+Parametros!$B$7*(1-L900)*100</f>
        <v>77.297499999999999</v>
      </c>
      <c r="X900" s="16">
        <f>INDEX('Tasa Referencia'!$B$2:$B$37,MATCH(B900,'Tasa Referencia'!$A$2:$A$37,0))</f>
        <v>7.2800000000000004E-2</v>
      </c>
      <c r="Y900" s="16">
        <f>INDEX('Catalogo Proveedores'!$N$2:$N$101,MATCH(A900,'Catalogo Proveedores'!$A$2:$A$101,0))</f>
        <v>2.1700000000000001E-2</v>
      </c>
      <c r="Z900" s="14">
        <v>-2.7200000000000002E-3</v>
      </c>
      <c r="AA900" s="16">
        <f t="shared" si="72"/>
        <v>9.178E-2</v>
      </c>
      <c r="AB900" s="25">
        <f t="shared" si="73"/>
        <v>7.3442872728191055E-3</v>
      </c>
      <c r="AC900" s="23">
        <f t="shared" si="74"/>
        <v>-9.6681005556833524E-2</v>
      </c>
    </row>
    <row r="901" spans="1:29" x14ac:dyDescent="0.3">
      <c r="A901" s="4" t="s">
        <v>123</v>
      </c>
      <c r="B901" s="18">
        <v>45992</v>
      </c>
      <c r="C901" s="4" t="s">
        <v>282</v>
      </c>
      <c r="D901" s="4">
        <v>12</v>
      </c>
      <c r="E901" s="15">
        <v>1569522.58</v>
      </c>
      <c r="F901" s="19">
        <v>1.2738</v>
      </c>
      <c r="G901" s="20">
        <v>0</v>
      </c>
      <c r="H901" s="4">
        <v>66.8</v>
      </c>
      <c r="I901" s="4">
        <v>13</v>
      </c>
      <c r="J901" s="4">
        <v>3</v>
      </c>
      <c r="K901" s="21">
        <v>0.79359999999999997</v>
      </c>
      <c r="L901" s="21">
        <v>0.14699999999999999</v>
      </c>
      <c r="M901" s="4">
        <v>0</v>
      </c>
      <c r="N901" s="4">
        <v>0</v>
      </c>
      <c r="O901" s="4">
        <v>0</v>
      </c>
      <c r="P901" s="4">
        <v>98.3</v>
      </c>
      <c r="Q901" s="15">
        <v>0</v>
      </c>
      <c r="R901" s="15">
        <v>132900.31</v>
      </c>
      <c r="S901" s="15">
        <v>23593.09</v>
      </c>
      <c r="T901" s="15">
        <v>1732017.73</v>
      </c>
      <c r="U901" s="22">
        <f t="shared" si="70"/>
        <v>1678829.8</v>
      </c>
      <c r="V901" s="23">
        <f t="shared" si="71"/>
        <v>3.0708652156811313E-2</v>
      </c>
      <c r="W901" s="24">
        <f>Parametros!$B$4*H901+Parametros!$B$5*K901*100+Parametros!$B$6*P901+Parametros!$B$7*(1-L901)*100</f>
        <v>79.643000000000001</v>
      </c>
      <c r="X901" s="16">
        <f>INDEX('Tasa Referencia'!$B$2:$B$37,MATCH(B901,'Tasa Referencia'!$A$2:$A$37,0))</f>
        <v>6.9599999999999995E-2</v>
      </c>
      <c r="Y901" s="16">
        <f>INDEX('Catalogo Proveedores'!$N$2:$N$101,MATCH(A901,'Catalogo Proveedores'!$A$2:$A$101,0))</f>
        <v>2.1700000000000001E-2</v>
      </c>
      <c r="Z901" s="14">
        <v>-6.9999999999999999E-4</v>
      </c>
      <c r="AA901" s="16">
        <f t="shared" si="72"/>
        <v>9.0599999999999986E-2</v>
      </c>
      <c r="AB901" s="25">
        <f t="shared" si="73"/>
        <v>7.2535138345177774E-3</v>
      </c>
      <c r="AC901" s="23">
        <f t="shared" si="74"/>
        <v>2.3455138322293536E-2</v>
      </c>
    </row>
    <row r="902" spans="1:29" x14ac:dyDescent="0.3">
      <c r="A902" s="4" t="s">
        <v>125</v>
      </c>
      <c r="B902" s="18">
        <v>44927</v>
      </c>
      <c r="C902" s="4" t="s">
        <v>279</v>
      </c>
      <c r="D902" s="4">
        <v>1</v>
      </c>
      <c r="E902" s="15">
        <v>1191073.5900000001</v>
      </c>
      <c r="F902" s="19">
        <v>1</v>
      </c>
      <c r="G902" s="20">
        <v>0</v>
      </c>
      <c r="H902" s="4">
        <v>93</v>
      </c>
      <c r="I902" s="4">
        <v>8</v>
      </c>
      <c r="J902" s="4">
        <v>1</v>
      </c>
      <c r="K902" s="21">
        <v>0.84589999999999999</v>
      </c>
      <c r="L902" s="21">
        <v>1.78E-2</v>
      </c>
      <c r="M902" s="4">
        <v>0</v>
      </c>
      <c r="N902" s="4">
        <v>0</v>
      </c>
      <c r="O902" s="4">
        <v>0</v>
      </c>
      <c r="P902" s="4">
        <v>77.400000000000006</v>
      </c>
      <c r="Q902" s="15">
        <v>0</v>
      </c>
      <c r="R902" s="15">
        <v>9116.94</v>
      </c>
      <c r="S902" s="15">
        <v>2623.95</v>
      </c>
      <c r="T902" s="15">
        <v>1335185.77</v>
      </c>
      <c r="U902" s="22">
        <f t="shared" si="70"/>
        <v>1197566.58</v>
      </c>
      <c r="V902" s="23">
        <f t="shared" si="71"/>
        <v>0.1030711928573055</v>
      </c>
      <c r="W902" s="24">
        <f>Parametros!$B$4*H902+Parametros!$B$5*K902*100+Parametros!$B$6*P902+Parametros!$B$7*(1-L902)*100</f>
        <v>88.14</v>
      </c>
      <c r="X902" s="16">
        <f>INDEX('Tasa Referencia'!$B$2:$B$37,MATCH(B902,'Tasa Referencia'!$A$2:$A$37,0))</f>
        <v>0.1125</v>
      </c>
      <c r="Y902" s="16">
        <f>INDEX('Catalogo Proveedores'!$N$2:$N$101,MATCH(A902,'Catalogo Proveedores'!$A$2:$A$101,0))</f>
        <v>3.1800000000000002E-2</v>
      </c>
      <c r="Z902" s="14">
        <v>-1.41E-3</v>
      </c>
      <c r="AA902" s="16">
        <f t="shared" si="72"/>
        <v>0.14289000000000002</v>
      </c>
      <c r="AB902" s="25">
        <f t="shared" si="73"/>
        <v>1.1192180866046009E-2</v>
      </c>
      <c r="AC902" s="23">
        <f t="shared" si="74"/>
        <v>9.1879011991259488E-2</v>
      </c>
    </row>
    <row r="903" spans="1:29" x14ac:dyDescent="0.3">
      <c r="A903" s="4" t="s">
        <v>125</v>
      </c>
      <c r="B903" s="18">
        <v>44958</v>
      </c>
      <c r="C903" s="4" t="s">
        <v>279</v>
      </c>
      <c r="D903" s="4">
        <v>2</v>
      </c>
      <c r="E903" s="15">
        <v>1275461.18</v>
      </c>
      <c r="F903" s="19">
        <v>1</v>
      </c>
      <c r="G903" s="20">
        <v>0</v>
      </c>
      <c r="H903" s="4">
        <v>92.8</v>
      </c>
      <c r="I903" s="4">
        <v>8</v>
      </c>
      <c r="J903" s="4">
        <v>2</v>
      </c>
      <c r="K903" s="21">
        <v>0.8075</v>
      </c>
      <c r="L903" s="21">
        <v>2.9000000000000001E-2</v>
      </c>
      <c r="M903" s="4">
        <v>0</v>
      </c>
      <c r="N903" s="4">
        <v>0</v>
      </c>
      <c r="O903" s="4">
        <v>0</v>
      </c>
      <c r="P903" s="4">
        <v>73.099999999999994</v>
      </c>
      <c r="Q903" s="15">
        <v>0</v>
      </c>
      <c r="R903" s="15">
        <v>24778.97</v>
      </c>
      <c r="S903" s="15">
        <v>4855.6099999999997</v>
      </c>
      <c r="T903" s="15">
        <v>1457133.41</v>
      </c>
      <c r="U903" s="22">
        <f t="shared" si="70"/>
        <v>1295384.5399999998</v>
      </c>
      <c r="V903" s="23">
        <f t="shared" si="71"/>
        <v>0.11100484615200754</v>
      </c>
      <c r="W903" s="24">
        <f>Parametros!$B$4*H903+Parametros!$B$5*K903*100+Parametros!$B$6*P903+Parametros!$B$7*(1-L903)*100</f>
        <v>85.89</v>
      </c>
      <c r="X903" s="16">
        <f>INDEX('Tasa Referencia'!$B$2:$B$37,MATCH(B903,'Tasa Referencia'!$A$2:$A$37,0))</f>
        <v>0.11409999999999999</v>
      </c>
      <c r="Y903" s="16">
        <f>INDEX('Catalogo Proveedores'!$N$2:$N$101,MATCH(A903,'Catalogo Proveedores'!$A$2:$A$101,0))</f>
        <v>3.1800000000000002E-2</v>
      </c>
      <c r="Z903" s="14">
        <v>-3.48E-3</v>
      </c>
      <c r="AA903" s="16">
        <f t="shared" si="72"/>
        <v>0.14241999999999999</v>
      </c>
      <c r="AB903" s="25">
        <f t="shared" si="73"/>
        <v>1.1157520930298537E-2</v>
      </c>
      <c r="AC903" s="23">
        <f t="shared" si="74"/>
        <v>9.9847325221708999E-2</v>
      </c>
    </row>
    <row r="904" spans="1:29" x14ac:dyDescent="0.3">
      <c r="A904" s="4" t="s">
        <v>125</v>
      </c>
      <c r="B904" s="18">
        <v>44986</v>
      </c>
      <c r="C904" s="4" t="s">
        <v>279</v>
      </c>
      <c r="D904" s="4">
        <v>3</v>
      </c>
      <c r="E904" s="15">
        <v>1176183.57</v>
      </c>
      <c r="F904" s="19">
        <v>1.0262</v>
      </c>
      <c r="G904" s="20">
        <v>2.6200000000000001E-2</v>
      </c>
      <c r="H904" s="4">
        <v>89</v>
      </c>
      <c r="I904" s="4">
        <v>7</v>
      </c>
      <c r="J904" s="4">
        <v>3</v>
      </c>
      <c r="K904" s="21">
        <v>0.59450000000000003</v>
      </c>
      <c r="L904" s="21">
        <v>5.1900000000000002E-2</v>
      </c>
      <c r="M904" s="4">
        <v>4</v>
      </c>
      <c r="N904" s="4">
        <v>0</v>
      </c>
      <c r="O904" s="4">
        <v>0</v>
      </c>
      <c r="P904" s="4">
        <v>76.5</v>
      </c>
      <c r="Q904" s="15">
        <v>24993.66</v>
      </c>
      <c r="R904" s="15">
        <v>24455.62</v>
      </c>
      <c r="S904" s="15">
        <v>7608.58</v>
      </c>
      <c r="T904" s="15">
        <v>1180200.04</v>
      </c>
      <c r="U904" s="22">
        <f t="shared" si="70"/>
        <v>1218024.27</v>
      </c>
      <c r="V904" s="23">
        <f t="shared" si="71"/>
        <v>-3.2048999083240146E-2</v>
      </c>
      <c r="W904" s="24">
        <f>Parametros!$B$4*H904+Parametros!$B$5*K904*100+Parametros!$B$6*P904+Parametros!$B$7*(1-L904)*100</f>
        <v>78.506499999999988</v>
      </c>
      <c r="X904" s="16">
        <f>INDEX('Tasa Referencia'!$B$2:$B$37,MATCH(B904,'Tasa Referencia'!$A$2:$A$37,0))</f>
        <v>0.114</v>
      </c>
      <c r="Y904" s="16">
        <f>INDEX('Catalogo Proveedores'!$N$2:$N$101,MATCH(A904,'Catalogo Proveedores'!$A$2:$A$101,0))</f>
        <v>3.1800000000000002E-2</v>
      </c>
      <c r="Z904" s="14">
        <v>-1.8400000000000001E-3</v>
      </c>
      <c r="AA904" s="16">
        <f t="shared" si="72"/>
        <v>0.14396</v>
      </c>
      <c r="AB904" s="25">
        <f t="shared" si="73"/>
        <v>1.1271038822109558E-2</v>
      </c>
      <c r="AC904" s="23">
        <f t="shared" si="74"/>
        <v>-4.3320037905349704E-2</v>
      </c>
    </row>
    <row r="905" spans="1:29" x14ac:dyDescent="0.3">
      <c r="A905" s="4" t="s">
        <v>125</v>
      </c>
      <c r="B905" s="18">
        <v>45017</v>
      </c>
      <c r="C905" s="4" t="s">
        <v>279</v>
      </c>
      <c r="D905" s="4">
        <v>4</v>
      </c>
      <c r="E905" s="15">
        <v>1159381.01</v>
      </c>
      <c r="F905" s="19">
        <v>1.0381</v>
      </c>
      <c r="G905" s="20">
        <v>1.17E-2</v>
      </c>
      <c r="H905" s="4">
        <v>89.2</v>
      </c>
      <c r="I905" s="4">
        <v>9</v>
      </c>
      <c r="J905" s="4">
        <v>2</v>
      </c>
      <c r="K905" s="21">
        <v>0.73580000000000001</v>
      </c>
      <c r="L905" s="21">
        <v>6.0699999999999997E-2</v>
      </c>
      <c r="M905" s="4">
        <v>2</v>
      </c>
      <c r="N905" s="4">
        <v>0</v>
      </c>
      <c r="O905" s="4">
        <v>0</v>
      </c>
      <c r="P905" s="4">
        <v>75.7</v>
      </c>
      <c r="Q905" s="15">
        <v>8381.0400000000009</v>
      </c>
      <c r="R905" s="15">
        <v>44241.47</v>
      </c>
      <c r="S905" s="15">
        <v>7723.96</v>
      </c>
      <c r="T905" s="15">
        <v>1223783.25</v>
      </c>
      <c r="U905" s="22">
        <f t="shared" si="70"/>
        <v>1204279.56</v>
      </c>
      <c r="V905" s="23">
        <f t="shared" si="71"/>
        <v>1.5937209469078732E-2</v>
      </c>
      <c r="W905" s="24">
        <f>Parametros!$B$4*H905+Parametros!$B$5*K905*100+Parametros!$B$6*P905+Parametros!$B$7*(1-L905)*100</f>
        <v>82.523499999999999</v>
      </c>
      <c r="X905" s="16">
        <f>INDEX('Tasa Referencia'!$B$2:$B$37,MATCH(B905,'Tasa Referencia'!$A$2:$A$37,0))</f>
        <v>0.1119</v>
      </c>
      <c r="Y905" s="16">
        <f>INDEX('Catalogo Proveedores'!$N$2:$N$101,MATCH(A905,'Catalogo Proveedores'!$A$2:$A$101,0))</f>
        <v>3.1800000000000002E-2</v>
      </c>
      <c r="Z905" s="14">
        <v>1.3999999999999999E-4</v>
      </c>
      <c r="AA905" s="16">
        <f t="shared" si="72"/>
        <v>0.14384</v>
      </c>
      <c r="AB905" s="25">
        <f t="shared" si="73"/>
        <v>1.1262198306159821E-2</v>
      </c>
      <c r="AC905" s="23">
        <f t="shared" si="74"/>
        <v>4.6750111629189108E-3</v>
      </c>
    </row>
    <row r="906" spans="1:29" x14ac:dyDescent="0.3">
      <c r="A906" s="4" t="s">
        <v>125</v>
      </c>
      <c r="B906" s="18">
        <v>45047</v>
      </c>
      <c r="C906" s="4" t="s">
        <v>279</v>
      </c>
      <c r="D906" s="4">
        <v>5</v>
      </c>
      <c r="E906" s="15">
        <v>1435732.32</v>
      </c>
      <c r="F906" s="19">
        <v>1.0381</v>
      </c>
      <c r="G906" s="20">
        <v>0</v>
      </c>
      <c r="H906" s="4">
        <v>90.8</v>
      </c>
      <c r="I906" s="4">
        <v>12</v>
      </c>
      <c r="J906" s="4">
        <v>2</v>
      </c>
      <c r="K906" s="21">
        <v>0.83389999999999997</v>
      </c>
      <c r="L906" s="21">
        <v>4.99E-2</v>
      </c>
      <c r="M906" s="4">
        <v>0</v>
      </c>
      <c r="N906" s="4">
        <v>1</v>
      </c>
      <c r="O906" s="4">
        <v>7.4</v>
      </c>
      <c r="P906" s="4">
        <v>77.400000000000006</v>
      </c>
      <c r="Q906" s="15">
        <v>26980.95</v>
      </c>
      <c r="R906" s="15">
        <v>47747.27</v>
      </c>
      <c r="S906" s="15">
        <v>8174.54</v>
      </c>
      <c r="T906" s="15">
        <v>1608142.43</v>
      </c>
      <c r="U906" s="22">
        <f t="shared" si="70"/>
        <v>1502286</v>
      </c>
      <c r="V906" s="23">
        <f t="shared" si="71"/>
        <v>6.5825282652358055E-2</v>
      </c>
      <c r="W906" s="24">
        <f>Parametros!$B$4*H906+Parametros!$B$5*K906*100+Parametros!$B$6*P906+Parametros!$B$7*(1-L906)*100</f>
        <v>86.528499999999994</v>
      </c>
      <c r="X906" s="16">
        <f>INDEX('Tasa Referencia'!$B$2:$B$37,MATCH(B906,'Tasa Referencia'!$A$2:$A$37,0))</f>
        <v>0.11210000000000001</v>
      </c>
      <c r="Y906" s="16">
        <f>INDEX('Catalogo Proveedores'!$N$2:$N$101,MATCH(A906,'Catalogo Proveedores'!$A$2:$A$101,0))</f>
        <v>3.1800000000000002E-2</v>
      </c>
      <c r="Z906" s="14">
        <v>5.4000000000000001E-4</v>
      </c>
      <c r="AA906" s="16">
        <f t="shared" si="72"/>
        <v>0.14444000000000001</v>
      </c>
      <c r="AB906" s="25">
        <f t="shared" si="73"/>
        <v>1.1306392387232078E-2</v>
      </c>
      <c r="AC906" s="23">
        <f t="shared" si="74"/>
        <v>5.4518890265125977E-2</v>
      </c>
    </row>
    <row r="907" spans="1:29" x14ac:dyDescent="0.3">
      <c r="A907" s="4" t="s">
        <v>125</v>
      </c>
      <c r="B907" s="18">
        <v>45078</v>
      </c>
      <c r="C907" s="4" t="s">
        <v>279</v>
      </c>
      <c r="D907" s="4">
        <v>6</v>
      </c>
      <c r="E907" s="15">
        <v>1381435.94</v>
      </c>
      <c r="F907" s="19">
        <v>1.0589</v>
      </c>
      <c r="G907" s="20">
        <v>0.02</v>
      </c>
      <c r="H907" s="4">
        <v>90.9</v>
      </c>
      <c r="I907" s="4">
        <v>11</v>
      </c>
      <c r="J907" s="4">
        <v>2</v>
      </c>
      <c r="K907" s="21">
        <v>0.82569999999999999</v>
      </c>
      <c r="L907" s="21">
        <v>4.1599999999999998E-2</v>
      </c>
      <c r="M907" s="4">
        <v>1</v>
      </c>
      <c r="N907" s="4">
        <v>0</v>
      </c>
      <c r="O907" s="4">
        <v>0</v>
      </c>
      <c r="P907" s="4">
        <v>72</v>
      </c>
      <c r="Q907" s="15">
        <v>6040.68</v>
      </c>
      <c r="R907" s="15">
        <v>26943.02</v>
      </c>
      <c r="S907" s="15">
        <v>6833</v>
      </c>
      <c r="T907" s="15">
        <v>1564372.06</v>
      </c>
      <c r="U907" s="22">
        <f t="shared" si="70"/>
        <v>1407586.64</v>
      </c>
      <c r="V907" s="23">
        <f t="shared" si="71"/>
        <v>0.10022259027050134</v>
      </c>
      <c r="W907" s="24">
        <f>Parametros!$B$4*H907+Parametros!$B$5*K907*100+Parametros!$B$6*P907+Parametros!$B$7*(1-L907)*100</f>
        <v>85.362000000000009</v>
      </c>
      <c r="X907" s="16">
        <f>INDEX('Tasa Referencia'!$B$2:$B$37,MATCH(B907,'Tasa Referencia'!$A$2:$A$37,0))</f>
        <v>0.1119</v>
      </c>
      <c r="Y907" s="16">
        <f>INDEX('Catalogo Proveedores'!$N$2:$N$101,MATCH(A907,'Catalogo Proveedores'!$A$2:$A$101,0))</f>
        <v>3.1800000000000002E-2</v>
      </c>
      <c r="Z907" s="14">
        <v>1.49E-3</v>
      </c>
      <c r="AA907" s="16">
        <f t="shared" si="72"/>
        <v>0.14518999999999999</v>
      </c>
      <c r="AB907" s="25">
        <f t="shared" si="73"/>
        <v>1.1361605130922214E-2</v>
      </c>
      <c r="AC907" s="23">
        <f t="shared" si="74"/>
        <v>8.8860985139579129E-2</v>
      </c>
    </row>
    <row r="908" spans="1:29" x14ac:dyDescent="0.3">
      <c r="A908" s="4" t="s">
        <v>125</v>
      </c>
      <c r="B908" s="18">
        <v>45108</v>
      </c>
      <c r="C908" s="4" t="s">
        <v>279</v>
      </c>
      <c r="D908" s="4">
        <v>7</v>
      </c>
      <c r="E908" s="15">
        <v>1377654.39</v>
      </c>
      <c r="F908" s="19">
        <v>1.0589</v>
      </c>
      <c r="G908" s="20">
        <v>0</v>
      </c>
      <c r="H908" s="4">
        <v>91</v>
      </c>
      <c r="I908" s="4">
        <v>4</v>
      </c>
      <c r="J908" s="4">
        <v>1</v>
      </c>
      <c r="K908" s="21">
        <v>0.83509999999999995</v>
      </c>
      <c r="L908" s="21">
        <v>3.8699999999999998E-2</v>
      </c>
      <c r="M908" s="4">
        <v>0</v>
      </c>
      <c r="N908" s="4">
        <v>0</v>
      </c>
      <c r="O908" s="4">
        <v>0</v>
      </c>
      <c r="P908" s="4">
        <v>79.8</v>
      </c>
      <c r="Q908" s="15">
        <v>0</v>
      </c>
      <c r="R908" s="15">
        <v>36654.47</v>
      </c>
      <c r="S908" s="15">
        <v>5629.23</v>
      </c>
      <c r="T908" s="15">
        <v>1508698.84</v>
      </c>
      <c r="U908" s="22">
        <f t="shared" si="70"/>
        <v>1408679.63</v>
      </c>
      <c r="V908" s="23">
        <f t="shared" si="71"/>
        <v>6.6295013523043594E-2</v>
      </c>
      <c r="W908" s="24">
        <f>Parametros!$B$4*H908+Parametros!$B$5*K908*100+Parametros!$B$6*P908+Parametros!$B$7*(1-L908)*100</f>
        <v>87.282499999999999</v>
      </c>
      <c r="X908" s="16">
        <f>INDEX('Tasa Referencia'!$B$2:$B$37,MATCH(B908,'Tasa Referencia'!$A$2:$A$37,0))</f>
        <v>0.1132</v>
      </c>
      <c r="Y908" s="16">
        <f>INDEX('Catalogo Proveedores'!$N$2:$N$101,MATCH(A908,'Catalogo Proveedores'!$A$2:$A$101,0))</f>
        <v>3.1800000000000002E-2</v>
      </c>
      <c r="Z908" s="14">
        <v>-9.2000000000000003E-4</v>
      </c>
      <c r="AA908" s="16">
        <f t="shared" si="72"/>
        <v>0.14407999999999999</v>
      </c>
      <c r="AB908" s="25">
        <f t="shared" si="73"/>
        <v>1.1279878488020811E-2</v>
      </c>
      <c r="AC908" s="23">
        <f t="shared" si="74"/>
        <v>5.5015135035022783E-2</v>
      </c>
    </row>
    <row r="909" spans="1:29" x14ac:dyDescent="0.3">
      <c r="A909" s="4" t="s">
        <v>125</v>
      </c>
      <c r="B909" s="18">
        <v>45139</v>
      </c>
      <c r="C909" s="4" t="s">
        <v>279</v>
      </c>
      <c r="D909" s="4">
        <v>8</v>
      </c>
      <c r="E909" s="15">
        <v>1348593.66</v>
      </c>
      <c r="F909" s="19">
        <v>1.1537999999999999</v>
      </c>
      <c r="G909" s="20">
        <v>8.9599999999999999E-2</v>
      </c>
      <c r="H909" s="4">
        <v>90</v>
      </c>
      <c r="I909" s="4">
        <v>9</v>
      </c>
      <c r="J909" s="4">
        <v>2</v>
      </c>
      <c r="K909" s="21">
        <v>0.79869999999999997</v>
      </c>
      <c r="L909" s="21">
        <v>3.6200000000000003E-2</v>
      </c>
      <c r="M909" s="4">
        <v>1</v>
      </c>
      <c r="N909" s="4">
        <v>0</v>
      </c>
      <c r="O909" s="4">
        <v>0</v>
      </c>
      <c r="P909" s="4">
        <v>77.5</v>
      </c>
      <c r="Q909" s="15">
        <v>3838.03</v>
      </c>
      <c r="R909" s="15">
        <v>27243.1</v>
      </c>
      <c r="S909" s="15">
        <v>6014.67</v>
      </c>
      <c r="T909" s="15">
        <v>1600649.2</v>
      </c>
      <c r="U909" s="22">
        <f t="shared" si="70"/>
        <v>1373660.12</v>
      </c>
      <c r="V909" s="23">
        <f t="shared" si="71"/>
        <v>0.14181063533471286</v>
      </c>
      <c r="W909" s="24">
        <f>Parametros!$B$4*H909+Parametros!$B$5*K909*100+Parametros!$B$6*P909+Parametros!$B$7*(1-L909)*100</f>
        <v>85.418000000000006</v>
      </c>
      <c r="X909" s="16">
        <f>INDEX('Tasa Referencia'!$B$2:$B$37,MATCH(B909,'Tasa Referencia'!$A$2:$A$37,0))</f>
        <v>0.1124</v>
      </c>
      <c r="Y909" s="16">
        <f>INDEX('Catalogo Proveedores'!$N$2:$N$101,MATCH(A909,'Catalogo Proveedores'!$A$2:$A$101,0))</f>
        <v>3.1800000000000002E-2</v>
      </c>
      <c r="Z909" s="14">
        <v>-1.6100000000000001E-3</v>
      </c>
      <c r="AA909" s="16">
        <f t="shared" si="72"/>
        <v>0.14258999999999999</v>
      </c>
      <c r="AB909" s="25">
        <f t="shared" si="73"/>
        <v>1.1170059011430977E-2</v>
      </c>
      <c r="AC909" s="23">
        <f t="shared" si="74"/>
        <v>0.13064057632328188</v>
      </c>
    </row>
    <row r="910" spans="1:29" x14ac:dyDescent="0.3">
      <c r="A910" s="4" t="s">
        <v>125</v>
      </c>
      <c r="B910" s="18">
        <v>45170</v>
      </c>
      <c r="C910" s="4" t="s">
        <v>279</v>
      </c>
      <c r="D910" s="4">
        <v>9</v>
      </c>
      <c r="E910" s="15">
        <v>1273514.6000000001</v>
      </c>
      <c r="F910" s="19">
        <v>1.1537999999999999</v>
      </c>
      <c r="G910" s="20">
        <v>0</v>
      </c>
      <c r="H910" s="4">
        <v>86.7</v>
      </c>
      <c r="I910" s="4">
        <v>8</v>
      </c>
      <c r="J910" s="4">
        <v>3</v>
      </c>
      <c r="K910" s="21">
        <v>0.68579999999999997</v>
      </c>
      <c r="L910" s="21">
        <v>5.74E-2</v>
      </c>
      <c r="M910" s="4">
        <v>2</v>
      </c>
      <c r="N910" s="4">
        <v>3</v>
      </c>
      <c r="O910" s="4">
        <v>56.5</v>
      </c>
      <c r="P910" s="4">
        <v>80.8</v>
      </c>
      <c r="Q910" s="15">
        <v>208016.18</v>
      </c>
      <c r="R910" s="15">
        <v>42422.5</v>
      </c>
      <c r="S910" s="15">
        <v>8874.48</v>
      </c>
      <c r="T910" s="15">
        <v>1316119.78</v>
      </c>
      <c r="U910" s="22">
        <f t="shared" si="70"/>
        <v>1515078.8</v>
      </c>
      <c r="V910" s="23">
        <f t="shared" si="71"/>
        <v>-0.15117090634410191</v>
      </c>
      <c r="W910" s="24">
        <f>Parametros!$B$4*H910+Parametros!$B$5*K910*100+Parametros!$B$6*P910+Parametros!$B$7*(1-L910)*100</f>
        <v>81.217999999999989</v>
      </c>
      <c r="X910" s="16">
        <f>INDEX('Tasa Referencia'!$B$2:$B$37,MATCH(B910,'Tasa Referencia'!$A$2:$A$37,0))</f>
        <v>0.1134</v>
      </c>
      <c r="Y910" s="16">
        <f>INDEX('Catalogo Proveedores'!$N$2:$N$101,MATCH(A910,'Catalogo Proveedores'!$A$2:$A$101,0))</f>
        <v>3.1800000000000002E-2</v>
      </c>
      <c r="Z910" s="14">
        <v>4.4000000000000003E-3</v>
      </c>
      <c r="AA910" s="16">
        <f t="shared" si="72"/>
        <v>0.14959999999999998</v>
      </c>
      <c r="AB910" s="25">
        <f t="shared" si="73"/>
        <v>1.1685587173747347E-2</v>
      </c>
      <c r="AC910" s="23">
        <f t="shared" si="74"/>
        <v>-0.16285649351784925</v>
      </c>
    </row>
    <row r="911" spans="1:29" x14ac:dyDescent="0.3">
      <c r="A911" s="4" t="s">
        <v>125</v>
      </c>
      <c r="B911" s="18">
        <v>45200</v>
      </c>
      <c r="C911" s="4" t="s">
        <v>279</v>
      </c>
      <c r="D911" s="4">
        <v>10</v>
      </c>
      <c r="E911" s="15">
        <v>1183469.67</v>
      </c>
      <c r="F911" s="19">
        <v>1.1537999999999999</v>
      </c>
      <c r="G911" s="20">
        <v>0</v>
      </c>
      <c r="H911" s="4">
        <v>87.2</v>
      </c>
      <c r="I911" s="4">
        <v>8</v>
      </c>
      <c r="J911" s="4">
        <v>1</v>
      </c>
      <c r="K911" s="21">
        <v>0.83379999999999999</v>
      </c>
      <c r="L911" s="21">
        <v>5.2200000000000003E-2</v>
      </c>
      <c r="M911" s="4">
        <v>2</v>
      </c>
      <c r="N911" s="4">
        <v>0</v>
      </c>
      <c r="O911" s="4">
        <v>0</v>
      </c>
      <c r="P911" s="4">
        <v>81.5</v>
      </c>
      <c r="Q911" s="15">
        <v>7482.84</v>
      </c>
      <c r="R911" s="15">
        <v>35576.120000000003</v>
      </c>
      <c r="S911" s="15">
        <v>6265.26</v>
      </c>
      <c r="T911" s="15">
        <v>1326160.56</v>
      </c>
      <c r="U911" s="22">
        <f t="shared" si="70"/>
        <v>1220263.3700000001</v>
      </c>
      <c r="V911" s="23">
        <f t="shared" si="71"/>
        <v>7.985246522487438E-2</v>
      </c>
      <c r="W911" s="24">
        <f>Parametros!$B$4*H911+Parametros!$B$5*K911*100+Parametros!$B$6*P911+Parametros!$B$7*(1-L911)*100</f>
        <v>86.050999999999988</v>
      </c>
      <c r="X911" s="16">
        <f>INDEX('Tasa Referencia'!$B$2:$B$37,MATCH(B911,'Tasa Referencia'!$A$2:$A$37,0))</f>
        <v>0.1103</v>
      </c>
      <c r="Y911" s="16">
        <f>INDEX('Catalogo Proveedores'!$N$2:$N$101,MATCH(A911,'Catalogo Proveedores'!$A$2:$A$101,0))</f>
        <v>3.1800000000000002E-2</v>
      </c>
      <c r="Z911" s="14">
        <v>-8.9999999999999998E-4</v>
      </c>
      <c r="AA911" s="16">
        <f t="shared" si="72"/>
        <v>0.14119999999999999</v>
      </c>
      <c r="AB911" s="25">
        <f t="shared" si="73"/>
        <v>1.1067491549012543E-2</v>
      </c>
      <c r="AC911" s="23">
        <f t="shared" si="74"/>
        <v>6.8784973675861838E-2</v>
      </c>
    </row>
    <row r="912" spans="1:29" x14ac:dyDescent="0.3">
      <c r="A912" s="4" t="s">
        <v>125</v>
      </c>
      <c r="B912" s="18">
        <v>45231</v>
      </c>
      <c r="C912" s="4" t="s">
        <v>279</v>
      </c>
      <c r="D912" s="4">
        <v>11</v>
      </c>
      <c r="E912" s="15">
        <v>1065466.3500000001</v>
      </c>
      <c r="F912" s="19">
        <v>1.1537999999999999</v>
      </c>
      <c r="G912" s="20">
        <v>0</v>
      </c>
      <c r="H912" s="4">
        <v>87.3</v>
      </c>
      <c r="I912" s="4">
        <v>9</v>
      </c>
      <c r="J912" s="4">
        <v>1</v>
      </c>
      <c r="K912" s="21">
        <v>0.8377</v>
      </c>
      <c r="L912" s="21">
        <v>5.5899999999999998E-2</v>
      </c>
      <c r="M912" s="4">
        <v>5</v>
      </c>
      <c r="N912" s="4">
        <v>0</v>
      </c>
      <c r="O912" s="4">
        <v>0</v>
      </c>
      <c r="P912" s="4">
        <v>76.599999999999994</v>
      </c>
      <c r="Q912" s="15">
        <v>42435.23</v>
      </c>
      <c r="R912" s="15">
        <v>18361.009999999998</v>
      </c>
      <c r="S912" s="15">
        <v>6000.78</v>
      </c>
      <c r="T912" s="15">
        <v>1250699.43</v>
      </c>
      <c r="U912" s="22">
        <f t="shared" si="70"/>
        <v>1120261.81</v>
      </c>
      <c r="V912" s="23">
        <f t="shared" si="71"/>
        <v>0.10429174018253122</v>
      </c>
      <c r="W912" s="24">
        <f>Parametros!$B$4*H912+Parametros!$B$5*K912*100+Parametros!$B$6*P912+Parametros!$B$7*(1-L912)*100</f>
        <v>85.167500000000004</v>
      </c>
      <c r="X912" s="16">
        <f>INDEX('Tasa Referencia'!$B$2:$B$37,MATCH(B912,'Tasa Referencia'!$A$2:$A$37,0))</f>
        <v>0.1144</v>
      </c>
      <c r="Y912" s="16">
        <f>INDEX('Catalogo Proveedores'!$N$2:$N$101,MATCH(A912,'Catalogo Proveedores'!$A$2:$A$101,0))</f>
        <v>3.1800000000000002E-2</v>
      </c>
      <c r="Z912" s="14">
        <v>2.14E-3</v>
      </c>
      <c r="AA912" s="16">
        <f t="shared" si="72"/>
        <v>0.14834</v>
      </c>
      <c r="AB912" s="25">
        <f t="shared" si="73"/>
        <v>1.1593137289411137E-2</v>
      </c>
      <c r="AC912" s="23">
        <f t="shared" si="74"/>
        <v>9.2698602893120083E-2</v>
      </c>
    </row>
    <row r="913" spans="1:29" x14ac:dyDescent="0.3">
      <c r="A913" s="4" t="s">
        <v>125</v>
      </c>
      <c r="B913" s="18">
        <v>45261</v>
      </c>
      <c r="C913" s="4" t="s">
        <v>279</v>
      </c>
      <c r="D913" s="4">
        <v>12</v>
      </c>
      <c r="E913" s="15">
        <v>1160738.96</v>
      </c>
      <c r="F913" s="19">
        <v>1.1537999999999999</v>
      </c>
      <c r="G913" s="20">
        <v>0</v>
      </c>
      <c r="H913" s="4">
        <v>86.4</v>
      </c>
      <c r="I913" s="4">
        <v>9</v>
      </c>
      <c r="J913" s="4">
        <v>2</v>
      </c>
      <c r="K913" s="21">
        <v>0.81140000000000001</v>
      </c>
      <c r="L913" s="21">
        <v>6.9500000000000006E-2</v>
      </c>
      <c r="M913" s="4">
        <v>1</v>
      </c>
      <c r="N913" s="4">
        <v>0</v>
      </c>
      <c r="O913" s="4">
        <v>0</v>
      </c>
      <c r="P913" s="4">
        <v>75.7</v>
      </c>
      <c r="Q913" s="15">
        <v>2873.23</v>
      </c>
      <c r="R913" s="15">
        <v>45498.62</v>
      </c>
      <c r="S913" s="15">
        <v>8650.83</v>
      </c>
      <c r="T913" s="15">
        <v>1310087.79</v>
      </c>
      <c r="U913" s="22">
        <f t="shared" si="70"/>
        <v>1200459.98</v>
      </c>
      <c r="V913" s="23">
        <f t="shared" si="71"/>
        <v>8.3679743324682115E-2</v>
      </c>
      <c r="W913" s="24">
        <f>Parametros!$B$4*H913+Parametros!$B$5*K913*100+Parametros!$B$6*P913+Parametros!$B$7*(1-L913)*100</f>
        <v>83.67949999999999</v>
      </c>
      <c r="X913" s="16">
        <f>INDEX('Tasa Referencia'!$B$2:$B$37,MATCH(B913,'Tasa Referencia'!$A$2:$A$37,0))</f>
        <v>0.1124</v>
      </c>
      <c r="Y913" s="16">
        <f>INDEX('Catalogo Proveedores'!$N$2:$N$101,MATCH(A913,'Catalogo Proveedores'!$A$2:$A$101,0))</f>
        <v>3.1800000000000002E-2</v>
      </c>
      <c r="Z913" s="14">
        <v>5.3800000000000002E-3</v>
      </c>
      <c r="AA913" s="16">
        <f t="shared" si="72"/>
        <v>0.14957999999999999</v>
      </c>
      <c r="AB913" s="25">
        <f t="shared" si="73"/>
        <v>1.1684120440892176E-2</v>
      </c>
      <c r="AC913" s="23">
        <f t="shared" si="74"/>
        <v>7.1995622883789939E-2</v>
      </c>
    </row>
    <row r="914" spans="1:29" x14ac:dyDescent="0.3">
      <c r="A914" s="4" t="s">
        <v>125</v>
      </c>
      <c r="B914" s="18">
        <v>45292</v>
      </c>
      <c r="C914" s="4" t="s">
        <v>281</v>
      </c>
      <c r="D914" s="4">
        <v>1</v>
      </c>
      <c r="E914" s="15">
        <v>1166708.6299999999</v>
      </c>
      <c r="F914" s="19">
        <v>1.1537999999999999</v>
      </c>
      <c r="G914" s="20">
        <v>0</v>
      </c>
      <c r="H914" s="4">
        <v>85.8</v>
      </c>
      <c r="I914" s="4">
        <v>10</v>
      </c>
      <c r="J914" s="4">
        <v>2</v>
      </c>
      <c r="K914" s="21">
        <v>0.82969999999999999</v>
      </c>
      <c r="L914" s="21">
        <v>8.5000000000000006E-2</v>
      </c>
      <c r="M914" s="4">
        <v>1</v>
      </c>
      <c r="N914" s="4">
        <v>1</v>
      </c>
      <c r="O914" s="4">
        <v>5.0999999999999996</v>
      </c>
      <c r="P914" s="4">
        <v>77.3</v>
      </c>
      <c r="Q914" s="15">
        <v>24862.46</v>
      </c>
      <c r="R914" s="15">
        <v>37538.94</v>
      </c>
      <c r="S914" s="15">
        <v>10321.969999999999</v>
      </c>
      <c r="T914" s="15">
        <v>1326273.18</v>
      </c>
      <c r="U914" s="22">
        <f t="shared" si="70"/>
        <v>1218788.0599999998</v>
      </c>
      <c r="V914" s="23">
        <f t="shared" si="71"/>
        <v>8.1042971855918938E-2</v>
      </c>
      <c r="W914" s="24">
        <f>Parametros!$B$4*H914+Parametros!$B$5*K914*100+Parametros!$B$6*P914+Parametros!$B$7*(1-L914)*100</f>
        <v>84.105999999999995</v>
      </c>
      <c r="X914" s="16">
        <f>INDEX('Tasa Referencia'!$B$2:$B$37,MATCH(B914,'Tasa Referencia'!$A$2:$A$37,0))</f>
        <v>0.1133</v>
      </c>
      <c r="Y914" s="16">
        <f>INDEX('Catalogo Proveedores'!$N$2:$N$101,MATCH(A914,'Catalogo Proveedores'!$A$2:$A$101,0))</f>
        <v>3.1800000000000002E-2</v>
      </c>
      <c r="Z914" s="14">
        <v>5.8300000000000001E-3</v>
      </c>
      <c r="AA914" s="16">
        <f t="shared" si="72"/>
        <v>0.15093000000000001</v>
      </c>
      <c r="AB914" s="25">
        <f t="shared" si="73"/>
        <v>1.1783072449424559E-2</v>
      </c>
      <c r="AC914" s="23">
        <f t="shared" si="74"/>
        <v>6.925989940649438E-2</v>
      </c>
    </row>
    <row r="915" spans="1:29" x14ac:dyDescent="0.3">
      <c r="A915" s="4" t="s">
        <v>125</v>
      </c>
      <c r="B915" s="18">
        <v>45323</v>
      </c>
      <c r="C915" s="4" t="s">
        <v>281</v>
      </c>
      <c r="D915" s="4">
        <v>2</v>
      </c>
      <c r="E915" s="15">
        <v>1226789.6100000001</v>
      </c>
      <c r="F915" s="19">
        <v>1.1537999999999999</v>
      </c>
      <c r="G915" s="20">
        <v>0</v>
      </c>
      <c r="H915" s="4">
        <v>82.5</v>
      </c>
      <c r="I915" s="4">
        <v>7</v>
      </c>
      <c r="J915" s="4">
        <v>2</v>
      </c>
      <c r="K915" s="21">
        <v>0.77669999999999995</v>
      </c>
      <c r="L915" s="21">
        <v>6.4600000000000005E-2</v>
      </c>
      <c r="M915" s="4">
        <v>1</v>
      </c>
      <c r="N915" s="4">
        <v>0</v>
      </c>
      <c r="O915" s="4">
        <v>0</v>
      </c>
      <c r="P915" s="4">
        <v>75.400000000000006</v>
      </c>
      <c r="Q915" s="15">
        <v>5334.76</v>
      </c>
      <c r="R915" s="15">
        <v>46002.18</v>
      </c>
      <c r="S915" s="15">
        <v>8610</v>
      </c>
      <c r="T915" s="15">
        <v>1305610.6499999999</v>
      </c>
      <c r="U915" s="22">
        <f t="shared" si="70"/>
        <v>1269516.55</v>
      </c>
      <c r="V915" s="23">
        <f t="shared" si="71"/>
        <v>2.7645378045897423E-2</v>
      </c>
      <c r="W915" s="24">
        <f>Parametros!$B$4*H915+Parametros!$B$5*K915*100+Parametros!$B$6*P915+Parametros!$B$7*(1-L915)*100</f>
        <v>81.287000000000006</v>
      </c>
      <c r="X915" s="16">
        <f>INDEX('Tasa Referencia'!$B$2:$B$37,MATCH(B915,'Tasa Referencia'!$A$2:$A$37,0))</f>
        <v>0.1123</v>
      </c>
      <c r="Y915" s="16">
        <f>INDEX('Catalogo Proveedores'!$N$2:$N$101,MATCH(A915,'Catalogo Proveedores'!$A$2:$A$101,0))</f>
        <v>3.1800000000000002E-2</v>
      </c>
      <c r="Z915" s="14">
        <v>3.62E-3</v>
      </c>
      <c r="AA915" s="16">
        <f t="shared" si="72"/>
        <v>0.14772000000000002</v>
      </c>
      <c r="AB915" s="25">
        <f t="shared" si="73"/>
        <v>1.1547611936749247E-2</v>
      </c>
      <c r="AC915" s="23">
        <f t="shared" si="74"/>
        <v>1.6097766109148176E-2</v>
      </c>
    </row>
    <row r="916" spans="1:29" x14ac:dyDescent="0.3">
      <c r="A916" s="4" t="s">
        <v>125</v>
      </c>
      <c r="B916" s="18">
        <v>45352</v>
      </c>
      <c r="C916" s="4" t="s">
        <v>281</v>
      </c>
      <c r="D916" s="4">
        <v>3</v>
      </c>
      <c r="E916" s="15">
        <v>1242536.3400000001</v>
      </c>
      <c r="F916" s="19">
        <v>1.1537999999999999</v>
      </c>
      <c r="G916" s="20">
        <v>0</v>
      </c>
      <c r="H916" s="4">
        <v>83.6</v>
      </c>
      <c r="I916" s="4">
        <v>10</v>
      </c>
      <c r="J916" s="4">
        <v>3</v>
      </c>
      <c r="K916" s="21">
        <v>0.73370000000000002</v>
      </c>
      <c r="L916" s="21">
        <v>4.2900000000000001E-2</v>
      </c>
      <c r="M916" s="4">
        <v>2</v>
      </c>
      <c r="N916" s="4">
        <v>0</v>
      </c>
      <c r="O916" s="4">
        <v>0</v>
      </c>
      <c r="P916" s="4">
        <v>78</v>
      </c>
      <c r="Q916" s="15">
        <v>22628.2</v>
      </c>
      <c r="R916" s="15">
        <v>19053.86</v>
      </c>
      <c r="S916" s="15">
        <v>7036.79</v>
      </c>
      <c r="T916" s="15">
        <v>1300057.74</v>
      </c>
      <c r="U916" s="22">
        <f t="shared" si="70"/>
        <v>1277181.6100000001</v>
      </c>
      <c r="V916" s="23">
        <f t="shared" si="71"/>
        <v>1.7596241533087514E-2</v>
      </c>
      <c r="W916" s="24">
        <f>Parametros!$B$4*H916+Parametros!$B$5*K916*100+Parametros!$B$6*P916+Parametros!$B$7*(1-L916)*100</f>
        <v>81.227499999999992</v>
      </c>
      <c r="X916" s="16">
        <f>INDEX('Tasa Referencia'!$B$2:$B$37,MATCH(B916,'Tasa Referencia'!$A$2:$A$37,0))</f>
        <v>0.1101</v>
      </c>
      <c r="Y916" s="16">
        <f>INDEX('Catalogo Proveedores'!$N$2:$N$101,MATCH(A916,'Catalogo Proveedores'!$A$2:$A$101,0))</f>
        <v>3.1800000000000002E-2</v>
      </c>
      <c r="Z916" s="14">
        <v>1.2600000000000001E-3</v>
      </c>
      <c r="AA916" s="16">
        <f t="shared" si="72"/>
        <v>0.14316000000000001</v>
      </c>
      <c r="AB916" s="25">
        <f t="shared" si="73"/>
        <v>1.1212085984575459E-2</v>
      </c>
      <c r="AC916" s="23">
        <f t="shared" si="74"/>
        <v>6.3841555485120542E-3</v>
      </c>
    </row>
    <row r="917" spans="1:29" x14ac:dyDescent="0.3">
      <c r="A917" s="4" t="s">
        <v>125</v>
      </c>
      <c r="B917" s="18">
        <v>45383</v>
      </c>
      <c r="C917" s="4" t="s">
        <v>281</v>
      </c>
      <c r="D917" s="4">
        <v>4</v>
      </c>
      <c r="E917" s="15">
        <v>1229948.45</v>
      </c>
      <c r="F917" s="19">
        <v>1.1537999999999999</v>
      </c>
      <c r="G917" s="20">
        <v>0</v>
      </c>
      <c r="H917" s="4">
        <v>85.8</v>
      </c>
      <c r="I917" s="4">
        <v>8</v>
      </c>
      <c r="J917" s="4">
        <v>1</v>
      </c>
      <c r="K917" s="21">
        <v>0.86070000000000002</v>
      </c>
      <c r="L917" s="21">
        <v>6.54E-2</v>
      </c>
      <c r="M917" s="4">
        <v>2</v>
      </c>
      <c r="N917" s="4">
        <v>0</v>
      </c>
      <c r="O917" s="4">
        <v>0</v>
      </c>
      <c r="P917" s="4">
        <v>78.8</v>
      </c>
      <c r="Q917" s="15">
        <v>25393.200000000001</v>
      </c>
      <c r="R917" s="15">
        <v>27608.720000000001</v>
      </c>
      <c r="S917" s="15">
        <v>7972.26</v>
      </c>
      <c r="T917" s="15">
        <v>1389032.77</v>
      </c>
      <c r="U917" s="22">
        <f t="shared" si="70"/>
        <v>1274978.1099999999</v>
      </c>
      <c r="V917" s="23">
        <f t="shared" si="71"/>
        <v>8.2110848975866957E-2</v>
      </c>
      <c r="W917" s="24">
        <f>Parametros!$B$4*H917+Parametros!$B$5*K917*100+Parametros!$B$6*P917+Parametros!$B$7*(1-L917)*100</f>
        <v>85.63</v>
      </c>
      <c r="X917" s="16">
        <f>INDEX('Tasa Referencia'!$B$2:$B$37,MATCH(B917,'Tasa Referencia'!$A$2:$A$37,0))</f>
        <v>0.10920000000000001</v>
      </c>
      <c r="Y917" s="16">
        <f>INDEX('Catalogo Proveedores'!$N$2:$N$101,MATCH(A917,'Catalogo Proveedores'!$A$2:$A$101,0))</f>
        <v>3.1800000000000002E-2</v>
      </c>
      <c r="Z917" s="14">
        <v>3.5200000000000001E-3</v>
      </c>
      <c r="AA917" s="16">
        <f t="shared" si="72"/>
        <v>0.14452000000000001</v>
      </c>
      <c r="AB917" s="25">
        <f t="shared" si="73"/>
        <v>1.1312283326571526E-2</v>
      </c>
      <c r="AC917" s="23">
        <f t="shared" si="74"/>
        <v>7.0798565649295431E-2</v>
      </c>
    </row>
    <row r="918" spans="1:29" x14ac:dyDescent="0.3">
      <c r="A918" s="4" t="s">
        <v>125</v>
      </c>
      <c r="B918" s="18">
        <v>45413</v>
      </c>
      <c r="C918" s="4" t="s">
        <v>281</v>
      </c>
      <c r="D918" s="4">
        <v>5</v>
      </c>
      <c r="E918" s="15">
        <v>1290730.6499999999</v>
      </c>
      <c r="F918" s="19">
        <v>1.1537999999999999</v>
      </c>
      <c r="G918" s="20">
        <v>0</v>
      </c>
      <c r="H918" s="4">
        <v>85.7</v>
      </c>
      <c r="I918" s="4">
        <v>7</v>
      </c>
      <c r="J918" s="4">
        <v>2</v>
      </c>
      <c r="K918" s="21">
        <v>0.72919999999999996</v>
      </c>
      <c r="L918" s="21">
        <v>6.1499999999999999E-2</v>
      </c>
      <c r="M918" s="4">
        <v>1</v>
      </c>
      <c r="N918" s="4">
        <v>2</v>
      </c>
      <c r="O918" s="4">
        <v>26.1</v>
      </c>
      <c r="P918" s="4">
        <v>80</v>
      </c>
      <c r="Q918" s="15">
        <v>159590.37</v>
      </c>
      <c r="R918" s="15">
        <v>45249.54</v>
      </c>
      <c r="S918" s="15">
        <v>8693.26</v>
      </c>
      <c r="T918" s="15">
        <v>1390562.5</v>
      </c>
      <c r="U918" s="22">
        <f t="shared" si="70"/>
        <v>1486877.3</v>
      </c>
      <c r="V918" s="23">
        <f t="shared" si="71"/>
        <v>-6.9263193851409083E-2</v>
      </c>
      <c r="W918" s="24">
        <f>Parametros!$B$4*H918+Parametros!$B$5*K918*100+Parametros!$B$6*P918+Parametros!$B$7*(1-L918)*100</f>
        <v>81.948499999999996</v>
      </c>
      <c r="X918" s="16">
        <f>INDEX('Tasa Referencia'!$B$2:$B$37,MATCH(B918,'Tasa Referencia'!$A$2:$A$37,0))</f>
        <v>0.1077</v>
      </c>
      <c r="Y918" s="16">
        <f>INDEX('Catalogo Proveedores'!$N$2:$N$101,MATCH(A918,'Catalogo Proveedores'!$A$2:$A$101,0))</f>
        <v>3.1800000000000002E-2</v>
      </c>
      <c r="Z918" s="14">
        <v>5.7000000000000002E-3</v>
      </c>
      <c r="AA918" s="16">
        <f t="shared" si="72"/>
        <v>0.14520000000000002</v>
      </c>
      <c r="AB918" s="25">
        <f t="shared" si="73"/>
        <v>1.1362341076891491E-2</v>
      </c>
      <c r="AC918" s="23">
        <f t="shared" si="74"/>
        <v>-8.0625534928300574E-2</v>
      </c>
    </row>
    <row r="919" spans="1:29" x14ac:dyDescent="0.3">
      <c r="A919" s="4" t="s">
        <v>125</v>
      </c>
      <c r="B919" s="18">
        <v>45444</v>
      </c>
      <c r="C919" s="4" t="s">
        <v>281</v>
      </c>
      <c r="D919" s="4">
        <v>6</v>
      </c>
      <c r="E919" s="15">
        <v>1459727.34</v>
      </c>
      <c r="F919" s="19">
        <v>1.1537999999999999</v>
      </c>
      <c r="G919" s="20">
        <v>0</v>
      </c>
      <c r="H919" s="4">
        <v>90.8</v>
      </c>
      <c r="I919" s="4">
        <v>7</v>
      </c>
      <c r="J919" s="4">
        <v>1</v>
      </c>
      <c r="K919" s="21">
        <v>0.87390000000000001</v>
      </c>
      <c r="L919" s="21">
        <v>2.64E-2</v>
      </c>
      <c r="M919" s="4">
        <v>1</v>
      </c>
      <c r="N919" s="4">
        <v>1</v>
      </c>
      <c r="O919" s="4">
        <v>37.5</v>
      </c>
      <c r="P919" s="4">
        <v>77.599999999999994</v>
      </c>
      <c r="Q919" s="15">
        <v>143337.16</v>
      </c>
      <c r="R919" s="15">
        <v>12459.75</v>
      </c>
      <c r="S919" s="15">
        <v>4346.3599999999997</v>
      </c>
      <c r="T919" s="15">
        <v>1619791.73</v>
      </c>
      <c r="U919" s="22">
        <f t="shared" si="70"/>
        <v>1611177.89</v>
      </c>
      <c r="V919" s="23">
        <f t="shared" si="71"/>
        <v>5.3178688595972049E-3</v>
      </c>
      <c r="W919" s="24">
        <f>Parametros!$B$4*H919+Parametros!$B$5*K919*100+Parametros!$B$6*P919+Parametros!$B$7*(1-L919)*100</f>
        <v>88.120999999999995</v>
      </c>
      <c r="X919" s="16">
        <f>INDEX('Tasa Referencia'!$B$2:$B$37,MATCH(B919,'Tasa Referencia'!$A$2:$A$37,0))</f>
        <v>0.1045</v>
      </c>
      <c r="Y919" s="16">
        <f>INDEX('Catalogo Proveedores'!$N$2:$N$101,MATCH(A919,'Catalogo Proveedores'!$A$2:$A$101,0))</f>
        <v>3.1800000000000002E-2</v>
      </c>
      <c r="Z919" s="14">
        <v>1.09E-3</v>
      </c>
      <c r="AA919" s="16">
        <f t="shared" si="72"/>
        <v>0.13739000000000001</v>
      </c>
      <c r="AB919" s="25">
        <f t="shared" si="73"/>
        <v>1.0785765129120772E-2</v>
      </c>
      <c r="AC919" s="23">
        <f t="shared" si="74"/>
        <v>-5.4678962695235674E-3</v>
      </c>
    </row>
    <row r="920" spans="1:29" x14ac:dyDescent="0.3">
      <c r="A920" s="4" t="s">
        <v>125</v>
      </c>
      <c r="B920" s="18">
        <v>45474</v>
      </c>
      <c r="C920" s="4" t="s">
        <v>281</v>
      </c>
      <c r="D920" s="4">
        <v>7</v>
      </c>
      <c r="E920" s="15">
        <v>1396012.01</v>
      </c>
      <c r="F920" s="19">
        <v>1.1537999999999999</v>
      </c>
      <c r="G920" s="20">
        <v>0</v>
      </c>
      <c r="H920" s="4">
        <v>91.7</v>
      </c>
      <c r="I920" s="4">
        <v>9</v>
      </c>
      <c r="J920" s="4">
        <v>2</v>
      </c>
      <c r="K920" s="21">
        <v>0.79449999999999998</v>
      </c>
      <c r="L920" s="21">
        <v>4.7500000000000001E-2</v>
      </c>
      <c r="M920" s="4">
        <v>0</v>
      </c>
      <c r="N920" s="4">
        <v>0</v>
      </c>
      <c r="O920" s="4">
        <v>0</v>
      </c>
      <c r="P920" s="4">
        <v>80.900000000000006</v>
      </c>
      <c r="Q920" s="15">
        <v>0</v>
      </c>
      <c r="R920" s="15">
        <v>36046.65</v>
      </c>
      <c r="S920" s="15">
        <v>7639.31</v>
      </c>
      <c r="T920" s="15">
        <v>1579301.18</v>
      </c>
      <c r="U920" s="22">
        <f t="shared" si="70"/>
        <v>1424419.3499999999</v>
      </c>
      <c r="V920" s="23">
        <f t="shared" si="71"/>
        <v>9.8069850109274326E-2</v>
      </c>
      <c r="W920" s="24">
        <f>Parametros!$B$4*H920+Parametros!$B$5*K920*100+Parametros!$B$6*P920+Parametros!$B$7*(1-L920)*100</f>
        <v>86.397499999999994</v>
      </c>
      <c r="X920" s="16">
        <f>INDEX('Tasa Referencia'!$B$2:$B$37,MATCH(B920,'Tasa Referencia'!$A$2:$A$37,0))</f>
        <v>0.1027</v>
      </c>
      <c r="Y920" s="16">
        <f>INDEX('Catalogo Proveedores'!$N$2:$N$101,MATCH(A920,'Catalogo Proveedores'!$A$2:$A$101,0))</f>
        <v>3.1800000000000002E-2</v>
      </c>
      <c r="Z920" s="14">
        <v>-1.58E-3</v>
      </c>
      <c r="AA920" s="16">
        <f t="shared" si="72"/>
        <v>0.13292000000000001</v>
      </c>
      <c r="AB920" s="25">
        <f t="shared" si="73"/>
        <v>1.0454130758764668E-2</v>
      </c>
      <c r="AC920" s="23">
        <f t="shared" si="74"/>
        <v>8.7615719350509658E-2</v>
      </c>
    </row>
    <row r="921" spans="1:29" x14ac:dyDescent="0.3">
      <c r="A921" s="4" t="s">
        <v>125</v>
      </c>
      <c r="B921" s="18">
        <v>45505</v>
      </c>
      <c r="C921" s="4" t="s">
        <v>281</v>
      </c>
      <c r="D921" s="4">
        <v>8</v>
      </c>
      <c r="E921" s="15">
        <v>1351297.42</v>
      </c>
      <c r="F921" s="19">
        <v>1.2162999999999999</v>
      </c>
      <c r="G921" s="20">
        <v>5.4199999999999998E-2</v>
      </c>
      <c r="H921" s="4">
        <v>95.9</v>
      </c>
      <c r="I921" s="4">
        <v>8</v>
      </c>
      <c r="J921" s="4">
        <v>1</v>
      </c>
      <c r="K921" s="21">
        <v>0.8286</v>
      </c>
      <c r="L921" s="21">
        <v>1.72E-2</v>
      </c>
      <c r="M921" s="4">
        <v>1</v>
      </c>
      <c r="N921" s="4">
        <v>0</v>
      </c>
      <c r="O921" s="4">
        <v>0</v>
      </c>
      <c r="P921" s="4">
        <v>78.8</v>
      </c>
      <c r="Q921" s="15">
        <v>38727.550000000003</v>
      </c>
      <c r="R921" s="15">
        <v>11255.43</v>
      </c>
      <c r="S921" s="15">
        <v>2907.41</v>
      </c>
      <c r="T921" s="15">
        <v>1539274.05</v>
      </c>
      <c r="U921" s="22">
        <f t="shared" si="70"/>
        <v>1398372.99</v>
      </c>
      <c r="V921" s="23">
        <f t="shared" si="71"/>
        <v>9.1537345153060987E-2</v>
      </c>
      <c r="W921" s="24">
        <f>Parametros!$B$4*H921+Parametros!$B$5*K921*100+Parametros!$B$6*P921+Parametros!$B$7*(1-L921)*100</f>
        <v>88.925000000000011</v>
      </c>
      <c r="X921" s="16">
        <f>INDEX('Tasa Referencia'!$B$2:$B$37,MATCH(B921,'Tasa Referencia'!$A$2:$A$37,0))</f>
        <v>0.1017</v>
      </c>
      <c r="Y921" s="16">
        <f>INDEX('Catalogo Proveedores'!$N$2:$N$101,MATCH(A921,'Catalogo Proveedores'!$A$2:$A$101,0))</f>
        <v>3.1800000000000002E-2</v>
      </c>
      <c r="Z921" s="14">
        <v>1.1299999999999999E-3</v>
      </c>
      <c r="AA921" s="16">
        <f t="shared" si="72"/>
        <v>0.13463</v>
      </c>
      <c r="AB921" s="25">
        <f t="shared" si="73"/>
        <v>1.0581139018850827E-2</v>
      </c>
      <c r="AC921" s="23">
        <f t="shared" si="74"/>
        <v>8.095620613421016E-2</v>
      </c>
    </row>
    <row r="922" spans="1:29" x14ac:dyDescent="0.3">
      <c r="A922" s="4" t="s">
        <v>125</v>
      </c>
      <c r="B922" s="18">
        <v>45536</v>
      </c>
      <c r="C922" s="4" t="s">
        <v>281</v>
      </c>
      <c r="D922" s="4">
        <v>9</v>
      </c>
      <c r="E922" s="15">
        <v>1151453.3799999999</v>
      </c>
      <c r="F922" s="19">
        <v>1.2162999999999999</v>
      </c>
      <c r="G922" s="20">
        <v>0</v>
      </c>
      <c r="H922" s="4">
        <v>94.7</v>
      </c>
      <c r="I922" s="4">
        <v>11</v>
      </c>
      <c r="J922" s="4">
        <v>2</v>
      </c>
      <c r="K922" s="21">
        <v>0.79790000000000005</v>
      </c>
      <c r="L922" s="21">
        <v>2.3800000000000002E-2</v>
      </c>
      <c r="M922" s="4">
        <v>0</v>
      </c>
      <c r="N922" s="4">
        <v>0</v>
      </c>
      <c r="O922" s="4">
        <v>0</v>
      </c>
      <c r="P922" s="4">
        <v>74.7</v>
      </c>
      <c r="Q922" s="15">
        <v>0</v>
      </c>
      <c r="R922" s="15">
        <v>18968.75</v>
      </c>
      <c r="S922" s="15">
        <v>3849.59</v>
      </c>
      <c r="T922" s="15">
        <v>1252559.68</v>
      </c>
      <c r="U922" s="22">
        <f t="shared" si="70"/>
        <v>1166572.5399999998</v>
      </c>
      <c r="V922" s="23">
        <f t="shared" si="71"/>
        <v>6.8649136143357367E-2</v>
      </c>
      <c r="W922" s="24">
        <f>Parametros!$B$4*H922+Parametros!$B$5*K922*100+Parametros!$B$6*P922+Parametros!$B$7*(1-L922)*100</f>
        <v>86.664999999999992</v>
      </c>
      <c r="X922" s="16">
        <f>INDEX('Tasa Referencia'!$B$2:$B$37,MATCH(B922,'Tasa Referencia'!$A$2:$A$37,0))</f>
        <v>9.7900000000000001E-2</v>
      </c>
      <c r="Y922" s="16">
        <f>INDEX('Catalogo Proveedores'!$N$2:$N$101,MATCH(A922,'Catalogo Proveedores'!$A$2:$A$101,0))</f>
        <v>3.1800000000000002E-2</v>
      </c>
      <c r="Z922" s="14">
        <v>6.4000000000000005E-4</v>
      </c>
      <c r="AA922" s="16">
        <f t="shared" si="72"/>
        <v>0.13034000000000001</v>
      </c>
      <c r="AB922" s="25">
        <f t="shared" si="73"/>
        <v>1.0262171287991562E-2</v>
      </c>
      <c r="AC922" s="23">
        <f t="shared" si="74"/>
        <v>5.8386964855365805E-2</v>
      </c>
    </row>
    <row r="923" spans="1:29" x14ac:dyDescent="0.3">
      <c r="A923" s="4" t="s">
        <v>125</v>
      </c>
      <c r="B923" s="18">
        <v>45566</v>
      </c>
      <c r="C923" s="4" t="s">
        <v>281</v>
      </c>
      <c r="D923" s="4">
        <v>10</v>
      </c>
      <c r="E923" s="15">
        <v>1097460.5900000001</v>
      </c>
      <c r="F923" s="19">
        <v>1.2162999999999999</v>
      </c>
      <c r="G923" s="20">
        <v>0</v>
      </c>
      <c r="H923" s="4">
        <v>95.8</v>
      </c>
      <c r="I923" s="4">
        <v>8</v>
      </c>
      <c r="J923" s="4">
        <v>2</v>
      </c>
      <c r="K923" s="21">
        <v>0.76</v>
      </c>
      <c r="L923" s="21">
        <v>1.21E-2</v>
      </c>
      <c r="M923" s="4">
        <v>1</v>
      </c>
      <c r="N923" s="4">
        <v>0</v>
      </c>
      <c r="O923" s="4">
        <v>0</v>
      </c>
      <c r="P923" s="4">
        <v>76.2</v>
      </c>
      <c r="Q923" s="15">
        <v>18241.72</v>
      </c>
      <c r="R923" s="15">
        <v>7444.86</v>
      </c>
      <c r="S923" s="15">
        <v>2513.0700000000002</v>
      </c>
      <c r="T923" s="15">
        <v>1188195.18</v>
      </c>
      <c r="U923" s="22">
        <f t="shared" si="70"/>
        <v>1120634.1000000001</v>
      </c>
      <c r="V923" s="23">
        <f t="shared" si="71"/>
        <v>5.6860254221869376E-2</v>
      </c>
      <c r="W923" s="24">
        <f>Parametros!$B$4*H923+Parametros!$B$5*K923*100+Parametros!$B$6*P923+Parametros!$B$7*(1-L923)*100</f>
        <v>86.388499999999993</v>
      </c>
      <c r="X923" s="16">
        <f>INDEX('Tasa Referencia'!$B$2:$B$37,MATCH(B923,'Tasa Referencia'!$A$2:$A$37,0))</f>
        <v>9.5200000000000007E-2</v>
      </c>
      <c r="Y923" s="16">
        <f>INDEX('Catalogo Proveedores'!$N$2:$N$101,MATCH(A923,'Catalogo Proveedores'!$A$2:$A$101,0))</f>
        <v>3.1800000000000002E-2</v>
      </c>
      <c r="Z923" s="14">
        <v>5.5700000000000003E-3</v>
      </c>
      <c r="AA923" s="16">
        <f t="shared" si="72"/>
        <v>0.13256999999999999</v>
      </c>
      <c r="AB923" s="25">
        <f t="shared" si="73"/>
        <v>1.0428113252949567E-2</v>
      </c>
      <c r="AC923" s="23">
        <f t="shared" si="74"/>
        <v>4.6432140968919809E-2</v>
      </c>
    </row>
    <row r="924" spans="1:29" x14ac:dyDescent="0.3">
      <c r="A924" s="4" t="s">
        <v>125</v>
      </c>
      <c r="B924" s="18">
        <v>45597</v>
      </c>
      <c r="C924" s="4" t="s">
        <v>281</v>
      </c>
      <c r="D924" s="4">
        <v>11</v>
      </c>
      <c r="E924" s="15">
        <v>1198493.6200000001</v>
      </c>
      <c r="F924" s="19">
        <v>1.2162999999999999</v>
      </c>
      <c r="G924" s="20">
        <v>0</v>
      </c>
      <c r="H924" s="4">
        <v>96.1</v>
      </c>
      <c r="I924" s="4">
        <v>9</v>
      </c>
      <c r="J924" s="4">
        <v>2</v>
      </c>
      <c r="K924" s="21">
        <v>0.80500000000000005</v>
      </c>
      <c r="L924" s="21">
        <v>1.6799999999999999E-2</v>
      </c>
      <c r="M924" s="4">
        <v>2</v>
      </c>
      <c r="N924" s="4">
        <v>0</v>
      </c>
      <c r="O924" s="4">
        <v>0</v>
      </c>
      <c r="P924" s="4">
        <v>75.3</v>
      </c>
      <c r="Q924" s="15">
        <v>21286.46</v>
      </c>
      <c r="R924" s="15">
        <v>11201.89</v>
      </c>
      <c r="S924" s="15">
        <v>3246.17</v>
      </c>
      <c r="T924" s="15">
        <v>1268487.33</v>
      </c>
      <c r="U924" s="22">
        <f t="shared" si="70"/>
        <v>1227735.8</v>
      </c>
      <c r="V924" s="23">
        <f t="shared" si="71"/>
        <v>3.2126083592809732E-2</v>
      </c>
      <c r="W924" s="24">
        <f>Parametros!$B$4*H924+Parametros!$B$5*K924*100+Parametros!$B$6*P924+Parametros!$B$7*(1-L924)*100</f>
        <v>87.593000000000004</v>
      </c>
      <c r="X924" s="16">
        <f>INDEX('Tasa Referencia'!$B$2:$B$37,MATCH(B924,'Tasa Referencia'!$A$2:$A$37,0))</f>
        <v>9.5600000000000004E-2</v>
      </c>
      <c r="Y924" s="16">
        <f>INDEX('Catalogo Proveedores'!$N$2:$N$101,MATCH(A924,'Catalogo Proveedores'!$A$2:$A$101,0))</f>
        <v>3.1800000000000002E-2</v>
      </c>
      <c r="Z924" s="14">
        <v>3.8300000000000001E-3</v>
      </c>
      <c r="AA924" s="16">
        <f t="shared" si="72"/>
        <v>0.13123000000000001</v>
      </c>
      <c r="AB924" s="25">
        <f t="shared" si="73"/>
        <v>1.032843520096538E-2</v>
      </c>
      <c r="AC924" s="23">
        <f t="shared" si="74"/>
        <v>2.1797648391844351E-2</v>
      </c>
    </row>
    <row r="925" spans="1:29" x14ac:dyDescent="0.3">
      <c r="A925" s="4" t="s">
        <v>125</v>
      </c>
      <c r="B925" s="18">
        <v>45627</v>
      </c>
      <c r="C925" s="4" t="s">
        <v>281</v>
      </c>
      <c r="D925" s="4">
        <v>12</v>
      </c>
      <c r="E925" s="15">
        <v>1124121.8600000001</v>
      </c>
      <c r="F925" s="19">
        <v>1.2162999999999999</v>
      </c>
      <c r="G925" s="20">
        <v>0</v>
      </c>
      <c r="H925" s="4">
        <v>94.6</v>
      </c>
      <c r="I925" s="4">
        <v>9</v>
      </c>
      <c r="J925" s="4">
        <v>2</v>
      </c>
      <c r="K925" s="21">
        <v>0.77639999999999998</v>
      </c>
      <c r="L925" s="21">
        <v>2.1100000000000001E-2</v>
      </c>
      <c r="M925" s="4">
        <v>0</v>
      </c>
      <c r="N925" s="4">
        <v>0</v>
      </c>
      <c r="O925" s="4">
        <v>0</v>
      </c>
      <c r="P925" s="4">
        <v>74.400000000000006</v>
      </c>
      <c r="Q925" s="15">
        <v>0</v>
      </c>
      <c r="R925" s="15">
        <v>11534.21</v>
      </c>
      <c r="S925" s="15">
        <v>3484.02</v>
      </c>
      <c r="T925" s="15">
        <v>1227451.4099999999</v>
      </c>
      <c r="U925" s="22">
        <f t="shared" si="70"/>
        <v>1132172.05</v>
      </c>
      <c r="V925" s="23">
        <f t="shared" si="71"/>
        <v>7.7623732576102444E-2</v>
      </c>
      <c r="W925" s="24">
        <f>Parametros!$B$4*H925+Parametros!$B$5*K925*100+Parametros!$B$6*P925+Parametros!$B$7*(1-L925)*100</f>
        <v>85.965500000000006</v>
      </c>
      <c r="X925" s="16">
        <f>INDEX('Tasa Referencia'!$B$2:$B$37,MATCH(B925,'Tasa Referencia'!$A$2:$A$37,0))</f>
        <v>9.2399999999999996E-2</v>
      </c>
      <c r="Y925" s="16">
        <f>INDEX('Catalogo Proveedores'!$N$2:$N$101,MATCH(A925,'Catalogo Proveedores'!$A$2:$A$101,0))</f>
        <v>3.1800000000000002E-2</v>
      </c>
      <c r="Z925" s="14">
        <v>1.1100000000000001E-3</v>
      </c>
      <c r="AA925" s="16">
        <f t="shared" si="72"/>
        <v>0.12531</v>
      </c>
      <c r="AB925" s="25">
        <f t="shared" si="73"/>
        <v>9.8867670849820399E-3</v>
      </c>
      <c r="AC925" s="23">
        <f t="shared" si="74"/>
        <v>6.7736965491120404E-2</v>
      </c>
    </row>
    <row r="926" spans="1:29" x14ac:dyDescent="0.3">
      <c r="A926" s="4" t="s">
        <v>125</v>
      </c>
      <c r="B926" s="18">
        <v>45658</v>
      </c>
      <c r="C926" s="4" t="s">
        <v>282</v>
      </c>
      <c r="D926" s="4">
        <v>1</v>
      </c>
      <c r="E926" s="15">
        <v>1388763.77</v>
      </c>
      <c r="F926" s="19">
        <v>1.2162999999999999</v>
      </c>
      <c r="G926" s="20">
        <v>0</v>
      </c>
      <c r="H926" s="4">
        <v>92.9</v>
      </c>
      <c r="I926" s="4">
        <v>9</v>
      </c>
      <c r="J926" s="4">
        <v>1</v>
      </c>
      <c r="K926" s="21">
        <v>0.83350000000000002</v>
      </c>
      <c r="L926" s="21">
        <v>3.8600000000000002E-2</v>
      </c>
      <c r="M926" s="4">
        <v>0</v>
      </c>
      <c r="N926" s="4">
        <v>1</v>
      </c>
      <c r="O926" s="4">
        <v>9.6</v>
      </c>
      <c r="P926" s="4">
        <v>76</v>
      </c>
      <c r="Q926" s="15">
        <v>32590.42</v>
      </c>
      <c r="R926" s="15">
        <v>33294.85</v>
      </c>
      <c r="S926" s="15">
        <v>5654.33</v>
      </c>
      <c r="T926" s="15">
        <v>1567412.46</v>
      </c>
      <c r="U926" s="22">
        <f t="shared" si="70"/>
        <v>1448994.71</v>
      </c>
      <c r="V926" s="23">
        <f t="shared" si="71"/>
        <v>7.5549833258311605E-2</v>
      </c>
      <c r="W926" s="24">
        <f>Parametros!$B$4*H926+Parametros!$B$5*K926*100+Parametros!$B$6*P926+Parametros!$B$7*(1-L926)*100</f>
        <v>87.141000000000005</v>
      </c>
      <c r="X926" s="16">
        <f>INDEX('Tasa Referencia'!$B$2:$B$37,MATCH(B926,'Tasa Referencia'!$A$2:$A$37,0))</f>
        <v>8.8900000000000007E-2</v>
      </c>
      <c r="Y926" s="16">
        <f>INDEX('Catalogo Proveedores'!$N$2:$N$101,MATCH(A926,'Catalogo Proveedores'!$A$2:$A$101,0))</f>
        <v>3.1800000000000002E-2</v>
      </c>
      <c r="Z926" s="14">
        <v>5.5900000000000004E-3</v>
      </c>
      <c r="AA926" s="16">
        <f t="shared" si="72"/>
        <v>0.12629000000000001</v>
      </c>
      <c r="AB926" s="25">
        <f t="shared" si="73"/>
        <v>9.9600279507094935E-3</v>
      </c>
      <c r="AC926" s="23">
        <f t="shared" si="74"/>
        <v>6.5589805307602111E-2</v>
      </c>
    </row>
    <row r="927" spans="1:29" x14ac:dyDescent="0.3">
      <c r="A927" s="4" t="s">
        <v>125</v>
      </c>
      <c r="B927" s="18">
        <v>45689</v>
      </c>
      <c r="C927" s="4" t="s">
        <v>282</v>
      </c>
      <c r="D927" s="4">
        <v>2</v>
      </c>
      <c r="E927" s="15">
        <v>1294966.97</v>
      </c>
      <c r="F927" s="19">
        <v>1.2162999999999999</v>
      </c>
      <c r="G927" s="20">
        <v>0</v>
      </c>
      <c r="H927" s="4">
        <v>88.9</v>
      </c>
      <c r="I927" s="4">
        <v>8</v>
      </c>
      <c r="J927" s="4">
        <v>2</v>
      </c>
      <c r="K927" s="21">
        <v>0.75560000000000005</v>
      </c>
      <c r="L927" s="21">
        <v>2.6200000000000001E-2</v>
      </c>
      <c r="M927" s="4">
        <v>0</v>
      </c>
      <c r="N927" s="4">
        <v>0</v>
      </c>
      <c r="O927" s="4">
        <v>0</v>
      </c>
      <c r="P927" s="4">
        <v>79.2</v>
      </c>
      <c r="Q927" s="15">
        <v>0</v>
      </c>
      <c r="R927" s="15">
        <v>16156.04</v>
      </c>
      <c r="S927" s="15">
        <v>4612.88</v>
      </c>
      <c r="T927" s="15">
        <v>1387416.46</v>
      </c>
      <c r="U927" s="22">
        <f t="shared" si="70"/>
        <v>1306510.1300000001</v>
      </c>
      <c r="V927" s="23">
        <f t="shared" si="71"/>
        <v>5.8314379519470196E-2</v>
      </c>
      <c r="W927" s="24">
        <f>Parametros!$B$4*H927+Parametros!$B$5*K927*100+Parametros!$B$6*P927+Parametros!$B$7*(1-L927)*100</f>
        <v>84.23</v>
      </c>
      <c r="X927" s="16">
        <f>INDEX('Tasa Referencia'!$B$2:$B$37,MATCH(B927,'Tasa Referencia'!$A$2:$A$37,0))</f>
        <v>8.8300000000000003E-2</v>
      </c>
      <c r="Y927" s="16">
        <f>INDEX('Catalogo Proveedores'!$N$2:$N$101,MATCH(A927,'Catalogo Proveedores'!$A$2:$A$101,0))</f>
        <v>3.1800000000000002E-2</v>
      </c>
      <c r="Z927" s="14">
        <v>4.5599999999999998E-3</v>
      </c>
      <c r="AA927" s="16">
        <f t="shared" si="72"/>
        <v>0.12466000000000001</v>
      </c>
      <c r="AB927" s="25">
        <f t="shared" si="73"/>
        <v>9.8381434282184266E-3</v>
      </c>
      <c r="AC927" s="23">
        <f t="shared" si="74"/>
        <v>4.8476236091251769E-2</v>
      </c>
    </row>
    <row r="928" spans="1:29" x14ac:dyDescent="0.3">
      <c r="A928" s="4" t="s">
        <v>125</v>
      </c>
      <c r="B928" s="18">
        <v>45717</v>
      </c>
      <c r="C928" s="4" t="s">
        <v>282</v>
      </c>
      <c r="D928" s="4">
        <v>3</v>
      </c>
      <c r="E928" s="15">
        <v>1413277.33</v>
      </c>
      <c r="F928" s="19">
        <v>1.2162999999999999</v>
      </c>
      <c r="G928" s="20">
        <v>0</v>
      </c>
      <c r="H928" s="4">
        <v>84.1</v>
      </c>
      <c r="I928" s="4">
        <v>9</v>
      </c>
      <c r="J928" s="4">
        <v>3</v>
      </c>
      <c r="K928" s="21">
        <v>0.70309999999999995</v>
      </c>
      <c r="L928" s="21">
        <v>5.7099999999999998E-2</v>
      </c>
      <c r="M928" s="4">
        <v>1</v>
      </c>
      <c r="N928" s="4">
        <v>0</v>
      </c>
      <c r="O928" s="4">
        <v>0</v>
      </c>
      <c r="P928" s="4">
        <v>76.099999999999994</v>
      </c>
      <c r="Q928" s="15">
        <v>13285.91</v>
      </c>
      <c r="R928" s="15">
        <v>51926.51</v>
      </c>
      <c r="S928" s="15">
        <v>9800.4</v>
      </c>
      <c r="T928" s="15">
        <v>1438924.82</v>
      </c>
      <c r="U928" s="22">
        <f t="shared" si="70"/>
        <v>1468689.35</v>
      </c>
      <c r="V928" s="23">
        <f t="shared" si="71"/>
        <v>-2.0685257204750992E-2</v>
      </c>
      <c r="W928" s="24">
        <f>Parametros!$B$4*H928+Parametros!$B$5*K928*100+Parametros!$B$6*P928+Parametros!$B$7*(1-L928)*100</f>
        <v>79.891499999999994</v>
      </c>
      <c r="X928" s="16">
        <f>INDEX('Tasa Referencia'!$B$2:$B$37,MATCH(B928,'Tasa Referencia'!$A$2:$A$37,0))</f>
        <v>8.6800000000000002E-2</v>
      </c>
      <c r="Y928" s="16">
        <f>INDEX('Catalogo Proveedores'!$N$2:$N$101,MATCH(A928,'Catalogo Proveedores'!$A$2:$A$101,0))</f>
        <v>3.1800000000000002E-2</v>
      </c>
      <c r="Z928" s="14">
        <v>2.7599999999999999E-3</v>
      </c>
      <c r="AA928" s="16">
        <f t="shared" si="72"/>
        <v>0.12136000000000001</v>
      </c>
      <c r="AB928" s="25">
        <f t="shared" si="73"/>
        <v>9.5908867786131946E-3</v>
      </c>
      <c r="AC928" s="23">
        <f t="shared" si="74"/>
        <v>-3.0276143983364187E-2</v>
      </c>
    </row>
    <row r="929" spans="1:29" x14ac:dyDescent="0.3">
      <c r="A929" s="4" t="s">
        <v>125</v>
      </c>
      <c r="B929" s="18">
        <v>45748</v>
      </c>
      <c r="C929" s="4" t="s">
        <v>282</v>
      </c>
      <c r="D929" s="4">
        <v>4</v>
      </c>
      <c r="E929" s="15">
        <v>1348567.84</v>
      </c>
      <c r="F929" s="19">
        <v>1.2162999999999999</v>
      </c>
      <c r="G929" s="20">
        <v>0</v>
      </c>
      <c r="H929" s="4">
        <v>85.8</v>
      </c>
      <c r="I929" s="4">
        <v>9</v>
      </c>
      <c r="J929" s="4">
        <v>2</v>
      </c>
      <c r="K929" s="21">
        <v>0.82250000000000001</v>
      </c>
      <c r="L929" s="21">
        <v>3.1800000000000002E-2</v>
      </c>
      <c r="M929" s="4">
        <v>1</v>
      </c>
      <c r="N929" s="4">
        <v>0</v>
      </c>
      <c r="O929" s="4">
        <v>0</v>
      </c>
      <c r="P929" s="4">
        <v>75.400000000000006</v>
      </c>
      <c r="Q929" s="15">
        <v>13889.08</v>
      </c>
      <c r="R929" s="15">
        <v>16679.43</v>
      </c>
      <c r="S929" s="15">
        <v>5473.14</v>
      </c>
      <c r="T929" s="15">
        <v>1628271.11</v>
      </c>
      <c r="U929" s="22">
        <f t="shared" si="70"/>
        <v>1373663.2100000002</v>
      </c>
      <c r="V929" s="23">
        <f t="shared" si="71"/>
        <v>0.15636701924902413</v>
      </c>
      <c r="W929" s="24">
        <f>Parametros!$B$4*H929+Parametros!$B$5*K929*100+Parametros!$B$6*P929+Parametros!$B$7*(1-L929)*100</f>
        <v>84.307999999999993</v>
      </c>
      <c r="X929" s="16">
        <f>INDEX('Tasa Referencia'!$B$2:$B$37,MATCH(B929,'Tasa Referencia'!$A$2:$A$37,0))</f>
        <v>8.4000000000000005E-2</v>
      </c>
      <c r="Y929" s="16">
        <f>INDEX('Catalogo Proveedores'!$N$2:$N$101,MATCH(A929,'Catalogo Proveedores'!$A$2:$A$101,0))</f>
        <v>3.1800000000000002E-2</v>
      </c>
      <c r="Z929" s="14">
        <v>2.0600000000000002E-3</v>
      </c>
      <c r="AA929" s="16">
        <f t="shared" si="72"/>
        <v>0.11786000000000002</v>
      </c>
      <c r="AB929" s="25">
        <f t="shared" si="73"/>
        <v>9.3279149431608754E-3</v>
      </c>
      <c r="AC929" s="23">
        <f t="shared" si="74"/>
        <v>0.14703910430586326</v>
      </c>
    </row>
    <row r="930" spans="1:29" x14ac:dyDescent="0.3">
      <c r="A930" s="4" t="s">
        <v>125</v>
      </c>
      <c r="B930" s="18">
        <v>45778</v>
      </c>
      <c r="C930" s="4" t="s">
        <v>282</v>
      </c>
      <c r="D930" s="4">
        <v>5</v>
      </c>
      <c r="E930" s="15">
        <v>1590962.11</v>
      </c>
      <c r="F930" s="19">
        <v>1.2162999999999999</v>
      </c>
      <c r="G930" s="20">
        <v>0</v>
      </c>
      <c r="H930" s="4">
        <v>85.8</v>
      </c>
      <c r="I930" s="4">
        <v>8</v>
      </c>
      <c r="J930" s="4">
        <v>2</v>
      </c>
      <c r="K930" s="21">
        <v>0.80210000000000004</v>
      </c>
      <c r="L930" s="21">
        <v>3.8600000000000002E-2</v>
      </c>
      <c r="M930" s="4">
        <v>1</v>
      </c>
      <c r="N930" s="4">
        <v>0</v>
      </c>
      <c r="O930" s="4">
        <v>0</v>
      </c>
      <c r="P930" s="4">
        <v>77</v>
      </c>
      <c r="Q930" s="15">
        <v>20687.189999999999</v>
      </c>
      <c r="R930" s="15">
        <v>30065.24</v>
      </c>
      <c r="S930" s="15">
        <v>7435.93</v>
      </c>
      <c r="T930" s="15">
        <v>1794808.21</v>
      </c>
      <c r="U930" s="22">
        <f t="shared" si="70"/>
        <v>1634278.61</v>
      </c>
      <c r="V930" s="23">
        <f t="shared" si="71"/>
        <v>8.9441088527224794E-2</v>
      </c>
      <c r="W930" s="24">
        <f>Parametros!$B$4*H930+Parametros!$B$5*K930*100+Parametros!$B$6*P930+Parametros!$B$7*(1-L930)*100</f>
        <v>83.914000000000016</v>
      </c>
      <c r="X930" s="16">
        <f>INDEX('Tasa Referencia'!$B$2:$B$37,MATCH(B930,'Tasa Referencia'!$A$2:$A$37,0))</f>
        <v>8.1699999999999995E-2</v>
      </c>
      <c r="Y930" s="16">
        <f>INDEX('Catalogo Proveedores'!$N$2:$N$101,MATCH(A930,'Catalogo Proveedores'!$A$2:$A$101,0))</f>
        <v>3.1800000000000002E-2</v>
      </c>
      <c r="Z930" s="14">
        <v>6.8999999999999997E-4</v>
      </c>
      <c r="AA930" s="16">
        <f t="shared" si="72"/>
        <v>0.11418999999999999</v>
      </c>
      <c r="AB930" s="25">
        <f t="shared" si="73"/>
        <v>9.0513583187630253E-3</v>
      </c>
      <c r="AC930" s="23">
        <f t="shared" si="74"/>
        <v>8.0389730208461768E-2</v>
      </c>
    </row>
    <row r="931" spans="1:29" x14ac:dyDescent="0.3">
      <c r="A931" s="4" t="s">
        <v>125</v>
      </c>
      <c r="B931" s="18">
        <v>45809</v>
      </c>
      <c r="C931" s="4" t="s">
        <v>282</v>
      </c>
      <c r="D931" s="4">
        <v>6</v>
      </c>
      <c r="E931" s="15">
        <v>1655601.63</v>
      </c>
      <c r="F931" s="19">
        <v>1.2162999999999999</v>
      </c>
      <c r="G931" s="20">
        <v>0</v>
      </c>
      <c r="H931" s="4">
        <v>85.2</v>
      </c>
      <c r="I931" s="4">
        <v>8</v>
      </c>
      <c r="J931" s="4">
        <v>1</v>
      </c>
      <c r="K931" s="21">
        <v>0.83069999999999999</v>
      </c>
      <c r="L931" s="21">
        <v>7.7399999999999997E-2</v>
      </c>
      <c r="M931" s="4">
        <v>2</v>
      </c>
      <c r="N931" s="4">
        <v>0</v>
      </c>
      <c r="O931" s="4">
        <v>0</v>
      </c>
      <c r="P931" s="4">
        <v>74.599999999999994</v>
      </c>
      <c r="Q931" s="15">
        <v>27555.27</v>
      </c>
      <c r="R931" s="15">
        <v>81897.17</v>
      </c>
      <c r="S931" s="15">
        <v>12520.94</v>
      </c>
      <c r="T931" s="15">
        <v>1821518.41</v>
      </c>
      <c r="U931" s="22">
        <f t="shared" si="70"/>
        <v>1752533.13</v>
      </c>
      <c r="V931" s="23">
        <f t="shared" si="71"/>
        <v>3.787240338679862E-2</v>
      </c>
      <c r="W931" s="24">
        <f>Parametros!$B$4*H931+Parametros!$B$5*K931*100+Parametros!$B$6*P931+Parametros!$B$7*(1-L931)*100</f>
        <v>83.5</v>
      </c>
      <c r="X931" s="16">
        <f>INDEX('Tasa Referencia'!$B$2:$B$37,MATCH(B931,'Tasa Referencia'!$A$2:$A$37,0))</f>
        <v>8.1600000000000006E-2</v>
      </c>
      <c r="Y931" s="16">
        <f>INDEX('Catalogo Proveedores'!$N$2:$N$101,MATCH(A931,'Catalogo Proveedores'!$A$2:$A$101,0))</f>
        <v>3.1800000000000002E-2</v>
      </c>
      <c r="Z931" s="14">
        <v>1.2999999999999999E-4</v>
      </c>
      <c r="AA931" s="16">
        <f t="shared" si="72"/>
        <v>0.11353000000000001</v>
      </c>
      <c r="AB931" s="25">
        <f t="shared" si="73"/>
        <v>9.0015347716634331E-3</v>
      </c>
      <c r="AC931" s="23">
        <f t="shared" si="74"/>
        <v>2.8870868615135187E-2</v>
      </c>
    </row>
    <row r="932" spans="1:29" x14ac:dyDescent="0.3">
      <c r="A932" s="4" t="s">
        <v>125</v>
      </c>
      <c r="B932" s="18">
        <v>45839</v>
      </c>
      <c r="C932" s="4" t="s">
        <v>282</v>
      </c>
      <c r="D932" s="4">
        <v>7</v>
      </c>
      <c r="E932" s="15">
        <v>1571611.96</v>
      </c>
      <c r="F932" s="19">
        <v>1.2162999999999999</v>
      </c>
      <c r="G932" s="20">
        <v>0</v>
      </c>
      <c r="H932" s="4">
        <v>83.5</v>
      </c>
      <c r="I932" s="4">
        <v>13</v>
      </c>
      <c r="J932" s="4">
        <v>5</v>
      </c>
      <c r="K932" s="21">
        <v>0.59309999999999996</v>
      </c>
      <c r="L932" s="21">
        <v>4.0500000000000001E-2</v>
      </c>
      <c r="M932" s="4">
        <v>2</v>
      </c>
      <c r="N932" s="4">
        <v>0</v>
      </c>
      <c r="O932" s="4">
        <v>0</v>
      </c>
      <c r="P932" s="4">
        <v>72.7</v>
      </c>
      <c r="Q932" s="15">
        <v>95956.34</v>
      </c>
      <c r="R932" s="15">
        <v>42658.96</v>
      </c>
      <c r="S932" s="15">
        <v>10448.73</v>
      </c>
      <c r="T932" s="15">
        <v>1590566.22</v>
      </c>
      <c r="U932" s="22">
        <f t="shared" si="70"/>
        <v>1699778.53</v>
      </c>
      <c r="V932" s="23">
        <f t="shared" si="71"/>
        <v>-6.8662535785526779E-2</v>
      </c>
      <c r="W932" s="24">
        <f>Parametros!$B$4*H932+Parametros!$B$5*K932*100+Parametros!$B$6*P932+Parametros!$B$7*(1-L932)*100</f>
        <v>75.950500000000005</v>
      </c>
      <c r="X932" s="16">
        <f>INDEX('Tasa Referencia'!$B$2:$B$37,MATCH(B932,'Tasa Referencia'!$A$2:$A$37,0))</f>
        <v>8.0699999999999994E-2</v>
      </c>
      <c r="Y932" s="16">
        <f>INDEX('Catalogo Proveedores'!$N$2:$N$101,MATCH(A932,'Catalogo Proveedores'!$A$2:$A$101,0))</f>
        <v>3.1800000000000002E-2</v>
      </c>
      <c r="Z932" s="14">
        <v>-3.2000000000000003E-4</v>
      </c>
      <c r="AA932" s="16">
        <f t="shared" si="72"/>
        <v>0.11217999999999999</v>
      </c>
      <c r="AB932" s="25">
        <f t="shared" si="73"/>
        <v>8.8995386003740684E-3</v>
      </c>
      <c r="AC932" s="23">
        <f t="shared" si="74"/>
        <v>-7.7562074385900848E-2</v>
      </c>
    </row>
    <row r="933" spans="1:29" x14ac:dyDescent="0.3">
      <c r="A933" s="4" t="s">
        <v>125</v>
      </c>
      <c r="B933" s="18">
        <v>45870</v>
      </c>
      <c r="C933" s="4" t="s">
        <v>282</v>
      </c>
      <c r="D933" s="4">
        <v>8</v>
      </c>
      <c r="E933" s="15">
        <v>1579066.44</v>
      </c>
      <c r="F933" s="19">
        <v>1.2565999999999999</v>
      </c>
      <c r="G933" s="20">
        <v>3.32E-2</v>
      </c>
      <c r="H933" s="4">
        <v>80.400000000000006</v>
      </c>
      <c r="I933" s="4">
        <v>9</v>
      </c>
      <c r="J933" s="4">
        <v>2</v>
      </c>
      <c r="K933" s="21">
        <v>0.77849999999999997</v>
      </c>
      <c r="L933" s="21">
        <v>0.1134</v>
      </c>
      <c r="M933" s="4">
        <v>4</v>
      </c>
      <c r="N933" s="4">
        <v>1</v>
      </c>
      <c r="O933" s="4">
        <v>8.1999999999999993</v>
      </c>
      <c r="P933" s="4">
        <v>77.2</v>
      </c>
      <c r="Q933" s="15">
        <v>127629.57</v>
      </c>
      <c r="R933" s="15">
        <v>98393.48</v>
      </c>
      <c r="S933" s="15">
        <v>18004.240000000002</v>
      </c>
      <c r="T933" s="15">
        <v>1667629.12</v>
      </c>
      <c r="U933" s="22">
        <f t="shared" si="70"/>
        <v>1787085.25</v>
      </c>
      <c r="V933" s="23">
        <f t="shared" si="71"/>
        <v>-7.1632312345325244E-2</v>
      </c>
      <c r="W933" s="24">
        <f>Parametros!$B$4*H933+Parametros!$B$5*K933*100+Parametros!$B$6*P933+Parametros!$B$7*(1-L933)*100</f>
        <v>80.234000000000009</v>
      </c>
      <c r="X933" s="16">
        <f>INDEX('Tasa Referencia'!$B$2:$B$37,MATCH(B933,'Tasa Referencia'!$A$2:$A$37,0))</f>
        <v>7.7399999999999997E-2</v>
      </c>
      <c r="Y933" s="16">
        <f>INDEX('Catalogo Proveedores'!$N$2:$N$101,MATCH(A933,'Catalogo Proveedores'!$A$2:$A$101,0))</f>
        <v>3.1800000000000002E-2</v>
      </c>
      <c r="Z933" s="14">
        <v>3.98E-3</v>
      </c>
      <c r="AA933" s="16">
        <f t="shared" si="72"/>
        <v>0.11317999999999999</v>
      </c>
      <c r="AB933" s="25">
        <f t="shared" si="73"/>
        <v>8.9751022086475007E-3</v>
      </c>
      <c r="AC933" s="23">
        <f t="shared" si="74"/>
        <v>-8.0607414553972745E-2</v>
      </c>
    </row>
    <row r="934" spans="1:29" x14ac:dyDescent="0.3">
      <c r="A934" s="4" t="s">
        <v>125</v>
      </c>
      <c r="B934" s="18">
        <v>45901</v>
      </c>
      <c r="C934" s="4" t="s">
        <v>282</v>
      </c>
      <c r="D934" s="4">
        <v>9</v>
      </c>
      <c r="E934" s="15">
        <v>1510205.48</v>
      </c>
      <c r="F934" s="19">
        <v>1.2565999999999999</v>
      </c>
      <c r="G934" s="20">
        <v>0</v>
      </c>
      <c r="H934" s="4">
        <v>83.6</v>
      </c>
      <c r="I934" s="4">
        <v>8</v>
      </c>
      <c r="J934" s="4">
        <v>1</v>
      </c>
      <c r="K934" s="21">
        <v>0.83430000000000004</v>
      </c>
      <c r="L934" s="21">
        <v>8.6599999999999996E-2</v>
      </c>
      <c r="M934" s="4">
        <v>2</v>
      </c>
      <c r="N934" s="4">
        <v>0</v>
      </c>
      <c r="O934" s="4">
        <v>0</v>
      </c>
      <c r="P934" s="4">
        <v>81.400000000000006</v>
      </c>
      <c r="Q934" s="15">
        <v>119168.16</v>
      </c>
      <c r="R934" s="15">
        <v>73635.25</v>
      </c>
      <c r="S934" s="15">
        <v>12675.99</v>
      </c>
      <c r="T934" s="15">
        <v>1718671.49</v>
      </c>
      <c r="U934" s="22">
        <f t="shared" si="70"/>
        <v>1690332.9</v>
      </c>
      <c r="V934" s="23">
        <f t="shared" si="71"/>
        <v>1.6488660087100232E-2</v>
      </c>
      <c r="W934" s="24">
        <f>Parametros!$B$4*H934+Parametros!$B$5*K934*100+Parametros!$B$6*P934+Parametros!$B$7*(1-L934)*100</f>
        <v>84.269999999999982</v>
      </c>
      <c r="X934" s="16">
        <f>INDEX('Tasa Referencia'!$B$2:$B$37,MATCH(B934,'Tasa Referencia'!$A$2:$A$37,0))</f>
        <v>7.4899999999999994E-2</v>
      </c>
      <c r="Y934" s="16">
        <f>INDEX('Catalogo Proveedores'!$N$2:$N$101,MATCH(A934,'Catalogo Proveedores'!$A$2:$A$101,0))</f>
        <v>3.1800000000000002E-2</v>
      </c>
      <c r="Z934" s="14">
        <v>2.9E-4</v>
      </c>
      <c r="AA934" s="16">
        <f t="shared" si="72"/>
        <v>0.10698999999999999</v>
      </c>
      <c r="AB934" s="25">
        <f t="shared" si="73"/>
        <v>8.5063602359447543E-3</v>
      </c>
      <c r="AC934" s="23">
        <f t="shared" si="74"/>
        <v>7.9822998511554777E-3</v>
      </c>
    </row>
    <row r="935" spans="1:29" x14ac:dyDescent="0.3">
      <c r="A935" s="4" t="s">
        <v>125</v>
      </c>
      <c r="B935" s="18">
        <v>45931</v>
      </c>
      <c r="C935" s="4" t="s">
        <v>282</v>
      </c>
      <c r="D935" s="4">
        <v>10</v>
      </c>
      <c r="E935" s="15">
        <v>1379937.51</v>
      </c>
      <c r="F935" s="19">
        <v>1.2565999999999999</v>
      </c>
      <c r="G935" s="20">
        <v>0</v>
      </c>
      <c r="H935" s="4">
        <v>84.3</v>
      </c>
      <c r="I935" s="4">
        <v>7</v>
      </c>
      <c r="J935" s="4">
        <v>2</v>
      </c>
      <c r="K935" s="21">
        <v>0.71950000000000003</v>
      </c>
      <c r="L935" s="21">
        <v>7.4200000000000002E-2</v>
      </c>
      <c r="M935" s="4">
        <v>2</v>
      </c>
      <c r="N935" s="4">
        <v>0</v>
      </c>
      <c r="O935" s="4">
        <v>0</v>
      </c>
      <c r="P935" s="4">
        <v>77.900000000000006</v>
      </c>
      <c r="Q935" s="15">
        <v>8293</v>
      </c>
      <c r="R935" s="15">
        <v>67581</v>
      </c>
      <c r="S935" s="15">
        <v>10875.16</v>
      </c>
      <c r="T935" s="15">
        <v>1457387.69</v>
      </c>
      <c r="U935" s="22">
        <f t="shared" si="70"/>
        <v>1444936.35</v>
      </c>
      <c r="V935" s="23">
        <f t="shared" si="71"/>
        <v>8.5436017371601728E-3</v>
      </c>
      <c r="W935" s="24">
        <f>Parametros!$B$4*H935+Parametros!$B$5*K935*100+Parametros!$B$6*P935+Parametros!$B$7*(1-L935)*100</f>
        <v>80.557000000000002</v>
      </c>
      <c r="X935" s="16">
        <f>INDEX('Tasa Referencia'!$B$2:$B$37,MATCH(B935,'Tasa Referencia'!$A$2:$A$37,0))</f>
        <v>7.4300000000000005E-2</v>
      </c>
      <c r="Y935" s="16">
        <f>INDEX('Catalogo Proveedores'!$N$2:$N$101,MATCH(A935,'Catalogo Proveedores'!$A$2:$A$101,0))</f>
        <v>3.1800000000000002E-2</v>
      </c>
      <c r="Z935" s="14">
        <v>5.9999999999999995E-4</v>
      </c>
      <c r="AA935" s="16">
        <f t="shared" si="72"/>
        <v>0.1067</v>
      </c>
      <c r="AB935" s="25">
        <f t="shared" si="73"/>
        <v>8.4843409187767005E-3</v>
      </c>
      <c r="AC935" s="23">
        <f t="shared" si="74"/>
        <v>5.9260818383472316E-5</v>
      </c>
    </row>
    <row r="936" spans="1:29" x14ac:dyDescent="0.3">
      <c r="A936" s="4" t="s">
        <v>125</v>
      </c>
      <c r="B936" s="18">
        <v>45962</v>
      </c>
      <c r="C936" s="4" t="s">
        <v>282</v>
      </c>
      <c r="D936" s="4">
        <v>11</v>
      </c>
      <c r="E936" s="15">
        <v>1294977.53</v>
      </c>
      <c r="F936" s="19">
        <v>1.2565999999999999</v>
      </c>
      <c r="G936" s="20">
        <v>0</v>
      </c>
      <c r="H936" s="4">
        <v>86.1</v>
      </c>
      <c r="I936" s="4">
        <v>8</v>
      </c>
      <c r="J936" s="4">
        <v>2</v>
      </c>
      <c r="K936" s="21">
        <v>0.76160000000000005</v>
      </c>
      <c r="L936" s="21">
        <v>7.0199999999999999E-2</v>
      </c>
      <c r="M936" s="4">
        <v>2</v>
      </c>
      <c r="N936" s="4">
        <v>1</v>
      </c>
      <c r="O936" s="4">
        <v>16.600000000000001</v>
      </c>
      <c r="P936" s="4">
        <v>77.8</v>
      </c>
      <c r="Q936" s="15">
        <v>76225.7</v>
      </c>
      <c r="R936" s="15">
        <v>37457.71</v>
      </c>
      <c r="S936" s="15">
        <v>9731.26</v>
      </c>
      <c r="T936" s="15">
        <v>1376977.75</v>
      </c>
      <c r="U936" s="22">
        <f t="shared" si="70"/>
        <v>1398929.68</v>
      </c>
      <c r="V936" s="23">
        <f t="shared" si="71"/>
        <v>-1.5942109449480889E-2</v>
      </c>
      <c r="W936" s="24">
        <f>Parametros!$B$4*H936+Parametros!$B$5*K936*100+Parametros!$B$6*P936+Parametros!$B$7*(1-L936)*100</f>
        <v>82.49</v>
      </c>
      <c r="X936" s="16">
        <f>INDEX('Tasa Referencia'!$B$2:$B$37,MATCH(B936,'Tasa Referencia'!$A$2:$A$37,0))</f>
        <v>7.2800000000000004E-2</v>
      </c>
      <c r="Y936" s="16">
        <f>INDEX('Catalogo Proveedores'!$N$2:$N$101,MATCH(A936,'Catalogo Proveedores'!$A$2:$A$101,0))</f>
        <v>3.1800000000000002E-2</v>
      </c>
      <c r="Z936" s="14">
        <v>-1.2800000000000001E-3</v>
      </c>
      <c r="AA936" s="16">
        <f t="shared" si="72"/>
        <v>0.10332</v>
      </c>
      <c r="AB936" s="25">
        <f t="shared" si="73"/>
        <v>8.2273111685984279E-3</v>
      </c>
      <c r="AC936" s="23">
        <f t="shared" si="74"/>
        <v>-2.4169420618079317E-2</v>
      </c>
    </row>
    <row r="937" spans="1:29" x14ac:dyDescent="0.3">
      <c r="A937" s="4" t="s">
        <v>125</v>
      </c>
      <c r="B937" s="18">
        <v>45992</v>
      </c>
      <c r="C937" s="4" t="s">
        <v>282</v>
      </c>
      <c r="D937" s="4">
        <v>12</v>
      </c>
      <c r="E937" s="15">
        <v>1337277.93</v>
      </c>
      <c r="F937" s="19">
        <v>1.2565999999999999</v>
      </c>
      <c r="G937" s="20">
        <v>0</v>
      </c>
      <c r="H937" s="4">
        <v>83.8</v>
      </c>
      <c r="I937" s="4">
        <v>6</v>
      </c>
      <c r="J937" s="4">
        <v>1</v>
      </c>
      <c r="K937" s="21">
        <v>0.8246</v>
      </c>
      <c r="L937" s="21">
        <v>9.1999999999999998E-2</v>
      </c>
      <c r="M937" s="4">
        <v>2</v>
      </c>
      <c r="N937" s="4">
        <v>1</v>
      </c>
      <c r="O937" s="4">
        <v>20.9</v>
      </c>
      <c r="P937" s="4">
        <v>70.400000000000006</v>
      </c>
      <c r="Q937" s="15">
        <v>108109.23</v>
      </c>
      <c r="R937" s="15">
        <v>58536.56</v>
      </c>
      <c r="S937" s="15">
        <v>11878.73</v>
      </c>
      <c r="T937" s="15">
        <v>1467669.18</v>
      </c>
      <c r="U937" s="22">
        <f t="shared" si="70"/>
        <v>1492044.99</v>
      </c>
      <c r="V937" s="23">
        <f t="shared" si="71"/>
        <v>-1.6608518004036888E-2</v>
      </c>
      <c r="W937" s="24">
        <f>Parametros!$B$4*H937+Parametros!$B$5*K937*100+Parametros!$B$6*P937+Parametros!$B$7*(1-L937)*100</f>
        <v>81.768000000000001</v>
      </c>
      <c r="X937" s="16">
        <f>INDEX('Tasa Referencia'!$B$2:$B$37,MATCH(B937,'Tasa Referencia'!$A$2:$A$37,0))</f>
        <v>6.9599999999999995E-2</v>
      </c>
      <c r="Y937" s="16">
        <f>INDEX('Catalogo Proveedores'!$N$2:$N$101,MATCH(A937,'Catalogo Proveedores'!$A$2:$A$101,0))</f>
        <v>3.1800000000000002E-2</v>
      </c>
      <c r="Z937" s="14">
        <v>4.7299999999999998E-3</v>
      </c>
      <c r="AA937" s="16">
        <f t="shared" si="72"/>
        <v>0.10612999999999999</v>
      </c>
      <c r="AB937" s="25">
        <f t="shared" si="73"/>
        <v>8.4410461523509728E-3</v>
      </c>
      <c r="AC937" s="23">
        <f t="shared" si="74"/>
        <v>-2.5049564156387861E-2</v>
      </c>
    </row>
    <row r="938" spans="1:29" x14ac:dyDescent="0.3">
      <c r="A938" s="4" t="s">
        <v>127</v>
      </c>
      <c r="B938" s="18">
        <v>44927</v>
      </c>
      <c r="C938" s="4" t="s">
        <v>279</v>
      </c>
      <c r="D938" s="4">
        <v>1</v>
      </c>
      <c r="E938" s="15">
        <v>1953537.72</v>
      </c>
      <c r="F938" s="19">
        <v>1</v>
      </c>
      <c r="G938" s="20">
        <v>0</v>
      </c>
      <c r="H938" s="4">
        <v>92.6</v>
      </c>
      <c r="I938" s="4">
        <v>7</v>
      </c>
      <c r="J938" s="4">
        <v>0</v>
      </c>
      <c r="K938" s="21">
        <v>0.97529999999999994</v>
      </c>
      <c r="L938" s="21">
        <v>3.61E-2</v>
      </c>
      <c r="M938" s="4">
        <v>0</v>
      </c>
      <c r="N938" s="4">
        <v>0</v>
      </c>
      <c r="O938" s="4">
        <v>0</v>
      </c>
      <c r="P938" s="4">
        <v>96.4</v>
      </c>
      <c r="Q938" s="15">
        <v>0</v>
      </c>
      <c r="R938" s="15">
        <v>26254.46</v>
      </c>
      <c r="S938" s="15">
        <v>21180.31</v>
      </c>
      <c r="T938" s="15">
        <v>2130564.06</v>
      </c>
      <c r="U938" s="22">
        <f t="shared" si="70"/>
        <v>1958611.8699999999</v>
      </c>
      <c r="V938" s="23">
        <f t="shared" si="71"/>
        <v>8.0707355027851244E-2</v>
      </c>
      <c r="W938" s="24">
        <f>Parametros!$B$4*H938+Parametros!$B$5*K938*100+Parametros!$B$6*P938+Parametros!$B$7*(1-L938)*100</f>
        <v>95.407499999999999</v>
      </c>
      <c r="X938" s="16">
        <f>INDEX('Tasa Referencia'!$B$2:$B$37,MATCH(B938,'Tasa Referencia'!$A$2:$A$37,0))</f>
        <v>0.1125</v>
      </c>
      <c r="Y938" s="16">
        <f>INDEX('Catalogo Proveedores'!$N$2:$N$101,MATCH(A938,'Catalogo Proveedores'!$A$2:$A$101,0))</f>
        <v>5.4300000000000001E-2</v>
      </c>
      <c r="Z938" s="14">
        <v>8.9999999999999998E-4</v>
      </c>
      <c r="AA938" s="16">
        <f t="shared" si="72"/>
        <v>0.16770000000000002</v>
      </c>
      <c r="AB938" s="25">
        <f t="shared" si="73"/>
        <v>1.3003486321556679E-2</v>
      </c>
      <c r="AC938" s="23">
        <f t="shared" si="74"/>
        <v>6.7703868706294565E-2</v>
      </c>
    </row>
    <row r="939" spans="1:29" x14ac:dyDescent="0.3">
      <c r="A939" s="4" t="s">
        <v>127</v>
      </c>
      <c r="B939" s="18">
        <v>44958</v>
      </c>
      <c r="C939" s="4" t="s">
        <v>279</v>
      </c>
      <c r="D939" s="4">
        <v>2</v>
      </c>
      <c r="E939" s="15">
        <v>2083309.91</v>
      </c>
      <c r="F939" s="19">
        <v>1</v>
      </c>
      <c r="G939" s="20">
        <v>0</v>
      </c>
      <c r="H939" s="4">
        <v>89</v>
      </c>
      <c r="I939" s="4">
        <v>10</v>
      </c>
      <c r="J939" s="4">
        <v>1</v>
      </c>
      <c r="K939" s="21">
        <v>0.94589999999999996</v>
      </c>
      <c r="L939" s="21">
        <v>5.79E-2</v>
      </c>
      <c r="M939" s="4">
        <v>0</v>
      </c>
      <c r="N939" s="4">
        <v>0</v>
      </c>
      <c r="O939" s="4">
        <v>0</v>
      </c>
      <c r="P939" s="4">
        <v>100</v>
      </c>
      <c r="Q939" s="15">
        <v>0</v>
      </c>
      <c r="R939" s="15">
        <v>83951.28</v>
      </c>
      <c r="S939" s="15">
        <v>40332.730000000003</v>
      </c>
      <c r="T939" s="15">
        <v>2262115.36</v>
      </c>
      <c r="U939" s="22">
        <f t="shared" si="70"/>
        <v>2126928.46</v>
      </c>
      <c r="V939" s="23">
        <f t="shared" si="71"/>
        <v>5.9761275835198746E-2</v>
      </c>
      <c r="W939" s="24">
        <f>Parametros!$B$4*H939+Parametros!$B$5*K939*100+Parametros!$B$6*P939+Parametros!$B$7*(1-L939)*100</f>
        <v>93.658499999999989</v>
      </c>
      <c r="X939" s="16">
        <f>INDEX('Tasa Referencia'!$B$2:$B$37,MATCH(B939,'Tasa Referencia'!$A$2:$A$37,0))</f>
        <v>0.11409999999999999</v>
      </c>
      <c r="Y939" s="16">
        <f>INDEX('Catalogo Proveedores'!$N$2:$N$101,MATCH(A939,'Catalogo Proveedores'!$A$2:$A$101,0))</f>
        <v>5.4300000000000001E-2</v>
      </c>
      <c r="Z939" s="14">
        <v>-3.7599999999999999E-3</v>
      </c>
      <c r="AA939" s="16">
        <f t="shared" si="72"/>
        <v>0.16463999999999998</v>
      </c>
      <c r="AB939" s="25">
        <f t="shared" si="73"/>
        <v>1.2782002492447209E-2</v>
      </c>
      <c r="AC939" s="23">
        <f t="shared" si="74"/>
        <v>4.6979273342751537E-2</v>
      </c>
    </row>
    <row r="940" spans="1:29" x14ac:dyDescent="0.3">
      <c r="A940" s="4" t="s">
        <v>127</v>
      </c>
      <c r="B940" s="18">
        <v>44986</v>
      </c>
      <c r="C940" s="4" t="s">
        <v>279</v>
      </c>
      <c r="D940" s="4">
        <v>3</v>
      </c>
      <c r="E940" s="15">
        <v>2200367.98</v>
      </c>
      <c r="F940" s="19">
        <v>1</v>
      </c>
      <c r="G940" s="20">
        <v>0</v>
      </c>
      <c r="H940" s="4">
        <v>90.8</v>
      </c>
      <c r="I940" s="4">
        <v>8</v>
      </c>
      <c r="J940" s="4">
        <v>2</v>
      </c>
      <c r="K940" s="21">
        <v>0.78390000000000004</v>
      </c>
      <c r="L940" s="21">
        <v>2.1399999999999999E-2</v>
      </c>
      <c r="M940" s="4">
        <v>6</v>
      </c>
      <c r="N940" s="4">
        <v>0</v>
      </c>
      <c r="O940" s="4">
        <v>0</v>
      </c>
      <c r="P940" s="4">
        <v>98.7</v>
      </c>
      <c r="Q940" s="15">
        <v>88928.05</v>
      </c>
      <c r="R940" s="15">
        <v>28490.06</v>
      </c>
      <c r="S940" s="15">
        <v>22907.99</v>
      </c>
      <c r="T940" s="15">
        <v>2191662.36</v>
      </c>
      <c r="U940" s="22">
        <f t="shared" si="70"/>
        <v>2294878.0999999996</v>
      </c>
      <c r="V940" s="23">
        <f t="shared" si="71"/>
        <v>-4.7094726762565639E-2</v>
      </c>
      <c r="W940" s="24">
        <f>Parametros!$B$4*H940+Parametros!$B$5*K940*100+Parametros!$B$6*P940+Parametros!$B$7*(1-L940)*100</f>
        <v>89.716000000000008</v>
      </c>
      <c r="X940" s="16">
        <f>INDEX('Tasa Referencia'!$B$2:$B$37,MATCH(B940,'Tasa Referencia'!$A$2:$A$37,0))</f>
        <v>0.114</v>
      </c>
      <c r="Y940" s="16">
        <f>INDEX('Catalogo Proveedores'!$N$2:$N$101,MATCH(A940,'Catalogo Proveedores'!$A$2:$A$101,0))</f>
        <v>5.4300000000000001E-2</v>
      </c>
      <c r="Z940" s="14">
        <v>-6.8100000000000001E-3</v>
      </c>
      <c r="AA940" s="16">
        <f t="shared" si="72"/>
        <v>0.16148999999999999</v>
      </c>
      <c r="AB940" s="25">
        <f t="shared" si="73"/>
        <v>1.255344653121826E-2</v>
      </c>
      <c r="AC940" s="23">
        <f t="shared" si="74"/>
        <v>-5.9648173293783899E-2</v>
      </c>
    </row>
    <row r="941" spans="1:29" x14ac:dyDescent="0.3">
      <c r="A941" s="4" t="s">
        <v>127</v>
      </c>
      <c r="B941" s="18">
        <v>45017</v>
      </c>
      <c r="C941" s="4" t="s">
        <v>279</v>
      </c>
      <c r="D941" s="4">
        <v>4</v>
      </c>
      <c r="E941" s="15">
        <v>2333981.2400000002</v>
      </c>
      <c r="F941" s="19">
        <v>1</v>
      </c>
      <c r="G941" s="20">
        <v>0</v>
      </c>
      <c r="H941" s="4">
        <v>90</v>
      </c>
      <c r="I941" s="4">
        <v>10</v>
      </c>
      <c r="J941" s="4">
        <v>2</v>
      </c>
      <c r="K941" s="21">
        <v>0.77480000000000004</v>
      </c>
      <c r="L941" s="21">
        <v>2.3400000000000001E-2</v>
      </c>
      <c r="M941" s="4">
        <v>1</v>
      </c>
      <c r="N941" s="4">
        <v>1</v>
      </c>
      <c r="O941" s="4">
        <v>12</v>
      </c>
      <c r="P941" s="4">
        <v>96.6</v>
      </c>
      <c r="Q941" s="15">
        <v>118965.59</v>
      </c>
      <c r="R941" s="15">
        <v>22867.75</v>
      </c>
      <c r="S941" s="15">
        <v>25719.18</v>
      </c>
      <c r="T941" s="15">
        <v>2331570.9900000002</v>
      </c>
      <c r="U941" s="22">
        <f t="shared" si="70"/>
        <v>2450095.4</v>
      </c>
      <c r="V941" s="23">
        <f t="shared" si="71"/>
        <v>-5.0834570557081633E-2</v>
      </c>
      <c r="W941" s="24">
        <f>Parametros!$B$4*H941+Parametros!$B$5*K941*100+Parametros!$B$6*P941+Parametros!$B$7*(1-L941)*100</f>
        <v>88.712999999999994</v>
      </c>
      <c r="X941" s="16">
        <f>INDEX('Tasa Referencia'!$B$2:$B$37,MATCH(B941,'Tasa Referencia'!$A$2:$A$37,0))</f>
        <v>0.1119</v>
      </c>
      <c r="Y941" s="16">
        <f>INDEX('Catalogo Proveedores'!$N$2:$N$101,MATCH(A941,'Catalogo Proveedores'!$A$2:$A$101,0))</f>
        <v>5.4300000000000001E-2</v>
      </c>
      <c r="Z941" s="14">
        <v>-5.1399999999999996E-3</v>
      </c>
      <c r="AA941" s="16">
        <f t="shared" si="72"/>
        <v>0.16106000000000001</v>
      </c>
      <c r="AB941" s="25">
        <f t="shared" si="73"/>
        <v>1.2522202763984192E-2</v>
      </c>
      <c r="AC941" s="23">
        <f t="shared" si="74"/>
        <v>-6.3356773321065818E-2</v>
      </c>
    </row>
    <row r="942" spans="1:29" x14ac:dyDescent="0.3">
      <c r="A942" s="4" t="s">
        <v>127</v>
      </c>
      <c r="B942" s="18">
        <v>45047</v>
      </c>
      <c r="C942" s="4" t="s">
        <v>279</v>
      </c>
      <c r="D942" s="4">
        <v>5</v>
      </c>
      <c r="E942" s="15">
        <v>2186748.2400000002</v>
      </c>
      <c r="F942" s="19">
        <v>1.0255000000000001</v>
      </c>
      <c r="G942" s="20">
        <v>2.5499999999999998E-2</v>
      </c>
      <c r="H942" s="4">
        <v>87.4</v>
      </c>
      <c r="I942" s="4">
        <v>11</v>
      </c>
      <c r="J942" s="4">
        <v>1</v>
      </c>
      <c r="K942" s="21">
        <v>0.88680000000000003</v>
      </c>
      <c r="L942" s="21">
        <v>3.9100000000000003E-2</v>
      </c>
      <c r="M942" s="4">
        <v>1</v>
      </c>
      <c r="N942" s="4">
        <v>1</v>
      </c>
      <c r="O942" s="4">
        <v>29.4</v>
      </c>
      <c r="P942" s="4">
        <v>100</v>
      </c>
      <c r="Q942" s="15">
        <v>194663.49</v>
      </c>
      <c r="R942" s="15">
        <v>47524.07</v>
      </c>
      <c r="S942" s="15">
        <v>29999.34</v>
      </c>
      <c r="T942" s="15">
        <v>2299565.4</v>
      </c>
      <c r="U942" s="22">
        <f t="shared" si="70"/>
        <v>2398936.4600000004</v>
      </c>
      <c r="V942" s="23">
        <f t="shared" si="71"/>
        <v>-4.321297406892647E-2</v>
      </c>
      <c r="W942" s="24">
        <f>Parametros!$B$4*H942+Parametros!$B$5*K942*100+Parametros!$B$6*P942+Parametros!$B$7*(1-L942)*100</f>
        <v>91.607500000000002</v>
      </c>
      <c r="X942" s="16">
        <f>INDEX('Tasa Referencia'!$B$2:$B$37,MATCH(B942,'Tasa Referencia'!$A$2:$A$37,0))</f>
        <v>0.11210000000000001</v>
      </c>
      <c r="Y942" s="16">
        <f>INDEX('Catalogo Proveedores'!$N$2:$N$101,MATCH(A942,'Catalogo Proveedores'!$A$2:$A$101,0))</f>
        <v>5.4300000000000001E-2</v>
      </c>
      <c r="Z942" s="14">
        <v>2.0799999999999998E-3</v>
      </c>
      <c r="AA942" s="16">
        <f t="shared" si="72"/>
        <v>0.16847999999999999</v>
      </c>
      <c r="AB942" s="25">
        <f t="shared" si="73"/>
        <v>1.3059857886347448E-2</v>
      </c>
      <c r="AC942" s="23">
        <f t="shared" si="74"/>
        <v>-5.6272831955273918E-2</v>
      </c>
    </row>
    <row r="943" spans="1:29" x14ac:dyDescent="0.3">
      <c r="A943" s="4" t="s">
        <v>127</v>
      </c>
      <c r="B943" s="18">
        <v>45078</v>
      </c>
      <c r="C943" s="4" t="s">
        <v>279</v>
      </c>
      <c r="D943" s="4">
        <v>6</v>
      </c>
      <c r="E943" s="15">
        <v>2521703.63</v>
      </c>
      <c r="F943" s="19">
        <v>1.0255000000000001</v>
      </c>
      <c r="G943" s="20">
        <v>0</v>
      </c>
      <c r="H943" s="4">
        <v>87.1</v>
      </c>
      <c r="I943" s="4">
        <v>12</v>
      </c>
      <c r="J943" s="4">
        <v>1</v>
      </c>
      <c r="K943" s="21">
        <v>0.91149999999999998</v>
      </c>
      <c r="L943" s="21">
        <v>3.4599999999999999E-2</v>
      </c>
      <c r="M943" s="4">
        <v>1</v>
      </c>
      <c r="N943" s="4">
        <v>0</v>
      </c>
      <c r="O943" s="4">
        <v>0</v>
      </c>
      <c r="P943" s="4">
        <v>96.7</v>
      </c>
      <c r="Q943" s="15">
        <v>4387.97</v>
      </c>
      <c r="R943" s="15">
        <v>35189.71</v>
      </c>
      <c r="S943" s="15">
        <v>31231.22</v>
      </c>
      <c r="T943" s="15">
        <v>2734559.76</v>
      </c>
      <c r="U943" s="22">
        <f t="shared" si="70"/>
        <v>2530050.09</v>
      </c>
      <c r="V943" s="23">
        <f t="shared" si="71"/>
        <v>7.4787054571445882E-2</v>
      </c>
      <c r="W943" s="24">
        <f>Parametros!$B$4*H943+Parametros!$B$5*K943*100+Parametros!$B$6*P943+Parametros!$B$7*(1-L943)*100</f>
        <v>91.650999999999996</v>
      </c>
      <c r="X943" s="16">
        <f>INDEX('Tasa Referencia'!$B$2:$B$37,MATCH(B943,'Tasa Referencia'!$A$2:$A$37,0))</f>
        <v>0.1119</v>
      </c>
      <c r="Y943" s="16">
        <f>INDEX('Catalogo Proveedores'!$N$2:$N$101,MATCH(A943,'Catalogo Proveedores'!$A$2:$A$101,0))</f>
        <v>5.4300000000000001E-2</v>
      </c>
      <c r="Z943" s="14">
        <v>1.09E-3</v>
      </c>
      <c r="AA943" s="16">
        <f t="shared" si="72"/>
        <v>0.16729000000000002</v>
      </c>
      <c r="AB943" s="25">
        <f t="shared" si="73"/>
        <v>1.2973841272655884E-2</v>
      </c>
      <c r="AC943" s="23">
        <f t="shared" si="74"/>
        <v>6.1813213298789998E-2</v>
      </c>
    </row>
    <row r="944" spans="1:29" x14ac:dyDescent="0.3">
      <c r="A944" s="4" t="s">
        <v>127</v>
      </c>
      <c r="B944" s="18">
        <v>45108</v>
      </c>
      <c r="C944" s="4" t="s">
        <v>279</v>
      </c>
      <c r="D944" s="4">
        <v>7</v>
      </c>
      <c r="E944" s="15">
        <v>2079984.01</v>
      </c>
      <c r="F944" s="19">
        <v>1.0255000000000001</v>
      </c>
      <c r="G944" s="20">
        <v>0</v>
      </c>
      <c r="H944" s="4">
        <v>86.4</v>
      </c>
      <c r="I944" s="4">
        <v>10</v>
      </c>
      <c r="J944" s="4">
        <v>0</v>
      </c>
      <c r="K944" s="21">
        <v>0.96199999999999997</v>
      </c>
      <c r="L944" s="21">
        <v>4.19E-2</v>
      </c>
      <c r="M944" s="4">
        <v>1</v>
      </c>
      <c r="N944" s="4">
        <v>0</v>
      </c>
      <c r="O944" s="4">
        <v>0</v>
      </c>
      <c r="P944" s="4">
        <v>100</v>
      </c>
      <c r="Q944" s="15">
        <v>3602.86</v>
      </c>
      <c r="R944" s="15">
        <v>45531.19</v>
      </c>
      <c r="S944" s="15">
        <v>26133.34</v>
      </c>
      <c r="T944" s="15">
        <v>2219786.66</v>
      </c>
      <c r="U944" s="22">
        <f t="shared" si="70"/>
        <v>2102984.7200000002</v>
      </c>
      <c r="V944" s="23">
        <f t="shared" si="71"/>
        <v>5.2618543081072458E-2</v>
      </c>
      <c r="W944" s="24">
        <f>Parametros!$B$4*H944+Parametros!$B$5*K944*100+Parametros!$B$6*P944+Parametros!$B$7*(1-L944)*100</f>
        <v>93.471499999999992</v>
      </c>
      <c r="X944" s="16">
        <f>INDEX('Tasa Referencia'!$B$2:$B$37,MATCH(B944,'Tasa Referencia'!$A$2:$A$37,0))</f>
        <v>0.1132</v>
      </c>
      <c r="Y944" s="16">
        <f>INDEX('Catalogo Proveedores'!$N$2:$N$101,MATCH(A944,'Catalogo Proveedores'!$A$2:$A$101,0))</f>
        <v>5.4300000000000001E-2</v>
      </c>
      <c r="Z944" s="14">
        <v>-6.0999999999999997E-4</v>
      </c>
      <c r="AA944" s="16">
        <f t="shared" si="72"/>
        <v>0.16688999999999998</v>
      </c>
      <c r="AB944" s="25">
        <f t="shared" si="73"/>
        <v>1.2944910073819038E-2</v>
      </c>
      <c r="AC944" s="23">
        <f t="shared" si="74"/>
        <v>3.967363300725342E-2</v>
      </c>
    </row>
    <row r="945" spans="1:29" x14ac:dyDescent="0.3">
      <c r="A945" s="4" t="s">
        <v>127</v>
      </c>
      <c r="B945" s="18">
        <v>45139</v>
      </c>
      <c r="C945" s="4" t="s">
        <v>279</v>
      </c>
      <c r="D945" s="4">
        <v>8</v>
      </c>
      <c r="E945" s="15">
        <v>2297479.9700000002</v>
      </c>
      <c r="F945" s="19">
        <v>1.0255000000000001</v>
      </c>
      <c r="G945" s="20">
        <v>0</v>
      </c>
      <c r="H945" s="4">
        <v>90.9</v>
      </c>
      <c r="I945" s="4">
        <v>10</v>
      </c>
      <c r="J945" s="4">
        <v>1</v>
      </c>
      <c r="K945" s="21">
        <v>0.93379999999999996</v>
      </c>
      <c r="L945" s="21">
        <v>4.0300000000000002E-2</v>
      </c>
      <c r="M945" s="4">
        <v>0</v>
      </c>
      <c r="N945" s="4">
        <v>0</v>
      </c>
      <c r="O945" s="4">
        <v>0</v>
      </c>
      <c r="P945" s="4">
        <v>99.9</v>
      </c>
      <c r="Q945" s="15">
        <v>0</v>
      </c>
      <c r="R945" s="15">
        <v>38154.74</v>
      </c>
      <c r="S945" s="15">
        <v>32339.01</v>
      </c>
      <c r="T945" s="15">
        <v>2521308.7000000002</v>
      </c>
      <c r="U945" s="22">
        <f t="shared" si="70"/>
        <v>2303295.7000000007</v>
      </c>
      <c r="V945" s="23">
        <f t="shared" si="71"/>
        <v>8.64681901109529E-2</v>
      </c>
      <c r="W945" s="24">
        <f>Parametros!$B$4*H945+Parametros!$B$5*K945*100+Parametros!$B$6*P945+Parametros!$B$7*(1-L945)*100</f>
        <v>94.204499999999996</v>
      </c>
      <c r="X945" s="16">
        <f>INDEX('Tasa Referencia'!$B$2:$B$37,MATCH(B945,'Tasa Referencia'!$A$2:$A$37,0))</f>
        <v>0.1124</v>
      </c>
      <c r="Y945" s="16">
        <f>INDEX('Catalogo Proveedores'!$N$2:$N$101,MATCH(A945,'Catalogo Proveedores'!$A$2:$A$101,0))</f>
        <v>5.4300000000000001E-2</v>
      </c>
      <c r="Z945" s="14">
        <v>2.4399999999999999E-3</v>
      </c>
      <c r="AA945" s="16">
        <f t="shared" si="72"/>
        <v>0.16914000000000001</v>
      </c>
      <c r="AB945" s="25">
        <f t="shared" si="73"/>
        <v>1.3107529967041787E-2</v>
      </c>
      <c r="AC945" s="23">
        <f t="shared" si="74"/>
        <v>7.3360660143911113E-2</v>
      </c>
    </row>
    <row r="946" spans="1:29" x14ac:dyDescent="0.3">
      <c r="A946" s="4" t="s">
        <v>127</v>
      </c>
      <c r="B946" s="18">
        <v>45170</v>
      </c>
      <c r="C946" s="4" t="s">
        <v>279</v>
      </c>
      <c r="D946" s="4">
        <v>9</v>
      </c>
      <c r="E946" s="15">
        <v>2182145.04</v>
      </c>
      <c r="F946" s="19">
        <v>1.0255000000000001</v>
      </c>
      <c r="G946" s="20">
        <v>0</v>
      </c>
      <c r="H946" s="4">
        <v>89.8</v>
      </c>
      <c r="I946" s="4">
        <v>7</v>
      </c>
      <c r="J946" s="4">
        <v>1</v>
      </c>
      <c r="K946" s="21">
        <v>0.90310000000000001</v>
      </c>
      <c r="L946" s="21">
        <v>3.2199999999999999E-2</v>
      </c>
      <c r="M946" s="4">
        <v>5</v>
      </c>
      <c r="N946" s="4">
        <v>0</v>
      </c>
      <c r="O946" s="4">
        <v>0</v>
      </c>
      <c r="P946" s="4">
        <v>97.1</v>
      </c>
      <c r="Q946" s="15">
        <v>81350.7</v>
      </c>
      <c r="R946" s="15">
        <v>47091.53</v>
      </c>
      <c r="S946" s="15">
        <v>25441.97</v>
      </c>
      <c r="T946" s="15">
        <v>2259956.81</v>
      </c>
      <c r="U946" s="22">
        <f t="shared" si="70"/>
        <v>2285145.2999999998</v>
      </c>
      <c r="V946" s="23">
        <f t="shared" si="71"/>
        <v>-1.1145562556126795E-2</v>
      </c>
      <c r="W946" s="24">
        <f>Parametros!$B$4*H946+Parametros!$B$5*K946*100+Parametros!$B$6*P946+Parametros!$B$7*(1-L946)*100</f>
        <v>92.46</v>
      </c>
      <c r="X946" s="16">
        <f>INDEX('Tasa Referencia'!$B$2:$B$37,MATCH(B946,'Tasa Referencia'!$A$2:$A$37,0))</f>
        <v>0.1134</v>
      </c>
      <c r="Y946" s="16">
        <f>INDEX('Catalogo Proveedores'!$N$2:$N$101,MATCH(A946,'Catalogo Proveedores'!$A$2:$A$101,0))</f>
        <v>5.4300000000000001E-2</v>
      </c>
      <c r="Z946" s="14">
        <v>3.6900000000000001E-3</v>
      </c>
      <c r="AA946" s="16">
        <f t="shared" si="72"/>
        <v>0.17139000000000001</v>
      </c>
      <c r="AB946" s="25">
        <f t="shared" si="73"/>
        <v>1.3269863232350465E-2</v>
      </c>
      <c r="AC946" s="23">
        <f t="shared" si="74"/>
        <v>-2.441542578847726E-2</v>
      </c>
    </row>
    <row r="947" spans="1:29" x14ac:dyDescent="0.3">
      <c r="A947" s="4" t="s">
        <v>127</v>
      </c>
      <c r="B947" s="18">
        <v>45200</v>
      </c>
      <c r="C947" s="4" t="s">
        <v>279</v>
      </c>
      <c r="D947" s="4">
        <v>10</v>
      </c>
      <c r="E947" s="15">
        <v>2084925.9</v>
      </c>
      <c r="F947" s="19">
        <v>1.0255000000000001</v>
      </c>
      <c r="G947" s="20">
        <v>0</v>
      </c>
      <c r="H947" s="4">
        <v>90.1</v>
      </c>
      <c r="I947" s="4">
        <v>16</v>
      </c>
      <c r="J947" s="4">
        <v>0</v>
      </c>
      <c r="K947" s="21">
        <v>0.99390000000000001</v>
      </c>
      <c r="L947" s="21">
        <v>3.15E-2</v>
      </c>
      <c r="M947" s="4">
        <v>2</v>
      </c>
      <c r="N947" s="4">
        <v>0</v>
      </c>
      <c r="O947" s="4">
        <v>0</v>
      </c>
      <c r="P947" s="4">
        <v>98.6</v>
      </c>
      <c r="Q947" s="15">
        <v>43690.06</v>
      </c>
      <c r="R947" s="15">
        <v>23643.96</v>
      </c>
      <c r="S947" s="15">
        <v>19701.29</v>
      </c>
      <c r="T947" s="15">
        <v>2287019.34</v>
      </c>
      <c r="U947" s="22">
        <f t="shared" si="70"/>
        <v>2132558.63</v>
      </c>
      <c r="V947" s="23">
        <f t="shared" si="71"/>
        <v>6.7537999044642957E-2</v>
      </c>
      <c r="W947" s="24">
        <f>Parametros!$B$4*H947+Parametros!$B$5*K947*100+Parametros!$B$6*P947+Parametros!$B$7*(1-L947)*100</f>
        <v>95.599500000000006</v>
      </c>
      <c r="X947" s="16">
        <f>INDEX('Tasa Referencia'!$B$2:$B$37,MATCH(B947,'Tasa Referencia'!$A$2:$A$37,0))</f>
        <v>0.1103</v>
      </c>
      <c r="Y947" s="16">
        <f>INDEX('Catalogo Proveedores'!$N$2:$N$101,MATCH(A947,'Catalogo Proveedores'!$A$2:$A$101,0))</f>
        <v>5.4300000000000001E-2</v>
      </c>
      <c r="Z947" s="14">
        <v>1.2099999999999999E-3</v>
      </c>
      <c r="AA947" s="16">
        <f t="shared" si="72"/>
        <v>0.16580999999999999</v>
      </c>
      <c r="AB947" s="25">
        <f t="shared" si="73"/>
        <v>1.2866750403745852E-2</v>
      </c>
      <c r="AC947" s="23">
        <f t="shared" si="74"/>
        <v>5.4671248640897105E-2</v>
      </c>
    </row>
    <row r="948" spans="1:29" x14ac:dyDescent="0.3">
      <c r="A948" s="4" t="s">
        <v>127</v>
      </c>
      <c r="B948" s="18">
        <v>45231</v>
      </c>
      <c r="C948" s="4" t="s">
        <v>279</v>
      </c>
      <c r="D948" s="4">
        <v>11</v>
      </c>
      <c r="E948" s="15">
        <v>2009221.2</v>
      </c>
      <c r="F948" s="19">
        <v>1.081</v>
      </c>
      <c r="G948" s="20">
        <v>5.4199999999999998E-2</v>
      </c>
      <c r="H948" s="4">
        <v>94.6</v>
      </c>
      <c r="I948" s="4">
        <v>11</v>
      </c>
      <c r="J948" s="4">
        <v>1</v>
      </c>
      <c r="K948" s="21">
        <v>0.94379999999999997</v>
      </c>
      <c r="L948" s="21">
        <v>3.0599999999999999E-2</v>
      </c>
      <c r="M948" s="4">
        <v>1</v>
      </c>
      <c r="N948" s="4">
        <v>0</v>
      </c>
      <c r="O948" s="4">
        <v>0</v>
      </c>
      <c r="P948" s="4">
        <v>95.2</v>
      </c>
      <c r="Q948" s="15">
        <v>4644.55</v>
      </c>
      <c r="R948" s="15">
        <v>28550.05</v>
      </c>
      <c r="S948" s="15">
        <v>22455.02</v>
      </c>
      <c r="T948" s="15">
        <v>2288388.6800000002</v>
      </c>
      <c r="U948" s="22">
        <f t="shared" si="70"/>
        <v>2019960.78</v>
      </c>
      <c r="V948" s="23">
        <f t="shared" si="71"/>
        <v>0.11729995972537328</v>
      </c>
      <c r="W948" s="24">
        <f>Parametros!$B$4*H948+Parametros!$B$5*K948*100+Parametros!$B$6*P948+Parametros!$B$7*(1-L948)*100</f>
        <v>95.004999999999995</v>
      </c>
      <c r="X948" s="16">
        <f>INDEX('Tasa Referencia'!$B$2:$B$37,MATCH(B948,'Tasa Referencia'!$A$2:$A$37,0))</f>
        <v>0.1144</v>
      </c>
      <c r="Y948" s="16">
        <f>INDEX('Catalogo Proveedores'!$N$2:$N$101,MATCH(A948,'Catalogo Proveedores'!$A$2:$A$101,0))</f>
        <v>5.4300000000000001E-2</v>
      </c>
      <c r="Z948" s="14">
        <v>1.1900000000000001E-3</v>
      </c>
      <c r="AA948" s="16">
        <f t="shared" si="72"/>
        <v>0.16989000000000001</v>
      </c>
      <c r="AB948" s="25">
        <f t="shared" si="73"/>
        <v>1.3161672850838135E-2</v>
      </c>
      <c r="AC948" s="23">
        <f t="shared" si="74"/>
        <v>0.10413828687453515</v>
      </c>
    </row>
    <row r="949" spans="1:29" x14ac:dyDescent="0.3">
      <c r="A949" s="4" t="s">
        <v>127</v>
      </c>
      <c r="B949" s="18">
        <v>45261</v>
      </c>
      <c r="C949" s="4" t="s">
        <v>279</v>
      </c>
      <c r="D949" s="4">
        <v>12</v>
      </c>
      <c r="E949" s="15">
        <v>1942670.75</v>
      </c>
      <c r="F949" s="19">
        <v>1.081</v>
      </c>
      <c r="G949" s="20">
        <v>0</v>
      </c>
      <c r="H949" s="4">
        <v>93</v>
      </c>
      <c r="I949" s="4">
        <v>11</v>
      </c>
      <c r="J949" s="4">
        <v>0</v>
      </c>
      <c r="K949" s="21">
        <v>0.9899</v>
      </c>
      <c r="L949" s="21">
        <v>3.0700000000000002E-2</v>
      </c>
      <c r="M949" s="4">
        <v>1</v>
      </c>
      <c r="N949" s="4">
        <v>0</v>
      </c>
      <c r="O949" s="4">
        <v>0</v>
      </c>
      <c r="P949" s="4">
        <v>95.5</v>
      </c>
      <c r="Q949" s="15">
        <v>23279.42</v>
      </c>
      <c r="R949" s="15">
        <v>23507.68</v>
      </c>
      <c r="S949" s="15">
        <v>17874.89</v>
      </c>
      <c r="T949" s="15">
        <v>2091383.15</v>
      </c>
      <c r="U949" s="22">
        <f t="shared" si="70"/>
        <v>1971582.96</v>
      </c>
      <c r="V949" s="23">
        <f t="shared" si="71"/>
        <v>5.7282755672962149E-2</v>
      </c>
      <c r="W949" s="24">
        <f>Parametros!$B$4*H949+Parametros!$B$5*K949*100+Parametros!$B$6*P949+Parametros!$B$7*(1-L949)*100</f>
        <v>95.886500000000012</v>
      </c>
      <c r="X949" s="16">
        <f>INDEX('Tasa Referencia'!$B$2:$B$37,MATCH(B949,'Tasa Referencia'!$A$2:$A$37,0))</f>
        <v>0.1124</v>
      </c>
      <c r="Y949" s="16">
        <f>INDEX('Catalogo Proveedores'!$N$2:$N$101,MATCH(A949,'Catalogo Proveedores'!$A$2:$A$101,0))</f>
        <v>5.4300000000000001E-2</v>
      </c>
      <c r="Z949" s="14">
        <v>-1.57E-3</v>
      </c>
      <c r="AA949" s="16">
        <f t="shared" si="72"/>
        <v>0.16513000000000003</v>
      </c>
      <c r="AB949" s="25">
        <f t="shared" si="73"/>
        <v>1.2817504701286841E-2</v>
      </c>
      <c r="AC949" s="23">
        <f t="shared" si="74"/>
        <v>4.4465250971675307E-2</v>
      </c>
    </row>
    <row r="950" spans="1:29" x14ac:dyDescent="0.3">
      <c r="A950" s="4" t="s">
        <v>127</v>
      </c>
      <c r="B950" s="18">
        <v>45292</v>
      </c>
      <c r="C950" s="4" t="s">
        <v>281</v>
      </c>
      <c r="D950" s="4">
        <v>1</v>
      </c>
      <c r="E950" s="15">
        <v>2375269.5</v>
      </c>
      <c r="F950" s="19">
        <v>1.081</v>
      </c>
      <c r="G950" s="20">
        <v>0</v>
      </c>
      <c r="H950" s="4">
        <v>89</v>
      </c>
      <c r="I950" s="4">
        <v>8</v>
      </c>
      <c r="J950" s="4">
        <v>1</v>
      </c>
      <c r="K950" s="21">
        <v>0.88480000000000003</v>
      </c>
      <c r="L950" s="21">
        <v>4.2299999999999997E-2</v>
      </c>
      <c r="M950" s="4">
        <v>0</v>
      </c>
      <c r="N950" s="4">
        <v>1</v>
      </c>
      <c r="O950" s="4">
        <v>30.9</v>
      </c>
      <c r="P950" s="4">
        <v>96.7</v>
      </c>
      <c r="Q950" s="15">
        <v>300837.42</v>
      </c>
      <c r="R950" s="15">
        <v>45924.14</v>
      </c>
      <c r="S950" s="15">
        <v>34920.53</v>
      </c>
      <c r="T950" s="15">
        <v>2564962.09</v>
      </c>
      <c r="U950" s="22">
        <f t="shared" si="70"/>
        <v>2687110.5300000003</v>
      </c>
      <c r="V950" s="23">
        <f t="shared" si="71"/>
        <v>-4.7621928010639886E-2</v>
      </c>
      <c r="W950" s="24">
        <f>Parametros!$B$4*H950+Parametros!$B$5*K950*100+Parametros!$B$6*P950+Parametros!$B$7*(1-L950)*100</f>
        <v>91.399500000000003</v>
      </c>
      <c r="X950" s="16">
        <f>INDEX('Tasa Referencia'!$B$2:$B$37,MATCH(B950,'Tasa Referencia'!$A$2:$A$37,0))</f>
        <v>0.1133</v>
      </c>
      <c r="Y950" s="16">
        <f>INDEX('Catalogo Proveedores'!$N$2:$N$101,MATCH(A950,'Catalogo Proveedores'!$A$2:$A$101,0))</f>
        <v>5.4300000000000001E-2</v>
      </c>
      <c r="Z950" s="14">
        <v>-3.3800000000000002E-3</v>
      </c>
      <c r="AA950" s="16">
        <f t="shared" si="72"/>
        <v>0.16422</v>
      </c>
      <c r="AB950" s="25">
        <f t="shared" si="73"/>
        <v>1.2751561128221844E-2</v>
      </c>
      <c r="AC950" s="23">
        <f t="shared" si="74"/>
        <v>-6.037348913886173E-2</v>
      </c>
    </row>
    <row r="951" spans="1:29" x14ac:dyDescent="0.3">
      <c r="A951" s="4" t="s">
        <v>127</v>
      </c>
      <c r="B951" s="18">
        <v>45323</v>
      </c>
      <c r="C951" s="4" t="s">
        <v>281</v>
      </c>
      <c r="D951" s="4">
        <v>2</v>
      </c>
      <c r="E951" s="15">
        <v>2463896.7200000002</v>
      </c>
      <c r="F951" s="19">
        <v>1.081</v>
      </c>
      <c r="G951" s="20">
        <v>0</v>
      </c>
      <c r="H951" s="4">
        <v>85.7</v>
      </c>
      <c r="I951" s="4">
        <v>9</v>
      </c>
      <c r="J951" s="4">
        <v>1</v>
      </c>
      <c r="K951" s="21">
        <v>0.94130000000000003</v>
      </c>
      <c r="L951" s="21">
        <v>7.1900000000000006E-2</v>
      </c>
      <c r="M951" s="4">
        <v>0</v>
      </c>
      <c r="N951" s="4">
        <v>0</v>
      </c>
      <c r="O951" s="4">
        <v>0</v>
      </c>
      <c r="P951" s="4">
        <v>92.6</v>
      </c>
      <c r="Q951" s="15">
        <v>0</v>
      </c>
      <c r="R951" s="15">
        <v>82075.679999999993</v>
      </c>
      <c r="S951" s="15">
        <v>58090.09</v>
      </c>
      <c r="T951" s="15">
        <v>2651415.8199999998</v>
      </c>
      <c r="U951" s="22">
        <f t="shared" si="70"/>
        <v>2487882.3100000005</v>
      </c>
      <c r="V951" s="23">
        <f t="shared" si="71"/>
        <v>6.1677805784533385E-2</v>
      </c>
      <c r="W951" s="24">
        <f>Parametros!$B$4*H951+Parametros!$B$5*K951*100+Parametros!$B$6*P951+Parametros!$B$7*(1-L951)*100</f>
        <v>90.675499999999985</v>
      </c>
      <c r="X951" s="16">
        <f>INDEX('Tasa Referencia'!$B$2:$B$37,MATCH(B951,'Tasa Referencia'!$A$2:$A$37,0))</f>
        <v>0.1123</v>
      </c>
      <c r="Y951" s="16">
        <f>INDEX('Catalogo Proveedores'!$N$2:$N$101,MATCH(A951,'Catalogo Proveedores'!$A$2:$A$101,0))</f>
        <v>5.4300000000000001E-2</v>
      </c>
      <c r="Z951" s="14">
        <v>-5.0200000000000002E-3</v>
      </c>
      <c r="AA951" s="16">
        <f t="shared" si="72"/>
        <v>0.16158</v>
      </c>
      <c r="AB951" s="25">
        <f t="shared" si="73"/>
        <v>1.2559984582478423E-2</v>
      </c>
      <c r="AC951" s="23">
        <f t="shared" si="74"/>
        <v>4.9117821202054962E-2</v>
      </c>
    </row>
    <row r="952" spans="1:29" x14ac:dyDescent="0.3">
      <c r="A952" s="4" t="s">
        <v>127</v>
      </c>
      <c r="B952" s="18">
        <v>45352</v>
      </c>
      <c r="C952" s="4" t="s">
        <v>281</v>
      </c>
      <c r="D952" s="4">
        <v>3</v>
      </c>
      <c r="E952" s="15">
        <v>2333499.9300000002</v>
      </c>
      <c r="F952" s="19">
        <v>1.081</v>
      </c>
      <c r="G952" s="20">
        <v>0</v>
      </c>
      <c r="H952" s="4">
        <v>84.1</v>
      </c>
      <c r="I952" s="4">
        <v>6</v>
      </c>
      <c r="J952" s="4">
        <v>1</v>
      </c>
      <c r="K952" s="21">
        <v>0.89639999999999997</v>
      </c>
      <c r="L952" s="21">
        <v>4.7500000000000001E-2</v>
      </c>
      <c r="M952" s="4">
        <v>2</v>
      </c>
      <c r="N952" s="4">
        <v>0</v>
      </c>
      <c r="O952" s="4">
        <v>0</v>
      </c>
      <c r="P952" s="4">
        <v>96.8</v>
      </c>
      <c r="Q952" s="15">
        <v>43176.94</v>
      </c>
      <c r="R952" s="15">
        <v>73265.929999999993</v>
      </c>
      <c r="S952" s="15">
        <v>37953.26</v>
      </c>
      <c r="T952" s="15">
        <v>2395510.23</v>
      </c>
      <c r="U952" s="22">
        <f t="shared" si="70"/>
        <v>2411989.5400000005</v>
      </c>
      <c r="V952" s="23">
        <f t="shared" si="71"/>
        <v>-6.8792484346854666E-3</v>
      </c>
      <c r="W952" s="24">
        <f>Parametros!$B$4*H952+Parametros!$B$5*K952*100+Parametros!$B$6*P952+Parametros!$B$7*(1-L952)*100</f>
        <v>89.974499999999992</v>
      </c>
      <c r="X952" s="16">
        <f>INDEX('Tasa Referencia'!$B$2:$B$37,MATCH(B952,'Tasa Referencia'!$A$2:$A$37,0))</f>
        <v>0.1101</v>
      </c>
      <c r="Y952" s="16">
        <f>INDEX('Catalogo Proveedores'!$N$2:$N$101,MATCH(A952,'Catalogo Proveedores'!$A$2:$A$101,0))</f>
        <v>5.4300000000000001E-2</v>
      </c>
      <c r="Z952" s="14">
        <v>7.1000000000000002E-4</v>
      </c>
      <c r="AA952" s="16">
        <f t="shared" si="72"/>
        <v>0.16510999999999998</v>
      </c>
      <c r="AB952" s="25">
        <f t="shared" si="73"/>
        <v>1.2816055899474765E-2</v>
      </c>
      <c r="AC952" s="23">
        <f t="shared" si="74"/>
        <v>-1.9695304334160231E-2</v>
      </c>
    </row>
    <row r="953" spans="1:29" x14ac:dyDescent="0.3">
      <c r="A953" s="4" t="s">
        <v>127</v>
      </c>
      <c r="B953" s="18">
        <v>45383</v>
      </c>
      <c r="C953" s="4" t="s">
        <v>281</v>
      </c>
      <c r="D953" s="4">
        <v>4</v>
      </c>
      <c r="E953" s="15">
        <v>2599992.31</v>
      </c>
      <c r="F953" s="19">
        <v>1.081</v>
      </c>
      <c r="G953" s="20">
        <v>0</v>
      </c>
      <c r="H953" s="4">
        <v>83.9</v>
      </c>
      <c r="I953" s="4">
        <v>8</v>
      </c>
      <c r="J953" s="4">
        <v>1</v>
      </c>
      <c r="K953" s="21">
        <v>0.87660000000000005</v>
      </c>
      <c r="L953" s="21">
        <v>4.6800000000000001E-2</v>
      </c>
      <c r="M953" s="4">
        <v>0</v>
      </c>
      <c r="N953" s="4">
        <v>0</v>
      </c>
      <c r="O953" s="4">
        <v>0</v>
      </c>
      <c r="P953" s="4">
        <v>100</v>
      </c>
      <c r="Q953" s="15">
        <v>0</v>
      </c>
      <c r="R953" s="15">
        <v>79677.350000000006</v>
      </c>
      <c r="S953" s="15">
        <v>41727.79</v>
      </c>
      <c r="T953" s="15">
        <v>2761261.88</v>
      </c>
      <c r="U953" s="22">
        <f t="shared" si="70"/>
        <v>2637941.87</v>
      </c>
      <c r="V953" s="23">
        <f t="shared" si="71"/>
        <v>4.4660744021859954E-2</v>
      </c>
      <c r="W953" s="24">
        <f>Parametros!$B$4*H953+Parametros!$B$5*K953*100+Parametros!$B$6*P953+Parametros!$B$7*(1-L953)*100</f>
        <v>89.960999999999999</v>
      </c>
      <c r="X953" s="16">
        <f>INDEX('Tasa Referencia'!$B$2:$B$37,MATCH(B953,'Tasa Referencia'!$A$2:$A$37,0))</f>
        <v>0.10920000000000001</v>
      </c>
      <c r="Y953" s="16">
        <f>INDEX('Catalogo Proveedores'!$N$2:$N$101,MATCH(A953,'Catalogo Proveedores'!$A$2:$A$101,0))</f>
        <v>5.4300000000000001E-2</v>
      </c>
      <c r="Z953" s="14">
        <v>-2.0300000000000001E-3</v>
      </c>
      <c r="AA953" s="16">
        <f t="shared" si="72"/>
        <v>0.16147</v>
      </c>
      <c r="AB953" s="25">
        <f t="shared" si="73"/>
        <v>1.2551993567872621E-2</v>
      </c>
      <c r="AC953" s="23">
        <f t="shared" si="74"/>
        <v>3.2108750453987332E-2</v>
      </c>
    </row>
    <row r="954" spans="1:29" x14ac:dyDescent="0.3">
      <c r="A954" s="4" t="s">
        <v>127</v>
      </c>
      <c r="B954" s="18">
        <v>45413</v>
      </c>
      <c r="C954" s="4" t="s">
        <v>281</v>
      </c>
      <c r="D954" s="4">
        <v>5</v>
      </c>
      <c r="E954" s="15">
        <v>2653344.54</v>
      </c>
      <c r="F954" s="19">
        <v>1.081</v>
      </c>
      <c r="G954" s="20">
        <v>0</v>
      </c>
      <c r="H954" s="4">
        <v>84.3</v>
      </c>
      <c r="I954" s="4">
        <v>19</v>
      </c>
      <c r="J954" s="4">
        <v>2</v>
      </c>
      <c r="K954" s="21">
        <v>0.90859999999999996</v>
      </c>
      <c r="L954" s="21">
        <v>5.8900000000000001E-2</v>
      </c>
      <c r="M954" s="4">
        <v>0</v>
      </c>
      <c r="N954" s="4">
        <v>1</v>
      </c>
      <c r="O954" s="4">
        <v>102.9</v>
      </c>
      <c r="P954" s="4">
        <v>99.7</v>
      </c>
      <c r="Q954" s="15">
        <v>1356807.13</v>
      </c>
      <c r="R954" s="15">
        <v>67053.509999999995</v>
      </c>
      <c r="S954" s="15">
        <v>57469.74</v>
      </c>
      <c r="T954" s="15">
        <v>2805976.57</v>
      </c>
      <c r="U954" s="22">
        <f t="shared" si="70"/>
        <v>4019735.4399999995</v>
      </c>
      <c r="V954" s="23">
        <f t="shared" si="71"/>
        <v>-0.43256201173483061</v>
      </c>
      <c r="W954" s="24">
        <f>Parametros!$B$4*H954+Parametros!$B$5*K954*100+Parametros!$B$6*P954+Parametros!$B$7*(1-L954)*100</f>
        <v>90.819499999999991</v>
      </c>
      <c r="X954" s="16">
        <f>INDEX('Tasa Referencia'!$B$2:$B$37,MATCH(B954,'Tasa Referencia'!$A$2:$A$37,0))</f>
        <v>0.1077</v>
      </c>
      <c r="Y954" s="16">
        <f>INDEX('Catalogo Proveedores'!$N$2:$N$101,MATCH(A954,'Catalogo Proveedores'!$A$2:$A$101,0))</f>
        <v>5.4300000000000001E-2</v>
      </c>
      <c r="Z954" s="14">
        <v>2.98E-3</v>
      </c>
      <c r="AA954" s="16">
        <f t="shared" si="72"/>
        <v>0.16498000000000002</v>
      </c>
      <c r="AB954" s="25">
        <f t="shared" si="73"/>
        <v>1.2806638131974468E-2</v>
      </c>
      <c r="AC954" s="23">
        <f t="shared" si="74"/>
        <v>-0.44536864986680508</v>
      </c>
    </row>
    <row r="955" spans="1:29" x14ac:dyDescent="0.3">
      <c r="A955" s="4" t="s">
        <v>127</v>
      </c>
      <c r="B955" s="18">
        <v>45444</v>
      </c>
      <c r="C955" s="4" t="s">
        <v>281</v>
      </c>
      <c r="D955" s="4">
        <v>6</v>
      </c>
      <c r="E955" s="15">
        <v>2657829.0499999998</v>
      </c>
      <c r="F955" s="19">
        <v>1.081</v>
      </c>
      <c r="G955" s="20">
        <v>0</v>
      </c>
      <c r="H955" s="4">
        <v>84.9</v>
      </c>
      <c r="I955" s="4">
        <v>16</v>
      </c>
      <c r="J955" s="4">
        <v>1</v>
      </c>
      <c r="K955" s="21">
        <v>0.93559999999999999</v>
      </c>
      <c r="L955" s="21">
        <v>8.6900000000000005E-2</v>
      </c>
      <c r="M955" s="4">
        <v>1</v>
      </c>
      <c r="N955" s="4">
        <v>0</v>
      </c>
      <c r="O955" s="4">
        <v>0</v>
      </c>
      <c r="P955" s="4">
        <v>96.8</v>
      </c>
      <c r="Q955" s="15">
        <v>76662.37</v>
      </c>
      <c r="R955" s="15">
        <v>124316.87</v>
      </c>
      <c r="S955" s="15">
        <v>74574.37</v>
      </c>
      <c r="T955" s="15">
        <v>2873477.32</v>
      </c>
      <c r="U955" s="22">
        <f t="shared" si="70"/>
        <v>2784233.92</v>
      </c>
      <c r="V955" s="23">
        <f t="shared" si="71"/>
        <v>3.1057631594600479E-2</v>
      </c>
      <c r="W955" s="24">
        <f>Parametros!$B$4*H955+Parametros!$B$5*K955*100+Parametros!$B$6*P955+Parametros!$B$7*(1-L955)*100</f>
        <v>90.839500000000001</v>
      </c>
      <c r="X955" s="16">
        <f>INDEX('Tasa Referencia'!$B$2:$B$37,MATCH(B955,'Tasa Referencia'!$A$2:$A$37,0))</f>
        <v>0.1045</v>
      </c>
      <c r="Y955" s="16">
        <f>INDEX('Catalogo Proveedores'!$N$2:$N$101,MATCH(A955,'Catalogo Proveedores'!$A$2:$A$101,0))</f>
        <v>5.4300000000000001E-2</v>
      </c>
      <c r="Z955" s="14">
        <v>-3.9500000000000004E-3</v>
      </c>
      <c r="AA955" s="16">
        <f t="shared" si="72"/>
        <v>0.15484999999999999</v>
      </c>
      <c r="AB955" s="25">
        <f t="shared" si="73"/>
        <v>1.2069797940803983E-2</v>
      </c>
      <c r="AC955" s="23">
        <f t="shared" si="74"/>
        <v>1.8987833653796495E-2</v>
      </c>
    </row>
    <row r="956" spans="1:29" x14ac:dyDescent="0.3">
      <c r="A956" s="4" t="s">
        <v>127</v>
      </c>
      <c r="B956" s="18">
        <v>45474</v>
      </c>
      <c r="C956" s="4" t="s">
        <v>281</v>
      </c>
      <c r="D956" s="4">
        <v>7</v>
      </c>
      <c r="E956" s="15">
        <v>2550765.56</v>
      </c>
      <c r="F956" s="19">
        <v>1.081</v>
      </c>
      <c r="G956" s="20">
        <v>0</v>
      </c>
      <c r="H956" s="4">
        <v>78.7</v>
      </c>
      <c r="I956" s="4">
        <v>12</v>
      </c>
      <c r="J956" s="4">
        <v>2</v>
      </c>
      <c r="K956" s="21">
        <v>0.85550000000000004</v>
      </c>
      <c r="L956" s="21">
        <v>7.8299999999999995E-2</v>
      </c>
      <c r="M956" s="4">
        <v>0</v>
      </c>
      <c r="N956" s="4">
        <v>0</v>
      </c>
      <c r="O956" s="4">
        <v>0</v>
      </c>
      <c r="P956" s="4">
        <v>96.1</v>
      </c>
      <c r="Q956" s="15">
        <v>0</v>
      </c>
      <c r="R956" s="15">
        <v>78660.929999999993</v>
      </c>
      <c r="S956" s="15">
        <v>70094.14</v>
      </c>
      <c r="T956" s="15">
        <v>2623437.0099999998</v>
      </c>
      <c r="U956" s="22">
        <f t="shared" si="70"/>
        <v>2559332.35</v>
      </c>
      <c r="V956" s="23">
        <f t="shared" si="71"/>
        <v>2.4435372282866318E-2</v>
      </c>
      <c r="W956" s="24">
        <f>Parametros!$B$4*H956+Parametros!$B$5*K956*100+Parametros!$B$6*P956+Parametros!$B$7*(1-L956)*100</f>
        <v>86.255499999999984</v>
      </c>
      <c r="X956" s="16">
        <f>INDEX('Tasa Referencia'!$B$2:$B$37,MATCH(B956,'Tasa Referencia'!$A$2:$A$37,0))</f>
        <v>0.1027</v>
      </c>
      <c r="Y956" s="16">
        <f>INDEX('Catalogo Proveedores'!$N$2:$N$101,MATCH(A956,'Catalogo Proveedores'!$A$2:$A$101,0))</f>
        <v>5.4300000000000001E-2</v>
      </c>
      <c r="Z956" s="14">
        <v>-6.6100000000000004E-3</v>
      </c>
      <c r="AA956" s="16">
        <f t="shared" si="72"/>
        <v>0.15039</v>
      </c>
      <c r="AB956" s="25">
        <f t="shared" si="73"/>
        <v>1.1743504419937656E-2</v>
      </c>
      <c r="AC956" s="23">
        <f t="shared" si="74"/>
        <v>1.2691867862928662E-2</v>
      </c>
    </row>
    <row r="957" spans="1:29" x14ac:dyDescent="0.3">
      <c r="A957" s="4" t="s">
        <v>127</v>
      </c>
      <c r="B957" s="18">
        <v>45505</v>
      </c>
      <c r="C957" s="4" t="s">
        <v>281</v>
      </c>
      <c r="D957" s="4">
        <v>8</v>
      </c>
      <c r="E957" s="15">
        <v>2658202.42</v>
      </c>
      <c r="F957" s="19">
        <v>1.081</v>
      </c>
      <c r="G957" s="20">
        <v>0</v>
      </c>
      <c r="H957" s="4">
        <v>79.8</v>
      </c>
      <c r="I957" s="4">
        <v>11</v>
      </c>
      <c r="J957" s="4">
        <v>1</v>
      </c>
      <c r="K957" s="21">
        <v>0.93120000000000003</v>
      </c>
      <c r="L957" s="21">
        <v>4.8500000000000001E-2</v>
      </c>
      <c r="M957" s="4">
        <v>0</v>
      </c>
      <c r="N957" s="4">
        <v>0</v>
      </c>
      <c r="O957" s="4">
        <v>0</v>
      </c>
      <c r="P957" s="4">
        <v>100</v>
      </c>
      <c r="Q957" s="15">
        <v>0</v>
      </c>
      <c r="R957" s="15">
        <v>45013.55</v>
      </c>
      <c r="S957" s="15">
        <v>43958.28</v>
      </c>
      <c r="T957" s="15">
        <v>2872366.38</v>
      </c>
      <c r="U957" s="22">
        <f t="shared" si="70"/>
        <v>2659257.69</v>
      </c>
      <c r="V957" s="23">
        <f t="shared" si="71"/>
        <v>7.4192725372311294E-2</v>
      </c>
      <c r="W957" s="24">
        <f>Parametros!$B$4*H957+Parametros!$B$5*K957*100+Parametros!$B$6*P957+Parametros!$B$7*(1-L957)*100</f>
        <v>90.138499999999993</v>
      </c>
      <c r="X957" s="16">
        <f>INDEX('Tasa Referencia'!$B$2:$B$37,MATCH(B957,'Tasa Referencia'!$A$2:$A$37,0))</f>
        <v>0.1017</v>
      </c>
      <c r="Y957" s="16">
        <f>INDEX('Catalogo Proveedores'!$N$2:$N$101,MATCH(A957,'Catalogo Proveedores'!$A$2:$A$101,0))</f>
        <v>5.4300000000000001E-2</v>
      </c>
      <c r="Z957" s="14">
        <v>-9.3999999999999997E-4</v>
      </c>
      <c r="AA957" s="16">
        <f t="shared" si="72"/>
        <v>0.15506</v>
      </c>
      <c r="AB957" s="25">
        <f t="shared" si="73"/>
        <v>1.20851330453704E-2</v>
      </c>
      <c r="AC957" s="23">
        <f t="shared" si="74"/>
        <v>6.2107592326940894E-2</v>
      </c>
    </row>
    <row r="958" spans="1:29" x14ac:dyDescent="0.3">
      <c r="A958" s="4" t="s">
        <v>127</v>
      </c>
      <c r="B958" s="18">
        <v>45536</v>
      </c>
      <c r="C958" s="4" t="s">
        <v>281</v>
      </c>
      <c r="D958" s="4">
        <v>9</v>
      </c>
      <c r="E958" s="15">
        <v>2518193.12</v>
      </c>
      <c r="F958" s="19">
        <v>1.081</v>
      </c>
      <c r="G958" s="20">
        <v>0</v>
      </c>
      <c r="H958" s="4">
        <v>77</v>
      </c>
      <c r="I958" s="4">
        <v>11</v>
      </c>
      <c r="J958" s="4">
        <v>1</v>
      </c>
      <c r="K958" s="21">
        <v>0.86760000000000004</v>
      </c>
      <c r="L958" s="21">
        <v>5.91E-2</v>
      </c>
      <c r="M958" s="4">
        <v>1</v>
      </c>
      <c r="N958" s="4">
        <v>0</v>
      </c>
      <c r="O958" s="4">
        <v>0</v>
      </c>
      <c r="P958" s="4">
        <v>92.3</v>
      </c>
      <c r="Q958" s="15">
        <v>20294.169999999998</v>
      </c>
      <c r="R958" s="15">
        <v>97389.08</v>
      </c>
      <c r="S958" s="15">
        <v>49648.92</v>
      </c>
      <c r="T958" s="15">
        <v>2607249.6</v>
      </c>
      <c r="U958" s="22">
        <f t="shared" si="70"/>
        <v>2586227.4500000002</v>
      </c>
      <c r="V958" s="23">
        <f t="shared" si="71"/>
        <v>8.0629602934831814E-3</v>
      </c>
      <c r="W958" s="24">
        <f>Parametros!$B$4*H958+Parametros!$B$5*K958*100+Parametros!$B$6*P958+Parametros!$B$7*(1-L958)*100</f>
        <v>85.551500000000004</v>
      </c>
      <c r="X958" s="16">
        <f>INDEX('Tasa Referencia'!$B$2:$B$37,MATCH(B958,'Tasa Referencia'!$A$2:$A$37,0))</f>
        <v>9.7900000000000001E-2</v>
      </c>
      <c r="Y958" s="16">
        <f>INDEX('Catalogo Proveedores'!$N$2:$N$101,MATCH(A958,'Catalogo Proveedores'!$A$2:$A$101,0))</f>
        <v>5.4300000000000001E-2</v>
      </c>
      <c r="Z958" s="14">
        <v>-1.2899999999999999E-3</v>
      </c>
      <c r="AA958" s="16">
        <f t="shared" si="72"/>
        <v>0.15090999999999999</v>
      </c>
      <c r="AB958" s="25">
        <f t="shared" si="73"/>
        <v>1.1781607270350714E-2</v>
      </c>
      <c r="AC958" s="23">
        <f t="shared" si="74"/>
        <v>-3.7186469768675321E-3</v>
      </c>
    </row>
    <row r="959" spans="1:29" x14ac:dyDescent="0.3">
      <c r="A959" s="4" t="s">
        <v>127</v>
      </c>
      <c r="B959" s="18">
        <v>45566</v>
      </c>
      <c r="C959" s="4" t="s">
        <v>281</v>
      </c>
      <c r="D959" s="4">
        <v>10</v>
      </c>
      <c r="E959" s="15">
        <v>2438068.12</v>
      </c>
      <c r="F959" s="19">
        <v>1.081</v>
      </c>
      <c r="G959" s="20">
        <v>0</v>
      </c>
      <c r="H959" s="4">
        <v>77.8</v>
      </c>
      <c r="I959" s="4">
        <v>11</v>
      </c>
      <c r="J959" s="4">
        <v>1</v>
      </c>
      <c r="K959" s="21">
        <v>0.87370000000000003</v>
      </c>
      <c r="L959" s="21">
        <v>8.2799999999999999E-2</v>
      </c>
      <c r="M959" s="4">
        <v>1</v>
      </c>
      <c r="N959" s="4">
        <v>0</v>
      </c>
      <c r="O959" s="4">
        <v>0</v>
      </c>
      <c r="P959" s="4">
        <v>96.9</v>
      </c>
      <c r="Q959" s="15">
        <v>8350.1</v>
      </c>
      <c r="R959" s="15">
        <v>140288.04</v>
      </c>
      <c r="S959" s="15">
        <v>65472.44</v>
      </c>
      <c r="T959" s="15">
        <v>2546988.9700000002</v>
      </c>
      <c r="U959" s="22">
        <f t="shared" si="70"/>
        <v>2521233.8200000003</v>
      </c>
      <c r="V959" s="23">
        <f t="shared" si="71"/>
        <v>1.0111999032331854E-2</v>
      </c>
      <c r="W959" s="24">
        <f>Parametros!$B$4*H959+Parametros!$B$5*K959*100+Parametros!$B$6*P959+Parametros!$B$7*(1-L959)*100</f>
        <v>86.578999999999994</v>
      </c>
      <c r="X959" s="16">
        <f>INDEX('Tasa Referencia'!$B$2:$B$37,MATCH(B959,'Tasa Referencia'!$A$2:$A$37,0))</f>
        <v>9.5200000000000007E-2</v>
      </c>
      <c r="Y959" s="16">
        <f>INDEX('Catalogo Proveedores'!$N$2:$N$101,MATCH(A959,'Catalogo Proveedores'!$A$2:$A$101,0))</f>
        <v>5.4300000000000001E-2</v>
      </c>
      <c r="Z959" s="14">
        <v>-1.6999999999999999E-3</v>
      </c>
      <c r="AA959" s="16">
        <f t="shared" si="72"/>
        <v>0.14780000000000001</v>
      </c>
      <c r="AB959" s="25">
        <f t="shared" si="73"/>
        <v>1.155348744237239E-2</v>
      </c>
      <c r="AC959" s="23">
        <f t="shared" si="74"/>
        <v>-1.4414884100405357E-3</v>
      </c>
    </row>
    <row r="960" spans="1:29" x14ac:dyDescent="0.3">
      <c r="A960" s="4" t="s">
        <v>127</v>
      </c>
      <c r="B960" s="18">
        <v>45597</v>
      </c>
      <c r="C960" s="4" t="s">
        <v>281</v>
      </c>
      <c r="D960" s="4">
        <v>11</v>
      </c>
      <c r="E960" s="15">
        <v>2308159.7000000002</v>
      </c>
      <c r="F960" s="19">
        <v>1.1518999999999999</v>
      </c>
      <c r="G960" s="20">
        <v>6.5600000000000006E-2</v>
      </c>
      <c r="H960" s="4">
        <v>76</v>
      </c>
      <c r="I960" s="4">
        <v>7</v>
      </c>
      <c r="J960" s="4">
        <v>1</v>
      </c>
      <c r="K960" s="21">
        <v>0.90580000000000005</v>
      </c>
      <c r="L960" s="21">
        <v>7.5399999999999995E-2</v>
      </c>
      <c r="M960" s="4">
        <v>4</v>
      </c>
      <c r="N960" s="4">
        <v>2</v>
      </c>
      <c r="O960" s="4">
        <v>146.19999999999999</v>
      </c>
      <c r="P960" s="4">
        <v>98</v>
      </c>
      <c r="Q960" s="15">
        <v>1600513.38</v>
      </c>
      <c r="R960" s="15">
        <v>119686.87</v>
      </c>
      <c r="S960" s="15">
        <v>56859.89</v>
      </c>
      <c r="T960" s="15">
        <v>2389021.87</v>
      </c>
      <c r="U960" s="22">
        <f t="shared" si="70"/>
        <v>3971500.06</v>
      </c>
      <c r="V960" s="23">
        <f t="shared" si="71"/>
        <v>-0.6623958574309744</v>
      </c>
      <c r="W960" s="24">
        <f>Parametros!$B$4*H960+Parametros!$B$5*K960*100+Parametros!$B$6*P960+Parametros!$B$7*(1-L960)*100</f>
        <v>87.242999999999995</v>
      </c>
      <c r="X960" s="16">
        <f>INDEX('Tasa Referencia'!$B$2:$B$37,MATCH(B960,'Tasa Referencia'!$A$2:$A$37,0))</f>
        <v>9.5600000000000004E-2</v>
      </c>
      <c r="Y960" s="16">
        <f>INDEX('Catalogo Proveedores'!$N$2:$N$101,MATCH(A960,'Catalogo Proveedores'!$A$2:$A$101,0))</f>
        <v>5.4300000000000001E-2</v>
      </c>
      <c r="Z960" s="14">
        <v>5.6899999999999997E-3</v>
      </c>
      <c r="AA960" s="16">
        <f t="shared" si="72"/>
        <v>0.15559000000000001</v>
      </c>
      <c r="AB960" s="25">
        <f t="shared" si="73"/>
        <v>1.2123824566739438E-2</v>
      </c>
      <c r="AC960" s="23">
        <f t="shared" si="74"/>
        <v>-0.67451968199771384</v>
      </c>
    </row>
    <row r="961" spans="1:29" x14ac:dyDescent="0.3">
      <c r="A961" s="4" t="s">
        <v>127</v>
      </c>
      <c r="B961" s="18">
        <v>45627</v>
      </c>
      <c r="C961" s="4" t="s">
        <v>281</v>
      </c>
      <c r="D961" s="4">
        <v>12</v>
      </c>
      <c r="E961" s="15">
        <v>2370579.87</v>
      </c>
      <c r="F961" s="19">
        <v>1.1518999999999999</v>
      </c>
      <c r="G961" s="20">
        <v>0</v>
      </c>
      <c r="H961" s="4">
        <v>78</v>
      </c>
      <c r="I961" s="4">
        <v>17</v>
      </c>
      <c r="J961" s="4">
        <v>3</v>
      </c>
      <c r="K961" s="21">
        <v>0.82330000000000003</v>
      </c>
      <c r="L961" s="21">
        <v>9.5100000000000004E-2</v>
      </c>
      <c r="M961" s="4">
        <v>6</v>
      </c>
      <c r="N961" s="4">
        <v>2</v>
      </c>
      <c r="O961" s="4">
        <v>52.7</v>
      </c>
      <c r="P961" s="4">
        <v>97.8</v>
      </c>
      <c r="Q961" s="15">
        <v>457087.14</v>
      </c>
      <c r="R961" s="15">
        <v>73342.7</v>
      </c>
      <c r="S961" s="15">
        <v>81826.149999999994</v>
      </c>
      <c r="T961" s="15">
        <v>2426738.19</v>
      </c>
      <c r="U961" s="22">
        <f t="shared" si="70"/>
        <v>2819183.5600000005</v>
      </c>
      <c r="V961" s="23">
        <f t="shared" si="71"/>
        <v>-0.16171722669432279</v>
      </c>
      <c r="W961" s="24">
        <f>Parametros!$B$4*H961+Parametros!$B$5*K961*100+Parametros!$B$6*P961+Parametros!$B$7*(1-L961)*100</f>
        <v>85.132499999999993</v>
      </c>
      <c r="X961" s="16">
        <f>INDEX('Tasa Referencia'!$B$2:$B$37,MATCH(B961,'Tasa Referencia'!$A$2:$A$37,0))</f>
        <v>9.2399999999999996E-2</v>
      </c>
      <c r="Y961" s="16">
        <f>INDEX('Catalogo Proveedores'!$N$2:$N$101,MATCH(A961,'Catalogo Proveedores'!$A$2:$A$101,0))</f>
        <v>5.4300000000000001E-2</v>
      </c>
      <c r="Z961" s="14">
        <v>5.6899999999999997E-3</v>
      </c>
      <c r="AA961" s="16">
        <f t="shared" si="72"/>
        <v>0.15239</v>
      </c>
      <c r="AB961" s="25">
        <f t="shared" si="73"/>
        <v>1.1889967533887047E-2</v>
      </c>
      <c r="AC961" s="23">
        <f t="shared" si="74"/>
        <v>-0.17360719422820983</v>
      </c>
    </row>
    <row r="962" spans="1:29" x14ac:dyDescent="0.3">
      <c r="A962" s="4" t="s">
        <v>127</v>
      </c>
      <c r="B962" s="18">
        <v>45658</v>
      </c>
      <c r="C962" s="4" t="s">
        <v>282</v>
      </c>
      <c r="D962" s="4">
        <v>1</v>
      </c>
      <c r="E962" s="15">
        <v>2360848.17</v>
      </c>
      <c r="F962" s="19">
        <v>1.1957</v>
      </c>
      <c r="G962" s="20">
        <v>3.7999999999999999E-2</v>
      </c>
      <c r="H962" s="4">
        <v>77.900000000000006</v>
      </c>
      <c r="I962" s="4">
        <v>9</v>
      </c>
      <c r="J962" s="4">
        <v>0</v>
      </c>
      <c r="K962" s="21">
        <v>0.96660000000000001</v>
      </c>
      <c r="L962" s="21">
        <v>0.11700000000000001</v>
      </c>
      <c r="M962" s="4">
        <v>0</v>
      </c>
      <c r="N962" s="4">
        <v>0</v>
      </c>
      <c r="O962" s="4">
        <v>0</v>
      </c>
      <c r="P962" s="4">
        <v>100</v>
      </c>
      <c r="Q962" s="15">
        <v>0</v>
      </c>
      <c r="R962" s="15">
        <v>87764.37</v>
      </c>
      <c r="S962" s="15">
        <v>82858.69</v>
      </c>
      <c r="T962" s="15">
        <v>2534498.41</v>
      </c>
      <c r="U962" s="22">
        <f t="shared" ref="U962:U1025" si="75">E962+Q962+R962-S962</f>
        <v>2365753.85</v>
      </c>
      <c r="V962" s="23">
        <f t="shared" ref="V962:V1025" si="76">IF(T962=0,0,(T962-U962)/T962)</f>
        <v>6.6579075107804087E-2</v>
      </c>
      <c r="W962" s="24">
        <f>Parametros!$B$4*H962+Parametros!$B$5*K962*100+Parametros!$B$6*P962+Parametros!$B$7*(1-L962)*100</f>
        <v>89.50800000000001</v>
      </c>
      <c r="X962" s="16">
        <f>INDEX('Tasa Referencia'!$B$2:$B$37,MATCH(B962,'Tasa Referencia'!$A$2:$A$37,0))</f>
        <v>8.8900000000000007E-2</v>
      </c>
      <c r="Y962" s="16">
        <f>INDEX('Catalogo Proveedores'!$N$2:$N$101,MATCH(A962,'Catalogo Proveedores'!$A$2:$A$101,0))</f>
        <v>5.4300000000000001E-2</v>
      </c>
      <c r="Z962" s="14">
        <v>2.2000000000000001E-3</v>
      </c>
      <c r="AA962" s="16">
        <f t="shared" ref="AA962:AA1025" si="77">X962+Y962+Z962</f>
        <v>0.1454</v>
      </c>
      <c r="AB962" s="25">
        <f t="shared" ref="AB962:AB1025" si="78">(1+AA962)^(1/12)-1</f>
        <v>1.1377058759339587E-2</v>
      </c>
      <c r="AC962" s="23">
        <f t="shared" ref="AC962:AC1025" si="79">V962-AB962</f>
        <v>5.52020163484645E-2</v>
      </c>
    </row>
    <row r="963" spans="1:29" x14ac:dyDescent="0.3">
      <c r="A963" s="4" t="s">
        <v>127</v>
      </c>
      <c r="B963" s="18">
        <v>45689</v>
      </c>
      <c r="C963" s="4" t="s">
        <v>282</v>
      </c>
      <c r="D963" s="4">
        <v>2</v>
      </c>
      <c r="E963" s="15">
        <v>2287940.46</v>
      </c>
      <c r="F963" s="19">
        <v>1.1957</v>
      </c>
      <c r="G963" s="20">
        <v>0</v>
      </c>
      <c r="H963" s="4">
        <v>77</v>
      </c>
      <c r="I963" s="4">
        <v>19</v>
      </c>
      <c r="J963" s="4">
        <v>3</v>
      </c>
      <c r="K963" s="21">
        <v>0.83740000000000003</v>
      </c>
      <c r="L963" s="21">
        <v>8.5000000000000006E-2</v>
      </c>
      <c r="M963" s="4">
        <v>1</v>
      </c>
      <c r="N963" s="4">
        <v>1</v>
      </c>
      <c r="O963" s="4">
        <v>28.5</v>
      </c>
      <c r="P963" s="4">
        <v>95.4</v>
      </c>
      <c r="Q963" s="15">
        <v>233571.06</v>
      </c>
      <c r="R963" s="15">
        <v>89174.42</v>
      </c>
      <c r="S963" s="15">
        <v>72069.77</v>
      </c>
      <c r="T963" s="15">
        <v>2328688.17</v>
      </c>
      <c r="U963" s="22">
        <f t="shared" si="75"/>
        <v>2538616.17</v>
      </c>
      <c r="V963" s="23">
        <f t="shared" si="76"/>
        <v>-9.0148609291900175E-2</v>
      </c>
      <c r="W963" s="24">
        <f>Parametros!$B$4*H963+Parametros!$B$5*K963*100+Parametros!$B$6*P963+Parametros!$B$7*(1-L963)*100</f>
        <v>84.87700000000001</v>
      </c>
      <c r="X963" s="16">
        <f>INDEX('Tasa Referencia'!$B$2:$B$37,MATCH(B963,'Tasa Referencia'!$A$2:$A$37,0))</f>
        <v>8.8300000000000003E-2</v>
      </c>
      <c r="Y963" s="16">
        <f>INDEX('Catalogo Proveedores'!$N$2:$N$101,MATCH(A963,'Catalogo Proveedores'!$A$2:$A$101,0))</f>
        <v>5.4300000000000001E-2</v>
      </c>
      <c r="Z963" s="14">
        <v>4.1099999999999999E-3</v>
      </c>
      <c r="AA963" s="16">
        <f t="shared" si="77"/>
        <v>0.14671000000000001</v>
      </c>
      <c r="AB963" s="25">
        <f t="shared" si="78"/>
        <v>1.1473401371943082E-2</v>
      </c>
      <c r="AC963" s="23">
        <f t="shared" si="79"/>
        <v>-0.10162201066384326</v>
      </c>
    </row>
    <row r="964" spans="1:29" x14ac:dyDescent="0.3">
      <c r="A964" s="4" t="s">
        <v>127</v>
      </c>
      <c r="B964" s="18">
        <v>45717</v>
      </c>
      <c r="C964" s="4" t="s">
        <v>282</v>
      </c>
      <c r="D964" s="4">
        <v>3</v>
      </c>
      <c r="E964" s="15">
        <v>2447017.56</v>
      </c>
      <c r="F964" s="19">
        <v>1.1957</v>
      </c>
      <c r="G964" s="20">
        <v>0</v>
      </c>
      <c r="H964" s="4">
        <v>78.599999999999994</v>
      </c>
      <c r="I964" s="4">
        <v>9</v>
      </c>
      <c r="J964" s="4">
        <v>1</v>
      </c>
      <c r="K964" s="21">
        <v>0.89139999999999997</v>
      </c>
      <c r="L964" s="21">
        <v>9.8699999999999996E-2</v>
      </c>
      <c r="M964" s="4">
        <v>0</v>
      </c>
      <c r="N964" s="4">
        <v>0</v>
      </c>
      <c r="O964" s="4">
        <v>0</v>
      </c>
      <c r="P964" s="4">
        <v>97.4</v>
      </c>
      <c r="Q964" s="15">
        <v>0</v>
      </c>
      <c r="R964" s="15">
        <v>123270.12</v>
      </c>
      <c r="S964" s="15">
        <v>77335.53</v>
      </c>
      <c r="T964" s="15">
        <v>2523016.5499999998</v>
      </c>
      <c r="U964" s="22">
        <f t="shared" si="75"/>
        <v>2492952.1500000004</v>
      </c>
      <c r="V964" s="23">
        <f t="shared" si="76"/>
        <v>1.1916053424223255E-2</v>
      </c>
      <c r="W964" s="24">
        <f>Parametros!$B$4*H964+Parametros!$B$5*K964*100+Parametros!$B$6*P964+Parametros!$B$7*(1-L964)*100</f>
        <v>87.251499999999993</v>
      </c>
      <c r="X964" s="16">
        <f>INDEX('Tasa Referencia'!$B$2:$B$37,MATCH(B964,'Tasa Referencia'!$A$2:$A$37,0))</f>
        <v>8.6800000000000002E-2</v>
      </c>
      <c r="Y964" s="16">
        <f>INDEX('Catalogo Proveedores'!$N$2:$N$101,MATCH(A964,'Catalogo Proveedores'!$A$2:$A$101,0))</f>
        <v>5.4300000000000001E-2</v>
      </c>
      <c r="Z964" s="14">
        <v>-9.8999999999999999E-4</v>
      </c>
      <c r="AA964" s="16">
        <f t="shared" si="77"/>
        <v>0.14011000000000001</v>
      </c>
      <c r="AB964" s="25">
        <f t="shared" si="78"/>
        <v>1.098698080659477E-2</v>
      </c>
      <c r="AC964" s="23">
        <f t="shared" si="79"/>
        <v>9.2907261762848435E-4</v>
      </c>
    </row>
    <row r="965" spans="1:29" x14ac:dyDescent="0.3">
      <c r="A965" s="4" t="s">
        <v>127</v>
      </c>
      <c r="B965" s="18">
        <v>45748</v>
      </c>
      <c r="C965" s="4" t="s">
        <v>282</v>
      </c>
      <c r="D965" s="4">
        <v>4</v>
      </c>
      <c r="E965" s="15">
        <v>2444491.27</v>
      </c>
      <c r="F965" s="19">
        <v>1.1957</v>
      </c>
      <c r="G965" s="20">
        <v>0</v>
      </c>
      <c r="H965" s="4">
        <v>79.3</v>
      </c>
      <c r="I965" s="4">
        <v>7</v>
      </c>
      <c r="J965" s="4">
        <v>0</v>
      </c>
      <c r="K965" s="21">
        <v>0.98319999999999996</v>
      </c>
      <c r="L965" s="21">
        <v>0.1226</v>
      </c>
      <c r="M965" s="4">
        <v>1</v>
      </c>
      <c r="N965" s="4">
        <v>0</v>
      </c>
      <c r="O965" s="4">
        <v>0</v>
      </c>
      <c r="P965" s="4">
        <v>99.7</v>
      </c>
      <c r="Q965" s="15">
        <v>40166.11</v>
      </c>
      <c r="R965" s="15">
        <v>177894.61</v>
      </c>
      <c r="S965" s="15">
        <v>89926.43</v>
      </c>
      <c r="T965" s="15">
        <v>2805117.02</v>
      </c>
      <c r="U965" s="22">
        <f t="shared" si="75"/>
        <v>2572625.5599999996</v>
      </c>
      <c r="V965" s="23">
        <f t="shared" si="76"/>
        <v>8.2881198303805678E-2</v>
      </c>
      <c r="W965" s="24">
        <f>Parametros!$B$4*H965+Parametros!$B$5*K965*100+Parametros!$B$6*P965+Parametros!$B$7*(1-L965)*100</f>
        <v>90.352000000000004</v>
      </c>
      <c r="X965" s="16">
        <f>INDEX('Tasa Referencia'!$B$2:$B$37,MATCH(B965,'Tasa Referencia'!$A$2:$A$37,0))</f>
        <v>8.4000000000000005E-2</v>
      </c>
      <c r="Y965" s="16">
        <f>INDEX('Catalogo Proveedores'!$N$2:$N$101,MATCH(A965,'Catalogo Proveedores'!$A$2:$A$101,0))</f>
        <v>5.4300000000000001E-2</v>
      </c>
      <c r="Z965" s="14">
        <v>-1.8600000000000001E-3</v>
      </c>
      <c r="AA965" s="16">
        <f t="shared" si="77"/>
        <v>0.13644000000000001</v>
      </c>
      <c r="AB965" s="25">
        <f t="shared" si="78"/>
        <v>1.0715383650796051E-2</v>
      </c>
      <c r="AC965" s="23">
        <f t="shared" si="79"/>
        <v>7.2165814653009627E-2</v>
      </c>
    </row>
    <row r="966" spans="1:29" x14ac:dyDescent="0.3">
      <c r="A966" s="4" t="s">
        <v>127</v>
      </c>
      <c r="B966" s="18">
        <v>45778</v>
      </c>
      <c r="C966" s="4" t="s">
        <v>282</v>
      </c>
      <c r="D966" s="4">
        <v>5</v>
      </c>
      <c r="E966" s="15">
        <v>2657753.59</v>
      </c>
      <c r="F966" s="19">
        <v>1.1957</v>
      </c>
      <c r="G966" s="20">
        <v>0</v>
      </c>
      <c r="H966" s="4">
        <v>80.599999999999994</v>
      </c>
      <c r="I966" s="4">
        <v>8</v>
      </c>
      <c r="J966" s="4">
        <v>0</v>
      </c>
      <c r="K966" s="21">
        <v>0.95289999999999997</v>
      </c>
      <c r="L966" s="21">
        <v>7.6300000000000007E-2</v>
      </c>
      <c r="M966" s="4">
        <v>0</v>
      </c>
      <c r="N966" s="4">
        <v>0</v>
      </c>
      <c r="O966" s="4">
        <v>0</v>
      </c>
      <c r="P966" s="4">
        <v>98.1</v>
      </c>
      <c r="Q966" s="15">
        <v>0</v>
      </c>
      <c r="R966" s="15">
        <v>98591.78</v>
      </c>
      <c r="S966" s="15">
        <v>60824.28</v>
      </c>
      <c r="T966" s="15">
        <v>2854219.26</v>
      </c>
      <c r="U966" s="22">
        <f t="shared" si="75"/>
        <v>2695521.09</v>
      </c>
      <c r="V966" s="23">
        <f t="shared" si="76"/>
        <v>5.5601253983549932E-2</v>
      </c>
      <c r="W966" s="24">
        <f>Parametros!$B$4*H966+Parametros!$B$5*K966*100+Parametros!$B$6*P966+Parametros!$B$7*(1-L966)*100</f>
        <v>90.272500000000008</v>
      </c>
      <c r="X966" s="16">
        <f>INDEX('Tasa Referencia'!$B$2:$B$37,MATCH(B966,'Tasa Referencia'!$A$2:$A$37,0))</f>
        <v>8.1699999999999995E-2</v>
      </c>
      <c r="Y966" s="16">
        <f>INDEX('Catalogo Proveedores'!$N$2:$N$101,MATCH(A966,'Catalogo Proveedores'!$A$2:$A$101,0))</f>
        <v>5.4300000000000001E-2</v>
      </c>
      <c r="Z966" s="14">
        <v>-5.9000000000000003E-4</v>
      </c>
      <c r="AA966" s="16">
        <f t="shared" si="77"/>
        <v>0.13541</v>
      </c>
      <c r="AB966" s="25">
        <f t="shared" si="78"/>
        <v>1.0639014349287157E-2</v>
      </c>
      <c r="AC966" s="23">
        <f t="shared" si="79"/>
        <v>4.4962239634262775E-2</v>
      </c>
    </row>
    <row r="967" spans="1:29" x14ac:dyDescent="0.3">
      <c r="A967" s="4" t="s">
        <v>127</v>
      </c>
      <c r="B967" s="18">
        <v>45809</v>
      </c>
      <c r="C967" s="4" t="s">
        <v>282</v>
      </c>
      <c r="D967" s="4">
        <v>6</v>
      </c>
      <c r="E967" s="15">
        <v>2722353.53</v>
      </c>
      <c r="F967" s="19">
        <v>1.1957</v>
      </c>
      <c r="G967" s="20">
        <v>0</v>
      </c>
      <c r="H967" s="4">
        <v>79.099999999999994</v>
      </c>
      <c r="I967" s="4">
        <v>13</v>
      </c>
      <c r="J967" s="4">
        <v>1</v>
      </c>
      <c r="K967" s="21">
        <v>0.94399999999999995</v>
      </c>
      <c r="L967" s="21">
        <v>5.0200000000000002E-2</v>
      </c>
      <c r="M967" s="4">
        <v>0</v>
      </c>
      <c r="N967" s="4">
        <v>0</v>
      </c>
      <c r="O967" s="4">
        <v>0</v>
      </c>
      <c r="P967" s="4">
        <v>100</v>
      </c>
      <c r="Q967" s="15">
        <v>0</v>
      </c>
      <c r="R967" s="15">
        <v>80424.78</v>
      </c>
      <c r="S967" s="15">
        <v>46438.82</v>
      </c>
      <c r="T967" s="15">
        <v>3123341.82</v>
      </c>
      <c r="U967" s="22">
        <f t="shared" si="75"/>
        <v>2756339.4899999998</v>
      </c>
      <c r="V967" s="23">
        <f t="shared" si="76"/>
        <v>0.11750309481016077</v>
      </c>
      <c r="W967" s="24">
        <f>Parametros!$B$4*H967+Parametros!$B$5*K967*100+Parametros!$B$6*P967+Parametros!$B$7*(1-L967)*100</f>
        <v>90.251999999999995</v>
      </c>
      <c r="X967" s="16">
        <f>INDEX('Tasa Referencia'!$B$2:$B$37,MATCH(B967,'Tasa Referencia'!$A$2:$A$37,0))</f>
        <v>8.1600000000000006E-2</v>
      </c>
      <c r="Y967" s="16">
        <f>INDEX('Catalogo Proveedores'!$N$2:$N$101,MATCH(A967,'Catalogo Proveedores'!$A$2:$A$101,0))</f>
        <v>5.4300000000000001E-2</v>
      </c>
      <c r="Z967" s="14">
        <v>-1.7899999999999999E-3</v>
      </c>
      <c r="AA967" s="16">
        <f t="shared" si="77"/>
        <v>0.13411000000000001</v>
      </c>
      <c r="AB967" s="25">
        <f t="shared" si="78"/>
        <v>1.0542535200253056E-2</v>
      </c>
      <c r="AC967" s="23">
        <f t="shared" si="79"/>
        <v>0.10696055960990772</v>
      </c>
    </row>
    <row r="968" spans="1:29" x14ac:dyDescent="0.3">
      <c r="A968" s="4" t="s">
        <v>127</v>
      </c>
      <c r="B968" s="18">
        <v>45839</v>
      </c>
      <c r="C968" s="4" t="s">
        <v>282</v>
      </c>
      <c r="D968" s="4">
        <v>7</v>
      </c>
      <c r="E968" s="15">
        <v>2606037.5</v>
      </c>
      <c r="F968" s="19">
        <v>1.1957</v>
      </c>
      <c r="G968" s="20">
        <v>0</v>
      </c>
      <c r="H968" s="4">
        <v>78.900000000000006</v>
      </c>
      <c r="I968" s="4">
        <v>8</v>
      </c>
      <c r="J968" s="4">
        <v>2</v>
      </c>
      <c r="K968" s="21">
        <v>0.78100000000000003</v>
      </c>
      <c r="L968" s="21">
        <v>4.8899999999999999E-2</v>
      </c>
      <c r="M968" s="4">
        <v>1</v>
      </c>
      <c r="N968" s="4">
        <v>0</v>
      </c>
      <c r="O968" s="4">
        <v>0</v>
      </c>
      <c r="P968" s="4">
        <v>91.6</v>
      </c>
      <c r="Q968" s="15">
        <v>6785.13</v>
      </c>
      <c r="R968" s="15">
        <v>62419.519999999997</v>
      </c>
      <c r="S968" s="15">
        <v>48626.23</v>
      </c>
      <c r="T968" s="15">
        <v>2635352.69</v>
      </c>
      <c r="U968" s="22">
        <f t="shared" si="75"/>
        <v>2626615.92</v>
      </c>
      <c r="V968" s="23">
        <f t="shared" si="76"/>
        <v>3.3152185030687559E-3</v>
      </c>
      <c r="W968" s="24">
        <f>Parametros!$B$4*H968+Parametros!$B$5*K968*100+Parametros!$B$6*P968+Parametros!$B$7*(1-L968)*100</f>
        <v>83.631500000000017</v>
      </c>
      <c r="X968" s="16">
        <f>INDEX('Tasa Referencia'!$B$2:$B$37,MATCH(B968,'Tasa Referencia'!$A$2:$A$37,0))</f>
        <v>8.0699999999999994E-2</v>
      </c>
      <c r="Y968" s="16">
        <f>INDEX('Catalogo Proveedores'!$N$2:$N$101,MATCH(A968,'Catalogo Proveedores'!$A$2:$A$101,0))</f>
        <v>5.4300000000000001E-2</v>
      </c>
      <c r="Z968" s="14">
        <v>2.7999999999999998E-4</v>
      </c>
      <c r="AA968" s="16">
        <f t="shared" si="77"/>
        <v>0.13528000000000001</v>
      </c>
      <c r="AB968" s="25">
        <f t="shared" si="78"/>
        <v>1.062937099233463E-2</v>
      </c>
      <c r="AC968" s="23">
        <f t="shared" si="79"/>
        <v>-7.3141524892658743E-3</v>
      </c>
    </row>
    <row r="969" spans="1:29" x14ac:dyDescent="0.3">
      <c r="A969" s="4" t="s">
        <v>127</v>
      </c>
      <c r="B969" s="18">
        <v>45870</v>
      </c>
      <c r="C969" s="4" t="s">
        <v>282</v>
      </c>
      <c r="D969" s="4">
        <v>8</v>
      </c>
      <c r="E969" s="15">
        <v>2617406.5499999998</v>
      </c>
      <c r="F969" s="19">
        <v>1.1957</v>
      </c>
      <c r="G969" s="20">
        <v>0</v>
      </c>
      <c r="H969" s="4">
        <v>79.400000000000006</v>
      </c>
      <c r="I969" s="4">
        <v>11</v>
      </c>
      <c r="J969" s="4">
        <v>1</v>
      </c>
      <c r="K969" s="21">
        <v>0.92079999999999995</v>
      </c>
      <c r="L969" s="21">
        <v>0.104</v>
      </c>
      <c r="M969" s="4">
        <v>2</v>
      </c>
      <c r="N969" s="4">
        <v>0</v>
      </c>
      <c r="O969" s="4">
        <v>0</v>
      </c>
      <c r="P969" s="4">
        <v>96.1</v>
      </c>
      <c r="Q969" s="15">
        <v>49191.76</v>
      </c>
      <c r="R969" s="15">
        <v>148212.1</v>
      </c>
      <c r="S969" s="15">
        <v>86898.64</v>
      </c>
      <c r="T969" s="15">
        <v>2796627.18</v>
      </c>
      <c r="U969" s="22">
        <f t="shared" si="75"/>
        <v>2727911.7699999996</v>
      </c>
      <c r="V969" s="23">
        <f t="shared" si="76"/>
        <v>2.4570815334777878E-2</v>
      </c>
      <c r="W969" s="24">
        <f>Parametros!$B$4*H969+Parametros!$B$5*K969*100+Parametros!$B$6*P969+Parametros!$B$7*(1-L969)*100</f>
        <v>88.073999999999998</v>
      </c>
      <c r="X969" s="16">
        <f>INDEX('Tasa Referencia'!$B$2:$B$37,MATCH(B969,'Tasa Referencia'!$A$2:$A$37,0))</f>
        <v>7.7399999999999997E-2</v>
      </c>
      <c r="Y969" s="16">
        <f>INDEX('Catalogo Proveedores'!$N$2:$N$101,MATCH(A969,'Catalogo Proveedores'!$A$2:$A$101,0))</f>
        <v>5.4300000000000001E-2</v>
      </c>
      <c r="Z969" s="14">
        <v>-3.9199999999999999E-3</v>
      </c>
      <c r="AA969" s="16">
        <f t="shared" si="77"/>
        <v>0.12777999999999998</v>
      </c>
      <c r="AB969" s="25">
        <f t="shared" si="78"/>
        <v>1.0071302486611922E-2</v>
      </c>
      <c r="AC969" s="23">
        <f t="shared" si="79"/>
        <v>1.4499512848165957E-2</v>
      </c>
    </row>
    <row r="970" spans="1:29" x14ac:dyDescent="0.3">
      <c r="A970" s="4" t="s">
        <v>127</v>
      </c>
      <c r="B970" s="18">
        <v>45901</v>
      </c>
      <c r="C970" s="4" t="s">
        <v>282</v>
      </c>
      <c r="D970" s="4">
        <v>9</v>
      </c>
      <c r="E970" s="15">
        <v>2469255.69</v>
      </c>
      <c r="F970" s="19">
        <v>1.1957</v>
      </c>
      <c r="G970" s="20">
        <v>0</v>
      </c>
      <c r="H970" s="4">
        <v>79.400000000000006</v>
      </c>
      <c r="I970" s="4">
        <v>15</v>
      </c>
      <c r="J970" s="4">
        <v>1</v>
      </c>
      <c r="K970" s="21">
        <v>0.95069999999999999</v>
      </c>
      <c r="L970" s="21">
        <v>0.1176</v>
      </c>
      <c r="M970" s="4">
        <v>0</v>
      </c>
      <c r="N970" s="4">
        <v>0</v>
      </c>
      <c r="O970" s="4">
        <v>0</v>
      </c>
      <c r="P970" s="4">
        <v>100</v>
      </c>
      <c r="Q970" s="15">
        <v>0</v>
      </c>
      <c r="R970" s="15">
        <v>89577.57</v>
      </c>
      <c r="S970" s="15">
        <v>92030.98</v>
      </c>
      <c r="T970" s="15">
        <v>2836765.04</v>
      </c>
      <c r="U970" s="22">
        <f t="shared" si="75"/>
        <v>2466802.2799999998</v>
      </c>
      <c r="V970" s="23">
        <f t="shared" si="76"/>
        <v>0.13041713176217098</v>
      </c>
      <c r="W970" s="24">
        <f>Parametros!$B$4*H970+Parametros!$B$5*K970*100+Parametros!$B$6*P970+Parametros!$B$7*(1-L970)*100</f>
        <v>89.546999999999997</v>
      </c>
      <c r="X970" s="16">
        <f>INDEX('Tasa Referencia'!$B$2:$B$37,MATCH(B970,'Tasa Referencia'!$A$2:$A$37,0))</f>
        <v>7.4899999999999994E-2</v>
      </c>
      <c r="Y970" s="16">
        <f>INDEX('Catalogo Proveedores'!$N$2:$N$101,MATCH(A970,'Catalogo Proveedores'!$A$2:$A$101,0))</f>
        <v>5.4300000000000001E-2</v>
      </c>
      <c r="Z970" s="14">
        <v>2.48E-3</v>
      </c>
      <c r="AA970" s="16">
        <f t="shared" si="77"/>
        <v>0.13167999999999999</v>
      </c>
      <c r="AB970" s="25">
        <f t="shared" si="78"/>
        <v>1.0361921238571048E-2</v>
      </c>
      <c r="AC970" s="23">
        <f t="shared" si="79"/>
        <v>0.12005521052359994</v>
      </c>
    </row>
    <row r="971" spans="1:29" x14ac:dyDescent="0.3">
      <c r="A971" s="4" t="s">
        <v>127</v>
      </c>
      <c r="B971" s="18">
        <v>45931</v>
      </c>
      <c r="C971" s="4" t="s">
        <v>282</v>
      </c>
      <c r="D971" s="4">
        <v>10</v>
      </c>
      <c r="E971" s="15">
        <v>2367633.9300000002</v>
      </c>
      <c r="F971" s="19">
        <v>1.1957</v>
      </c>
      <c r="G971" s="20">
        <v>0</v>
      </c>
      <c r="H971" s="4">
        <v>76.2</v>
      </c>
      <c r="I971" s="4">
        <v>10</v>
      </c>
      <c r="J971" s="4">
        <v>1</v>
      </c>
      <c r="K971" s="21">
        <v>0.87809999999999999</v>
      </c>
      <c r="L971" s="21">
        <v>5.7700000000000001E-2</v>
      </c>
      <c r="M971" s="4">
        <v>4</v>
      </c>
      <c r="N971" s="4">
        <v>0</v>
      </c>
      <c r="O971" s="4">
        <v>0</v>
      </c>
      <c r="P971" s="4">
        <v>96.5</v>
      </c>
      <c r="Q971" s="15">
        <v>42827.81</v>
      </c>
      <c r="R971" s="15">
        <v>50995.22</v>
      </c>
      <c r="S971" s="15">
        <v>45686.11</v>
      </c>
      <c r="T971" s="15">
        <v>2477934.67</v>
      </c>
      <c r="U971" s="22">
        <f t="shared" si="75"/>
        <v>2415770.8500000006</v>
      </c>
      <c r="V971" s="23">
        <f t="shared" si="76"/>
        <v>2.5086948720887531E-2</v>
      </c>
      <c r="W971" s="24">
        <f>Parametros!$B$4*H971+Parametros!$B$5*K971*100+Parametros!$B$6*P971+Parametros!$B$7*(1-L971)*100</f>
        <v>86.447500000000005</v>
      </c>
      <c r="X971" s="16">
        <f>INDEX('Tasa Referencia'!$B$2:$B$37,MATCH(B971,'Tasa Referencia'!$A$2:$A$37,0))</f>
        <v>7.4300000000000005E-2</v>
      </c>
      <c r="Y971" s="16">
        <f>INDEX('Catalogo Proveedores'!$N$2:$N$101,MATCH(A971,'Catalogo Proveedores'!$A$2:$A$101,0))</f>
        <v>5.4300000000000001E-2</v>
      </c>
      <c r="Z971" s="14">
        <v>-5.5000000000000003E-4</v>
      </c>
      <c r="AA971" s="16">
        <f t="shared" si="77"/>
        <v>0.12805</v>
      </c>
      <c r="AB971" s="25">
        <f t="shared" si="78"/>
        <v>1.0091451904870041E-2</v>
      </c>
      <c r="AC971" s="23">
        <f t="shared" si="79"/>
        <v>1.499549681601749E-2</v>
      </c>
    </row>
    <row r="972" spans="1:29" x14ac:dyDescent="0.3">
      <c r="A972" s="4" t="s">
        <v>127</v>
      </c>
      <c r="B972" s="18">
        <v>45962</v>
      </c>
      <c r="C972" s="4" t="s">
        <v>282</v>
      </c>
      <c r="D972" s="4">
        <v>11</v>
      </c>
      <c r="E972" s="15">
        <v>2033744.67</v>
      </c>
      <c r="F972" s="19">
        <v>1.2334000000000001</v>
      </c>
      <c r="G972" s="20">
        <v>3.1600000000000003E-2</v>
      </c>
      <c r="H972" s="4">
        <v>74.599999999999994</v>
      </c>
      <c r="I972" s="4">
        <v>12</v>
      </c>
      <c r="J972" s="4">
        <v>0</v>
      </c>
      <c r="K972" s="21">
        <v>0.97260000000000002</v>
      </c>
      <c r="L972" s="21">
        <v>8.7900000000000006E-2</v>
      </c>
      <c r="M972" s="4">
        <v>0</v>
      </c>
      <c r="N972" s="4">
        <v>0</v>
      </c>
      <c r="O972" s="4">
        <v>0</v>
      </c>
      <c r="P972" s="4">
        <v>93.4</v>
      </c>
      <c r="Q972" s="15">
        <v>0</v>
      </c>
      <c r="R972" s="15">
        <v>122372.52</v>
      </c>
      <c r="S972" s="15">
        <v>53602.43</v>
      </c>
      <c r="T972" s="15">
        <v>2272221.87</v>
      </c>
      <c r="U972" s="22">
        <f t="shared" si="75"/>
        <v>2102514.7599999998</v>
      </c>
      <c r="V972" s="23">
        <f t="shared" si="76"/>
        <v>7.4687737249884104E-2</v>
      </c>
      <c r="W972" s="24">
        <f>Parametros!$B$4*H972+Parametros!$B$5*K972*100+Parametros!$B$6*P972+Parametros!$B$7*(1-L972)*100</f>
        <v>87.649500000000003</v>
      </c>
      <c r="X972" s="16">
        <f>INDEX('Tasa Referencia'!$B$2:$B$37,MATCH(B972,'Tasa Referencia'!$A$2:$A$37,0))</f>
        <v>7.2800000000000004E-2</v>
      </c>
      <c r="Y972" s="16">
        <f>INDEX('Catalogo Proveedores'!$N$2:$N$101,MATCH(A972,'Catalogo Proveedores'!$A$2:$A$101,0))</f>
        <v>5.4300000000000001E-2</v>
      </c>
      <c r="Z972" s="14">
        <v>-3.0200000000000001E-3</v>
      </c>
      <c r="AA972" s="16">
        <f t="shared" si="77"/>
        <v>0.12408</v>
      </c>
      <c r="AB972" s="25">
        <f t="shared" si="78"/>
        <v>9.7947344119491131E-3</v>
      </c>
      <c r="AC972" s="23">
        <f t="shared" si="79"/>
        <v>6.489300283793499E-2</v>
      </c>
    </row>
    <row r="973" spans="1:29" x14ac:dyDescent="0.3">
      <c r="A973" s="4" t="s">
        <v>127</v>
      </c>
      <c r="B973" s="18">
        <v>45992</v>
      </c>
      <c r="C973" s="4" t="s">
        <v>282</v>
      </c>
      <c r="D973" s="4">
        <v>12</v>
      </c>
      <c r="E973" s="15">
        <v>2479939.33</v>
      </c>
      <c r="F973" s="19">
        <v>1.2334000000000001</v>
      </c>
      <c r="G973" s="20">
        <v>0</v>
      </c>
      <c r="H973" s="4">
        <v>74.400000000000006</v>
      </c>
      <c r="I973" s="4">
        <v>9</v>
      </c>
      <c r="J973" s="4">
        <v>0</v>
      </c>
      <c r="K973" s="21">
        <v>1</v>
      </c>
      <c r="L973" s="21">
        <v>0.1077</v>
      </c>
      <c r="M973" s="4">
        <v>0</v>
      </c>
      <c r="N973" s="4">
        <v>0</v>
      </c>
      <c r="O973" s="4">
        <v>0</v>
      </c>
      <c r="P973" s="4">
        <v>100</v>
      </c>
      <c r="Q973" s="15">
        <v>0</v>
      </c>
      <c r="R973" s="15">
        <v>186044.81</v>
      </c>
      <c r="S973" s="15">
        <v>80102.83</v>
      </c>
      <c r="T973" s="15">
        <v>2798284.55</v>
      </c>
      <c r="U973" s="22">
        <f t="shared" si="75"/>
        <v>2585881.31</v>
      </c>
      <c r="V973" s="23">
        <f t="shared" si="76"/>
        <v>7.5904803891369721E-2</v>
      </c>
      <c r="W973" s="24">
        <f>Parametros!$B$4*H973+Parametros!$B$5*K973*100+Parametros!$B$6*P973+Parametros!$B$7*(1-L973)*100</f>
        <v>89.424499999999995</v>
      </c>
      <c r="X973" s="16">
        <f>INDEX('Tasa Referencia'!$B$2:$B$37,MATCH(B973,'Tasa Referencia'!$A$2:$A$37,0))</f>
        <v>6.9599999999999995E-2</v>
      </c>
      <c r="Y973" s="16">
        <f>INDEX('Catalogo Proveedores'!$N$2:$N$101,MATCH(A973,'Catalogo Proveedores'!$A$2:$A$101,0))</f>
        <v>5.4300000000000001E-2</v>
      </c>
      <c r="Z973" s="14">
        <v>-1.47E-3</v>
      </c>
      <c r="AA973" s="16">
        <f t="shared" si="77"/>
        <v>0.12243</v>
      </c>
      <c r="AB973" s="25">
        <f t="shared" si="78"/>
        <v>9.6711308641974636E-3</v>
      </c>
      <c r="AC973" s="23">
        <f t="shared" si="79"/>
        <v>6.6233673027172257E-2</v>
      </c>
    </row>
    <row r="974" spans="1:29" x14ac:dyDescent="0.3">
      <c r="A974" s="4" t="s">
        <v>129</v>
      </c>
      <c r="B974" s="18">
        <v>44927</v>
      </c>
      <c r="C974" s="4" t="s">
        <v>279</v>
      </c>
      <c r="D974" s="4">
        <v>1</v>
      </c>
      <c r="E974" s="15">
        <v>1653374.83</v>
      </c>
      <c r="F974" s="19">
        <v>1.0287999999999999</v>
      </c>
      <c r="G974" s="20">
        <v>2.8799999999999999E-2</v>
      </c>
      <c r="H974" s="4">
        <v>85.1</v>
      </c>
      <c r="I974" s="4">
        <v>10</v>
      </c>
      <c r="J974" s="4">
        <v>1</v>
      </c>
      <c r="K974" s="21">
        <v>0.94399999999999995</v>
      </c>
      <c r="L974" s="21">
        <v>6.0900000000000003E-2</v>
      </c>
      <c r="M974" s="4">
        <v>0</v>
      </c>
      <c r="N974" s="4">
        <v>0</v>
      </c>
      <c r="O974" s="4">
        <v>0</v>
      </c>
      <c r="P974" s="4">
        <v>81.5</v>
      </c>
      <c r="Q974" s="15">
        <v>0</v>
      </c>
      <c r="R974" s="15">
        <v>36841.31</v>
      </c>
      <c r="S974" s="15">
        <v>33520.26</v>
      </c>
      <c r="T974" s="15">
        <v>1786985.8</v>
      </c>
      <c r="U974" s="22">
        <f t="shared" si="75"/>
        <v>1656695.8800000001</v>
      </c>
      <c r="V974" s="23">
        <f t="shared" si="76"/>
        <v>7.2910439467398072E-2</v>
      </c>
      <c r="W974" s="24">
        <f>Parametros!$B$4*H974+Parametros!$B$5*K974*100+Parametros!$B$6*P974+Parametros!$B$7*(1-L974)*100</f>
        <v>88.491499999999988</v>
      </c>
      <c r="X974" s="16">
        <f>INDEX('Tasa Referencia'!$B$2:$B$37,MATCH(B974,'Tasa Referencia'!$A$2:$A$37,0))</f>
        <v>0.1125</v>
      </c>
      <c r="Y974" s="16">
        <f>INDEX('Catalogo Proveedores'!$N$2:$N$101,MATCH(A974,'Catalogo Proveedores'!$A$2:$A$101,0))</f>
        <v>3.09E-2</v>
      </c>
      <c r="Z974" s="14">
        <v>1.6199999999999999E-3</v>
      </c>
      <c r="AA974" s="16">
        <f t="shared" si="77"/>
        <v>0.14502000000000001</v>
      </c>
      <c r="AB974" s="25">
        <f t="shared" si="78"/>
        <v>1.1349093148056877E-2</v>
      </c>
      <c r="AC974" s="23">
        <f t="shared" si="79"/>
        <v>6.1561346319341195E-2</v>
      </c>
    </row>
    <row r="975" spans="1:29" x14ac:dyDescent="0.3">
      <c r="A975" s="4" t="s">
        <v>129</v>
      </c>
      <c r="B975" s="18">
        <v>44958</v>
      </c>
      <c r="C975" s="4" t="s">
        <v>279</v>
      </c>
      <c r="D975" s="4">
        <v>2</v>
      </c>
      <c r="E975" s="15">
        <v>1823154</v>
      </c>
      <c r="F975" s="19">
        <v>1.0287999999999999</v>
      </c>
      <c r="G975" s="20">
        <v>0</v>
      </c>
      <c r="H975" s="4">
        <v>84.4</v>
      </c>
      <c r="I975" s="4">
        <v>9</v>
      </c>
      <c r="J975" s="4">
        <v>2</v>
      </c>
      <c r="K975" s="21">
        <v>0.78790000000000004</v>
      </c>
      <c r="L975" s="21">
        <v>5.1200000000000002E-2</v>
      </c>
      <c r="M975" s="4">
        <v>1</v>
      </c>
      <c r="N975" s="4">
        <v>1</v>
      </c>
      <c r="O975" s="4">
        <v>32.200000000000003</v>
      </c>
      <c r="P975" s="4">
        <v>90.8</v>
      </c>
      <c r="Q975" s="15">
        <v>216196</v>
      </c>
      <c r="R975" s="15">
        <v>64603.41</v>
      </c>
      <c r="S975" s="15">
        <v>35306.089999999997</v>
      </c>
      <c r="T975" s="15">
        <v>2118982.13</v>
      </c>
      <c r="U975" s="22">
        <f t="shared" si="75"/>
        <v>2068647.32</v>
      </c>
      <c r="V975" s="23">
        <f t="shared" si="76"/>
        <v>2.3754239966148193E-2</v>
      </c>
      <c r="W975" s="24">
        <f>Parametros!$B$4*H975+Parametros!$B$5*K975*100+Parametros!$B$6*P975+Parametros!$B$7*(1-L975)*100</f>
        <v>85.569000000000003</v>
      </c>
      <c r="X975" s="16">
        <f>INDEX('Tasa Referencia'!$B$2:$B$37,MATCH(B975,'Tasa Referencia'!$A$2:$A$37,0))</f>
        <v>0.11409999999999999</v>
      </c>
      <c r="Y975" s="16">
        <f>INDEX('Catalogo Proveedores'!$N$2:$N$101,MATCH(A975,'Catalogo Proveedores'!$A$2:$A$101,0))</f>
        <v>3.09E-2</v>
      </c>
      <c r="Z975" s="14">
        <v>-2.9999999999999997E-4</v>
      </c>
      <c r="AA975" s="16">
        <f t="shared" si="77"/>
        <v>0.1447</v>
      </c>
      <c r="AB975" s="25">
        <f t="shared" si="78"/>
        <v>1.1325536560144789E-2</v>
      </c>
      <c r="AC975" s="23">
        <f t="shared" si="79"/>
        <v>1.2428703406003404E-2</v>
      </c>
    </row>
    <row r="976" spans="1:29" x14ac:dyDescent="0.3">
      <c r="A976" s="4" t="s">
        <v>129</v>
      </c>
      <c r="B976" s="18">
        <v>44986</v>
      </c>
      <c r="C976" s="4" t="s">
        <v>279</v>
      </c>
      <c r="D976" s="4">
        <v>3</v>
      </c>
      <c r="E976" s="15">
        <v>1726015.83</v>
      </c>
      <c r="F976" s="19">
        <v>1.0287999999999999</v>
      </c>
      <c r="G976" s="20">
        <v>0</v>
      </c>
      <c r="H976" s="4">
        <v>78.099999999999994</v>
      </c>
      <c r="I976" s="4">
        <v>11</v>
      </c>
      <c r="J976" s="4">
        <v>2</v>
      </c>
      <c r="K976" s="21">
        <v>0.77329999999999999</v>
      </c>
      <c r="L976" s="21">
        <v>9.9900000000000003E-2</v>
      </c>
      <c r="M976" s="4">
        <v>1</v>
      </c>
      <c r="N976" s="4">
        <v>0</v>
      </c>
      <c r="O976" s="4">
        <v>0</v>
      </c>
      <c r="P976" s="4">
        <v>85.1</v>
      </c>
      <c r="Q976" s="15">
        <v>3853.95</v>
      </c>
      <c r="R976" s="15">
        <v>112982.28</v>
      </c>
      <c r="S976" s="15">
        <v>58620.02</v>
      </c>
      <c r="T976" s="15">
        <v>1727732.56</v>
      </c>
      <c r="U976" s="22">
        <f t="shared" si="75"/>
        <v>1784232.04</v>
      </c>
      <c r="V976" s="23">
        <f t="shared" si="76"/>
        <v>-3.2701519499059493E-2</v>
      </c>
      <c r="W976" s="24">
        <f>Parametros!$B$4*H976+Parametros!$B$5*K976*100+Parametros!$B$6*P976+Parametros!$B$7*(1-L976)*100</f>
        <v>81.055499999999995</v>
      </c>
      <c r="X976" s="16">
        <f>INDEX('Tasa Referencia'!$B$2:$B$37,MATCH(B976,'Tasa Referencia'!$A$2:$A$37,0))</f>
        <v>0.114</v>
      </c>
      <c r="Y976" s="16">
        <f>INDEX('Catalogo Proveedores'!$N$2:$N$101,MATCH(A976,'Catalogo Proveedores'!$A$2:$A$101,0))</f>
        <v>3.09E-2</v>
      </c>
      <c r="Z976" s="14">
        <v>-1.3500000000000001E-3</v>
      </c>
      <c r="AA976" s="16">
        <f t="shared" si="77"/>
        <v>0.14355000000000001</v>
      </c>
      <c r="AB976" s="25">
        <f t="shared" si="78"/>
        <v>1.1240830215548892E-2</v>
      </c>
      <c r="AC976" s="23">
        <f t="shared" si="79"/>
        <v>-4.3942349714608385E-2</v>
      </c>
    </row>
    <row r="977" spans="1:29" x14ac:dyDescent="0.3">
      <c r="A977" s="4" t="s">
        <v>129</v>
      </c>
      <c r="B977" s="18">
        <v>45017</v>
      </c>
      <c r="C977" s="4" t="s">
        <v>279</v>
      </c>
      <c r="D977" s="4">
        <v>4</v>
      </c>
      <c r="E977" s="15">
        <v>1895391.56</v>
      </c>
      <c r="F977" s="19">
        <v>1.0287999999999999</v>
      </c>
      <c r="G977" s="20">
        <v>0</v>
      </c>
      <c r="H977" s="4">
        <v>77.8</v>
      </c>
      <c r="I977" s="4">
        <v>11</v>
      </c>
      <c r="J977" s="4">
        <v>3</v>
      </c>
      <c r="K977" s="21">
        <v>0.76619999999999999</v>
      </c>
      <c r="L977" s="21">
        <v>0.1104</v>
      </c>
      <c r="M977" s="4">
        <v>2</v>
      </c>
      <c r="N977" s="4">
        <v>0</v>
      </c>
      <c r="O977" s="4">
        <v>0</v>
      </c>
      <c r="P977" s="4">
        <v>80.400000000000006</v>
      </c>
      <c r="Q977" s="15">
        <v>25930.71</v>
      </c>
      <c r="R977" s="15">
        <v>133525.29999999999</v>
      </c>
      <c r="S977" s="15">
        <v>74138.100000000006</v>
      </c>
      <c r="T977" s="15">
        <v>1952834.23</v>
      </c>
      <c r="U977" s="22">
        <f t="shared" si="75"/>
        <v>1980709.47</v>
      </c>
      <c r="V977" s="23">
        <f t="shared" si="76"/>
        <v>-1.4274247947814797E-2</v>
      </c>
      <c r="W977" s="24">
        <f>Parametros!$B$4*H977+Parametros!$B$5*K977*100+Parametros!$B$6*P977+Parametros!$B$7*(1-L977)*100</f>
        <v>79.639999999999986</v>
      </c>
      <c r="X977" s="16">
        <f>INDEX('Tasa Referencia'!$B$2:$B$37,MATCH(B977,'Tasa Referencia'!$A$2:$A$37,0))</f>
        <v>0.1119</v>
      </c>
      <c r="Y977" s="16">
        <f>INDEX('Catalogo Proveedores'!$N$2:$N$101,MATCH(A977,'Catalogo Proveedores'!$A$2:$A$101,0))</f>
        <v>3.09E-2</v>
      </c>
      <c r="Z977" s="14">
        <v>-2.15E-3</v>
      </c>
      <c r="AA977" s="16">
        <f t="shared" si="77"/>
        <v>0.14065</v>
      </c>
      <c r="AB977" s="25">
        <f t="shared" si="78"/>
        <v>1.1026875677265124E-2</v>
      </c>
      <c r="AC977" s="23">
        <f t="shared" si="79"/>
        <v>-2.530112362507992E-2</v>
      </c>
    </row>
    <row r="978" spans="1:29" x14ac:dyDescent="0.3">
      <c r="A978" s="4" t="s">
        <v>129</v>
      </c>
      <c r="B978" s="18">
        <v>45047</v>
      </c>
      <c r="C978" s="4" t="s">
        <v>279</v>
      </c>
      <c r="D978" s="4">
        <v>5</v>
      </c>
      <c r="E978" s="15">
        <v>2006120.74</v>
      </c>
      <c r="F978" s="19">
        <v>1.0287999999999999</v>
      </c>
      <c r="G978" s="20">
        <v>0</v>
      </c>
      <c r="H978" s="4">
        <v>75.8</v>
      </c>
      <c r="I978" s="4">
        <v>6</v>
      </c>
      <c r="J978" s="4">
        <v>1</v>
      </c>
      <c r="K978" s="21">
        <v>0.90620000000000001</v>
      </c>
      <c r="L978" s="21">
        <v>0.10630000000000001</v>
      </c>
      <c r="M978" s="4">
        <v>1</v>
      </c>
      <c r="N978" s="4">
        <v>1</v>
      </c>
      <c r="O978" s="4">
        <v>8.8000000000000007</v>
      </c>
      <c r="P978" s="4">
        <v>90.4</v>
      </c>
      <c r="Q978" s="15">
        <v>96151.45</v>
      </c>
      <c r="R978" s="15">
        <v>112482.55</v>
      </c>
      <c r="S978" s="15">
        <v>67977.94</v>
      </c>
      <c r="T978" s="15">
        <v>2209094.2599999998</v>
      </c>
      <c r="U978" s="22">
        <f t="shared" si="75"/>
        <v>2146776.7999999998</v>
      </c>
      <c r="V978" s="23">
        <f t="shared" si="76"/>
        <v>2.8209507004015286E-2</v>
      </c>
      <c r="W978" s="24">
        <f>Parametros!$B$4*H978+Parametros!$B$5*K978*100+Parametros!$B$6*P978+Parametros!$B$7*(1-L978)*100</f>
        <v>85.201499999999996</v>
      </c>
      <c r="X978" s="16">
        <f>INDEX('Tasa Referencia'!$B$2:$B$37,MATCH(B978,'Tasa Referencia'!$A$2:$A$37,0))</f>
        <v>0.11210000000000001</v>
      </c>
      <c r="Y978" s="16">
        <f>INDEX('Catalogo Proveedores'!$N$2:$N$101,MATCH(A978,'Catalogo Proveedores'!$A$2:$A$101,0))</f>
        <v>3.09E-2</v>
      </c>
      <c r="Z978" s="14">
        <v>-4.2500000000000003E-3</v>
      </c>
      <c r="AA978" s="16">
        <f t="shared" si="77"/>
        <v>0.13875000000000001</v>
      </c>
      <c r="AB978" s="25">
        <f t="shared" si="78"/>
        <v>1.0886428038975104E-2</v>
      </c>
      <c r="AC978" s="23">
        <f t="shared" si="79"/>
        <v>1.7323078965040182E-2</v>
      </c>
    </row>
    <row r="979" spans="1:29" x14ac:dyDescent="0.3">
      <c r="A979" s="4" t="s">
        <v>129</v>
      </c>
      <c r="B979" s="18">
        <v>45078</v>
      </c>
      <c r="C979" s="4" t="s">
        <v>279</v>
      </c>
      <c r="D979" s="4">
        <v>6</v>
      </c>
      <c r="E979" s="15">
        <v>1928123.71</v>
      </c>
      <c r="F979" s="19">
        <v>1.0287999999999999</v>
      </c>
      <c r="G979" s="20">
        <v>0</v>
      </c>
      <c r="H979" s="4">
        <v>75.5</v>
      </c>
      <c r="I979" s="4">
        <v>9</v>
      </c>
      <c r="J979" s="4">
        <v>1</v>
      </c>
      <c r="K979" s="21">
        <v>0.84950000000000003</v>
      </c>
      <c r="L979" s="21">
        <v>5.1499999999999997E-2</v>
      </c>
      <c r="M979" s="4">
        <v>0</v>
      </c>
      <c r="N979" s="4">
        <v>0</v>
      </c>
      <c r="O979" s="4">
        <v>0</v>
      </c>
      <c r="P979" s="4">
        <v>88.5</v>
      </c>
      <c r="Q979" s="15">
        <v>0</v>
      </c>
      <c r="R979" s="15">
        <v>48582.95</v>
      </c>
      <c r="S979" s="15">
        <v>33623.24</v>
      </c>
      <c r="T979" s="15">
        <v>2000960.84</v>
      </c>
      <c r="U979" s="22">
        <f t="shared" si="75"/>
        <v>1943083.42</v>
      </c>
      <c r="V979" s="23">
        <f t="shared" si="76"/>
        <v>2.8924813940886598E-2</v>
      </c>
      <c r="W979" s="24">
        <f>Parametros!$B$4*H979+Parametros!$B$5*K979*100+Parametros!$B$6*P979+Parametros!$B$7*(1-L979)*100</f>
        <v>83.837500000000006</v>
      </c>
      <c r="X979" s="16">
        <f>INDEX('Tasa Referencia'!$B$2:$B$37,MATCH(B979,'Tasa Referencia'!$A$2:$A$37,0))</f>
        <v>0.1119</v>
      </c>
      <c r="Y979" s="16">
        <f>INDEX('Catalogo Proveedores'!$N$2:$N$101,MATCH(A979,'Catalogo Proveedores'!$A$2:$A$101,0))</f>
        <v>3.09E-2</v>
      </c>
      <c r="Z979" s="14">
        <v>-3.7699999999999999E-3</v>
      </c>
      <c r="AA979" s="16">
        <f t="shared" si="77"/>
        <v>0.13903000000000001</v>
      </c>
      <c r="AB979" s="25">
        <f t="shared" si="78"/>
        <v>1.0907139074926242E-2</v>
      </c>
      <c r="AC979" s="23">
        <f t="shared" si="79"/>
        <v>1.8017674865960356E-2</v>
      </c>
    </row>
    <row r="980" spans="1:29" x14ac:dyDescent="0.3">
      <c r="A980" s="4" t="s">
        <v>129</v>
      </c>
      <c r="B980" s="18">
        <v>45108</v>
      </c>
      <c r="C980" s="4" t="s">
        <v>279</v>
      </c>
      <c r="D980" s="4">
        <v>7</v>
      </c>
      <c r="E980" s="15">
        <v>1990491.6</v>
      </c>
      <c r="F980" s="19">
        <v>1.0287999999999999</v>
      </c>
      <c r="G980" s="20">
        <v>0</v>
      </c>
      <c r="H980" s="4">
        <v>76.599999999999994</v>
      </c>
      <c r="I980" s="4">
        <v>8</v>
      </c>
      <c r="J980" s="4">
        <v>1</v>
      </c>
      <c r="K980" s="21">
        <v>0.88260000000000005</v>
      </c>
      <c r="L980" s="21">
        <v>0.13059999999999999</v>
      </c>
      <c r="M980" s="4">
        <v>0</v>
      </c>
      <c r="N980" s="4">
        <v>0</v>
      </c>
      <c r="O980" s="4">
        <v>0</v>
      </c>
      <c r="P980" s="4">
        <v>87.6</v>
      </c>
      <c r="Q980" s="15">
        <v>0</v>
      </c>
      <c r="R980" s="15">
        <v>92501.37</v>
      </c>
      <c r="S980" s="15">
        <v>81948.13</v>
      </c>
      <c r="T980" s="15">
        <v>2164164.37</v>
      </c>
      <c r="U980" s="22">
        <f t="shared" si="75"/>
        <v>2001044.8400000003</v>
      </c>
      <c r="V980" s="23">
        <f t="shared" si="76"/>
        <v>7.5372985648035504E-2</v>
      </c>
      <c r="W980" s="24">
        <f>Parametros!$B$4*H980+Parametros!$B$5*K980*100+Parametros!$B$6*P980+Parametros!$B$7*(1-L980)*100</f>
        <v>83.84899999999999</v>
      </c>
      <c r="X980" s="16">
        <f>INDEX('Tasa Referencia'!$B$2:$B$37,MATCH(B980,'Tasa Referencia'!$A$2:$A$37,0))</f>
        <v>0.1132</v>
      </c>
      <c r="Y980" s="16">
        <f>INDEX('Catalogo Proveedores'!$N$2:$N$101,MATCH(A980,'Catalogo Proveedores'!$A$2:$A$101,0))</f>
        <v>3.09E-2</v>
      </c>
      <c r="Z980" s="14">
        <v>-2.32E-3</v>
      </c>
      <c r="AA980" s="16">
        <f t="shared" si="77"/>
        <v>0.14178000000000002</v>
      </c>
      <c r="AB980" s="25">
        <f t="shared" si="78"/>
        <v>1.1110303398223165E-2</v>
      </c>
      <c r="AC980" s="23">
        <f t="shared" si="79"/>
        <v>6.4262682249812339E-2</v>
      </c>
    </row>
    <row r="981" spans="1:29" x14ac:dyDescent="0.3">
      <c r="A981" s="4" t="s">
        <v>129</v>
      </c>
      <c r="B981" s="18">
        <v>45139</v>
      </c>
      <c r="C981" s="4" t="s">
        <v>279</v>
      </c>
      <c r="D981" s="4">
        <v>8</v>
      </c>
      <c r="E981" s="15">
        <v>1852281.67</v>
      </c>
      <c r="F981" s="19">
        <v>1.0598000000000001</v>
      </c>
      <c r="G981" s="20">
        <v>3.0099999999999998E-2</v>
      </c>
      <c r="H981" s="4">
        <v>77.3</v>
      </c>
      <c r="I981" s="4">
        <v>8</v>
      </c>
      <c r="J981" s="4">
        <v>1</v>
      </c>
      <c r="K981" s="21">
        <v>0.8901</v>
      </c>
      <c r="L981" s="21">
        <v>0.1328</v>
      </c>
      <c r="M981" s="4">
        <v>0</v>
      </c>
      <c r="N981" s="4">
        <v>0</v>
      </c>
      <c r="O981" s="4">
        <v>0</v>
      </c>
      <c r="P981" s="4">
        <v>89.9</v>
      </c>
      <c r="Q981" s="15">
        <v>0</v>
      </c>
      <c r="R981" s="15">
        <v>167791.13</v>
      </c>
      <c r="S981" s="15">
        <v>77475.53</v>
      </c>
      <c r="T981" s="15">
        <v>2054020.39</v>
      </c>
      <c r="U981" s="22">
        <f t="shared" si="75"/>
        <v>1942597.2699999998</v>
      </c>
      <c r="V981" s="23">
        <f t="shared" si="76"/>
        <v>5.4246355363590189E-2</v>
      </c>
      <c r="W981" s="24">
        <f>Parametros!$B$4*H981+Parametros!$B$5*K981*100+Parametros!$B$6*P981+Parametros!$B$7*(1-L981)*100</f>
        <v>84.745999999999995</v>
      </c>
      <c r="X981" s="16">
        <f>INDEX('Tasa Referencia'!$B$2:$B$37,MATCH(B981,'Tasa Referencia'!$A$2:$A$37,0))</f>
        <v>0.1124</v>
      </c>
      <c r="Y981" s="16">
        <f>INDEX('Catalogo Proveedores'!$N$2:$N$101,MATCH(A981,'Catalogo Proveedores'!$A$2:$A$101,0))</f>
        <v>3.09E-2</v>
      </c>
      <c r="Z981" s="14">
        <v>-1.0399999999999999E-3</v>
      </c>
      <c r="AA981" s="16">
        <f t="shared" si="77"/>
        <v>0.14226</v>
      </c>
      <c r="AB981" s="25">
        <f t="shared" si="78"/>
        <v>1.114571882092652E-2</v>
      </c>
      <c r="AC981" s="23">
        <f t="shared" si="79"/>
        <v>4.3100636542663669E-2</v>
      </c>
    </row>
    <row r="982" spans="1:29" x14ac:dyDescent="0.3">
      <c r="A982" s="4" t="s">
        <v>129</v>
      </c>
      <c r="B982" s="18">
        <v>45170</v>
      </c>
      <c r="C982" s="4" t="s">
        <v>279</v>
      </c>
      <c r="D982" s="4">
        <v>9</v>
      </c>
      <c r="E982" s="15">
        <v>1787990.74</v>
      </c>
      <c r="F982" s="19">
        <v>1.0598000000000001</v>
      </c>
      <c r="G982" s="20">
        <v>0</v>
      </c>
      <c r="H982" s="4">
        <v>75.599999999999994</v>
      </c>
      <c r="I982" s="4">
        <v>6</v>
      </c>
      <c r="J982" s="4">
        <v>1</v>
      </c>
      <c r="K982" s="21">
        <v>0.77039999999999997</v>
      </c>
      <c r="L982" s="21">
        <v>5.2299999999999999E-2</v>
      </c>
      <c r="M982" s="4">
        <v>3</v>
      </c>
      <c r="N982" s="4">
        <v>0</v>
      </c>
      <c r="O982" s="4">
        <v>0</v>
      </c>
      <c r="P982" s="4">
        <v>88.4</v>
      </c>
      <c r="Q982" s="15">
        <v>162218.03</v>
      </c>
      <c r="R982" s="15">
        <v>35468.15</v>
      </c>
      <c r="S982" s="15">
        <v>31643.63</v>
      </c>
      <c r="T982" s="15">
        <v>1786062.99</v>
      </c>
      <c r="U982" s="22">
        <f t="shared" si="75"/>
        <v>1954033.29</v>
      </c>
      <c r="V982" s="23">
        <f t="shared" si="76"/>
        <v>-9.404500341838451E-2</v>
      </c>
      <c r="W982" s="24">
        <f>Parametros!$B$4*H982+Parametros!$B$5*K982*100+Parametros!$B$6*P982+Parametros!$B$7*(1-L982)*100</f>
        <v>81.467500000000001</v>
      </c>
      <c r="X982" s="16">
        <f>INDEX('Tasa Referencia'!$B$2:$B$37,MATCH(B982,'Tasa Referencia'!$A$2:$A$37,0))</f>
        <v>0.1134</v>
      </c>
      <c r="Y982" s="16">
        <f>INDEX('Catalogo Proveedores'!$N$2:$N$101,MATCH(A982,'Catalogo Proveedores'!$A$2:$A$101,0))</f>
        <v>3.09E-2</v>
      </c>
      <c r="Z982" s="14">
        <v>-2.1299999999999999E-3</v>
      </c>
      <c r="AA982" s="16">
        <f t="shared" si="77"/>
        <v>0.14217000000000002</v>
      </c>
      <c r="AB982" s="25">
        <f t="shared" si="78"/>
        <v>1.1139079468442503E-2</v>
      </c>
      <c r="AC982" s="23">
        <f t="shared" si="79"/>
        <v>-0.10518408288682701</v>
      </c>
    </row>
    <row r="983" spans="1:29" x14ac:dyDescent="0.3">
      <c r="A983" s="4" t="s">
        <v>129</v>
      </c>
      <c r="B983" s="18">
        <v>45200</v>
      </c>
      <c r="C983" s="4" t="s">
        <v>279</v>
      </c>
      <c r="D983" s="4">
        <v>10</v>
      </c>
      <c r="E983" s="15">
        <v>1693651.13</v>
      </c>
      <c r="F983" s="19">
        <v>1.0598000000000001</v>
      </c>
      <c r="G983" s="20">
        <v>0</v>
      </c>
      <c r="H983" s="4">
        <v>76.400000000000006</v>
      </c>
      <c r="I983" s="4">
        <v>12</v>
      </c>
      <c r="J983" s="4">
        <v>1</v>
      </c>
      <c r="K983" s="21">
        <v>0.93569999999999998</v>
      </c>
      <c r="L983" s="21">
        <v>8.2500000000000004E-2</v>
      </c>
      <c r="M983" s="4">
        <v>1</v>
      </c>
      <c r="N983" s="4">
        <v>0</v>
      </c>
      <c r="O983" s="4">
        <v>0</v>
      </c>
      <c r="P983" s="4">
        <v>88.3</v>
      </c>
      <c r="Q983" s="15">
        <v>19102.88</v>
      </c>
      <c r="R983" s="15">
        <v>58084.639999999999</v>
      </c>
      <c r="S983" s="15">
        <v>45312.480000000003</v>
      </c>
      <c r="T983" s="15">
        <v>1867520.46</v>
      </c>
      <c r="U983" s="22">
        <f t="shared" si="75"/>
        <v>1725526.1699999997</v>
      </c>
      <c r="V983" s="23">
        <f t="shared" si="76"/>
        <v>7.6033592692205512E-2</v>
      </c>
      <c r="W983" s="24">
        <f>Parametros!$B$4*H983+Parametros!$B$5*K983*100+Parametros!$B$6*P983+Parametros!$B$7*(1-L983)*100</f>
        <v>86.233499999999992</v>
      </c>
      <c r="X983" s="16">
        <f>INDEX('Tasa Referencia'!$B$2:$B$37,MATCH(B983,'Tasa Referencia'!$A$2:$A$37,0))</f>
        <v>0.1103</v>
      </c>
      <c r="Y983" s="16">
        <f>INDEX('Catalogo Proveedores'!$N$2:$N$101,MATCH(A983,'Catalogo Proveedores'!$A$2:$A$101,0))</f>
        <v>3.09E-2</v>
      </c>
      <c r="Z983" s="14">
        <v>-4.6999999999999999E-4</v>
      </c>
      <c r="AA983" s="16">
        <f t="shared" si="77"/>
        <v>0.14072999999999999</v>
      </c>
      <c r="AB983" s="25">
        <f t="shared" si="78"/>
        <v>1.1032784555987885E-2</v>
      </c>
      <c r="AC983" s="23">
        <f t="shared" si="79"/>
        <v>6.5000808136217628E-2</v>
      </c>
    </row>
    <row r="984" spans="1:29" x14ac:dyDescent="0.3">
      <c r="A984" s="4" t="s">
        <v>129</v>
      </c>
      <c r="B984" s="18">
        <v>45231</v>
      </c>
      <c r="C984" s="4" t="s">
        <v>279</v>
      </c>
      <c r="D984" s="4">
        <v>11</v>
      </c>
      <c r="E984" s="15">
        <v>1658702.77</v>
      </c>
      <c r="F984" s="19">
        <v>1.0598000000000001</v>
      </c>
      <c r="G984" s="20">
        <v>0</v>
      </c>
      <c r="H984" s="4">
        <v>75.2</v>
      </c>
      <c r="I984" s="4">
        <v>8</v>
      </c>
      <c r="J984" s="4">
        <v>1</v>
      </c>
      <c r="K984" s="21">
        <v>0.90649999999999997</v>
      </c>
      <c r="L984" s="21">
        <v>0.1082</v>
      </c>
      <c r="M984" s="4">
        <v>0</v>
      </c>
      <c r="N984" s="4">
        <v>0</v>
      </c>
      <c r="O984" s="4">
        <v>0</v>
      </c>
      <c r="P984" s="4">
        <v>88.4</v>
      </c>
      <c r="Q984" s="15">
        <v>0</v>
      </c>
      <c r="R984" s="15">
        <v>72230.94</v>
      </c>
      <c r="S984" s="15">
        <v>57163.44</v>
      </c>
      <c r="T984" s="15">
        <v>1897341.01</v>
      </c>
      <c r="U984" s="22">
        <f t="shared" si="75"/>
        <v>1673770.27</v>
      </c>
      <c r="V984" s="23">
        <f t="shared" si="76"/>
        <v>0.11783371508951888</v>
      </c>
      <c r="W984" s="24">
        <f>Parametros!$B$4*H984+Parametros!$B$5*K984*100+Parametros!$B$6*P984+Parametros!$B$7*(1-L984)*100</f>
        <v>84.572000000000003</v>
      </c>
      <c r="X984" s="16">
        <f>INDEX('Tasa Referencia'!$B$2:$B$37,MATCH(B984,'Tasa Referencia'!$A$2:$A$37,0))</f>
        <v>0.1144</v>
      </c>
      <c r="Y984" s="16">
        <f>INDEX('Catalogo Proveedores'!$N$2:$N$101,MATCH(A984,'Catalogo Proveedores'!$A$2:$A$101,0))</f>
        <v>3.09E-2</v>
      </c>
      <c r="Z984" s="14">
        <v>-9.7000000000000005E-4</v>
      </c>
      <c r="AA984" s="16">
        <f t="shared" si="77"/>
        <v>0.14433000000000001</v>
      </c>
      <c r="AB984" s="25">
        <f t="shared" si="78"/>
        <v>1.1298291729257892E-2</v>
      </c>
      <c r="AC984" s="23">
        <f t="shared" si="79"/>
        <v>0.10653542336026099</v>
      </c>
    </row>
    <row r="985" spans="1:29" x14ac:dyDescent="0.3">
      <c r="A985" s="4" t="s">
        <v>129</v>
      </c>
      <c r="B985" s="18">
        <v>45261</v>
      </c>
      <c r="C985" s="4" t="s">
        <v>279</v>
      </c>
      <c r="D985" s="4">
        <v>12</v>
      </c>
      <c r="E985" s="15">
        <v>1647315.05</v>
      </c>
      <c r="F985" s="19">
        <v>1.1109</v>
      </c>
      <c r="G985" s="20">
        <v>4.82E-2</v>
      </c>
      <c r="H985" s="4">
        <v>74.2</v>
      </c>
      <c r="I985" s="4">
        <v>8</v>
      </c>
      <c r="J985" s="4">
        <v>1</v>
      </c>
      <c r="K985" s="21">
        <v>0.85880000000000001</v>
      </c>
      <c r="L985" s="21">
        <v>9.7900000000000001E-2</v>
      </c>
      <c r="M985" s="4">
        <v>1</v>
      </c>
      <c r="N985" s="4">
        <v>0</v>
      </c>
      <c r="O985" s="4">
        <v>0</v>
      </c>
      <c r="P985" s="4">
        <v>93.3</v>
      </c>
      <c r="Q985" s="15">
        <v>5387.85</v>
      </c>
      <c r="R985" s="15">
        <v>94130.19</v>
      </c>
      <c r="S985" s="15">
        <v>51693.04</v>
      </c>
      <c r="T985" s="15">
        <v>1812979.94</v>
      </c>
      <c r="U985" s="22">
        <f t="shared" si="75"/>
        <v>1695140.05</v>
      </c>
      <c r="V985" s="23">
        <f t="shared" si="76"/>
        <v>6.499790063865786E-2</v>
      </c>
      <c r="W985" s="24">
        <f>Parametros!$B$4*H985+Parametros!$B$5*K985*100+Parametros!$B$6*P985+Parametros!$B$7*(1-L985)*100</f>
        <v>83.925499999999985</v>
      </c>
      <c r="X985" s="16">
        <f>INDEX('Tasa Referencia'!$B$2:$B$37,MATCH(B985,'Tasa Referencia'!$A$2:$A$37,0))</f>
        <v>0.1124</v>
      </c>
      <c r="Y985" s="16">
        <f>INDEX('Catalogo Proveedores'!$N$2:$N$101,MATCH(A985,'Catalogo Proveedores'!$A$2:$A$101,0))</f>
        <v>3.09E-2</v>
      </c>
      <c r="Z985" s="14">
        <v>3.3800000000000002E-3</v>
      </c>
      <c r="AA985" s="16">
        <f t="shared" si="77"/>
        <v>0.14668</v>
      </c>
      <c r="AB985" s="25">
        <f t="shared" si="78"/>
        <v>1.147119618159409E-2</v>
      </c>
      <c r="AC985" s="23">
        <f t="shared" si="79"/>
        <v>5.352670445706377E-2</v>
      </c>
    </row>
    <row r="986" spans="1:29" x14ac:dyDescent="0.3">
      <c r="A986" s="4" t="s">
        <v>129</v>
      </c>
      <c r="B986" s="18">
        <v>45292</v>
      </c>
      <c r="C986" s="4" t="s">
        <v>281</v>
      </c>
      <c r="D986" s="4">
        <v>1</v>
      </c>
      <c r="E986" s="15">
        <v>1697547.27</v>
      </c>
      <c r="F986" s="19">
        <v>1.1109</v>
      </c>
      <c r="G986" s="20">
        <v>0</v>
      </c>
      <c r="H986" s="4">
        <v>74.3</v>
      </c>
      <c r="I986" s="4">
        <v>12</v>
      </c>
      <c r="J986" s="4">
        <v>1</v>
      </c>
      <c r="K986" s="21">
        <v>0.90900000000000003</v>
      </c>
      <c r="L986" s="21">
        <v>7.8100000000000003E-2</v>
      </c>
      <c r="M986" s="4">
        <v>1</v>
      </c>
      <c r="N986" s="4">
        <v>0</v>
      </c>
      <c r="O986" s="4">
        <v>0</v>
      </c>
      <c r="P986" s="4">
        <v>88.3</v>
      </c>
      <c r="Q986" s="15">
        <v>13183.84</v>
      </c>
      <c r="R986" s="15">
        <v>48841.83</v>
      </c>
      <c r="S986" s="15">
        <v>43168.87</v>
      </c>
      <c r="T986" s="15">
        <v>1858328.4</v>
      </c>
      <c r="U986" s="22">
        <f t="shared" si="75"/>
        <v>1716404.07</v>
      </c>
      <c r="V986" s="23">
        <f t="shared" si="76"/>
        <v>7.637203951680438E-2</v>
      </c>
      <c r="W986" s="24">
        <f>Parametros!$B$4*H986+Parametros!$B$5*K986*100+Parametros!$B$6*P986+Parametros!$B$7*(1-L986)*100</f>
        <v>84.763499999999993</v>
      </c>
      <c r="X986" s="16">
        <f>INDEX('Tasa Referencia'!$B$2:$B$37,MATCH(B986,'Tasa Referencia'!$A$2:$A$37,0))</f>
        <v>0.1133</v>
      </c>
      <c r="Y986" s="16">
        <f>INDEX('Catalogo Proveedores'!$N$2:$N$101,MATCH(A986,'Catalogo Proveedores'!$A$2:$A$101,0))</f>
        <v>3.09E-2</v>
      </c>
      <c r="Z986" s="14">
        <v>1.5499999999999999E-3</v>
      </c>
      <c r="AA986" s="16">
        <f t="shared" si="77"/>
        <v>0.14574999999999999</v>
      </c>
      <c r="AB986" s="25">
        <f t="shared" si="78"/>
        <v>1.1402809036100026E-2</v>
      </c>
      <c r="AC986" s="23">
        <f t="shared" si="79"/>
        <v>6.4969230480704354E-2</v>
      </c>
    </row>
    <row r="987" spans="1:29" x14ac:dyDescent="0.3">
      <c r="A987" s="4" t="s">
        <v>129</v>
      </c>
      <c r="B987" s="18">
        <v>45323</v>
      </c>
      <c r="C987" s="4" t="s">
        <v>281</v>
      </c>
      <c r="D987" s="4">
        <v>2</v>
      </c>
      <c r="E987" s="15">
        <v>1493843.4</v>
      </c>
      <c r="F987" s="19">
        <v>1.1109</v>
      </c>
      <c r="G987" s="20">
        <v>0</v>
      </c>
      <c r="H987" s="4">
        <v>72.900000000000006</v>
      </c>
      <c r="I987" s="4">
        <v>7</v>
      </c>
      <c r="J987" s="4">
        <v>1</v>
      </c>
      <c r="K987" s="21">
        <v>0.91339999999999999</v>
      </c>
      <c r="L987" s="21">
        <v>8.9800000000000005E-2</v>
      </c>
      <c r="M987" s="4">
        <v>1</v>
      </c>
      <c r="N987" s="4">
        <v>1</v>
      </c>
      <c r="O987" s="4">
        <v>137</v>
      </c>
      <c r="P987" s="4">
        <v>79.7</v>
      </c>
      <c r="Q987" s="15">
        <v>760497.36</v>
      </c>
      <c r="R987" s="15">
        <v>66256.39</v>
      </c>
      <c r="S987" s="15">
        <v>43214.6</v>
      </c>
      <c r="T987" s="15">
        <v>1611683.05</v>
      </c>
      <c r="U987" s="22">
        <f t="shared" si="75"/>
        <v>2277382.5499999998</v>
      </c>
      <c r="V987" s="23">
        <f t="shared" si="76"/>
        <v>-0.41304616313983061</v>
      </c>
      <c r="W987" s="24">
        <f>Parametros!$B$4*H987+Parametros!$B$5*K987*100+Parametros!$B$6*P987+Parametros!$B$7*(1-L987)*100</f>
        <v>82.509999999999991</v>
      </c>
      <c r="X987" s="16">
        <f>INDEX('Tasa Referencia'!$B$2:$B$37,MATCH(B987,'Tasa Referencia'!$A$2:$A$37,0))</f>
        <v>0.1123</v>
      </c>
      <c r="Y987" s="16">
        <f>INDEX('Catalogo Proveedores'!$N$2:$N$101,MATCH(A987,'Catalogo Proveedores'!$A$2:$A$101,0))</f>
        <v>3.09E-2</v>
      </c>
      <c r="Z987" s="14">
        <v>2.66E-3</v>
      </c>
      <c r="AA987" s="16">
        <f t="shared" si="77"/>
        <v>0.14585999999999999</v>
      </c>
      <c r="AB987" s="25">
        <f t="shared" si="78"/>
        <v>1.141090049102389E-2</v>
      </c>
      <c r="AC987" s="23">
        <f t="shared" si="79"/>
        <v>-0.4244570636308545</v>
      </c>
    </row>
    <row r="988" spans="1:29" x14ac:dyDescent="0.3">
      <c r="A988" s="4" t="s">
        <v>129</v>
      </c>
      <c r="B988" s="18">
        <v>45352</v>
      </c>
      <c r="C988" s="4" t="s">
        <v>281</v>
      </c>
      <c r="D988" s="4">
        <v>3</v>
      </c>
      <c r="E988" s="15">
        <v>1640035.96</v>
      </c>
      <c r="F988" s="19">
        <v>1.1109</v>
      </c>
      <c r="G988" s="20">
        <v>0</v>
      </c>
      <c r="H988" s="4">
        <v>72.099999999999994</v>
      </c>
      <c r="I988" s="4">
        <v>11</v>
      </c>
      <c r="J988" s="4">
        <v>2</v>
      </c>
      <c r="K988" s="21">
        <v>0.79500000000000004</v>
      </c>
      <c r="L988" s="21">
        <v>0.14680000000000001</v>
      </c>
      <c r="M988" s="4">
        <v>3</v>
      </c>
      <c r="N988" s="4">
        <v>2</v>
      </c>
      <c r="O988" s="4">
        <v>6</v>
      </c>
      <c r="P988" s="4">
        <v>84.5</v>
      </c>
      <c r="Q988" s="15">
        <v>60783.1</v>
      </c>
      <c r="R988" s="15">
        <v>78048.62</v>
      </c>
      <c r="S988" s="15">
        <v>78809.31</v>
      </c>
      <c r="T988" s="15">
        <v>1661848.95</v>
      </c>
      <c r="U988" s="22">
        <f t="shared" si="75"/>
        <v>1700058.37</v>
      </c>
      <c r="V988" s="23">
        <f t="shared" si="76"/>
        <v>-2.2992113693606243E-2</v>
      </c>
      <c r="W988" s="24">
        <f>Parametros!$B$4*H988+Parametros!$B$5*K988*100+Parametros!$B$6*P988+Parametros!$B$7*(1-L988)*100</f>
        <v>78.783000000000001</v>
      </c>
      <c r="X988" s="16">
        <f>INDEX('Tasa Referencia'!$B$2:$B$37,MATCH(B988,'Tasa Referencia'!$A$2:$A$37,0))</f>
        <v>0.1101</v>
      </c>
      <c r="Y988" s="16">
        <f>INDEX('Catalogo Proveedores'!$N$2:$N$101,MATCH(A988,'Catalogo Proveedores'!$A$2:$A$101,0))</f>
        <v>3.09E-2</v>
      </c>
      <c r="Z988" s="14">
        <v>3.79E-3</v>
      </c>
      <c r="AA988" s="16">
        <f t="shared" si="77"/>
        <v>0.14479</v>
      </c>
      <c r="AB988" s="25">
        <f t="shared" si="78"/>
        <v>1.1332162460563788E-2</v>
      </c>
      <c r="AC988" s="23">
        <f t="shared" si="79"/>
        <v>-3.4324276154170032E-2</v>
      </c>
    </row>
    <row r="989" spans="1:29" x14ac:dyDescent="0.3">
      <c r="A989" s="4" t="s">
        <v>129</v>
      </c>
      <c r="B989" s="18">
        <v>45383</v>
      </c>
      <c r="C989" s="4" t="s">
        <v>281</v>
      </c>
      <c r="D989" s="4">
        <v>4</v>
      </c>
      <c r="E989" s="15">
        <v>1823267.11</v>
      </c>
      <c r="F989" s="19">
        <v>1.1109</v>
      </c>
      <c r="G989" s="20">
        <v>0</v>
      </c>
      <c r="H989" s="4">
        <v>72.099999999999994</v>
      </c>
      <c r="I989" s="4">
        <v>10</v>
      </c>
      <c r="J989" s="4">
        <v>1</v>
      </c>
      <c r="K989" s="21">
        <v>0.89370000000000005</v>
      </c>
      <c r="L989" s="21">
        <v>8.4900000000000003E-2</v>
      </c>
      <c r="M989" s="4">
        <v>2</v>
      </c>
      <c r="N989" s="4">
        <v>0</v>
      </c>
      <c r="O989" s="4">
        <v>0</v>
      </c>
      <c r="P989" s="4">
        <v>87.1</v>
      </c>
      <c r="Q989" s="15">
        <v>9055.83</v>
      </c>
      <c r="R989" s="15">
        <v>75905.22</v>
      </c>
      <c r="S989" s="15">
        <v>50091.14</v>
      </c>
      <c r="T989" s="15">
        <v>1982048.78</v>
      </c>
      <c r="U989" s="22">
        <f t="shared" si="75"/>
        <v>1858137.0200000003</v>
      </c>
      <c r="V989" s="23">
        <f t="shared" si="76"/>
        <v>6.2517008284730391E-2</v>
      </c>
      <c r="W989" s="24">
        <f>Parametros!$B$4*H989+Parametros!$B$5*K989*100+Parametros!$B$6*P989+Parametros!$B$7*(1-L989)*100</f>
        <v>83.192499999999995</v>
      </c>
      <c r="X989" s="16">
        <f>INDEX('Tasa Referencia'!$B$2:$B$37,MATCH(B989,'Tasa Referencia'!$A$2:$A$37,0))</f>
        <v>0.10920000000000001</v>
      </c>
      <c r="Y989" s="16">
        <f>INDEX('Catalogo Proveedores'!$N$2:$N$101,MATCH(A989,'Catalogo Proveedores'!$A$2:$A$101,0))</f>
        <v>3.09E-2</v>
      </c>
      <c r="Z989" s="14">
        <v>-1.4999999999999999E-4</v>
      </c>
      <c r="AA989" s="16">
        <f t="shared" si="77"/>
        <v>0.13994999999999999</v>
      </c>
      <c r="AB989" s="25">
        <f t="shared" si="78"/>
        <v>1.0975156777748296E-2</v>
      </c>
      <c r="AC989" s="23">
        <f t="shared" si="79"/>
        <v>5.1541851506982095E-2</v>
      </c>
    </row>
    <row r="990" spans="1:29" x14ac:dyDescent="0.3">
      <c r="A990" s="4" t="s">
        <v>129</v>
      </c>
      <c r="B990" s="18">
        <v>45413</v>
      </c>
      <c r="C990" s="4" t="s">
        <v>281</v>
      </c>
      <c r="D990" s="4">
        <v>5</v>
      </c>
      <c r="E990" s="15">
        <v>1949019.06</v>
      </c>
      <c r="F990" s="19">
        <v>1.1109</v>
      </c>
      <c r="G990" s="20">
        <v>0</v>
      </c>
      <c r="H990" s="4">
        <v>74</v>
      </c>
      <c r="I990" s="4">
        <v>11</v>
      </c>
      <c r="J990" s="4">
        <v>2</v>
      </c>
      <c r="K990" s="21">
        <v>0.86009999999999998</v>
      </c>
      <c r="L990" s="21">
        <v>0.1454</v>
      </c>
      <c r="M990" s="4">
        <v>0</v>
      </c>
      <c r="N990" s="4">
        <v>0</v>
      </c>
      <c r="O990" s="4">
        <v>0</v>
      </c>
      <c r="P990" s="4">
        <v>87.6</v>
      </c>
      <c r="Q990" s="15">
        <v>0</v>
      </c>
      <c r="R990" s="15">
        <v>90841.16</v>
      </c>
      <c r="S990" s="15">
        <v>92784.42</v>
      </c>
      <c r="T990" s="15">
        <v>2035601.58</v>
      </c>
      <c r="U990" s="22">
        <f t="shared" si="75"/>
        <v>1947075.8</v>
      </c>
      <c r="V990" s="23">
        <f t="shared" si="76"/>
        <v>4.3488755790806584E-2</v>
      </c>
      <c r="W990" s="24">
        <f>Parametros!$B$4*H990+Parametros!$B$5*K990*100+Parametros!$B$6*P990+Parametros!$B$7*(1-L990)*100</f>
        <v>82.042000000000002</v>
      </c>
      <c r="X990" s="16">
        <f>INDEX('Tasa Referencia'!$B$2:$B$37,MATCH(B990,'Tasa Referencia'!$A$2:$A$37,0))</f>
        <v>0.1077</v>
      </c>
      <c r="Y990" s="16">
        <f>INDEX('Catalogo Proveedores'!$N$2:$N$101,MATCH(A990,'Catalogo Proveedores'!$A$2:$A$101,0))</f>
        <v>3.09E-2</v>
      </c>
      <c r="Z990" s="14">
        <v>1.1000000000000001E-3</v>
      </c>
      <c r="AA990" s="16">
        <f t="shared" si="77"/>
        <v>0.13969999999999999</v>
      </c>
      <c r="AB990" s="25">
        <f t="shared" si="78"/>
        <v>1.0956678686781185E-2</v>
      </c>
      <c r="AC990" s="23">
        <f t="shared" si="79"/>
        <v>3.2532077104025399E-2</v>
      </c>
    </row>
    <row r="991" spans="1:29" x14ac:dyDescent="0.3">
      <c r="A991" s="4" t="s">
        <v>129</v>
      </c>
      <c r="B991" s="18">
        <v>45444</v>
      </c>
      <c r="C991" s="4" t="s">
        <v>281</v>
      </c>
      <c r="D991" s="4">
        <v>6</v>
      </c>
      <c r="E991" s="15">
        <v>1967290.92</v>
      </c>
      <c r="F991" s="19">
        <v>1.1109</v>
      </c>
      <c r="G991" s="20">
        <v>0</v>
      </c>
      <c r="H991" s="4">
        <v>77.900000000000006</v>
      </c>
      <c r="I991" s="4">
        <v>13</v>
      </c>
      <c r="J991" s="4">
        <v>1</v>
      </c>
      <c r="K991" s="21">
        <v>0.93959999999999999</v>
      </c>
      <c r="L991" s="21">
        <v>0.1154</v>
      </c>
      <c r="M991" s="4">
        <v>1</v>
      </c>
      <c r="N991" s="4">
        <v>0</v>
      </c>
      <c r="O991" s="4">
        <v>0</v>
      </c>
      <c r="P991" s="4">
        <v>89.3</v>
      </c>
      <c r="Q991" s="15">
        <v>6209.12</v>
      </c>
      <c r="R991" s="15">
        <v>135303.85999999999</v>
      </c>
      <c r="S991" s="15">
        <v>72057.09</v>
      </c>
      <c r="T991" s="15">
        <v>2146870.12</v>
      </c>
      <c r="U991" s="22">
        <f t="shared" si="75"/>
        <v>2036746.8099999998</v>
      </c>
      <c r="V991" s="23">
        <f t="shared" si="76"/>
        <v>5.1294817033459054E-2</v>
      </c>
      <c r="W991" s="24">
        <f>Parametros!$B$4*H991+Parametros!$B$5*K991*100+Parametros!$B$6*P991+Parametros!$B$7*(1-L991)*100</f>
        <v>86.581999999999994</v>
      </c>
      <c r="X991" s="16">
        <f>INDEX('Tasa Referencia'!$B$2:$B$37,MATCH(B991,'Tasa Referencia'!$A$2:$A$37,0))</f>
        <v>0.1045</v>
      </c>
      <c r="Y991" s="16">
        <f>INDEX('Catalogo Proveedores'!$N$2:$N$101,MATCH(A991,'Catalogo Proveedores'!$A$2:$A$101,0))</f>
        <v>3.09E-2</v>
      </c>
      <c r="Z991" s="14">
        <v>4.1900000000000001E-3</v>
      </c>
      <c r="AA991" s="16">
        <f t="shared" si="77"/>
        <v>0.13958999999999999</v>
      </c>
      <c r="AB991" s="25">
        <f t="shared" si="78"/>
        <v>1.0948547149657317E-2</v>
      </c>
      <c r="AC991" s="23">
        <f t="shared" si="79"/>
        <v>4.0346269883801737E-2</v>
      </c>
    </row>
    <row r="992" spans="1:29" x14ac:dyDescent="0.3">
      <c r="A992" s="4" t="s">
        <v>129</v>
      </c>
      <c r="B992" s="18">
        <v>45474</v>
      </c>
      <c r="C992" s="4" t="s">
        <v>281</v>
      </c>
      <c r="D992" s="4">
        <v>7</v>
      </c>
      <c r="E992" s="15">
        <v>2066147.7</v>
      </c>
      <c r="F992" s="19">
        <v>1.1109</v>
      </c>
      <c r="G992" s="20">
        <v>0</v>
      </c>
      <c r="H992" s="4">
        <v>76.900000000000006</v>
      </c>
      <c r="I992" s="4">
        <v>7</v>
      </c>
      <c r="J992" s="4">
        <v>1</v>
      </c>
      <c r="K992" s="21">
        <v>0.83860000000000001</v>
      </c>
      <c r="L992" s="21">
        <v>0.1177</v>
      </c>
      <c r="M992" s="4">
        <v>3</v>
      </c>
      <c r="N992" s="4">
        <v>1</v>
      </c>
      <c r="O992" s="4">
        <v>5.8</v>
      </c>
      <c r="P992" s="4">
        <v>91.9</v>
      </c>
      <c r="Q992" s="15">
        <v>70978.240000000005</v>
      </c>
      <c r="R992" s="15">
        <v>135895.69</v>
      </c>
      <c r="S992" s="15">
        <v>77074.97</v>
      </c>
      <c r="T992" s="15">
        <v>2168579.2599999998</v>
      </c>
      <c r="U992" s="22">
        <f t="shared" si="75"/>
        <v>2195946.6599999997</v>
      </c>
      <c r="V992" s="23">
        <f t="shared" si="76"/>
        <v>-1.2619967600354118E-2</v>
      </c>
      <c r="W992" s="24">
        <f>Parametros!$B$4*H992+Parametros!$B$5*K992*100+Parametros!$B$6*P992+Parametros!$B$7*(1-L992)*100</f>
        <v>83.6875</v>
      </c>
      <c r="X992" s="16">
        <f>INDEX('Tasa Referencia'!$B$2:$B$37,MATCH(B992,'Tasa Referencia'!$A$2:$A$37,0))</f>
        <v>0.1027</v>
      </c>
      <c r="Y992" s="16">
        <f>INDEX('Catalogo Proveedores'!$N$2:$N$101,MATCH(A992,'Catalogo Proveedores'!$A$2:$A$101,0))</f>
        <v>3.09E-2</v>
      </c>
      <c r="Z992" s="14">
        <v>7.5900000000000004E-3</v>
      </c>
      <c r="AA992" s="16">
        <f t="shared" si="77"/>
        <v>0.14119000000000001</v>
      </c>
      <c r="AB992" s="25">
        <f t="shared" si="78"/>
        <v>1.106675323878914E-2</v>
      </c>
      <c r="AC992" s="23">
        <f t="shared" si="79"/>
        <v>-2.3686720839143256E-2</v>
      </c>
    </row>
    <row r="993" spans="1:29" x14ac:dyDescent="0.3">
      <c r="A993" s="4" t="s">
        <v>129</v>
      </c>
      <c r="B993" s="18">
        <v>45505</v>
      </c>
      <c r="C993" s="4" t="s">
        <v>281</v>
      </c>
      <c r="D993" s="4">
        <v>8</v>
      </c>
      <c r="E993" s="15">
        <v>2094270.88</v>
      </c>
      <c r="F993" s="19">
        <v>1.1109</v>
      </c>
      <c r="G993" s="20">
        <v>0</v>
      </c>
      <c r="H993" s="4">
        <v>78.2</v>
      </c>
      <c r="I993" s="4">
        <v>9</v>
      </c>
      <c r="J993" s="4">
        <v>1</v>
      </c>
      <c r="K993" s="21">
        <v>0.92710000000000004</v>
      </c>
      <c r="L993" s="21">
        <v>0.1014</v>
      </c>
      <c r="M993" s="4">
        <v>0</v>
      </c>
      <c r="N993" s="4">
        <v>1</v>
      </c>
      <c r="O993" s="4">
        <v>2.7</v>
      </c>
      <c r="P993" s="4">
        <v>88.5</v>
      </c>
      <c r="Q993" s="15">
        <v>24588.22</v>
      </c>
      <c r="R993" s="15">
        <v>87905.83</v>
      </c>
      <c r="S993" s="15">
        <v>67898.100000000006</v>
      </c>
      <c r="T993" s="15">
        <v>2331441.12</v>
      </c>
      <c r="U993" s="22">
        <f t="shared" si="75"/>
        <v>2138866.83</v>
      </c>
      <c r="V993" s="23">
        <f t="shared" si="76"/>
        <v>8.2598821968105307E-2</v>
      </c>
      <c r="W993" s="24">
        <f>Parametros!$B$4*H993+Parametros!$B$5*K993*100+Parametros!$B$6*P993+Parametros!$B$7*(1-L993)*100</f>
        <v>86.361999999999995</v>
      </c>
      <c r="X993" s="16">
        <f>INDEX('Tasa Referencia'!$B$2:$B$37,MATCH(B993,'Tasa Referencia'!$A$2:$A$37,0))</f>
        <v>0.1017</v>
      </c>
      <c r="Y993" s="16">
        <f>INDEX('Catalogo Proveedores'!$N$2:$N$101,MATCH(A993,'Catalogo Proveedores'!$A$2:$A$101,0))</f>
        <v>3.09E-2</v>
      </c>
      <c r="Z993" s="14">
        <v>3.3500000000000001E-3</v>
      </c>
      <c r="AA993" s="16">
        <f t="shared" si="77"/>
        <v>0.13594999999999999</v>
      </c>
      <c r="AB993" s="25">
        <f t="shared" si="78"/>
        <v>1.0679060539706908E-2</v>
      </c>
      <c r="AC993" s="23">
        <f t="shared" si="79"/>
        <v>7.1919761428398399E-2</v>
      </c>
    </row>
    <row r="994" spans="1:29" x14ac:dyDescent="0.3">
      <c r="A994" s="4" t="s">
        <v>129</v>
      </c>
      <c r="B994" s="18">
        <v>45536</v>
      </c>
      <c r="C994" s="4" t="s">
        <v>281</v>
      </c>
      <c r="D994" s="4">
        <v>9</v>
      </c>
      <c r="E994" s="15">
        <v>1846943.1</v>
      </c>
      <c r="F994" s="19">
        <v>1.1109</v>
      </c>
      <c r="G994" s="20">
        <v>0</v>
      </c>
      <c r="H994" s="4">
        <v>78.8</v>
      </c>
      <c r="I994" s="4">
        <v>9</v>
      </c>
      <c r="J994" s="4">
        <v>1</v>
      </c>
      <c r="K994" s="21">
        <v>0.85750000000000004</v>
      </c>
      <c r="L994" s="21">
        <v>4.7899999999999998E-2</v>
      </c>
      <c r="M994" s="4">
        <v>1</v>
      </c>
      <c r="N994" s="4">
        <v>0</v>
      </c>
      <c r="O994" s="4">
        <v>0</v>
      </c>
      <c r="P994" s="4">
        <v>84.9</v>
      </c>
      <c r="Q994" s="15">
        <v>43775.42</v>
      </c>
      <c r="R994" s="15">
        <v>51012.31</v>
      </c>
      <c r="S994" s="15">
        <v>30230.71</v>
      </c>
      <c r="T994" s="15">
        <v>1948144.74</v>
      </c>
      <c r="U994" s="22">
        <f t="shared" si="75"/>
        <v>1911500.12</v>
      </c>
      <c r="V994" s="23">
        <f t="shared" si="76"/>
        <v>1.8810008952414838E-2</v>
      </c>
      <c r="W994" s="24">
        <f>Parametros!$B$4*H994+Parametros!$B$5*K994*100+Parametros!$B$6*P994+Parametros!$B$7*(1-L994)*100</f>
        <v>84.566499999999991</v>
      </c>
      <c r="X994" s="16">
        <f>INDEX('Tasa Referencia'!$B$2:$B$37,MATCH(B994,'Tasa Referencia'!$A$2:$A$37,0))</f>
        <v>9.7900000000000001E-2</v>
      </c>
      <c r="Y994" s="16">
        <f>INDEX('Catalogo Proveedores'!$N$2:$N$101,MATCH(A994,'Catalogo Proveedores'!$A$2:$A$101,0))</f>
        <v>3.09E-2</v>
      </c>
      <c r="Z994" s="14">
        <v>-1.7000000000000001E-4</v>
      </c>
      <c r="AA994" s="16">
        <f t="shared" si="77"/>
        <v>0.12862999999999999</v>
      </c>
      <c r="AB994" s="25">
        <f t="shared" si="78"/>
        <v>1.0134720896111116E-2</v>
      </c>
      <c r="AC994" s="23">
        <f t="shared" si="79"/>
        <v>8.6752880563037219E-3</v>
      </c>
    </row>
    <row r="995" spans="1:29" x14ac:dyDescent="0.3">
      <c r="A995" s="4" t="s">
        <v>129</v>
      </c>
      <c r="B995" s="18">
        <v>45566</v>
      </c>
      <c r="C995" s="4" t="s">
        <v>281</v>
      </c>
      <c r="D995" s="4">
        <v>10</v>
      </c>
      <c r="E995" s="15">
        <v>1700983.8</v>
      </c>
      <c r="F995" s="19">
        <v>1.1109</v>
      </c>
      <c r="G995" s="20">
        <v>0</v>
      </c>
      <c r="H995" s="4">
        <v>80.400000000000006</v>
      </c>
      <c r="I995" s="4">
        <v>6</v>
      </c>
      <c r="J995" s="4">
        <v>0</v>
      </c>
      <c r="K995" s="21">
        <v>0.92810000000000004</v>
      </c>
      <c r="L995" s="21">
        <v>6.5699999999999995E-2</v>
      </c>
      <c r="M995" s="4">
        <v>1</v>
      </c>
      <c r="N995" s="4">
        <v>0</v>
      </c>
      <c r="O995" s="4">
        <v>0</v>
      </c>
      <c r="P995" s="4">
        <v>87.8</v>
      </c>
      <c r="Q995" s="15">
        <v>4129.4799999999996</v>
      </c>
      <c r="R995" s="15">
        <v>42293.85</v>
      </c>
      <c r="S995" s="15">
        <v>33516.300000000003</v>
      </c>
      <c r="T995" s="15">
        <v>1831655.8</v>
      </c>
      <c r="U995" s="22">
        <f t="shared" si="75"/>
        <v>1713890.83</v>
      </c>
      <c r="V995" s="23">
        <f t="shared" si="76"/>
        <v>6.4294268606579885E-2</v>
      </c>
      <c r="W995" s="24">
        <f>Parametros!$B$4*H995+Parametros!$B$5*K995*100+Parametros!$B$6*P995+Parametros!$B$7*(1-L995)*100</f>
        <v>87.557500000000005</v>
      </c>
      <c r="X995" s="16">
        <f>INDEX('Tasa Referencia'!$B$2:$B$37,MATCH(B995,'Tasa Referencia'!$A$2:$A$37,0))</f>
        <v>9.5200000000000007E-2</v>
      </c>
      <c r="Y995" s="16">
        <f>INDEX('Catalogo Proveedores'!$N$2:$N$101,MATCH(A995,'Catalogo Proveedores'!$A$2:$A$101,0))</f>
        <v>3.09E-2</v>
      </c>
      <c r="Z995" s="14">
        <v>-4.2000000000000002E-4</v>
      </c>
      <c r="AA995" s="16">
        <f t="shared" si="77"/>
        <v>0.12568000000000001</v>
      </c>
      <c r="AB995" s="25">
        <f t="shared" si="78"/>
        <v>9.9144336691281421E-3</v>
      </c>
      <c r="AC995" s="23">
        <f t="shared" si="79"/>
        <v>5.4379834937451743E-2</v>
      </c>
    </row>
    <row r="996" spans="1:29" x14ac:dyDescent="0.3">
      <c r="A996" s="4" t="s">
        <v>129</v>
      </c>
      <c r="B996" s="18">
        <v>45597</v>
      </c>
      <c r="C996" s="4" t="s">
        <v>281</v>
      </c>
      <c r="D996" s="4">
        <v>11</v>
      </c>
      <c r="E996" s="15">
        <v>1770004.49</v>
      </c>
      <c r="F996" s="19">
        <v>1.1109</v>
      </c>
      <c r="G996" s="20">
        <v>0</v>
      </c>
      <c r="H996" s="4">
        <v>76.900000000000006</v>
      </c>
      <c r="I996" s="4">
        <v>14</v>
      </c>
      <c r="J996" s="4">
        <v>4</v>
      </c>
      <c r="K996" s="21">
        <v>0.74580000000000002</v>
      </c>
      <c r="L996" s="21">
        <v>8.4599999999999995E-2</v>
      </c>
      <c r="M996" s="4">
        <v>2</v>
      </c>
      <c r="N996" s="4">
        <v>0</v>
      </c>
      <c r="O996" s="4">
        <v>0</v>
      </c>
      <c r="P996" s="4">
        <v>88.9</v>
      </c>
      <c r="Q996" s="15">
        <v>28299.38</v>
      </c>
      <c r="R996" s="15">
        <v>102171.22</v>
      </c>
      <c r="S996" s="15">
        <v>59062.03</v>
      </c>
      <c r="T996" s="15">
        <v>1776343.22</v>
      </c>
      <c r="U996" s="22">
        <f t="shared" si="75"/>
        <v>1841413.0599999998</v>
      </c>
      <c r="V996" s="23">
        <f t="shared" si="76"/>
        <v>-3.663134425114075E-2</v>
      </c>
      <c r="W996" s="24">
        <f>Parametros!$B$4*H996+Parametros!$B$5*K996*100+Parametros!$B$6*P996+Parametros!$B$7*(1-L996)*100</f>
        <v>80.8</v>
      </c>
      <c r="X996" s="16">
        <f>INDEX('Tasa Referencia'!$B$2:$B$37,MATCH(B996,'Tasa Referencia'!$A$2:$A$37,0))</f>
        <v>9.5600000000000004E-2</v>
      </c>
      <c r="Y996" s="16">
        <f>INDEX('Catalogo Proveedores'!$N$2:$N$101,MATCH(A996,'Catalogo Proveedores'!$A$2:$A$101,0))</f>
        <v>3.09E-2</v>
      </c>
      <c r="Z996" s="14">
        <v>5.0000000000000002E-5</v>
      </c>
      <c r="AA996" s="16">
        <f t="shared" si="77"/>
        <v>0.12655</v>
      </c>
      <c r="AB996" s="25">
        <f t="shared" si="78"/>
        <v>9.9794546990139565E-3</v>
      </c>
      <c r="AC996" s="23">
        <f t="shared" si="79"/>
        <v>-4.6610798950154707E-2</v>
      </c>
    </row>
    <row r="997" spans="1:29" x14ac:dyDescent="0.3">
      <c r="A997" s="4" t="s">
        <v>129</v>
      </c>
      <c r="B997" s="18">
        <v>45627</v>
      </c>
      <c r="C997" s="4" t="s">
        <v>281</v>
      </c>
      <c r="D997" s="4">
        <v>12</v>
      </c>
      <c r="E997" s="15">
        <v>1702327.13</v>
      </c>
      <c r="F997" s="19">
        <v>1.1968000000000001</v>
      </c>
      <c r="G997" s="20">
        <v>7.7299999999999994E-2</v>
      </c>
      <c r="H997" s="4">
        <v>73.599999999999994</v>
      </c>
      <c r="I997" s="4">
        <v>9</v>
      </c>
      <c r="J997" s="4">
        <v>2</v>
      </c>
      <c r="K997" s="21">
        <v>0.82010000000000005</v>
      </c>
      <c r="L997" s="21">
        <v>7.2400000000000006E-2</v>
      </c>
      <c r="M997" s="4">
        <v>1</v>
      </c>
      <c r="N997" s="4">
        <v>1</v>
      </c>
      <c r="O997" s="4">
        <v>3.5</v>
      </c>
      <c r="P997" s="4">
        <v>86.1</v>
      </c>
      <c r="Q997" s="15">
        <v>18241.419999999998</v>
      </c>
      <c r="R997" s="15">
        <v>71591.320000000007</v>
      </c>
      <c r="S997" s="15">
        <v>43762.51</v>
      </c>
      <c r="T997" s="15">
        <v>1751001.1</v>
      </c>
      <c r="U997" s="22">
        <f t="shared" si="75"/>
        <v>1748397.3599999999</v>
      </c>
      <c r="V997" s="23">
        <f t="shared" si="76"/>
        <v>1.4870007791544068E-3</v>
      </c>
      <c r="W997" s="24">
        <f>Parametros!$B$4*H997+Parametros!$B$5*K997*100+Parametros!$B$6*P997+Parametros!$B$7*(1-L997)*100</f>
        <v>81.497</v>
      </c>
      <c r="X997" s="16">
        <f>INDEX('Tasa Referencia'!$B$2:$B$37,MATCH(B997,'Tasa Referencia'!$A$2:$A$37,0))</f>
        <v>9.2399999999999996E-2</v>
      </c>
      <c r="Y997" s="16">
        <f>INDEX('Catalogo Proveedores'!$N$2:$N$101,MATCH(A997,'Catalogo Proveedores'!$A$2:$A$101,0))</f>
        <v>3.09E-2</v>
      </c>
      <c r="Z997" s="14">
        <v>-1.99E-3</v>
      </c>
      <c r="AA997" s="16">
        <f t="shared" si="77"/>
        <v>0.12130999999999999</v>
      </c>
      <c r="AB997" s="25">
        <f t="shared" si="78"/>
        <v>9.587135338695596E-3</v>
      </c>
      <c r="AC997" s="23">
        <f t="shared" si="79"/>
        <v>-8.1001345595411896E-3</v>
      </c>
    </row>
    <row r="998" spans="1:29" x14ac:dyDescent="0.3">
      <c r="A998" s="4" t="s">
        <v>129</v>
      </c>
      <c r="B998" s="18">
        <v>45658</v>
      </c>
      <c r="C998" s="4" t="s">
        <v>282</v>
      </c>
      <c r="D998" s="4">
        <v>1</v>
      </c>
      <c r="E998" s="15">
        <v>2038543.69</v>
      </c>
      <c r="F998" s="19">
        <v>1.1968000000000001</v>
      </c>
      <c r="G998" s="20">
        <v>0</v>
      </c>
      <c r="H998" s="4">
        <v>77.400000000000006</v>
      </c>
      <c r="I998" s="4">
        <v>10</v>
      </c>
      <c r="J998" s="4">
        <v>1</v>
      </c>
      <c r="K998" s="21">
        <v>0.8821</v>
      </c>
      <c r="L998" s="21">
        <v>0.1033</v>
      </c>
      <c r="M998" s="4">
        <v>0</v>
      </c>
      <c r="N998" s="4">
        <v>0</v>
      </c>
      <c r="O998" s="4">
        <v>0</v>
      </c>
      <c r="P998" s="4">
        <v>83.2</v>
      </c>
      <c r="Q998" s="15">
        <v>0</v>
      </c>
      <c r="R998" s="15">
        <v>122612.65</v>
      </c>
      <c r="S998" s="15">
        <v>67265.52</v>
      </c>
      <c r="T998" s="15">
        <v>2229162.79</v>
      </c>
      <c r="U998" s="22">
        <f t="shared" si="75"/>
        <v>2093890.8199999998</v>
      </c>
      <c r="V998" s="23">
        <f t="shared" si="76"/>
        <v>6.0682858428657067E-2</v>
      </c>
      <c r="W998" s="24">
        <f>Parametros!$B$4*H998+Parametros!$B$5*K998*100+Parametros!$B$6*P998+Parametros!$B$7*(1-L998)*100</f>
        <v>83.643500000000003</v>
      </c>
      <c r="X998" s="16">
        <f>INDEX('Tasa Referencia'!$B$2:$B$37,MATCH(B998,'Tasa Referencia'!$A$2:$A$37,0))</f>
        <v>8.8900000000000007E-2</v>
      </c>
      <c r="Y998" s="16">
        <f>INDEX('Catalogo Proveedores'!$N$2:$N$101,MATCH(A998,'Catalogo Proveedores'!$A$2:$A$101,0))</f>
        <v>3.09E-2</v>
      </c>
      <c r="Z998" s="14">
        <v>-5.77E-3</v>
      </c>
      <c r="AA998" s="16">
        <f t="shared" si="77"/>
        <v>0.11403000000000001</v>
      </c>
      <c r="AB998" s="25">
        <f t="shared" si="78"/>
        <v>9.039282367889756E-3</v>
      </c>
      <c r="AC998" s="23">
        <f t="shared" si="79"/>
        <v>5.1643576060767311E-2</v>
      </c>
    </row>
    <row r="999" spans="1:29" x14ac:dyDescent="0.3">
      <c r="A999" s="4" t="s">
        <v>129</v>
      </c>
      <c r="B999" s="18">
        <v>45689</v>
      </c>
      <c r="C999" s="4" t="s">
        <v>282</v>
      </c>
      <c r="D999" s="4">
        <v>2</v>
      </c>
      <c r="E999" s="15">
        <v>2003543.53</v>
      </c>
      <c r="F999" s="19">
        <v>1.1968000000000001</v>
      </c>
      <c r="G999" s="20">
        <v>0</v>
      </c>
      <c r="H999" s="4">
        <v>77.099999999999994</v>
      </c>
      <c r="I999" s="4">
        <v>11</v>
      </c>
      <c r="J999" s="4">
        <v>2</v>
      </c>
      <c r="K999" s="21">
        <v>0.8347</v>
      </c>
      <c r="L999" s="21">
        <v>0.1012</v>
      </c>
      <c r="M999" s="4">
        <v>3</v>
      </c>
      <c r="N999" s="4">
        <v>1</v>
      </c>
      <c r="O999" s="4">
        <v>7</v>
      </c>
      <c r="P999" s="4">
        <v>87.1</v>
      </c>
      <c r="Q999" s="15">
        <v>59169.1</v>
      </c>
      <c r="R999" s="15">
        <v>80468.83</v>
      </c>
      <c r="S999" s="15">
        <v>68852.38</v>
      </c>
      <c r="T999" s="15">
        <v>2098050.84</v>
      </c>
      <c r="U999" s="22">
        <f t="shared" si="75"/>
        <v>2074329.08</v>
      </c>
      <c r="V999" s="23">
        <f t="shared" si="76"/>
        <v>1.130657062628653E-2</v>
      </c>
      <c r="W999" s="24">
        <f>Parametros!$B$4*H999+Parametros!$B$5*K999*100+Parametros!$B$6*P999+Parametros!$B$7*(1-L999)*100</f>
        <v>82.927999999999997</v>
      </c>
      <c r="X999" s="16">
        <f>INDEX('Tasa Referencia'!$B$2:$B$37,MATCH(B999,'Tasa Referencia'!$A$2:$A$37,0))</f>
        <v>8.8300000000000003E-2</v>
      </c>
      <c r="Y999" s="16">
        <f>INDEX('Catalogo Proveedores'!$N$2:$N$101,MATCH(A999,'Catalogo Proveedores'!$A$2:$A$101,0))</f>
        <v>3.09E-2</v>
      </c>
      <c r="Z999" s="14">
        <v>-1.9E-3</v>
      </c>
      <c r="AA999" s="16">
        <f t="shared" si="77"/>
        <v>0.1173</v>
      </c>
      <c r="AB999" s="25">
        <f t="shared" si="78"/>
        <v>9.2857694261085921E-3</v>
      </c>
      <c r="AC999" s="23">
        <f t="shared" si="79"/>
        <v>2.0208012001779376E-3</v>
      </c>
    </row>
    <row r="1000" spans="1:29" x14ac:dyDescent="0.3">
      <c r="A1000" s="4" t="s">
        <v>129</v>
      </c>
      <c r="B1000" s="18">
        <v>45717</v>
      </c>
      <c r="C1000" s="4" t="s">
        <v>282</v>
      </c>
      <c r="D1000" s="4">
        <v>3</v>
      </c>
      <c r="E1000" s="15">
        <v>2249681.63</v>
      </c>
      <c r="F1000" s="19">
        <v>1.1968000000000001</v>
      </c>
      <c r="G1000" s="20">
        <v>0</v>
      </c>
      <c r="H1000" s="4">
        <v>80.099999999999994</v>
      </c>
      <c r="I1000" s="4">
        <v>11</v>
      </c>
      <c r="J1000" s="4">
        <v>1</v>
      </c>
      <c r="K1000" s="21">
        <v>0.90169999999999995</v>
      </c>
      <c r="L1000" s="21">
        <v>6.93E-2</v>
      </c>
      <c r="M1000" s="4">
        <v>0</v>
      </c>
      <c r="N1000" s="4">
        <v>0</v>
      </c>
      <c r="O1000" s="4">
        <v>0</v>
      </c>
      <c r="P1000" s="4">
        <v>86</v>
      </c>
      <c r="Q1000" s="15">
        <v>0</v>
      </c>
      <c r="R1000" s="15">
        <v>73477.149999999994</v>
      </c>
      <c r="S1000" s="15">
        <v>51242.62</v>
      </c>
      <c r="T1000" s="15">
        <v>2364193.2000000002</v>
      </c>
      <c r="U1000" s="22">
        <f t="shared" si="75"/>
        <v>2271916.1599999997</v>
      </c>
      <c r="V1000" s="23">
        <f t="shared" si="76"/>
        <v>3.9031091029278188E-2</v>
      </c>
      <c r="W1000" s="24">
        <f>Parametros!$B$4*H1000+Parametros!$B$5*K1000*100+Parametros!$B$6*P1000+Parametros!$B$7*(1-L1000)*100</f>
        <v>86.246499999999997</v>
      </c>
      <c r="X1000" s="16">
        <f>INDEX('Tasa Referencia'!$B$2:$B$37,MATCH(B1000,'Tasa Referencia'!$A$2:$A$37,0))</f>
        <v>8.6800000000000002E-2</v>
      </c>
      <c r="Y1000" s="16">
        <f>INDEX('Catalogo Proveedores'!$N$2:$N$101,MATCH(A1000,'Catalogo Proveedores'!$A$2:$A$101,0))</f>
        <v>3.09E-2</v>
      </c>
      <c r="Z1000" s="14">
        <v>-2E-3</v>
      </c>
      <c r="AA1000" s="16">
        <f t="shared" si="77"/>
        <v>0.1157</v>
      </c>
      <c r="AB1000" s="25">
        <f t="shared" si="78"/>
        <v>9.1652468789023001E-3</v>
      </c>
      <c r="AC1000" s="23">
        <f t="shared" si="79"/>
        <v>2.9865844150375888E-2</v>
      </c>
    </row>
    <row r="1001" spans="1:29" x14ac:dyDescent="0.3">
      <c r="A1001" s="4" t="s">
        <v>129</v>
      </c>
      <c r="B1001" s="18">
        <v>45748</v>
      </c>
      <c r="C1001" s="4" t="s">
        <v>282</v>
      </c>
      <c r="D1001" s="4">
        <v>4</v>
      </c>
      <c r="E1001" s="15">
        <v>2137647.27</v>
      </c>
      <c r="F1001" s="19">
        <v>1.1968000000000001</v>
      </c>
      <c r="G1001" s="20">
        <v>0</v>
      </c>
      <c r="H1001" s="4">
        <v>82.8</v>
      </c>
      <c r="I1001" s="4">
        <v>11</v>
      </c>
      <c r="J1001" s="4">
        <v>2</v>
      </c>
      <c r="K1001" s="21">
        <v>0.8286</v>
      </c>
      <c r="L1001" s="21">
        <v>7.46E-2</v>
      </c>
      <c r="M1001" s="4">
        <v>1</v>
      </c>
      <c r="N1001" s="4">
        <v>0</v>
      </c>
      <c r="O1001" s="4">
        <v>0</v>
      </c>
      <c r="P1001" s="4">
        <v>84.4</v>
      </c>
      <c r="Q1001" s="15">
        <v>8725.5400000000009</v>
      </c>
      <c r="R1001" s="15">
        <v>110337.47</v>
      </c>
      <c r="S1001" s="15">
        <v>56392.22</v>
      </c>
      <c r="T1001" s="15">
        <v>2507993.9300000002</v>
      </c>
      <c r="U1001" s="22">
        <f t="shared" si="75"/>
        <v>2200318.06</v>
      </c>
      <c r="V1001" s="23">
        <f t="shared" si="76"/>
        <v>0.12267807601910746</v>
      </c>
      <c r="W1001" s="24">
        <f>Parametros!$B$4*H1001+Parametros!$B$5*K1001*100+Parametros!$B$6*P1001+Parametros!$B$7*(1-L1001)*100</f>
        <v>84.59899999999999</v>
      </c>
      <c r="X1001" s="16">
        <f>INDEX('Tasa Referencia'!$B$2:$B$37,MATCH(B1001,'Tasa Referencia'!$A$2:$A$37,0))</f>
        <v>8.4000000000000005E-2</v>
      </c>
      <c r="Y1001" s="16">
        <f>INDEX('Catalogo Proveedores'!$N$2:$N$101,MATCH(A1001,'Catalogo Proveedores'!$A$2:$A$101,0))</f>
        <v>3.09E-2</v>
      </c>
      <c r="Z1001" s="14">
        <v>-6.4000000000000005E-4</v>
      </c>
      <c r="AA1001" s="16">
        <f t="shared" si="77"/>
        <v>0.11426</v>
      </c>
      <c r="AB1001" s="25">
        <f t="shared" si="78"/>
        <v>9.056641047416214E-3</v>
      </c>
      <c r="AC1001" s="23">
        <f t="shared" si="79"/>
        <v>0.11362143497169125</v>
      </c>
    </row>
    <row r="1002" spans="1:29" x14ac:dyDescent="0.3">
      <c r="A1002" s="4" t="s">
        <v>129</v>
      </c>
      <c r="B1002" s="18">
        <v>45778</v>
      </c>
      <c r="C1002" s="4" t="s">
        <v>282</v>
      </c>
      <c r="D1002" s="4">
        <v>5</v>
      </c>
      <c r="E1002" s="15">
        <v>2294819.5</v>
      </c>
      <c r="F1002" s="19">
        <v>1.1968000000000001</v>
      </c>
      <c r="G1002" s="20">
        <v>0</v>
      </c>
      <c r="H1002" s="4">
        <v>89.6</v>
      </c>
      <c r="I1002" s="4">
        <v>7</v>
      </c>
      <c r="J1002" s="4">
        <v>1</v>
      </c>
      <c r="K1002" s="21">
        <v>0.86480000000000001</v>
      </c>
      <c r="L1002" s="21">
        <v>4.0800000000000003E-2</v>
      </c>
      <c r="M1002" s="4">
        <v>1</v>
      </c>
      <c r="N1002" s="4">
        <v>0</v>
      </c>
      <c r="O1002" s="4">
        <v>0</v>
      </c>
      <c r="P1002" s="4">
        <v>89.3</v>
      </c>
      <c r="Q1002" s="15">
        <v>7442.12</v>
      </c>
      <c r="R1002" s="15">
        <v>63637.87</v>
      </c>
      <c r="S1002" s="15">
        <v>32649.42</v>
      </c>
      <c r="T1002" s="15">
        <v>2479493.9</v>
      </c>
      <c r="U1002" s="22">
        <f t="shared" si="75"/>
        <v>2333250.0700000003</v>
      </c>
      <c r="V1002" s="23">
        <f t="shared" si="76"/>
        <v>5.8981322761068142E-2</v>
      </c>
      <c r="W1002" s="24">
        <f>Parametros!$B$4*H1002+Parametros!$B$5*K1002*100+Parametros!$B$6*P1002+Parametros!$B$7*(1-L1002)*100</f>
        <v>89.551999999999992</v>
      </c>
      <c r="X1002" s="16">
        <f>INDEX('Tasa Referencia'!$B$2:$B$37,MATCH(B1002,'Tasa Referencia'!$A$2:$A$37,0))</f>
        <v>8.1699999999999995E-2</v>
      </c>
      <c r="Y1002" s="16">
        <f>INDEX('Catalogo Proveedores'!$N$2:$N$101,MATCH(A1002,'Catalogo Proveedores'!$A$2:$A$101,0))</f>
        <v>3.09E-2</v>
      </c>
      <c r="Z1002" s="14">
        <v>2.1700000000000001E-3</v>
      </c>
      <c r="AA1002" s="16">
        <f t="shared" si="77"/>
        <v>0.11477</v>
      </c>
      <c r="AB1002" s="25">
        <f t="shared" si="78"/>
        <v>9.0951203192717323E-3</v>
      </c>
      <c r="AC1002" s="23">
        <f t="shared" si="79"/>
        <v>4.988620244179641E-2</v>
      </c>
    </row>
    <row r="1003" spans="1:29" x14ac:dyDescent="0.3">
      <c r="A1003" s="4" t="s">
        <v>129</v>
      </c>
      <c r="B1003" s="18">
        <v>45809</v>
      </c>
      <c r="C1003" s="4" t="s">
        <v>282</v>
      </c>
      <c r="D1003" s="4">
        <v>6</v>
      </c>
      <c r="E1003" s="15">
        <v>2214173.92</v>
      </c>
      <c r="F1003" s="19">
        <v>1.2483</v>
      </c>
      <c r="G1003" s="20">
        <v>4.2999999999999997E-2</v>
      </c>
      <c r="H1003" s="4">
        <v>91.2</v>
      </c>
      <c r="I1003" s="4">
        <v>10</v>
      </c>
      <c r="J1003" s="4">
        <v>1</v>
      </c>
      <c r="K1003" s="21">
        <v>0.91100000000000003</v>
      </c>
      <c r="L1003" s="21">
        <v>2.2499999999999999E-2</v>
      </c>
      <c r="M1003" s="4">
        <v>1</v>
      </c>
      <c r="N1003" s="4">
        <v>0</v>
      </c>
      <c r="O1003" s="4">
        <v>0</v>
      </c>
      <c r="P1003" s="4">
        <v>86.1</v>
      </c>
      <c r="Q1003" s="15">
        <v>51838.2</v>
      </c>
      <c r="R1003" s="15">
        <v>30131.67</v>
      </c>
      <c r="S1003" s="15">
        <v>19358.91</v>
      </c>
      <c r="T1003" s="15">
        <v>2422290.8199999998</v>
      </c>
      <c r="U1003" s="22">
        <f t="shared" si="75"/>
        <v>2276784.88</v>
      </c>
      <c r="V1003" s="23">
        <f t="shared" si="76"/>
        <v>6.0069558452110206E-2</v>
      </c>
      <c r="W1003" s="24">
        <f>Parametros!$B$4*H1003+Parametros!$B$5*K1003*100+Parametros!$B$6*P1003+Parametros!$B$7*(1-L1003)*100</f>
        <v>91.132499999999993</v>
      </c>
      <c r="X1003" s="16">
        <f>INDEX('Tasa Referencia'!$B$2:$B$37,MATCH(B1003,'Tasa Referencia'!$A$2:$A$37,0))</f>
        <v>8.1600000000000006E-2</v>
      </c>
      <c r="Y1003" s="16">
        <f>INDEX('Catalogo Proveedores'!$N$2:$N$101,MATCH(A1003,'Catalogo Proveedores'!$A$2:$A$101,0))</f>
        <v>3.09E-2</v>
      </c>
      <c r="Z1003" s="14">
        <v>-2.3600000000000001E-3</v>
      </c>
      <c r="AA1003" s="16">
        <f t="shared" si="77"/>
        <v>0.11014</v>
      </c>
      <c r="AB1003" s="25">
        <f t="shared" si="78"/>
        <v>8.7451955262554115E-3</v>
      </c>
      <c r="AC1003" s="23">
        <f t="shared" si="79"/>
        <v>5.1324362925854794E-2</v>
      </c>
    </row>
    <row r="1004" spans="1:29" x14ac:dyDescent="0.3">
      <c r="A1004" s="4" t="s">
        <v>129</v>
      </c>
      <c r="B1004" s="18">
        <v>45839</v>
      </c>
      <c r="C1004" s="4" t="s">
        <v>282</v>
      </c>
      <c r="D1004" s="4">
        <v>7</v>
      </c>
      <c r="E1004" s="15">
        <v>2281716.87</v>
      </c>
      <c r="F1004" s="19">
        <v>1.2945</v>
      </c>
      <c r="G1004" s="20">
        <v>3.6999999999999998E-2</v>
      </c>
      <c r="H1004" s="4">
        <v>90.9</v>
      </c>
      <c r="I1004" s="4">
        <v>13</v>
      </c>
      <c r="J1004" s="4">
        <v>3</v>
      </c>
      <c r="K1004" s="21">
        <v>0.74970000000000003</v>
      </c>
      <c r="L1004" s="21">
        <v>5.3600000000000002E-2</v>
      </c>
      <c r="M1004" s="4">
        <v>3</v>
      </c>
      <c r="N1004" s="4">
        <v>2</v>
      </c>
      <c r="O1004" s="4">
        <v>19.399999999999999</v>
      </c>
      <c r="P1004" s="4">
        <v>86.4</v>
      </c>
      <c r="Q1004" s="15">
        <v>208544.94</v>
      </c>
      <c r="R1004" s="15">
        <v>38312.42</v>
      </c>
      <c r="S1004" s="15">
        <v>50351.06</v>
      </c>
      <c r="T1004" s="15">
        <v>2326336.89</v>
      </c>
      <c r="U1004" s="22">
        <f t="shared" si="75"/>
        <v>2478223.17</v>
      </c>
      <c r="V1004" s="23">
        <f t="shared" si="76"/>
        <v>-6.5289890150003069E-2</v>
      </c>
      <c r="W1004" s="24">
        <f>Parametros!$B$4*H1004+Parametros!$B$5*K1004*100+Parametros!$B$6*P1004+Parametros!$B$7*(1-L1004)*100</f>
        <v>85.781999999999996</v>
      </c>
      <c r="X1004" s="16">
        <f>INDEX('Tasa Referencia'!$B$2:$B$37,MATCH(B1004,'Tasa Referencia'!$A$2:$A$37,0))</f>
        <v>8.0699999999999994E-2</v>
      </c>
      <c r="Y1004" s="16">
        <f>INDEX('Catalogo Proveedores'!$N$2:$N$101,MATCH(A1004,'Catalogo Proveedores'!$A$2:$A$101,0))</f>
        <v>3.09E-2</v>
      </c>
      <c r="Z1004" s="14">
        <v>1.06E-3</v>
      </c>
      <c r="AA1004" s="16">
        <f t="shared" si="77"/>
        <v>0.11266</v>
      </c>
      <c r="AB1004" s="25">
        <f t="shared" si="78"/>
        <v>8.9358169014939204E-3</v>
      </c>
      <c r="AC1004" s="23">
        <f t="shared" si="79"/>
        <v>-7.4225707051496989E-2</v>
      </c>
    </row>
    <row r="1005" spans="1:29" x14ac:dyDescent="0.3">
      <c r="A1005" s="4" t="s">
        <v>129</v>
      </c>
      <c r="B1005" s="18">
        <v>45870</v>
      </c>
      <c r="C1005" s="4" t="s">
        <v>282</v>
      </c>
      <c r="D1005" s="4">
        <v>8</v>
      </c>
      <c r="E1005" s="15">
        <v>2188426.59</v>
      </c>
      <c r="F1005" s="19">
        <v>1.2945</v>
      </c>
      <c r="G1005" s="20">
        <v>0</v>
      </c>
      <c r="H1005" s="4">
        <v>89</v>
      </c>
      <c r="I1005" s="4">
        <v>15</v>
      </c>
      <c r="J1005" s="4">
        <v>3</v>
      </c>
      <c r="K1005" s="21">
        <v>0.80689999999999995</v>
      </c>
      <c r="L1005" s="21">
        <v>3.95E-2</v>
      </c>
      <c r="M1005" s="4">
        <v>2</v>
      </c>
      <c r="N1005" s="4">
        <v>0</v>
      </c>
      <c r="O1005" s="4">
        <v>0</v>
      </c>
      <c r="P1005" s="4">
        <v>86.9</v>
      </c>
      <c r="Q1005" s="15">
        <v>28246.76</v>
      </c>
      <c r="R1005" s="15">
        <v>51432.89</v>
      </c>
      <c r="S1005" s="15">
        <v>39066.94</v>
      </c>
      <c r="T1005" s="15">
        <v>2226508.38</v>
      </c>
      <c r="U1005" s="22">
        <f t="shared" si="75"/>
        <v>2229039.2999999998</v>
      </c>
      <c r="V1005" s="23">
        <f t="shared" si="76"/>
        <v>-1.1367215244884575E-3</v>
      </c>
      <c r="W1005" s="24">
        <f>Parametros!$B$4*H1005+Parametros!$B$5*K1005*100+Parametros!$B$6*P1005+Parametros!$B$7*(1-L1005)*100</f>
        <v>87.144499999999994</v>
      </c>
      <c r="X1005" s="16">
        <f>INDEX('Tasa Referencia'!$B$2:$B$37,MATCH(B1005,'Tasa Referencia'!$A$2:$A$37,0))</f>
        <v>7.7399999999999997E-2</v>
      </c>
      <c r="Y1005" s="16">
        <f>INDEX('Catalogo Proveedores'!$N$2:$N$101,MATCH(A1005,'Catalogo Proveedores'!$A$2:$A$101,0))</f>
        <v>3.09E-2</v>
      </c>
      <c r="Z1005" s="14">
        <v>2.9199999999999999E-3</v>
      </c>
      <c r="AA1005" s="16">
        <f t="shared" si="77"/>
        <v>0.11122</v>
      </c>
      <c r="AB1005" s="25">
        <f t="shared" si="78"/>
        <v>8.8269389205311022E-3</v>
      </c>
      <c r="AC1005" s="23">
        <f t="shared" si="79"/>
        <v>-9.9636604450195603E-3</v>
      </c>
    </row>
    <row r="1006" spans="1:29" x14ac:dyDescent="0.3">
      <c r="A1006" s="4" t="s">
        <v>129</v>
      </c>
      <c r="B1006" s="18">
        <v>45901</v>
      </c>
      <c r="C1006" s="4" t="s">
        <v>282</v>
      </c>
      <c r="D1006" s="4">
        <v>9</v>
      </c>
      <c r="E1006" s="15">
        <v>2105989.9</v>
      </c>
      <c r="F1006" s="19">
        <v>1.2945</v>
      </c>
      <c r="G1006" s="20">
        <v>0</v>
      </c>
      <c r="H1006" s="4">
        <v>90.4</v>
      </c>
      <c r="I1006" s="4">
        <v>17</v>
      </c>
      <c r="J1006" s="4">
        <v>2</v>
      </c>
      <c r="K1006" s="21">
        <v>0.90949999999999998</v>
      </c>
      <c r="L1006" s="21">
        <v>0.03</v>
      </c>
      <c r="M1006" s="4">
        <v>3</v>
      </c>
      <c r="N1006" s="4">
        <v>0</v>
      </c>
      <c r="O1006" s="4">
        <v>0</v>
      </c>
      <c r="P1006" s="4">
        <v>90</v>
      </c>
      <c r="Q1006" s="15">
        <v>216629.59</v>
      </c>
      <c r="R1006" s="15">
        <v>31890.959999999999</v>
      </c>
      <c r="S1006" s="15">
        <v>27352.3</v>
      </c>
      <c r="T1006" s="15">
        <v>2340090.75</v>
      </c>
      <c r="U1006" s="22">
        <f t="shared" si="75"/>
        <v>2327158.15</v>
      </c>
      <c r="V1006" s="23">
        <f t="shared" si="76"/>
        <v>5.5265378062795611E-3</v>
      </c>
      <c r="W1006" s="24">
        <f>Parametros!$B$4*H1006+Parametros!$B$5*K1006*100+Parametros!$B$6*P1006+Parametros!$B$7*(1-L1006)*100</f>
        <v>91.474999999999994</v>
      </c>
      <c r="X1006" s="16">
        <f>INDEX('Tasa Referencia'!$B$2:$B$37,MATCH(B1006,'Tasa Referencia'!$A$2:$A$37,0))</f>
        <v>7.4899999999999994E-2</v>
      </c>
      <c r="Y1006" s="16">
        <f>INDEX('Catalogo Proveedores'!$N$2:$N$101,MATCH(A1006,'Catalogo Proveedores'!$A$2:$A$101,0))</f>
        <v>3.09E-2</v>
      </c>
      <c r="Z1006" s="14">
        <v>6.3000000000000003E-4</v>
      </c>
      <c r="AA1006" s="16">
        <f t="shared" si="77"/>
        <v>0.10643</v>
      </c>
      <c r="AB1006" s="25">
        <f t="shared" si="78"/>
        <v>8.4638354201431731E-3</v>
      </c>
      <c r="AC1006" s="23">
        <f t="shared" si="79"/>
        <v>-2.937297613863612E-3</v>
      </c>
    </row>
    <row r="1007" spans="1:29" x14ac:dyDescent="0.3">
      <c r="A1007" s="4" t="s">
        <v>129</v>
      </c>
      <c r="B1007" s="18">
        <v>45931</v>
      </c>
      <c r="C1007" s="4" t="s">
        <v>282</v>
      </c>
      <c r="D1007" s="4">
        <v>10</v>
      </c>
      <c r="E1007" s="15">
        <v>1987023.69</v>
      </c>
      <c r="F1007" s="19">
        <v>1.2945</v>
      </c>
      <c r="G1007" s="20">
        <v>0</v>
      </c>
      <c r="H1007" s="4">
        <v>85.2</v>
      </c>
      <c r="I1007" s="4">
        <v>12</v>
      </c>
      <c r="J1007" s="4">
        <v>2</v>
      </c>
      <c r="K1007" s="21">
        <v>0.82169999999999999</v>
      </c>
      <c r="L1007" s="21">
        <v>8.6300000000000002E-2</v>
      </c>
      <c r="M1007" s="4">
        <v>4</v>
      </c>
      <c r="N1007" s="4">
        <v>0</v>
      </c>
      <c r="O1007" s="4">
        <v>0</v>
      </c>
      <c r="P1007" s="4">
        <v>83.8</v>
      </c>
      <c r="Q1007" s="15">
        <v>77044.84</v>
      </c>
      <c r="R1007" s="15">
        <v>73311.37</v>
      </c>
      <c r="S1007" s="15">
        <v>59362.87</v>
      </c>
      <c r="T1007" s="15">
        <v>2063799.61</v>
      </c>
      <c r="U1007" s="22">
        <f t="shared" si="75"/>
        <v>2078017.0299999998</v>
      </c>
      <c r="V1007" s="23">
        <f t="shared" si="76"/>
        <v>-6.8889537196877813E-3</v>
      </c>
      <c r="W1007" s="24">
        <f>Parametros!$B$4*H1007+Parametros!$B$5*K1007*100+Parametros!$B$6*P1007+Parametros!$B$7*(1-L1007)*100</f>
        <v>84.936499999999995</v>
      </c>
      <c r="X1007" s="16">
        <f>INDEX('Tasa Referencia'!$B$2:$B$37,MATCH(B1007,'Tasa Referencia'!$A$2:$A$37,0))</f>
        <v>7.4300000000000005E-2</v>
      </c>
      <c r="Y1007" s="16">
        <f>INDEX('Catalogo Proveedores'!$N$2:$N$101,MATCH(A1007,'Catalogo Proveedores'!$A$2:$A$101,0))</f>
        <v>3.09E-2</v>
      </c>
      <c r="Z1007" s="14">
        <v>-2.7999999999999998E-4</v>
      </c>
      <c r="AA1007" s="16">
        <f t="shared" si="77"/>
        <v>0.10492</v>
      </c>
      <c r="AB1007" s="25">
        <f t="shared" si="78"/>
        <v>8.3490718910741446E-3</v>
      </c>
      <c r="AC1007" s="23">
        <f t="shared" si="79"/>
        <v>-1.5238025610761926E-2</v>
      </c>
    </row>
    <row r="1008" spans="1:29" x14ac:dyDescent="0.3">
      <c r="A1008" s="4" t="s">
        <v>129</v>
      </c>
      <c r="B1008" s="18">
        <v>45962</v>
      </c>
      <c r="C1008" s="4" t="s">
        <v>282</v>
      </c>
      <c r="D1008" s="4">
        <v>11</v>
      </c>
      <c r="E1008" s="15">
        <v>1908379.46</v>
      </c>
      <c r="F1008" s="19">
        <v>1.2945</v>
      </c>
      <c r="G1008" s="20">
        <v>0</v>
      </c>
      <c r="H1008" s="4">
        <v>79</v>
      </c>
      <c r="I1008" s="4">
        <v>9</v>
      </c>
      <c r="J1008" s="4">
        <v>2</v>
      </c>
      <c r="K1008" s="21">
        <v>0.79059999999999997</v>
      </c>
      <c r="L1008" s="21">
        <v>0.10340000000000001</v>
      </c>
      <c r="M1008" s="4">
        <v>0</v>
      </c>
      <c r="N1008" s="4">
        <v>0</v>
      </c>
      <c r="O1008" s="4">
        <v>0</v>
      </c>
      <c r="P1008" s="4">
        <v>88.6</v>
      </c>
      <c r="Q1008" s="15">
        <v>0</v>
      </c>
      <c r="R1008" s="15">
        <v>85355.98</v>
      </c>
      <c r="S1008" s="15">
        <v>66852.61</v>
      </c>
      <c r="T1008" s="15">
        <v>1984605.17</v>
      </c>
      <c r="U1008" s="22">
        <f t="shared" si="75"/>
        <v>1926882.8299999998</v>
      </c>
      <c r="V1008" s="23">
        <f t="shared" si="76"/>
        <v>2.9085049697819786E-2</v>
      </c>
      <c r="W1008" s="24">
        <f>Parametros!$B$4*H1008+Parametros!$B$5*K1008*100+Parametros!$B$6*P1008+Parametros!$B$7*(1-L1008)*100</f>
        <v>82.536999999999992</v>
      </c>
      <c r="X1008" s="16">
        <f>INDEX('Tasa Referencia'!$B$2:$B$37,MATCH(B1008,'Tasa Referencia'!$A$2:$A$37,0))</f>
        <v>7.2800000000000004E-2</v>
      </c>
      <c r="Y1008" s="16">
        <f>INDEX('Catalogo Proveedores'!$N$2:$N$101,MATCH(A1008,'Catalogo Proveedores'!$A$2:$A$101,0))</f>
        <v>3.09E-2</v>
      </c>
      <c r="Z1008" s="14">
        <v>2.31E-3</v>
      </c>
      <c r="AA1008" s="16">
        <f t="shared" si="77"/>
        <v>0.10601000000000001</v>
      </c>
      <c r="AB1008" s="25">
        <f t="shared" si="78"/>
        <v>8.4319288587937358E-3</v>
      </c>
      <c r="AC1008" s="23">
        <f t="shared" si="79"/>
        <v>2.0653120839026051E-2</v>
      </c>
    </row>
    <row r="1009" spans="1:29" x14ac:dyDescent="0.3">
      <c r="A1009" s="4" t="s">
        <v>129</v>
      </c>
      <c r="B1009" s="18">
        <v>45992</v>
      </c>
      <c r="C1009" s="4" t="s">
        <v>282</v>
      </c>
      <c r="D1009" s="4">
        <v>12</v>
      </c>
      <c r="E1009" s="15">
        <v>1896693.7</v>
      </c>
      <c r="F1009" s="19">
        <v>1.3815999999999999</v>
      </c>
      <c r="G1009" s="20">
        <v>6.7299999999999999E-2</v>
      </c>
      <c r="H1009" s="4">
        <v>82.3</v>
      </c>
      <c r="I1009" s="4">
        <v>7</v>
      </c>
      <c r="J1009" s="4">
        <v>1</v>
      </c>
      <c r="K1009" s="21">
        <v>0.88500000000000001</v>
      </c>
      <c r="L1009" s="21">
        <v>8.7400000000000005E-2</v>
      </c>
      <c r="M1009" s="4">
        <v>0</v>
      </c>
      <c r="N1009" s="4">
        <v>0</v>
      </c>
      <c r="O1009" s="4">
        <v>0</v>
      </c>
      <c r="P1009" s="4">
        <v>85.8</v>
      </c>
      <c r="Q1009" s="15">
        <v>0</v>
      </c>
      <c r="R1009" s="15">
        <v>60647.63</v>
      </c>
      <c r="S1009" s="15">
        <v>53541.22</v>
      </c>
      <c r="T1009" s="15">
        <v>2065426.54</v>
      </c>
      <c r="U1009" s="22">
        <f t="shared" si="75"/>
        <v>1903800.1099999999</v>
      </c>
      <c r="V1009" s="23">
        <f t="shared" si="76"/>
        <v>7.8253293869265453E-2</v>
      </c>
      <c r="W1009" s="24">
        <f>Parametros!$B$4*H1009+Parametros!$B$5*K1009*100+Parametros!$B$6*P1009+Parametros!$B$7*(1-L1009)*100</f>
        <v>86.203999999999994</v>
      </c>
      <c r="X1009" s="16">
        <f>INDEX('Tasa Referencia'!$B$2:$B$37,MATCH(B1009,'Tasa Referencia'!$A$2:$A$37,0))</f>
        <v>6.9599999999999995E-2</v>
      </c>
      <c r="Y1009" s="16">
        <f>INDEX('Catalogo Proveedores'!$N$2:$N$101,MATCH(A1009,'Catalogo Proveedores'!$A$2:$A$101,0))</f>
        <v>3.09E-2</v>
      </c>
      <c r="Z1009" s="14">
        <v>1.7000000000000001E-4</v>
      </c>
      <c r="AA1009" s="16">
        <f t="shared" si="77"/>
        <v>0.10067</v>
      </c>
      <c r="AB1009" s="25">
        <f t="shared" si="78"/>
        <v>8.0252884754383746E-3</v>
      </c>
      <c r="AC1009" s="23">
        <f t="shared" si="79"/>
        <v>7.0228005393827078E-2</v>
      </c>
    </row>
    <row r="1010" spans="1:29" x14ac:dyDescent="0.3">
      <c r="A1010" s="4" t="s">
        <v>132</v>
      </c>
      <c r="B1010" s="18">
        <v>44927</v>
      </c>
      <c r="C1010" s="4" t="s">
        <v>279</v>
      </c>
      <c r="D1010" s="4">
        <v>1</v>
      </c>
      <c r="E1010" s="15">
        <v>792593.82</v>
      </c>
      <c r="F1010" s="19">
        <v>1</v>
      </c>
      <c r="G1010" s="20">
        <v>0</v>
      </c>
      <c r="H1010" s="4">
        <v>84</v>
      </c>
      <c r="I1010" s="4">
        <v>7</v>
      </c>
      <c r="J1010" s="4">
        <v>2</v>
      </c>
      <c r="K1010" s="21">
        <v>0.77210000000000001</v>
      </c>
      <c r="L1010" s="21">
        <v>8.9499999999999996E-2</v>
      </c>
      <c r="M1010" s="4">
        <v>4</v>
      </c>
      <c r="N1010" s="4">
        <v>3</v>
      </c>
      <c r="O1010" s="4">
        <v>14.8</v>
      </c>
      <c r="P1010" s="4">
        <v>70.7</v>
      </c>
      <c r="Q1010" s="15">
        <v>69454.36</v>
      </c>
      <c r="R1010" s="15">
        <v>46152.38</v>
      </c>
      <c r="S1010" s="15">
        <v>24459.43</v>
      </c>
      <c r="T1010" s="15">
        <v>787319.16</v>
      </c>
      <c r="U1010" s="22">
        <f t="shared" si="75"/>
        <v>883741.12999999989</v>
      </c>
      <c r="V1010" s="23">
        <f t="shared" si="76"/>
        <v>-0.12246872030905466</v>
      </c>
      <c r="W1010" s="24">
        <f>Parametros!$B$4*H1010+Parametros!$B$5*K1010*100+Parametros!$B$6*P1010+Parametros!$B$7*(1-L1010)*100</f>
        <v>80.360500000000002</v>
      </c>
      <c r="X1010" s="16">
        <f>INDEX('Tasa Referencia'!$B$2:$B$37,MATCH(B1010,'Tasa Referencia'!$A$2:$A$37,0))</f>
        <v>0.1125</v>
      </c>
      <c r="Y1010" s="16">
        <f>INDEX('Catalogo Proveedores'!$N$2:$N$101,MATCH(A1010,'Catalogo Proveedores'!$A$2:$A$101,0))</f>
        <v>4.7199999999999999E-2</v>
      </c>
      <c r="Z1010" s="14">
        <v>-2.1000000000000001E-4</v>
      </c>
      <c r="AA1010" s="16">
        <f t="shared" si="77"/>
        <v>0.15949000000000002</v>
      </c>
      <c r="AB1010" s="25">
        <f t="shared" si="78"/>
        <v>1.2408036547734369E-2</v>
      </c>
      <c r="AC1010" s="23">
        <f t="shared" si="79"/>
        <v>-0.13487675685678902</v>
      </c>
    </row>
    <row r="1011" spans="1:29" x14ac:dyDescent="0.3">
      <c r="A1011" s="4" t="s">
        <v>132</v>
      </c>
      <c r="B1011" s="18">
        <v>44958</v>
      </c>
      <c r="C1011" s="4" t="s">
        <v>279</v>
      </c>
      <c r="D1011" s="4">
        <v>2</v>
      </c>
      <c r="E1011" s="15">
        <v>850347.62</v>
      </c>
      <c r="F1011" s="19">
        <v>1</v>
      </c>
      <c r="G1011" s="20">
        <v>0</v>
      </c>
      <c r="H1011" s="4">
        <v>84.5</v>
      </c>
      <c r="I1011" s="4">
        <v>8</v>
      </c>
      <c r="J1011" s="4">
        <v>1</v>
      </c>
      <c r="K1011" s="21">
        <v>0.9083</v>
      </c>
      <c r="L1011" s="21">
        <v>6.3799999999999996E-2</v>
      </c>
      <c r="M1011" s="4">
        <v>0</v>
      </c>
      <c r="N1011" s="4">
        <v>1</v>
      </c>
      <c r="O1011" s="4">
        <v>2.8</v>
      </c>
      <c r="P1011" s="4">
        <v>73.900000000000006</v>
      </c>
      <c r="Q1011" s="15">
        <v>9591.67</v>
      </c>
      <c r="R1011" s="15">
        <v>24478.42</v>
      </c>
      <c r="S1011" s="15">
        <v>17975.27</v>
      </c>
      <c r="T1011" s="15">
        <v>957367.79</v>
      </c>
      <c r="U1011" s="22">
        <f t="shared" si="75"/>
        <v>866442.44000000006</v>
      </c>
      <c r="V1011" s="23">
        <f t="shared" si="76"/>
        <v>9.4974314939089366E-2</v>
      </c>
      <c r="W1011" s="24">
        <f>Parametros!$B$4*H1011+Parametros!$B$5*K1011*100+Parametros!$B$6*P1011+Parametros!$B$7*(1-L1011)*100</f>
        <v>85.646999999999991</v>
      </c>
      <c r="X1011" s="16">
        <f>INDEX('Tasa Referencia'!$B$2:$B$37,MATCH(B1011,'Tasa Referencia'!$A$2:$A$37,0))</f>
        <v>0.11409999999999999</v>
      </c>
      <c r="Y1011" s="16">
        <f>INDEX('Catalogo Proveedores'!$N$2:$N$101,MATCH(A1011,'Catalogo Proveedores'!$A$2:$A$101,0))</f>
        <v>4.7199999999999999E-2</v>
      </c>
      <c r="Z1011" s="14">
        <v>2.4099999999999998E-3</v>
      </c>
      <c r="AA1011" s="16">
        <f t="shared" si="77"/>
        <v>0.16370999999999999</v>
      </c>
      <c r="AB1011" s="25">
        <f t="shared" si="78"/>
        <v>1.2714583077981345E-2</v>
      </c>
      <c r="AC1011" s="23">
        <f t="shared" si="79"/>
        <v>8.2259731861108021E-2</v>
      </c>
    </row>
    <row r="1012" spans="1:29" x14ac:dyDescent="0.3">
      <c r="A1012" s="4" t="s">
        <v>132</v>
      </c>
      <c r="B1012" s="18">
        <v>44986</v>
      </c>
      <c r="C1012" s="4" t="s">
        <v>279</v>
      </c>
      <c r="D1012" s="4">
        <v>3</v>
      </c>
      <c r="E1012" s="15">
        <v>800965.43</v>
      </c>
      <c r="F1012" s="19">
        <v>1</v>
      </c>
      <c r="G1012" s="20">
        <v>0</v>
      </c>
      <c r="H1012" s="4">
        <v>82.2</v>
      </c>
      <c r="I1012" s="4">
        <v>7</v>
      </c>
      <c r="J1012" s="4">
        <v>2</v>
      </c>
      <c r="K1012" s="21">
        <v>0.71140000000000003</v>
      </c>
      <c r="L1012" s="21">
        <v>3.8399999999999997E-2</v>
      </c>
      <c r="M1012" s="4">
        <v>3</v>
      </c>
      <c r="N1012" s="4">
        <v>0</v>
      </c>
      <c r="O1012" s="4">
        <v>0</v>
      </c>
      <c r="P1012" s="4">
        <v>73.5</v>
      </c>
      <c r="Q1012" s="15">
        <v>14718.94</v>
      </c>
      <c r="R1012" s="15">
        <v>12115.22</v>
      </c>
      <c r="S1012" s="15">
        <v>12420.37</v>
      </c>
      <c r="T1012" s="15">
        <v>779983.51</v>
      </c>
      <c r="U1012" s="22">
        <f t="shared" si="75"/>
        <v>815379.22</v>
      </c>
      <c r="V1012" s="23">
        <f t="shared" si="76"/>
        <v>-4.5380074765939554E-2</v>
      </c>
      <c r="W1012" s="24">
        <f>Parametros!$B$4*H1012+Parametros!$B$5*K1012*100+Parametros!$B$6*P1012+Parametros!$B$7*(1-L1012)*100</f>
        <v>79.236000000000004</v>
      </c>
      <c r="X1012" s="16">
        <f>INDEX('Tasa Referencia'!$B$2:$B$37,MATCH(B1012,'Tasa Referencia'!$A$2:$A$37,0))</f>
        <v>0.114</v>
      </c>
      <c r="Y1012" s="16">
        <f>INDEX('Catalogo Proveedores'!$N$2:$N$101,MATCH(A1012,'Catalogo Proveedores'!$A$2:$A$101,0))</f>
        <v>4.7199999999999999E-2</v>
      </c>
      <c r="Z1012" s="14">
        <v>-4.5900000000000003E-3</v>
      </c>
      <c r="AA1012" s="16">
        <f t="shared" si="77"/>
        <v>0.15661</v>
      </c>
      <c r="AB1012" s="25">
        <f t="shared" si="78"/>
        <v>1.219824173944084E-2</v>
      </c>
      <c r="AC1012" s="23">
        <f t="shared" si="79"/>
        <v>-5.7578316505380395E-2</v>
      </c>
    </row>
    <row r="1013" spans="1:29" x14ac:dyDescent="0.3">
      <c r="A1013" s="4" t="s">
        <v>132</v>
      </c>
      <c r="B1013" s="18">
        <v>45017</v>
      </c>
      <c r="C1013" s="4" t="s">
        <v>279</v>
      </c>
      <c r="D1013" s="4">
        <v>4</v>
      </c>
      <c r="E1013" s="15">
        <v>920359.85</v>
      </c>
      <c r="F1013" s="19">
        <v>1</v>
      </c>
      <c r="G1013" s="20">
        <v>0</v>
      </c>
      <c r="H1013" s="4">
        <v>77.599999999999994</v>
      </c>
      <c r="I1013" s="4">
        <v>7</v>
      </c>
      <c r="J1013" s="4">
        <v>2</v>
      </c>
      <c r="K1013" s="21">
        <v>0.66759999999999997</v>
      </c>
      <c r="L1013" s="21">
        <v>0.1135</v>
      </c>
      <c r="M1013" s="4">
        <v>1</v>
      </c>
      <c r="N1013" s="4">
        <v>0</v>
      </c>
      <c r="O1013" s="4">
        <v>0</v>
      </c>
      <c r="P1013" s="4">
        <v>72.5</v>
      </c>
      <c r="Q1013" s="15">
        <v>1700.51</v>
      </c>
      <c r="R1013" s="15">
        <v>72813.69</v>
      </c>
      <c r="S1013" s="15">
        <v>35016.92</v>
      </c>
      <c r="T1013" s="15">
        <v>876466.1</v>
      </c>
      <c r="U1013" s="22">
        <f t="shared" si="75"/>
        <v>959857.13</v>
      </c>
      <c r="V1013" s="23">
        <f t="shared" si="76"/>
        <v>-9.5144615404976901E-2</v>
      </c>
      <c r="W1013" s="24">
        <f>Parametros!$B$4*H1013+Parametros!$B$5*K1013*100+Parametros!$B$6*P1013+Parametros!$B$7*(1-L1013)*100</f>
        <v>74.985499999999988</v>
      </c>
      <c r="X1013" s="16">
        <f>INDEX('Tasa Referencia'!$B$2:$B$37,MATCH(B1013,'Tasa Referencia'!$A$2:$A$37,0))</f>
        <v>0.1119</v>
      </c>
      <c r="Y1013" s="16">
        <f>INDEX('Catalogo Proveedores'!$N$2:$N$101,MATCH(A1013,'Catalogo Proveedores'!$A$2:$A$101,0))</f>
        <v>4.7199999999999999E-2</v>
      </c>
      <c r="Z1013" s="14">
        <v>6.6E-4</v>
      </c>
      <c r="AA1013" s="16">
        <f t="shared" si="77"/>
        <v>0.15975999999999999</v>
      </c>
      <c r="AB1013" s="25">
        <f t="shared" si="78"/>
        <v>1.242768031353525E-2</v>
      </c>
      <c r="AC1013" s="23">
        <f t="shared" si="79"/>
        <v>-0.10757229571851215</v>
      </c>
    </row>
    <row r="1014" spans="1:29" x14ac:dyDescent="0.3">
      <c r="A1014" s="4" t="s">
        <v>132</v>
      </c>
      <c r="B1014" s="18">
        <v>45047</v>
      </c>
      <c r="C1014" s="4" t="s">
        <v>279</v>
      </c>
      <c r="D1014" s="4">
        <v>5</v>
      </c>
      <c r="E1014" s="15">
        <v>900925.41</v>
      </c>
      <c r="F1014" s="19">
        <v>1</v>
      </c>
      <c r="G1014" s="20">
        <v>0</v>
      </c>
      <c r="H1014" s="4">
        <v>79.099999999999994</v>
      </c>
      <c r="I1014" s="4">
        <v>7</v>
      </c>
      <c r="J1014" s="4">
        <v>0</v>
      </c>
      <c r="K1014" s="21">
        <v>0.94510000000000005</v>
      </c>
      <c r="L1014" s="21">
        <v>0.12379999999999999</v>
      </c>
      <c r="M1014" s="4">
        <v>0</v>
      </c>
      <c r="N1014" s="4">
        <v>1</v>
      </c>
      <c r="O1014" s="4">
        <v>10.8</v>
      </c>
      <c r="P1014" s="4">
        <v>73</v>
      </c>
      <c r="Q1014" s="15">
        <v>46836.03</v>
      </c>
      <c r="R1014" s="15">
        <v>72390.460000000006</v>
      </c>
      <c r="S1014" s="15">
        <v>33459.24</v>
      </c>
      <c r="T1014" s="15">
        <v>963282.12</v>
      </c>
      <c r="U1014" s="22">
        <f t="shared" si="75"/>
        <v>986692.66</v>
      </c>
      <c r="V1014" s="23">
        <f t="shared" si="76"/>
        <v>-2.4302890621493149E-2</v>
      </c>
      <c r="W1014" s="24">
        <f>Parametros!$B$4*H1014+Parametros!$B$5*K1014*100+Parametros!$B$6*P1014+Parametros!$B$7*(1-L1014)*100</f>
        <v>83.781000000000006</v>
      </c>
      <c r="X1014" s="16">
        <f>INDEX('Tasa Referencia'!$B$2:$B$37,MATCH(B1014,'Tasa Referencia'!$A$2:$A$37,0))</f>
        <v>0.11210000000000001</v>
      </c>
      <c r="Y1014" s="16">
        <f>INDEX('Catalogo Proveedores'!$N$2:$N$101,MATCH(A1014,'Catalogo Proveedores'!$A$2:$A$101,0))</f>
        <v>4.7199999999999999E-2</v>
      </c>
      <c r="Z1014" s="14">
        <v>2.96E-3</v>
      </c>
      <c r="AA1014" s="16">
        <f t="shared" si="77"/>
        <v>0.16225999999999999</v>
      </c>
      <c r="AB1014" s="25">
        <f t="shared" si="78"/>
        <v>1.260936818888414E-2</v>
      </c>
      <c r="AC1014" s="23">
        <f t="shared" si="79"/>
        <v>-3.6912258810377289E-2</v>
      </c>
    </row>
    <row r="1015" spans="1:29" x14ac:dyDescent="0.3">
      <c r="A1015" s="4" t="s">
        <v>132</v>
      </c>
      <c r="B1015" s="18">
        <v>45078</v>
      </c>
      <c r="C1015" s="4" t="s">
        <v>279</v>
      </c>
      <c r="D1015" s="4">
        <v>6</v>
      </c>
      <c r="E1015" s="15">
        <v>1031620.26</v>
      </c>
      <c r="F1015" s="19">
        <v>1</v>
      </c>
      <c r="G1015" s="20">
        <v>0</v>
      </c>
      <c r="H1015" s="4">
        <v>80.8</v>
      </c>
      <c r="I1015" s="4">
        <v>5</v>
      </c>
      <c r="J1015" s="4">
        <v>0</v>
      </c>
      <c r="K1015" s="21">
        <v>0.92869999999999997</v>
      </c>
      <c r="L1015" s="21">
        <v>9.6600000000000005E-2</v>
      </c>
      <c r="M1015" s="4">
        <v>1</v>
      </c>
      <c r="N1015" s="4">
        <v>0</v>
      </c>
      <c r="O1015" s="4">
        <v>0</v>
      </c>
      <c r="P1015" s="4">
        <v>75.5</v>
      </c>
      <c r="Q1015" s="15">
        <v>18506.88</v>
      </c>
      <c r="R1015" s="15">
        <v>46697.91</v>
      </c>
      <c r="S1015" s="15">
        <v>29906.36</v>
      </c>
      <c r="T1015" s="15">
        <v>1132272.3400000001</v>
      </c>
      <c r="U1015" s="22">
        <f t="shared" si="75"/>
        <v>1066918.6899999997</v>
      </c>
      <c r="V1015" s="23">
        <f t="shared" si="76"/>
        <v>5.7719020143157759E-2</v>
      </c>
      <c r="W1015" s="24">
        <f>Parametros!$B$4*H1015+Parametros!$B$5*K1015*100+Parametros!$B$6*P1015+Parametros!$B$7*(1-L1015)*100</f>
        <v>84.791999999999987</v>
      </c>
      <c r="X1015" s="16">
        <f>INDEX('Tasa Referencia'!$B$2:$B$37,MATCH(B1015,'Tasa Referencia'!$A$2:$A$37,0))</f>
        <v>0.1119</v>
      </c>
      <c r="Y1015" s="16">
        <f>INDEX('Catalogo Proveedores'!$N$2:$N$101,MATCH(A1015,'Catalogo Proveedores'!$A$2:$A$101,0))</f>
        <v>4.7199999999999999E-2</v>
      </c>
      <c r="Z1015" s="14">
        <v>-1.4300000000000001E-3</v>
      </c>
      <c r="AA1015" s="16">
        <f t="shared" si="77"/>
        <v>0.15767</v>
      </c>
      <c r="AB1015" s="25">
        <f t="shared" si="78"/>
        <v>1.2275513516177616E-2</v>
      </c>
      <c r="AC1015" s="23">
        <f t="shared" si="79"/>
        <v>4.5443506626980143E-2</v>
      </c>
    </row>
    <row r="1016" spans="1:29" x14ac:dyDescent="0.3">
      <c r="A1016" s="4" t="s">
        <v>132</v>
      </c>
      <c r="B1016" s="18">
        <v>45108</v>
      </c>
      <c r="C1016" s="4" t="s">
        <v>279</v>
      </c>
      <c r="D1016" s="4">
        <v>7</v>
      </c>
      <c r="E1016" s="15">
        <v>900799.33</v>
      </c>
      <c r="F1016" s="19">
        <v>1.0517000000000001</v>
      </c>
      <c r="G1016" s="20">
        <v>5.1700000000000003E-2</v>
      </c>
      <c r="H1016" s="4">
        <v>82.9</v>
      </c>
      <c r="I1016" s="4">
        <v>7</v>
      </c>
      <c r="J1016" s="4">
        <v>0</v>
      </c>
      <c r="K1016" s="21">
        <v>0.95209999999999995</v>
      </c>
      <c r="L1016" s="21">
        <v>9.2399999999999996E-2</v>
      </c>
      <c r="M1016" s="4">
        <v>0</v>
      </c>
      <c r="N1016" s="4">
        <v>0</v>
      </c>
      <c r="O1016" s="4">
        <v>0</v>
      </c>
      <c r="P1016" s="4">
        <v>71.8</v>
      </c>
      <c r="Q1016" s="15">
        <v>0</v>
      </c>
      <c r="R1016" s="15">
        <v>47716.85</v>
      </c>
      <c r="S1016" s="15">
        <v>24980.44</v>
      </c>
      <c r="T1016" s="15">
        <v>962373.56</v>
      </c>
      <c r="U1016" s="22">
        <f t="shared" si="75"/>
        <v>923535.74</v>
      </c>
      <c r="V1016" s="23">
        <f t="shared" si="76"/>
        <v>4.0356283271124012E-2</v>
      </c>
      <c r="W1016" s="24">
        <f>Parametros!$B$4*H1016+Parametros!$B$5*K1016*100+Parametros!$B$6*P1016+Parametros!$B$7*(1-L1016)*100</f>
        <v>85.552000000000007</v>
      </c>
      <c r="X1016" s="16">
        <f>INDEX('Tasa Referencia'!$B$2:$B$37,MATCH(B1016,'Tasa Referencia'!$A$2:$A$37,0))</f>
        <v>0.1132</v>
      </c>
      <c r="Y1016" s="16">
        <f>INDEX('Catalogo Proveedores'!$N$2:$N$101,MATCH(A1016,'Catalogo Proveedores'!$A$2:$A$101,0))</f>
        <v>4.7199999999999999E-2</v>
      </c>
      <c r="Z1016" s="14">
        <v>-2.48E-3</v>
      </c>
      <c r="AA1016" s="16">
        <f t="shared" si="77"/>
        <v>0.15791999999999998</v>
      </c>
      <c r="AB1016" s="25">
        <f t="shared" si="78"/>
        <v>1.2293728539579218E-2</v>
      </c>
      <c r="AC1016" s="23">
        <f t="shared" si="79"/>
        <v>2.8062554731544793E-2</v>
      </c>
    </row>
    <row r="1017" spans="1:29" x14ac:dyDescent="0.3">
      <c r="A1017" s="4" t="s">
        <v>132</v>
      </c>
      <c r="B1017" s="18">
        <v>45139</v>
      </c>
      <c r="C1017" s="4" t="s">
        <v>279</v>
      </c>
      <c r="D1017" s="4">
        <v>8</v>
      </c>
      <c r="E1017" s="15">
        <v>803348.91</v>
      </c>
      <c r="F1017" s="19">
        <v>1.0517000000000001</v>
      </c>
      <c r="G1017" s="20">
        <v>0</v>
      </c>
      <c r="H1017" s="4">
        <v>85.2</v>
      </c>
      <c r="I1017" s="4">
        <v>6</v>
      </c>
      <c r="J1017" s="4">
        <v>1</v>
      </c>
      <c r="K1017" s="21">
        <v>0.9052</v>
      </c>
      <c r="L1017" s="21">
        <v>8.5500000000000007E-2</v>
      </c>
      <c r="M1017" s="4">
        <v>0</v>
      </c>
      <c r="N1017" s="4">
        <v>0</v>
      </c>
      <c r="O1017" s="4">
        <v>0</v>
      </c>
      <c r="P1017" s="4">
        <v>73.3</v>
      </c>
      <c r="Q1017" s="15">
        <v>0</v>
      </c>
      <c r="R1017" s="15">
        <v>25974.14</v>
      </c>
      <c r="S1017" s="15">
        <v>22202.28</v>
      </c>
      <c r="T1017" s="15">
        <v>899294.59</v>
      </c>
      <c r="U1017" s="22">
        <f t="shared" si="75"/>
        <v>807120.77</v>
      </c>
      <c r="V1017" s="23">
        <f t="shared" si="76"/>
        <v>0.10249569053895893</v>
      </c>
      <c r="W1017" s="24">
        <f>Parametros!$B$4*H1017+Parametros!$B$5*K1017*100+Parametros!$B$6*P1017+Parametros!$B$7*(1-L1017)*100</f>
        <v>85.353499999999997</v>
      </c>
      <c r="X1017" s="16">
        <f>INDEX('Tasa Referencia'!$B$2:$B$37,MATCH(B1017,'Tasa Referencia'!$A$2:$A$37,0))</f>
        <v>0.1124</v>
      </c>
      <c r="Y1017" s="16">
        <f>INDEX('Catalogo Proveedores'!$N$2:$N$101,MATCH(A1017,'Catalogo Proveedores'!$A$2:$A$101,0))</f>
        <v>4.7199999999999999E-2</v>
      </c>
      <c r="Z1017" s="14">
        <v>-6.9199999999999999E-3</v>
      </c>
      <c r="AA1017" s="16">
        <f t="shared" si="77"/>
        <v>0.15267999999999998</v>
      </c>
      <c r="AB1017" s="25">
        <f t="shared" si="78"/>
        <v>1.1911185339904762E-2</v>
      </c>
      <c r="AC1017" s="23">
        <f t="shared" si="79"/>
        <v>9.0584505199054172E-2</v>
      </c>
    </row>
    <row r="1018" spans="1:29" x14ac:dyDescent="0.3">
      <c r="A1018" s="4" t="s">
        <v>132</v>
      </c>
      <c r="B1018" s="18">
        <v>45170</v>
      </c>
      <c r="C1018" s="4" t="s">
        <v>279</v>
      </c>
      <c r="D1018" s="4">
        <v>9</v>
      </c>
      <c r="E1018" s="15">
        <v>837512.3</v>
      </c>
      <c r="F1018" s="19">
        <v>1.0517000000000001</v>
      </c>
      <c r="G1018" s="20">
        <v>0</v>
      </c>
      <c r="H1018" s="4">
        <v>84.3</v>
      </c>
      <c r="I1018" s="4">
        <v>8</v>
      </c>
      <c r="J1018" s="4">
        <v>2</v>
      </c>
      <c r="K1018" s="21">
        <v>0.77869999999999995</v>
      </c>
      <c r="L1018" s="21">
        <v>4.02E-2</v>
      </c>
      <c r="M1018" s="4">
        <v>3</v>
      </c>
      <c r="N1018" s="4">
        <v>0</v>
      </c>
      <c r="O1018" s="4">
        <v>0</v>
      </c>
      <c r="P1018" s="4">
        <v>72.400000000000006</v>
      </c>
      <c r="Q1018" s="15">
        <v>49989.85</v>
      </c>
      <c r="R1018" s="15">
        <v>17665.16</v>
      </c>
      <c r="S1018" s="15">
        <v>13444.28</v>
      </c>
      <c r="T1018" s="15">
        <v>818900.08</v>
      </c>
      <c r="U1018" s="22">
        <f t="shared" si="75"/>
        <v>891723.03</v>
      </c>
      <c r="V1018" s="23">
        <f t="shared" si="76"/>
        <v>-8.8927760270825801E-2</v>
      </c>
      <c r="W1018" s="24">
        <f>Parametros!$B$4*H1018+Parametros!$B$5*K1018*100+Parametros!$B$6*P1018+Parametros!$B$7*(1-L1018)*100</f>
        <v>81.742999999999995</v>
      </c>
      <c r="X1018" s="16">
        <f>INDEX('Tasa Referencia'!$B$2:$B$37,MATCH(B1018,'Tasa Referencia'!$A$2:$A$37,0))</f>
        <v>0.1134</v>
      </c>
      <c r="Y1018" s="16">
        <f>INDEX('Catalogo Proveedores'!$N$2:$N$101,MATCH(A1018,'Catalogo Proveedores'!$A$2:$A$101,0))</f>
        <v>4.7199999999999999E-2</v>
      </c>
      <c r="Z1018" s="14">
        <v>-4.3699999999999998E-3</v>
      </c>
      <c r="AA1018" s="16">
        <f t="shared" si="77"/>
        <v>0.15622999999999998</v>
      </c>
      <c r="AB1018" s="25">
        <f t="shared" si="78"/>
        <v>1.2170524728531751E-2</v>
      </c>
      <c r="AC1018" s="23">
        <f t="shared" si="79"/>
        <v>-0.10109828499935755</v>
      </c>
    </row>
    <row r="1019" spans="1:29" x14ac:dyDescent="0.3">
      <c r="A1019" s="4" t="s">
        <v>132</v>
      </c>
      <c r="B1019" s="18">
        <v>45200</v>
      </c>
      <c r="C1019" s="4" t="s">
        <v>279</v>
      </c>
      <c r="D1019" s="4">
        <v>10</v>
      </c>
      <c r="E1019" s="15">
        <v>879893.23</v>
      </c>
      <c r="F1019" s="19">
        <v>1.0517000000000001</v>
      </c>
      <c r="G1019" s="20">
        <v>0</v>
      </c>
      <c r="H1019" s="4">
        <v>80.5</v>
      </c>
      <c r="I1019" s="4">
        <v>6</v>
      </c>
      <c r="J1019" s="4">
        <v>0</v>
      </c>
      <c r="K1019" s="21">
        <v>0.91890000000000005</v>
      </c>
      <c r="L1019" s="21">
        <v>5.2699999999999997E-2</v>
      </c>
      <c r="M1019" s="4">
        <v>0</v>
      </c>
      <c r="N1019" s="4">
        <v>0</v>
      </c>
      <c r="O1019" s="4">
        <v>0</v>
      </c>
      <c r="P1019" s="4">
        <v>68.900000000000006</v>
      </c>
      <c r="Q1019" s="15">
        <v>0</v>
      </c>
      <c r="R1019" s="15">
        <v>25975.14</v>
      </c>
      <c r="S1019" s="15">
        <v>13920.58</v>
      </c>
      <c r="T1019" s="15">
        <v>1027378.03</v>
      </c>
      <c r="U1019" s="22">
        <f t="shared" si="75"/>
        <v>891947.79</v>
      </c>
      <c r="V1019" s="23">
        <f t="shared" si="76"/>
        <v>0.13182123429289216</v>
      </c>
      <c r="W1019" s="24">
        <f>Parametros!$B$4*H1019+Parametros!$B$5*K1019*100+Parametros!$B$6*P1019+Parametros!$B$7*(1-L1019)*100</f>
        <v>83.731500000000011</v>
      </c>
      <c r="X1019" s="16">
        <f>INDEX('Tasa Referencia'!$B$2:$B$37,MATCH(B1019,'Tasa Referencia'!$A$2:$A$37,0))</f>
        <v>0.1103</v>
      </c>
      <c r="Y1019" s="16">
        <f>INDEX('Catalogo Proveedores'!$N$2:$N$101,MATCH(A1019,'Catalogo Proveedores'!$A$2:$A$101,0))</f>
        <v>4.7199999999999999E-2</v>
      </c>
      <c r="Z1019" s="14">
        <v>-5.1999999999999995E-4</v>
      </c>
      <c r="AA1019" s="16">
        <f t="shared" si="77"/>
        <v>0.15698000000000001</v>
      </c>
      <c r="AB1019" s="25">
        <f t="shared" si="78"/>
        <v>1.2225221335641301E-2</v>
      </c>
      <c r="AC1019" s="23">
        <f t="shared" si="79"/>
        <v>0.11959601295725086</v>
      </c>
    </row>
    <row r="1020" spans="1:29" x14ac:dyDescent="0.3">
      <c r="A1020" s="4" t="s">
        <v>132</v>
      </c>
      <c r="B1020" s="18">
        <v>45231</v>
      </c>
      <c r="C1020" s="4" t="s">
        <v>279</v>
      </c>
      <c r="D1020" s="4">
        <v>11</v>
      </c>
      <c r="E1020" s="15">
        <v>721947.48</v>
      </c>
      <c r="F1020" s="19">
        <v>1.0517000000000001</v>
      </c>
      <c r="G1020" s="20">
        <v>0</v>
      </c>
      <c r="H1020" s="4">
        <v>82.6</v>
      </c>
      <c r="I1020" s="4">
        <v>5</v>
      </c>
      <c r="J1020" s="4">
        <v>0</v>
      </c>
      <c r="K1020" s="21">
        <v>0.94940000000000002</v>
      </c>
      <c r="L1020" s="21">
        <v>0.1002</v>
      </c>
      <c r="M1020" s="4">
        <v>0</v>
      </c>
      <c r="N1020" s="4">
        <v>0</v>
      </c>
      <c r="O1020" s="4">
        <v>0</v>
      </c>
      <c r="P1020" s="4">
        <v>73.3</v>
      </c>
      <c r="Q1020" s="15">
        <v>0</v>
      </c>
      <c r="R1020" s="15">
        <v>35748.5</v>
      </c>
      <c r="S1020" s="15">
        <v>21697.31</v>
      </c>
      <c r="T1020" s="15">
        <v>820884.42</v>
      </c>
      <c r="U1020" s="22">
        <f t="shared" si="75"/>
        <v>735998.66999999993</v>
      </c>
      <c r="V1020" s="23">
        <f t="shared" si="76"/>
        <v>0.10340767583334096</v>
      </c>
      <c r="W1020" s="24">
        <f>Parametros!$B$4*H1020+Parametros!$B$5*K1020*100+Parametros!$B$6*P1020+Parametros!$B$7*(1-L1020)*100</f>
        <v>85.548999999999992</v>
      </c>
      <c r="X1020" s="16">
        <f>INDEX('Tasa Referencia'!$B$2:$B$37,MATCH(B1020,'Tasa Referencia'!$A$2:$A$37,0))</f>
        <v>0.1144</v>
      </c>
      <c r="Y1020" s="16">
        <f>INDEX('Catalogo Proveedores'!$N$2:$N$101,MATCH(A1020,'Catalogo Proveedores'!$A$2:$A$101,0))</f>
        <v>4.7199999999999999E-2</v>
      </c>
      <c r="Z1020" s="14">
        <v>-1.08E-3</v>
      </c>
      <c r="AA1020" s="16">
        <f t="shared" si="77"/>
        <v>0.16052</v>
      </c>
      <c r="AB1020" s="25">
        <f t="shared" si="78"/>
        <v>1.2482951377614349E-2</v>
      </c>
      <c r="AC1020" s="23">
        <f t="shared" si="79"/>
        <v>9.0924724455726608E-2</v>
      </c>
    </row>
    <row r="1021" spans="1:29" x14ac:dyDescent="0.3">
      <c r="A1021" s="4" t="s">
        <v>132</v>
      </c>
      <c r="B1021" s="18">
        <v>45261</v>
      </c>
      <c r="C1021" s="4" t="s">
        <v>279</v>
      </c>
      <c r="D1021" s="4">
        <v>12</v>
      </c>
      <c r="E1021" s="15">
        <v>788297.83</v>
      </c>
      <c r="F1021" s="19">
        <v>1.0517000000000001</v>
      </c>
      <c r="G1021" s="20">
        <v>0</v>
      </c>
      <c r="H1021" s="4">
        <v>84.8</v>
      </c>
      <c r="I1021" s="4">
        <v>6</v>
      </c>
      <c r="J1021" s="4">
        <v>0</v>
      </c>
      <c r="K1021" s="21">
        <v>0.96299999999999997</v>
      </c>
      <c r="L1021" s="21">
        <v>3.6200000000000003E-2</v>
      </c>
      <c r="M1021" s="4">
        <v>0</v>
      </c>
      <c r="N1021" s="4">
        <v>0</v>
      </c>
      <c r="O1021" s="4">
        <v>0</v>
      </c>
      <c r="P1021" s="4">
        <v>73.2</v>
      </c>
      <c r="Q1021" s="15">
        <v>0</v>
      </c>
      <c r="R1021" s="15">
        <v>19194.919999999998</v>
      </c>
      <c r="S1021" s="15">
        <v>8562.57</v>
      </c>
      <c r="T1021" s="15">
        <v>875501.84</v>
      </c>
      <c r="U1021" s="22">
        <f t="shared" si="75"/>
        <v>798930.18</v>
      </c>
      <c r="V1021" s="23">
        <f t="shared" si="76"/>
        <v>8.7460307336418533E-2</v>
      </c>
      <c r="W1021" s="24">
        <f>Parametros!$B$4*H1021+Parametros!$B$5*K1021*100+Parametros!$B$6*P1021+Parametros!$B$7*(1-L1021)*100</f>
        <v>87.667000000000002</v>
      </c>
      <c r="X1021" s="16">
        <f>INDEX('Tasa Referencia'!$B$2:$B$37,MATCH(B1021,'Tasa Referencia'!$A$2:$A$37,0))</f>
        <v>0.1124</v>
      </c>
      <c r="Y1021" s="16">
        <f>INDEX('Catalogo Proveedores'!$N$2:$N$101,MATCH(A1021,'Catalogo Proveedores'!$A$2:$A$101,0))</f>
        <v>4.7199999999999999E-2</v>
      </c>
      <c r="Z1021" s="14">
        <v>-5.2500000000000003E-3</v>
      </c>
      <c r="AA1021" s="16">
        <f t="shared" si="77"/>
        <v>0.15434999999999999</v>
      </c>
      <c r="AB1021" s="25">
        <f t="shared" si="78"/>
        <v>1.203327549607458E-2</v>
      </c>
      <c r="AC1021" s="23">
        <f t="shared" si="79"/>
        <v>7.5427031840343953E-2</v>
      </c>
    </row>
    <row r="1022" spans="1:29" x14ac:dyDescent="0.3">
      <c r="A1022" s="4" t="s">
        <v>132</v>
      </c>
      <c r="B1022" s="18">
        <v>45292</v>
      </c>
      <c r="C1022" s="4" t="s">
        <v>281</v>
      </c>
      <c r="D1022" s="4">
        <v>1</v>
      </c>
      <c r="E1022" s="15">
        <v>889619.58</v>
      </c>
      <c r="F1022" s="19">
        <v>1.0517000000000001</v>
      </c>
      <c r="G1022" s="20">
        <v>0</v>
      </c>
      <c r="H1022" s="4">
        <v>82.5</v>
      </c>
      <c r="I1022" s="4">
        <v>6</v>
      </c>
      <c r="J1022" s="4">
        <v>0</v>
      </c>
      <c r="K1022" s="21">
        <v>0.92820000000000003</v>
      </c>
      <c r="L1022" s="21">
        <v>4.87E-2</v>
      </c>
      <c r="M1022" s="4">
        <v>1</v>
      </c>
      <c r="N1022" s="4">
        <v>0</v>
      </c>
      <c r="O1022" s="4">
        <v>0</v>
      </c>
      <c r="P1022" s="4">
        <v>72.400000000000006</v>
      </c>
      <c r="Q1022" s="15">
        <v>40980.089999999997</v>
      </c>
      <c r="R1022" s="15">
        <v>30044.94</v>
      </c>
      <c r="S1022" s="15">
        <v>13002.07</v>
      </c>
      <c r="T1022" s="15">
        <v>952682.28</v>
      </c>
      <c r="U1022" s="22">
        <f t="shared" si="75"/>
        <v>947642.53999999992</v>
      </c>
      <c r="V1022" s="23">
        <f t="shared" si="76"/>
        <v>5.2900532588893191E-3</v>
      </c>
      <c r="W1022" s="24">
        <f>Parametros!$B$4*H1022+Parametros!$B$5*K1022*100+Parametros!$B$6*P1022+Parametros!$B$7*(1-L1022)*100</f>
        <v>85.470499999999987</v>
      </c>
      <c r="X1022" s="16">
        <f>INDEX('Tasa Referencia'!$B$2:$B$37,MATCH(B1022,'Tasa Referencia'!$A$2:$A$37,0))</f>
        <v>0.1133</v>
      </c>
      <c r="Y1022" s="16">
        <f>INDEX('Catalogo Proveedores'!$N$2:$N$101,MATCH(A1022,'Catalogo Proveedores'!$A$2:$A$101,0))</f>
        <v>4.7199999999999999E-2</v>
      </c>
      <c r="Z1022" s="14">
        <v>-3.5799999999999998E-3</v>
      </c>
      <c r="AA1022" s="16">
        <f t="shared" si="77"/>
        <v>0.15692</v>
      </c>
      <c r="AB1022" s="25">
        <f t="shared" si="78"/>
        <v>1.2220846803318031E-2</v>
      </c>
      <c r="AC1022" s="23">
        <f t="shared" si="79"/>
        <v>-6.9307935444287115E-3</v>
      </c>
    </row>
    <row r="1023" spans="1:29" x14ac:dyDescent="0.3">
      <c r="A1023" s="4" t="s">
        <v>132</v>
      </c>
      <c r="B1023" s="18">
        <v>45323</v>
      </c>
      <c r="C1023" s="4" t="s">
        <v>281</v>
      </c>
      <c r="D1023" s="4">
        <v>2</v>
      </c>
      <c r="E1023" s="15">
        <v>874047.52</v>
      </c>
      <c r="F1023" s="19">
        <v>1.0517000000000001</v>
      </c>
      <c r="G1023" s="20">
        <v>0</v>
      </c>
      <c r="H1023" s="4">
        <v>81.8</v>
      </c>
      <c r="I1023" s="4">
        <v>8</v>
      </c>
      <c r="J1023" s="4">
        <v>1</v>
      </c>
      <c r="K1023" s="21">
        <v>0.81479999999999997</v>
      </c>
      <c r="L1023" s="21">
        <v>8.4000000000000005E-2</v>
      </c>
      <c r="M1023" s="4">
        <v>2</v>
      </c>
      <c r="N1023" s="4">
        <v>1</v>
      </c>
      <c r="O1023" s="4">
        <v>18.899999999999999</v>
      </c>
      <c r="P1023" s="4">
        <v>79.7</v>
      </c>
      <c r="Q1023" s="15">
        <v>79377.94</v>
      </c>
      <c r="R1023" s="15">
        <v>37687.300000000003</v>
      </c>
      <c r="S1023" s="15">
        <v>23767.9</v>
      </c>
      <c r="T1023" s="15">
        <v>894019.41</v>
      </c>
      <c r="U1023" s="22">
        <f t="shared" si="75"/>
        <v>967344.86</v>
      </c>
      <c r="V1023" s="23">
        <f t="shared" si="76"/>
        <v>-8.2017738294966044E-2</v>
      </c>
      <c r="W1023" s="24">
        <f>Parametros!$B$4*H1023+Parametros!$B$5*K1023*100+Parametros!$B$6*P1023+Parametros!$B$7*(1-L1023)*100</f>
        <v>82.753999999999991</v>
      </c>
      <c r="X1023" s="16">
        <f>INDEX('Tasa Referencia'!$B$2:$B$37,MATCH(B1023,'Tasa Referencia'!$A$2:$A$37,0))</f>
        <v>0.1123</v>
      </c>
      <c r="Y1023" s="16">
        <f>INDEX('Catalogo Proveedores'!$N$2:$N$101,MATCH(A1023,'Catalogo Proveedores'!$A$2:$A$101,0))</f>
        <v>4.7199999999999999E-2</v>
      </c>
      <c r="Z1023" s="14">
        <v>-5.0000000000000002E-5</v>
      </c>
      <c r="AA1023" s="16">
        <f t="shared" si="77"/>
        <v>0.15945000000000001</v>
      </c>
      <c r="AB1023" s="25">
        <f t="shared" si="78"/>
        <v>1.240512600360244E-2</v>
      </c>
      <c r="AC1023" s="23">
        <f t="shared" si="79"/>
        <v>-9.4422864298568485E-2</v>
      </c>
    </row>
    <row r="1024" spans="1:29" x14ac:dyDescent="0.3">
      <c r="A1024" s="4" t="s">
        <v>132</v>
      </c>
      <c r="B1024" s="18">
        <v>45352</v>
      </c>
      <c r="C1024" s="4" t="s">
        <v>281</v>
      </c>
      <c r="D1024" s="4">
        <v>3</v>
      </c>
      <c r="E1024" s="15">
        <v>902818.34</v>
      </c>
      <c r="F1024" s="19">
        <v>1.0517000000000001</v>
      </c>
      <c r="G1024" s="20">
        <v>0</v>
      </c>
      <c r="H1024" s="4">
        <v>84.4</v>
      </c>
      <c r="I1024" s="4">
        <v>9</v>
      </c>
      <c r="J1024" s="4">
        <v>1</v>
      </c>
      <c r="K1024" s="21">
        <v>0.8649</v>
      </c>
      <c r="L1024" s="21">
        <v>3.6600000000000001E-2</v>
      </c>
      <c r="M1024" s="4">
        <v>0</v>
      </c>
      <c r="N1024" s="4">
        <v>0</v>
      </c>
      <c r="O1024" s="4">
        <v>0</v>
      </c>
      <c r="P1024" s="4">
        <v>74.599999999999994</v>
      </c>
      <c r="Q1024" s="15">
        <v>0</v>
      </c>
      <c r="R1024" s="15">
        <v>17798.03</v>
      </c>
      <c r="S1024" s="15">
        <v>11731.91</v>
      </c>
      <c r="T1024" s="15">
        <v>954699.23</v>
      </c>
      <c r="U1024" s="22">
        <f t="shared" si="75"/>
        <v>908884.46</v>
      </c>
      <c r="V1024" s="23">
        <f t="shared" si="76"/>
        <v>4.7988694826956148E-2</v>
      </c>
      <c r="W1024" s="24">
        <f>Parametros!$B$4*H1024+Parametros!$B$5*K1024*100+Parametros!$B$6*P1024+Parametros!$B$7*(1-L1024)*100</f>
        <v>84.858000000000004</v>
      </c>
      <c r="X1024" s="16">
        <f>INDEX('Tasa Referencia'!$B$2:$B$37,MATCH(B1024,'Tasa Referencia'!$A$2:$A$37,0))</f>
        <v>0.1101</v>
      </c>
      <c r="Y1024" s="16">
        <f>INDEX('Catalogo Proveedores'!$N$2:$N$101,MATCH(A1024,'Catalogo Proveedores'!$A$2:$A$101,0))</f>
        <v>4.7199999999999999E-2</v>
      </c>
      <c r="Z1024" s="14">
        <v>-5.9999999999999995E-4</v>
      </c>
      <c r="AA1024" s="16">
        <f t="shared" si="77"/>
        <v>0.15670000000000001</v>
      </c>
      <c r="AB1024" s="25">
        <f t="shared" si="78"/>
        <v>1.2204805072007163E-2</v>
      </c>
      <c r="AC1024" s="23">
        <f t="shared" si="79"/>
        <v>3.5783889754948985E-2</v>
      </c>
    </row>
    <row r="1025" spans="1:29" x14ac:dyDescent="0.3">
      <c r="A1025" s="4" t="s">
        <v>132</v>
      </c>
      <c r="B1025" s="18">
        <v>45383</v>
      </c>
      <c r="C1025" s="4" t="s">
        <v>281</v>
      </c>
      <c r="D1025" s="4">
        <v>4</v>
      </c>
      <c r="E1025" s="15">
        <v>889628.19</v>
      </c>
      <c r="F1025" s="19">
        <v>1.0517000000000001</v>
      </c>
      <c r="G1025" s="20">
        <v>0</v>
      </c>
      <c r="H1025" s="4">
        <v>85.4</v>
      </c>
      <c r="I1025" s="4">
        <v>7</v>
      </c>
      <c r="J1025" s="4">
        <v>0</v>
      </c>
      <c r="K1025" s="21">
        <v>0.99309999999999998</v>
      </c>
      <c r="L1025" s="21">
        <v>6.6699999999999995E-2</v>
      </c>
      <c r="M1025" s="4">
        <v>1</v>
      </c>
      <c r="N1025" s="4">
        <v>0</v>
      </c>
      <c r="O1025" s="4">
        <v>0</v>
      </c>
      <c r="P1025" s="4">
        <v>72.900000000000006</v>
      </c>
      <c r="Q1025" s="15">
        <v>33856.959999999999</v>
      </c>
      <c r="R1025" s="15">
        <v>31848.43</v>
      </c>
      <c r="S1025" s="15">
        <v>17790.89</v>
      </c>
      <c r="T1025" s="15">
        <v>1040168.02</v>
      </c>
      <c r="U1025" s="22">
        <f t="shared" si="75"/>
        <v>937542.69</v>
      </c>
      <c r="V1025" s="23">
        <f t="shared" si="76"/>
        <v>9.866226227566588E-2</v>
      </c>
      <c r="W1025" s="24">
        <f>Parametros!$B$4*H1025+Parametros!$B$5*K1025*100+Parametros!$B$6*P1025+Parametros!$B$7*(1-L1025)*100</f>
        <v>88.262499999999989</v>
      </c>
      <c r="X1025" s="16">
        <f>INDEX('Tasa Referencia'!$B$2:$B$37,MATCH(B1025,'Tasa Referencia'!$A$2:$A$37,0))</f>
        <v>0.10920000000000001</v>
      </c>
      <c r="Y1025" s="16">
        <f>INDEX('Catalogo Proveedores'!$N$2:$N$101,MATCH(A1025,'Catalogo Proveedores'!$A$2:$A$101,0))</f>
        <v>4.7199999999999999E-2</v>
      </c>
      <c r="Z1025" s="14">
        <v>-2.6199999999999999E-3</v>
      </c>
      <c r="AA1025" s="16">
        <f t="shared" si="77"/>
        <v>0.15378</v>
      </c>
      <c r="AB1025" s="25">
        <f t="shared" si="78"/>
        <v>1.199162221632788E-2</v>
      </c>
      <c r="AC1025" s="23">
        <f t="shared" si="79"/>
        <v>8.6670640059338E-2</v>
      </c>
    </row>
    <row r="1026" spans="1:29" x14ac:dyDescent="0.3">
      <c r="A1026" s="4" t="s">
        <v>132</v>
      </c>
      <c r="B1026" s="18">
        <v>45413</v>
      </c>
      <c r="C1026" s="4" t="s">
        <v>281</v>
      </c>
      <c r="D1026" s="4">
        <v>5</v>
      </c>
      <c r="E1026" s="15">
        <v>976841.56</v>
      </c>
      <c r="F1026" s="19">
        <v>1.0517000000000001</v>
      </c>
      <c r="G1026" s="20">
        <v>0</v>
      </c>
      <c r="H1026" s="4">
        <v>87.5</v>
      </c>
      <c r="I1026" s="4">
        <v>5</v>
      </c>
      <c r="J1026" s="4">
        <v>0</v>
      </c>
      <c r="K1026" s="21">
        <v>0.94140000000000001</v>
      </c>
      <c r="L1026" s="21">
        <v>3.2199999999999999E-2</v>
      </c>
      <c r="M1026" s="4">
        <v>0</v>
      </c>
      <c r="N1026" s="4">
        <v>0</v>
      </c>
      <c r="O1026" s="4">
        <v>0</v>
      </c>
      <c r="P1026" s="4">
        <v>72.5</v>
      </c>
      <c r="Q1026" s="15">
        <v>0</v>
      </c>
      <c r="R1026" s="15">
        <v>13682.54</v>
      </c>
      <c r="S1026" s="15">
        <v>9424.2199999999993</v>
      </c>
      <c r="T1026" s="15">
        <v>1065927.9099999999</v>
      </c>
      <c r="U1026" s="22">
        <f t="shared" ref="U1026:U1089" si="80">E1026+Q1026+R1026-S1026</f>
        <v>981099.88000000012</v>
      </c>
      <c r="V1026" s="23">
        <f t="shared" ref="V1026:V1089" si="81">IF(T1026=0,0,(T1026-U1026)/T1026)</f>
        <v>7.9581394955686821E-2</v>
      </c>
      <c r="W1026" s="24">
        <f>Parametros!$B$4*H1026+Parametros!$B$5*K1026*100+Parametros!$B$6*P1026+Parametros!$B$7*(1-L1026)*100</f>
        <v>87.883999999999986</v>
      </c>
      <c r="X1026" s="16">
        <f>INDEX('Tasa Referencia'!$B$2:$B$37,MATCH(B1026,'Tasa Referencia'!$A$2:$A$37,0))</f>
        <v>0.1077</v>
      </c>
      <c r="Y1026" s="16">
        <f>INDEX('Catalogo Proveedores'!$N$2:$N$101,MATCH(A1026,'Catalogo Proveedores'!$A$2:$A$101,0))</f>
        <v>4.7199999999999999E-2</v>
      </c>
      <c r="Z1026" s="14">
        <v>-6.3400000000000001E-3</v>
      </c>
      <c r="AA1026" s="16">
        <f t="shared" ref="AA1026:AA1089" si="82">X1026+Y1026+Z1026</f>
        <v>0.14856</v>
      </c>
      <c r="AB1026" s="25">
        <f t="shared" ref="AB1026:AB1089" si="83">(1+AA1026)^(1/12)-1</f>
        <v>1.1609286030993315E-2</v>
      </c>
      <c r="AC1026" s="23">
        <f t="shared" ref="AC1026:AC1089" si="84">V1026-AB1026</f>
        <v>6.7972108924693506E-2</v>
      </c>
    </row>
    <row r="1027" spans="1:29" x14ac:dyDescent="0.3">
      <c r="A1027" s="4" t="s">
        <v>132</v>
      </c>
      <c r="B1027" s="18">
        <v>45444</v>
      </c>
      <c r="C1027" s="4" t="s">
        <v>281</v>
      </c>
      <c r="D1027" s="4">
        <v>6</v>
      </c>
      <c r="E1027" s="15">
        <v>955148.2</v>
      </c>
      <c r="F1027" s="19">
        <v>1.0517000000000001</v>
      </c>
      <c r="G1027" s="20">
        <v>0</v>
      </c>
      <c r="H1027" s="4">
        <v>91.6</v>
      </c>
      <c r="I1027" s="4">
        <v>8</v>
      </c>
      <c r="J1027" s="4">
        <v>0</v>
      </c>
      <c r="K1027" s="21">
        <v>0.9516</v>
      </c>
      <c r="L1027" s="21">
        <v>1.6799999999999999E-2</v>
      </c>
      <c r="M1027" s="4">
        <v>0</v>
      </c>
      <c r="N1027" s="4">
        <v>0</v>
      </c>
      <c r="O1027" s="4">
        <v>0</v>
      </c>
      <c r="P1027" s="4">
        <v>78</v>
      </c>
      <c r="Q1027" s="15">
        <v>0</v>
      </c>
      <c r="R1027" s="15">
        <v>5545.75</v>
      </c>
      <c r="S1027" s="15">
        <v>4804.58</v>
      </c>
      <c r="T1027" s="15">
        <v>1084262.1499999999</v>
      </c>
      <c r="U1027" s="22">
        <f t="shared" si="80"/>
        <v>955889.37</v>
      </c>
      <c r="V1027" s="23">
        <f t="shared" si="81"/>
        <v>0.11839644130342457</v>
      </c>
      <c r="W1027" s="24">
        <f>Parametros!$B$4*H1027+Parametros!$B$5*K1027*100+Parametros!$B$6*P1027+Parametros!$B$7*(1-L1027)*100</f>
        <v>90.956000000000003</v>
      </c>
      <c r="X1027" s="16">
        <f>INDEX('Tasa Referencia'!$B$2:$B$37,MATCH(B1027,'Tasa Referencia'!$A$2:$A$37,0))</f>
        <v>0.1045</v>
      </c>
      <c r="Y1027" s="16">
        <f>INDEX('Catalogo Proveedores'!$N$2:$N$101,MATCH(A1027,'Catalogo Proveedores'!$A$2:$A$101,0))</f>
        <v>4.7199999999999999E-2</v>
      </c>
      <c r="Z1027" s="14">
        <v>-2E-3</v>
      </c>
      <c r="AA1027" s="16">
        <f t="shared" si="82"/>
        <v>0.1497</v>
      </c>
      <c r="AB1027" s="25">
        <f t="shared" si="83"/>
        <v>1.1692920487179403E-2</v>
      </c>
      <c r="AC1027" s="23">
        <f t="shared" si="84"/>
        <v>0.10670352081624516</v>
      </c>
    </row>
    <row r="1028" spans="1:29" x14ac:dyDescent="0.3">
      <c r="A1028" s="4" t="s">
        <v>132</v>
      </c>
      <c r="B1028" s="18">
        <v>45474</v>
      </c>
      <c r="C1028" s="4" t="s">
        <v>281</v>
      </c>
      <c r="D1028" s="4">
        <v>7</v>
      </c>
      <c r="E1028" s="15">
        <v>994862.03</v>
      </c>
      <c r="F1028" s="19">
        <v>1.1584000000000001</v>
      </c>
      <c r="G1028" s="20">
        <v>0.1014</v>
      </c>
      <c r="H1028" s="4">
        <v>95.2</v>
      </c>
      <c r="I1028" s="4">
        <v>7</v>
      </c>
      <c r="J1028" s="4">
        <v>0</v>
      </c>
      <c r="K1028" s="21">
        <v>0.99839999999999995</v>
      </c>
      <c r="L1028" s="21">
        <v>2.2499999999999999E-2</v>
      </c>
      <c r="M1028" s="4">
        <v>0</v>
      </c>
      <c r="N1028" s="4">
        <v>0</v>
      </c>
      <c r="O1028" s="4">
        <v>0</v>
      </c>
      <c r="P1028" s="4">
        <v>71</v>
      </c>
      <c r="Q1028" s="15">
        <v>0</v>
      </c>
      <c r="R1028" s="15">
        <v>14757.19</v>
      </c>
      <c r="S1028" s="15">
        <v>6710.46</v>
      </c>
      <c r="T1028" s="15">
        <v>1081913.3799999999</v>
      </c>
      <c r="U1028" s="22">
        <f t="shared" si="80"/>
        <v>1002908.76</v>
      </c>
      <c r="V1028" s="23">
        <f t="shared" si="81"/>
        <v>7.3023054766177209E-2</v>
      </c>
      <c r="W1028" s="24">
        <f>Parametros!$B$4*H1028+Parametros!$B$5*K1028*100+Parametros!$B$6*P1028+Parametros!$B$7*(1-L1028)*100</f>
        <v>92.134500000000003</v>
      </c>
      <c r="X1028" s="16">
        <f>INDEX('Tasa Referencia'!$B$2:$B$37,MATCH(B1028,'Tasa Referencia'!$A$2:$A$37,0))</f>
        <v>0.1027</v>
      </c>
      <c r="Y1028" s="16">
        <f>INDEX('Catalogo Proveedores'!$N$2:$N$101,MATCH(A1028,'Catalogo Proveedores'!$A$2:$A$101,0))</f>
        <v>4.7199999999999999E-2</v>
      </c>
      <c r="Z1028" s="14">
        <v>-1.32E-3</v>
      </c>
      <c r="AA1028" s="16">
        <f t="shared" si="82"/>
        <v>0.14858000000000002</v>
      </c>
      <c r="AB1028" s="25">
        <f t="shared" si="83"/>
        <v>1.1610753957806752E-2</v>
      </c>
      <c r="AC1028" s="23">
        <f t="shared" si="84"/>
        <v>6.1412300808370457E-2</v>
      </c>
    </row>
    <row r="1029" spans="1:29" x14ac:dyDescent="0.3">
      <c r="A1029" s="4" t="s">
        <v>132</v>
      </c>
      <c r="B1029" s="18">
        <v>45505</v>
      </c>
      <c r="C1029" s="4" t="s">
        <v>281</v>
      </c>
      <c r="D1029" s="4">
        <v>8</v>
      </c>
      <c r="E1029" s="15">
        <v>957749.8</v>
      </c>
      <c r="F1029" s="19">
        <v>1.1841999999999999</v>
      </c>
      <c r="G1029" s="20">
        <v>2.23E-2</v>
      </c>
      <c r="H1029" s="4">
        <v>94.2</v>
      </c>
      <c r="I1029" s="4">
        <v>9</v>
      </c>
      <c r="J1029" s="4">
        <v>0</v>
      </c>
      <c r="K1029" s="21">
        <v>0.9728</v>
      </c>
      <c r="L1029" s="21">
        <v>2.1499999999999998E-2</v>
      </c>
      <c r="M1029" s="4">
        <v>0</v>
      </c>
      <c r="N1029" s="4">
        <v>0</v>
      </c>
      <c r="O1029" s="4">
        <v>0</v>
      </c>
      <c r="P1029" s="4">
        <v>71.099999999999994</v>
      </c>
      <c r="Q1029" s="15">
        <v>0</v>
      </c>
      <c r="R1029" s="15">
        <v>13907.13</v>
      </c>
      <c r="S1029" s="15">
        <v>6190.76</v>
      </c>
      <c r="T1029" s="15">
        <v>1118750.52</v>
      </c>
      <c r="U1029" s="22">
        <f t="shared" si="80"/>
        <v>965466.17</v>
      </c>
      <c r="V1029" s="23">
        <f t="shared" si="81"/>
        <v>0.1370138804494142</v>
      </c>
      <c r="W1029" s="24">
        <f>Parametros!$B$4*H1029+Parametros!$B$5*K1029*100+Parametros!$B$6*P1029+Parametros!$B$7*(1-L1029)*100</f>
        <v>91.05149999999999</v>
      </c>
      <c r="X1029" s="16">
        <f>INDEX('Tasa Referencia'!$B$2:$B$37,MATCH(B1029,'Tasa Referencia'!$A$2:$A$37,0))</f>
        <v>0.1017</v>
      </c>
      <c r="Y1029" s="16">
        <f>INDEX('Catalogo Proveedores'!$N$2:$N$101,MATCH(A1029,'Catalogo Proveedores'!$A$2:$A$101,0))</f>
        <v>4.7199999999999999E-2</v>
      </c>
      <c r="Z1029" s="14">
        <v>-2.63E-3</v>
      </c>
      <c r="AA1029" s="16">
        <f t="shared" si="82"/>
        <v>0.14627000000000001</v>
      </c>
      <c r="AB1029" s="25">
        <f t="shared" si="83"/>
        <v>1.1441053278672175E-2</v>
      </c>
      <c r="AC1029" s="23">
        <f t="shared" si="84"/>
        <v>0.12557282717074203</v>
      </c>
    </row>
    <row r="1030" spans="1:29" x14ac:dyDescent="0.3">
      <c r="A1030" s="4" t="s">
        <v>132</v>
      </c>
      <c r="B1030" s="18">
        <v>45536</v>
      </c>
      <c r="C1030" s="4" t="s">
        <v>281</v>
      </c>
      <c r="D1030" s="4">
        <v>9</v>
      </c>
      <c r="E1030" s="15">
        <v>903066.27</v>
      </c>
      <c r="F1030" s="19">
        <v>1.2121999999999999</v>
      </c>
      <c r="G1030" s="20">
        <v>2.3599999999999999E-2</v>
      </c>
      <c r="H1030" s="4">
        <v>93.7</v>
      </c>
      <c r="I1030" s="4">
        <v>7</v>
      </c>
      <c r="J1030" s="4">
        <v>1</v>
      </c>
      <c r="K1030" s="21">
        <v>0.86919999999999997</v>
      </c>
      <c r="L1030" s="21">
        <v>2.3900000000000001E-2</v>
      </c>
      <c r="M1030" s="4">
        <v>1</v>
      </c>
      <c r="N1030" s="4">
        <v>0</v>
      </c>
      <c r="O1030" s="4">
        <v>0</v>
      </c>
      <c r="P1030" s="4">
        <v>71.099999999999994</v>
      </c>
      <c r="Q1030" s="15">
        <v>2377.86</v>
      </c>
      <c r="R1030" s="15">
        <v>11984.75</v>
      </c>
      <c r="S1030" s="15">
        <v>8278.1200000000008</v>
      </c>
      <c r="T1030" s="15">
        <v>951580.09</v>
      </c>
      <c r="U1030" s="22">
        <f t="shared" si="80"/>
        <v>909150.76</v>
      </c>
      <c r="V1030" s="23">
        <f t="shared" si="81"/>
        <v>4.4588291039170398E-2</v>
      </c>
      <c r="W1030" s="24">
        <f>Parametros!$B$4*H1030+Parametros!$B$5*K1030*100+Parametros!$B$6*P1030+Parametros!$B$7*(1-L1030)*100</f>
        <v>87.732500000000002</v>
      </c>
      <c r="X1030" s="16">
        <f>INDEX('Tasa Referencia'!$B$2:$B$37,MATCH(B1030,'Tasa Referencia'!$A$2:$A$37,0))</f>
        <v>9.7900000000000001E-2</v>
      </c>
      <c r="Y1030" s="16">
        <f>INDEX('Catalogo Proveedores'!$N$2:$N$101,MATCH(A1030,'Catalogo Proveedores'!$A$2:$A$101,0))</f>
        <v>4.7199999999999999E-2</v>
      </c>
      <c r="Z1030" s="14">
        <v>2.2000000000000001E-4</v>
      </c>
      <c r="AA1030" s="16">
        <f t="shared" si="82"/>
        <v>0.14532</v>
      </c>
      <c r="AB1030" s="25">
        <f t="shared" si="83"/>
        <v>1.1371171969068117E-2</v>
      </c>
      <c r="AC1030" s="23">
        <f t="shared" si="84"/>
        <v>3.3217119070102281E-2</v>
      </c>
    </row>
    <row r="1031" spans="1:29" x14ac:dyDescent="0.3">
      <c r="A1031" s="4" t="s">
        <v>132</v>
      </c>
      <c r="B1031" s="18">
        <v>45566</v>
      </c>
      <c r="C1031" s="4" t="s">
        <v>281</v>
      </c>
      <c r="D1031" s="4">
        <v>10</v>
      </c>
      <c r="E1031" s="15">
        <v>801662.15</v>
      </c>
      <c r="F1031" s="19">
        <v>1.2121999999999999</v>
      </c>
      <c r="G1031" s="20">
        <v>0</v>
      </c>
      <c r="H1031" s="4">
        <v>92.4</v>
      </c>
      <c r="I1031" s="4">
        <v>6</v>
      </c>
      <c r="J1031" s="4">
        <v>1</v>
      </c>
      <c r="K1031" s="21">
        <v>0.84689999999999999</v>
      </c>
      <c r="L1031" s="21">
        <v>3.09E-2</v>
      </c>
      <c r="M1031" s="4">
        <v>3</v>
      </c>
      <c r="N1031" s="4">
        <v>0</v>
      </c>
      <c r="O1031" s="4">
        <v>0</v>
      </c>
      <c r="P1031" s="4">
        <v>76.2</v>
      </c>
      <c r="Q1031" s="15">
        <v>22901.77</v>
      </c>
      <c r="R1031" s="15">
        <v>16827.27</v>
      </c>
      <c r="S1031" s="15">
        <v>9037.4500000000007</v>
      </c>
      <c r="T1031" s="15">
        <v>814366.77</v>
      </c>
      <c r="U1031" s="22">
        <f t="shared" si="80"/>
        <v>832353.74000000011</v>
      </c>
      <c r="V1031" s="23">
        <f t="shared" si="81"/>
        <v>-2.2087062810777616E-2</v>
      </c>
      <c r="W1031" s="24">
        <f>Parametros!$B$4*H1031+Parametros!$B$5*K1031*100+Parametros!$B$6*P1031+Parametros!$B$7*(1-L1031)*100</f>
        <v>87.523499999999999</v>
      </c>
      <c r="X1031" s="16">
        <f>INDEX('Tasa Referencia'!$B$2:$B$37,MATCH(B1031,'Tasa Referencia'!$A$2:$A$37,0))</f>
        <v>9.5200000000000007E-2</v>
      </c>
      <c r="Y1031" s="16">
        <f>INDEX('Catalogo Proveedores'!$N$2:$N$101,MATCH(A1031,'Catalogo Proveedores'!$A$2:$A$101,0))</f>
        <v>4.7199999999999999E-2</v>
      </c>
      <c r="Z1031" s="14">
        <v>1.97E-3</v>
      </c>
      <c r="AA1031" s="16">
        <f t="shared" si="82"/>
        <v>0.14437</v>
      </c>
      <c r="AB1031" s="25">
        <f t="shared" si="83"/>
        <v>1.1301237505651152E-2</v>
      </c>
      <c r="AC1031" s="23">
        <f t="shared" si="84"/>
        <v>-3.3388300316428768E-2</v>
      </c>
    </row>
    <row r="1032" spans="1:29" x14ac:dyDescent="0.3">
      <c r="A1032" s="4" t="s">
        <v>132</v>
      </c>
      <c r="B1032" s="18">
        <v>45597</v>
      </c>
      <c r="C1032" s="4" t="s">
        <v>281</v>
      </c>
      <c r="D1032" s="4">
        <v>11</v>
      </c>
      <c r="E1032" s="15">
        <v>877961.37</v>
      </c>
      <c r="F1032" s="19">
        <v>1.2121999999999999</v>
      </c>
      <c r="G1032" s="20">
        <v>0</v>
      </c>
      <c r="H1032" s="4">
        <v>86.8</v>
      </c>
      <c r="I1032" s="4">
        <v>7</v>
      </c>
      <c r="J1032" s="4">
        <v>1</v>
      </c>
      <c r="K1032" s="21">
        <v>0.83430000000000004</v>
      </c>
      <c r="L1032" s="21">
        <v>6.4600000000000005E-2</v>
      </c>
      <c r="M1032" s="4">
        <v>3</v>
      </c>
      <c r="N1032" s="4">
        <v>0</v>
      </c>
      <c r="O1032" s="4">
        <v>0</v>
      </c>
      <c r="P1032" s="4">
        <v>75.099999999999994</v>
      </c>
      <c r="Q1032" s="15">
        <v>21272.75</v>
      </c>
      <c r="R1032" s="15">
        <v>39595.760000000002</v>
      </c>
      <c r="S1032" s="15">
        <v>18766.650000000001</v>
      </c>
      <c r="T1032" s="15">
        <v>888184.98</v>
      </c>
      <c r="U1032" s="22">
        <f t="shared" si="80"/>
        <v>920063.23</v>
      </c>
      <c r="V1032" s="23">
        <f t="shared" si="81"/>
        <v>-3.5891453602379088E-2</v>
      </c>
      <c r="W1032" s="24">
        <f>Parametros!$B$4*H1032+Parametros!$B$5*K1032*100+Parametros!$B$6*P1032+Parametros!$B$7*(1-L1032)*100</f>
        <v>84.45999999999998</v>
      </c>
      <c r="X1032" s="16">
        <f>INDEX('Tasa Referencia'!$B$2:$B$37,MATCH(B1032,'Tasa Referencia'!$A$2:$A$37,0))</f>
        <v>9.5600000000000004E-2</v>
      </c>
      <c r="Y1032" s="16">
        <f>INDEX('Catalogo Proveedores'!$N$2:$N$101,MATCH(A1032,'Catalogo Proveedores'!$A$2:$A$101,0))</f>
        <v>4.7199999999999999E-2</v>
      </c>
      <c r="Z1032" s="14">
        <v>-2.0699999999999998E-3</v>
      </c>
      <c r="AA1032" s="16">
        <f t="shared" si="82"/>
        <v>0.14073000000000002</v>
      </c>
      <c r="AB1032" s="25">
        <f t="shared" si="83"/>
        <v>1.1032784555987885E-2</v>
      </c>
      <c r="AC1032" s="23">
        <f t="shared" si="84"/>
        <v>-4.6924238158366972E-2</v>
      </c>
    </row>
    <row r="1033" spans="1:29" x14ac:dyDescent="0.3">
      <c r="A1033" s="4" t="s">
        <v>132</v>
      </c>
      <c r="B1033" s="18">
        <v>45627</v>
      </c>
      <c r="C1033" s="4" t="s">
        <v>281</v>
      </c>
      <c r="D1033" s="4">
        <v>12</v>
      </c>
      <c r="E1033" s="15">
        <v>806621.74</v>
      </c>
      <c r="F1033" s="19">
        <v>1.2121999999999999</v>
      </c>
      <c r="G1033" s="20">
        <v>0</v>
      </c>
      <c r="H1033" s="4">
        <v>86</v>
      </c>
      <c r="I1033" s="4">
        <v>6</v>
      </c>
      <c r="J1033" s="4">
        <v>1</v>
      </c>
      <c r="K1033" s="21">
        <v>0.8337</v>
      </c>
      <c r="L1033" s="21">
        <v>2.9399999999999999E-2</v>
      </c>
      <c r="M1033" s="4">
        <v>1</v>
      </c>
      <c r="N1033" s="4">
        <v>0</v>
      </c>
      <c r="O1033" s="4">
        <v>0</v>
      </c>
      <c r="P1033" s="4">
        <v>70.7</v>
      </c>
      <c r="Q1033" s="15">
        <v>22142.52</v>
      </c>
      <c r="R1033" s="15">
        <v>14424.84</v>
      </c>
      <c r="S1033" s="15">
        <v>8738.8799999999992</v>
      </c>
      <c r="T1033" s="15">
        <v>830882.44</v>
      </c>
      <c r="U1033" s="22">
        <f t="shared" si="80"/>
        <v>834450.22</v>
      </c>
      <c r="V1033" s="23">
        <f t="shared" si="81"/>
        <v>-4.2939648598182287E-3</v>
      </c>
      <c r="W1033" s="24">
        <f>Parametros!$B$4*H1033+Parametros!$B$5*K1033*100+Parametros!$B$6*P1033+Parametros!$B$7*(1-L1033)*100</f>
        <v>83.81</v>
      </c>
      <c r="X1033" s="16">
        <f>INDEX('Tasa Referencia'!$B$2:$B$37,MATCH(B1033,'Tasa Referencia'!$A$2:$A$37,0))</f>
        <v>9.2399999999999996E-2</v>
      </c>
      <c r="Y1033" s="16">
        <f>INDEX('Catalogo Proveedores'!$N$2:$N$101,MATCH(A1033,'Catalogo Proveedores'!$A$2:$A$101,0))</f>
        <v>4.7199999999999999E-2</v>
      </c>
      <c r="Z1033" s="14">
        <v>4.0999999999999999E-4</v>
      </c>
      <c r="AA1033" s="16">
        <f t="shared" si="82"/>
        <v>0.14001</v>
      </c>
      <c r="AB1033" s="25">
        <f t="shared" si="83"/>
        <v>1.0979590966830877E-2</v>
      </c>
      <c r="AC1033" s="23">
        <f t="shared" si="84"/>
        <v>-1.5273555826649104E-2</v>
      </c>
    </row>
    <row r="1034" spans="1:29" x14ac:dyDescent="0.3">
      <c r="A1034" s="4" t="s">
        <v>132</v>
      </c>
      <c r="B1034" s="18">
        <v>45658</v>
      </c>
      <c r="C1034" s="4" t="s">
        <v>282</v>
      </c>
      <c r="D1034" s="4">
        <v>1</v>
      </c>
      <c r="E1034" s="15">
        <v>918169.88</v>
      </c>
      <c r="F1034" s="19">
        <v>1.2121999999999999</v>
      </c>
      <c r="G1034" s="20">
        <v>0</v>
      </c>
      <c r="H1034" s="4">
        <v>85.7</v>
      </c>
      <c r="I1034" s="4">
        <v>6</v>
      </c>
      <c r="J1034" s="4">
        <v>0</v>
      </c>
      <c r="K1034" s="21">
        <v>0.9829</v>
      </c>
      <c r="L1034" s="21">
        <v>4.24E-2</v>
      </c>
      <c r="M1034" s="4">
        <v>0</v>
      </c>
      <c r="N1034" s="4">
        <v>0</v>
      </c>
      <c r="O1034" s="4">
        <v>0</v>
      </c>
      <c r="P1034" s="4">
        <v>77.900000000000006</v>
      </c>
      <c r="Q1034" s="15">
        <v>0</v>
      </c>
      <c r="R1034" s="15">
        <v>13356.76</v>
      </c>
      <c r="S1034" s="15">
        <v>11671.53</v>
      </c>
      <c r="T1034" s="15">
        <v>1018405.1</v>
      </c>
      <c r="U1034" s="22">
        <f t="shared" si="80"/>
        <v>919855.11</v>
      </c>
      <c r="V1034" s="23">
        <f t="shared" si="81"/>
        <v>9.6768947838144159E-2</v>
      </c>
      <c r="W1034" s="24">
        <f>Parametros!$B$4*H1034+Parametros!$B$5*K1034*100+Parametros!$B$6*P1034+Parametros!$B$7*(1-L1034)*100</f>
        <v>89.426000000000002</v>
      </c>
      <c r="X1034" s="16">
        <f>INDEX('Tasa Referencia'!$B$2:$B$37,MATCH(B1034,'Tasa Referencia'!$A$2:$A$37,0))</f>
        <v>8.8900000000000007E-2</v>
      </c>
      <c r="Y1034" s="16">
        <f>INDEX('Catalogo Proveedores'!$N$2:$N$101,MATCH(A1034,'Catalogo Proveedores'!$A$2:$A$101,0))</f>
        <v>4.7199999999999999E-2</v>
      </c>
      <c r="Z1034" s="14">
        <v>4.9899999999999996E-3</v>
      </c>
      <c r="AA1034" s="16">
        <f t="shared" si="82"/>
        <v>0.14108999999999999</v>
      </c>
      <c r="AB1034" s="25">
        <f t="shared" si="83"/>
        <v>1.1059369810359598E-2</v>
      </c>
      <c r="AC1034" s="23">
        <f t="shared" si="84"/>
        <v>8.5709578027784561E-2</v>
      </c>
    </row>
    <row r="1035" spans="1:29" x14ac:dyDescent="0.3">
      <c r="A1035" s="4" t="s">
        <v>132</v>
      </c>
      <c r="B1035" s="18">
        <v>45689</v>
      </c>
      <c r="C1035" s="4" t="s">
        <v>282</v>
      </c>
      <c r="D1035" s="4">
        <v>2</v>
      </c>
      <c r="E1035" s="15">
        <v>941771.65</v>
      </c>
      <c r="F1035" s="19">
        <v>1.2121999999999999</v>
      </c>
      <c r="G1035" s="20">
        <v>0</v>
      </c>
      <c r="H1035" s="4">
        <v>88.5</v>
      </c>
      <c r="I1035" s="4">
        <v>9</v>
      </c>
      <c r="J1035" s="4">
        <v>0</v>
      </c>
      <c r="K1035" s="21">
        <v>0.94940000000000002</v>
      </c>
      <c r="L1035" s="21">
        <v>4.1399999999999999E-2</v>
      </c>
      <c r="M1035" s="4">
        <v>0</v>
      </c>
      <c r="N1035" s="4">
        <v>0</v>
      </c>
      <c r="O1035" s="4">
        <v>0</v>
      </c>
      <c r="P1035" s="4">
        <v>76</v>
      </c>
      <c r="Q1035" s="15">
        <v>0</v>
      </c>
      <c r="R1035" s="15">
        <v>25203.55</v>
      </c>
      <c r="S1035" s="15">
        <v>11692.75</v>
      </c>
      <c r="T1035" s="15">
        <v>1033520.01</v>
      </c>
      <c r="U1035" s="22">
        <f t="shared" si="80"/>
        <v>955282.45000000007</v>
      </c>
      <c r="V1035" s="23">
        <f t="shared" si="81"/>
        <v>7.5700092153997034E-2</v>
      </c>
      <c r="W1035" s="24">
        <f>Parametros!$B$4*H1035+Parametros!$B$5*K1035*100+Parametros!$B$6*P1035+Parametros!$B$7*(1-L1035)*100</f>
        <v>89.036000000000001</v>
      </c>
      <c r="X1035" s="16">
        <f>INDEX('Tasa Referencia'!$B$2:$B$37,MATCH(B1035,'Tasa Referencia'!$A$2:$A$37,0))</f>
        <v>8.8300000000000003E-2</v>
      </c>
      <c r="Y1035" s="16">
        <f>INDEX('Catalogo Proveedores'!$N$2:$N$101,MATCH(A1035,'Catalogo Proveedores'!$A$2:$A$101,0))</f>
        <v>4.7199999999999999E-2</v>
      </c>
      <c r="Z1035" s="14">
        <v>6.5300000000000002E-3</v>
      </c>
      <c r="AA1035" s="16">
        <f t="shared" si="82"/>
        <v>0.14203000000000002</v>
      </c>
      <c r="AB1035" s="25">
        <f t="shared" si="83"/>
        <v>1.1128750633526918E-2</v>
      </c>
      <c r="AC1035" s="23">
        <f t="shared" si="84"/>
        <v>6.4571341520470116E-2</v>
      </c>
    </row>
    <row r="1036" spans="1:29" x14ac:dyDescent="0.3">
      <c r="A1036" s="4" t="s">
        <v>132</v>
      </c>
      <c r="B1036" s="18">
        <v>45717</v>
      </c>
      <c r="C1036" s="4" t="s">
        <v>282</v>
      </c>
      <c r="D1036" s="4">
        <v>3</v>
      </c>
      <c r="E1036" s="15">
        <v>871277.57</v>
      </c>
      <c r="F1036" s="19">
        <v>1.2121999999999999</v>
      </c>
      <c r="G1036" s="20">
        <v>0</v>
      </c>
      <c r="H1036" s="4">
        <v>86.4</v>
      </c>
      <c r="I1036" s="4">
        <v>8</v>
      </c>
      <c r="J1036" s="4">
        <v>1</v>
      </c>
      <c r="K1036" s="21">
        <v>0.91839999999999999</v>
      </c>
      <c r="L1036" s="21">
        <v>7.6399999999999996E-2</v>
      </c>
      <c r="M1036" s="4">
        <v>2</v>
      </c>
      <c r="N1036" s="4">
        <v>4</v>
      </c>
      <c r="O1036" s="4">
        <v>32.200000000000003</v>
      </c>
      <c r="P1036" s="4">
        <v>76.8</v>
      </c>
      <c r="Q1036" s="15">
        <v>126191.31</v>
      </c>
      <c r="R1036" s="15">
        <v>32121.99</v>
      </c>
      <c r="S1036" s="15">
        <v>21713.73</v>
      </c>
      <c r="T1036" s="15">
        <v>905502.11</v>
      </c>
      <c r="U1036" s="22">
        <f t="shared" si="80"/>
        <v>1007877.1399999999</v>
      </c>
      <c r="V1036" s="23">
        <f t="shared" si="81"/>
        <v>-0.1130588530599889</v>
      </c>
      <c r="W1036" s="24">
        <f>Parametros!$B$4*H1036+Parametros!$B$5*K1036*100+Parametros!$B$6*P1036+Parametros!$B$7*(1-L1036)*100</f>
        <v>87.006</v>
      </c>
      <c r="X1036" s="16">
        <f>INDEX('Tasa Referencia'!$B$2:$B$37,MATCH(B1036,'Tasa Referencia'!$A$2:$A$37,0))</f>
        <v>8.6800000000000002E-2</v>
      </c>
      <c r="Y1036" s="16">
        <f>INDEX('Catalogo Proveedores'!$N$2:$N$101,MATCH(A1036,'Catalogo Proveedores'!$A$2:$A$101,0))</f>
        <v>4.7199999999999999E-2</v>
      </c>
      <c r="Z1036" s="14">
        <v>7.3699999999999998E-3</v>
      </c>
      <c r="AA1036" s="16">
        <f t="shared" si="82"/>
        <v>0.14137</v>
      </c>
      <c r="AB1036" s="25">
        <f t="shared" si="83"/>
        <v>1.1080041915533689E-2</v>
      </c>
      <c r="AC1036" s="23">
        <f t="shared" si="84"/>
        <v>-0.12413889497552259</v>
      </c>
    </row>
    <row r="1037" spans="1:29" x14ac:dyDescent="0.3">
      <c r="A1037" s="4" t="s">
        <v>132</v>
      </c>
      <c r="B1037" s="18">
        <v>45748</v>
      </c>
      <c r="C1037" s="4" t="s">
        <v>282</v>
      </c>
      <c r="D1037" s="4">
        <v>4</v>
      </c>
      <c r="E1037" s="15">
        <v>995938.96</v>
      </c>
      <c r="F1037" s="19">
        <v>1.2121999999999999</v>
      </c>
      <c r="G1037" s="20">
        <v>0</v>
      </c>
      <c r="H1037" s="4">
        <v>87.8</v>
      </c>
      <c r="I1037" s="4">
        <v>6</v>
      </c>
      <c r="J1037" s="4">
        <v>0</v>
      </c>
      <c r="K1037" s="21">
        <v>0.95730000000000004</v>
      </c>
      <c r="L1037" s="21">
        <v>3.95E-2</v>
      </c>
      <c r="M1037" s="4">
        <v>0</v>
      </c>
      <c r="N1037" s="4">
        <v>0</v>
      </c>
      <c r="O1037" s="4">
        <v>0</v>
      </c>
      <c r="P1037" s="4">
        <v>73.8</v>
      </c>
      <c r="Q1037" s="15">
        <v>0</v>
      </c>
      <c r="R1037" s="15">
        <v>26945.95</v>
      </c>
      <c r="S1037" s="15">
        <v>11809.99</v>
      </c>
      <c r="T1037" s="15">
        <v>1121619.8799999999</v>
      </c>
      <c r="U1037" s="22">
        <f t="shared" si="80"/>
        <v>1011074.9199999999</v>
      </c>
      <c r="V1037" s="23">
        <f t="shared" si="81"/>
        <v>9.8558310146927827E-2</v>
      </c>
      <c r="W1037" s="24">
        <f>Parametros!$B$4*H1037+Parametros!$B$5*K1037*100+Parametros!$B$6*P1037+Parametros!$B$7*(1-L1037)*100</f>
        <v>88.616500000000002</v>
      </c>
      <c r="X1037" s="16">
        <f>INDEX('Tasa Referencia'!$B$2:$B$37,MATCH(B1037,'Tasa Referencia'!$A$2:$A$37,0))</f>
        <v>8.4000000000000005E-2</v>
      </c>
      <c r="Y1037" s="16">
        <f>INDEX('Catalogo Proveedores'!$N$2:$N$101,MATCH(A1037,'Catalogo Proveedores'!$A$2:$A$101,0))</f>
        <v>4.7199999999999999E-2</v>
      </c>
      <c r="Z1037" s="14">
        <v>-1.2999999999999999E-3</v>
      </c>
      <c r="AA1037" s="16">
        <f t="shared" si="82"/>
        <v>0.12990000000000002</v>
      </c>
      <c r="AB1037" s="25">
        <f t="shared" si="83"/>
        <v>1.0229393931757702E-2</v>
      </c>
      <c r="AC1037" s="23">
        <f t="shared" si="84"/>
        <v>8.8328916215170125E-2</v>
      </c>
    </row>
    <row r="1038" spans="1:29" x14ac:dyDescent="0.3">
      <c r="A1038" s="4" t="s">
        <v>132</v>
      </c>
      <c r="B1038" s="18">
        <v>45778</v>
      </c>
      <c r="C1038" s="4" t="s">
        <v>282</v>
      </c>
      <c r="D1038" s="4">
        <v>5</v>
      </c>
      <c r="E1038" s="15">
        <v>970462.77</v>
      </c>
      <c r="F1038" s="19">
        <v>1.2121999999999999</v>
      </c>
      <c r="G1038" s="20">
        <v>0</v>
      </c>
      <c r="H1038" s="4">
        <v>90.8</v>
      </c>
      <c r="I1038" s="4">
        <v>4</v>
      </c>
      <c r="J1038" s="4">
        <v>0</v>
      </c>
      <c r="K1038" s="21">
        <v>0.93979999999999997</v>
      </c>
      <c r="L1038" s="21">
        <v>3.7100000000000001E-2</v>
      </c>
      <c r="M1038" s="4">
        <v>1</v>
      </c>
      <c r="N1038" s="4">
        <v>0</v>
      </c>
      <c r="O1038" s="4">
        <v>0</v>
      </c>
      <c r="P1038" s="4">
        <v>76.5</v>
      </c>
      <c r="Q1038" s="15">
        <v>11492.07</v>
      </c>
      <c r="R1038" s="15">
        <v>19233.900000000001</v>
      </c>
      <c r="S1038" s="15">
        <v>10814.97</v>
      </c>
      <c r="T1038" s="15">
        <v>1037124.7</v>
      </c>
      <c r="U1038" s="22">
        <f t="shared" si="80"/>
        <v>990373.77</v>
      </c>
      <c r="V1038" s="23">
        <f t="shared" si="81"/>
        <v>4.5077443435683227E-2</v>
      </c>
      <c r="W1038" s="24">
        <f>Parametros!$B$4*H1038+Parametros!$B$5*K1038*100+Parametros!$B$6*P1038+Parametros!$B$7*(1-L1038)*100</f>
        <v>89.717499999999987</v>
      </c>
      <c r="X1038" s="16">
        <f>INDEX('Tasa Referencia'!$B$2:$B$37,MATCH(B1038,'Tasa Referencia'!$A$2:$A$37,0))</f>
        <v>8.1699999999999995E-2</v>
      </c>
      <c r="Y1038" s="16">
        <f>INDEX('Catalogo Proveedores'!$N$2:$N$101,MATCH(A1038,'Catalogo Proveedores'!$A$2:$A$101,0))</f>
        <v>4.7199999999999999E-2</v>
      </c>
      <c r="Z1038" s="14">
        <v>-1.4499999999999999E-3</v>
      </c>
      <c r="AA1038" s="16">
        <f t="shared" si="82"/>
        <v>0.12744999999999998</v>
      </c>
      <c r="AB1038" s="25">
        <f t="shared" si="83"/>
        <v>1.0046669413878329E-2</v>
      </c>
      <c r="AC1038" s="23">
        <f t="shared" si="84"/>
        <v>3.5030774021804899E-2</v>
      </c>
    </row>
    <row r="1039" spans="1:29" x14ac:dyDescent="0.3">
      <c r="A1039" s="4" t="s">
        <v>132</v>
      </c>
      <c r="B1039" s="18">
        <v>45809</v>
      </c>
      <c r="C1039" s="4" t="s">
        <v>282</v>
      </c>
      <c r="D1039" s="4">
        <v>6</v>
      </c>
      <c r="E1039" s="15">
        <v>1079962.3799999999</v>
      </c>
      <c r="F1039" s="19">
        <v>1.2121999999999999</v>
      </c>
      <c r="G1039" s="20">
        <v>0</v>
      </c>
      <c r="H1039" s="4">
        <v>90.9</v>
      </c>
      <c r="I1039" s="4">
        <v>8</v>
      </c>
      <c r="J1039" s="4">
        <v>0</v>
      </c>
      <c r="K1039" s="21">
        <v>0.95130000000000003</v>
      </c>
      <c r="L1039" s="21">
        <v>4.1000000000000002E-2</v>
      </c>
      <c r="M1039" s="4">
        <v>0</v>
      </c>
      <c r="N1039" s="4">
        <v>0</v>
      </c>
      <c r="O1039" s="4">
        <v>0</v>
      </c>
      <c r="P1039" s="4">
        <v>73.3</v>
      </c>
      <c r="Q1039" s="15">
        <v>0</v>
      </c>
      <c r="R1039" s="15">
        <v>17420.38</v>
      </c>
      <c r="S1039" s="15">
        <v>13296.72</v>
      </c>
      <c r="T1039" s="15">
        <v>1184033.42</v>
      </c>
      <c r="U1039" s="22">
        <f t="shared" si="80"/>
        <v>1084086.0399999998</v>
      </c>
      <c r="V1039" s="23">
        <f t="shared" si="81"/>
        <v>8.4412634231219696E-2</v>
      </c>
      <c r="W1039" s="24">
        <f>Parametros!$B$4*H1039+Parametros!$B$5*K1039*100+Parametros!$B$6*P1039+Parametros!$B$7*(1-L1039)*100</f>
        <v>89.399000000000001</v>
      </c>
      <c r="X1039" s="16">
        <f>INDEX('Tasa Referencia'!$B$2:$B$37,MATCH(B1039,'Tasa Referencia'!$A$2:$A$37,0))</f>
        <v>8.1600000000000006E-2</v>
      </c>
      <c r="Y1039" s="16">
        <f>INDEX('Catalogo Proveedores'!$N$2:$N$101,MATCH(A1039,'Catalogo Proveedores'!$A$2:$A$101,0))</f>
        <v>4.7199999999999999E-2</v>
      </c>
      <c r="Z1039" s="14">
        <v>4.45E-3</v>
      </c>
      <c r="AA1039" s="16">
        <f t="shared" si="82"/>
        <v>0.13325000000000001</v>
      </c>
      <c r="AB1039" s="25">
        <f t="shared" si="83"/>
        <v>1.0478654802412501E-2</v>
      </c>
      <c r="AC1039" s="23">
        <f t="shared" si="84"/>
        <v>7.3933979428807195E-2</v>
      </c>
    </row>
    <row r="1040" spans="1:29" x14ac:dyDescent="0.3">
      <c r="A1040" s="4" t="s">
        <v>132</v>
      </c>
      <c r="B1040" s="18">
        <v>45839</v>
      </c>
      <c r="C1040" s="4" t="s">
        <v>282</v>
      </c>
      <c r="D1040" s="4">
        <v>7</v>
      </c>
      <c r="E1040" s="15">
        <v>932218.64</v>
      </c>
      <c r="F1040" s="19">
        <v>1.2712000000000001</v>
      </c>
      <c r="G1040" s="20">
        <v>4.87E-2</v>
      </c>
      <c r="H1040" s="4">
        <v>87.1</v>
      </c>
      <c r="I1040" s="4">
        <v>6</v>
      </c>
      <c r="J1040" s="4">
        <v>0</v>
      </c>
      <c r="K1040" s="21">
        <v>0.93520000000000003</v>
      </c>
      <c r="L1040" s="21">
        <v>6.1899999999999997E-2</v>
      </c>
      <c r="M1040" s="4">
        <v>0</v>
      </c>
      <c r="N1040" s="4">
        <v>0</v>
      </c>
      <c r="O1040" s="4">
        <v>0</v>
      </c>
      <c r="P1040" s="4">
        <v>69.2</v>
      </c>
      <c r="Q1040" s="15">
        <v>0</v>
      </c>
      <c r="R1040" s="15">
        <v>23477.71</v>
      </c>
      <c r="S1040" s="15">
        <v>17317.25</v>
      </c>
      <c r="T1040" s="15">
        <v>1022984.53</v>
      </c>
      <c r="U1040" s="22">
        <f t="shared" si="80"/>
        <v>938379.1</v>
      </c>
      <c r="V1040" s="23">
        <f t="shared" si="81"/>
        <v>8.2704505805185582E-2</v>
      </c>
      <c r="W1040" s="24">
        <f>Parametros!$B$4*H1040+Parametros!$B$5*K1040*100+Parametros!$B$6*P1040+Parametros!$B$7*(1-L1040)*100</f>
        <v>86.452500000000001</v>
      </c>
      <c r="X1040" s="16">
        <f>INDEX('Tasa Referencia'!$B$2:$B$37,MATCH(B1040,'Tasa Referencia'!$A$2:$A$37,0))</f>
        <v>8.0699999999999994E-2</v>
      </c>
      <c r="Y1040" s="16">
        <f>INDEX('Catalogo Proveedores'!$N$2:$N$101,MATCH(A1040,'Catalogo Proveedores'!$A$2:$A$101,0))</f>
        <v>4.7199999999999999E-2</v>
      </c>
      <c r="Z1040" s="14">
        <v>6.6E-3</v>
      </c>
      <c r="AA1040" s="16">
        <f t="shared" si="82"/>
        <v>0.13449999999999998</v>
      </c>
      <c r="AB1040" s="25">
        <f t="shared" si="83"/>
        <v>1.0571489584853211E-2</v>
      </c>
      <c r="AC1040" s="23">
        <f t="shared" si="84"/>
        <v>7.2133016220332372E-2</v>
      </c>
    </row>
    <row r="1041" spans="1:29" x14ac:dyDescent="0.3">
      <c r="A1041" s="4" t="s">
        <v>132</v>
      </c>
      <c r="B1041" s="18">
        <v>45870</v>
      </c>
      <c r="C1041" s="4" t="s">
        <v>282</v>
      </c>
      <c r="D1041" s="4">
        <v>8</v>
      </c>
      <c r="E1041" s="15">
        <v>944291.23</v>
      </c>
      <c r="F1041" s="19">
        <v>1.2712000000000001</v>
      </c>
      <c r="G1041" s="20">
        <v>0</v>
      </c>
      <c r="H1041" s="4">
        <v>86</v>
      </c>
      <c r="I1041" s="4">
        <v>6</v>
      </c>
      <c r="J1041" s="4">
        <v>1</v>
      </c>
      <c r="K1041" s="21">
        <v>0.81030000000000002</v>
      </c>
      <c r="L1041" s="21">
        <v>6.7400000000000002E-2</v>
      </c>
      <c r="M1041" s="4">
        <v>1</v>
      </c>
      <c r="N1041" s="4">
        <v>1</v>
      </c>
      <c r="O1041" s="4">
        <v>118.5</v>
      </c>
      <c r="P1041" s="4">
        <v>75.2</v>
      </c>
      <c r="Q1041" s="15">
        <v>335302.03000000003</v>
      </c>
      <c r="R1041" s="15">
        <v>43385.15</v>
      </c>
      <c r="S1041" s="15">
        <v>20976.46</v>
      </c>
      <c r="T1041" s="15">
        <v>964660.38</v>
      </c>
      <c r="U1041" s="22">
        <f t="shared" si="80"/>
        <v>1302001.95</v>
      </c>
      <c r="V1041" s="23">
        <f t="shared" si="81"/>
        <v>-0.34969982907352321</v>
      </c>
      <c r="W1041" s="24">
        <f>Parametros!$B$4*H1041+Parametros!$B$5*K1041*100+Parametros!$B$6*P1041+Parametros!$B$7*(1-L1041)*100</f>
        <v>83.438000000000002</v>
      </c>
      <c r="X1041" s="16">
        <f>INDEX('Tasa Referencia'!$B$2:$B$37,MATCH(B1041,'Tasa Referencia'!$A$2:$A$37,0))</f>
        <v>7.7399999999999997E-2</v>
      </c>
      <c r="Y1041" s="16">
        <f>INDEX('Catalogo Proveedores'!$N$2:$N$101,MATCH(A1041,'Catalogo Proveedores'!$A$2:$A$101,0))</f>
        <v>4.7199999999999999E-2</v>
      </c>
      <c r="Z1041" s="14">
        <v>3.8999999999999999E-4</v>
      </c>
      <c r="AA1041" s="16">
        <f t="shared" si="82"/>
        <v>0.12498999999999999</v>
      </c>
      <c r="AB1041" s="25">
        <f t="shared" si="83"/>
        <v>9.8628325030671871E-3</v>
      </c>
      <c r="AC1041" s="23">
        <f t="shared" si="84"/>
        <v>-0.35956266157659039</v>
      </c>
    </row>
    <row r="1042" spans="1:29" x14ac:dyDescent="0.3">
      <c r="A1042" s="4" t="s">
        <v>132</v>
      </c>
      <c r="B1042" s="18">
        <v>45901</v>
      </c>
      <c r="C1042" s="4" t="s">
        <v>282</v>
      </c>
      <c r="D1042" s="4">
        <v>9</v>
      </c>
      <c r="E1042" s="15">
        <v>878940.06</v>
      </c>
      <c r="F1042" s="19">
        <v>1.2712000000000001</v>
      </c>
      <c r="G1042" s="20">
        <v>0</v>
      </c>
      <c r="H1042" s="4">
        <v>85.3</v>
      </c>
      <c r="I1042" s="4">
        <v>9</v>
      </c>
      <c r="J1042" s="4">
        <v>0</v>
      </c>
      <c r="K1042" s="21">
        <v>0.94520000000000004</v>
      </c>
      <c r="L1042" s="21">
        <v>3.0800000000000001E-2</v>
      </c>
      <c r="M1042" s="4">
        <v>0</v>
      </c>
      <c r="N1042" s="4">
        <v>0</v>
      </c>
      <c r="O1042" s="4">
        <v>0</v>
      </c>
      <c r="P1042" s="4">
        <v>73.599999999999994</v>
      </c>
      <c r="Q1042" s="15">
        <v>0</v>
      </c>
      <c r="R1042" s="15">
        <v>16954.41</v>
      </c>
      <c r="S1042" s="15">
        <v>8127.87</v>
      </c>
      <c r="T1042" s="15">
        <v>1019290.16</v>
      </c>
      <c r="U1042" s="22">
        <f t="shared" si="80"/>
        <v>887766.60000000009</v>
      </c>
      <c r="V1042" s="23">
        <f t="shared" si="81"/>
        <v>0.12903446453363185</v>
      </c>
      <c r="W1042" s="24">
        <f>Parametros!$B$4*H1042+Parametros!$B$5*K1042*100+Parametros!$B$6*P1042+Parametros!$B$7*(1-L1042)*100</f>
        <v>87.468999999999994</v>
      </c>
      <c r="X1042" s="16">
        <f>INDEX('Tasa Referencia'!$B$2:$B$37,MATCH(B1042,'Tasa Referencia'!$A$2:$A$37,0))</f>
        <v>7.4899999999999994E-2</v>
      </c>
      <c r="Y1042" s="16">
        <f>INDEX('Catalogo Proveedores'!$N$2:$N$101,MATCH(A1042,'Catalogo Proveedores'!$A$2:$A$101,0))</f>
        <v>4.7199999999999999E-2</v>
      </c>
      <c r="Z1042" s="14">
        <v>5.2700000000000004E-3</v>
      </c>
      <c r="AA1042" s="16">
        <f t="shared" si="82"/>
        <v>0.12736999999999998</v>
      </c>
      <c r="AB1042" s="25">
        <f t="shared" si="83"/>
        <v>1.0040696764569867E-2</v>
      </c>
      <c r="AC1042" s="23">
        <f t="shared" si="84"/>
        <v>0.11899376776906198</v>
      </c>
    </row>
    <row r="1043" spans="1:29" x14ac:dyDescent="0.3">
      <c r="A1043" s="4" t="s">
        <v>132</v>
      </c>
      <c r="B1043" s="18">
        <v>45931</v>
      </c>
      <c r="C1043" s="4" t="s">
        <v>282</v>
      </c>
      <c r="D1043" s="4">
        <v>10</v>
      </c>
      <c r="E1043" s="15">
        <v>873996.37</v>
      </c>
      <c r="F1043" s="19">
        <v>1.2712000000000001</v>
      </c>
      <c r="G1043" s="20">
        <v>0</v>
      </c>
      <c r="H1043" s="4">
        <v>81.5</v>
      </c>
      <c r="I1043" s="4">
        <v>5</v>
      </c>
      <c r="J1043" s="4">
        <v>1</v>
      </c>
      <c r="K1043" s="21">
        <v>0.73650000000000004</v>
      </c>
      <c r="L1043" s="21">
        <v>7.4800000000000005E-2</v>
      </c>
      <c r="M1043" s="4">
        <v>1</v>
      </c>
      <c r="N1043" s="4">
        <v>1</v>
      </c>
      <c r="O1043" s="4">
        <v>2.2999999999999998</v>
      </c>
      <c r="P1043" s="4">
        <v>76.2</v>
      </c>
      <c r="Q1043" s="15">
        <v>9072.41</v>
      </c>
      <c r="R1043" s="15">
        <v>34871.480000000003</v>
      </c>
      <c r="S1043" s="15">
        <v>21357.05</v>
      </c>
      <c r="T1043" s="15">
        <v>879457.61</v>
      </c>
      <c r="U1043" s="22">
        <f t="shared" si="80"/>
        <v>896583.21</v>
      </c>
      <c r="V1043" s="23">
        <f t="shared" si="81"/>
        <v>-1.9472911264023261E-2</v>
      </c>
      <c r="W1043" s="24">
        <f>Parametros!$B$4*H1043+Parametros!$B$5*K1043*100+Parametros!$B$6*P1043+Parametros!$B$7*(1-L1043)*100</f>
        <v>79.738000000000014</v>
      </c>
      <c r="X1043" s="16">
        <f>INDEX('Tasa Referencia'!$B$2:$B$37,MATCH(B1043,'Tasa Referencia'!$A$2:$A$37,0))</f>
        <v>7.4300000000000005E-2</v>
      </c>
      <c r="Y1043" s="16">
        <f>INDEX('Catalogo Proveedores'!$N$2:$N$101,MATCH(A1043,'Catalogo Proveedores'!$A$2:$A$101,0))</f>
        <v>4.7199999999999999E-2</v>
      </c>
      <c r="Z1043" s="14">
        <v>2.3900000000000002E-3</v>
      </c>
      <c r="AA1043" s="16">
        <f t="shared" si="82"/>
        <v>0.12389</v>
      </c>
      <c r="AB1043" s="25">
        <f t="shared" si="83"/>
        <v>9.7805097523193663E-3</v>
      </c>
      <c r="AC1043" s="23">
        <f t="shared" si="84"/>
        <v>-2.9253421016342627E-2</v>
      </c>
    </row>
    <row r="1044" spans="1:29" x14ac:dyDescent="0.3">
      <c r="A1044" s="4" t="s">
        <v>132</v>
      </c>
      <c r="B1044" s="18">
        <v>45962</v>
      </c>
      <c r="C1044" s="4" t="s">
        <v>282</v>
      </c>
      <c r="D1044" s="4">
        <v>11</v>
      </c>
      <c r="E1044" s="15">
        <v>729421.02</v>
      </c>
      <c r="F1044" s="19">
        <v>1.2712000000000001</v>
      </c>
      <c r="G1044" s="20">
        <v>0</v>
      </c>
      <c r="H1044" s="4">
        <v>84.2</v>
      </c>
      <c r="I1044" s="4">
        <v>7</v>
      </c>
      <c r="J1044" s="4">
        <v>1</v>
      </c>
      <c r="K1044" s="21">
        <v>0.91490000000000005</v>
      </c>
      <c r="L1044" s="21">
        <v>8.9399999999999993E-2</v>
      </c>
      <c r="M1044" s="4">
        <v>0</v>
      </c>
      <c r="N1044" s="4">
        <v>0</v>
      </c>
      <c r="O1044" s="4">
        <v>0</v>
      </c>
      <c r="P1044" s="4">
        <v>70.2</v>
      </c>
      <c r="Q1044" s="15">
        <v>0</v>
      </c>
      <c r="R1044" s="15">
        <v>28658.33</v>
      </c>
      <c r="S1044" s="15">
        <v>21027.06</v>
      </c>
      <c r="T1044" s="15">
        <v>823320.88</v>
      </c>
      <c r="U1044" s="22">
        <f t="shared" si="80"/>
        <v>737052.28999999992</v>
      </c>
      <c r="V1044" s="23">
        <f t="shared" si="81"/>
        <v>0.10478124883702704</v>
      </c>
      <c r="W1044" s="24">
        <f>Parametros!$B$4*H1044+Parametros!$B$5*K1044*100+Parametros!$B$6*P1044+Parametros!$B$7*(1-L1044)*100</f>
        <v>84.616000000000014</v>
      </c>
      <c r="X1044" s="16">
        <f>INDEX('Tasa Referencia'!$B$2:$B$37,MATCH(B1044,'Tasa Referencia'!$A$2:$A$37,0))</f>
        <v>7.2800000000000004E-2</v>
      </c>
      <c r="Y1044" s="16">
        <f>INDEX('Catalogo Proveedores'!$N$2:$N$101,MATCH(A1044,'Catalogo Proveedores'!$A$2:$A$101,0))</f>
        <v>4.7199999999999999E-2</v>
      </c>
      <c r="Z1044" s="14">
        <v>1.7899999999999999E-3</v>
      </c>
      <c r="AA1044" s="16">
        <f t="shared" si="82"/>
        <v>0.12179</v>
      </c>
      <c r="AB1044" s="25">
        <f t="shared" si="83"/>
        <v>9.6231428338366953E-3</v>
      </c>
      <c r="AC1044" s="23">
        <f t="shared" si="84"/>
        <v>9.5158106003190343E-2</v>
      </c>
    </row>
    <row r="1045" spans="1:29" x14ac:dyDescent="0.3">
      <c r="A1045" s="4" t="s">
        <v>132</v>
      </c>
      <c r="B1045" s="18">
        <v>45992</v>
      </c>
      <c r="C1045" s="4" t="s">
        <v>282</v>
      </c>
      <c r="D1045" s="4">
        <v>12</v>
      </c>
      <c r="E1045" s="15">
        <v>1025005.97</v>
      </c>
      <c r="F1045" s="19">
        <v>1.2712000000000001</v>
      </c>
      <c r="G1045" s="20">
        <v>0</v>
      </c>
      <c r="H1045" s="4">
        <v>83</v>
      </c>
      <c r="I1045" s="4">
        <v>11</v>
      </c>
      <c r="J1045" s="4">
        <v>1</v>
      </c>
      <c r="K1045" s="21">
        <v>0.91569999999999996</v>
      </c>
      <c r="L1045" s="21">
        <v>6.0699999999999997E-2</v>
      </c>
      <c r="M1045" s="4">
        <v>0</v>
      </c>
      <c r="N1045" s="4">
        <v>0</v>
      </c>
      <c r="O1045" s="4">
        <v>0</v>
      </c>
      <c r="P1045" s="4">
        <v>70.7</v>
      </c>
      <c r="Q1045" s="15">
        <v>0</v>
      </c>
      <c r="R1045" s="15">
        <v>31041.86</v>
      </c>
      <c r="S1045" s="15">
        <v>20724.97</v>
      </c>
      <c r="T1045" s="15">
        <v>1158791.69</v>
      </c>
      <c r="U1045" s="22">
        <f t="shared" si="80"/>
        <v>1035322.8600000001</v>
      </c>
      <c r="V1045" s="23">
        <f t="shared" si="81"/>
        <v>0.1065496336101615</v>
      </c>
      <c r="W1045" s="24">
        <f>Parametros!$B$4*H1045+Parametros!$B$5*K1045*100+Parametros!$B$6*P1045+Parametros!$B$7*(1-L1045)*100</f>
        <v>84.750500000000002</v>
      </c>
      <c r="X1045" s="16">
        <f>INDEX('Tasa Referencia'!$B$2:$B$37,MATCH(B1045,'Tasa Referencia'!$A$2:$A$37,0))</f>
        <v>6.9599999999999995E-2</v>
      </c>
      <c r="Y1045" s="16">
        <f>INDEX('Catalogo Proveedores'!$N$2:$N$101,MATCH(A1045,'Catalogo Proveedores'!$A$2:$A$101,0))</f>
        <v>4.7199999999999999E-2</v>
      </c>
      <c r="Z1045" s="14">
        <v>-5.4000000000000001E-4</v>
      </c>
      <c r="AA1045" s="16">
        <f t="shared" si="82"/>
        <v>0.11625999999999999</v>
      </c>
      <c r="AB1045" s="25">
        <f t="shared" si="83"/>
        <v>9.2074477820158762E-3</v>
      </c>
      <c r="AC1045" s="23">
        <f t="shared" si="84"/>
        <v>9.7342185828145619E-2</v>
      </c>
    </row>
    <row r="1046" spans="1:29" x14ac:dyDescent="0.3">
      <c r="A1046" s="4" t="s">
        <v>134</v>
      </c>
      <c r="B1046" s="18">
        <v>44927</v>
      </c>
      <c r="C1046" s="4" t="s">
        <v>279</v>
      </c>
      <c r="D1046" s="4">
        <v>1</v>
      </c>
      <c r="E1046" s="15">
        <v>1775507.7</v>
      </c>
      <c r="F1046" s="19">
        <v>1</v>
      </c>
      <c r="G1046" s="20">
        <v>0</v>
      </c>
      <c r="H1046" s="4">
        <v>76.7</v>
      </c>
      <c r="I1046" s="4">
        <v>10</v>
      </c>
      <c r="J1046" s="4">
        <v>1</v>
      </c>
      <c r="K1046" s="21">
        <v>0.87260000000000004</v>
      </c>
      <c r="L1046" s="21">
        <v>5.7500000000000002E-2</v>
      </c>
      <c r="M1046" s="4">
        <v>0</v>
      </c>
      <c r="N1046" s="4">
        <v>0</v>
      </c>
      <c r="O1046" s="4">
        <v>0</v>
      </c>
      <c r="P1046" s="4">
        <v>78</v>
      </c>
      <c r="Q1046" s="15">
        <v>0</v>
      </c>
      <c r="R1046" s="15">
        <v>57074.71</v>
      </c>
      <c r="S1046" s="15">
        <v>34189.72</v>
      </c>
      <c r="T1046" s="15">
        <v>1945247.1</v>
      </c>
      <c r="U1046" s="22">
        <f t="shared" si="80"/>
        <v>1798392.69</v>
      </c>
      <c r="V1046" s="23">
        <f t="shared" si="81"/>
        <v>7.5493961666875192E-2</v>
      </c>
      <c r="W1046" s="24">
        <f>Parametros!$B$4*H1046+Parametros!$B$5*K1046*100+Parametros!$B$6*P1046+Parametros!$B$7*(1-L1046)*100</f>
        <v>82.760499999999993</v>
      </c>
      <c r="X1046" s="16">
        <f>INDEX('Tasa Referencia'!$B$2:$B$37,MATCH(B1046,'Tasa Referencia'!$A$2:$A$37,0))</f>
        <v>0.1125</v>
      </c>
      <c r="Y1046" s="16">
        <f>INDEX('Catalogo Proveedores'!$N$2:$N$101,MATCH(A1046,'Catalogo Proveedores'!$A$2:$A$101,0))</f>
        <v>4.7300000000000002E-2</v>
      </c>
      <c r="Z1046" s="14">
        <v>-1.2800000000000001E-3</v>
      </c>
      <c r="AA1046" s="16">
        <f t="shared" si="82"/>
        <v>0.15851999999999999</v>
      </c>
      <c r="AB1046" s="25">
        <f t="shared" si="83"/>
        <v>1.2337429891727369E-2</v>
      </c>
      <c r="AC1046" s="23">
        <f t="shared" si="84"/>
        <v>6.3156531775147823E-2</v>
      </c>
    </row>
    <row r="1047" spans="1:29" x14ac:dyDescent="0.3">
      <c r="A1047" s="4" t="s">
        <v>134</v>
      </c>
      <c r="B1047" s="18">
        <v>44958</v>
      </c>
      <c r="C1047" s="4" t="s">
        <v>279</v>
      </c>
      <c r="D1047" s="4">
        <v>2</v>
      </c>
      <c r="E1047" s="15">
        <v>1752964.78</v>
      </c>
      <c r="F1047" s="19">
        <v>1</v>
      </c>
      <c r="G1047" s="20">
        <v>0</v>
      </c>
      <c r="H1047" s="4">
        <v>75</v>
      </c>
      <c r="I1047" s="4">
        <v>8</v>
      </c>
      <c r="J1047" s="4">
        <v>1</v>
      </c>
      <c r="K1047" s="21">
        <v>0.83630000000000004</v>
      </c>
      <c r="L1047" s="21">
        <v>6.0999999999999999E-2</v>
      </c>
      <c r="M1047" s="4">
        <v>0</v>
      </c>
      <c r="N1047" s="4">
        <v>0</v>
      </c>
      <c r="O1047" s="4">
        <v>0</v>
      </c>
      <c r="P1047" s="4">
        <v>83.1</v>
      </c>
      <c r="Q1047" s="15">
        <v>0</v>
      </c>
      <c r="R1047" s="15">
        <v>48182.39</v>
      </c>
      <c r="S1047" s="15">
        <v>35570.15</v>
      </c>
      <c r="T1047" s="15">
        <v>2004572.46</v>
      </c>
      <c r="U1047" s="22">
        <f t="shared" si="80"/>
        <v>1765577.02</v>
      </c>
      <c r="V1047" s="23">
        <f t="shared" si="81"/>
        <v>0.11922514389926316</v>
      </c>
      <c r="W1047" s="24">
        <f>Parametros!$B$4*H1047+Parametros!$B$5*K1047*100+Parametros!$B$6*P1047+Parametros!$B$7*(1-L1047)*100</f>
        <v>82.044000000000011</v>
      </c>
      <c r="X1047" s="16">
        <f>INDEX('Tasa Referencia'!$B$2:$B$37,MATCH(B1047,'Tasa Referencia'!$A$2:$A$37,0))</f>
        <v>0.11409999999999999</v>
      </c>
      <c r="Y1047" s="16">
        <f>INDEX('Catalogo Proveedores'!$N$2:$N$101,MATCH(A1047,'Catalogo Proveedores'!$A$2:$A$101,0))</f>
        <v>4.7300000000000002E-2</v>
      </c>
      <c r="Z1047" s="14">
        <v>-1.2999999999999999E-4</v>
      </c>
      <c r="AA1047" s="16">
        <f t="shared" si="82"/>
        <v>0.16127</v>
      </c>
      <c r="AB1047" s="25">
        <f t="shared" si="83"/>
        <v>1.2537462672886468E-2</v>
      </c>
      <c r="AC1047" s="23">
        <f t="shared" si="84"/>
        <v>0.10668768122637669</v>
      </c>
    </row>
    <row r="1048" spans="1:29" x14ac:dyDescent="0.3">
      <c r="A1048" s="4" t="s">
        <v>134</v>
      </c>
      <c r="B1048" s="18">
        <v>44986</v>
      </c>
      <c r="C1048" s="4" t="s">
        <v>279</v>
      </c>
      <c r="D1048" s="4">
        <v>3</v>
      </c>
      <c r="E1048" s="15">
        <v>1962548.29</v>
      </c>
      <c r="F1048" s="19">
        <v>1</v>
      </c>
      <c r="G1048" s="20">
        <v>0</v>
      </c>
      <c r="H1048" s="4">
        <v>71.5</v>
      </c>
      <c r="I1048" s="4">
        <v>11</v>
      </c>
      <c r="J1048" s="4">
        <v>3</v>
      </c>
      <c r="K1048" s="21">
        <v>0.76770000000000005</v>
      </c>
      <c r="L1048" s="21">
        <v>7.85E-2</v>
      </c>
      <c r="M1048" s="4">
        <v>1</v>
      </c>
      <c r="N1048" s="4">
        <v>0</v>
      </c>
      <c r="O1048" s="4">
        <v>0</v>
      </c>
      <c r="P1048" s="4">
        <v>87.4</v>
      </c>
      <c r="Q1048" s="15">
        <v>6859.02</v>
      </c>
      <c r="R1048" s="15">
        <v>105373.61</v>
      </c>
      <c r="S1048" s="15">
        <v>58014.49</v>
      </c>
      <c r="T1048" s="15">
        <v>2024125.71</v>
      </c>
      <c r="U1048" s="22">
        <f t="shared" si="80"/>
        <v>2016766.4300000002</v>
      </c>
      <c r="V1048" s="23">
        <f t="shared" si="81"/>
        <v>3.6357820878624159E-3</v>
      </c>
      <c r="W1048" s="24">
        <f>Parametros!$B$4*H1048+Parametros!$B$5*K1048*100+Parametros!$B$6*P1048+Parametros!$B$7*(1-L1048)*100</f>
        <v>79.358499999999992</v>
      </c>
      <c r="X1048" s="16">
        <f>INDEX('Tasa Referencia'!$B$2:$B$37,MATCH(B1048,'Tasa Referencia'!$A$2:$A$37,0))</f>
        <v>0.114</v>
      </c>
      <c r="Y1048" s="16">
        <f>INDEX('Catalogo Proveedores'!$N$2:$N$101,MATCH(A1048,'Catalogo Proveedores'!$A$2:$A$101,0))</f>
        <v>4.7300000000000002E-2</v>
      </c>
      <c r="Z1048" s="14">
        <v>1.8000000000000001E-4</v>
      </c>
      <c r="AA1048" s="16">
        <f t="shared" si="82"/>
        <v>0.16148000000000001</v>
      </c>
      <c r="AB1048" s="25">
        <f t="shared" si="83"/>
        <v>1.2552720052412258E-2</v>
      </c>
      <c r="AC1048" s="23">
        <f t="shared" si="84"/>
        <v>-8.9169379645498426E-3</v>
      </c>
    </row>
    <row r="1049" spans="1:29" x14ac:dyDescent="0.3">
      <c r="A1049" s="4" t="s">
        <v>134</v>
      </c>
      <c r="B1049" s="18">
        <v>45017</v>
      </c>
      <c r="C1049" s="4" t="s">
        <v>279</v>
      </c>
      <c r="D1049" s="4">
        <v>4</v>
      </c>
      <c r="E1049" s="15">
        <v>1858793.78</v>
      </c>
      <c r="F1049" s="19">
        <v>1</v>
      </c>
      <c r="G1049" s="20">
        <v>0</v>
      </c>
      <c r="H1049" s="4">
        <v>63.8</v>
      </c>
      <c r="I1049" s="4">
        <v>12</v>
      </c>
      <c r="J1049" s="4">
        <v>5</v>
      </c>
      <c r="K1049" s="21">
        <v>0.6129</v>
      </c>
      <c r="L1049" s="21">
        <v>0.16589999999999999</v>
      </c>
      <c r="M1049" s="4">
        <v>2</v>
      </c>
      <c r="N1049" s="4">
        <v>1</v>
      </c>
      <c r="O1049" s="4">
        <v>4</v>
      </c>
      <c r="P1049" s="4">
        <v>82.7</v>
      </c>
      <c r="Q1049" s="15">
        <v>81560.67</v>
      </c>
      <c r="R1049" s="15">
        <v>185501.54</v>
      </c>
      <c r="S1049" s="15">
        <v>111122.8</v>
      </c>
      <c r="T1049" s="15">
        <v>1848015.63</v>
      </c>
      <c r="U1049" s="22">
        <f t="shared" si="80"/>
        <v>2014733.1899999997</v>
      </c>
      <c r="V1049" s="23">
        <f t="shared" si="81"/>
        <v>-9.0214366855760758E-2</v>
      </c>
      <c r="W1049" s="24">
        <f>Parametros!$B$4*H1049+Parametros!$B$5*K1049*100+Parametros!$B$6*P1049+Parametros!$B$7*(1-L1049)*100</f>
        <v>69.768500000000003</v>
      </c>
      <c r="X1049" s="16">
        <f>INDEX('Tasa Referencia'!$B$2:$B$37,MATCH(B1049,'Tasa Referencia'!$A$2:$A$37,0))</f>
        <v>0.1119</v>
      </c>
      <c r="Y1049" s="16">
        <f>INDEX('Catalogo Proveedores'!$N$2:$N$101,MATCH(A1049,'Catalogo Proveedores'!$A$2:$A$101,0))</f>
        <v>4.7300000000000002E-2</v>
      </c>
      <c r="Z1049" s="14">
        <v>-2.0899999999999998E-3</v>
      </c>
      <c r="AA1049" s="16">
        <f t="shared" si="82"/>
        <v>0.15711</v>
      </c>
      <c r="AB1049" s="25">
        <f t="shared" si="83"/>
        <v>1.2234698775653197E-2</v>
      </c>
      <c r="AC1049" s="23">
        <f t="shared" si="84"/>
        <v>-0.10244906563141395</v>
      </c>
    </row>
    <row r="1050" spans="1:29" x14ac:dyDescent="0.3">
      <c r="A1050" s="4" t="s">
        <v>134</v>
      </c>
      <c r="B1050" s="18">
        <v>45047</v>
      </c>
      <c r="C1050" s="4" t="s">
        <v>279</v>
      </c>
      <c r="D1050" s="4">
        <v>5</v>
      </c>
      <c r="E1050" s="15">
        <v>2063789.41</v>
      </c>
      <c r="F1050" s="19">
        <v>1.0366</v>
      </c>
      <c r="G1050" s="20">
        <v>3.6600000000000001E-2</v>
      </c>
      <c r="H1050" s="4">
        <v>61.7</v>
      </c>
      <c r="I1050" s="4">
        <v>12</v>
      </c>
      <c r="J1050" s="4">
        <v>2</v>
      </c>
      <c r="K1050" s="21">
        <v>0.84930000000000005</v>
      </c>
      <c r="L1050" s="21">
        <v>0.22869999999999999</v>
      </c>
      <c r="M1050" s="4">
        <v>1</v>
      </c>
      <c r="N1050" s="4">
        <v>0</v>
      </c>
      <c r="O1050" s="4">
        <v>0</v>
      </c>
      <c r="P1050" s="4">
        <v>82</v>
      </c>
      <c r="Q1050" s="15">
        <v>6677.85</v>
      </c>
      <c r="R1050" s="15">
        <v>329429.73</v>
      </c>
      <c r="S1050" s="15">
        <v>149838.35</v>
      </c>
      <c r="T1050" s="15">
        <v>2363923.2000000002</v>
      </c>
      <c r="U1050" s="22">
        <f t="shared" si="80"/>
        <v>2250058.64</v>
      </c>
      <c r="V1050" s="23">
        <f t="shared" si="81"/>
        <v>4.8167622366073505E-2</v>
      </c>
      <c r="W1050" s="24">
        <f>Parametros!$B$4*H1050+Parametros!$B$5*K1050*100+Parametros!$B$6*P1050+Parametros!$B$7*(1-L1050)*100</f>
        <v>75.043500000000009</v>
      </c>
      <c r="X1050" s="16">
        <f>INDEX('Tasa Referencia'!$B$2:$B$37,MATCH(B1050,'Tasa Referencia'!$A$2:$A$37,0))</f>
        <v>0.11210000000000001</v>
      </c>
      <c r="Y1050" s="16">
        <f>INDEX('Catalogo Proveedores'!$N$2:$N$101,MATCH(A1050,'Catalogo Proveedores'!$A$2:$A$101,0))</f>
        <v>4.7300000000000002E-2</v>
      </c>
      <c r="Z1050" s="14">
        <v>-1.8799999999999999E-3</v>
      </c>
      <c r="AA1050" s="16">
        <f t="shared" si="82"/>
        <v>0.15752000000000002</v>
      </c>
      <c r="AB1050" s="25">
        <f t="shared" si="83"/>
        <v>1.2264582771297494E-2</v>
      </c>
      <c r="AC1050" s="23">
        <f t="shared" si="84"/>
        <v>3.5903039594776011E-2</v>
      </c>
    </row>
    <row r="1051" spans="1:29" x14ac:dyDescent="0.3">
      <c r="A1051" s="4" t="s">
        <v>134</v>
      </c>
      <c r="B1051" s="18">
        <v>45078</v>
      </c>
      <c r="C1051" s="4" t="s">
        <v>279</v>
      </c>
      <c r="D1051" s="4">
        <v>6</v>
      </c>
      <c r="E1051" s="15">
        <v>2109783.62</v>
      </c>
      <c r="F1051" s="19">
        <v>1.0366</v>
      </c>
      <c r="G1051" s="20">
        <v>0</v>
      </c>
      <c r="H1051" s="4">
        <v>60.9</v>
      </c>
      <c r="I1051" s="4">
        <v>10</v>
      </c>
      <c r="J1051" s="4">
        <v>2</v>
      </c>
      <c r="K1051" s="21">
        <v>0.81340000000000001</v>
      </c>
      <c r="L1051" s="21">
        <v>0.2253</v>
      </c>
      <c r="M1051" s="4">
        <v>0</v>
      </c>
      <c r="N1051" s="4">
        <v>0</v>
      </c>
      <c r="O1051" s="4">
        <v>0</v>
      </c>
      <c r="P1051" s="4">
        <v>86.6</v>
      </c>
      <c r="Q1051" s="15">
        <v>0</v>
      </c>
      <c r="R1051" s="15">
        <v>310554.89</v>
      </c>
      <c r="S1051" s="15">
        <v>151039.12</v>
      </c>
      <c r="T1051" s="15">
        <v>2417470.7200000002</v>
      </c>
      <c r="U1051" s="22">
        <f t="shared" si="80"/>
        <v>2269299.39</v>
      </c>
      <c r="V1051" s="23">
        <f t="shared" si="81"/>
        <v>6.1291881955037729E-2</v>
      </c>
      <c r="W1051" s="24">
        <f>Parametros!$B$4*H1051+Parametros!$B$5*K1051*100+Parametros!$B$6*P1051+Parametros!$B$7*(1-L1051)*100</f>
        <v>74.657499999999999</v>
      </c>
      <c r="X1051" s="16">
        <f>INDEX('Tasa Referencia'!$B$2:$B$37,MATCH(B1051,'Tasa Referencia'!$A$2:$A$37,0))</f>
        <v>0.1119</v>
      </c>
      <c r="Y1051" s="16">
        <f>INDEX('Catalogo Proveedores'!$N$2:$N$101,MATCH(A1051,'Catalogo Proveedores'!$A$2:$A$101,0))</f>
        <v>4.7300000000000002E-2</v>
      </c>
      <c r="Z1051" s="14">
        <v>-2.9199999999999999E-3</v>
      </c>
      <c r="AA1051" s="16">
        <f t="shared" si="82"/>
        <v>0.15628</v>
      </c>
      <c r="AB1051" s="25">
        <f t="shared" si="83"/>
        <v>1.2174172180681841E-2</v>
      </c>
      <c r="AC1051" s="23">
        <f t="shared" si="84"/>
        <v>4.9117709774355887E-2</v>
      </c>
    </row>
    <row r="1052" spans="1:29" x14ac:dyDescent="0.3">
      <c r="A1052" s="4" t="s">
        <v>134</v>
      </c>
      <c r="B1052" s="18">
        <v>45108</v>
      </c>
      <c r="C1052" s="4" t="s">
        <v>279</v>
      </c>
      <c r="D1052" s="4">
        <v>7</v>
      </c>
      <c r="E1052" s="15">
        <v>1951041.95</v>
      </c>
      <c r="F1052" s="19">
        <v>1.0366</v>
      </c>
      <c r="G1052" s="20">
        <v>0</v>
      </c>
      <c r="H1052" s="4">
        <v>63.1</v>
      </c>
      <c r="I1052" s="4">
        <v>13</v>
      </c>
      <c r="J1052" s="4">
        <v>3</v>
      </c>
      <c r="K1052" s="21">
        <v>0.76490000000000002</v>
      </c>
      <c r="L1052" s="21">
        <v>0.114</v>
      </c>
      <c r="M1052" s="4">
        <v>2</v>
      </c>
      <c r="N1052" s="4">
        <v>0</v>
      </c>
      <c r="O1052" s="4">
        <v>0</v>
      </c>
      <c r="P1052" s="4">
        <v>77.8</v>
      </c>
      <c r="Q1052" s="15">
        <v>10534.48</v>
      </c>
      <c r="R1052" s="15">
        <v>74669.53</v>
      </c>
      <c r="S1052" s="15">
        <v>78431.41</v>
      </c>
      <c r="T1052" s="15">
        <v>2060622.12</v>
      </c>
      <c r="U1052" s="22">
        <f t="shared" si="80"/>
        <v>1957814.55</v>
      </c>
      <c r="V1052" s="23">
        <f t="shared" si="81"/>
        <v>4.9891520139558658E-2</v>
      </c>
      <c r="W1052" s="24">
        <f>Parametros!$B$4*H1052+Parametros!$B$5*K1052*100+Parametros!$B$6*P1052+Parametros!$B$7*(1-L1052)*100</f>
        <v>73.882000000000005</v>
      </c>
      <c r="X1052" s="16">
        <f>INDEX('Tasa Referencia'!$B$2:$B$37,MATCH(B1052,'Tasa Referencia'!$A$2:$A$37,0))</f>
        <v>0.1132</v>
      </c>
      <c r="Y1052" s="16">
        <f>INDEX('Catalogo Proveedores'!$N$2:$N$101,MATCH(A1052,'Catalogo Proveedores'!$A$2:$A$101,0))</f>
        <v>4.7300000000000002E-2</v>
      </c>
      <c r="Z1052" s="14">
        <v>-2.47E-3</v>
      </c>
      <c r="AA1052" s="16">
        <f t="shared" si="82"/>
        <v>0.15803</v>
      </c>
      <c r="AB1052" s="25">
        <f t="shared" si="83"/>
        <v>1.230174200784373E-2</v>
      </c>
      <c r="AC1052" s="23">
        <f t="shared" si="84"/>
        <v>3.7589778131714928E-2</v>
      </c>
    </row>
    <row r="1053" spans="1:29" x14ac:dyDescent="0.3">
      <c r="A1053" s="4" t="s">
        <v>134</v>
      </c>
      <c r="B1053" s="18">
        <v>45139</v>
      </c>
      <c r="C1053" s="4" t="s">
        <v>279</v>
      </c>
      <c r="D1053" s="4">
        <v>8</v>
      </c>
      <c r="E1053" s="15">
        <v>2104689.52</v>
      </c>
      <c r="F1053" s="19">
        <v>1.0366</v>
      </c>
      <c r="G1053" s="20">
        <v>0</v>
      </c>
      <c r="H1053" s="4">
        <v>68.2</v>
      </c>
      <c r="I1053" s="4">
        <v>11</v>
      </c>
      <c r="J1053" s="4">
        <v>2</v>
      </c>
      <c r="K1053" s="21">
        <v>0.8</v>
      </c>
      <c r="L1053" s="21">
        <v>0.151</v>
      </c>
      <c r="M1053" s="4">
        <v>1</v>
      </c>
      <c r="N1053" s="4">
        <v>1</v>
      </c>
      <c r="O1053" s="4">
        <v>29.9</v>
      </c>
      <c r="P1053" s="4">
        <v>84.7</v>
      </c>
      <c r="Q1053" s="15">
        <v>279931.38</v>
      </c>
      <c r="R1053" s="15">
        <v>216827.45</v>
      </c>
      <c r="S1053" s="15">
        <v>103779.02</v>
      </c>
      <c r="T1053" s="15">
        <v>2428334.19</v>
      </c>
      <c r="U1053" s="22">
        <f t="shared" si="80"/>
        <v>2497669.33</v>
      </c>
      <c r="V1053" s="23">
        <f t="shared" si="81"/>
        <v>-2.8552552727514054E-2</v>
      </c>
      <c r="W1053" s="24">
        <f>Parametros!$B$4*H1053+Parametros!$B$5*K1053*100+Parametros!$B$6*P1053+Parametros!$B$7*(1-L1053)*100</f>
        <v>77.545000000000002</v>
      </c>
      <c r="X1053" s="16">
        <f>INDEX('Tasa Referencia'!$B$2:$B$37,MATCH(B1053,'Tasa Referencia'!$A$2:$A$37,0))</f>
        <v>0.1124</v>
      </c>
      <c r="Y1053" s="16">
        <f>INDEX('Catalogo Proveedores'!$N$2:$N$101,MATCH(A1053,'Catalogo Proveedores'!$A$2:$A$101,0))</f>
        <v>4.7300000000000002E-2</v>
      </c>
      <c r="Z1053" s="14">
        <v>-9.7999999999999997E-4</v>
      </c>
      <c r="AA1053" s="16">
        <f t="shared" si="82"/>
        <v>0.15872</v>
      </c>
      <c r="AB1053" s="25">
        <f t="shared" si="83"/>
        <v>1.2351992398756284E-2</v>
      </c>
      <c r="AC1053" s="23">
        <f t="shared" si="84"/>
        <v>-4.0904545126270342E-2</v>
      </c>
    </row>
    <row r="1054" spans="1:29" x14ac:dyDescent="0.3">
      <c r="A1054" s="4" t="s">
        <v>134</v>
      </c>
      <c r="B1054" s="18">
        <v>45170</v>
      </c>
      <c r="C1054" s="4" t="s">
        <v>279</v>
      </c>
      <c r="D1054" s="4">
        <v>9</v>
      </c>
      <c r="E1054" s="15">
        <v>2020371.39</v>
      </c>
      <c r="F1054" s="19">
        <v>1.0366</v>
      </c>
      <c r="G1054" s="20">
        <v>0</v>
      </c>
      <c r="H1054" s="4">
        <v>64.900000000000006</v>
      </c>
      <c r="I1054" s="4">
        <v>12</v>
      </c>
      <c r="J1054" s="4">
        <v>4</v>
      </c>
      <c r="K1054" s="21">
        <v>0.68859999999999999</v>
      </c>
      <c r="L1054" s="21">
        <v>0.1658</v>
      </c>
      <c r="M1054" s="4">
        <v>3</v>
      </c>
      <c r="N1054" s="4">
        <v>0</v>
      </c>
      <c r="O1054" s="4">
        <v>0</v>
      </c>
      <c r="P1054" s="4">
        <v>80.599999999999994</v>
      </c>
      <c r="Q1054" s="15">
        <v>70148.52</v>
      </c>
      <c r="R1054" s="15">
        <v>107762.57</v>
      </c>
      <c r="S1054" s="15">
        <v>116657.23</v>
      </c>
      <c r="T1054" s="15">
        <v>1998215.63</v>
      </c>
      <c r="U1054" s="22">
        <f t="shared" si="80"/>
        <v>2081625.25</v>
      </c>
      <c r="V1054" s="23">
        <f t="shared" si="81"/>
        <v>-4.1742051632335651E-2</v>
      </c>
      <c r="W1054" s="24">
        <f>Parametros!$B$4*H1054+Parametros!$B$5*K1054*100+Parametros!$B$6*P1054+Parametros!$B$7*(1-L1054)*100</f>
        <v>72.006</v>
      </c>
      <c r="X1054" s="16">
        <f>INDEX('Tasa Referencia'!$B$2:$B$37,MATCH(B1054,'Tasa Referencia'!$A$2:$A$37,0))</f>
        <v>0.1134</v>
      </c>
      <c r="Y1054" s="16">
        <f>INDEX('Catalogo Proveedores'!$N$2:$N$101,MATCH(A1054,'Catalogo Proveedores'!$A$2:$A$101,0))</f>
        <v>4.7300000000000002E-2</v>
      </c>
      <c r="Z1054" s="14">
        <v>-3.9699999999999996E-3</v>
      </c>
      <c r="AA1054" s="16">
        <f t="shared" si="82"/>
        <v>0.15673000000000001</v>
      </c>
      <c r="AB1054" s="25">
        <f t="shared" si="83"/>
        <v>1.2206992745502632E-2</v>
      </c>
      <c r="AC1054" s="23">
        <f t="shared" si="84"/>
        <v>-5.3949044377838283E-2</v>
      </c>
    </row>
    <row r="1055" spans="1:29" x14ac:dyDescent="0.3">
      <c r="A1055" s="4" t="s">
        <v>134</v>
      </c>
      <c r="B1055" s="18">
        <v>45200</v>
      </c>
      <c r="C1055" s="4" t="s">
        <v>279</v>
      </c>
      <c r="D1055" s="4">
        <v>10</v>
      </c>
      <c r="E1055" s="15">
        <v>1861687.27</v>
      </c>
      <c r="F1055" s="19">
        <v>1.0366</v>
      </c>
      <c r="G1055" s="20">
        <v>0</v>
      </c>
      <c r="H1055" s="4">
        <v>61.3</v>
      </c>
      <c r="I1055" s="4">
        <v>13</v>
      </c>
      <c r="J1055" s="4">
        <v>4</v>
      </c>
      <c r="K1055" s="21">
        <v>0.66749999999999998</v>
      </c>
      <c r="L1055" s="21">
        <v>0.20269999999999999</v>
      </c>
      <c r="M1055" s="4">
        <v>4</v>
      </c>
      <c r="N1055" s="4">
        <v>1</v>
      </c>
      <c r="O1055" s="4">
        <v>24</v>
      </c>
      <c r="P1055" s="4">
        <v>81.3</v>
      </c>
      <c r="Q1055" s="15">
        <v>342123.94</v>
      </c>
      <c r="R1055" s="15">
        <v>142529.07</v>
      </c>
      <c r="S1055" s="15">
        <v>128081.72</v>
      </c>
      <c r="T1055" s="15">
        <v>1888423.98</v>
      </c>
      <c r="U1055" s="22">
        <f t="shared" si="80"/>
        <v>2218258.5599999996</v>
      </c>
      <c r="V1055" s="23">
        <f t="shared" si="81"/>
        <v>-0.17466129613541531</v>
      </c>
      <c r="W1055" s="24">
        <f>Parametros!$B$4*H1055+Parametros!$B$5*K1055*100+Parametros!$B$6*P1055+Parametros!$B$7*(1-L1055)*100</f>
        <v>69.6995</v>
      </c>
      <c r="X1055" s="16">
        <f>INDEX('Tasa Referencia'!$B$2:$B$37,MATCH(B1055,'Tasa Referencia'!$A$2:$A$37,0))</f>
        <v>0.1103</v>
      </c>
      <c r="Y1055" s="16">
        <f>INDEX('Catalogo Proveedores'!$N$2:$N$101,MATCH(A1055,'Catalogo Proveedores'!$A$2:$A$101,0))</f>
        <v>4.7300000000000002E-2</v>
      </c>
      <c r="Z1055" s="14">
        <v>-1.97E-3</v>
      </c>
      <c r="AA1055" s="16">
        <f t="shared" si="82"/>
        <v>0.15562999999999999</v>
      </c>
      <c r="AB1055" s="25">
        <f t="shared" si="83"/>
        <v>1.2126744021354829E-2</v>
      </c>
      <c r="AC1055" s="23">
        <f t="shared" si="84"/>
        <v>-0.18678804015677014</v>
      </c>
    </row>
    <row r="1056" spans="1:29" x14ac:dyDescent="0.3">
      <c r="A1056" s="4" t="s">
        <v>134</v>
      </c>
      <c r="B1056" s="18">
        <v>45231</v>
      </c>
      <c r="C1056" s="4" t="s">
        <v>279</v>
      </c>
      <c r="D1056" s="4">
        <v>11</v>
      </c>
      <c r="E1056" s="15">
        <v>1939387.1</v>
      </c>
      <c r="F1056" s="19">
        <v>1.0366</v>
      </c>
      <c r="G1056" s="20">
        <v>0</v>
      </c>
      <c r="H1056" s="4">
        <v>64.2</v>
      </c>
      <c r="I1056" s="4">
        <v>14</v>
      </c>
      <c r="J1056" s="4">
        <v>2</v>
      </c>
      <c r="K1056" s="21">
        <v>0.85550000000000004</v>
      </c>
      <c r="L1056" s="21">
        <v>0.19470000000000001</v>
      </c>
      <c r="M1056" s="4">
        <v>3</v>
      </c>
      <c r="N1056" s="4">
        <v>0</v>
      </c>
      <c r="O1056" s="4">
        <v>0</v>
      </c>
      <c r="P1056" s="4">
        <v>83.4</v>
      </c>
      <c r="Q1056" s="15">
        <v>46232.89</v>
      </c>
      <c r="R1056" s="15">
        <v>152370.51999999999</v>
      </c>
      <c r="S1056" s="15">
        <v>121018.02</v>
      </c>
      <c r="T1056" s="15">
        <v>2156827.35</v>
      </c>
      <c r="U1056" s="22">
        <f t="shared" si="80"/>
        <v>2016972.4899999998</v>
      </c>
      <c r="V1056" s="23">
        <f t="shared" si="81"/>
        <v>6.4842862828125916E-2</v>
      </c>
      <c r="W1056" s="24">
        <f>Parametros!$B$4*H1056+Parametros!$B$5*K1056*100+Parametros!$B$6*P1056+Parametros!$B$7*(1-L1056)*100</f>
        <v>76.894499999999994</v>
      </c>
      <c r="X1056" s="16">
        <f>INDEX('Tasa Referencia'!$B$2:$B$37,MATCH(B1056,'Tasa Referencia'!$A$2:$A$37,0))</f>
        <v>0.1144</v>
      </c>
      <c r="Y1056" s="16">
        <f>INDEX('Catalogo Proveedores'!$N$2:$N$101,MATCH(A1056,'Catalogo Proveedores'!$A$2:$A$101,0))</f>
        <v>4.7300000000000002E-2</v>
      </c>
      <c r="Z1056" s="14">
        <v>1.1100000000000001E-3</v>
      </c>
      <c r="AA1056" s="16">
        <f t="shared" si="82"/>
        <v>0.16281000000000001</v>
      </c>
      <c r="AB1056" s="25">
        <f t="shared" si="83"/>
        <v>1.2649291441496846E-2</v>
      </c>
      <c r="AC1056" s="23">
        <f t="shared" si="84"/>
        <v>5.219357138662907E-2</v>
      </c>
    </row>
    <row r="1057" spans="1:29" x14ac:dyDescent="0.3">
      <c r="A1057" s="4" t="s">
        <v>134</v>
      </c>
      <c r="B1057" s="18">
        <v>45261</v>
      </c>
      <c r="C1057" s="4" t="s">
        <v>279</v>
      </c>
      <c r="D1057" s="4">
        <v>12</v>
      </c>
      <c r="E1057" s="15">
        <v>1921865.6</v>
      </c>
      <c r="F1057" s="19">
        <v>1.0366</v>
      </c>
      <c r="G1057" s="20">
        <v>0</v>
      </c>
      <c r="H1057" s="4">
        <v>70.5</v>
      </c>
      <c r="I1057" s="4">
        <v>11</v>
      </c>
      <c r="J1057" s="4">
        <v>2</v>
      </c>
      <c r="K1057" s="21">
        <v>0.85529999999999995</v>
      </c>
      <c r="L1057" s="21">
        <v>0.16420000000000001</v>
      </c>
      <c r="M1057" s="4">
        <v>2</v>
      </c>
      <c r="N1057" s="4">
        <v>0</v>
      </c>
      <c r="O1057" s="4">
        <v>0</v>
      </c>
      <c r="P1057" s="4">
        <v>89.7</v>
      </c>
      <c r="Q1057" s="15">
        <v>51185.919999999998</v>
      </c>
      <c r="R1057" s="15">
        <v>202631.47</v>
      </c>
      <c r="S1057" s="15">
        <v>102366.22</v>
      </c>
      <c r="T1057" s="15">
        <v>2130925.66</v>
      </c>
      <c r="U1057" s="22">
        <f t="shared" si="80"/>
        <v>2073316.7700000003</v>
      </c>
      <c r="V1057" s="23">
        <f t="shared" si="81"/>
        <v>2.7034678441105211E-2</v>
      </c>
      <c r="W1057" s="24">
        <f>Parametros!$B$4*H1057+Parametros!$B$5*K1057*100+Parametros!$B$6*P1057+Parametros!$B$7*(1-L1057)*100</f>
        <v>80.811000000000007</v>
      </c>
      <c r="X1057" s="16">
        <f>INDEX('Tasa Referencia'!$B$2:$B$37,MATCH(B1057,'Tasa Referencia'!$A$2:$A$37,0))</f>
        <v>0.1124</v>
      </c>
      <c r="Y1057" s="16">
        <f>INDEX('Catalogo Proveedores'!$N$2:$N$101,MATCH(A1057,'Catalogo Proveedores'!$A$2:$A$101,0))</f>
        <v>4.7300000000000002E-2</v>
      </c>
      <c r="Z1057" s="14">
        <v>1.7899999999999999E-3</v>
      </c>
      <c r="AA1057" s="16">
        <f t="shared" si="82"/>
        <v>0.16149000000000002</v>
      </c>
      <c r="AB1057" s="25">
        <f t="shared" si="83"/>
        <v>1.255344653121826E-2</v>
      </c>
      <c r="AC1057" s="23">
        <f t="shared" si="84"/>
        <v>1.4481231909886951E-2</v>
      </c>
    </row>
    <row r="1058" spans="1:29" x14ac:dyDescent="0.3">
      <c r="A1058" s="4" t="s">
        <v>134</v>
      </c>
      <c r="B1058" s="18">
        <v>45292</v>
      </c>
      <c r="C1058" s="4" t="s">
        <v>281</v>
      </c>
      <c r="D1058" s="4">
        <v>1</v>
      </c>
      <c r="E1058" s="15">
        <v>1671894.49</v>
      </c>
      <c r="F1058" s="19">
        <v>1.0366</v>
      </c>
      <c r="G1058" s="20">
        <v>0</v>
      </c>
      <c r="H1058" s="4">
        <v>68.2</v>
      </c>
      <c r="I1058" s="4">
        <v>9</v>
      </c>
      <c r="J1058" s="4">
        <v>1</v>
      </c>
      <c r="K1058" s="21">
        <v>0.86570000000000003</v>
      </c>
      <c r="L1058" s="21">
        <v>7.1800000000000003E-2</v>
      </c>
      <c r="M1058" s="4">
        <v>1</v>
      </c>
      <c r="N1058" s="4">
        <v>0</v>
      </c>
      <c r="O1058" s="4">
        <v>0</v>
      </c>
      <c r="P1058" s="4">
        <v>85.4</v>
      </c>
      <c r="Q1058" s="15">
        <v>3764.42</v>
      </c>
      <c r="R1058" s="15">
        <v>38633.26</v>
      </c>
      <c r="S1058" s="15">
        <v>39369.9</v>
      </c>
      <c r="T1058" s="15">
        <v>1841066.8</v>
      </c>
      <c r="U1058" s="22">
        <f t="shared" si="80"/>
        <v>1674922.27</v>
      </c>
      <c r="V1058" s="23">
        <f t="shared" si="81"/>
        <v>9.0243618536817907E-2</v>
      </c>
      <c r="W1058" s="24">
        <f>Parametros!$B$4*H1058+Parametros!$B$5*K1058*100+Parametros!$B$6*P1058+Parametros!$B$7*(1-L1058)*100</f>
        <v>80.844000000000008</v>
      </c>
      <c r="X1058" s="16">
        <f>INDEX('Tasa Referencia'!$B$2:$B$37,MATCH(B1058,'Tasa Referencia'!$A$2:$A$37,0))</f>
        <v>0.1133</v>
      </c>
      <c r="Y1058" s="16">
        <f>INDEX('Catalogo Proveedores'!$N$2:$N$101,MATCH(A1058,'Catalogo Proveedores'!$A$2:$A$101,0))</f>
        <v>4.7300000000000002E-2</v>
      </c>
      <c r="Z1058" s="14">
        <v>-8.4999999999999995E-4</v>
      </c>
      <c r="AA1058" s="16">
        <f t="shared" si="82"/>
        <v>0.15975</v>
      </c>
      <c r="AB1058" s="25">
        <f t="shared" si="83"/>
        <v>1.2426952841413597E-2</v>
      </c>
      <c r="AC1058" s="23">
        <f t="shared" si="84"/>
        <v>7.7816665695404311E-2</v>
      </c>
    </row>
    <row r="1059" spans="1:29" x14ac:dyDescent="0.3">
      <c r="A1059" s="4" t="s">
        <v>134</v>
      </c>
      <c r="B1059" s="18">
        <v>45323</v>
      </c>
      <c r="C1059" s="4" t="s">
        <v>281</v>
      </c>
      <c r="D1059" s="4">
        <v>2</v>
      </c>
      <c r="E1059" s="15">
        <v>1630632.35</v>
      </c>
      <c r="F1059" s="19">
        <v>1.0366</v>
      </c>
      <c r="G1059" s="20">
        <v>0</v>
      </c>
      <c r="H1059" s="4">
        <v>65.3</v>
      </c>
      <c r="I1059" s="4">
        <v>10</v>
      </c>
      <c r="J1059" s="4">
        <v>2</v>
      </c>
      <c r="K1059" s="21">
        <v>0.83879999999999999</v>
      </c>
      <c r="L1059" s="21">
        <v>0.16539999999999999</v>
      </c>
      <c r="M1059" s="4">
        <v>0</v>
      </c>
      <c r="N1059" s="4">
        <v>0</v>
      </c>
      <c r="O1059" s="4">
        <v>0</v>
      </c>
      <c r="P1059" s="4">
        <v>76.400000000000006</v>
      </c>
      <c r="Q1059" s="15">
        <v>0</v>
      </c>
      <c r="R1059" s="15">
        <v>182930.8</v>
      </c>
      <c r="S1059" s="15">
        <v>87436.6</v>
      </c>
      <c r="T1059" s="15">
        <v>1824732.97</v>
      </c>
      <c r="U1059" s="22">
        <f t="shared" si="80"/>
        <v>1726126.55</v>
      </c>
      <c r="V1059" s="23">
        <f t="shared" si="81"/>
        <v>5.4038821910473794E-2</v>
      </c>
      <c r="W1059" s="24">
        <f>Parametros!$B$4*H1059+Parametros!$B$5*K1059*100+Parametros!$B$6*P1059+Parametros!$B$7*(1-L1059)*100</f>
        <v>75.817999999999998</v>
      </c>
      <c r="X1059" s="16">
        <f>INDEX('Tasa Referencia'!$B$2:$B$37,MATCH(B1059,'Tasa Referencia'!$A$2:$A$37,0))</f>
        <v>0.1123</v>
      </c>
      <c r="Y1059" s="16">
        <f>INDEX('Catalogo Proveedores'!$N$2:$N$101,MATCH(A1059,'Catalogo Proveedores'!$A$2:$A$101,0))</f>
        <v>4.7300000000000002E-2</v>
      </c>
      <c r="Z1059" s="14">
        <v>-8.1999999999999998E-4</v>
      </c>
      <c r="AA1059" s="16">
        <f t="shared" si="82"/>
        <v>0.15878</v>
      </c>
      <c r="AB1059" s="25">
        <f t="shared" si="83"/>
        <v>1.2356360701568869E-2</v>
      </c>
      <c r="AC1059" s="23">
        <f t="shared" si="84"/>
        <v>4.1682461208904925E-2</v>
      </c>
    </row>
    <row r="1060" spans="1:29" x14ac:dyDescent="0.3">
      <c r="A1060" s="4" t="s">
        <v>134</v>
      </c>
      <c r="B1060" s="18">
        <v>45352</v>
      </c>
      <c r="C1060" s="4" t="s">
        <v>281</v>
      </c>
      <c r="D1060" s="4">
        <v>3</v>
      </c>
      <c r="E1060" s="15">
        <v>1940061.16</v>
      </c>
      <c r="F1060" s="19">
        <v>1.0366</v>
      </c>
      <c r="G1060" s="20">
        <v>0</v>
      </c>
      <c r="H1060" s="4">
        <v>68.599999999999994</v>
      </c>
      <c r="I1060" s="4">
        <v>14</v>
      </c>
      <c r="J1060" s="4">
        <v>2</v>
      </c>
      <c r="K1060" s="21">
        <v>0.85680000000000001</v>
      </c>
      <c r="L1060" s="21">
        <v>0.1167</v>
      </c>
      <c r="M1060" s="4">
        <v>0</v>
      </c>
      <c r="N1060" s="4">
        <v>1</v>
      </c>
      <c r="O1060" s="4">
        <v>11.8</v>
      </c>
      <c r="P1060" s="4">
        <v>86.3</v>
      </c>
      <c r="Q1060" s="15">
        <v>61809.49</v>
      </c>
      <c r="R1060" s="15">
        <v>148256.63</v>
      </c>
      <c r="S1060" s="15">
        <v>75701.33</v>
      </c>
      <c r="T1060" s="15">
        <v>2097870.02</v>
      </c>
      <c r="U1060" s="22">
        <f t="shared" si="80"/>
        <v>2074425.9499999997</v>
      </c>
      <c r="V1060" s="23">
        <f t="shared" si="81"/>
        <v>1.1175177573680327E-2</v>
      </c>
      <c r="W1060" s="24">
        <f>Parametros!$B$4*H1060+Parametros!$B$5*K1060*100+Parametros!$B$6*P1060+Parametros!$B$7*(1-L1060)*100</f>
        <v>80.223500000000001</v>
      </c>
      <c r="X1060" s="16">
        <f>INDEX('Tasa Referencia'!$B$2:$B$37,MATCH(B1060,'Tasa Referencia'!$A$2:$A$37,0))</f>
        <v>0.1101</v>
      </c>
      <c r="Y1060" s="16">
        <f>INDEX('Catalogo Proveedores'!$N$2:$N$101,MATCH(A1060,'Catalogo Proveedores'!$A$2:$A$101,0))</f>
        <v>4.7300000000000002E-2</v>
      </c>
      <c r="Z1060" s="14">
        <v>1.2999999999999999E-4</v>
      </c>
      <c r="AA1060" s="16">
        <f t="shared" si="82"/>
        <v>0.15753</v>
      </c>
      <c r="AB1060" s="25">
        <f t="shared" si="83"/>
        <v>1.2265311528017797E-2</v>
      </c>
      <c r="AC1060" s="23">
        <f t="shared" si="84"/>
        <v>-1.0901339543374702E-3</v>
      </c>
    </row>
    <row r="1061" spans="1:29" x14ac:dyDescent="0.3">
      <c r="A1061" s="4" t="s">
        <v>134</v>
      </c>
      <c r="B1061" s="18">
        <v>45383</v>
      </c>
      <c r="C1061" s="4" t="s">
        <v>281</v>
      </c>
      <c r="D1061" s="4">
        <v>4</v>
      </c>
      <c r="E1061" s="15">
        <v>1987078.27</v>
      </c>
      <c r="F1061" s="19">
        <v>1.0366</v>
      </c>
      <c r="G1061" s="20">
        <v>0</v>
      </c>
      <c r="H1061" s="4">
        <v>67.3</v>
      </c>
      <c r="I1061" s="4">
        <v>11</v>
      </c>
      <c r="J1061" s="4">
        <v>2</v>
      </c>
      <c r="K1061" s="21">
        <v>0.79220000000000002</v>
      </c>
      <c r="L1061" s="21">
        <v>0.17230000000000001</v>
      </c>
      <c r="M1061" s="4">
        <v>3</v>
      </c>
      <c r="N1061" s="4">
        <v>0</v>
      </c>
      <c r="O1061" s="4">
        <v>0</v>
      </c>
      <c r="P1061" s="4">
        <v>85.5</v>
      </c>
      <c r="Q1061" s="15">
        <v>39995.699999999997</v>
      </c>
      <c r="R1061" s="15">
        <v>206469.83</v>
      </c>
      <c r="S1061" s="15">
        <v>110652.22</v>
      </c>
      <c r="T1061" s="15">
        <v>2046005.37</v>
      </c>
      <c r="U1061" s="22">
        <f t="shared" si="80"/>
        <v>2122891.5799999996</v>
      </c>
      <c r="V1061" s="23">
        <f t="shared" si="81"/>
        <v>-3.7578694136076236E-2</v>
      </c>
      <c r="W1061" s="24">
        <f>Parametros!$B$4*H1061+Parametros!$B$5*K1061*100+Parametros!$B$6*P1061+Parametros!$B$7*(1-L1061)*100</f>
        <v>76.836499999999987</v>
      </c>
      <c r="X1061" s="16">
        <f>INDEX('Tasa Referencia'!$B$2:$B$37,MATCH(B1061,'Tasa Referencia'!$A$2:$A$37,0))</f>
        <v>0.10920000000000001</v>
      </c>
      <c r="Y1061" s="16">
        <f>INDEX('Catalogo Proveedores'!$N$2:$N$101,MATCH(A1061,'Catalogo Proveedores'!$A$2:$A$101,0))</f>
        <v>4.7300000000000002E-2</v>
      </c>
      <c r="Z1061" s="14">
        <v>-1.0300000000000001E-3</v>
      </c>
      <c r="AA1061" s="16">
        <f t="shared" si="82"/>
        <v>0.15547</v>
      </c>
      <c r="AB1061" s="25">
        <f t="shared" si="83"/>
        <v>1.2115065647057444E-2</v>
      </c>
      <c r="AC1061" s="23">
        <f t="shared" si="84"/>
        <v>-4.969375978313368E-2</v>
      </c>
    </row>
    <row r="1062" spans="1:29" x14ac:dyDescent="0.3">
      <c r="A1062" s="4" t="s">
        <v>134</v>
      </c>
      <c r="B1062" s="18">
        <v>45413</v>
      </c>
      <c r="C1062" s="4" t="s">
        <v>281</v>
      </c>
      <c r="D1062" s="4">
        <v>5</v>
      </c>
      <c r="E1062" s="15">
        <v>1834043.09</v>
      </c>
      <c r="F1062" s="19">
        <v>1.1113</v>
      </c>
      <c r="G1062" s="20">
        <v>7.1999999999999995E-2</v>
      </c>
      <c r="H1062" s="4">
        <v>65.8</v>
      </c>
      <c r="I1062" s="4">
        <v>10</v>
      </c>
      <c r="J1062" s="4">
        <v>3</v>
      </c>
      <c r="K1062" s="21">
        <v>0.74399999999999999</v>
      </c>
      <c r="L1062" s="21">
        <v>7.7499999999999999E-2</v>
      </c>
      <c r="M1062" s="4">
        <v>2</v>
      </c>
      <c r="N1062" s="4">
        <v>0</v>
      </c>
      <c r="O1062" s="4">
        <v>0</v>
      </c>
      <c r="P1062" s="4">
        <v>83.4</v>
      </c>
      <c r="Q1062" s="15">
        <v>83892.12</v>
      </c>
      <c r="R1062" s="15">
        <v>70361.81</v>
      </c>
      <c r="S1062" s="15">
        <v>53629.27</v>
      </c>
      <c r="T1062" s="15">
        <v>1935999.21</v>
      </c>
      <c r="U1062" s="22">
        <f t="shared" si="80"/>
        <v>1934667.75</v>
      </c>
      <c r="V1062" s="23">
        <f t="shared" si="81"/>
        <v>6.87737883942609E-4</v>
      </c>
      <c r="W1062" s="24">
        <f>Parametros!$B$4*H1062+Parametros!$B$5*K1062*100+Parametros!$B$6*P1062+Parametros!$B$7*(1-L1062)*100</f>
        <v>75.867500000000007</v>
      </c>
      <c r="X1062" s="16">
        <f>INDEX('Tasa Referencia'!$B$2:$B$37,MATCH(B1062,'Tasa Referencia'!$A$2:$A$37,0))</f>
        <v>0.1077</v>
      </c>
      <c r="Y1062" s="16">
        <f>INDEX('Catalogo Proveedores'!$N$2:$N$101,MATCH(A1062,'Catalogo Proveedores'!$A$2:$A$101,0))</f>
        <v>4.7300000000000002E-2</v>
      </c>
      <c r="Z1062" s="14">
        <v>-3.79E-3</v>
      </c>
      <c r="AA1062" s="16">
        <f t="shared" si="82"/>
        <v>0.15121000000000001</v>
      </c>
      <c r="AB1062" s="25">
        <f t="shared" si="83"/>
        <v>1.1803582506232591E-2</v>
      </c>
      <c r="AC1062" s="23">
        <f t="shared" si="84"/>
        <v>-1.1115844622289981E-2</v>
      </c>
    </row>
    <row r="1063" spans="1:29" x14ac:dyDescent="0.3">
      <c r="A1063" s="4" t="s">
        <v>134</v>
      </c>
      <c r="B1063" s="18">
        <v>45444</v>
      </c>
      <c r="C1063" s="4" t="s">
        <v>281</v>
      </c>
      <c r="D1063" s="4">
        <v>6</v>
      </c>
      <c r="E1063" s="15">
        <v>1912039.48</v>
      </c>
      <c r="F1063" s="19">
        <v>1.1113</v>
      </c>
      <c r="G1063" s="20">
        <v>0</v>
      </c>
      <c r="H1063" s="4">
        <v>65.8</v>
      </c>
      <c r="I1063" s="4">
        <v>7</v>
      </c>
      <c r="J1063" s="4">
        <v>1</v>
      </c>
      <c r="K1063" s="21">
        <v>0.84809999999999997</v>
      </c>
      <c r="L1063" s="21">
        <v>0.16769999999999999</v>
      </c>
      <c r="M1063" s="4">
        <v>3</v>
      </c>
      <c r="N1063" s="4">
        <v>0</v>
      </c>
      <c r="O1063" s="4">
        <v>0</v>
      </c>
      <c r="P1063" s="4">
        <v>83</v>
      </c>
      <c r="Q1063" s="15">
        <v>112899.81</v>
      </c>
      <c r="R1063" s="15">
        <v>151294.81</v>
      </c>
      <c r="S1063" s="15">
        <v>100035.65</v>
      </c>
      <c r="T1063" s="15">
        <v>2165530.4500000002</v>
      </c>
      <c r="U1063" s="22">
        <f t="shared" si="80"/>
        <v>2076198.4500000002</v>
      </c>
      <c r="V1063" s="23">
        <f t="shared" si="81"/>
        <v>4.125178660036851E-2</v>
      </c>
      <c r="W1063" s="24">
        <f>Parametros!$B$4*H1063+Parametros!$B$5*K1063*100+Parametros!$B$6*P1063+Parametros!$B$7*(1-L1063)*100</f>
        <v>77.557500000000005</v>
      </c>
      <c r="X1063" s="16">
        <f>INDEX('Tasa Referencia'!$B$2:$B$37,MATCH(B1063,'Tasa Referencia'!$A$2:$A$37,0))</f>
        <v>0.1045</v>
      </c>
      <c r="Y1063" s="16">
        <f>INDEX('Catalogo Proveedores'!$N$2:$N$101,MATCH(A1063,'Catalogo Proveedores'!$A$2:$A$101,0))</f>
        <v>4.7300000000000002E-2</v>
      </c>
      <c r="Z1063" s="14">
        <v>-2.9399999999999999E-3</v>
      </c>
      <c r="AA1063" s="16">
        <f t="shared" si="82"/>
        <v>0.14885999999999999</v>
      </c>
      <c r="AB1063" s="25">
        <f t="shared" si="83"/>
        <v>1.1631302473349647E-2</v>
      </c>
      <c r="AC1063" s="23">
        <f t="shared" si="84"/>
        <v>2.9620484127018863E-2</v>
      </c>
    </row>
    <row r="1064" spans="1:29" x14ac:dyDescent="0.3">
      <c r="A1064" s="4" t="s">
        <v>134</v>
      </c>
      <c r="B1064" s="18">
        <v>45474</v>
      </c>
      <c r="C1064" s="4" t="s">
        <v>281</v>
      </c>
      <c r="D1064" s="4">
        <v>7</v>
      </c>
      <c r="E1064" s="15">
        <v>1891584.49</v>
      </c>
      <c r="F1064" s="19">
        <v>1.1113</v>
      </c>
      <c r="G1064" s="20">
        <v>0</v>
      </c>
      <c r="H1064" s="4">
        <v>64.400000000000006</v>
      </c>
      <c r="I1064" s="4">
        <v>6</v>
      </c>
      <c r="J1064" s="4">
        <v>2</v>
      </c>
      <c r="K1064" s="21">
        <v>0.74350000000000005</v>
      </c>
      <c r="L1064" s="21">
        <v>0.20780000000000001</v>
      </c>
      <c r="M1064" s="4">
        <v>2</v>
      </c>
      <c r="N1064" s="4">
        <v>2</v>
      </c>
      <c r="O1064" s="4">
        <v>21.7</v>
      </c>
      <c r="P1064" s="4">
        <v>83.9</v>
      </c>
      <c r="Q1064" s="15">
        <v>126244.79</v>
      </c>
      <c r="R1064" s="15">
        <v>211424.94</v>
      </c>
      <c r="S1064" s="15">
        <v>125478.03</v>
      </c>
      <c r="T1064" s="15">
        <v>1962035.03</v>
      </c>
      <c r="U1064" s="22">
        <f t="shared" si="80"/>
        <v>2103776.1900000004</v>
      </c>
      <c r="V1064" s="23">
        <f t="shared" si="81"/>
        <v>-7.2241910991772851E-2</v>
      </c>
      <c r="W1064" s="24">
        <f>Parametros!$B$4*H1064+Parametros!$B$5*K1064*100+Parametros!$B$6*P1064+Parametros!$B$7*(1-L1064)*100</f>
        <v>73.507999999999996</v>
      </c>
      <c r="X1064" s="16">
        <f>INDEX('Tasa Referencia'!$B$2:$B$37,MATCH(B1064,'Tasa Referencia'!$A$2:$A$37,0))</f>
        <v>0.1027</v>
      </c>
      <c r="Y1064" s="16">
        <f>INDEX('Catalogo Proveedores'!$N$2:$N$101,MATCH(A1064,'Catalogo Proveedores'!$A$2:$A$101,0))</f>
        <v>4.7300000000000002E-2</v>
      </c>
      <c r="Z1064" s="14">
        <v>9.7000000000000005E-4</v>
      </c>
      <c r="AA1064" s="16">
        <f t="shared" si="82"/>
        <v>0.15096999999999999</v>
      </c>
      <c r="AB1064" s="25">
        <f t="shared" si="83"/>
        <v>1.17860027375567E-2</v>
      </c>
      <c r="AC1064" s="23">
        <f t="shared" si="84"/>
        <v>-8.4027913729329551E-2</v>
      </c>
    </row>
    <row r="1065" spans="1:29" x14ac:dyDescent="0.3">
      <c r="A1065" s="4" t="s">
        <v>134</v>
      </c>
      <c r="B1065" s="18">
        <v>45505</v>
      </c>
      <c r="C1065" s="4" t="s">
        <v>281</v>
      </c>
      <c r="D1065" s="4">
        <v>8</v>
      </c>
      <c r="E1065" s="15">
        <v>1854910</v>
      </c>
      <c r="F1065" s="19">
        <v>1.1113</v>
      </c>
      <c r="G1065" s="20">
        <v>0</v>
      </c>
      <c r="H1065" s="4">
        <v>64.8</v>
      </c>
      <c r="I1065" s="4">
        <v>12</v>
      </c>
      <c r="J1065" s="4">
        <v>2</v>
      </c>
      <c r="K1065" s="21">
        <v>0.85119999999999996</v>
      </c>
      <c r="L1065" s="21">
        <v>0.20319999999999999</v>
      </c>
      <c r="M1065" s="4">
        <v>1</v>
      </c>
      <c r="N1065" s="4">
        <v>0</v>
      </c>
      <c r="O1065" s="4">
        <v>0</v>
      </c>
      <c r="P1065" s="4">
        <v>78.900000000000006</v>
      </c>
      <c r="Q1065" s="15">
        <v>6908.49</v>
      </c>
      <c r="R1065" s="15">
        <v>256363.86</v>
      </c>
      <c r="S1065" s="15">
        <v>120479.15</v>
      </c>
      <c r="T1065" s="15">
        <v>2118907.9</v>
      </c>
      <c r="U1065" s="22">
        <f t="shared" si="80"/>
        <v>1997703.2000000002</v>
      </c>
      <c r="V1065" s="23">
        <f t="shared" si="81"/>
        <v>5.7201495166448589E-2</v>
      </c>
      <c r="W1065" s="24">
        <f>Parametros!$B$4*H1065+Parametros!$B$5*K1065*100+Parametros!$B$6*P1065+Parametros!$B$7*(1-L1065)*100</f>
        <v>75.947999999999993</v>
      </c>
      <c r="X1065" s="16">
        <f>INDEX('Tasa Referencia'!$B$2:$B$37,MATCH(B1065,'Tasa Referencia'!$A$2:$A$37,0))</f>
        <v>0.1017</v>
      </c>
      <c r="Y1065" s="16">
        <f>INDEX('Catalogo Proveedores'!$N$2:$N$101,MATCH(A1065,'Catalogo Proveedores'!$A$2:$A$101,0))</f>
        <v>4.7300000000000002E-2</v>
      </c>
      <c r="Z1065" s="14">
        <v>-3.13E-3</v>
      </c>
      <c r="AA1065" s="16">
        <f t="shared" si="82"/>
        <v>0.14587</v>
      </c>
      <c r="AB1065" s="25">
        <f t="shared" si="83"/>
        <v>1.1411636042527373E-2</v>
      </c>
      <c r="AC1065" s="23">
        <f t="shared" si="84"/>
        <v>4.5789859123921216E-2</v>
      </c>
    </row>
    <row r="1066" spans="1:29" x14ac:dyDescent="0.3">
      <c r="A1066" s="4" t="s">
        <v>134</v>
      </c>
      <c r="B1066" s="18">
        <v>45536</v>
      </c>
      <c r="C1066" s="4" t="s">
        <v>281</v>
      </c>
      <c r="D1066" s="4">
        <v>9</v>
      </c>
      <c r="E1066" s="15">
        <v>1736952.21</v>
      </c>
      <c r="F1066" s="19">
        <v>1.1113</v>
      </c>
      <c r="G1066" s="20">
        <v>0</v>
      </c>
      <c r="H1066" s="4">
        <v>67.400000000000006</v>
      </c>
      <c r="I1066" s="4">
        <v>7</v>
      </c>
      <c r="J1066" s="4">
        <v>2</v>
      </c>
      <c r="K1066" s="21">
        <v>0.73650000000000004</v>
      </c>
      <c r="L1066" s="21">
        <v>7.6899999999999996E-2</v>
      </c>
      <c r="M1066" s="4">
        <v>3</v>
      </c>
      <c r="N1066" s="4">
        <v>1</v>
      </c>
      <c r="O1066" s="4">
        <v>17.399999999999999</v>
      </c>
      <c r="P1066" s="4">
        <v>79.8</v>
      </c>
      <c r="Q1066" s="15">
        <v>162899.04999999999</v>
      </c>
      <c r="R1066" s="15">
        <v>52717.18</v>
      </c>
      <c r="S1066" s="15">
        <v>47019.67</v>
      </c>
      <c r="T1066" s="15">
        <v>1858058.7</v>
      </c>
      <c r="U1066" s="22">
        <f t="shared" si="80"/>
        <v>1905548.77</v>
      </c>
      <c r="V1066" s="23">
        <f t="shared" si="81"/>
        <v>-2.5558971845184474E-2</v>
      </c>
      <c r="W1066" s="24">
        <f>Parametros!$B$4*H1066+Parametros!$B$5*K1066*100+Parametros!$B$6*P1066+Parametros!$B$7*(1-L1066)*100</f>
        <v>75.491500000000002</v>
      </c>
      <c r="X1066" s="16">
        <f>INDEX('Tasa Referencia'!$B$2:$B$37,MATCH(B1066,'Tasa Referencia'!$A$2:$A$37,0))</f>
        <v>9.7900000000000001E-2</v>
      </c>
      <c r="Y1066" s="16">
        <f>INDEX('Catalogo Proveedores'!$N$2:$N$101,MATCH(A1066,'Catalogo Proveedores'!$A$2:$A$101,0))</f>
        <v>4.7300000000000002E-2</v>
      </c>
      <c r="Z1066" s="14">
        <v>-6.28E-3</v>
      </c>
      <c r="AA1066" s="16">
        <f t="shared" si="82"/>
        <v>0.13891999999999999</v>
      </c>
      <c r="AB1066" s="25">
        <f t="shared" si="83"/>
        <v>1.0899003153161058E-2</v>
      </c>
      <c r="AC1066" s="23">
        <f t="shared" si="84"/>
        <v>-3.6457974998345535E-2</v>
      </c>
    </row>
    <row r="1067" spans="1:29" x14ac:dyDescent="0.3">
      <c r="A1067" s="4" t="s">
        <v>134</v>
      </c>
      <c r="B1067" s="18">
        <v>45566</v>
      </c>
      <c r="C1067" s="4" t="s">
        <v>281</v>
      </c>
      <c r="D1067" s="4">
        <v>10</v>
      </c>
      <c r="E1067" s="15">
        <v>1613841.77</v>
      </c>
      <c r="F1067" s="19">
        <v>1.1113</v>
      </c>
      <c r="G1067" s="20">
        <v>0</v>
      </c>
      <c r="H1067" s="4">
        <v>64.400000000000006</v>
      </c>
      <c r="I1067" s="4">
        <v>7</v>
      </c>
      <c r="J1067" s="4">
        <v>1</v>
      </c>
      <c r="K1067" s="21">
        <v>0.80959999999999999</v>
      </c>
      <c r="L1067" s="21">
        <v>0.20799999999999999</v>
      </c>
      <c r="M1067" s="4">
        <v>1</v>
      </c>
      <c r="N1067" s="4">
        <v>0</v>
      </c>
      <c r="O1067" s="4">
        <v>0</v>
      </c>
      <c r="P1067" s="4">
        <v>81.3</v>
      </c>
      <c r="Q1067" s="15">
        <v>39236.269999999997</v>
      </c>
      <c r="R1067" s="15">
        <v>174333.65</v>
      </c>
      <c r="S1067" s="15">
        <v>103952.8</v>
      </c>
      <c r="T1067" s="15">
        <v>1693292.59</v>
      </c>
      <c r="U1067" s="22">
        <f t="shared" si="80"/>
        <v>1723458.89</v>
      </c>
      <c r="V1067" s="23">
        <f t="shared" si="81"/>
        <v>-1.7815172745780344E-2</v>
      </c>
      <c r="W1067" s="24">
        <f>Parametros!$B$4*H1067+Parametros!$B$5*K1067*100+Parametros!$B$6*P1067+Parametros!$B$7*(1-L1067)*100</f>
        <v>74.967999999999989</v>
      </c>
      <c r="X1067" s="16">
        <f>INDEX('Tasa Referencia'!$B$2:$B$37,MATCH(B1067,'Tasa Referencia'!$A$2:$A$37,0))</f>
        <v>9.5200000000000007E-2</v>
      </c>
      <c r="Y1067" s="16">
        <f>INDEX('Catalogo Proveedores'!$N$2:$N$101,MATCH(A1067,'Catalogo Proveedores'!$A$2:$A$101,0))</f>
        <v>4.7300000000000002E-2</v>
      </c>
      <c r="Z1067" s="14">
        <v>-1.97E-3</v>
      </c>
      <c r="AA1067" s="16">
        <f t="shared" si="82"/>
        <v>0.14053000000000002</v>
      </c>
      <c r="AB1067" s="25">
        <f t="shared" si="83"/>
        <v>1.1018011646854564E-2</v>
      </c>
      <c r="AC1067" s="23">
        <f t="shared" si="84"/>
        <v>-2.8833184392634909E-2</v>
      </c>
    </row>
    <row r="1068" spans="1:29" x14ac:dyDescent="0.3">
      <c r="A1068" s="4" t="s">
        <v>134</v>
      </c>
      <c r="B1068" s="18">
        <v>45597</v>
      </c>
      <c r="C1068" s="4" t="s">
        <v>281</v>
      </c>
      <c r="D1068" s="4">
        <v>11</v>
      </c>
      <c r="E1068" s="15">
        <v>1649543.25</v>
      </c>
      <c r="F1068" s="19">
        <v>1.1113</v>
      </c>
      <c r="G1068" s="20">
        <v>0</v>
      </c>
      <c r="H1068" s="4">
        <v>63.7</v>
      </c>
      <c r="I1068" s="4">
        <v>10</v>
      </c>
      <c r="J1068" s="4">
        <v>3</v>
      </c>
      <c r="K1068" s="21">
        <v>0.72219999999999995</v>
      </c>
      <c r="L1068" s="21">
        <v>8.0199999999999994E-2</v>
      </c>
      <c r="M1068" s="4">
        <v>2</v>
      </c>
      <c r="N1068" s="4">
        <v>1</v>
      </c>
      <c r="O1068" s="4">
        <v>16.3</v>
      </c>
      <c r="P1068" s="4">
        <v>82.9</v>
      </c>
      <c r="Q1068" s="15">
        <v>202999.88</v>
      </c>
      <c r="R1068" s="15">
        <v>71916.25</v>
      </c>
      <c r="S1068" s="15">
        <v>49597</v>
      </c>
      <c r="T1068" s="15">
        <v>1676709.95</v>
      </c>
      <c r="U1068" s="22">
        <f t="shared" si="80"/>
        <v>1874862.38</v>
      </c>
      <c r="V1068" s="23">
        <f t="shared" si="81"/>
        <v>-0.11817931300520997</v>
      </c>
      <c r="W1068" s="24">
        <f>Parametros!$B$4*H1068+Parametros!$B$5*K1068*100+Parametros!$B$6*P1068+Parametros!$B$7*(1-L1068)*100</f>
        <v>74.337999999999994</v>
      </c>
      <c r="X1068" s="16">
        <f>INDEX('Tasa Referencia'!$B$2:$B$37,MATCH(B1068,'Tasa Referencia'!$A$2:$A$37,0))</f>
        <v>9.5600000000000004E-2</v>
      </c>
      <c r="Y1068" s="16">
        <f>INDEX('Catalogo Proveedores'!$N$2:$N$101,MATCH(A1068,'Catalogo Proveedores'!$A$2:$A$101,0))</f>
        <v>4.7300000000000002E-2</v>
      </c>
      <c r="Z1068" s="14">
        <v>8.3000000000000001E-4</v>
      </c>
      <c r="AA1068" s="16">
        <f t="shared" si="82"/>
        <v>0.14373</v>
      </c>
      <c r="AB1068" s="25">
        <f t="shared" si="83"/>
        <v>1.1254093752991468E-2</v>
      </c>
      <c r="AC1068" s="23">
        <f t="shared" si="84"/>
        <v>-0.12943340675820142</v>
      </c>
    </row>
    <row r="1069" spans="1:29" x14ac:dyDescent="0.3">
      <c r="A1069" s="4" t="s">
        <v>134</v>
      </c>
      <c r="B1069" s="18">
        <v>45627</v>
      </c>
      <c r="C1069" s="4" t="s">
        <v>281</v>
      </c>
      <c r="D1069" s="4">
        <v>12</v>
      </c>
      <c r="E1069" s="15">
        <v>1716025.63</v>
      </c>
      <c r="F1069" s="19">
        <v>1.1113</v>
      </c>
      <c r="G1069" s="20">
        <v>0</v>
      </c>
      <c r="H1069" s="4">
        <v>59.7</v>
      </c>
      <c r="I1069" s="4">
        <v>9</v>
      </c>
      <c r="J1069" s="4">
        <v>3</v>
      </c>
      <c r="K1069" s="21">
        <v>0.66890000000000005</v>
      </c>
      <c r="L1069" s="21">
        <v>0.22919999999999999</v>
      </c>
      <c r="M1069" s="4">
        <v>3</v>
      </c>
      <c r="N1069" s="4">
        <v>1</v>
      </c>
      <c r="O1069" s="4">
        <v>3.3</v>
      </c>
      <c r="P1069" s="4">
        <v>81.900000000000006</v>
      </c>
      <c r="Q1069" s="15">
        <v>56962.59</v>
      </c>
      <c r="R1069" s="15">
        <v>143992.09</v>
      </c>
      <c r="S1069" s="15">
        <v>128286.64</v>
      </c>
      <c r="T1069" s="15">
        <v>1700674.25</v>
      </c>
      <c r="U1069" s="22">
        <f t="shared" si="80"/>
        <v>1788693.6700000002</v>
      </c>
      <c r="V1069" s="23">
        <f t="shared" si="81"/>
        <v>-5.175560222658758E-2</v>
      </c>
      <c r="W1069" s="24">
        <f>Parametros!$B$4*H1069+Parametros!$B$5*K1069*100+Parametros!$B$6*P1069+Parametros!$B$7*(1-L1069)*100</f>
        <v>68.904000000000011</v>
      </c>
      <c r="X1069" s="16">
        <f>INDEX('Tasa Referencia'!$B$2:$B$37,MATCH(B1069,'Tasa Referencia'!$A$2:$A$37,0))</f>
        <v>9.2399999999999996E-2</v>
      </c>
      <c r="Y1069" s="16">
        <f>INDEX('Catalogo Proveedores'!$N$2:$N$101,MATCH(A1069,'Catalogo Proveedores'!$A$2:$A$101,0))</f>
        <v>4.7300000000000002E-2</v>
      </c>
      <c r="Z1069" s="14">
        <v>3.7299999999999998E-3</v>
      </c>
      <c r="AA1069" s="16">
        <f t="shared" si="82"/>
        <v>0.14343</v>
      </c>
      <c r="AB1069" s="25">
        <f t="shared" si="83"/>
        <v>1.123198679401094E-2</v>
      </c>
      <c r="AC1069" s="23">
        <f t="shared" si="84"/>
        <v>-6.2987589020598519E-2</v>
      </c>
    </row>
    <row r="1070" spans="1:29" x14ac:dyDescent="0.3">
      <c r="A1070" s="4" t="s">
        <v>134</v>
      </c>
      <c r="B1070" s="18">
        <v>45658</v>
      </c>
      <c r="C1070" s="4" t="s">
        <v>282</v>
      </c>
      <c r="D1070" s="4">
        <v>1</v>
      </c>
      <c r="E1070" s="15">
        <v>1893364.12</v>
      </c>
      <c r="F1070" s="19">
        <v>1.1113</v>
      </c>
      <c r="G1070" s="20">
        <v>0</v>
      </c>
      <c r="H1070" s="4">
        <v>58.5</v>
      </c>
      <c r="I1070" s="4">
        <v>13</v>
      </c>
      <c r="J1070" s="4">
        <v>2</v>
      </c>
      <c r="K1070" s="21">
        <v>0.88200000000000001</v>
      </c>
      <c r="L1070" s="21">
        <v>0.24229999999999999</v>
      </c>
      <c r="M1070" s="4">
        <v>0</v>
      </c>
      <c r="N1070" s="4">
        <v>0</v>
      </c>
      <c r="O1070" s="4">
        <v>0</v>
      </c>
      <c r="P1070" s="4">
        <v>80</v>
      </c>
      <c r="Q1070" s="15">
        <v>0</v>
      </c>
      <c r="R1070" s="15">
        <v>199978.23999999999</v>
      </c>
      <c r="S1070" s="15">
        <v>145200.79</v>
      </c>
      <c r="T1070" s="15">
        <v>2120783.38</v>
      </c>
      <c r="U1070" s="22">
        <f t="shared" si="80"/>
        <v>1948141.57</v>
      </c>
      <c r="V1070" s="23">
        <f t="shared" si="81"/>
        <v>8.1404735452047836E-2</v>
      </c>
      <c r="W1070" s="24">
        <f>Parametros!$B$4*H1070+Parametros!$B$5*K1070*100+Parametros!$B$6*P1070+Parametros!$B$7*(1-L1070)*100</f>
        <v>74.3005</v>
      </c>
      <c r="X1070" s="16">
        <f>INDEX('Tasa Referencia'!$B$2:$B$37,MATCH(B1070,'Tasa Referencia'!$A$2:$A$37,0))</f>
        <v>8.8900000000000007E-2</v>
      </c>
      <c r="Y1070" s="16">
        <f>INDEX('Catalogo Proveedores'!$N$2:$N$101,MATCH(A1070,'Catalogo Proveedores'!$A$2:$A$101,0))</f>
        <v>4.7300000000000002E-2</v>
      </c>
      <c r="Z1070" s="14">
        <v>6.45E-3</v>
      </c>
      <c r="AA1070" s="16">
        <f t="shared" si="82"/>
        <v>0.14265000000000003</v>
      </c>
      <c r="AB1070" s="25">
        <f t="shared" si="83"/>
        <v>1.1174483808264801E-2</v>
      </c>
      <c r="AC1070" s="23">
        <f t="shared" si="84"/>
        <v>7.0230251643783034E-2</v>
      </c>
    </row>
    <row r="1071" spans="1:29" x14ac:dyDescent="0.3">
      <c r="A1071" s="4" t="s">
        <v>134</v>
      </c>
      <c r="B1071" s="18">
        <v>45689</v>
      </c>
      <c r="C1071" s="4" t="s">
        <v>282</v>
      </c>
      <c r="D1071" s="4">
        <v>2</v>
      </c>
      <c r="E1071" s="15">
        <v>2139985.08</v>
      </c>
      <c r="F1071" s="19">
        <v>1.1113</v>
      </c>
      <c r="G1071" s="20">
        <v>0</v>
      </c>
      <c r="H1071" s="4">
        <v>60.4</v>
      </c>
      <c r="I1071" s="4">
        <v>17</v>
      </c>
      <c r="J1071" s="4">
        <v>4</v>
      </c>
      <c r="K1071" s="21">
        <v>0.78449999999999998</v>
      </c>
      <c r="L1071" s="21">
        <v>8.9200000000000002E-2</v>
      </c>
      <c r="M1071" s="4">
        <v>2</v>
      </c>
      <c r="N1071" s="4">
        <v>0</v>
      </c>
      <c r="O1071" s="4">
        <v>0</v>
      </c>
      <c r="P1071" s="4">
        <v>82.8</v>
      </c>
      <c r="Q1071" s="15">
        <v>18726.990000000002</v>
      </c>
      <c r="R1071" s="15">
        <v>68395.95</v>
      </c>
      <c r="S1071" s="15">
        <v>74367.48</v>
      </c>
      <c r="T1071" s="15">
        <v>2200508.2000000002</v>
      </c>
      <c r="U1071" s="22">
        <f t="shared" si="80"/>
        <v>2152740.5400000005</v>
      </c>
      <c r="V1071" s="23">
        <f t="shared" si="81"/>
        <v>2.1707558281309599E-2</v>
      </c>
      <c r="W1071" s="24">
        <f>Parametros!$B$4*H1071+Parametros!$B$5*K1071*100+Parametros!$B$6*P1071+Parametros!$B$7*(1-L1071)*100</f>
        <v>74.896999999999991</v>
      </c>
      <c r="X1071" s="16">
        <f>INDEX('Tasa Referencia'!$B$2:$B$37,MATCH(B1071,'Tasa Referencia'!$A$2:$A$37,0))</f>
        <v>8.8300000000000003E-2</v>
      </c>
      <c r="Y1071" s="16">
        <f>INDEX('Catalogo Proveedores'!$N$2:$N$101,MATCH(A1071,'Catalogo Proveedores'!$A$2:$A$101,0))</f>
        <v>4.7300000000000002E-2</v>
      </c>
      <c r="Z1071" s="14">
        <v>8.0999999999999996E-3</v>
      </c>
      <c r="AA1071" s="16">
        <f t="shared" si="82"/>
        <v>0.14369999999999999</v>
      </c>
      <c r="AB1071" s="25">
        <f t="shared" si="83"/>
        <v>1.1251883296302889E-2</v>
      </c>
      <c r="AC1071" s="23">
        <f t="shared" si="84"/>
        <v>1.045567498500671E-2</v>
      </c>
    </row>
    <row r="1072" spans="1:29" x14ac:dyDescent="0.3">
      <c r="A1072" s="4" t="s">
        <v>134</v>
      </c>
      <c r="B1072" s="18">
        <v>45717</v>
      </c>
      <c r="C1072" s="4" t="s">
        <v>282</v>
      </c>
      <c r="D1072" s="4">
        <v>3</v>
      </c>
      <c r="E1072" s="15">
        <v>2074331.37</v>
      </c>
      <c r="F1072" s="19">
        <v>1.1113</v>
      </c>
      <c r="G1072" s="20">
        <v>0</v>
      </c>
      <c r="H1072" s="4">
        <v>61.8</v>
      </c>
      <c r="I1072" s="4">
        <v>9</v>
      </c>
      <c r="J1072" s="4">
        <v>2</v>
      </c>
      <c r="K1072" s="21">
        <v>0.82250000000000001</v>
      </c>
      <c r="L1072" s="21">
        <v>0.1862</v>
      </c>
      <c r="M1072" s="4">
        <v>0</v>
      </c>
      <c r="N1072" s="4">
        <v>0</v>
      </c>
      <c r="O1072" s="4">
        <v>0</v>
      </c>
      <c r="P1072" s="4">
        <v>83.9</v>
      </c>
      <c r="Q1072" s="15">
        <v>0</v>
      </c>
      <c r="R1072" s="15">
        <v>235002.27</v>
      </c>
      <c r="S1072" s="15">
        <v>124158.42</v>
      </c>
      <c r="T1072" s="15">
        <v>2290351.73</v>
      </c>
      <c r="U1072" s="22">
        <f t="shared" si="80"/>
        <v>2185175.2200000002</v>
      </c>
      <c r="V1072" s="23">
        <f t="shared" si="81"/>
        <v>4.5921553716991657E-2</v>
      </c>
      <c r="W1072" s="24">
        <f>Parametros!$B$4*H1072+Parametros!$B$5*K1072*100+Parametros!$B$6*P1072+Parametros!$B$7*(1-L1072)*100</f>
        <v>75.292000000000002</v>
      </c>
      <c r="X1072" s="16">
        <f>INDEX('Tasa Referencia'!$B$2:$B$37,MATCH(B1072,'Tasa Referencia'!$A$2:$A$37,0))</f>
        <v>8.6800000000000002E-2</v>
      </c>
      <c r="Y1072" s="16">
        <f>INDEX('Catalogo Proveedores'!$N$2:$N$101,MATCH(A1072,'Catalogo Proveedores'!$A$2:$A$101,0))</f>
        <v>4.7300000000000002E-2</v>
      </c>
      <c r="Z1072" s="14">
        <v>4.9399999999999999E-3</v>
      </c>
      <c r="AA1072" s="16">
        <f t="shared" si="82"/>
        <v>0.13904</v>
      </c>
      <c r="AB1072" s="25">
        <f t="shared" si="83"/>
        <v>1.0907878668462878E-2</v>
      </c>
      <c r="AC1072" s="23">
        <f t="shared" si="84"/>
        <v>3.5013675048528779E-2</v>
      </c>
    </row>
    <row r="1073" spans="1:29" x14ac:dyDescent="0.3">
      <c r="A1073" s="4" t="s">
        <v>134</v>
      </c>
      <c r="B1073" s="18">
        <v>45748</v>
      </c>
      <c r="C1073" s="4" t="s">
        <v>282</v>
      </c>
      <c r="D1073" s="4">
        <v>4</v>
      </c>
      <c r="E1073" s="15">
        <v>2215691.65</v>
      </c>
      <c r="F1073" s="19">
        <v>1.1113</v>
      </c>
      <c r="G1073" s="20">
        <v>0</v>
      </c>
      <c r="H1073" s="4">
        <v>67.3</v>
      </c>
      <c r="I1073" s="4">
        <v>10</v>
      </c>
      <c r="J1073" s="4">
        <v>1</v>
      </c>
      <c r="K1073" s="21">
        <v>0.91339999999999999</v>
      </c>
      <c r="L1073" s="21">
        <v>8.3500000000000005E-2</v>
      </c>
      <c r="M1073" s="4">
        <v>0</v>
      </c>
      <c r="N1073" s="4">
        <v>0</v>
      </c>
      <c r="O1073" s="4">
        <v>0</v>
      </c>
      <c r="P1073" s="4">
        <v>82.3</v>
      </c>
      <c r="Q1073" s="15">
        <v>0</v>
      </c>
      <c r="R1073" s="15">
        <v>102185.75</v>
      </c>
      <c r="S1073" s="15">
        <v>59916.84</v>
      </c>
      <c r="T1073" s="15">
        <v>2528602.5699999998</v>
      </c>
      <c r="U1073" s="22">
        <f t="shared" si="80"/>
        <v>2257960.56</v>
      </c>
      <c r="V1073" s="23">
        <f t="shared" si="81"/>
        <v>0.10703224508705604</v>
      </c>
      <c r="W1073" s="24">
        <f>Parametros!$B$4*H1073+Parametros!$B$5*K1073*100+Parametros!$B$6*P1073+Parametros!$B$7*(1-L1073)*100</f>
        <v>81.164500000000004</v>
      </c>
      <c r="X1073" s="16">
        <f>INDEX('Tasa Referencia'!$B$2:$B$37,MATCH(B1073,'Tasa Referencia'!$A$2:$A$37,0))</f>
        <v>8.4000000000000005E-2</v>
      </c>
      <c r="Y1073" s="16">
        <f>INDEX('Catalogo Proveedores'!$N$2:$N$101,MATCH(A1073,'Catalogo Proveedores'!$A$2:$A$101,0))</f>
        <v>4.7300000000000002E-2</v>
      </c>
      <c r="Z1073" s="14">
        <v>4.64E-3</v>
      </c>
      <c r="AA1073" s="16">
        <f t="shared" si="82"/>
        <v>0.13594000000000001</v>
      </c>
      <c r="AB1073" s="25">
        <f t="shared" si="83"/>
        <v>1.0678319102188638E-2</v>
      </c>
      <c r="AC1073" s="23">
        <f t="shared" si="84"/>
        <v>9.6353925984867403E-2</v>
      </c>
    </row>
    <row r="1074" spans="1:29" x14ac:dyDescent="0.3">
      <c r="A1074" s="4" t="s">
        <v>134</v>
      </c>
      <c r="B1074" s="18">
        <v>45778</v>
      </c>
      <c r="C1074" s="4" t="s">
        <v>282</v>
      </c>
      <c r="D1074" s="4">
        <v>5</v>
      </c>
      <c r="E1074" s="15">
        <v>2224611.65</v>
      </c>
      <c r="F1074" s="19">
        <v>1.1446000000000001</v>
      </c>
      <c r="G1074" s="20">
        <v>0.03</v>
      </c>
      <c r="H1074" s="4">
        <v>69</v>
      </c>
      <c r="I1074" s="4">
        <v>12</v>
      </c>
      <c r="J1074" s="4">
        <v>3</v>
      </c>
      <c r="K1074" s="21">
        <v>0.75229999999999997</v>
      </c>
      <c r="L1074" s="21">
        <v>0.1124</v>
      </c>
      <c r="M1074" s="4">
        <v>4</v>
      </c>
      <c r="N1074" s="4">
        <v>0</v>
      </c>
      <c r="O1074" s="4">
        <v>0</v>
      </c>
      <c r="P1074" s="4">
        <v>81.599999999999994</v>
      </c>
      <c r="Q1074" s="15">
        <v>58290.1</v>
      </c>
      <c r="R1074" s="15">
        <v>109344.47</v>
      </c>
      <c r="S1074" s="15">
        <v>88382.65</v>
      </c>
      <c r="T1074" s="15">
        <v>2280286.4300000002</v>
      </c>
      <c r="U1074" s="22">
        <f t="shared" si="80"/>
        <v>2303863.5700000003</v>
      </c>
      <c r="V1074" s="23">
        <f t="shared" si="81"/>
        <v>-1.0339551948305077E-2</v>
      </c>
      <c r="W1074" s="24">
        <f>Parametros!$B$4*H1074+Parametros!$B$5*K1074*100+Parametros!$B$6*P1074+Parametros!$B$7*(1-L1074)*100</f>
        <v>76.352999999999994</v>
      </c>
      <c r="X1074" s="16">
        <f>INDEX('Tasa Referencia'!$B$2:$B$37,MATCH(B1074,'Tasa Referencia'!$A$2:$A$37,0))</f>
        <v>8.1699999999999995E-2</v>
      </c>
      <c r="Y1074" s="16">
        <f>INDEX('Catalogo Proveedores'!$N$2:$N$101,MATCH(A1074,'Catalogo Proveedores'!$A$2:$A$101,0))</f>
        <v>4.7300000000000002E-2</v>
      </c>
      <c r="Z1074" s="14">
        <v>2.1700000000000001E-3</v>
      </c>
      <c r="AA1074" s="16">
        <f t="shared" si="82"/>
        <v>0.13117000000000001</v>
      </c>
      <c r="AB1074" s="25">
        <f t="shared" si="83"/>
        <v>1.0323969473407857E-2</v>
      </c>
      <c r="AC1074" s="23">
        <f t="shared" si="84"/>
        <v>-2.0663521421712933E-2</v>
      </c>
    </row>
    <row r="1075" spans="1:29" x14ac:dyDescent="0.3">
      <c r="A1075" s="4" t="s">
        <v>134</v>
      </c>
      <c r="B1075" s="18">
        <v>45809</v>
      </c>
      <c r="C1075" s="4" t="s">
        <v>282</v>
      </c>
      <c r="D1075" s="4">
        <v>6</v>
      </c>
      <c r="E1075" s="15">
        <v>2220554.25</v>
      </c>
      <c r="F1075" s="19">
        <v>1.1446000000000001</v>
      </c>
      <c r="G1075" s="20">
        <v>0</v>
      </c>
      <c r="H1075" s="4">
        <v>68.5</v>
      </c>
      <c r="I1075" s="4">
        <v>12</v>
      </c>
      <c r="J1075" s="4">
        <v>2</v>
      </c>
      <c r="K1075" s="21">
        <v>0.86970000000000003</v>
      </c>
      <c r="L1075" s="21">
        <v>8.0299999999999996E-2</v>
      </c>
      <c r="M1075" s="4">
        <v>1</v>
      </c>
      <c r="N1075" s="4">
        <v>0</v>
      </c>
      <c r="O1075" s="4">
        <v>0</v>
      </c>
      <c r="P1075" s="4">
        <v>77.8</v>
      </c>
      <c r="Q1075" s="15">
        <v>39229.78</v>
      </c>
      <c r="R1075" s="15">
        <v>115797.03</v>
      </c>
      <c r="S1075" s="15">
        <v>62366.32</v>
      </c>
      <c r="T1075" s="15">
        <v>2592860.54</v>
      </c>
      <c r="U1075" s="22">
        <f t="shared" si="80"/>
        <v>2313214.7399999998</v>
      </c>
      <c r="V1075" s="23">
        <f t="shared" si="81"/>
        <v>0.10785223334842385</v>
      </c>
      <c r="W1075" s="24">
        <f>Parametros!$B$4*H1075+Parametros!$B$5*K1075*100+Parametros!$B$6*P1075+Parametros!$B$7*(1-L1075)*100</f>
        <v>79.421499999999995</v>
      </c>
      <c r="X1075" s="16">
        <f>INDEX('Tasa Referencia'!$B$2:$B$37,MATCH(B1075,'Tasa Referencia'!$A$2:$A$37,0))</f>
        <v>8.1600000000000006E-2</v>
      </c>
      <c r="Y1075" s="16">
        <f>INDEX('Catalogo Proveedores'!$N$2:$N$101,MATCH(A1075,'Catalogo Proveedores'!$A$2:$A$101,0))</f>
        <v>4.7300000000000002E-2</v>
      </c>
      <c r="Z1075" s="14">
        <v>1.81E-3</v>
      </c>
      <c r="AA1075" s="16">
        <f t="shared" si="82"/>
        <v>0.13071000000000002</v>
      </c>
      <c r="AB1075" s="25">
        <f t="shared" si="83"/>
        <v>1.028972501333536E-2</v>
      </c>
      <c r="AC1075" s="23">
        <f t="shared" si="84"/>
        <v>9.7562508335088491E-2</v>
      </c>
    </row>
    <row r="1076" spans="1:29" x14ac:dyDescent="0.3">
      <c r="A1076" s="4" t="s">
        <v>134</v>
      </c>
      <c r="B1076" s="18">
        <v>45839</v>
      </c>
      <c r="C1076" s="4" t="s">
        <v>282</v>
      </c>
      <c r="D1076" s="4">
        <v>7</v>
      </c>
      <c r="E1076" s="15">
        <v>2121348.34</v>
      </c>
      <c r="F1076" s="19">
        <v>1.1446000000000001</v>
      </c>
      <c r="G1076" s="20">
        <v>0</v>
      </c>
      <c r="H1076" s="4">
        <v>66.2</v>
      </c>
      <c r="I1076" s="4">
        <v>10</v>
      </c>
      <c r="J1076" s="4">
        <v>3</v>
      </c>
      <c r="K1076" s="21">
        <v>0.69750000000000001</v>
      </c>
      <c r="L1076" s="21">
        <v>7.2499999999999995E-2</v>
      </c>
      <c r="M1076" s="4">
        <v>4</v>
      </c>
      <c r="N1076" s="4">
        <v>1</v>
      </c>
      <c r="O1076" s="4">
        <v>6.4</v>
      </c>
      <c r="P1076" s="4">
        <v>78.599999999999994</v>
      </c>
      <c r="Q1076" s="15">
        <v>150407.22</v>
      </c>
      <c r="R1076" s="15">
        <v>79335.13</v>
      </c>
      <c r="S1076" s="15">
        <v>58893.09</v>
      </c>
      <c r="T1076" s="15">
        <v>2122913.36</v>
      </c>
      <c r="U1076" s="22">
        <f t="shared" si="80"/>
        <v>2292197.6</v>
      </c>
      <c r="V1076" s="23">
        <f t="shared" si="81"/>
        <v>-7.9741473764148446E-2</v>
      </c>
      <c r="W1076" s="24">
        <f>Parametros!$B$4*H1076+Parametros!$B$5*K1076*100+Parametros!$B$6*P1076+Parametros!$B$7*(1-L1076)*100</f>
        <v>73.727499999999992</v>
      </c>
      <c r="X1076" s="16">
        <f>INDEX('Tasa Referencia'!$B$2:$B$37,MATCH(B1076,'Tasa Referencia'!$A$2:$A$37,0))</f>
        <v>8.0699999999999994E-2</v>
      </c>
      <c r="Y1076" s="16">
        <f>INDEX('Catalogo Proveedores'!$N$2:$N$101,MATCH(A1076,'Catalogo Proveedores'!$A$2:$A$101,0))</f>
        <v>4.7300000000000002E-2</v>
      </c>
      <c r="Z1076" s="14">
        <v>2.9399999999999999E-3</v>
      </c>
      <c r="AA1076" s="16">
        <f t="shared" si="82"/>
        <v>0.13094</v>
      </c>
      <c r="AB1076" s="25">
        <f t="shared" si="83"/>
        <v>1.0306848839361171E-2</v>
      </c>
      <c r="AC1076" s="23">
        <f t="shared" si="84"/>
        <v>-9.0048322603509617E-2</v>
      </c>
    </row>
    <row r="1077" spans="1:29" x14ac:dyDescent="0.3">
      <c r="A1077" s="4" t="s">
        <v>134</v>
      </c>
      <c r="B1077" s="18">
        <v>45870</v>
      </c>
      <c r="C1077" s="4" t="s">
        <v>282</v>
      </c>
      <c r="D1077" s="4">
        <v>8</v>
      </c>
      <c r="E1077" s="15">
        <v>2037771.34</v>
      </c>
      <c r="F1077" s="19">
        <v>1.1446000000000001</v>
      </c>
      <c r="G1077" s="20">
        <v>0</v>
      </c>
      <c r="H1077" s="4">
        <v>64.2</v>
      </c>
      <c r="I1077" s="4">
        <v>10</v>
      </c>
      <c r="J1077" s="4">
        <v>3</v>
      </c>
      <c r="K1077" s="21">
        <v>0.72089999999999999</v>
      </c>
      <c r="L1077" s="21">
        <v>0.2049</v>
      </c>
      <c r="M1077" s="4">
        <v>2</v>
      </c>
      <c r="N1077" s="4">
        <v>0</v>
      </c>
      <c r="O1077" s="4">
        <v>0</v>
      </c>
      <c r="P1077" s="4">
        <v>90.7</v>
      </c>
      <c r="Q1077" s="15">
        <v>13255.77</v>
      </c>
      <c r="R1077" s="15">
        <v>269171.67</v>
      </c>
      <c r="S1077" s="15">
        <v>137498.25</v>
      </c>
      <c r="T1077" s="15">
        <v>2163146.2000000002</v>
      </c>
      <c r="U1077" s="22">
        <f t="shared" si="80"/>
        <v>2182700.5300000003</v>
      </c>
      <c r="V1077" s="23">
        <f t="shared" si="81"/>
        <v>-9.0397634704487712E-3</v>
      </c>
      <c r="W1077" s="24">
        <f>Parametros!$B$4*H1077+Parametros!$B$5*K1077*100+Parametros!$B$6*P1077+Parametros!$B$7*(1-L1077)*100</f>
        <v>74.163499999999999</v>
      </c>
      <c r="X1077" s="16">
        <f>INDEX('Tasa Referencia'!$B$2:$B$37,MATCH(B1077,'Tasa Referencia'!$A$2:$A$37,0))</f>
        <v>7.7399999999999997E-2</v>
      </c>
      <c r="Y1077" s="16">
        <f>INDEX('Catalogo Proveedores'!$N$2:$N$101,MATCH(A1077,'Catalogo Proveedores'!$A$2:$A$101,0))</f>
        <v>4.7300000000000002E-2</v>
      </c>
      <c r="Z1077" s="14">
        <v>2.7599999999999999E-3</v>
      </c>
      <c r="AA1077" s="16">
        <f t="shared" si="82"/>
        <v>0.12746000000000002</v>
      </c>
      <c r="AB1077" s="25">
        <f t="shared" si="83"/>
        <v>1.0047415967726403E-2</v>
      </c>
      <c r="AC1077" s="23">
        <f t="shared" si="84"/>
        <v>-1.9087179438175172E-2</v>
      </c>
    </row>
    <row r="1078" spans="1:29" x14ac:dyDescent="0.3">
      <c r="A1078" s="4" t="s">
        <v>134</v>
      </c>
      <c r="B1078" s="18">
        <v>45901</v>
      </c>
      <c r="C1078" s="4" t="s">
        <v>282</v>
      </c>
      <c r="D1078" s="4">
        <v>9</v>
      </c>
      <c r="E1078" s="15">
        <v>2120994.73</v>
      </c>
      <c r="F1078" s="19">
        <v>1.1446000000000001</v>
      </c>
      <c r="G1078" s="20">
        <v>0</v>
      </c>
      <c r="H1078" s="4">
        <v>65.8</v>
      </c>
      <c r="I1078" s="4">
        <v>10</v>
      </c>
      <c r="J1078" s="4">
        <v>2</v>
      </c>
      <c r="K1078" s="21">
        <v>0.81200000000000006</v>
      </c>
      <c r="L1078" s="21">
        <v>0.14979999999999999</v>
      </c>
      <c r="M1078" s="4">
        <v>1</v>
      </c>
      <c r="N1078" s="4">
        <v>0</v>
      </c>
      <c r="O1078" s="4">
        <v>0</v>
      </c>
      <c r="P1078" s="4">
        <v>80.3</v>
      </c>
      <c r="Q1078" s="15">
        <v>96134.99</v>
      </c>
      <c r="R1078" s="15">
        <v>177549.58</v>
      </c>
      <c r="S1078" s="15">
        <v>103831.77</v>
      </c>
      <c r="T1078" s="15">
        <v>2406281.2400000002</v>
      </c>
      <c r="U1078" s="22">
        <f t="shared" si="80"/>
        <v>2290847.5300000003</v>
      </c>
      <c r="V1078" s="23">
        <f t="shared" si="81"/>
        <v>4.7971828097699815E-2</v>
      </c>
      <c r="W1078" s="24">
        <f>Parametros!$B$4*H1078+Parametros!$B$5*K1078*100+Parametros!$B$6*P1078+Parametros!$B$7*(1-L1078)*100</f>
        <v>76.203000000000003</v>
      </c>
      <c r="X1078" s="16">
        <f>INDEX('Tasa Referencia'!$B$2:$B$37,MATCH(B1078,'Tasa Referencia'!$A$2:$A$37,0))</f>
        <v>7.4899999999999994E-2</v>
      </c>
      <c r="Y1078" s="16">
        <f>INDEX('Catalogo Proveedores'!$N$2:$N$101,MATCH(A1078,'Catalogo Proveedores'!$A$2:$A$101,0))</f>
        <v>4.7300000000000002E-2</v>
      </c>
      <c r="Z1078" s="14">
        <v>7.9000000000000001E-4</v>
      </c>
      <c r="AA1078" s="16">
        <f t="shared" si="82"/>
        <v>0.12299</v>
      </c>
      <c r="AB1078" s="25">
        <f t="shared" si="83"/>
        <v>9.7130998199854712E-3</v>
      </c>
      <c r="AC1078" s="23">
        <f t="shared" si="84"/>
        <v>3.8258728277714343E-2</v>
      </c>
    </row>
    <row r="1079" spans="1:29" x14ac:dyDescent="0.3">
      <c r="A1079" s="4" t="s">
        <v>134</v>
      </c>
      <c r="B1079" s="18">
        <v>45931</v>
      </c>
      <c r="C1079" s="4" t="s">
        <v>282</v>
      </c>
      <c r="D1079" s="4">
        <v>10</v>
      </c>
      <c r="E1079" s="15">
        <v>1927235.01</v>
      </c>
      <c r="F1079" s="19">
        <v>1.1446000000000001</v>
      </c>
      <c r="G1079" s="20">
        <v>0</v>
      </c>
      <c r="H1079" s="4">
        <v>60.8</v>
      </c>
      <c r="I1079" s="4">
        <v>8</v>
      </c>
      <c r="J1079" s="4">
        <v>2</v>
      </c>
      <c r="K1079" s="21">
        <v>0.70750000000000002</v>
      </c>
      <c r="L1079" s="21">
        <v>0.18240000000000001</v>
      </c>
      <c r="M1079" s="4">
        <v>4</v>
      </c>
      <c r="N1079" s="4">
        <v>1</v>
      </c>
      <c r="O1079" s="4">
        <v>8.1999999999999993</v>
      </c>
      <c r="P1079" s="4">
        <v>80.400000000000006</v>
      </c>
      <c r="Q1079" s="15">
        <v>192170.26</v>
      </c>
      <c r="R1079" s="15">
        <v>201923.65</v>
      </c>
      <c r="S1079" s="15">
        <v>113142.74</v>
      </c>
      <c r="T1079" s="15">
        <v>1947449.62</v>
      </c>
      <c r="U1079" s="22">
        <f t="shared" si="80"/>
        <v>2208186.1799999997</v>
      </c>
      <c r="V1079" s="23">
        <f t="shared" si="81"/>
        <v>-0.1338861644081964</v>
      </c>
      <c r="W1079" s="24">
        <f>Parametros!$B$4*H1079+Parametros!$B$5*K1079*100+Parametros!$B$6*P1079+Parametros!$B$7*(1-L1079)*100</f>
        <v>70.84899999999999</v>
      </c>
      <c r="X1079" s="16">
        <f>INDEX('Tasa Referencia'!$B$2:$B$37,MATCH(B1079,'Tasa Referencia'!$A$2:$A$37,0))</f>
        <v>7.4300000000000005E-2</v>
      </c>
      <c r="Y1079" s="16">
        <f>INDEX('Catalogo Proveedores'!$N$2:$N$101,MATCH(A1079,'Catalogo Proveedores'!$A$2:$A$101,0))</f>
        <v>4.7300000000000002E-2</v>
      </c>
      <c r="Z1079" s="14">
        <v>2.9199999999999999E-3</v>
      </c>
      <c r="AA1079" s="16">
        <f t="shared" si="82"/>
        <v>0.12452000000000002</v>
      </c>
      <c r="AB1079" s="25">
        <f t="shared" si="83"/>
        <v>9.8276672689863176E-3</v>
      </c>
      <c r="AC1079" s="23">
        <f t="shared" si="84"/>
        <v>-0.14371383167718271</v>
      </c>
    </row>
    <row r="1080" spans="1:29" x14ac:dyDescent="0.3">
      <c r="A1080" s="4" t="s">
        <v>134</v>
      </c>
      <c r="B1080" s="18">
        <v>45962</v>
      </c>
      <c r="C1080" s="4" t="s">
        <v>282</v>
      </c>
      <c r="D1080" s="4">
        <v>11</v>
      </c>
      <c r="E1080" s="15">
        <v>1897260.75</v>
      </c>
      <c r="F1080" s="19">
        <v>1.1446000000000001</v>
      </c>
      <c r="G1080" s="20">
        <v>0</v>
      </c>
      <c r="H1080" s="4">
        <v>65.599999999999994</v>
      </c>
      <c r="I1080" s="4">
        <v>10</v>
      </c>
      <c r="J1080" s="4">
        <v>1</v>
      </c>
      <c r="K1080" s="21">
        <v>0.91520000000000001</v>
      </c>
      <c r="L1080" s="21">
        <v>0.2049</v>
      </c>
      <c r="M1080" s="4">
        <v>0</v>
      </c>
      <c r="N1080" s="4">
        <v>1</v>
      </c>
      <c r="O1080" s="4">
        <v>43.8</v>
      </c>
      <c r="P1080" s="4">
        <v>85.7</v>
      </c>
      <c r="Q1080" s="15">
        <v>367569.32</v>
      </c>
      <c r="R1080" s="15">
        <v>121642.48</v>
      </c>
      <c r="S1080" s="15">
        <v>120438.88</v>
      </c>
      <c r="T1080" s="15">
        <v>2072473.81</v>
      </c>
      <c r="U1080" s="22">
        <f t="shared" si="80"/>
        <v>2266033.67</v>
      </c>
      <c r="V1080" s="23">
        <f t="shared" si="81"/>
        <v>-9.3395563826208186E-2</v>
      </c>
      <c r="W1080" s="24">
        <f>Parametros!$B$4*H1080+Parametros!$B$5*K1080*100+Parametros!$B$6*P1080+Parametros!$B$7*(1-L1080)*100</f>
        <v>79.482500000000002</v>
      </c>
      <c r="X1080" s="16">
        <f>INDEX('Tasa Referencia'!$B$2:$B$37,MATCH(B1080,'Tasa Referencia'!$A$2:$A$37,0))</f>
        <v>7.2800000000000004E-2</v>
      </c>
      <c r="Y1080" s="16">
        <f>INDEX('Catalogo Proveedores'!$N$2:$N$101,MATCH(A1080,'Catalogo Proveedores'!$A$2:$A$101,0))</f>
        <v>4.7300000000000002E-2</v>
      </c>
      <c r="Z1080" s="14">
        <v>1.7000000000000001E-4</v>
      </c>
      <c r="AA1080" s="16">
        <f t="shared" si="82"/>
        <v>0.12027000000000002</v>
      </c>
      <c r="AB1080" s="25">
        <f t="shared" si="83"/>
        <v>9.5090706029659078E-3</v>
      </c>
      <c r="AC1080" s="23">
        <f t="shared" si="84"/>
        <v>-0.10290463442917409</v>
      </c>
    </row>
    <row r="1081" spans="1:29" x14ac:dyDescent="0.3">
      <c r="A1081" s="4" t="s">
        <v>134</v>
      </c>
      <c r="B1081" s="18">
        <v>45992</v>
      </c>
      <c r="C1081" s="4" t="s">
        <v>282</v>
      </c>
      <c r="D1081" s="4">
        <v>12</v>
      </c>
      <c r="E1081" s="15">
        <v>1988066.47</v>
      </c>
      <c r="F1081" s="19">
        <v>1.1446000000000001</v>
      </c>
      <c r="G1081" s="20">
        <v>0</v>
      </c>
      <c r="H1081" s="4">
        <v>68.7</v>
      </c>
      <c r="I1081" s="4">
        <v>10</v>
      </c>
      <c r="J1081" s="4">
        <v>1</v>
      </c>
      <c r="K1081" s="21">
        <v>0.89900000000000002</v>
      </c>
      <c r="L1081" s="21">
        <v>0.17929999999999999</v>
      </c>
      <c r="M1081" s="4">
        <v>1</v>
      </c>
      <c r="N1081" s="4">
        <v>1</v>
      </c>
      <c r="O1081" s="4">
        <v>7.1</v>
      </c>
      <c r="P1081" s="4">
        <v>78.099999999999994</v>
      </c>
      <c r="Q1081" s="15">
        <v>82505.09</v>
      </c>
      <c r="R1081" s="15">
        <v>190811.93</v>
      </c>
      <c r="S1081" s="15">
        <v>110906.81</v>
      </c>
      <c r="T1081" s="15">
        <v>2196022.35</v>
      </c>
      <c r="U1081" s="22">
        <f t="shared" si="80"/>
        <v>2150476.6800000002</v>
      </c>
      <c r="V1081" s="23">
        <f t="shared" si="81"/>
        <v>2.074007580114106E-2</v>
      </c>
      <c r="W1081" s="24">
        <f>Parametros!$B$4*H1081+Parametros!$B$5*K1081*100+Parametros!$B$6*P1081+Parametros!$B$7*(1-L1081)*100</f>
        <v>78.94550000000001</v>
      </c>
      <c r="X1081" s="16">
        <f>INDEX('Tasa Referencia'!$B$2:$B$37,MATCH(B1081,'Tasa Referencia'!$A$2:$A$37,0))</f>
        <v>6.9599999999999995E-2</v>
      </c>
      <c r="Y1081" s="16">
        <f>INDEX('Catalogo Proveedores'!$N$2:$N$101,MATCH(A1081,'Catalogo Proveedores'!$A$2:$A$101,0))</f>
        <v>4.7300000000000002E-2</v>
      </c>
      <c r="Z1081" s="14">
        <v>-3.31E-3</v>
      </c>
      <c r="AA1081" s="16">
        <f t="shared" si="82"/>
        <v>0.11359000000000001</v>
      </c>
      <c r="AB1081" s="25">
        <f t="shared" si="83"/>
        <v>9.0060653034724769E-3</v>
      </c>
      <c r="AC1081" s="23">
        <f t="shared" si="84"/>
        <v>1.1734010497668583E-2</v>
      </c>
    </row>
    <row r="1082" spans="1:29" x14ac:dyDescent="0.3">
      <c r="A1082" s="4" t="s">
        <v>136</v>
      </c>
      <c r="B1082" s="18">
        <v>44927</v>
      </c>
      <c r="C1082" s="4" t="s">
        <v>279</v>
      </c>
      <c r="D1082" s="4">
        <v>1</v>
      </c>
      <c r="E1082" s="15">
        <v>303358.12</v>
      </c>
      <c r="F1082" s="19">
        <v>1</v>
      </c>
      <c r="G1082" s="20">
        <v>0</v>
      </c>
      <c r="H1082" s="4">
        <v>93.6</v>
      </c>
      <c r="I1082" s="4">
        <v>4</v>
      </c>
      <c r="J1082" s="4">
        <v>0</v>
      </c>
      <c r="K1082" s="21">
        <v>0.96509999999999996</v>
      </c>
      <c r="L1082" s="21">
        <v>3.49E-2</v>
      </c>
      <c r="M1082" s="4">
        <v>0</v>
      </c>
      <c r="N1082" s="4">
        <v>0</v>
      </c>
      <c r="O1082" s="4">
        <v>0</v>
      </c>
      <c r="P1082" s="4">
        <v>92.5</v>
      </c>
      <c r="Q1082" s="15">
        <v>0</v>
      </c>
      <c r="R1082" s="15">
        <v>3392.13</v>
      </c>
      <c r="S1082" s="15">
        <v>3180.37</v>
      </c>
      <c r="T1082" s="15">
        <v>316864.15000000002</v>
      </c>
      <c r="U1082" s="22">
        <f t="shared" si="80"/>
        <v>303569.88</v>
      </c>
      <c r="V1082" s="23">
        <f t="shared" si="81"/>
        <v>4.1955740338564702E-2</v>
      </c>
      <c r="W1082" s="24">
        <f>Parametros!$B$4*H1082+Parametros!$B$5*K1082*100+Parametros!$B$6*P1082+Parametros!$B$7*(1-L1082)*100</f>
        <v>94.689499999999995</v>
      </c>
      <c r="X1082" s="16">
        <f>INDEX('Tasa Referencia'!$B$2:$B$37,MATCH(B1082,'Tasa Referencia'!$A$2:$A$37,0))</f>
        <v>0.1125</v>
      </c>
      <c r="Y1082" s="16">
        <f>INDEX('Catalogo Proveedores'!$N$2:$N$101,MATCH(A1082,'Catalogo Proveedores'!$A$2:$A$101,0))</f>
        <v>3.6299999999999999E-2</v>
      </c>
      <c r="Z1082" s="14">
        <v>-5.0000000000000001E-4</v>
      </c>
      <c r="AA1082" s="16">
        <f t="shared" si="82"/>
        <v>0.14829999999999999</v>
      </c>
      <c r="AB1082" s="25">
        <f t="shared" si="83"/>
        <v>1.1590200849890264E-2</v>
      </c>
      <c r="AC1082" s="23">
        <f t="shared" si="84"/>
        <v>3.0365539488674438E-2</v>
      </c>
    </row>
    <row r="1083" spans="1:29" x14ac:dyDescent="0.3">
      <c r="A1083" s="4" t="s">
        <v>136</v>
      </c>
      <c r="B1083" s="18">
        <v>44958</v>
      </c>
      <c r="C1083" s="4" t="s">
        <v>279</v>
      </c>
      <c r="D1083" s="4">
        <v>2</v>
      </c>
      <c r="E1083" s="15">
        <v>279584.11</v>
      </c>
      <c r="F1083" s="19">
        <v>1</v>
      </c>
      <c r="G1083" s="20">
        <v>0</v>
      </c>
      <c r="H1083" s="4">
        <v>95.4</v>
      </c>
      <c r="I1083" s="4">
        <v>4</v>
      </c>
      <c r="J1083" s="4">
        <v>0</v>
      </c>
      <c r="K1083" s="21">
        <v>0.96099999999999997</v>
      </c>
      <c r="L1083" s="21">
        <v>2.1399999999999999E-2</v>
      </c>
      <c r="M1083" s="4">
        <v>0</v>
      </c>
      <c r="N1083" s="4">
        <v>0</v>
      </c>
      <c r="O1083" s="4">
        <v>0</v>
      </c>
      <c r="P1083" s="4">
        <v>93.5</v>
      </c>
      <c r="Q1083" s="15">
        <v>0</v>
      </c>
      <c r="R1083" s="15">
        <v>2470.36</v>
      </c>
      <c r="S1083" s="15">
        <v>1794.87</v>
      </c>
      <c r="T1083" s="15">
        <v>304716.86</v>
      </c>
      <c r="U1083" s="22">
        <f t="shared" si="80"/>
        <v>280259.59999999998</v>
      </c>
      <c r="V1083" s="23">
        <f t="shared" si="81"/>
        <v>8.0262247385983213E-2</v>
      </c>
      <c r="W1083" s="24">
        <f>Parametros!$B$4*H1083+Parametros!$B$5*K1083*100+Parametros!$B$6*P1083+Parametros!$B$7*(1-L1083)*100</f>
        <v>95.599000000000004</v>
      </c>
      <c r="X1083" s="16">
        <f>INDEX('Tasa Referencia'!$B$2:$B$37,MATCH(B1083,'Tasa Referencia'!$A$2:$A$37,0))</f>
        <v>0.11409999999999999</v>
      </c>
      <c r="Y1083" s="16">
        <f>INDEX('Catalogo Proveedores'!$N$2:$N$101,MATCH(A1083,'Catalogo Proveedores'!$A$2:$A$101,0))</f>
        <v>3.6299999999999999E-2</v>
      </c>
      <c r="Z1083" s="14">
        <v>2E-3</v>
      </c>
      <c r="AA1083" s="16">
        <f t="shared" si="82"/>
        <v>0.15239999999999998</v>
      </c>
      <c r="AB1083" s="25">
        <f t="shared" si="83"/>
        <v>1.1890699263844784E-2</v>
      </c>
      <c r="AC1083" s="23">
        <f t="shared" si="84"/>
        <v>6.8371548122138429E-2</v>
      </c>
    </row>
    <row r="1084" spans="1:29" x14ac:dyDescent="0.3">
      <c r="A1084" s="4" t="s">
        <v>136</v>
      </c>
      <c r="B1084" s="18">
        <v>44986</v>
      </c>
      <c r="C1084" s="4" t="s">
        <v>279</v>
      </c>
      <c r="D1084" s="4">
        <v>3</v>
      </c>
      <c r="E1084" s="15">
        <v>330392.43</v>
      </c>
      <c r="F1084" s="19">
        <v>1</v>
      </c>
      <c r="G1084" s="20">
        <v>0</v>
      </c>
      <c r="H1084" s="4">
        <v>95.2</v>
      </c>
      <c r="I1084" s="4">
        <v>5</v>
      </c>
      <c r="J1084" s="4">
        <v>0</v>
      </c>
      <c r="K1084" s="21">
        <v>0.99580000000000002</v>
      </c>
      <c r="L1084" s="21">
        <v>1.41E-2</v>
      </c>
      <c r="M1084" s="4">
        <v>0</v>
      </c>
      <c r="N1084" s="4">
        <v>0</v>
      </c>
      <c r="O1084" s="4">
        <v>0</v>
      </c>
      <c r="P1084" s="4">
        <v>95.2</v>
      </c>
      <c r="Q1084" s="15">
        <v>0</v>
      </c>
      <c r="R1084" s="15">
        <v>1664.94</v>
      </c>
      <c r="S1084" s="15">
        <v>1398.93</v>
      </c>
      <c r="T1084" s="15">
        <v>355618.01</v>
      </c>
      <c r="U1084" s="22">
        <f t="shared" si="80"/>
        <v>330658.44</v>
      </c>
      <c r="V1084" s="23">
        <f t="shared" si="81"/>
        <v>7.0186462153590048E-2</v>
      </c>
      <c r="W1084" s="24">
        <f>Parametros!$B$4*H1084+Parametros!$B$5*K1084*100+Parametros!$B$6*P1084+Parametros!$B$7*(1-L1084)*100</f>
        <v>97.022500000000008</v>
      </c>
      <c r="X1084" s="16">
        <f>INDEX('Tasa Referencia'!$B$2:$B$37,MATCH(B1084,'Tasa Referencia'!$A$2:$A$37,0))</f>
        <v>0.114</v>
      </c>
      <c r="Y1084" s="16">
        <f>INDEX('Catalogo Proveedores'!$N$2:$N$101,MATCH(A1084,'Catalogo Proveedores'!$A$2:$A$101,0))</f>
        <v>3.6299999999999999E-2</v>
      </c>
      <c r="Z1084" s="14">
        <v>-7.5000000000000002E-4</v>
      </c>
      <c r="AA1084" s="16">
        <f t="shared" si="82"/>
        <v>0.14954999999999999</v>
      </c>
      <c r="AB1084" s="25">
        <f t="shared" si="83"/>
        <v>1.1681920297750059E-2</v>
      </c>
      <c r="AC1084" s="23">
        <f t="shared" si="84"/>
        <v>5.8504541855839989E-2</v>
      </c>
    </row>
    <row r="1085" spans="1:29" x14ac:dyDescent="0.3">
      <c r="A1085" s="4" t="s">
        <v>136</v>
      </c>
      <c r="B1085" s="18">
        <v>45017</v>
      </c>
      <c r="C1085" s="4" t="s">
        <v>279</v>
      </c>
      <c r="D1085" s="4">
        <v>4</v>
      </c>
      <c r="E1085" s="15">
        <v>310197.55</v>
      </c>
      <c r="F1085" s="19">
        <v>1</v>
      </c>
      <c r="G1085" s="20">
        <v>0</v>
      </c>
      <c r="H1085" s="4">
        <v>91.8</v>
      </c>
      <c r="I1085" s="4">
        <v>4</v>
      </c>
      <c r="J1085" s="4">
        <v>0</v>
      </c>
      <c r="K1085" s="21">
        <v>0.96630000000000005</v>
      </c>
      <c r="L1085" s="21">
        <v>4.6300000000000001E-2</v>
      </c>
      <c r="M1085" s="4">
        <v>0</v>
      </c>
      <c r="N1085" s="4">
        <v>0</v>
      </c>
      <c r="O1085" s="4">
        <v>0</v>
      </c>
      <c r="P1085" s="4">
        <v>90.1</v>
      </c>
      <c r="Q1085" s="15">
        <v>0</v>
      </c>
      <c r="R1085" s="15">
        <v>9017.14</v>
      </c>
      <c r="S1085" s="15">
        <v>4309.21</v>
      </c>
      <c r="T1085" s="15">
        <v>326927.14</v>
      </c>
      <c r="U1085" s="22">
        <f t="shared" si="80"/>
        <v>314905.48</v>
      </c>
      <c r="V1085" s="23">
        <f t="shared" si="81"/>
        <v>3.6771679463503799E-2</v>
      </c>
      <c r="W1085" s="24">
        <f>Parametros!$B$4*H1085+Parametros!$B$5*K1085*100+Parametros!$B$6*P1085+Parametros!$B$7*(1-L1085)*100</f>
        <v>93.444499999999991</v>
      </c>
      <c r="X1085" s="16">
        <f>INDEX('Tasa Referencia'!$B$2:$B$37,MATCH(B1085,'Tasa Referencia'!$A$2:$A$37,0))</f>
        <v>0.1119</v>
      </c>
      <c r="Y1085" s="16">
        <f>INDEX('Catalogo Proveedores'!$N$2:$N$101,MATCH(A1085,'Catalogo Proveedores'!$A$2:$A$101,0))</f>
        <v>3.6299999999999999E-2</v>
      </c>
      <c r="Z1085" s="14">
        <v>-3.2100000000000002E-3</v>
      </c>
      <c r="AA1085" s="16">
        <f t="shared" si="82"/>
        <v>0.14499000000000001</v>
      </c>
      <c r="AB1085" s="25">
        <f t="shared" si="83"/>
        <v>1.134688497431724E-2</v>
      </c>
      <c r="AC1085" s="23">
        <f t="shared" si="84"/>
        <v>2.542479448918656E-2</v>
      </c>
    </row>
    <row r="1086" spans="1:29" x14ac:dyDescent="0.3">
      <c r="A1086" s="4" t="s">
        <v>136</v>
      </c>
      <c r="B1086" s="18">
        <v>45047</v>
      </c>
      <c r="C1086" s="4" t="s">
        <v>279</v>
      </c>
      <c r="D1086" s="4">
        <v>5</v>
      </c>
      <c r="E1086" s="15">
        <v>307004.90999999997</v>
      </c>
      <c r="F1086" s="19">
        <v>1</v>
      </c>
      <c r="G1086" s="20">
        <v>0</v>
      </c>
      <c r="H1086" s="4">
        <v>91.3</v>
      </c>
      <c r="I1086" s="4">
        <v>4</v>
      </c>
      <c r="J1086" s="4">
        <v>0</v>
      </c>
      <c r="K1086" s="21">
        <v>0.98050000000000004</v>
      </c>
      <c r="L1086" s="21">
        <v>3.6700000000000003E-2</v>
      </c>
      <c r="M1086" s="4">
        <v>0</v>
      </c>
      <c r="N1086" s="4">
        <v>0</v>
      </c>
      <c r="O1086" s="4">
        <v>0</v>
      </c>
      <c r="P1086" s="4">
        <v>93.9</v>
      </c>
      <c r="Q1086" s="15">
        <v>0</v>
      </c>
      <c r="R1086" s="15">
        <v>4959.8100000000004</v>
      </c>
      <c r="S1086" s="15">
        <v>3380.34</v>
      </c>
      <c r="T1086" s="15">
        <v>320657.01</v>
      </c>
      <c r="U1086" s="22">
        <f t="shared" si="80"/>
        <v>308584.37999999995</v>
      </c>
      <c r="V1086" s="23">
        <f t="shared" si="81"/>
        <v>3.7649668098633064E-2</v>
      </c>
      <c r="W1086" s="24">
        <f>Parametros!$B$4*H1086+Parametros!$B$5*K1086*100+Parametros!$B$6*P1086+Parametros!$B$7*(1-L1086)*100</f>
        <v>94.599500000000006</v>
      </c>
      <c r="X1086" s="16">
        <f>INDEX('Tasa Referencia'!$B$2:$B$37,MATCH(B1086,'Tasa Referencia'!$A$2:$A$37,0))</f>
        <v>0.11210000000000001</v>
      </c>
      <c r="Y1086" s="16">
        <f>INDEX('Catalogo Proveedores'!$N$2:$N$101,MATCH(A1086,'Catalogo Proveedores'!$A$2:$A$101,0))</f>
        <v>3.6299999999999999E-2</v>
      </c>
      <c r="Z1086" s="14">
        <v>1.8500000000000001E-3</v>
      </c>
      <c r="AA1086" s="16">
        <f t="shared" si="82"/>
        <v>0.15024999999999999</v>
      </c>
      <c r="AB1086" s="25">
        <f t="shared" si="83"/>
        <v>1.173324326271552E-2</v>
      </c>
      <c r="AC1086" s="23">
        <f t="shared" si="84"/>
        <v>2.5916424835917544E-2</v>
      </c>
    </row>
    <row r="1087" spans="1:29" x14ac:dyDescent="0.3">
      <c r="A1087" s="4" t="s">
        <v>136</v>
      </c>
      <c r="B1087" s="18">
        <v>45078</v>
      </c>
      <c r="C1087" s="4" t="s">
        <v>279</v>
      </c>
      <c r="D1087" s="4">
        <v>6</v>
      </c>
      <c r="E1087" s="15">
        <v>367664.41</v>
      </c>
      <c r="F1087" s="19">
        <v>1</v>
      </c>
      <c r="G1087" s="20">
        <v>0</v>
      </c>
      <c r="H1087" s="4">
        <v>90.6</v>
      </c>
      <c r="I1087" s="4">
        <v>6</v>
      </c>
      <c r="J1087" s="4">
        <v>0</v>
      </c>
      <c r="K1087" s="21">
        <v>0.98119999999999996</v>
      </c>
      <c r="L1087" s="21">
        <v>3.56E-2</v>
      </c>
      <c r="M1087" s="4">
        <v>0</v>
      </c>
      <c r="N1087" s="4">
        <v>0</v>
      </c>
      <c r="O1087" s="4">
        <v>0</v>
      </c>
      <c r="P1087" s="4">
        <v>88.9</v>
      </c>
      <c r="Q1087" s="15">
        <v>0</v>
      </c>
      <c r="R1087" s="15">
        <v>4157.63</v>
      </c>
      <c r="S1087" s="15">
        <v>3930.59</v>
      </c>
      <c r="T1087" s="15">
        <v>383123.07</v>
      </c>
      <c r="U1087" s="22">
        <f t="shared" si="80"/>
        <v>367891.44999999995</v>
      </c>
      <c r="V1087" s="23">
        <f t="shared" si="81"/>
        <v>3.975646781072216E-2</v>
      </c>
      <c r="W1087" s="24">
        <f>Parametros!$B$4*H1087+Parametros!$B$5*K1087*100+Parametros!$B$6*P1087+Parametros!$B$7*(1-L1087)*100</f>
        <v>93.391999999999996</v>
      </c>
      <c r="X1087" s="16">
        <f>INDEX('Tasa Referencia'!$B$2:$B$37,MATCH(B1087,'Tasa Referencia'!$A$2:$A$37,0))</f>
        <v>0.1119</v>
      </c>
      <c r="Y1087" s="16">
        <f>INDEX('Catalogo Proveedores'!$N$2:$N$101,MATCH(A1087,'Catalogo Proveedores'!$A$2:$A$101,0))</f>
        <v>3.6299999999999999E-2</v>
      </c>
      <c r="Z1087" s="14">
        <v>-2.4000000000000001E-4</v>
      </c>
      <c r="AA1087" s="16">
        <f t="shared" si="82"/>
        <v>0.14796000000000001</v>
      </c>
      <c r="AB1087" s="25">
        <f t="shared" si="83"/>
        <v>1.1565237327540556E-2</v>
      </c>
      <c r="AC1087" s="23">
        <f t="shared" si="84"/>
        <v>2.8191230483181604E-2</v>
      </c>
    </row>
    <row r="1088" spans="1:29" x14ac:dyDescent="0.3">
      <c r="A1088" s="4" t="s">
        <v>136</v>
      </c>
      <c r="B1088" s="18">
        <v>45108</v>
      </c>
      <c r="C1088" s="4" t="s">
        <v>279</v>
      </c>
      <c r="D1088" s="4">
        <v>7</v>
      </c>
      <c r="E1088" s="15">
        <v>368452.63</v>
      </c>
      <c r="F1088" s="19">
        <v>1</v>
      </c>
      <c r="G1088" s="20">
        <v>0</v>
      </c>
      <c r="H1088" s="4">
        <v>90.4</v>
      </c>
      <c r="I1088" s="4">
        <v>4</v>
      </c>
      <c r="J1088" s="4">
        <v>0</v>
      </c>
      <c r="K1088" s="21">
        <v>0.96950000000000003</v>
      </c>
      <c r="L1088" s="21">
        <v>3.2599999999999997E-2</v>
      </c>
      <c r="M1088" s="4">
        <v>0</v>
      </c>
      <c r="N1088" s="4">
        <v>0</v>
      </c>
      <c r="O1088" s="4">
        <v>0</v>
      </c>
      <c r="P1088" s="4">
        <v>93</v>
      </c>
      <c r="Q1088" s="15">
        <v>0</v>
      </c>
      <c r="R1088" s="15">
        <v>4315.51</v>
      </c>
      <c r="S1088" s="15">
        <v>3604.64</v>
      </c>
      <c r="T1088" s="15">
        <v>378691.44</v>
      </c>
      <c r="U1088" s="22">
        <f t="shared" si="80"/>
        <v>369163.5</v>
      </c>
      <c r="V1088" s="23">
        <f t="shared" si="81"/>
        <v>2.5160167338348083E-2</v>
      </c>
      <c r="W1088" s="24">
        <f>Parametros!$B$4*H1088+Parametros!$B$5*K1088*100+Parametros!$B$6*P1088+Parametros!$B$7*(1-L1088)*100</f>
        <v>93.835999999999999</v>
      </c>
      <c r="X1088" s="16">
        <f>INDEX('Tasa Referencia'!$B$2:$B$37,MATCH(B1088,'Tasa Referencia'!$A$2:$A$37,0))</f>
        <v>0.1132</v>
      </c>
      <c r="Y1088" s="16">
        <f>INDEX('Catalogo Proveedores'!$N$2:$N$101,MATCH(A1088,'Catalogo Proveedores'!$A$2:$A$101,0))</f>
        <v>3.6299999999999999E-2</v>
      </c>
      <c r="Z1088" s="14">
        <v>-6.4999999999999997E-4</v>
      </c>
      <c r="AA1088" s="16">
        <f t="shared" si="82"/>
        <v>0.14884999999999998</v>
      </c>
      <c r="AB1088" s="25">
        <f t="shared" si="83"/>
        <v>1.1630568676848307E-2</v>
      </c>
      <c r="AC1088" s="23">
        <f t="shared" si="84"/>
        <v>1.3529598661499775E-2</v>
      </c>
    </row>
    <row r="1089" spans="1:29" x14ac:dyDescent="0.3">
      <c r="A1089" s="4" t="s">
        <v>136</v>
      </c>
      <c r="B1089" s="18">
        <v>45139</v>
      </c>
      <c r="C1089" s="4" t="s">
        <v>279</v>
      </c>
      <c r="D1089" s="4">
        <v>8</v>
      </c>
      <c r="E1089" s="15">
        <v>366278.53</v>
      </c>
      <c r="F1089" s="19">
        <v>1</v>
      </c>
      <c r="G1089" s="20">
        <v>0</v>
      </c>
      <c r="H1089" s="4">
        <v>94.3</v>
      </c>
      <c r="I1089" s="4">
        <v>7</v>
      </c>
      <c r="J1089" s="4">
        <v>1</v>
      </c>
      <c r="K1089" s="21">
        <v>0.88229999999999997</v>
      </c>
      <c r="L1089" s="21">
        <v>3.1300000000000001E-2</v>
      </c>
      <c r="M1089" s="4">
        <v>0</v>
      </c>
      <c r="N1089" s="4">
        <v>0</v>
      </c>
      <c r="O1089" s="4">
        <v>0</v>
      </c>
      <c r="P1089" s="4">
        <v>91.9</v>
      </c>
      <c r="Q1089" s="15">
        <v>0</v>
      </c>
      <c r="R1089" s="15">
        <v>5311.94</v>
      </c>
      <c r="S1089" s="15">
        <v>4170.8900000000003</v>
      </c>
      <c r="T1089" s="15">
        <v>382272.51</v>
      </c>
      <c r="U1089" s="22">
        <f t="shared" si="80"/>
        <v>367419.58</v>
      </c>
      <c r="V1089" s="23">
        <f t="shared" si="81"/>
        <v>3.8854297945724613E-2</v>
      </c>
      <c r="W1089" s="24">
        <f>Parametros!$B$4*H1089+Parametros!$B$5*K1089*100+Parametros!$B$6*P1089+Parametros!$B$7*(1-L1089)*100</f>
        <v>92.384499999999989</v>
      </c>
      <c r="X1089" s="16">
        <f>INDEX('Tasa Referencia'!$B$2:$B$37,MATCH(B1089,'Tasa Referencia'!$A$2:$A$37,0))</f>
        <v>0.1124</v>
      </c>
      <c r="Y1089" s="16">
        <f>INDEX('Catalogo Proveedores'!$N$2:$N$101,MATCH(A1089,'Catalogo Proveedores'!$A$2:$A$101,0))</f>
        <v>3.6299999999999999E-2</v>
      </c>
      <c r="Z1089" s="14">
        <v>1.9E-3</v>
      </c>
      <c r="AA1089" s="16">
        <f t="shared" si="82"/>
        <v>0.15060000000000001</v>
      </c>
      <c r="AB1089" s="25">
        <f t="shared" si="83"/>
        <v>1.1758894009666454E-2</v>
      </c>
      <c r="AC1089" s="23">
        <f t="shared" si="84"/>
        <v>2.7095403936058159E-2</v>
      </c>
    </row>
    <row r="1090" spans="1:29" x14ac:dyDescent="0.3">
      <c r="A1090" s="4" t="s">
        <v>136</v>
      </c>
      <c r="B1090" s="18">
        <v>45170</v>
      </c>
      <c r="C1090" s="4" t="s">
        <v>279</v>
      </c>
      <c r="D1090" s="4">
        <v>9</v>
      </c>
      <c r="E1090" s="15">
        <v>306074.37</v>
      </c>
      <c r="F1090" s="19">
        <v>1</v>
      </c>
      <c r="G1090" s="20">
        <v>0</v>
      </c>
      <c r="H1090" s="4">
        <v>91.6</v>
      </c>
      <c r="I1090" s="4">
        <v>6</v>
      </c>
      <c r="J1090" s="4">
        <v>0</v>
      </c>
      <c r="K1090" s="21">
        <v>0.98799999999999999</v>
      </c>
      <c r="L1090" s="21">
        <v>4.4400000000000002E-2</v>
      </c>
      <c r="M1090" s="4">
        <v>1</v>
      </c>
      <c r="N1090" s="4">
        <v>0</v>
      </c>
      <c r="O1090" s="4">
        <v>0</v>
      </c>
      <c r="P1090" s="4">
        <v>88.2</v>
      </c>
      <c r="Q1090" s="15">
        <v>1090.02</v>
      </c>
      <c r="R1090" s="15">
        <v>9472.6200000000008</v>
      </c>
      <c r="S1090" s="15">
        <v>4080.43</v>
      </c>
      <c r="T1090" s="15">
        <v>309550.82</v>
      </c>
      <c r="U1090" s="22">
        <f t="shared" ref="U1090:U1153" si="85">E1090+Q1090+R1090-S1090</f>
        <v>312556.58</v>
      </c>
      <c r="V1090" s="23">
        <f t="shared" ref="V1090:V1153" si="86">IF(T1090=0,0,(T1090-U1090)/T1090)</f>
        <v>-9.7100695775899065E-3</v>
      </c>
      <c r="W1090" s="24">
        <f>Parametros!$B$4*H1090+Parametros!$B$5*K1090*100+Parametros!$B$6*P1090+Parametros!$B$7*(1-L1090)*100</f>
        <v>93.674000000000007</v>
      </c>
      <c r="X1090" s="16">
        <f>INDEX('Tasa Referencia'!$B$2:$B$37,MATCH(B1090,'Tasa Referencia'!$A$2:$A$37,0))</f>
        <v>0.1134</v>
      </c>
      <c r="Y1090" s="16">
        <f>INDEX('Catalogo Proveedores'!$N$2:$N$101,MATCH(A1090,'Catalogo Proveedores'!$A$2:$A$101,0))</f>
        <v>3.6299999999999999E-2</v>
      </c>
      <c r="Z1090" s="14">
        <v>1.65E-3</v>
      </c>
      <c r="AA1090" s="16">
        <f t="shared" ref="AA1090:AA1153" si="87">X1090+Y1090+Z1090</f>
        <v>0.15135000000000001</v>
      </c>
      <c r="AB1090" s="25">
        <f t="shared" ref="AB1090:AB1153" si="88">(1+AA1090)^(1/12)-1</f>
        <v>1.1813835819896257E-2</v>
      </c>
      <c r="AC1090" s="23">
        <f t="shared" ref="AC1090:AC1153" si="89">V1090-AB1090</f>
        <v>-2.1523905397486165E-2</v>
      </c>
    </row>
    <row r="1091" spans="1:29" x14ac:dyDescent="0.3">
      <c r="A1091" s="4" t="s">
        <v>136</v>
      </c>
      <c r="B1091" s="18">
        <v>45200</v>
      </c>
      <c r="C1091" s="4" t="s">
        <v>279</v>
      </c>
      <c r="D1091" s="4">
        <v>10</v>
      </c>
      <c r="E1091" s="15">
        <v>351120.3</v>
      </c>
      <c r="F1091" s="19">
        <v>1</v>
      </c>
      <c r="G1091" s="20">
        <v>0</v>
      </c>
      <c r="H1091" s="4">
        <v>89.9</v>
      </c>
      <c r="I1091" s="4">
        <v>5</v>
      </c>
      <c r="J1091" s="4">
        <v>0</v>
      </c>
      <c r="K1091" s="21">
        <v>0.90169999999999995</v>
      </c>
      <c r="L1091" s="21">
        <v>5.1799999999999999E-2</v>
      </c>
      <c r="M1091" s="4">
        <v>0</v>
      </c>
      <c r="N1091" s="4">
        <v>0</v>
      </c>
      <c r="O1091" s="4">
        <v>0</v>
      </c>
      <c r="P1091" s="4">
        <v>95.7</v>
      </c>
      <c r="Q1091" s="15">
        <v>0</v>
      </c>
      <c r="R1091" s="15">
        <v>10315.86</v>
      </c>
      <c r="S1091" s="15">
        <v>5460.1</v>
      </c>
      <c r="T1091" s="15">
        <v>357469.23</v>
      </c>
      <c r="U1091" s="22">
        <f t="shared" si="85"/>
        <v>355976.06</v>
      </c>
      <c r="V1091" s="23">
        <f t="shared" si="86"/>
        <v>4.177058819859779E-3</v>
      </c>
      <c r="W1091" s="24">
        <f>Parametros!$B$4*H1091+Parametros!$B$5*K1091*100+Parametros!$B$6*P1091+Parametros!$B$7*(1-L1091)*100</f>
        <v>91.879000000000005</v>
      </c>
      <c r="X1091" s="16">
        <f>INDEX('Tasa Referencia'!$B$2:$B$37,MATCH(B1091,'Tasa Referencia'!$A$2:$A$37,0))</f>
        <v>0.1103</v>
      </c>
      <c r="Y1091" s="16">
        <f>INDEX('Catalogo Proveedores'!$N$2:$N$101,MATCH(A1091,'Catalogo Proveedores'!$A$2:$A$101,0))</f>
        <v>3.6299999999999999E-2</v>
      </c>
      <c r="Z1091" s="14">
        <v>4.6800000000000001E-3</v>
      </c>
      <c r="AA1091" s="16">
        <f t="shared" si="87"/>
        <v>0.15128</v>
      </c>
      <c r="AB1091" s="25">
        <f t="shared" si="88"/>
        <v>1.1808709305931808E-2</v>
      </c>
      <c r="AC1091" s="23">
        <f t="shared" si="89"/>
        <v>-7.6316504860720292E-3</v>
      </c>
    </row>
    <row r="1092" spans="1:29" x14ac:dyDescent="0.3">
      <c r="A1092" s="4" t="s">
        <v>136</v>
      </c>
      <c r="B1092" s="18">
        <v>45231</v>
      </c>
      <c r="C1092" s="4" t="s">
        <v>279</v>
      </c>
      <c r="D1092" s="4">
        <v>11</v>
      </c>
      <c r="E1092" s="15">
        <v>275048.78999999998</v>
      </c>
      <c r="F1092" s="19">
        <v>1</v>
      </c>
      <c r="G1092" s="20">
        <v>0</v>
      </c>
      <c r="H1092" s="4">
        <v>94</v>
      </c>
      <c r="I1092" s="4">
        <v>5</v>
      </c>
      <c r="J1092" s="4">
        <v>0</v>
      </c>
      <c r="K1092" s="21">
        <v>1</v>
      </c>
      <c r="L1092" s="21">
        <v>2.63E-2</v>
      </c>
      <c r="M1092" s="4">
        <v>0</v>
      </c>
      <c r="N1092" s="4">
        <v>0</v>
      </c>
      <c r="O1092" s="4">
        <v>0</v>
      </c>
      <c r="P1092" s="4">
        <v>89.6</v>
      </c>
      <c r="Q1092" s="15">
        <v>0</v>
      </c>
      <c r="R1092" s="15">
        <v>2194.2800000000002</v>
      </c>
      <c r="S1092" s="15">
        <v>2169.85</v>
      </c>
      <c r="T1092" s="15">
        <v>293191.94</v>
      </c>
      <c r="U1092" s="22">
        <f t="shared" si="85"/>
        <v>275073.22000000003</v>
      </c>
      <c r="V1092" s="23">
        <f t="shared" si="86"/>
        <v>6.1798151750010494E-2</v>
      </c>
      <c r="W1092" s="24">
        <f>Parametros!$B$4*H1092+Parametros!$B$5*K1092*100+Parametros!$B$6*P1092+Parametros!$B$7*(1-L1092)*100</f>
        <v>95.4255</v>
      </c>
      <c r="X1092" s="16">
        <f>INDEX('Tasa Referencia'!$B$2:$B$37,MATCH(B1092,'Tasa Referencia'!$A$2:$A$37,0))</f>
        <v>0.1144</v>
      </c>
      <c r="Y1092" s="16">
        <f>INDEX('Catalogo Proveedores'!$N$2:$N$101,MATCH(A1092,'Catalogo Proveedores'!$A$2:$A$101,0))</f>
        <v>3.6299999999999999E-2</v>
      </c>
      <c r="Z1092" s="14">
        <v>2.3700000000000001E-3</v>
      </c>
      <c r="AA1092" s="16">
        <f t="shared" si="87"/>
        <v>0.15307000000000001</v>
      </c>
      <c r="AB1092" s="25">
        <f t="shared" si="88"/>
        <v>1.1939711916846729E-2</v>
      </c>
      <c r="AC1092" s="23">
        <f t="shared" si="89"/>
        <v>4.9858439833163765E-2</v>
      </c>
    </row>
    <row r="1093" spans="1:29" x14ac:dyDescent="0.3">
      <c r="A1093" s="4" t="s">
        <v>136</v>
      </c>
      <c r="B1093" s="18">
        <v>45261</v>
      </c>
      <c r="C1093" s="4" t="s">
        <v>279</v>
      </c>
      <c r="D1093" s="4">
        <v>12</v>
      </c>
      <c r="E1093" s="15">
        <v>282547.26</v>
      </c>
      <c r="F1093" s="19">
        <v>1.0589999999999999</v>
      </c>
      <c r="G1093" s="20">
        <v>5.8999999999999997E-2</v>
      </c>
      <c r="H1093" s="4">
        <v>92.3</v>
      </c>
      <c r="I1093" s="4">
        <v>4</v>
      </c>
      <c r="J1093" s="4">
        <v>1</v>
      </c>
      <c r="K1093" s="21">
        <v>0.8679</v>
      </c>
      <c r="L1093" s="21">
        <v>4.5400000000000003E-2</v>
      </c>
      <c r="M1093" s="4">
        <v>0</v>
      </c>
      <c r="N1093" s="4">
        <v>0</v>
      </c>
      <c r="O1093" s="4">
        <v>0</v>
      </c>
      <c r="P1093" s="4">
        <v>94.5</v>
      </c>
      <c r="Q1093" s="15">
        <v>0</v>
      </c>
      <c r="R1093" s="15">
        <v>5542.82</v>
      </c>
      <c r="S1093" s="15">
        <v>4410.91</v>
      </c>
      <c r="T1093" s="15">
        <v>288243.46000000002</v>
      </c>
      <c r="U1093" s="22">
        <f t="shared" si="85"/>
        <v>283679.17000000004</v>
      </c>
      <c r="V1093" s="23">
        <f t="shared" si="86"/>
        <v>1.5834843225931226E-2</v>
      </c>
      <c r="W1093" s="24">
        <f>Parametros!$B$4*H1093+Parametros!$B$5*K1093*100+Parametros!$B$6*P1093+Parametros!$B$7*(1-L1093)*100</f>
        <v>91.561000000000007</v>
      </c>
      <c r="X1093" s="16">
        <f>INDEX('Tasa Referencia'!$B$2:$B$37,MATCH(B1093,'Tasa Referencia'!$A$2:$A$37,0))</f>
        <v>0.1124</v>
      </c>
      <c r="Y1093" s="16">
        <f>INDEX('Catalogo Proveedores'!$N$2:$N$101,MATCH(A1093,'Catalogo Proveedores'!$A$2:$A$101,0))</f>
        <v>3.6299999999999999E-2</v>
      </c>
      <c r="Z1093" s="14">
        <v>3.8000000000000002E-4</v>
      </c>
      <c r="AA1093" s="16">
        <f t="shared" si="87"/>
        <v>0.14907999999999999</v>
      </c>
      <c r="AB1093" s="25">
        <f t="shared" si="88"/>
        <v>1.1647444515268557E-2</v>
      </c>
      <c r="AC1093" s="23">
        <f t="shared" si="89"/>
        <v>4.1873987106626695E-3</v>
      </c>
    </row>
    <row r="1094" spans="1:29" x14ac:dyDescent="0.3">
      <c r="A1094" s="4" t="s">
        <v>136</v>
      </c>
      <c r="B1094" s="18">
        <v>45292</v>
      </c>
      <c r="C1094" s="4" t="s">
        <v>281</v>
      </c>
      <c r="D1094" s="4">
        <v>1</v>
      </c>
      <c r="E1094" s="15">
        <v>314724.24</v>
      </c>
      <c r="F1094" s="19">
        <v>1.0589999999999999</v>
      </c>
      <c r="G1094" s="20">
        <v>0</v>
      </c>
      <c r="H1094" s="4">
        <v>95.5</v>
      </c>
      <c r="I1094" s="4">
        <v>6</v>
      </c>
      <c r="J1094" s="4">
        <v>0</v>
      </c>
      <c r="K1094" s="21">
        <v>0.97870000000000001</v>
      </c>
      <c r="L1094" s="21">
        <v>1.8800000000000001E-2</v>
      </c>
      <c r="M1094" s="4">
        <v>0</v>
      </c>
      <c r="N1094" s="4">
        <v>0</v>
      </c>
      <c r="O1094" s="4">
        <v>0</v>
      </c>
      <c r="P1094" s="4">
        <v>92.9</v>
      </c>
      <c r="Q1094" s="15">
        <v>0</v>
      </c>
      <c r="R1094" s="15">
        <v>1939.77</v>
      </c>
      <c r="S1094" s="15">
        <v>1775.74</v>
      </c>
      <c r="T1094" s="15">
        <v>323268.94</v>
      </c>
      <c r="U1094" s="22">
        <f t="shared" si="85"/>
        <v>314888.27</v>
      </c>
      <c r="V1094" s="23">
        <f t="shared" si="86"/>
        <v>2.5924760974561874E-2</v>
      </c>
      <c r="W1094" s="24">
        <f>Parametros!$B$4*H1094+Parametros!$B$5*K1094*100+Parametros!$B$6*P1094+Parametros!$B$7*(1-L1094)*100</f>
        <v>96.084000000000003</v>
      </c>
      <c r="X1094" s="16">
        <f>INDEX('Tasa Referencia'!$B$2:$B$37,MATCH(B1094,'Tasa Referencia'!$A$2:$A$37,0))</f>
        <v>0.1133</v>
      </c>
      <c r="Y1094" s="16">
        <f>INDEX('Catalogo Proveedores'!$N$2:$N$101,MATCH(A1094,'Catalogo Proveedores'!$A$2:$A$101,0))</f>
        <v>3.6299999999999999E-2</v>
      </c>
      <c r="Z1094" s="14">
        <v>2.3600000000000001E-3</v>
      </c>
      <c r="AA1094" s="16">
        <f t="shared" si="87"/>
        <v>0.15196000000000001</v>
      </c>
      <c r="AB1094" s="25">
        <f t="shared" si="88"/>
        <v>1.1858497638180587E-2</v>
      </c>
      <c r="AC1094" s="23">
        <f t="shared" si="89"/>
        <v>1.4066263336381286E-2</v>
      </c>
    </row>
    <row r="1095" spans="1:29" x14ac:dyDescent="0.3">
      <c r="A1095" s="4" t="s">
        <v>136</v>
      </c>
      <c r="B1095" s="18">
        <v>45323</v>
      </c>
      <c r="C1095" s="4" t="s">
        <v>281</v>
      </c>
      <c r="D1095" s="4">
        <v>2</v>
      </c>
      <c r="E1095" s="15">
        <v>323987.7</v>
      </c>
      <c r="F1095" s="19">
        <v>1.0589999999999999</v>
      </c>
      <c r="G1095" s="20">
        <v>0</v>
      </c>
      <c r="H1095" s="4">
        <v>97.2</v>
      </c>
      <c r="I1095" s="4">
        <v>4</v>
      </c>
      <c r="J1095" s="4">
        <v>0</v>
      </c>
      <c r="K1095" s="21">
        <v>0.94340000000000002</v>
      </c>
      <c r="L1095" s="21">
        <v>1.34E-2</v>
      </c>
      <c r="M1095" s="4">
        <v>0</v>
      </c>
      <c r="N1095" s="4">
        <v>0</v>
      </c>
      <c r="O1095" s="4">
        <v>0</v>
      </c>
      <c r="P1095" s="4">
        <v>98.1</v>
      </c>
      <c r="Q1095" s="15">
        <v>0</v>
      </c>
      <c r="R1095" s="15">
        <v>2100.31</v>
      </c>
      <c r="S1095" s="15">
        <v>1298.49</v>
      </c>
      <c r="T1095" s="15">
        <v>332072.95</v>
      </c>
      <c r="U1095" s="22">
        <f t="shared" si="85"/>
        <v>324789.52</v>
      </c>
      <c r="V1095" s="23">
        <f t="shared" si="86"/>
        <v>2.1933222805410657E-2</v>
      </c>
      <c r="W1095" s="24">
        <f>Parametros!$B$4*H1095+Parametros!$B$5*K1095*100+Parametros!$B$6*P1095+Parametros!$B$7*(1-L1095)*100</f>
        <v>96.741</v>
      </c>
      <c r="X1095" s="16">
        <f>INDEX('Tasa Referencia'!$B$2:$B$37,MATCH(B1095,'Tasa Referencia'!$A$2:$A$37,0))</f>
        <v>0.1123</v>
      </c>
      <c r="Y1095" s="16">
        <f>INDEX('Catalogo Proveedores'!$N$2:$N$101,MATCH(A1095,'Catalogo Proveedores'!$A$2:$A$101,0))</f>
        <v>3.6299999999999999E-2</v>
      </c>
      <c r="Z1095" s="14">
        <v>4.3800000000000002E-3</v>
      </c>
      <c r="AA1095" s="16">
        <f t="shared" si="87"/>
        <v>0.15298</v>
      </c>
      <c r="AB1095" s="25">
        <f t="shared" si="88"/>
        <v>1.193312964572546E-2</v>
      </c>
      <c r="AC1095" s="23">
        <f t="shared" si="89"/>
        <v>1.0000093159685197E-2</v>
      </c>
    </row>
    <row r="1096" spans="1:29" x14ac:dyDescent="0.3">
      <c r="A1096" s="4" t="s">
        <v>136</v>
      </c>
      <c r="B1096" s="18">
        <v>45352</v>
      </c>
      <c r="C1096" s="4" t="s">
        <v>281</v>
      </c>
      <c r="D1096" s="4">
        <v>3</v>
      </c>
      <c r="E1096" s="15">
        <v>373185.98</v>
      </c>
      <c r="F1096" s="19">
        <v>1.0589999999999999</v>
      </c>
      <c r="G1096" s="20">
        <v>0</v>
      </c>
      <c r="H1096" s="4">
        <v>94.4</v>
      </c>
      <c r="I1096" s="4">
        <v>5</v>
      </c>
      <c r="J1096" s="4">
        <v>0</v>
      </c>
      <c r="K1096" s="21">
        <v>1</v>
      </c>
      <c r="L1096" s="21">
        <v>1.14E-2</v>
      </c>
      <c r="M1096" s="4">
        <v>0</v>
      </c>
      <c r="N1096" s="4">
        <v>0</v>
      </c>
      <c r="O1096" s="4">
        <v>0</v>
      </c>
      <c r="P1096" s="4">
        <v>89.6</v>
      </c>
      <c r="Q1096" s="15">
        <v>0</v>
      </c>
      <c r="R1096" s="15">
        <v>2755.23</v>
      </c>
      <c r="S1096" s="15">
        <v>1270.74</v>
      </c>
      <c r="T1096" s="15">
        <v>390287.41</v>
      </c>
      <c r="U1096" s="22">
        <f t="shared" si="85"/>
        <v>374670.47</v>
      </c>
      <c r="V1096" s="23">
        <f t="shared" si="86"/>
        <v>4.0013947670000431E-2</v>
      </c>
      <c r="W1096" s="24">
        <f>Parametros!$B$4*H1096+Parametros!$B$5*K1096*100+Parametros!$B$6*P1096+Parametros!$B$7*(1-L1096)*100</f>
        <v>95.788999999999987</v>
      </c>
      <c r="X1096" s="16">
        <f>INDEX('Tasa Referencia'!$B$2:$B$37,MATCH(B1096,'Tasa Referencia'!$A$2:$A$37,0))</f>
        <v>0.1101</v>
      </c>
      <c r="Y1096" s="16">
        <f>INDEX('Catalogo Proveedores'!$N$2:$N$101,MATCH(A1096,'Catalogo Proveedores'!$A$2:$A$101,0))</f>
        <v>3.6299999999999999E-2</v>
      </c>
      <c r="Z1096" s="14">
        <v>1.9400000000000001E-3</v>
      </c>
      <c r="AA1096" s="16">
        <f t="shared" si="87"/>
        <v>0.14834</v>
      </c>
      <c r="AB1096" s="25">
        <f t="shared" si="88"/>
        <v>1.1593137289411137E-2</v>
      </c>
      <c r="AC1096" s="23">
        <f t="shared" si="89"/>
        <v>2.8420810380589294E-2</v>
      </c>
    </row>
    <row r="1097" spans="1:29" x14ac:dyDescent="0.3">
      <c r="A1097" s="4" t="s">
        <v>136</v>
      </c>
      <c r="B1097" s="18">
        <v>45383</v>
      </c>
      <c r="C1097" s="4" t="s">
        <v>281</v>
      </c>
      <c r="D1097" s="4">
        <v>4</v>
      </c>
      <c r="E1097" s="15">
        <v>382848.65</v>
      </c>
      <c r="F1097" s="19">
        <v>1.0589999999999999</v>
      </c>
      <c r="G1097" s="20">
        <v>0</v>
      </c>
      <c r="H1097" s="4">
        <v>93.7</v>
      </c>
      <c r="I1097" s="4">
        <v>4</v>
      </c>
      <c r="J1097" s="4">
        <v>0</v>
      </c>
      <c r="K1097" s="21">
        <v>0.98360000000000003</v>
      </c>
      <c r="L1097" s="21">
        <v>1.41E-2</v>
      </c>
      <c r="M1097" s="4">
        <v>1</v>
      </c>
      <c r="N1097" s="4">
        <v>0</v>
      </c>
      <c r="O1097" s="4">
        <v>0</v>
      </c>
      <c r="P1097" s="4">
        <v>94.3</v>
      </c>
      <c r="Q1097" s="15">
        <v>3016.8</v>
      </c>
      <c r="R1097" s="15">
        <v>2235.65</v>
      </c>
      <c r="S1097" s="15">
        <v>1614.95</v>
      </c>
      <c r="T1097" s="15">
        <v>397751.6</v>
      </c>
      <c r="U1097" s="22">
        <f t="shared" si="85"/>
        <v>386486.15</v>
      </c>
      <c r="V1097" s="23">
        <f t="shared" si="86"/>
        <v>2.8322827614018282E-2</v>
      </c>
      <c r="W1097" s="24">
        <f>Parametros!$B$4*H1097+Parametros!$B$5*K1097*100+Parametros!$B$6*P1097+Parametros!$B$7*(1-L1097)*100</f>
        <v>95.95150000000001</v>
      </c>
      <c r="X1097" s="16">
        <f>INDEX('Tasa Referencia'!$B$2:$B$37,MATCH(B1097,'Tasa Referencia'!$A$2:$A$37,0))</f>
        <v>0.10920000000000001</v>
      </c>
      <c r="Y1097" s="16">
        <f>INDEX('Catalogo Proveedores'!$N$2:$N$101,MATCH(A1097,'Catalogo Proveedores'!$A$2:$A$101,0))</f>
        <v>3.6299999999999999E-2</v>
      </c>
      <c r="Z1097" s="14">
        <v>-2.8800000000000002E-3</v>
      </c>
      <c r="AA1097" s="16">
        <f t="shared" si="87"/>
        <v>0.14262000000000002</v>
      </c>
      <c r="AB1097" s="25">
        <f t="shared" si="88"/>
        <v>1.1172271436471259E-2</v>
      </c>
      <c r="AC1097" s="23">
        <f t="shared" si="89"/>
        <v>1.7150556177547023E-2</v>
      </c>
    </row>
    <row r="1098" spans="1:29" x14ac:dyDescent="0.3">
      <c r="A1098" s="4" t="s">
        <v>136</v>
      </c>
      <c r="B1098" s="18">
        <v>45413</v>
      </c>
      <c r="C1098" s="4" t="s">
        <v>281</v>
      </c>
      <c r="D1098" s="4">
        <v>5</v>
      </c>
      <c r="E1098" s="15">
        <v>367636.76</v>
      </c>
      <c r="F1098" s="19">
        <v>1.0589999999999999</v>
      </c>
      <c r="G1098" s="20">
        <v>0</v>
      </c>
      <c r="H1098" s="4">
        <v>91.3</v>
      </c>
      <c r="I1098" s="4">
        <v>6</v>
      </c>
      <c r="J1098" s="4">
        <v>0</v>
      </c>
      <c r="K1098" s="21">
        <v>1</v>
      </c>
      <c r="L1098" s="21">
        <v>2.9499999999999998E-2</v>
      </c>
      <c r="M1098" s="4">
        <v>0</v>
      </c>
      <c r="N1098" s="4">
        <v>0</v>
      </c>
      <c r="O1098" s="4">
        <v>0</v>
      </c>
      <c r="P1098" s="4">
        <v>92.5</v>
      </c>
      <c r="Q1098" s="15">
        <v>0</v>
      </c>
      <c r="R1098" s="15">
        <v>3988.49</v>
      </c>
      <c r="S1098" s="15">
        <v>3257.46</v>
      </c>
      <c r="T1098" s="15">
        <v>384073.45</v>
      </c>
      <c r="U1098" s="22">
        <f t="shared" si="85"/>
        <v>368367.79</v>
      </c>
      <c r="V1098" s="23">
        <f t="shared" si="86"/>
        <v>4.0892334526117416E-2</v>
      </c>
      <c r="W1098" s="24">
        <f>Parametros!$B$4*H1098+Parametros!$B$5*K1098*100+Parametros!$B$6*P1098+Parametros!$B$7*(1-L1098)*100</f>
        <v>95.012500000000003</v>
      </c>
      <c r="X1098" s="16">
        <f>INDEX('Tasa Referencia'!$B$2:$B$37,MATCH(B1098,'Tasa Referencia'!$A$2:$A$37,0))</f>
        <v>0.1077</v>
      </c>
      <c r="Y1098" s="16">
        <f>INDEX('Catalogo Proveedores'!$N$2:$N$101,MATCH(A1098,'Catalogo Proveedores'!$A$2:$A$101,0))</f>
        <v>3.6299999999999999E-2</v>
      </c>
      <c r="Z1098" s="14">
        <v>-4.0099999999999997E-3</v>
      </c>
      <c r="AA1098" s="16">
        <f t="shared" si="87"/>
        <v>0.13999</v>
      </c>
      <c r="AB1098" s="25">
        <f t="shared" si="88"/>
        <v>1.0978112927573669E-2</v>
      </c>
      <c r="AC1098" s="23">
        <f t="shared" si="89"/>
        <v>2.9914221598543747E-2</v>
      </c>
    </row>
    <row r="1099" spans="1:29" x14ac:dyDescent="0.3">
      <c r="A1099" s="4" t="s">
        <v>136</v>
      </c>
      <c r="B1099" s="18">
        <v>45444</v>
      </c>
      <c r="C1099" s="4" t="s">
        <v>281</v>
      </c>
      <c r="D1099" s="4">
        <v>6</v>
      </c>
      <c r="E1099" s="15">
        <v>363324.78</v>
      </c>
      <c r="F1099" s="19">
        <v>1.0589999999999999</v>
      </c>
      <c r="G1099" s="20">
        <v>0</v>
      </c>
      <c r="H1099" s="4">
        <v>88</v>
      </c>
      <c r="I1099" s="4">
        <v>4</v>
      </c>
      <c r="J1099" s="4">
        <v>0</v>
      </c>
      <c r="K1099" s="21">
        <v>0.97870000000000001</v>
      </c>
      <c r="L1099" s="21">
        <v>2.6499999999999999E-2</v>
      </c>
      <c r="M1099" s="4">
        <v>0</v>
      </c>
      <c r="N1099" s="4">
        <v>0</v>
      </c>
      <c r="O1099" s="4">
        <v>0</v>
      </c>
      <c r="P1099" s="4">
        <v>96.8</v>
      </c>
      <c r="Q1099" s="15">
        <v>0</v>
      </c>
      <c r="R1099" s="15">
        <v>4247.75</v>
      </c>
      <c r="S1099" s="15">
        <v>2886.2</v>
      </c>
      <c r="T1099" s="15">
        <v>397798.54</v>
      </c>
      <c r="U1099" s="22">
        <f t="shared" si="85"/>
        <v>364686.33</v>
      </c>
      <c r="V1099" s="23">
        <f t="shared" si="86"/>
        <v>8.3238641348457348E-2</v>
      </c>
      <c r="W1099" s="24">
        <f>Parametros!$B$4*H1099+Parametros!$B$5*K1099*100+Parametros!$B$6*P1099+Parametros!$B$7*(1-L1099)*100</f>
        <v>94.123499999999979</v>
      </c>
      <c r="X1099" s="16">
        <f>INDEX('Tasa Referencia'!$B$2:$B$37,MATCH(B1099,'Tasa Referencia'!$A$2:$A$37,0))</f>
        <v>0.1045</v>
      </c>
      <c r="Y1099" s="16">
        <f>INDEX('Catalogo Proveedores'!$N$2:$N$101,MATCH(A1099,'Catalogo Proveedores'!$A$2:$A$101,0))</f>
        <v>3.6299999999999999E-2</v>
      </c>
      <c r="Z1099" s="14">
        <v>-6.0499999999999998E-3</v>
      </c>
      <c r="AA1099" s="16">
        <f t="shared" si="87"/>
        <v>0.13474999999999998</v>
      </c>
      <c r="AB1099" s="25">
        <f t="shared" si="88"/>
        <v>1.0590045289225136E-2</v>
      </c>
      <c r="AC1099" s="23">
        <f t="shared" si="89"/>
        <v>7.2648596059232212E-2</v>
      </c>
    </row>
    <row r="1100" spans="1:29" x14ac:dyDescent="0.3">
      <c r="A1100" s="4" t="s">
        <v>136</v>
      </c>
      <c r="B1100" s="18">
        <v>45474</v>
      </c>
      <c r="C1100" s="4" t="s">
        <v>281</v>
      </c>
      <c r="D1100" s="4">
        <v>7</v>
      </c>
      <c r="E1100" s="15">
        <v>367893.8</v>
      </c>
      <c r="F1100" s="19">
        <v>1.0589999999999999</v>
      </c>
      <c r="G1100" s="20">
        <v>0</v>
      </c>
      <c r="H1100" s="4">
        <v>87.7</v>
      </c>
      <c r="I1100" s="4">
        <v>4</v>
      </c>
      <c r="J1100" s="4">
        <v>0</v>
      </c>
      <c r="K1100" s="21">
        <v>1</v>
      </c>
      <c r="L1100" s="21">
        <v>6.8400000000000002E-2</v>
      </c>
      <c r="M1100" s="4">
        <v>0</v>
      </c>
      <c r="N1100" s="4">
        <v>0</v>
      </c>
      <c r="O1100" s="4">
        <v>0</v>
      </c>
      <c r="P1100" s="4">
        <v>93.5</v>
      </c>
      <c r="Q1100" s="15">
        <v>0</v>
      </c>
      <c r="R1100" s="15">
        <v>7728.69</v>
      </c>
      <c r="S1100" s="15">
        <v>7552.6</v>
      </c>
      <c r="T1100" s="15">
        <v>387885.61</v>
      </c>
      <c r="U1100" s="22">
        <f t="shared" si="85"/>
        <v>368069.89</v>
      </c>
      <c r="V1100" s="23">
        <f t="shared" si="86"/>
        <v>5.1086504601188923E-2</v>
      </c>
      <c r="W1100" s="24">
        <f>Parametros!$B$4*H1100+Parametros!$B$5*K1100*100+Parametros!$B$6*P1100+Parametros!$B$7*(1-L1100)*100</f>
        <v>93.369</v>
      </c>
      <c r="X1100" s="16">
        <f>INDEX('Tasa Referencia'!$B$2:$B$37,MATCH(B1100,'Tasa Referencia'!$A$2:$A$37,0))</f>
        <v>0.1027</v>
      </c>
      <c r="Y1100" s="16">
        <f>INDEX('Catalogo Proveedores'!$N$2:$N$101,MATCH(A1100,'Catalogo Proveedores'!$A$2:$A$101,0))</f>
        <v>3.6299999999999999E-2</v>
      </c>
      <c r="Z1100" s="14">
        <v>-4.7499999999999999E-3</v>
      </c>
      <c r="AA1100" s="16">
        <f t="shared" si="87"/>
        <v>0.13425000000000001</v>
      </c>
      <c r="AB1100" s="25">
        <f t="shared" si="88"/>
        <v>1.0552930131888738E-2</v>
      </c>
      <c r="AC1100" s="23">
        <f t="shared" si="89"/>
        <v>4.0533574469300185E-2</v>
      </c>
    </row>
    <row r="1101" spans="1:29" x14ac:dyDescent="0.3">
      <c r="A1101" s="4" t="s">
        <v>136</v>
      </c>
      <c r="B1101" s="18">
        <v>45505</v>
      </c>
      <c r="C1101" s="4" t="s">
        <v>281</v>
      </c>
      <c r="D1101" s="4">
        <v>8</v>
      </c>
      <c r="E1101" s="15">
        <v>350760.69</v>
      </c>
      <c r="F1101" s="19">
        <v>1.0589999999999999</v>
      </c>
      <c r="G1101" s="20">
        <v>0</v>
      </c>
      <c r="H1101" s="4">
        <v>89.7</v>
      </c>
      <c r="I1101" s="4">
        <v>9</v>
      </c>
      <c r="J1101" s="4">
        <v>1</v>
      </c>
      <c r="K1101" s="21">
        <v>0.92559999999999998</v>
      </c>
      <c r="L1101" s="21">
        <v>2.6599999999999999E-2</v>
      </c>
      <c r="M1101" s="4">
        <v>0</v>
      </c>
      <c r="N1101" s="4">
        <v>0</v>
      </c>
      <c r="O1101" s="4">
        <v>0</v>
      </c>
      <c r="P1101" s="4">
        <v>96.9</v>
      </c>
      <c r="Q1101" s="15">
        <v>0</v>
      </c>
      <c r="R1101" s="15">
        <v>4221.04</v>
      </c>
      <c r="S1101" s="15">
        <v>3505.61</v>
      </c>
      <c r="T1101" s="15">
        <v>360161.85</v>
      </c>
      <c r="U1101" s="22">
        <f t="shared" si="85"/>
        <v>351476.12</v>
      </c>
      <c r="V1101" s="23">
        <f t="shared" si="86"/>
        <v>2.4116185542694159E-2</v>
      </c>
      <c r="W1101" s="24">
        <f>Parametros!$B$4*H1101+Parametros!$B$5*K1101*100+Parametros!$B$6*P1101+Parametros!$B$7*(1-L1101)*100</f>
        <v>93.144000000000005</v>
      </c>
      <c r="X1101" s="16">
        <f>INDEX('Tasa Referencia'!$B$2:$B$37,MATCH(B1101,'Tasa Referencia'!$A$2:$A$37,0))</f>
        <v>0.1017</v>
      </c>
      <c r="Y1101" s="16">
        <f>INDEX('Catalogo Proveedores'!$N$2:$N$101,MATCH(A1101,'Catalogo Proveedores'!$A$2:$A$101,0))</f>
        <v>3.6299999999999999E-2</v>
      </c>
      <c r="Z1101" s="14">
        <v>-3.0100000000000001E-3</v>
      </c>
      <c r="AA1101" s="16">
        <f t="shared" si="87"/>
        <v>0.13499</v>
      </c>
      <c r="AB1101" s="25">
        <f t="shared" si="88"/>
        <v>1.0607855240215125E-2</v>
      </c>
      <c r="AC1101" s="23">
        <f t="shared" si="89"/>
        <v>1.3508330302479034E-2</v>
      </c>
    </row>
    <row r="1102" spans="1:29" x14ac:dyDescent="0.3">
      <c r="A1102" s="4" t="s">
        <v>136</v>
      </c>
      <c r="B1102" s="18">
        <v>45536</v>
      </c>
      <c r="C1102" s="4" t="s">
        <v>281</v>
      </c>
      <c r="D1102" s="4">
        <v>9</v>
      </c>
      <c r="E1102" s="15">
        <v>319334.51</v>
      </c>
      <c r="F1102" s="19">
        <v>1.0589999999999999</v>
      </c>
      <c r="G1102" s="20">
        <v>0</v>
      </c>
      <c r="H1102" s="4">
        <v>92.7</v>
      </c>
      <c r="I1102" s="4">
        <v>5</v>
      </c>
      <c r="J1102" s="4">
        <v>0</v>
      </c>
      <c r="K1102" s="21">
        <v>1</v>
      </c>
      <c r="L1102" s="21">
        <v>2.4500000000000001E-2</v>
      </c>
      <c r="M1102" s="4">
        <v>0</v>
      </c>
      <c r="N1102" s="4">
        <v>0</v>
      </c>
      <c r="O1102" s="4">
        <v>0</v>
      </c>
      <c r="P1102" s="4">
        <v>89.5</v>
      </c>
      <c r="Q1102" s="15">
        <v>0</v>
      </c>
      <c r="R1102" s="15">
        <v>3534.41</v>
      </c>
      <c r="S1102" s="15">
        <v>2343.58</v>
      </c>
      <c r="T1102" s="15">
        <v>339586.72</v>
      </c>
      <c r="U1102" s="22">
        <f t="shared" si="85"/>
        <v>320525.33999999997</v>
      </c>
      <c r="V1102" s="23">
        <f t="shared" si="86"/>
        <v>5.6131111369726136E-2</v>
      </c>
      <c r="W1102" s="24">
        <f>Parametros!$B$4*H1102+Parametros!$B$5*K1102*100+Parametros!$B$6*P1102+Parametros!$B$7*(1-L1102)*100</f>
        <v>94.977499999999992</v>
      </c>
      <c r="X1102" s="16">
        <f>INDEX('Tasa Referencia'!$B$2:$B$37,MATCH(B1102,'Tasa Referencia'!$A$2:$A$37,0))</f>
        <v>9.7900000000000001E-2</v>
      </c>
      <c r="Y1102" s="16">
        <f>INDEX('Catalogo Proveedores'!$N$2:$N$101,MATCH(A1102,'Catalogo Proveedores'!$A$2:$A$101,0))</f>
        <v>3.6299999999999999E-2</v>
      </c>
      <c r="Z1102" s="14">
        <v>-3.5599999999999998E-3</v>
      </c>
      <c r="AA1102" s="16">
        <f t="shared" si="87"/>
        <v>0.13063999999999998</v>
      </c>
      <c r="AB1102" s="25">
        <f t="shared" si="88"/>
        <v>1.0284512780351696E-2</v>
      </c>
      <c r="AC1102" s="23">
        <f t="shared" si="89"/>
        <v>4.584659858937444E-2</v>
      </c>
    </row>
    <row r="1103" spans="1:29" x14ac:dyDescent="0.3">
      <c r="A1103" s="4" t="s">
        <v>136</v>
      </c>
      <c r="B1103" s="18">
        <v>45566</v>
      </c>
      <c r="C1103" s="4" t="s">
        <v>281</v>
      </c>
      <c r="D1103" s="4">
        <v>10</v>
      </c>
      <c r="E1103" s="15">
        <v>317652.28999999998</v>
      </c>
      <c r="F1103" s="19">
        <v>1.0589999999999999</v>
      </c>
      <c r="G1103" s="20">
        <v>0</v>
      </c>
      <c r="H1103" s="4">
        <v>94.4</v>
      </c>
      <c r="I1103" s="4">
        <v>4</v>
      </c>
      <c r="J1103" s="4">
        <v>0</v>
      </c>
      <c r="K1103" s="21">
        <v>0.99070000000000003</v>
      </c>
      <c r="L1103" s="21">
        <v>1.38E-2</v>
      </c>
      <c r="M1103" s="4">
        <v>0</v>
      </c>
      <c r="N1103" s="4">
        <v>0</v>
      </c>
      <c r="O1103" s="4">
        <v>0</v>
      </c>
      <c r="P1103" s="4">
        <v>92.5</v>
      </c>
      <c r="Q1103" s="15">
        <v>0</v>
      </c>
      <c r="R1103" s="15">
        <v>1370.48</v>
      </c>
      <c r="S1103" s="15">
        <v>1314.07</v>
      </c>
      <c r="T1103" s="15">
        <v>337122.02</v>
      </c>
      <c r="U1103" s="22">
        <f t="shared" si="85"/>
        <v>317708.69999999995</v>
      </c>
      <c r="V1103" s="23">
        <f t="shared" si="86"/>
        <v>5.7585440428958225E-2</v>
      </c>
      <c r="W1103" s="24">
        <f>Parametros!$B$4*H1103+Parametros!$B$5*K1103*100+Parametros!$B$6*P1103+Parametros!$B$7*(1-L1103)*100</f>
        <v>96.053999999999988</v>
      </c>
      <c r="X1103" s="16">
        <f>INDEX('Tasa Referencia'!$B$2:$B$37,MATCH(B1103,'Tasa Referencia'!$A$2:$A$37,0))</f>
        <v>9.5200000000000007E-2</v>
      </c>
      <c r="Y1103" s="16">
        <f>INDEX('Catalogo Proveedores'!$N$2:$N$101,MATCH(A1103,'Catalogo Proveedores'!$A$2:$A$101,0))</f>
        <v>3.6299999999999999E-2</v>
      </c>
      <c r="Z1103" s="14">
        <v>1.2099999999999999E-3</v>
      </c>
      <c r="AA1103" s="16">
        <f t="shared" si="87"/>
        <v>0.13270999999999999</v>
      </c>
      <c r="AB1103" s="25">
        <f t="shared" si="88"/>
        <v>1.0438521139582102E-2</v>
      </c>
      <c r="AC1103" s="23">
        <f t="shared" si="89"/>
        <v>4.7146919289376123E-2</v>
      </c>
    </row>
    <row r="1104" spans="1:29" x14ac:dyDescent="0.3">
      <c r="A1104" s="4" t="s">
        <v>136</v>
      </c>
      <c r="B1104" s="18">
        <v>45597</v>
      </c>
      <c r="C1104" s="4" t="s">
        <v>281</v>
      </c>
      <c r="D1104" s="4">
        <v>11</v>
      </c>
      <c r="E1104" s="15">
        <v>333346.73</v>
      </c>
      <c r="F1104" s="19">
        <v>1.0589999999999999</v>
      </c>
      <c r="G1104" s="20">
        <v>0</v>
      </c>
      <c r="H1104" s="4">
        <v>96.4</v>
      </c>
      <c r="I1104" s="4">
        <v>5</v>
      </c>
      <c r="J1104" s="4">
        <v>0</v>
      </c>
      <c r="K1104" s="21">
        <v>0.94240000000000002</v>
      </c>
      <c r="L1104" s="21">
        <v>9.7999999999999997E-3</v>
      </c>
      <c r="M1104" s="4">
        <v>0</v>
      </c>
      <c r="N1104" s="4">
        <v>0</v>
      </c>
      <c r="O1104" s="4">
        <v>0</v>
      </c>
      <c r="P1104" s="4">
        <v>92.2</v>
      </c>
      <c r="Q1104" s="15">
        <v>0</v>
      </c>
      <c r="R1104" s="15">
        <v>1102.72</v>
      </c>
      <c r="S1104" s="15">
        <v>979.24</v>
      </c>
      <c r="T1104" s="15">
        <v>356435.51</v>
      </c>
      <c r="U1104" s="22">
        <f t="shared" si="85"/>
        <v>333470.20999999996</v>
      </c>
      <c r="V1104" s="23">
        <f t="shared" si="86"/>
        <v>6.443044914352121E-2</v>
      </c>
      <c r="W1104" s="24">
        <f>Parametros!$B$4*H1104+Parametros!$B$5*K1104*100+Parametros!$B$6*P1104+Parametros!$B$7*(1-L1104)*100</f>
        <v>95.304999999999993</v>
      </c>
      <c r="X1104" s="16">
        <f>INDEX('Tasa Referencia'!$B$2:$B$37,MATCH(B1104,'Tasa Referencia'!$A$2:$A$37,0))</f>
        <v>9.5600000000000004E-2</v>
      </c>
      <c r="Y1104" s="16">
        <f>INDEX('Catalogo Proveedores'!$N$2:$N$101,MATCH(A1104,'Catalogo Proveedores'!$A$2:$A$101,0))</f>
        <v>3.6299999999999999E-2</v>
      </c>
      <c r="Z1104" s="14">
        <v>2.0000000000000002E-5</v>
      </c>
      <c r="AA1104" s="16">
        <f t="shared" si="87"/>
        <v>0.13192000000000001</v>
      </c>
      <c r="AB1104" s="25">
        <f t="shared" si="88"/>
        <v>1.0379775468154273E-2</v>
      </c>
      <c r="AC1104" s="23">
        <f t="shared" si="89"/>
        <v>5.4050673675366936E-2</v>
      </c>
    </row>
    <row r="1105" spans="1:29" x14ac:dyDescent="0.3">
      <c r="A1105" s="4" t="s">
        <v>136</v>
      </c>
      <c r="B1105" s="18">
        <v>45627</v>
      </c>
      <c r="C1105" s="4" t="s">
        <v>281</v>
      </c>
      <c r="D1105" s="4">
        <v>12</v>
      </c>
      <c r="E1105" s="15">
        <v>353775.85</v>
      </c>
      <c r="F1105" s="19">
        <v>1.1046</v>
      </c>
      <c r="G1105" s="20">
        <v>4.2999999999999997E-2</v>
      </c>
      <c r="H1105" s="4">
        <v>93.9</v>
      </c>
      <c r="I1105" s="4">
        <v>4</v>
      </c>
      <c r="J1105" s="4">
        <v>0</v>
      </c>
      <c r="K1105" s="21">
        <v>0.98050000000000004</v>
      </c>
      <c r="L1105" s="21">
        <v>2.1600000000000001E-2</v>
      </c>
      <c r="M1105" s="4">
        <v>0</v>
      </c>
      <c r="N1105" s="4">
        <v>0</v>
      </c>
      <c r="O1105" s="4">
        <v>0</v>
      </c>
      <c r="P1105" s="4">
        <v>90.6</v>
      </c>
      <c r="Q1105" s="15">
        <v>0</v>
      </c>
      <c r="R1105" s="15">
        <v>2787.22</v>
      </c>
      <c r="S1105" s="15">
        <v>2292.1</v>
      </c>
      <c r="T1105" s="15">
        <v>379545.93</v>
      </c>
      <c r="U1105" s="22">
        <f t="shared" si="85"/>
        <v>354270.97</v>
      </c>
      <c r="V1105" s="23">
        <f t="shared" si="86"/>
        <v>6.6592625561812821E-2</v>
      </c>
      <c r="W1105" s="24">
        <f>Parametros!$B$4*H1105+Parametros!$B$5*K1105*100+Parametros!$B$6*P1105+Parametros!$B$7*(1-L1105)*100</f>
        <v>95.076000000000008</v>
      </c>
      <c r="X1105" s="16">
        <f>INDEX('Tasa Referencia'!$B$2:$B$37,MATCH(B1105,'Tasa Referencia'!$A$2:$A$37,0))</f>
        <v>9.2399999999999996E-2</v>
      </c>
      <c r="Y1105" s="16">
        <f>INDEX('Catalogo Proveedores'!$N$2:$N$101,MATCH(A1105,'Catalogo Proveedores'!$A$2:$A$101,0))</f>
        <v>3.6299999999999999E-2</v>
      </c>
      <c r="Z1105" s="14">
        <v>2.7000000000000001E-3</v>
      </c>
      <c r="AA1105" s="16">
        <f t="shared" si="87"/>
        <v>0.13139999999999999</v>
      </c>
      <c r="AB1105" s="25">
        <f t="shared" si="88"/>
        <v>1.0341086916719533E-2</v>
      </c>
      <c r="AC1105" s="23">
        <f t="shared" si="89"/>
        <v>5.6251538645093288E-2</v>
      </c>
    </row>
    <row r="1106" spans="1:29" x14ac:dyDescent="0.3">
      <c r="A1106" s="4" t="s">
        <v>136</v>
      </c>
      <c r="B1106" s="18">
        <v>45658</v>
      </c>
      <c r="C1106" s="4" t="s">
        <v>282</v>
      </c>
      <c r="D1106" s="4">
        <v>1</v>
      </c>
      <c r="E1106" s="15">
        <v>352102.33</v>
      </c>
      <c r="F1106" s="19">
        <v>1.1046</v>
      </c>
      <c r="G1106" s="20">
        <v>0</v>
      </c>
      <c r="H1106" s="4">
        <v>96.2</v>
      </c>
      <c r="I1106" s="4">
        <v>5</v>
      </c>
      <c r="J1106" s="4">
        <v>0</v>
      </c>
      <c r="K1106" s="21">
        <v>0.98880000000000001</v>
      </c>
      <c r="L1106" s="21">
        <v>1.52E-2</v>
      </c>
      <c r="M1106" s="4">
        <v>0</v>
      </c>
      <c r="N1106" s="4">
        <v>0</v>
      </c>
      <c r="O1106" s="4">
        <v>0</v>
      </c>
      <c r="P1106" s="4">
        <v>89.8</v>
      </c>
      <c r="Q1106" s="15">
        <v>0</v>
      </c>
      <c r="R1106" s="15">
        <v>2041.79</v>
      </c>
      <c r="S1106" s="15">
        <v>1610.32</v>
      </c>
      <c r="T1106" s="15">
        <v>369841.04</v>
      </c>
      <c r="U1106" s="22">
        <f t="shared" si="85"/>
        <v>352533.8</v>
      </c>
      <c r="V1106" s="23">
        <f t="shared" si="86"/>
        <v>4.6796429082072641E-2</v>
      </c>
      <c r="W1106" s="24">
        <f>Parametros!$B$4*H1106+Parametros!$B$5*K1106*100+Parametros!$B$6*P1106+Parametros!$B$7*(1-L1106)*100</f>
        <v>96.066000000000003</v>
      </c>
      <c r="X1106" s="16">
        <f>INDEX('Tasa Referencia'!$B$2:$B$37,MATCH(B1106,'Tasa Referencia'!$A$2:$A$37,0))</f>
        <v>8.8900000000000007E-2</v>
      </c>
      <c r="Y1106" s="16">
        <f>INDEX('Catalogo Proveedores'!$N$2:$N$101,MATCH(A1106,'Catalogo Proveedores'!$A$2:$A$101,0))</f>
        <v>3.6299999999999999E-2</v>
      </c>
      <c r="Z1106" s="14">
        <v>-4.0000000000000003E-5</v>
      </c>
      <c r="AA1106" s="16">
        <f t="shared" si="87"/>
        <v>0.12515999999999999</v>
      </c>
      <c r="AB1106" s="25">
        <f t="shared" si="88"/>
        <v>9.8755485266444065E-3</v>
      </c>
      <c r="AC1106" s="23">
        <f t="shared" si="89"/>
        <v>3.6920880555428234E-2</v>
      </c>
    </row>
    <row r="1107" spans="1:29" x14ac:dyDescent="0.3">
      <c r="A1107" s="4" t="s">
        <v>136</v>
      </c>
      <c r="B1107" s="18">
        <v>45689</v>
      </c>
      <c r="C1107" s="4" t="s">
        <v>282</v>
      </c>
      <c r="D1107" s="4">
        <v>2</v>
      </c>
      <c r="E1107" s="15">
        <v>329724.08</v>
      </c>
      <c r="F1107" s="19">
        <v>1.1046</v>
      </c>
      <c r="G1107" s="20">
        <v>0</v>
      </c>
      <c r="H1107" s="4">
        <v>97.2</v>
      </c>
      <c r="I1107" s="4">
        <v>7</v>
      </c>
      <c r="J1107" s="4">
        <v>0</v>
      </c>
      <c r="K1107" s="21">
        <v>1</v>
      </c>
      <c r="L1107" s="21">
        <v>5.7999999999999996E-3</v>
      </c>
      <c r="M1107" s="4">
        <v>0</v>
      </c>
      <c r="N1107" s="4">
        <v>0</v>
      </c>
      <c r="O1107" s="4">
        <v>0</v>
      </c>
      <c r="P1107" s="4">
        <v>89.1</v>
      </c>
      <c r="Q1107" s="15">
        <v>0</v>
      </c>
      <c r="R1107" s="15">
        <v>1209.25</v>
      </c>
      <c r="S1107" s="15">
        <v>578.62</v>
      </c>
      <c r="T1107" s="15">
        <v>350134.94</v>
      </c>
      <c r="U1107" s="22">
        <f t="shared" si="85"/>
        <v>330354.71000000002</v>
      </c>
      <c r="V1107" s="23">
        <f t="shared" si="86"/>
        <v>5.6493162321932168E-2</v>
      </c>
      <c r="W1107" s="24">
        <f>Parametros!$B$4*H1107+Parametros!$B$5*K1107*100+Parametros!$B$6*P1107+Parametros!$B$7*(1-L1107)*100</f>
        <v>96.753</v>
      </c>
      <c r="X1107" s="16">
        <f>INDEX('Tasa Referencia'!$B$2:$B$37,MATCH(B1107,'Tasa Referencia'!$A$2:$A$37,0))</f>
        <v>8.8300000000000003E-2</v>
      </c>
      <c r="Y1107" s="16">
        <f>INDEX('Catalogo Proveedores'!$N$2:$N$101,MATCH(A1107,'Catalogo Proveedores'!$A$2:$A$101,0))</f>
        <v>3.6299999999999999E-2</v>
      </c>
      <c r="Z1107" s="14">
        <v>-8.1999999999999998E-4</v>
      </c>
      <c r="AA1107" s="16">
        <f t="shared" si="87"/>
        <v>0.12378</v>
      </c>
      <c r="AB1107" s="25">
        <f t="shared" si="88"/>
        <v>9.7722734154932489E-3</v>
      </c>
      <c r="AC1107" s="23">
        <f t="shared" si="89"/>
        <v>4.6720888906438919E-2</v>
      </c>
    </row>
    <row r="1108" spans="1:29" x14ac:dyDescent="0.3">
      <c r="A1108" s="4" t="s">
        <v>136</v>
      </c>
      <c r="B1108" s="18">
        <v>45717</v>
      </c>
      <c r="C1108" s="4" t="s">
        <v>282</v>
      </c>
      <c r="D1108" s="4">
        <v>3</v>
      </c>
      <c r="E1108" s="15">
        <v>329105.33</v>
      </c>
      <c r="F1108" s="19">
        <v>1.1046</v>
      </c>
      <c r="G1108" s="20">
        <v>0</v>
      </c>
      <c r="H1108" s="4">
        <v>95.4</v>
      </c>
      <c r="I1108" s="4">
        <v>6</v>
      </c>
      <c r="J1108" s="4">
        <v>0</v>
      </c>
      <c r="K1108" s="21">
        <v>0.99060000000000004</v>
      </c>
      <c r="L1108" s="21">
        <v>2.6800000000000001E-2</v>
      </c>
      <c r="M1108" s="4">
        <v>0</v>
      </c>
      <c r="N1108" s="4">
        <v>1</v>
      </c>
      <c r="O1108" s="4">
        <v>3.4</v>
      </c>
      <c r="P1108" s="4">
        <v>92.2</v>
      </c>
      <c r="Q1108" s="15">
        <v>4258.76</v>
      </c>
      <c r="R1108" s="15">
        <v>3709.72</v>
      </c>
      <c r="S1108" s="15">
        <v>2649.27</v>
      </c>
      <c r="T1108" s="15">
        <v>346676.88</v>
      </c>
      <c r="U1108" s="22">
        <f t="shared" si="85"/>
        <v>334424.53999999998</v>
      </c>
      <c r="V1108" s="23">
        <f t="shared" si="86"/>
        <v>3.5342247224562612E-2</v>
      </c>
      <c r="W1108" s="24">
        <f>Parametros!$B$4*H1108+Parametros!$B$5*K1108*100+Parametros!$B$6*P1108+Parametros!$B$7*(1-L1108)*100</f>
        <v>96.146000000000001</v>
      </c>
      <c r="X1108" s="16">
        <f>INDEX('Tasa Referencia'!$B$2:$B$37,MATCH(B1108,'Tasa Referencia'!$A$2:$A$37,0))</f>
        <v>8.6800000000000002E-2</v>
      </c>
      <c r="Y1108" s="16">
        <f>INDEX('Catalogo Proveedores'!$N$2:$N$101,MATCH(A1108,'Catalogo Proveedores'!$A$2:$A$101,0))</f>
        <v>3.6299999999999999E-2</v>
      </c>
      <c r="Z1108" s="14">
        <v>3.5400000000000002E-3</v>
      </c>
      <c r="AA1108" s="16">
        <f t="shared" si="87"/>
        <v>0.12664</v>
      </c>
      <c r="AB1108" s="25">
        <f t="shared" si="88"/>
        <v>9.9861783851018515E-3</v>
      </c>
      <c r="AC1108" s="23">
        <f t="shared" si="89"/>
        <v>2.535606883946076E-2</v>
      </c>
    </row>
    <row r="1109" spans="1:29" x14ac:dyDescent="0.3">
      <c r="A1109" s="4" t="s">
        <v>136</v>
      </c>
      <c r="B1109" s="18">
        <v>45748</v>
      </c>
      <c r="C1109" s="4" t="s">
        <v>282</v>
      </c>
      <c r="D1109" s="4">
        <v>4</v>
      </c>
      <c r="E1109" s="15">
        <v>343032.13</v>
      </c>
      <c r="F1109" s="19">
        <v>1.1046</v>
      </c>
      <c r="G1109" s="20">
        <v>0</v>
      </c>
      <c r="H1109" s="4">
        <v>95.7</v>
      </c>
      <c r="I1109" s="4">
        <v>6</v>
      </c>
      <c r="J1109" s="4">
        <v>0</v>
      </c>
      <c r="K1109" s="21">
        <v>1</v>
      </c>
      <c r="L1109" s="21">
        <v>1.18E-2</v>
      </c>
      <c r="M1109" s="4">
        <v>0</v>
      </c>
      <c r="N1109" s="4">
        <v>0</v>
      </c>
      <c r="O1109" s="4">
        <v>0</v>
      </c>
      <c r="P1109" s="4">
        <v>87</v>
      </c>
      <c r="Q1109" s="15">
        <v>0</v>
      </c>
      <c r="R1109" s="15">
        <v>2658.36</v>
      </c>
      <c r="S1109" s="15">
        <v>1211.76</v>
      </c>
      <c r="T1109" s="15">
        <v>360543.91</v>
      </c>
      <c r="U1109" s="22">
        <f t="shared" si="85"/>
        <v>344478.73</v>
      </c>
      <c r="V1109" s="23">
        <f t="shared" si="86"/>
        <v>4.4558178780498593E-2</v>
      </c>
      <c r="W1109" s="24">
        <f>Parametros!$B$4*H1109+Parametros!$B$5*K1109*100+Parametros!$B$6*P1109+Parametros!$B$7*(1-L1109)*100</f>
        <v>95.717999999999989</v>
      </c>
      <c r="X1109" s="16">
        <f>INDEX('Tasa Referencia'!$B$2:$B$37,MATCH(B1109,'Tasa Referencia'!$A$2:$A$37,0))</f>
        <v>8.4000000000000005E-2</v>
      </c>
      <c r="Y1109" s="16">
        <f>INDEX('Catalogo Proveedores'!$N$2:$N$101,MATCH(A1109,'Catalogo Proveedores'!$A$2:$A$101,0))</f>
        <v>3.6299999999999999E-2</v>
      </c>
      <c r="Z1109" s="14">
        <v>-1.6000000000000001E-3</v>
      </c>
      <c r="AA1109" s="16">
        <f t="shared" si="87"/>
        <v>0.1187</v>
      </c>
      <c r="AB1109" s="25">
        <f t="shared" si="88"/>
        <v>9.3910969447303927E-3</v>
      </c>
      <c r="AC1109" s="23">
        <f t="shared" si="89"/>
        <v>3.5167081835768201E-2</v>
      </c>
    </row>
    <row r="1110" spans="1:29" x14ac:dyDescent="0.3">
      <c r="A1110" s="4" t="s">
        <v>136</v>
      </c>
      <c r="B1110" s="18">
        <v>45778</v>
      </c>
      <c r="C1110" s="4" t="s">
        <v>282</v>
      </c>
      <c r="D1110" s="4">
        <v>5</v>
      </c>
      <c r="E1110" s="15">
        <v>369382.18</v>
      </c>
      <c r="F1110" s="19">
        <v>1.1046</v>
      </c>
      <c r="G1110" s="20">
        <v>0</v>
      </c>
      <c r="H1110" s="4">
        <v>92.5</v>
      </c>
      <c r="I1110" s="4">
        <v>5</v>
      </c>
      <c r="J1110" s="4">
        <v>0</v>
      </c>
      <c r="K1110" s="21">
        <v>0.93589999999999995</v>
      </c>
      <c r="L1110" s="21">
        <v>1.6199999999999999E-2</v>
      </c>
      <c r="M1110" s="4">
        <v>2</v>
      </c>
      <c r="N1110" s="4">
        <v>0</v>
      </c>
      <c r="O1110" s="4">
        <v>0</v>
      </c>
      <c r="P1110" s="4">
        <v>99.4</v>
      </c>
      <c r="Q1110" s="15">
        <v>1949.88</v>
      </c>
      <c r="R1110" s="15">
        <v>2564.38</v>
      </c>
      <c r="S1110" s="15">
        <v>1789.91</v>
      </c>
      <c r="T1110" s="15">
        <v>376080.97</v>
      </c>
      <c r="U1110" s="22">
        <f t="shared" si="85"/>
        <v>372106.53</v>
      </c>
      <c r="V1110" s="23">
        <f t="shared" si="86"/>
        <v>1.0568043365767601E-2</v>
      </c>
      <c r="W1110" s="24">
        <f>Parametros!$B$4*H1110+Parametros!$B$5*K1110*100+Parametros!$B$6*P1110+Parametros!$B$7*(1-L1110)*100</f>
        <v>95.088999999999999</v>
      </c>
      <c r="X1110" s="16">
        <f>INDEX('Tasa Referencia'!$B$2:$B$37,MATCH(B1110,'Tasa Referencia'!$A$2:$A$37,0))</f>
        <v>8.1699999999999995E-2</v>
      </c>
      <c r="Y1110" s="16">
        <f>INDEX('Catalogo Proveedores'!$N$2:$N$101,MATCH(A1110,'Catalogo Proveedores'!$A$2:$A$101,0))</f>
        <v>3.6299999999999999E-2</v>
      </c>
      <c r="Z1110" s="14">
        <v>-5.3099999999999996E-3</v>
      </c>
      <c r="AA1110" s="16">
        <f t="shared" si="87"/>
        <v>0.11269</v>
      </c>
      <c r="AB1110" s="25">
        <f t="shared" si="88"/>
        <v>8.9380838189461187E-3</v>
      </c>
      <c r="AC1110" s="23">
        <f t="shared" si="89"/>
        <v>1.6299595468214825E-3</v>
      </c>
    </row>
    <row r="1111" spans="1:29" x14ac:dyDescent="0.3">
      <c r="A1111" s="4" t="s">
        <v>136</v>
      </c>
      <c r="B1111" s="18">
        <v>45809</v>
      </c>
      <c r="C1111" s="4" t="s">
        <v>282</v>
      </c>
      <c r="D1111" s="4">
        <v>6</v>
      </c>
      <c r="E1111" s="15">
        <v>401594.58</v>
      </c>
      <c r="F1111" s="19">
        <v>1.1046</v>
      </c>
      <c r="G1111" s="20">
        <v>0</v>
      </c>
      <c r="H1111" s="4">
        <v>90.9</v>
      </c>
      <c r="I1111" s="4">
        <v>4</v>
      </c>
      <c r="J1111" s="4">
        <v>0</v>
      </c>
      <c r="K1111" s="21">
        <v>0.96430000000000005</v>
      </c>
      <c r="L1111" s="21">
        <v>4.4299999999999999E-2</v>
      </c>
      <c r="M1111" s="4">
        <v>0</v>
      </c>
      <c r="N1111" s="4">
        <v>0</v>
      </c>
      <c r="O1111" s="4">
        <v>0</v>
      </c>
      <c r="P1111" s="4">
        <v>90.3</v>
      </c>
      <c r="Q1111" s="15">
        <v>0</v>
      </c>
      <c r="R1111" s="15">
        <v>11533.8</v>
      </c>
      <c r="S1111" s="15">
        <v>5335.46</v>
      </c>
      <c r="T1111" s="15">
        <v>427913.24</v>
      </c>
      <c r="U1111" s="22">
        <f t="shared" si="85"/>
        <v>407792.92</v>
      </c>
      <c r="V1111" s="23">
        <f t="shared" si="86"/>
        <v>4.7019624819274131E-2</v>
      </c>
      <c r="W1111" s="24">
        <f>Parametros!$B$4*H1111+Parametros!$B$5*K1111*100+Parametros!$B$6*P1111+Parametros!$B$7*(1-L1111)*100</f>
        <v>93.139499999999998</v>
      </c>
      <c r="X1111" s="16">
        <f>INDEX('Tasa Referencia'!$B$2:$B$37,MATCH(B1111,'Tasa Referencia'!$A$2:$A$37,0))</f>
        <v>8.1600000000000006E-2</v>
      </c>
      <c r="Y1111" s="16">
        <f>INDEX('Catalogo Proveedores'!$N$2:$N$101,MATCH(A1111,'Catalogo Proveedores'!$A$2:$A$101,0))</f>
        <v>3.6299999999999999E-2</v>
      </c>
      <c r="Z1111" s="14">
        <v>-6.0200000000000002E-3</v>
      </c>
      <c r="AA1111" s="16">
        <f t="shared" si="87"/>
        <v>0.11188000000000001</v>
      </c>
      <c r="AB1111" s="25">
        <f t="shared" si="88"/>
        <v>8.8768573731574651E-3</v>
      </c>
      <c r="AC1111" s="23">
        <f t="shared" si="89"/>
        <v>3.8142767446116665E-2</v>
      </c>
    </row>
    <row r="1112" spans="1:29" x14ac:dyDescent="0.3">
      <c r="A1112" s="4" t="s">
        <v>136</v>
      </c>
      <c r="B1112" s="18">
        <v>45839</v>
      </c>
      <c r="C1112" s="4" t="s">
        <v>282</v>
      </c>
      <c r="D1112" s="4">
        <v>7</v>
      </c>
      <c r="E1112" s="15">
        <v>381442.87</v>
      </c>
      <c r="F1112" s="19">
        <v>1.1046</v>
      </c>
      <c r="G1112" s="20">
        <v>0</v>
      </c>
      <c r="H1112" s="4">
        <v>92.7</v>
      </c>
      <c r="I1112" s="4">
        <v>5</v>
      </c>
      <c r="J1112" s="4">
        <v>0</v>
      </c>
      <c r="K1112" s="21">
        <v>0.96630000000000005</v>
      </c>
      <c r="L1112" s="21">
        <v>2.2599999999999999E-2</v>
      </c>
      <c r="M1112" s="4">
        <v>0</v>
      </c>
      <c r="N1112" s="4">
        <v>0</v>
      </c>
      <c r="O1112" s="4">
        <v>0</v>
      </c>
      <c r="P1112" s="4">
        <v>94.5</v>
      </c>
      <c r="Q1112" s="15">
        <v>0</v>
      </c>
      <c r="R1112" s="15">
        <v>5580.17</v>
      </c>
      <c r="S1112" s="15">
        <v>2584.75</v>
      </c>
      <c r="T1112" s="15">
        <v>401850.88</v>
      </c>
      <c r="U1112" s="22">
        <f t="shared" si="85"/>
        <v>384438.29</v>
      </c>
      <c r="V1112" s="23">
        <f t="shared" si="86"/>
        <v>4.3330973917489059E-2</v>
      </c>
      <c r="W1112" s="24">
        <f>Parametros!$B$4*H1112+Parametros!$B$5*K1112*100+Parametros!$B$6*P1112+Parametros!$B$7*(1-L1112)*100</f>
        <v>94.995000000000005</v>
      </c>
      <c r="X1112" s="16">
        <f>INDEX('Tasa Referencia'!$B$2:$B$37,MATCH(B1112,'Tasa Referencia'!$A$2:$A$37,0))</f>
        <v>8.0699999999999994E-2</v>
      </c>
      <c r="Y1112" s="16">
        <f>INDEX('Catalogo Proveedores'!$N$2:$N$101,MATCH(A1112,'Catalogo Proveedores'!$A$2:$A$101,0))</f>
        <v>3.6299999999999999E-2</v>
      </c>
      <c r="Z1112" s="14">
        <v>-2.64E-3</v>
      </c>
      <c r="AA1112" s="16">
        <f t="shared" si="87"/>
        <v>0.11435999999999999</v>
      </c>
      <c r="AB1112" s="25">
        <f t="shared" si="88"/>
        <v>9.0641872749384067E-3</v>
      </c>
      <c r="AC1112" s="23">
        <f t="shared" si="89"/>
        <v>3.4266786642550652E-2</v>
      </c>
    </row>
    <row r="1113" spans="1:29" x14ac:dyDescent="0.3">
      <c r="A1113" s="4" t="s">
        <v>136</v>
      </c>
      <c r="B1113" s="18">
        <v>45870</v>
      </c>
      <c r="C1113" s="4" t="s">
        <v>282</v>
      </c>
      <c r="D1113" s="4">
        <v>8</v>
      </c>
      <c r="E1113" s="15">
        <v>329233.87</v>
      </c>
      <c r="F1113" s="19">
        <v>1.1046</v>
      </c>
      <c r="G1113" s="20">
        <v>0</v>
      </c>
      <c r="H1113" s="4">
        <v>92.5</v>
      </c>
      <c r="I1113" s="4">
        <v>5</v>
      </c>
      <c r="J1113" s="4">
        <v>0</v>
      </c>
      <c r="K1113" s="21">
        <v>0.95860000000000001</v>
      </c>
      <c r="L1113" s="21">
        <v>1.6400000000000001E-2</v>
      </c>
      <c r="M1113" s="4">
        <v>2</v>
      </c>
      <c r="N1113" s="4">
        <v>2</v>
      </c>
      <c r="O1113" s="4">
        <v>9.8000000000000007</v>
      </c>
      <c r="P1113" s="4">
        <v>91.1</v>
      </c>
      <c r="Q1113" s="15">
        <v>12817.24</v>
      </c>
      <c r="R1113" s="15">
        <v>1666.23</v>
      </c>
      <c r="S1113" s="15">
        <v>1623.39</v>
      </c>
      <c r="T1113" s="15">
        <v>334474.84000000003</v>
      </c>
      <c r="U1113" s="22">
        <f t="shared" si="85"/>
        <v>342093.94999999995</v>
      </c>
      <c r="V1113" s="23">
        <f t="shared" si="86"/>
        <v>-2.2779321757056308E-2</v>
      </c>
      <c r="W1113" s="24">
        <f>Parametros!$B$4*H1113+Parametros!$B$5*K1113*100+Parametros!$B$6*P1113+Parametros!$B$7*(1-L1113)*100</f>
        <v>94.106999999999999</v>
      </c>
      <c r="X1113" s="16">
        <f>INDEX('Tasa Referencia'!$B$2:$B$37,MATCH(B1113,'Tasa Referencia'!$A$2:$A$37,0))</f>
        <v>7.7399999999999997E-2</v>
      </c>
      <c r="Y1113" s="16">
        <f>INDEX('Catalogo Proveedores'!$N$2:$N$101,MATCH(A1113,'Catalogo Proveedores'!$A$2:$A$101,0))</f>
        <v>3.6299999999999999E-2</v>
      </c>
      <c r="Z1113" s="14">
        <v>-2.0300000000000001E-3</v>
      </c>
      <c r="AA1113" s="16">
        <f t="shared" si="87"/>
        <v>0.11166999999999999</v>
      </c>
      <c r="AB1113" s="25">
        <f t="shared" si="88"/>
        <v>8.8609771760812528E-3</v>
      </c>
      <c r="AC1113" s="23">
        <f t="shared" si="89"/>
        <v>-3.1640298933137564E-2</v>
      </c>
    </row>
    <row r="1114" spans="1:29" x14ac:dyDescent="0.3">
      <c r="A1114" s="4" t="s">
        <v>136</v>
      </c>
      <c r="B1114" s="18">
        <v>45901</v>
      </c>
      <c r="C1114" s="4" t="s">
        <v>282</v>
      </c>
      <c r="D1114" s="4">
        <v>9</v>
      </c>
      <c r="E1114" s="15">
        <v>355067.46</v>
      </c>
      <c r="F1114" s="19">
        <v>1.1046</v>
      </c>
      <c r="G1114" s="20">
        <v>0</v>
      </c>
      <c r="H1114" s="4">
        <v>94.4</v>
      </c>
      <c r="I1114" s="4">
        <v>6</v>
      </c>
      <c r="J1114" s="4">
        <v>0</v>
      </c>
      <c r="K1114" s="21">
        <v>0.99850000000000005</v>
      </c>
      <c r="L1114" s="21">
        <v>2.0899999999999998E-2</v>
      </c>
      <c r="M1114" s="4">
        <v>0</v>
      </c>
      <c r="N1114" s="4">
        <v>0</v>
      </c>
      <c r="O1114" s="4">
        <v>0</v>
      </c>
      <c r="P1114" s="4">
        <v>95</v>
      </c>
      <c r="Q1114" s="15">
        <v>0</v>
      </c>
      <c r="R1114" s="15">
        <v>4713.8100000000004</v>
      </c>
      <c r="S1114" s="15">
        <v>2231.42</v>
      </c>
      <c r="T1114" s="15">
        <v>377536.41</v>
      </c>
      <c r="U1114" s="22">
        <f t="shared" si="85"/>
        <v>357549.85000000003</v>
      </c>
      <c r="V1114" s="23">
        <f t="shared" si="86"/>
        <v>5.2939423776371508E-2</v>
      </c>
      <c r="W1114" s="24">
        <f>Parametros!$B$4*H1114+Parametros!$B$5*K1114*100+Parametros!$B$6*P1114+Parametros!$B$7*(1-L1114)*100</f>
        <v>96.6815</v>
      </c>
      <c r="X1114" s="16">
        <f>INDEX('Tasa Referencia'!$B$2:$B$37,MATCH(B1114,'Tasa Referencia'!$A$2:$A$37,0))</f>
        <v>7.4899999999999994E-2</v>
      </c>
      <c r="Y1114" s="16">
        <f>INDEX('Catalogo Proveedores'!$N$2:$N$101,MATCH(A1114,'Catalogo Proveedores'!$A$2:$A$101,0))</f>
        <v>3.6299999999999999E-2</v>
      </c>
      <c r="Z1114" s="14">
        <v>-2.7899999999999999E-3</v>
      </c>
      <c r="AA1114" s="16">
        <f t="shared" si="87"/>
        <v>0.10840999999999999</v>
      </c>
      <c r="AB1114" s="25">
        <f t="shared" si="88"/>
        <v>8.6141026845198976E-3</v>
      </c>
      <c r="AC1114" s="23">
        <f t="shared" si="89"/>
        <v>4.4325321091851611E-2</v>
      </c>
    </row>
    <row r="1115" spans="1:29" x14ac:dyDescent="0.3">
      <c r="A1115" s="4" t="s">
        <v>136</v>
      </c>
      <c r="B1115" s="18">
        <v>45931</v>
      </c>
      <c r="C1115" s="4" t="s">
        <v>282</v>
      </c>
      <c r="D1115" s="4">
        <v>10</v>
      </c>
      <c r="E1115" s="15">
        <v>333045.26</v>
      </c>
      <c r="F1115" s="19">
        <v>1.1046</v>
      </c>
      <c r="G1115" s="20">
        <v>0</v>
      </c>
      <c r="H1115" s="4">
        <v>96.9</v>
      </c>
      <c r="I1115" s="4">
        <v>5</v>
      </c>
      <c r="J1115" s="4">
        <v>0</v>
      </c>
      <c r="K1115" s="21">
        <v>0.95930000000000004</v>
      </c>
      <c r="L1115" s="21">
        <v>1.83E-2</v>
      </c>
      <c r="M1115" s="4">
        <v>0</v>
      </c>
      <c r="N1115" s="4">
        <v>0</v>
      </c>
      <c r="O1115" s="4">
        <v>0</v>
      </c>
      <c r="P1115" s="4">
        <v>91</v>
      </c>
      <c r="Q1115" s="15">
        <v>0</v>
      </c>
      <c r="R1115" s="15">
        <v>2387.6799999999998</v>
      </c>
      <c r="S1115" s="15">
        <v>1825.83</v>
      </c>
      <c r="T1115" s="15">
        <v>344947.18</v>
      </c>
      <c r="U1115" s="22">
        <f t="shared" si="85"/>
        <v>333607.11</v>
      </c>
      <c r="V1115" s="23">
        <f t="shared" si="86"/>
        <v>3.2874801295665057E-2</v>
      </c>
      <c r="W1115" s="24">
        <f>Parametros!$B$4*H1115+Parametros!$B$5*K1115*100+Parametros!$B$6*P1115+Parametros!$B$7*(1-L1115)*100</f>
        <v>95.619500000000002</v>
      </c>
      <c r="X1115" s="16">
        <f>INDEX('Tasa Referencia'!$B$2:$B$37,MATCH(B1115,'Tasa Referencia'!$A$2:$A$37,0))</f>
        <v>7.4300000000000005E-2</v>
      </c>
      <c r="Y1115" s="16">
        <f>INDEX('Catalogo Proveedores'!$N$2:$N$101,MATCH(A1115,'Catalogo Proveedores'!$A$2:$A$101,0))</f>
        <v>3.6299999999999999E-2</v>
      </c>
      <c r="Z1115" s="14">
        <v>6.8999999999999997E-4</v>
      </c>
      <c r="AA1115" s="16">
        <f t="shared" si="87"/>
        <v>0.11129</v>
      </c>
      <c r="AB1115" s="25">
        <f t="shared" si="88"/>
        <v>8.832234590073984E-3</v>
      </c>
      <c r="AC1115" s="23">
        <f t="shared" si="89"/>
        <v>2.4042566705591073E-2</v>
      </c>
    </row>
    <row r="1116" spans="1:29" x14ac:dyDescent="0.3">
      <c r="A1116" s="4" t="s">
        <v>136</v>
      </c>
      <c r="B1116" s="18">
        <v>45962</v>
      </c>
      <c r="C1116" s="4" t="s">
        <v>282</v>
      </c>
      <c r="D1116" s="4">
        <v>11</v>
      </c>
      <c r="E1116" s="15">
        <v>343415.89</v>
      </c>
      <c r="F1116" s="19">
        <v>1.1046</v>
      </c>
      <c r="G1116" s="20">
        <v>0</v>
      </c>
      <c r="H1116" s="4">
        <v>92.2</v>
      </c>
      <c r="I1116" s="4">
        <v>4</v>
      </c>
      <c r="J1116" s="4">
        <v>0</v>
      </c>
      <c r="K1116" s="21">
        <v>0.99329999999999996</v>
      </c>
      <c r="L1116" s="21">
        <v>3.4200000000000001E-2</v>
      </c>
      <c r="M1116" s="4">
        <v>0</v>
      </c>
      <c r="N1116" s="4">
        <v>0</v>
      </c>
      <c r="O1116" s="4">
        <v>0</v>
      </c>
      <c r="P1116" s="4">
        <v>94.5</v>
      </c>
      <c r="Q1116" s="15">
        <v>0</v>
      </c>
      <c r="R1116" s="15">
        <v>5765.23</v>
      </c>
      <c r="S1116" s="15">
        <v>3518.3</v>
      </c>
      <c r="T1116" s="15">
        <v>355301.99</v>
      </c>
      <c r="U1116" s="22">
        <f t="shared" si="85"/>
        <v>345662.82</v>
      </c>
      <c r="V1116" s="23">
        <f t="shared" si="86"/>
        <v>2.7129513122062684E-2</v>
      </c>
      <c r="W1116" s="24">
        <f>Parametros!$B$4*H1116+Parametros!$B$5*K1116*100+Parametros!$B$6*P1116+Parametros!$B$7*(1-L1116)*100</f>
        <v>95.455999999999989</v>
      </c>
      <c r="X1116" s="16">
        <f>INDEX('Tasa Referencia'!$B$2:$B$37,MATCH(B1116,'Tasa Referencia'!$A$2:$A$37,0))</f>
        <v>7.2800000000000004E-2</v>
      </c>
      <c r="Y1116" s="16">
        <f>INDEX('Catalogo Proveedores'!$N$2:$N$101,MATCH(A1116,'Catalogo Proveedores'!$A$2:$A$101,0))</f>
        <v>3.6299999999999999E-2</v>
      </c>
      <c r="Z1116" s="14">
        <v>1.07E-3</v>
      </c>
      <c r="AA1116" s="16">
        <f t="shared" si="87"/>
        <v>0.11017</v>
      </c>
      <c r="AB1116" s="25">
        <f t="shared" si="88"/>
        <v>8.7474671602421061E-3</v>
      </c>
      <c r="AC1116" s="23">
        <f t="shared" si="89"/>
        <v>1.8382045961820578E-2</v>
      </c>
    </row>
    <row r="1117" spans="1:29" x14ac:dyDescent="0.3">
      <c r="A1117" s="4" t="s">
        <v>136</v>
      </c>
      <c r="B1117" s="18">
        <v>45992</v>
      </c>
      <c r="C1117" s="4" t="s">
        <v>282</v>
      </c>
      <c r="D1117" s="4">
        <v>12</v>
      </c>
      <c r="E1117" s="15">
        <v>308568.83</v>
      </c>
      <c r="F1117" s="19">
        <v>1.1696</v>
      </c>
      <c r="G1117" s="20">
        <v>5.8799999999999998E-2</v>
      </c>
      <c r="H1117" s="4">
        <v>90.8</v>
      </c>
      <c r="I1117" s="4">
        <v>5</v>
      </c>
      <c r="J1117" s="4">
        <v>0</v>
      </c>
      <c r="K1117" s="21">
        <v>0.94069999999999998</v>
      </c>
      <c r="L1117" s="21">
        <v>2.3300000000000001E-2</v>
      </c>
      <c r="M1117" s="4">
        <v>0</v>
      </c>
      <c r="N1117" s="4">
        <v>0</v>
      </c>
      <c r="O1117" s="4">
        <v>0</v>
      </c>
      <c r="P1117" s="4">
        <v>96</v>
      </c>
      <c r="Q1117" s="15">
        <v>0</v>
      </c>
      <c r="R1117" s="15">
        <v>3160.21</v>
      </c>
      <c r="S1117" s="15">
        <v>2156.4899999999998</v>
      </c>
      <c r="T1117" s="15">
        <v>337644.63</v>
      </c>
      <c r="U1117" s="22">
        <f t="shared" si="85"/>
        <v>309572.55000000005</v>
      </c>
      <c r="V1117" s="23">
        <f t="shared" si="86"/>
        <v>8.3140904684312497E-2</v>
      </c>
      <c r="W1117" s="24">
        <f>Parametros!$B$4*H1117+Parametros!$B$5*K1117*100+Parametros!$B$6*P1117+Parametros!$B$7*(1-L1117)*100</f>
        <v>93.851499999999987</v>
      </c>
      <c r="X1117" s="16">
        <f>INDEX('Tasa Referencia'!$B$2:$B$37,MATCH(B1117,'Tasa Referencia'!$A$2:$A$37,0))</f>
        <v>6.9599999999999995E-2</v>
      </c>
      <c r="Y1117" s="16">
        <f>INDEX('Catalogo Proveedores'!$N$2:$N$101,MATCH(A1117,'Catalogo Proveedores'!$A$2:$A$101,0))</f>
        <v>3.6299999999999999E-2</v>
      </c>
      <c r="Z1117" s="14">
        <v>-8.8000000000000003E-4</v>
      </c>
      <c r="AA1117" s="16">
        <f t="shared" si="87"/>
        <v>0.10501999999999999</v>
      </c>
      <c r="AB1117" s="25">
        <f t="shared" si="88"/>
        <v>8.3566765686891031E-3</v>
      </c>
      <c r="AC1117" s="23">
        <f t="shared" si="89"/>
        <v>7.4784228115623394E-2</v>
      </c>
    </row>
    <row r="1118" spans="1:29" x14ac:dyDescent="0.3">
      <c r="A1118" s="4" t="s">
        <v>138</v>
      </c>
      <c r="B1118" s="18">
        <v>44927</v>
      </c>
      <c r="C1118" s="4" t="s">
        <v>279</v>
      </c>
      <c r="D1118" s="4">
        <v>1</v>
      </c>
      <c r="E1118" s="15">
        <v>609119.27</v>
      </c>
      <c r="F1118" s="19">
        <v>1</v>
      </c>
      <c r="G1118" s="20">
        <v>0</v>
      </c>
      <c r="H1118" s="4">
        <v>71.5</v>
      </c>
      <c r="I1118" s="4">
        <v>7</v>
      </c>
      <c r="J1118" s="4">
        <v>2</v>
      </c>
      <c r="K1118" s="21">
        <v>0.75260000000000005</v>
      </c>
      <c r="L1118" s="21">
        <v>8.8999999999999996E-2</v>
      </c>
      <c r="M1118" s="4">
        <v>1</v>
      </c>
      <c r="N1118" s="4">
        <v>1</v>
      </c>
      <c r="O1118" s="4">
        <v>4.5999999999999996</v>
      </c>
      <c r="P1118" s="4">
        <v>82</v>
      </c>
      <c r="Q1118" s="15">
        <v>18065.240000000002</v>
      </c>
      <c r="R1118" s="15">
        <v>36928.46</v>
      </c>
      <c r="S1118" s="15">
        <v>18695.169999999998</v>
      </c>
      <c r="T1118" s="15">
        <v>615632.19999999995</v>
      </c>
      <c r="U1118" s="22">
        <f t="shared" si="85"/>
        <v>645417.79999999993</v>
      </c>
      <c r="V1118" s="23">
        <f t="shared" si="86"/>
        <v>-4.8382134657673818E-2</v>
      </c>
      <c r="W1118" s="24">
        <f>Parametros!$B$4*H1118+Parametros!$B$5*K1118*100+Parametros!$B$6*P1118+Parametros!$B$7*(1-L1118)*100</f>
        <v>77.668000000000006</v>
      </c>
      <c r="X1118" s="16">
        <f>INDEX('Tasa Referencia'!$B$2:$B$37,MATCH(B1118,'Tasa Referencia'!$A$2:$A$37,0))</f>
        <v>0.1125</v>
      </c>
      <c r="Y1118" s="16">
        <f>INDEX('Catalogo Proveedores'!$N$2:$N$101,MATCH(A1118,'Catalogo Proveedores'!$A$2:$A$101,0))</f>
        <v>2.8400000000000002E-2</v>
      </c>
      <c r="Z1118" s="14">
        <v>5.1700000000000001E-3</v>
      </c>
      <c r="AA1118" s="16">
        <f t="shared" si="87"/>
        <v>0.14607000000000001</v>
      </c>
      <c r="AB1118" s="25">
        <f t="shared" si="88"/>
        <v>1.142634583704627E-2</v>
      </c>
      <c r="AC1118" s="23">
        <f t="shared" si="89"/>
        <v>-5.9808480494720088E-2</v>
      </c>
    </row>
    <row r="1119" spans="1:29" x14ac:dyDescent="0.3">
      <c r="A1119" s="4" t="s">
        <v>138</v>
      </c>
      <c r="B1119" s="18">
        <v>44958</v>
      </c>
      <c r="C1119" s="4" t="s">
        <v>279</v>
      </c>
      <c r="D1119" s="4">
        <v>2</v>
      </c>
      <c r="E1119" s="15">
        <v>715564.22</v>
      </c>
      <c r="F1119" s="19">
        <v>1</v>
      </c>
      <c r="G1119" s="20">
        <v>0</v>
      </c>
      <c r="H1119" s="4">
        <v>72.599999999999994</v>
      </c>
      <c r="I1119" s="4">
        <v>7</v>
      </c>
      <c r="J1119" s="4">
        <v>1</v>
      </c>
      <c r="K1119" s="21">
        <v>0.91590000000000005</v>
      </c>
      <c r="L1119" s="21">
        <v>0.121</v>
      </c>
      <c r="M1119" s="4">
        <v>1</v>
      </c>
      <c r="N1119" s="4">
        <v>0</v>
      </c>
      <c r="O1119" s="4">
        <v>0</v>
      </c>
      <c r="P1119" s="4">
        <v>82.4</v>
      </c>
      <c r="Q1119" s="15">
        <v>4355.5600000000004</v>
      </c>
      <c r="R1119" s="15">
        <v>56594.720000000001</v>
      </c>
      <c r="S1119" s="15">
        <v>27395.62</v>
      </c>
      <c r="T1119" s="15">
        <v>779956.41</v>
      </c>
      <c r="U1119" s="22">
        <f t="shared" si="85"/>
        <v>749118.88</v>
      </c>
      <c r="V1119" s="23">
        <f t="shared" si="86"/>
        <v>3.9537504410022128E-2</v>
      </c>
      <c r="W1119" s="24">
        <f>Parametros!$B$4*H1119+Parametros!$B$5*K1119*100+Parametros!$B$6*P1119+Parametros!$B$7*(1-L1119)*100</f>
        <v>82.552000000000007</v>
      </c>
      <c r="X1119" s="16">
        <f>INDEX('Tasa Referencia'!$B$2:$B$37,MATCH(B1119,'Tasa Referencia'!$A$2:$A$37,0))</f>
        <v>0.11409999999999999</v>
      </c>
      <c r="Y1119" s="16">
        <f>INDEX('Catalogo Proveedores'!$N$2:$N$101,MATCH(A1119,'Catalogo Proveedores'!$A$2:$A$101,0))</f>
        <v>2.8400000000000002E-2</v>
      </c>
      <c r="Z1119" s="14">
        <v>5.3600000000000002E-3</v>
      </c>
      <c r="AA1119" s="16">
        <f t="shared" si="87"/>
        <v>0.14785999999999999</v>
      </c>
      <c r="AB1119" s="25">
        <f t="shared" si="88"/>
        <v>1.1557893825246301E-2</v>
      </c>
      <c r="AC1119" s="23">
        <f t="shared" si="89"/>
        <v>2.7979610584775827E-2</v>
      </c>
    </row>
    <row r="1120" spans="1:29" x14ac:dyDescent="0.3">
      <c r="A1120" s="4" t="s">
        <v>138</v>
      </c>
      <c r="B1120" s="18">
        <v>44986</v>
      </c>
      <c r="C1120" s="4" t="s">
        <v>279</v>
      </c>
      <c r="D1120" s="4">
        <v>3</v>
      </c>
      <c r="E1120" s="15">
        <v>681937.16</v>
      </c>
      <c r="F1120" s="19">
        <v>1.0558000000000001</v>
      </c>
      <c r="G1120" s="20">
        <v>5.5800000000000002E-2</v>
      </c>
      <c r="H1120" s="4">
        <v>73.900000000000006</v>
      </c>
      <c r="I1120" s="4">
        <v>11</v>
      </c>
      <c r="J1120" s="4">
        <v>1</v>
      </c>
      <c r="K1120" s="21">
        <v>0.94630000000000003</v>
      </c>
      <c r="L1120" s="21">
        <v>0.1081</v>
      </c>
      <c r="M1120" s="4">
        <v>2</v>
      </c>
      <c r="N1120" s="4">
        <v>0</v>
      </c>
      <c r="O1120" s="4">
        <v>0</v>
      </c>
      <c r="P1120" s="4">
        <v>83.1</v>
      </c>
      <c r="Q1120" s="15">
        <v>10328.14</v>
      </c>
      <c r="R1120" s="15">
        <v>42392.42</v>
      </c>
      <c r="S1120" s="15">
        <v>23483.54</v>
      </c>
      <c r="T1120" s="15">
        <v>752040.02</v>
      </c>
      <c r="U1120" s="22">
        <f t="shared" si="85"/>
        <v>711174.18</v>
      </c>
      <c r="V1120" s="23">
        <f t="shared" si="86"/>
        <v>5.4339980470720119E-2</v>
      </c>
      <c r="W1120" s="24">
        <f>Parametros!$B$4*H1120+Parametros!$B$5*K1120*100+Parametros!$B$6*P1120+Parametros!$B$7*(1-L1120)*100</f>
        <v>84.252499999999998</v>
      </c>
      <c r="X1120" s="16">
        <f>INDEX('Tasa Referencia'!$B$2:$B$37,MATCH(B1120,'Tasa Referencia'!$A$2:$A$37,0))</f>
        <v>0.114</v>
      </c>
      <c r="Y1120" s="16">
        <f>INDEX('Catalogo Proveedores'!$N$2:$N$101,MATCH(A1120,'Catalogo Proveedores'!$A$2:$A$101,0))</f>
        <v>2.8400000000000002E-2</v>
      </c>
      <c r="Z1120" s="14">
        <v>6.3099999999999996E-3</v>
      </c>
      <c r="AA1120" s="16">
        <f t="shared" si="87"/>
        <v>0.14871000000000001</v>
      </c>
      <c r="AB1120" s="25">
        <f t="shared" si="88"/>
        <v>1.1620294911010687E-2</v>
      </c>
      <c r="AC1120" s="23">
        <f t="shared" si="89"/>
        <v>4.2719685559709432E-2</v>
      </c>
    </row>
    <row r="1121" spans="1:29" x14ac:dyDescent="0.3">
      <c r="A1121" s="4" t="s">
        <v>138</v>
      </c>
      <c r="B1121" s="18">
        <v>45017</v>
      </c>
      <c r="C1121" s="4" t="s">
        <v>279</v>
      </c>
      <c r="D1121" s="4">
        <v>4</v>
      </c>
      <c r="E1121" s="15">
        <v>663725.37</v>
      </c>
      <c r="F1121" s="19">
        <v>1.0558000000000001</v>
      </c>
      <c r="G1121" s="20">
        <v>0</v>
      </c>
      <c r="H1121" s="4">
        <v>70.400000000000006</v>
      </c>
      <c r="I1121" s="4">
        <v>7</v>
      </c>
      <c r="J1121" s="4">
        <v>1</v>
      </c>
      <c r="K1121" s="21">
        <v>0.91930000000000001</v>
      </c>
      <c r="L1121" s="21">
        <v>9.1300000000000006E-2</v>
      </c>
      <c r="M1121" s="4">
        <v>0</v>
      </c>
      <c r="N1121" s="4">
        <v>0</v>
      </c>
      <c r="O1121" s="4">
        <v>0</v>
      </c>
      <c r="P1121" s="4">
        <v>79.8</v>
      </c>
      <c r="Q1121" s="15">
        <v>0</v>
      </c>
      <c r="R1121" s="15">
        <v>41482.769999999997</v>
      </c>
      <c r="S1121" s="15">
        <v>19515.95</v>
      </c>
      <c r="T1121" s="15">
        <v>742753.38</v>
      </c>
      <c r="U1121" s="22">
        <f t="shared" si="85"/>
        <v>685692.19000000006</v>
      </c>
      <c r="V1121" s="23">
        <f t="shared" si="86"/>
        <v>7.6823871202040095E-2</v>
      </c>
      <c r="W1121" s="24">
        <f>Parametros!$B$4*H1121+Parametros!$B$5*K1121*100+Parametros!$B$6*P1121+Parametros!$B$7*(1-L1121)*100</f>
        <v>81.8095</v>
      </c>
      <c r="X1121" s="16">
        <f>INDEX('Tasa Referencia'!$B$2:$B$37,MATCH(B1121,'Tasa Referencia'!$A$2:$A$37,0))</f>
        <v>0.1119</v>
      </c>
      <c r="Y1121" s="16">
        <f>INDEX('Catalogo Proveedores'!$N$2:$N$101,MATCH(A1121,'Catalogo Proveedores'!$A$2:$A$101,0))</f>
        <v>2.8400000000000002E-2</v>
      </c>
      <c r="Z1121" s="14">
        <v>4.4200000000000003E-3</v>
      </c>
      <c r="AA1121" s="16">
        <f t="shared" si="87"/>
        <v>0.14472000000000002</v>
      </c>
      <c r="AB1121" s="25">
        <f t="shared" si="88"/>
        <v>1.132700902372763E-2</v>
      </c>
      <c r="AC1121" s="23">
        <f t="shared" si="89"/>
        <v>6.5496862178312465E-2</v>
      </c>
    </row>
    <row r="1122" spans="1:29" x14ac:dyDescent="0.3">
      <c r="A1122" s="4" t="s">
        <v>138</v>
      </c>
      <c r="B1122" s="18">
        <v>45047</v>
      </c>
      <c r="C1122" s="4" t="s">
        <v>279</v>
      </c>
      <c r="D1122" s="4">
        <v>5</v>
      </c>
      <c r="E1122" s="15">
        <v>725279.24</v>
      </c>
      <c r="F1122" s="19">
        <v>1.0558000000000001</v>
      </c>
      <c r="G1122" s="20">
        <v>0</v>
      </c>
      <c r="H1122" s="4">
        <v>72.599999999999994</v>
      </c>
      <c r="I1122" s="4">
        <v>8</v>
      </c>
      <c r="J1122" s="4">
        <v>1</v>
      </c>
      <c r="K1122" s="21">
        <v>0.93520000000000003</v>
      </c>
      <c r="L1122" s="21">
        <v>0.15340000000000001</v>
      </c>
      <c r="M1122" s="4">
        <v>2</v>
      </c>
      <c r="N1122" s="4">
        <v>0</v>
      </c>
      <c r="O1122" s="4">
        <v>0</v>
      </c>
      <c r="P1122" s="4">
        <v>79.3</v>
      </c>
      <c r="Q1122" s="15">
        <v>14279.37</v>
      </c>
      <c r="R1122" s="15">
        <v>58218.31</v>
      </c>
      <c r="S1122" s="15">
        <v>34836.99</v>
      </c>
      <c r="T1122" s="15">
        <v>783231.31</v>
      </c>
      <c r="U1122" s="22">
        <f t="shared" si="85"/>
        <v>762939.92999999993</v>
      </c>
      <c r="V1122" s="23">
        <f t="shared" si="86"/>
        <v>2.5907263589858429E-2</v>
      </c>
      <c r="W1122" s="24">
        <f>Parametros!$B$4*H1122+Parametros!$B$5*K1122*100+Parametros!$B$6*P1122+Parametros!$B$7*(1-L1122)*100</f>
        <v>82.024999999999991</v>
      </c>
      <c r="X1122" s="16">
        <f>INDEX('Tasa Referencia'!$B$2:$B$37,MATCH(B1122,'Tasa Referencia'!$A$2:$A$37,0))</f>
        <v>0.11210000000000001</v>
      </c>
      <c r="Y1122" s="16">
        <f>INDEX('Catalogo Proveedores'!$N$2:$N$101,MATCH(A1122,'Catalogo Proveedores'!$A$2:$A$101,0))</f>
        <v>2.8400000000000002E-2</v>
      </c>
      <c r="Z1122" s="14">
        <v>3.4299999999999999E-3</v>
      </c>
      <c r="AA1122" s="16">
        <f t="shared" si="87"/>
        <v>0.14393</v>
      </c>
      <c r="AB1122" s="25">
        <f t="shared" si="88"/>
        <v>1.1268828772819983E-2</v>
      </c>
      <c r="AC1122" s="23">
        <f t="shared" si="89"/>
        <v>1.4638434817038446E-2</v>
      </c>
    </row>
    <row r="1123" spans="1:29" x14ac:dyDescent="0.3">
      <c r="A1123" s="4" t="s">
        <v>138</v>
      </c>
      <c r="B1123" s="18">
        <v>45078</v>
      </c>
      <c r="C1123" s="4" t="s">
        <v>279</v>
      </c>
      <c r="D1123" s="4">
        <v>6</v>
      </c>
      <c r="E1123" s="15">
        <v>717030.77</v>
      </c>
      <c r="F1123" s="19">
        <v>1.0558000000000001</v>
      </c>
      <c r="G1123" s="20">
        <v>0</v>
      </c>
      <c r="H1123" s="4">
        <v>72.7</v>
      </c>
      <c r="I1123" s="4">
        <v>8</v>
      </c>
      <c r="J1123" s="4">
        <v>1</v>
      </c>
      <c r="K1123" s="21">
        <v>0.92600000000000005</v>
      </c>
      <c r="L1123" s="21">
        <v>0.1608</v>
      </c>
      <c r="M1123" s="4">
        <v>0</v>
      </c>
      <c r="N1123" s="4">
        <v>0</v>
      </c>
      <c r="O1123" s="4">
        <v>0</v>
      </c>
      <c r="P1123" s="4">
        <v>86</v>
      </c>
      <c r="Q1123" s="15">
        <v>0</v>
      </c>
      <c r="R1123" s="15">
        <v>62522.53</v>
      </c>
      <c r="S1123" s="15">
        <v>36012.92</v>
      </c>
      <c r="T1123" s="15">
        <v>769767.89</v>
      </c>
      <c r="U1123" s="22">
        <f t="shared" si="85"/>
        <v>743540.38</v>
      </c>
      <c r="V1123" s="23">
        <f t="shared" si="86"/>
        <v>3.4071972007042289E-2</v>
      </c>
      <c r="W1123" s="24">
        <f>Parametros!$B$4*H1123+Parametros!$B$5*K1123*100+Parametros!$B$6*P1123+Parametros!$B$7*(1-L1123)*100</f>
        <v>83.012999999999991</v>
      </c>
      <c r="X1123" s="16">
        <f>INDEX('Tasa Referencia'!$B$2:$B$37,MATCH(B1123,'Tasa Referencia'!$A$2:$A$37,0))</f>
        <v>0.1119</v>
      </c>
      <c r="Y1123" s="16">
        <f>INDEX('Catalogo Proveedores'!$N$2:$N$101,MATCH(A1123,'Catalogo Proveedores'!$A$2:$A$101,0))</f>
        <v>2.8400000000000002E-2</v>
      </c>
      <c r="Z1123" s="14">
        <v>7.9000000000000001E-4</v>
      </c>
      <c r="AA1123" s="16">
        <f t="shared" si="87"/>
        <v>0.14109000000000002</v>
      </c>
      <c r="AB1123" s="25">
        <f t="shared" si="88"/>
        <v>1.1059369810359598E-2</v>
      </c>
      <c r="AC1123" s="23">
        <f t="shared" si="89"/>
        <v>2.3012602196682691E-2</v>
      </c>
    </row>
    <row r="1124" spans="1:29" x14ac:dyDescent="0.3">
      <c r="A1124" s="4" t="s">
        <v>138</v>
      </c>
      <c r="B1124" s="18">
        <v>45108</v>
      </c>
      <c r="C1124" s="4" t="s">
        <v>279</v>
      </c>
      <c r="D1124" s="4">
        <v>7</v>
      </c>
      <c r="E1124" s="15">
        <v>686937.53</v>
      </c>
      <c r="F1124" s="19">
        <v>1.0558000000000001</v>
      </c>
      <c r="G1124" s="20">
        <v>0</v>
      </c>
      <c r="H1124" s="4">
        <v>70.7</v>
      </c>
      <c r="I1124" s="4">
        <v>7</v>
      </c>
      <c r="J1124" s="4">
        <v>1</v>
      </c>
      <c r="K1124" s="21">
        <v>0.81210000000000004</v>
      </c>
      <c r="L1124" s="21">
        <v>0.13089999999999999</v>
      </c>
      <c r="M1124" s="4">
        <v>1</v>
      </c>
      <c r="N1124" s="4">
        <v>0</v>
      </c>
      <c r="O1124" s="4">
        <v>0</v>
      </c>
      <c r="P1124" s="4">
        <v>80.8</v>
      </c>
      <c r="Q1124" s="15">
        <v>3078.65</v>
      </c>
      <c r="R1124" s="15">
        <v>44423.28</v>
      </c>
      <c r="S1124" s="15">
        <v>28344.959999999999</v>
      </c>
      <c r="T1124" s="15">
        <v>707267.27</v>
      </c>
      <c r="U1124" s="22">
        <f t="shared" si="85"/>
        <v>706094.50000000012</v>
      </c>
      <c r="V1124" s="23">
        <f t="shared" si="86"/>
        <v>1.6581708920305363E-3</v>
      </c>
      <c r="W1124" s="24">
        <f>Parametros!$B$4*H1124+Parametros!$B$5*K1124*100+Parametros!$B$6*P1124+Parametros!$B$7*(1-L1124)*100</f>
        <v>78.304500000000004</v>
      </c>
      <c r="X1124" s="16">
        <f>INDEX('Tasa Referencia'!$B$2:$B$37,MATCH(B1124,'Tasa Referencia'!$A$2:$A$37,0))</f>
        <v>0.1132</v>
      </c>
      <c r="Y1124" s="16">
        <f>INDEX('Catalogo Proveedores'!$N$2:$N$101,MATCH(A1124,'Catalogo Proveedores'!$A$2:$A$101,0))</f>
        <v>2.8400000000000002E-2</v>
      </c>
      <c r="Z1124" s="14">
        <v>2.49E-3</v>
      </c>
      <c r="AA1124" s="16">
        <f t="shared" si="87"/>
        <v>0.14409</v>
      </c>
      <c r="AB1124" s="25">
        <f t="shared" si="88"/>
        <v>1.1280615088482326E-2</v>
      </c>
      <c r="AC1124" s="23">
        <f t="shared" si="89"/>
        <v>-9.6224441964517897E-3</v>
      </c>
    </row>
    <row r="1125" spans="1:29" x14ac:dyDescent="0.3">
      <c r="A1125" s="4" t="s">
        <v>138</v>
      </c>
      <c r="B1125" s="18">
        <v>45139</v>
      </c>
      <c r="C1125" s="4" t="s">
        <v>279</v>
      </c>
      <c r="D1125" s="4">
        <v>8</v>
      </c>
      <c r="E1125" s="15">
        <v>717799.62</v>
      </c>
      <c r="F1125" s="19">
        <v>1.0558000000000001</v>
      </c>
      <c r="G1125" s="20">
        <v>0</v>
      </c>
      <c r="H1125" s="4">
        <v>73.5</v>
      </c>
      <c r="I1125" s="4">
        <v>5</v>
      </c>
      <c r="J1125" s="4">
        <v>0</v>
      </c>
      <c r="K1125" s="21">
        <v>0.9677</v>
      </c>
      <c r="L1125" s="21">
        <v>0.1134</v>
      </c>
      <c r="M1125" s="4">
        <v>0</v>
      </c>
      <c r="N1125" s="4">
        <v>0</v>
      </c>
      <c r="O1125" s="4">
        <v>0</v>
      </c>
      <c r="P1125" s="4">
        <v>80.2</v>
      </c>
      <c r="Q1125" s="15">
        <v>0</v>
      </c>
      <c r="R1125" s="15">
        <v>39355.949999999997</v>
      </c>
      <c r="S1125" s="15">
        <v>24425.360000000001</v>
      </c>
      <c r="T1125" s="15">
        <v>774476.26</v>
      </c>
      <c r="U1125" s="22">
        <f t="shared" si="85"/>
        <v>732730.21</v>
      </c>
      <c r="V1125" s="23">
        <f t="shared" si="86"/>
        <v>5.3902297792833634E-2</v>
      </c>
      <c r="W1125" s="24">
        <f>Parametros!$B$4*H1125+Parametros!$B$5*K1125*100+Parametros!$B$6*P1125+Parametros!$B$7*(1-L1125)*100</f>
        <v>84.094999999999999</v>
      </c>
      <c r="X1125" s="16">
        <f>INDEX('Tasa Referencia'!$B$2:$B$37,MATCH(B1125,'Tasa Referencia'!$A$2:$A$37,0))</f>
        <v>0.1124</v>
      </c>
      <c r="Y1125" s="16">
        <f>INDEX('Catalogo Proveedores'!$N$2:$N$101,MATCH(A1125,'Catalogo Proveedores'!$A$2:$A$101,0))</f>
        <v>2.8400000000000002E-2</v>
      </c>
      <c r="Z1125" s="14">
        <v>3.31E-3</v>
      </c>
      <c r="AA1125" s="16">
        <f t="shared" si="87"/>
        <v>0.14411000000000002</v>
      </c>
      <c r="AB1125" s="25">
        <f t="shared" si="88"/>
        <v>1.1282088271699964E-2</v>
      </c>
      <c r="AC1125" s="23">
        <f t="shared" si="89"/>
        <v>4.262020952113367E-2</v>
      </c>
    </row>
    <row r="1126" spans="1:29" x14ac:dyDescent="0.3">
      <c r="A1126" s="4" t="s">
        <v>138</v>
      </c>
      <c r="B1126" s="18">
        <v>45170</v>
      </c>
      <c r="C1126" s="4" t="s">
        <v>279</v>
      </c>
      <c r="D1126" s="4">
        <v>9</v>
      </c>
      <c r="E1126" s="15">
        <v>687989.38</v>
      </c>
      <c r="F1126" s="19">
        <v>1.0558000000000001</v>
      </c>
      <c r="G1126" s="20">
        <v>0</v>
      </c>
      <c r="H1126" s="4">
        <v>72.3</v>
      </c>
      <c r="I1126" s="4">
        <v>7</v>
      </c>
      <c r="J1126" s="4">
        <v>1</v>
      </c>
      <c r="K1126" s="21">
        <v>0.86599999999999999</v>
      </c>
      <c r="L1126" s="21">
        <v>7.9299999999999995E-2</v>
      </c>
      <c r="M1126" s="4">
        <v>1</v>
      </c>
      <c r="N1126" s="4">
        <v>0</v>
      </c>
      <c r="O1126" s="4">
        <v>0</v>
      </c>
      <c r="P1126" s="4">
        <v>80.3</v>
      </c>
      <c r="Q1126" s="15">
        <v>2538.3000000000002</v>
      </c>
      <c r="R1126" s="15">
        <v>26102.19</v>
      </c>
      <c r="S1126" s="15">
        <v>17736.14</v>
      </c>
      <c r="T1126" s="15">
        <v>723410.3</v>
      </c>
      <c r="U1126" s="22">
        <f t="shared" si="85"/>
        <v>698893.73</v>
      </c>
      <c r="V1126" s="23">
        <f t="shared" si="86"/>
        <v>3.3890269463954362E-2</v>
      </c>
      <c r="W1126" s="24">
        <f>Parametros!$B$4*H1126+Parametros!$B$5*K1126*100+Parametros!$B$6*P1126+Parametros!$B$7*(1-L1126)*100</f>
        <v>81.155499999999989</v>
      </c>
      <c r="X1126" s="16">
        <f>INDEX('Tasa Referencia'!$B$2:$B$37,MATCH(B1126,'Tasa Referencia'!$A$2:$A$37,0))</f>
        <v>0.1134</v>
      </c>
      <c r="Y1126" s="16">
        <f>INDEX('Catalogo Proveedores'!$N$2:$N$101,MATCH(A1126,'Catalogo Proveedores'!$A$2:$A$101,0))</f>
        <v>2.8400000000000002E-2</v>
      </c>
      <c r="Z1126" s="14">
        <v>2.64E-3</v>
      </c>
      <c r="AA1126" s="16">
        <f t="shared" si="87"/>
        <v>0.14444000000000001</v>
      </c>
      <c r="AB1126" s="25">
        <f t="shared" si="88"/>
        <v>1.1306392387232078E-2</v>
      </c>
      <c r="AC1126" s="23">
        <f t="shared" si="89"/>
        <v>2.2583877076722284E-2</v>
      </c>
    </row>
    <row r="1127" spans="1:29" x14ac:dyDescent="0.3">
      <c r="A1127" s="4" t="s">
        <v>138</v>
      </c>
      <c r="B1127" s="18">
        <v>45200</v>
      </c>
      <c r="C1127" s="4" t="s">
        <v>279</v>
      </c>
      <c r="D1127" s="4">
        <v>10</v>
      </c>
      <c r="E1127" s="15">
        <v>602988.78</v>
      </c>
      <c r="F1127" s="19">
        <v>1.0558000000000001</v>
      </c>
      <c r="G1127" s="20">
        <v>0</v>
      </c>
      <c r="H1127" s="4">
        <v>69</v>
      </c>
      <c r="I1127" s="4">
        <v>8</v>
      </c>
      <c r="J1127" s="4">
        <v>1</v>
      </c>
      <c r="K1127" s="21">
        <v>0.81499999999999995</v>
      </c>
      <c r="L1127" s="21">
        <v>0.16259999999999999</v>
      </c>
      <c r="M1127" s="4">
        <v>2</v>
      </c>
      <c r="N1127" s="4">
        <v>0</v>
      </c>
      <c r="O1127" s="4">
        <v>0</v>
      </c>
      <c r="P1127" s="4">
        <v>83.9</v>
      </c>
      <c r="Q1127" s="15">
        <v>3761.78</v>
      </c>
      <c r="R1127" s="15">
        <v>39759.49</v>
      </c>
      <c r="S1127" s="15">
        <v>30621.03</v>
      </c>
      <c r="T1127" s="15">
        <v>608327</v>
      </c>
      <c r="U1127" s="22">
        <f t="shared" si="85"/>
        <v>615889.02</v>
      </c>
      <c r="V1127" s="23">
        <f t="shared" si="86"/>
        <v>-1.2430847225258813E-2</v>
      </c>
      <c r="W1127" s="24">
        <f>Parametros!$B$4*H1127+Parametros!$B$5*K1127*100+Parametros!$B$6*P1127+Parametros!$B$7*(1-L1127)*100</f>
        <v>77.941000000000003</v>
      </c>
      <c r="X1127" s="16">
        <f>INDEX('Tasa Referencia'!$B$2:$B$37,MATCH(B1127,'Tasa Referencia'!$A$2:$A$37,0))</f>
        <v>0.1103</v>
      </c>
      <c r="Y1127" s="16">
        <f>INDEX('Catalogo Proveedores'!$N$2:$N$101,MATCH(A1127,'Catalogo Proveedores'!$A$2:$A$101,0))</f>
        <v>2.8400000000000002E-2</v>
      </c>
      <c r="Z1127" s="14">
        <v>-8.4999999999999995E-4</v>
      </c>
      <c r="AA1127" s="16">
        <f t="shared" si="87"/>
        <v>0.13785</v>
      </c>
      <c r="AB1127" s="25">
        <f t="shared" si="88"/>
        <v>1.0819825220369061E-2</v>
      </c>
      <c r="AC1127" s="23">
        <f t="shared" si="89"/>
        <v>-2.3250672445627875E-2</v>
      </c>
    </row>
    <row r="1128" spans="1:29" x14ac:dyDescent="0.3">
      <c r="A1128" s="4" t="s">
        <v>138</v>
      </c>
      <c r="B1128" s="18">
        <v>45231</v>
      </c>
      <c r="C1128" s="4" t="s">
        <v>279</v>
      </c>
      <c r="D1128" s="4">
        <v>11</v>
      </c>
      <c r="E1128" s="15">
        <v>616391.31000000006</v>
      </c>
      <c r="F1128" s="19">
        <v>1.0558000000000001</v>
      </c>
      <c r="G1128" s="20">
        <v>0</v>
      </c>
      <c r="H1128" s="4">
        <v>65.5</v>
      </c>
      <c r="I1128" s="4">
        <v>5</v>
      </c>
      <c r="J1128" s="4">
        <v>0</v>
      </c>
      <c r="K1128" s="21">
        <v>0.94310000000000005</v>
      </c>
      <c r="L1128" s="21">
        <v>0.1142</v>
      </c>
      <c r="M1128" s="4">
        <v>0</v>
      </c>
      <c r="N1128" s="4">
        <v>0</v>
      </c>
      <c r="O1128" s="4">
        <v>0</v>
      </c>
      <c r="P1128" s="4">
        <v>80.3</v>
      </c>
      <c r="Q1128" s="15">
        <v>0</v>
      </c>
      <c r="R1128" s="15">
        <v>43843.97</v>
      </c>
      <c r="S1128" s="15">
        <v>21112</v>
      </c>
      <c r="T1128" s="15">
        <v>679068.83</v>
      </c>
      <c r="U1128" s="22">
        <f t="shared" si="85"/>
        <v>639123.28</v>
      </c>
      <c r="V1128" s="23">
        <f t="shared" si="86"/>
        <v>5.8824007575196659E-2</v>
      </c>
      <c r="W1128" s="24">
        <f>Parametros!$B$4*H1128+Parametros!$B$5*K1128*100+Parametros!$B$6*P1128+Parametros!$B$7*(1-L1128)*100</f>
        <v>80.564999999999998</v>
      </c>
      <c r="X1128" s="16">
        <f>INDEX('Tasa Referencia'!$B$2:$B$37,MATCH(B1128,'Tasa Referencia'!$A$2:$A$37,0))</f>
        <v>0.1144</v>
      </c>
      <c r="Y1128" s="16">
        <f>INDEX('Catalogo Proveedores'!$N$2:$N$101,MATCH(A1128,'Catalogo Proveedores'!$A$2:$A$101,0))</f>
        <v>2.8400000000000002E-2</v>
      </c>
      <c r="Z1128" s="14">
        <v>5.2999999999999998E-4</v>
      </c>
      <c r="AA1128" s="16">
        <f t="shared" si="87"/>
        <v>0.14333000000000001</v>
      </c>
      <c r="AB1128" s="25">
        <f t="shared" si="88"/>
        <v>1.1224616626158257E-2</v>
      </c>
      <c r="AC1128" s="23">
        <f t="shared" si="89"/>
        <v>4.7599390949038402E-2</v>
      </c>
    </row>
    <row r="1129" spans="1:29" x14ac:dyDescent="0.3">
      <c r="A1129" s="4" t="s">
        <v>138</v>
      </c>
      <c r="B1129" s="18">
        <v>45261</v>
      </c>
      <c r="C1129" s="4" t="s">
        <v>279</v>
      </c>
      <c r="D1129" s="4">
        <v>12</v>
      </c>
      <c r="E1129" s="15">
        <v>605353.36</v>
      </c>
      <c r="F1129" s="19">
        <v>1.0558000000000001</v>
      </c>
      <c r="G1129" s="20">
        <v>0</v>
      </c>
      <c r="H1129" s="4">
        <v>65.2</v>
      </c>
      <c r="I1129" s="4">
        <v>8</v>
      </c>
      <c r="J1129" s="4">
        <v>1</v>
      </c>
      <c r="K1129" s="21">
        <v>0.84089999999999998</v>
      </c>
      <c r="L1129" s="21">
        <v>0.1666</v>
      </c>
      <c r="M1129" s="4">
        <v>2</v>
      </c>
      <c r="N1129" s="4">
        <v>2</v>
      </c>
      <c r="O1129" s="4">
        <v>46.9</v>
      </c>
      <c r="P1129" s="4">
        <v>82.1</v>
      </c>
      <c r="Q1129" s="15">
        <v>170386.88</v>
      </c>
      <c r="R1129" s="15">
        <v>43279.24</v>
      </c>
      <c r="S1129" s="15">
        <v>31474.52</v>
      </c>
      <c r="T1129" s="15">
        <v>618783.4</v>
      </c>
      <c r="U1129" s="22">
        <f t="shared" si="85"/>
        <v>787544.96</v>
      </c>
      <c r="V1129" s="23">
        <f t="shared" si="86"/>
        <v>-0.27273123357866408</v>
      </c>
      <c r="W1129" s="24">
        <f>Parametros!$B$4*H1129+Parametros!$B$5*K1129*100+Parametros!$B$6*P1129+Parametros!$B$7*(1-L1129)*100</f>
        <v>76.968000000000004</v>
      </c>
      <c r="X1129" s="16">
        <f>INDEX('Tasa Referencia'!$B$2:$B$37,MATCH(B1129,'Tasa Referencia'!$A$2:$A$37,0))</f>
        <v>0.1124</v>
      </c>
      <c r="Y1129" s="16">
        <f>INDEX('Catalogo Proveedores'!$N$2:$N$101,MATCH(A1129,'Catalogo Proveedores'!$A$2:$A$101,0))</f>
        <v>2.8400000000000002E-2</v>
      </c>
      <c r="Z1129" s="14">
        <v>-5.8E-4</v>
      </c>
      <c r="AA1129" s="16">
        <f t="shared" si="87"/>
        <v>0.14022000000000001</v>
      </c>
      <c r="AB1129" s="25">
        <f t="shared" si="88"/>
        <v>1.0995108944117371E-2</v>
      </c>
      <c r="AC1129" s="23">
        <f t="shared" si="89"/>
        <v>-0.28372634252278145</v>
      </c>
    </row>
    <row r="1130" spans="1:29" x14ac:dyDescent="0.3">
      <c r="A1130" s="4" t="s">
        <v>138</v>
      </c>
      <c r="B1130" s="18">
        <v>45292</v>
      </c>
      <c r="C1130" s="4" t="s">
        <v>281</v>
      </c>
      <c r="D1130" s="4">
        <v>1</v>
      </c>
      <c r="E1130" s="15">
        <v>654026.36</v>
      </c>
      <c r="F1130" s="19">
        <v>1.0558000000000001</v>
      </c>
      <c r="G1130" s="20">
        <v>0</v>
      </c>
      <c r="H1130" s="4">
        <v>66.3</v>
      </c>
      <c r="I1130" s="4">
        <v>6</v>
      </c>
      <c r="J1130" s="4">
        <v>0</v>
      </c>
      <c r="K1130" s="21">
        <v>0.93520000000000003</v>
      </c>
      <c r="L1130" s="21">
        <v>0.11020000000000001</v>
      </c>
      <c r="M1130" s="4">
        <v>1</v>
      </c>
      <c r="N1130" s="4">
        <v>0</v>
      </c>
      <c r="O1130" s="4">
        <v>0</v>
      </c>
      <c r="P1130" s="4">
        <v>82.3</v>
      </c>
      <c r="Q1130" s="15">
        <v>1000.98</v>
      </c>
      <c r="R1130" s="15">
        <v>35121.129999999997</v>
      </c>
      <c r="S1130" s="15">
        <v>21614.95</v>
      </c>
      <c r="T1130" s="15">
        <v>681388.12</v>
      </c>
      <c r="U1130" s="22">
        <f t="shared" si="85"/>
        <v>668533.52</v>
      </c>
      <c r="V1130" s="23">
        <f t="shared" si="86"/>
        <v>1.8865312767707157E-2</v>
      </c>
      <c r="W1130" s="24">
        <f>Parametros!$B$4*H1130+Parametros!$B$5*K1130*100+Parametros!$B$6*P1130+Parametros!$B$7*(1-L1130)*100</f>
        <v>81.068000000000012</v>
      </c>
      <c r="X1130" s="16">
        <f>INDEX('Tasa Referencia'!$B$2:$B$37,MATCH(B1130,'Tasa Referencia'!$A$2:$A$37,0))</f>
        <v>0.1133</v>
      </c>
      <c r="Y1130" s="16">
        <f>INDEX('Catalogo Proveedores'!$N$2:$N$101,MATCH(A1130,'Catalogo Proveedores'!$A$2:$A$101,0))</f>
        <v>2.8400000000000002E-2</v>
      </c>
      <c r="Z1130" s="14">
        <v>-1.1800000000000001E-3</v>
      </c>
      <c r="AA1130" s="16">
        <f t="shared" si="87"/>
        <v>0.14052000000000001</v>
      </c>
      <c r="AB1130" s="25">
        <f t="shared" si="88"/>
        <v>1.1017272939064959E-2</v>
      </c>
      <c r="AC1130" s="23">
        <f t="shared" si="89"/>
        <v>7.8480398286421976E-3</v>
      </c>
    </row>
    <row r="1131" spans="1:29" x14ac:dyDescent="0.3">
      <c r="A1131" s="4" t="s">
        <v>138</v>
      </c>
      <c r="B1131" s="18">
        <v>45323</v>
      </c>
      <c r="C1131" s="4" t="s">
        <v>281</v>
      </c>
      <c r="D1131" s="4">
        <v>2</v>
      </c>
      <c r="E1131" s="15">
        <v>711549.74</v>
      </c>
      <c r="F1131" s="19">
        <v>1.0558000000000001</v>
      </c>
      <c r="G1131" s="20">
        <v>0</v>
      </c>
      <c r="H1131" s="4">
        <v>61.8</v>
      </c>
      <c r="I1131" s="4">
        <v>7</v>
      </c>
      <c r="J1131" s="4">
        <v>2</v>
      </c>
      <c r="K1131" s="21">
        <v>0.75649999999999995</v>
      </c>
      <c r="L1131" s="21">
        <v>0.1249</v>
      </c>
      <c r="M1131" s="4">
        <v>1</v>
      </c>
      <c r="N1131" s="4">
        <v>3</v>
      </c>
      <c r="O1131" s="4">
        <v>31.3</v>
      </c>
      <c r="P1131" s="4">
        <v>81.7</v>
      </c>
      <c r="Q1131" s="15">
        <v>114923.8</v>
      </c>
      <c r="R1131" s="15">
        <v>51733.89</v>
      </c>
      <c r="S1131" s="15">
        <v>29499.1</v>
      </c>
      <c r="T1131" s="15">
        <v>684762.3</v>
      </c>
      <c r="U1131" s="22">
        <f t="shared" si="85"/>
        <v>848708.33000000007</v>
      </c>
      <c r="V1131" s="23">
        <f t="shared" si="86"/>
        <v>-0.23942035068227327</v>
      </c>
      <c r="W1131" s="24">
        <f>Parametros!$B$4*H1131+Parametros!$B$5*K1131*100+Parametros!$B$6*P1131+Parametros!$B$7*(1-L1131)*100</f>
        <v>73.791500000000013</v>
      </c>
      <c r="X1131" s="16">
        <f>INDEX('Tasa Referencia'!$B$2:$B$37,MATCH(B1131,'Tasa Referencia'!$A$2:$A$37,0))</f>
        <v>0.1123</v>
      </c>
      <c r="Y1131" s="16">
        <f>INDEX('Catalogo Proveedores'!$N$2:$N$101,MATCH(A1131,'Catalogo Proveedores'!$A$2:$A$101,0))</f>
        <v>2.8400000000000002E-2</v>
      </c>
      <c r="Z1131" s="14">
        <v>-3.4000000000000002E-4</v>
      </c>
      <c r="AA1131" s="16">
        <f t="shared" si="87"/>
        <v>0.14035999999999998</v>
      </c>
      <c r="AB1131" s="25">
        <f t="shared" si="88"/>
        <v>1.1005452806899241E-2</v>
      </c>
      <c r="AC1131" s="23">
        <f t="shared" si="89"/>
        <v>-0.25042580348917254</v>
      </c>
    </row>
    <row r="1132" spans="1:29" x14ac:dyDescent="0.3">
      <c r="A1132" s="4" t="s">
        <v>138</v>
      </c>
      <c r="B1132" s="18">
        <v>45352</v>
      </c>
      <c r="C1132" s="4" t="s">
        <v>281</v>
      </c>
      <c r="D1132" s="4">
        <v>3</v>
      </c>
      <c r="E1132" s="15">
        <v>776503.22</v>
      </c>
      <c r="F1132" s="19">
        <v>1.1072</v>
      </c>
      <c r="G1132" s="20">
        <v>4.87E-2</v>
      </c>
      <c r="H1132" s="4">
        <v>60.3</v>
      </c>
      <c r="I1132" s="4">
        <v>6</v>
      </c>
      <c r="J1132" s="4">
        <v>1</v>
      </c>
      <c r="K1132" s="21">
        <v>0.88990000000000002</v>
      </c>
      <c r="L1132" s="21">
        <v>0.19220000000000001</v>
      </c>
      <c r="M1132" s="4">
        <v>1</v>
      </c>
      <c r="N1132" s="4">
        <v>0</v>
      </c>
      <c r="O1132" s="4">
        <v>0</v>
      </c>
      <c r="P1132" s="4">
        <v>83.9</v>
      </c>
      <c r="Q1132" s="15">
        <v>1432.68</v>
      </c>
      <c r="R1132" s="15">
        <v>83743.789999999994</v>
      </c>
      <c r="S1132" s="15">
        <v>46328.639999999999</v>
      </c>
      <c r="T1132" s="15">
        <v>810953.46</v>
      </c>
      <c r="U1132" s="22">
        <f t="shared" si="85"/>
        <v>815351.05</v>
      </c>
      <c r="V1132" s="23">
        <f t="shared" si="86"/>
        <v>-5.4227402889434418E-3</v>
      </c>
      <c r="W1132" s="24">
        <f>Parametros!$B$4*H1132+Parametros!$B$5*K1132*100+Parametros!$B$6*P1132+Parametros!$B$7*(1-L1132)*100</f>
        <v>76.698999999999998</v>
      </c>
      <c r="X1132" s="16">
        <f>INDEX('Tasa Referencia'!$B$2:$B$37,MATCH(B1132,'Tasa Referencia'!$A$2:$A$37,0))</f>
        <v>0.1101</v>
      </c>
      <c r="Y1132" s="16">
        <f>INDEX('Catalogo Proveedores'!$N$2:$N$101,MATCH(A1132,'Catalogo Proveedores'!$A$2:$A$101,0))</f>
        <v>2.8400000000000002E-2</v>
      </c>
      <c r="Z1132" s="14">
        <v>-5.9500000000000004E-3</v>
      </c>
      <c r="AA1132" s="16">
        <f t="shared" si="87"/>
        <v>0.13255</v>
      </c>
      <c r="AB1132" s="25">
        <f t="shared" si="88"/>
        <v>1.042662631573088E-2</v>
      </c>
      <c r="AC1132" s="23">
        <f t="shared" si="89"/>
        <v>-1.5849366604674321E-2</v>
      </c>
    </row>
    <row r="1133" spans="1:29" x14ac:dyDescent="0.3">
      <c r="A1133" s="4" t="s">
        <v>138</v>
      </c>
      <c r="B1133" s="18">
        <v>45383</v>
      </c>
      <c r="C1133" s="4" t="s">
        <v>281</v>
      </c>
      <c r="D1133" s="4">
        <v>4</v>
      </c>
      <c r="E1133" s="15">
        <v>819534.24</v>
      </c>
      <c r="F1133" s="19">
        <v>1.1072</v>
      </c>
      <c r="G1133" s="20">
        <v>0</v>
      </c>
      <c r="H1133" s="4">
        <v>63.4</v>
      </c>
      <c r="I1133" s="4">
        <v>9</v>
      </c>
      <c r="J1133" s="4">
        <v>1</v>
      </c>
      <c r="K1133" s="21">
        <v>0.88929999999999998</v>
      </c>
      <c r="L1133" s="21">
        <v>0.10489999999999999</v>
      </c>
      <c r="M1133" s="4">
        <v>0</v>
      </c>
      <c r="N1133" s="4">
        <v>0</v>
      </c>
      <c r="O1133" s="4">
        <v>0</v>
      </c>
      <c r="P1133" s="4">
        <v>86.2</v>
      </c>
      <c r="Q1133" s="15">
        <v>0</v>
      </c>
      <c r="R1133" s="15">
        <v>29464.85</v>
      </c>
      <c r="S1133" s="15">
        <v>27422.94</v>
      </c>
      <c r="T1133" s="15">
        <v>859442.24</v>
      </c>
      <c r="U1133" s="22">
        <f t="shared" si="85"/>
        <v>821576.15</v>
      </c>
      <c r="V1133" s="23">
        <f t="shared" si="86"/>
        <v>4.4058911975282909E-2</v>
      </c>
      <c r="W1133" s="24">
        <f>Parametros!$B$4*H1133+Parametros!$B$5*K1133*100+Parametros!$B$6*P1133+Parametros!$B$7*(1-L1133)*100</f>
        <v>79.535500000000013</v>
      </c>
      <c r="X1133" s="16">
        <f>INDEX('Tasa Referencia'!$B$2:$B$37,MATCH(B1133,'Tasa Referencia'!$A$2:$A$37,0))</f>
        <v>0.10920000000000001</v>
      </c>
      <c r="Y1133" s="16">
        <f>INDEX('Catalogo Proveedores'!$N$2:$N$101,MATCH(A1133,'Catalogo Proveedores'!$A$2:$A$101,0))</f>
        <v>2.8400000000000002E-2</v>
      </c>
      <c r="Z1133" s="14">
        <v>-2.4299999999999999E-3</v>
      </c>
      <c r="AA1133" s="16">
        <f t="shared" si="87"/>
        <v>0.13517000000000001</v>
      </c>
      <c r="AB1133" s="25">
        <f t="shared" si="88"/>
        <v>1.062121043810782E-2</v>
      </c>
      <c r="AC1133" s="23">
        <f t="shared" si="89"/>
        <v>3.3437701537175089E-2</v>
      </c>
    </row>
    <row r="1134" spans="1:29" x14ac:dyDescent="0.3">
      <c r="A1134" s="4" t="s">
        <v>138</v>
      </c>
      <c r="B1134" s="18">
        <v>45413</v>
      </c>
      <c r="C1134" s="4" t="s">
        <v>281</v>
      </c>
      <c r="D1134" s="4">
        <v>5</v>
      </c>
      <c r="E1134" s="15">
        <v>750485.26</v>
      </c>
      <c r="F1134" s="19">
        <v>1.1072</v>
      </c>
      <c r="G1134" s="20">
        <v>0</v>
      </c>
      <c r="H1134" s="4">
        <v>62.7</v>
      </c>
      <c r="I1134" s="4">
        <v>5</v>
      </c>
      <c r="J1134" s="4">
        <v>0</v>
      </c>
      <c r="K1134" s="21">
        <v>0.9264</v>
      </c>
      <c r="L1134" s="21">
        <v>7.7299999999999994E-2</v>
      </c>
      <c r="M1134" s="4">
        <v>1</v>
      </c>
      <c r="N1134" s="4">
        <v>0</v>
      </c>
      <c r="O1134" s="4">
        <v>0</v>
      </c>
      <c r="P1134" s="4">
        <v>80.8</v>
      </c>
      <c r="Q1134" s="15">
        <v>25728.93</v>
      </c>
      <c r="R1134" s="15">
        <v>35125.97</v>
      </c>
      <c r="S1134" s="15">
        <v>17403.39</v>
      </c>
      <c r="T1134" s="15">
        <v>798805.2</v>
      </c>
      <c r="U1134" s="22">
        <f t="shared" si="85"/>
        <v>793936.77</v>
      </c>
      <c r="V1134" s="23">
        <f t="shared" si="86"/>
        <v>6.0946398446078409E-3</v>
      </c>
      <c r="W1134" s="24">
        <f>Parametros!$B$4*H1134+Parametros!$B$5*K1134*100+Parametros!$B$6*P1134+Parametros!$B$7*(1-L1134)*100</f>
        <v>79.737500000000011</v>
      </c>
      <c r="X1134" s="16">
        <f>INDEX('Tasa Referencia'!$B$2:$B$37,MATCH(B1134,'Tasa Referencia'!$A$2:$A$37,0))</f>
        <v>0.1077</v>
      </c>
      <c r="Y1134" s="16">
        <f>INDEX('Catalogo Proveedores'!$N$2:$N$101,MATCH(A1134,'Catalogo Proveedores'!$A$2:$A$101,0))</f>
        <v>2.8400000000000002E-2</v>
      </c>
      <c r="Z1134" s="14">
        <v>-3.6900000000000001E-3</v>
      </c>
      <c r="AA1134" s="16">
        <f t="shared" si="87"/>
        <v>0.13241</v>
      </c>
      <c r="AB1134" s="25">
        <f t="shared" si="88"/>
        <v>1.0416217081188339E-2</v>
      </c>
      <c r="AC1134" s="23">
        <f t="shared" si="89"/>
        <v>-4.3215772365804983E-3</v>
      </c>
    </row>
    <row r="1135" spans="1:29" x14ac:dyDescent="0.3">
      <c r="A1135" s="4" t="s">
        <v>138</v>
      </c>
      <c r="B1135" s="18">
        <v>45444</v>
      </c>
      <c r="C1135" s="4" t="s">
        <v>281</v>
      </c>
      <c r="D1135" s="4">
        <v>6</v>
      </c>
      <c r="E1135" s="15">
        <v>767341.92</v>
      </c>
      <c r="F1135" s="19">
        <v>1.1072</v>
      </c>
      <c r="G1135" s="20">
        <v>0</v>
      </c>
      <c r="H1135" s="4">
        <v>65.3</v>
      </c>
      <c r="I1135" s="4">
        <v>6</v>
      </c>
      <c r="J1135" s="4">
        <v>0</v>
      </c>
      <c r="K1135" s="21">
        <v>0.91890000000000005</v>
      </c>
      <c r="L1135" s="21">
        <v>0.20619999999999999</v>
      </c>
      <c r="M1135" s="4">
        <v>0</v>
      </c>
      <c r="N1135" s="4">
        <v>0</v>
      </c>
      <c r="O1135" s="4">
        <v>0</v>
      </c>
      <c r="P1135" s="4">
        <v>83.5</v>
      </c>
      <c r="Q1135" s="15">
        <v>0</v>
      </c>
      <c r="R1135" s="15">
        <v>110445.3</v>
      </c>
      <c r="S1135" s="15">
        <v>47472.27</v>
      </c>
      <c r="T1135" s="15">
        <v>883547.72</v>
      </c>
      <c r="U1135" s="22">
        <f t="shared" si="85"/>
        <v>830314.95000000007</v>
      </c>
      <c r="V1135" s="23">
        <f t="shared" si="86"/>
        <v>6.024889068809991E-2</v>
      </c>
      <c r="W1135" s="24">
        <f>Parametros!$B$4*H1135+Parametros!$B$5*K1135*100+Parametros!$B$6*P1135+Parametros!$B$7*(1-L1135)*100</f>
        <v>79.028999999999996</v>
      </c>
      <c r="X1135" s="16">
        <f>INDEX('Tasa Referencia'!$B$2:$B$37,MATCH(B1135,'Tasa Referencia'!$A$2:$A$37,0))</f>
        <v>0.1045</v>
      </c>
      <c r="Y1135" s="16">
        <f>INDEX('Catalogo Proveedores'!$N$2:$N$101,MATCH(A1135,'Catalogo Proveedores'!$A$2:$A$101,0))</f>
        <v>2.8400000000000002E-2</v>
      </c>
      <c r="Z1135" s="14">
        <v>-6.0499999999999998E-3</v>
      </c>
      <c r="AA1135" s="16">
        <f t="shared" si="87"/>
        <v>0.12684999999999999</v>
      </c>
      <c r="AB1135" s="25">
        <f t="shared" si="88"/>
        <v>1.0001865071469274E-2</v>
      </c>
      <c r="AC1135" s="23">
        <f t="shared" si="89"/>
        <v>5.0247025616630636E-2</v>
      </c>
    </row>
    <row r="1136" spans="1:29" x14ac:dyDescent="0.3">
      <c r="A1136" s="4" t="s">
        <v>138</v>
      </c>
      <c r="B1136" s="18">
        <v>45474</v>
      </c>
      <c r="C1136" s="4" t="s">
        <v>281</v>
      </c>
      <c r="D1136" s="4">
        <v>7</v>
      </c>
      <c r="E1136" s="15">
        <v>761919.48</v>
      </c>
      <c r="F1136" s="19">
        <v>1.1072</v>
      </c>
      <c r="G1136" s="20">
        <v>0</v>
      </c>
      <c r="H1136" s="4">
        <v>64</v>
      </c>
      <c r="I1136" s="4">
        <v>10</v>
      </c>
      <c r="J1136" s="4">
        <v>1</v>
      </c>
      <c r="K1136" s="21">
        <v>0.85070000000000001</v>
      </c>
      <c r="L1136" s="21">
        <v>0.15959999999999999</v>
      </c>
      <c r="M1136" s="4">
        <v>1</v>
      </c>
      <c r="N1136" s="4">
        <v>0</v>
      </c>
      <c r="O1136" s="4">
        <v>0</v>
      </c>
      <c r="P1136" s="4">
        <v>80.3</v>
      </c>
      <c r="Q1136" s="15">
        <v>1933.09</v>
      </c>
      <c r="R1136" s="15">
        <v>47525.760000000002</v>
      </c>
      <c r="S1136" s="15">
        <v>38004.769999999997</v>
      </c>
      <c r="T1136" s="15">
        <v>839466.65</v>
      </c>
      <c r="U1136" s="22">
        <f t="shared" si="85"/>
        <v>773373.55999999994</v>
      </c>
      <c r="V1136" s="23">
        <f t="shared" si="86"/>
        <v>7.8732240286138927E-2</v>
      </c>
      <c r="W1136" s="24">
        <f>Parametros!$B$4*H1136+Parametros!$B$5*K1136*100+Parametros!$B$6*P1136+Parametros!$B$7*(1-L1136)*100</f>
        <v>76.586999999999989</v>
      </c>
      <c r="X1136" s="16">
        <f>INDEX('Tasa Referencia'!$B$2:$B$37,MATCH(B1136,'Tasa Referencia'!$A$2:$A$37,0))</f>
        <v>0.1027</v>
      </c>
      <c r="Y1136" s="16">
        <f>INDEX('Catalogo Proveedores'!$N$2:$N$101,MATCH(A1136,'Catalogo Proveedores'!$A$2:$A$101,0))</f>
        <v>2.8400000000000002E-2</v>
      </c>
      <c r="Z1136" s="14">
        <v>-3.7599999999999999E-3</v>
      </c>
      <c r="AA1136" s="16">
        <f t="shared" si="87"/>
        <v>0.12733999999999998</v>
      </c>
      <c r="AB1136" s="25">
        <f t="shared" si="88"/>
        <v>1.0038456920916206E-2</v>
      </c>
      <c r="AC1136" s="23">
        <f t="shared" si="89"/>
        <v>6.8693783365222721E-2</v>
      </c>
    </row>
    <row r="1137" spans="1:29" x14ac:dyDescent="0.3">
      <c r="A1137" s="4" t="s">
        <v>138</v>
      </c>
      <c r="B1137" s="18">
        <v>45505</v>
      </c>
      <c r="C1137" s="4" t="s">
        <v>281</v>
      </c>
      <c r="D1137" s="4">
        <v>8</v>
      </c>
      <c r="E1137" s="15">
        <v>802730.67</v>
      </c>
      <c r="F1137" s="19">
        <v>1.1072</v>
      </c>
      <c r="G1137" s="20">
        <v>0</v>
      </c>
      <c r="H1137" s="4">
        <v>58</v>
      </c>
      <c r="I1137" s="4">
        <v>9</v>
      </c>
      <c r="J1137" s="4">
        <v>1</v>
      </c>
      <c r="K1137" s="21">
        <v>0.84519999999999995</v>
      </c>
      <c r="L1137" s="21">
        <v>0.18479999999999999</v>
      </c>
      <c r="M1137" s="4">
        <v>3</v>
      </c>
      <c r="N1137" s="4">
        <v>2</v>
      </c>
      <c r="O1137" s="4">
        <v>18</v>
      </c>
      <c r="P1137" s="4">
        <v>81.599999999999994</v>
      </c>
      <c r="Q1137" s="15">
        <v>72795.929999999993</v>
      </c>
      <c r="R1137" s="15">
        <v>56541.11</v>
      </c>
      <c r="S1137" s="15">
        <v>46111.97</v>
      </c>
      <c r="T1137" s="15">
        <v>824467.14</v>
      </c>
      <c r="U1137" s="22">
        <f t="shared" si="85"/>
        <v>885955.74000000011</v>
      </c>
      <c r="V1137" s="23">
        <f t="shared" si="86"/>
        <v>-7.4579806782839264E-2</v>
      </c>
      <c r="W1137" s="24">
        <f>Parametros!$B$4*H1137+Parametros!$B$5*K1137*100+Parametros!$B$6*P1137+Parametros!$B$7*(1-L1137)*100</f>
        <v>74.203999999999994</v>
      </c>
      <c r="X1137" s="16">
        <f>INDEX('Tasa Referencia'!$B$2:$B$37,MATCH(B1137,'Tasa Referencia'!$A$2:$A$37,0))</f>
        <v>0.1017</v>
      </c>
      <c r="Y1137" s="16">
        <f>INDEX('Catalogo Proveedores'!$N$2:$N$101,MATCH(A1137,'Catalogo Proveedores'!$A$2:$A$101,0))</f>
        <v>2.8400000000000002E-2</v>
      </c>
      <c r="Z1137" s="14">
        <v>2.7599999999999999E-3</v>
      </c>
      <c r="AA1137" s="16">
        <f t="shared" si="87"/>
        <v>0.13286000000000001</v>
      </c>
      <c r="AB1137" s="25">
        <f t="shared" si="88"/>
        <v>1.0449671138231587E-2</v>
      </c>
      <c r="AC1137" s="23">
        <f t="shared" si="89"/>
        <v>-8.5029477921070851E-2</v>
      </c>
    </row>
    <row r="1138" spans="1:29" x14ac:dyDescent="0.3">
      <c r="A1138" s="4" t="s">
        <v>138</v>
      </c>
      <c r="B1138" s="18">
        <v>45536</v>
      </c>
      <c r="C1138" s="4" t="s">
        <v>281</v>
      </c>
      <c r="D1138" s="4">
        <v>9</v>
      </c>
      <c r="E1138" s="15">
        <v>692756.22</v>
      </c>
      <c r="F1138" s="19">
        <v>1.1072</v>
      </c>
      <c r="G1138" s="20">
        <v>0</v>
      </c>
      <c r="H1138" s="4">
        <v>60.8</v>
      </c>
      <c r="I1138" s="4">
        <v>5</v>
      </c>
      <c r="J1138" s="4">
        <v>0</v>
      </c>
      <c r="K1138" s="21">
        <v>0.92220000000000002</v>
      </c>
      <c r="L1138" s="21">
        <v>0.10050000000000001</v>
      </c>
      <c r="M1138" s="4">
        <v>1</v>
      </c>
      <c r="N1138" s="4">
        <v>1</v>
      </c>
      <c r="O1138" s="4">
        <v>18.3</v>
      </c>
      <c r="P1138" s="4">
        <v>79.7</v>
      </c>
      <c r="Q1138" s="15">
        <v>41239.15</v>
      </c>
      <c r="R1138" s="15">
        <v>32072.71</v>
      </c>
      <c r="S1138" s="15">
        <v>20888.95</v>
      </c>
      <c r="T1138" s="15">
        <v>780962.78</v>
      </c>
      <c r="U1138" s="22">
        <f t="shared" si="85"/>
        <v>745179.13</v>
      </c>
      <c r="V1138" s="23">
        <f t="shared" si="86"/>
        <v>4.58199173077109E-2</v>
      </c>
      <c r="W1138" s="24">
        <f>Parametros!$B$4*H1138+Parametros!$B$5*K1138*100+Parametros!$B$6*P1138+Parametros!$B$7*(1-L1138)*100</f>
        <v>78.378500000000003</v>
      </c>
      <c r="X1138" s="16">
        <f>INDEX('Tasa Referencia'!$B$2:$B$37,MATCH(B1138,'Tasa Referencia'!$A$2:$A$37,0))</f>
        <v>9.7900000000000001E-2</v>
      </c>
      <c r="Y1138" s="16">
        <f>INDEX('Catalogo Proveedores'!$N$2:$N$101,MATCH(A1138,'Catalogo Proveedores'!$A$2:$A$101,0))</f>
        <v>2.8400000000000002E-2</v>
      </c>
      <c r="Z1138" s="14">
        <v>2.2799999999999999E-3</v>
      </c>
      <c r="AA1138" s="16">
        <f t="shared" si="87"/>
        <v>0.12858</v>
      </c>
      <c r="AB1138" s="25">
        <f t="shared" si="88"/>
        <v>1.0130991613588103E-2</v>
      </c>
      <c r="AC1138" s="23">
        <f t="shared" si="89"/>
        <v>3.5688925694122797E-2</v>
      </c>
    </row>
    <row r="1139" spans="1:29" x14ac:dyDescent="0.3">
      <c r="A1139" s="4" t="s">
        <v>138</v>
      </c>
      <c r="B1139" s="18">
        <v>45566</v>
      </c>
      <c r="C1139" s="4" t="s">
        <v>281</v>
      </c>
      <c r="D1139" s="4">
        <v>10</v>
      </c>
      <c r="E1139" s="15">
        <v>709145.31</v>
      </c>
      <c r="F1139" s="19">
        <v>1.1072</v>
      </c>
      <c r="G1139" s="20">
        <v>0</v>
      </c>
      <c r="H1139" s="4">
        <v>59</v>
      </c>
      <c r="I1139" s="4">
        <v>7</v>
      </c>
      <c r="J1139" s="4">
        <v>1</v>
      </c>
      <c r="K1139" s="21">
        <v>0.87009999999999998</v>
      </c>
      <c r="L1139" s="21">
        <v>0.15670000000000001</v>
      </c>
      <c r="M1139" s="4">
        <v>3</v>
      </c>
      <c r="N1139" s="4">
        <v>0</v>
      </c>
      <c r="O1139" s="4">
        <v>0</v>
      </c>
      <c r="P1139" s="4">
        <v>78.2</v>
      </c>
      <c r="Q1139" s="15">
        <v>68489.539999999994</v>
      </c>
      <c r="R1139" s="15">
        <v>42468.17</v>
      </c>
      <c r="S1139" s="15">
        <v>34748.58</v>
      </c>
      <c r="T1139" s="15">
        <v>736557.48</v>
      </c>
      <c r="U1139" s="22">
        <f t="shared" si="85"/>
        <v>785354.44000000018</v>
      </c>
      <c r="V1139" s="23">
        <f t="shared" si="86"/>
        <v>-6.6250036589133809E-2</v>
      </c>
      <c r="W1139" s="24">
        <f>Parametros!$B$4*H1139+Parametros!$B$5*K1139*100+Parametros!$B$6*P1139+Parametros!$B$7*(1-L1139)*100</f>
        <v>75.042500000000004</v>
      </c>
      <c r="X1139" s="16">
        <f>INDEX('Tasa Referencia'!$B$2:$B$37,MATCH(B1139,'Tasa Referencia'!$A$2:$A$37,0))</f>
        <v>9.5200000000000007E-2</v>
      </c>
      <c r="Y1139" s="16">
        <f>INDEX('Catalogo Proveedores'!$N$2:$N$101,MATCH(A1139,'Catalogo Proveedores'!$A$2:$A$101,0))</f>
        <v>2.8400000000000002E-2</v>
      </c>
      <c r="Z1139" s="14">
        <v>1.7700000000000001E-3</v>
      </c>
      <c r="AA1139" s="16">
        <f t="shared" si="87"/>
        <v>0.12537000000000001</v>
      </c>
      <c r="AB1139" s="25">
        <f t="shared" si="88"/>
        <v>9.8912541245026464E-3</v>
      </c>
      <c r="AC1139" s="23">
        <f t="shared" si="89"/>
        <v>-7.6141290713636456E-2</v>
      </c>
    </row>
    <row r="1140" spans="1:29" x14ac:dyDescent="0.3">
      <c r="A1140" s="4" t="s">
        <v>138</v>
      </c>
      <c r="B1140" s="18">
        <v>45597</v>
      </c>
      <c r="C1140" s="4" t="s">
        <v>281</v>
      </c>
      <c r="D1140" s="4">
        <v>11</v>
      </c>
      <c r="E1140" s="15">
        <v>756071.65</v>
      </c>
      <c r="F1140" s="19">
        <v>1.1072</v>
      </c>
      <c r="G1140" s="20">
        <v>0</v>
      </c>
      <c r="H1140" s="4">
        <v>60.8</v>
      </c>
      <c r="I1140" s="4">
        <v>5</v>
      </c>
      <c r="J1140" s="4">
        <v>1</v>
      </c>
      <c r="K1140" s="21">
        <v>0.8891</v>
      </c>
      <c r="L1140" s="21">
        <v>0.22070000000000001</v>
      </c>
      <c r="M1140" s="4">
        <v>0</v>
      </c>
      <c r="N1140" s="4">
        <v>0</v>
      </c>
      <c r="O1140" s="4">
        <v>0</v>
      </c>
      <c r="P1140" s="4">
        <v>74.099999999999994</v>
      </c>
      <c r="Q1140" s="15">
        <v>0</v>
      </c>
      <c r="R1140" s="15">
        <v>68770.95</v>
      </c>
      <c r="S1140" s="15">
        <v>51571.8</v>
      </c>
      <c r="T1140" s="15">
        <v>809583.82</v>
      </c>
      <c r="U1140" s="22">
        <f t="shared" si="85"/>
        <v>773270.79999999993</v>
      </c>
      <c r="V1140" s="23">
        <f t="shared" si="86"/>
        <v>4.4853934951417408E-2</v>
      </c>
      <c r="W1140" s="24">
        <f>Parametros!$B$4*H1140+Parametros!$B$5*K1140*100+Parametros!$B$6*P1140+Parametros!$B$7*(1-L1140)*100</f>
        <v>74.462499999999991</v>
      </c>
      <c r="X1140" s="16">
        <f>INDEX('Tasa Referencia'!$B$2:$B$37,MATCH(B1140,'Tasa Referencia'!$A$2:$A$37,0))</f>
        <v>9.5600000000000004E-2</v>
      </c>
      <c r="Y1140" s="16">
        <f>INDEX('Catalogo Proveedores'!$N$2:$N$101,MATCH(A1140,'Catalogo Proveedores'!$A$2:$A$101,0))</f>
        <v>2.8400000000000002E-2</v>
      </c>
      <c r="Z1140" s="14">
        <v>-1.56E-3</v>
      </c>
      <c r="AA1140" s="16">
        <f t="shared" si="87"/>
        <v>0.12243999999999999</v>
      </c>
      <c r="AB1140" s="25">
        <f t="shared" si="88"/>
        <v>9.6718804781363854E-3</v>
      </c>
      <c r="AC1140" s="23">
        <f t="shared" si="89"/>
        <v>3.5182054473281023E-2</v>
      </c>
    </row>
    <row r="1141" spans="1:29" x14ac:dyDescent="0.3">
      <c r="A1141" s="4" t="s">
        <v>138</v>
      </c>
      <c r="B1141" s="18">
        <v>45627</v>
      </c>
      <c r="C1141" s="4" t="s">
        <v>281</v>
      </c>
      <c r="D1141" s="4">
        <v>12</v>
      </c>
      <c r="E1141" s="15">
        <v>672786.76</v>
      </c>
      <c r="F1141" s="19">
        <v>1.1375999999999999</v>
      </c>
      <c r="G1141" s="20">
        <v>2.7400000000000001E-2</v>
      </c>
      <c r="H1141" s="4">
        <v>63</v>
      </c>
      <c r="I1141" s="4">
        <v>8</v>
      </c>
      <c r="J1141" s="4">
        <v>1</v>
      </c>
      <c r="K1141" s="21">
        <v>0.89229999999999998</v>
      </c>
      <c r="L1141" s="21">
        <v>9.0300000000000005E-2</v>
      </c>
      <c r="M1141" s="4">
        <v>1</v>
      </c>
      <c r="N1141" s="4">
        <v>0</v>
      </c>
      <c r="O1141" s="4">
        <v>0</v>
      </c>
      <c r="P1141" s="4">
        <v>83.3</v>
      </c>
      <c r="Q1141" s="15">
        <v>7284.29</v>
      </c>
      <c r="R1141" s="15">
        <v>25539.25</v>
      </c>
      <c r="S1141" s="15">
        <v>19567.86</v>
      </c>
      <c r="T1141" s="15">
        <v>706842.7</v>
      </c>
      <c r="U1141" s="22">
        <f t="shared" si="85"/>
        <v>686042.44000000006</v>
      </c>
      <c r="V1141" s="23">
        <f t="shared" si="86"/>
        <v>2.9426999811980648E-2</v>
      </c>
      <c r="W1141" s="24">
        <f>Parametros!$B$4*H1141+Parametros!$B$5*K1141*100+Parametros!$B$6*P1141+Parametros!$B$7*(1-L1141)*100</f>
        <v>79.124499999999998</v>
      </c>
      <c r="X1141" s="16">
        <f>INDEX('Tasa Referencia'!$B$2:$B$37,MATCH(B1141,'Tasa Referencia'!$A$2:$A$37,0))</f>
        <v>9.2399999999999996E-2</v>
      </c>
      <c r="Y1141" s="16">
        <f>INDEX('Catalogo Proveedores'!$N$2:$N$101,MATCH(A1141,'Catalogo Proveedores'!$A$2:$A$101,0))</f>
        <v>2.8400000000000002E-2</v>
      </c>
      <c r="Z1141" s="14">
        <v>-1.6000000000000001E-4</v>
      </c>
      <c r="AA1141" s="16">
        <f t="shared" si="87"/>
        <v>0.12064</v>
      </c>
      <c r="AB1141" s="25">
        <f t="shared" si="88"/>
        <v>9.5368512440827669E-3</v>
      </c>
      <c r="AC1141" s="23">
        <f t="shared" si="89"/>
        <v>1.9890148567897881E-2</v>
      </c>
    </row>
    <row r="1142" spans="1:29" x14ac:dyDescent="0.3">
      <c r="A1142" s="4" t="s">
        <v>138</v>
      </c>
      <c r="B1142" s="18">
        <v>45658</v>
      </c>
      <c r="C1142" s="4" t="s">
        <v>282</v>
      </c>
      <c r="D1142" s="4">
        <v>1</v>
      </c>
      <c r="E1142" s="15">
        <v>745791.62</v>
      </c>
      <c r="F1142" s="19">
        <v>1.1375999999999999</v>
      </c>
      <c r="G1142" s="20">
        <v>0</v>
      </c>
      <c r="H1142" s="4">
        <v>60</v>
      </c>
      <c r="I1142" s="4">
        <v>5</v>
      </c>
      <c r="J1142" s="4">
        <v>1</v>
      </c>
      <c r="K1142" s="21">
        <v>0.88629999999999998</v>
      </c>
      <c r="L1142" s="21">
        <v>0.215</v>
      </c>
      <c r="M1142" s="4">
        <v>1</v>
      </c>
      <c r="N1142" s="4">
        <v>0</v>
      </c>
      <c r="O1142" s="4">
        <v>0</v>
      </c>
      <c r="P1142" s="4">
        <v>79.2</v>
      </c>
      <c r="Q1142" s="15">
        <v>2697.01</v>
      </c>
      <c r="R1142" s="15">
        <v>100820.81</v>
      </c>
      <c r="S1142" s="15">
        <v>49587.53</v>
      </c>
      <c r="T1142" s="15">
        <v>776703.1</v>
      </c>
      <c r="U1142" s="22">
        <f t="shared" si="85"/>
        <v>799721.90999999992</v>
      </c>
      <c r="V1142" s="23">
        <f t="shared" si="86"/>
        <v>-2.9636562542366497E-2</v>
      </c>
      <c r="W1142" s="24">
        <f>Parametros!$B$4*H1142+Parametros!$B$5*K1142*100+Parametros!$B$6*P1142+Parametros!$B$7*(1-L1142)*100</f>
        <v>75.204000000000008</v>
      </c>
      <c r="X1142" s="16">
        <f>INDEX('Tasa Referencia'!$B$2:$B$37,MATCH(B1142,'Tasa Referencia'!$A$2:$A$37,0))</f>
        <v>8.8900000000000007E-2</v>
      </c>
      <c r="Y1142" s="16">
        <f>INDEX('Catalogo Proveedores'!$N$2:$N$101,MATCH(A1142,'Catalogo Proveedores'!$A$2:$A$101,0))</f>
        <v>2.8400000000000002E-2</v>
      </c>
      <c r="Z1142" s="14">
        <v>-3.3E-3</v>
      </c>
      <c r="AA1142" s="16">
        <f t="shared" si="87"/>
        <v>0.11400000000000002</v>
      </c>
      <c r="AB1142" s="25">
        <f t="shared" si="88"/>
        <v>9.0370179501075842E-3</v>
      </c>
      <c r="AC1142" s="23">
        <f t="shared" si="89"/>
        <v>-3.8673580492474081E-2</v>
      </c>
    </row>
    <row r="1143" spans="1:29" x14ac:dyDescent="0.3">
      <c r="A1143" s="4" t="s">
        <v>138</v>
      </c>
      <c r="B1143" s="18">
        <v>45689</v>
      </c>
      <c r="C1143" s="4" t="s">
        <v>282</v>
      </c>
      <c r="D1143" s="4">
        <v>2</v>
      </c>
      <c r="E1143" s="15">
        <v>735539.77</v>
      </c>
      <c r="F1143" s="19">
        <v>1.1375999999999999</v>
      </c>
      <c r="G1143" s="20">
        <v>0</v>
      </c>
      <c r="H1143" s="4">
        <v>60.4</v>
      </c>
      <c r="I1143" s="4">
        <v>8</v>
      </c>
      <c r="J1143" s="4">
        <v>1</v>
      </c>
      <c r="K1143" s="21">
        <v>0.91169999999999995</v>
      </c>
      <c r="L1143" s="21">
        <v>0.18260000000000001</v>
      </c>
      <c r="M1143" s="4">
        <v>2</v>
      </c>
      <c r="N1143" s="4">
        <v>0</v>
      </c>
      <c r="O1143" s="4">
        <v>0</v>
      </c>
      <c r="P1143" s="4">
        <v>79.3</v>
      </c>
      <c r="Q1143" s="15">
        <v>3317.42</v>
      </c>
      <c r="R1143" s="15">
        <v>40915.230000000003</v>
      </c>
      <c r="S1143" s="15">
        <v>41767.75</v>
      </c>
      <c r="T1143" s="15">
        <v>848719.31</v>
      </c>
      <c r="U1143" s="22">
        <f t="shared" si="85"/>
        <v>738004.67</v>
      </c>
      <c r="V1143" s="23">
        <f t="shared" si="86"/>
        <v>0.13044906448517121</v>
      </c>
      <c r="W1143" s="24">
        <f>Parametros!$B$4*H1143+Parametros!$B$5*K1143*100+Parametros!$B$6*P1143+Parametros!$B$7*(1-L1143)*100</f>
        <v>76.611999999999995</v>
      </c>
      <c r="X1143" s="16">
        <f>INDEX('Tasa Referencia'!$B$2:$B$37,MATCH(B1143,'Tasa Referencia'!$A$2:$A$37,0))</f>
        <v>8.8300000000000003E-2</v>
      </c>
      <c r="Y1143" s="16">
        <f>INDEX('Catalogo Proveedores'!$N$2:$N$101,MATCH(A1143,'Catalogo Proveedores'!$A$2:$A$101,0))</f>
        <v>2.8400000000000002E-2</v>
      </c>
      <c r="Z1143" s="14">
        <v>-5.7299999999999999E-3</v>
      </c>
      <c r="AA1143" s="16">
        <f t="shared" si="87"/>
        <v>0.11097</v>
      </c>
      <c r="AB1143" s="25">
        <f t="shared" si="88"/>
        <v>8.8080233184044676E-3</v>
      </c>
      <c r="AC1143" s="23">
        <f t="shared" si="89"/>
        <v>0.12164104116676674</v>
      </c>
    </row>
    <row r="1144" spans="1:29" x14ac:dyDescent="0.3">
      <c r="A1144" s="4" t="s">
        <v>138</v>
      </c>
      <c r="B1144" s="18">
        <v>45717</v>
      </c>
      <c r="C1144" s="4" t="s">
        <v>282</v>
      </c>
      <c r="D1144" s="4">
        <v>3</v>
      </c>
      <c r="E1144" s="15">
        <v>737012.91</v>
      </c>
      <c r="F1144" s="19">
        <v>1.2222</v>
      </c>
      <c r="G1144" s="20">
        <v>7.4399999999999994E-2</v>
      </c>
      <c r="H1144" s="4">
        <v>61.3</v>
      </c>
      <c r="I1144" s="4">
        <v>8</v>
      </c>
      <c r="J1144" s="4">
        <v>1</v>
      </c>
      <c r="K1144" s="21">
        <v>0.86970000000000003</v>
      </c>
      <c r="L1144" s="21">
        <v>0.20730000000000001</v>
      </c>
      <c r="M1144" s="4">
        <v>2</v>
      </c>
      <c r="N1144" s="4">
        <v>0</v>
      </c>
      <c r="O1144" s="4">
        <v>0</v>
      </c>
      <c r="P1144" s="4">
        <v>84.8</v>
      </c>
      <c r="Q1144" s="15">
        <v>3562.26</v>
      </c>
      <c r="R1144" s="15">
        <v>46434.91</v>
      </c>
      <c r="S1144" s="15">
        <v>47312.09</v>
      </c>
      <c r="T1144" s="15">
        <v>765904.32</v>
      </c>
      <c r="U1144" s="22">
        <f t="shared" si="85"/>
        <v>739697.99000000011</v>
      </c>
      <c r="V1144" s="23">
        <f t="shared" si="86"/>
        <v>3.421619295736554E-2</v>
      </c>
      <c r="W1144" s="24">
        <f>Parametros!$B$4*H1144+Parametros!$B$5*K1144*100+Parametros!$B$6*P1144+Parametros!$B$7*(1-L1144)*100</f>
        <v>76.396500000000003</v>
      </c>
      <c r="X1144" s="16">
        <f>INDEX('Tasa Referencia'!$B$2:$B$37,MATCH(B1144,'Tasa Referencia'!$A$2:$A$37,0))</f>
        <v>8.6800000000000002E-2</v>
      </c>
      <c r="Y1144" s="16">
        <f>INDEX('Catalogo Proveedores'!$N$2:$N$101,MATCH(A1144,'Catalogo Proveedores'!$A$2:$A$101,0))</f>
        <v>2.8400000000000002E-2</v>
      </c>
      <c r="Z1144" s="14">
        <v>1.2E-4</v>
      </c>
      <c r="AA1144" s="16">
        <f t="shared" si="87"/>
        <v>0.11531999999999999</v>
      </c>
      <c r="AB1144" s="25">
        <f t="shared" si="88"/>
        <v>9.1365994923187088E-3</v>
      </c>
      <c r="AC1144" s="23">
        <f t="shared" si="89"/>
        <v>2.5079593465046832E-2</v>
      </c>
    </row>
    <row r="1145" spans="1:29" x14ac:dyDescent="0.3">
      <c r="A1145" s="4" t="s">
        <v>138</v>
      </c>
      <c r="B1145" s="18">
        <v>45748</v>
      </c>
      <c r="C1145" s="4" t="s">
        <v>282</v>
      </c>
      <c r="D1145" s="4">
        <v>4</v>
      </c>
      <c r="E1145" s="15">
        <v>817326.84</v>
      </c>
      <c r="F1145" s="19">
        <v>1.2387999999999999</v>
      </c>
      <c r="G1145" s="20">
        <v>1.35E-2</v>
      </c>
      <c r="H1145" s="4">
        <v>63.4</v>
      </c>
      <c r="I1145" s="4">
        <v>7</v>
      </c>
      <c r="J1145" s="4">
        <v>1</v>
      </c>
      <c r="K1145" s="21">
        <v>0.90529999999999999</v>
      </c>
      <c r="L1145" s="21">
        <v>8.4199999999999997E-2</v>
      </c>
      <c r="M1145" s="4">
        <v>0</v>
      </c>
      <c r="N1145" s="4">
        <v>0</v>
      </c>
      <c r="O1145" s="4">
        <v>0</v>
      </c>
      <c r="P1145" s="4">
        <v>80.599999999999994</v>
      </c>
      <c r="Q1145" s="15">
        <v>0</v>
      </c>
      <c r="R1145" s="15">
        <v>32251.4</v>
      </c>
      <c r="S1145" s="15">
        <v>22285.97</v>
      </c>
      <c r="T1145" s="15">
        <v>864089.1</v>
      </c>
      <c r="U1145" s="22">
        <f t="shared" si="85"/>
        <v>827292.27</v>
      </c>
      <c r="V1145" s="23">
        <f t="shared" si="86"/>
        <v>4.2584532081240183E-2</v>
      </c>
      <c r="W1145" s="24">
        <f>Parametros!$B$4*H1145+Parametros!$B$5*K1145*100+Parametros!$B$6*P1145+Parametros!$B$7*(1-L1145)*100</f>
        <v>79.205999999999989</v>
      </c>
      <c r="X1145" s="16">
        <f>INDEX('Tasa Referencia'!$B$2:$B$37,MATCH(B1145,'Tasa Referencia'!$A$2:$A$37,0))</f>
        <v>8.4000000000000005E-2</v>
      </c>
      <c r="Y1145" s="16">
        <f>INDEX('Catalogo Proveedores'!$N$2:$N$101,MATCH(A1145,'Catalogo Proveedores'!$A$2:$A$101,0))</f>
        <v>2.8400000000000002E-2</v>
      </c>
      <c r="Z1145" s="14">
        <v>1.1800000000000001E-3</v>
      </c>
      <c r="AA1145" s="16">
        <f t="shared" si="87"/>
        <v>0.11358</v>
      </c>
      <c r="AB1145" s="25">
        <f t="shared" si="88"/>
        <v>9.0053102303770949E-3</v>
      </c>
      <c r="AC1145" s="23">
        <f t="shared" si="89"/>
        <v>3.3579221850863088E-2</v>
      </c>
    </row>
    <row r="1146" spans="1:29" x14ac:dyDescent="0.3">
      <c r="A1146" s="4" t="s">
        <v>138</v>
      </c>
      <c r="B1146" s="18">
        <v>45778</v>
      </c>
      <c r="C1146" s="4" t="s">
        <v>282</v>
      </c>
      <c r="D1146" s="4">
        <v>5</v>
      </c>
      <c r="E1146" s="15">
        <v>823241.72</v>
      </c>
      <c r="F1146" s="19">
        <v>1.2387999999999999</v>
      </c>
      <c r="G1146" s="20">
        <v>0</v>
      </c>
      <c r="H1146" s="4">
        <v>62.2</v>
      </c>
      <c r="I1146" s="4">
        <v>6</v>
      </c>
      <c r="J1146" s="4">
        <v>1</v>
      </c>
      <c r="K1146" s="21">
        <v>0.8024</v>
      </c>
      <c r="L1146" s="21">
        <v>9.3200000000000005E-2</v>
      </c>
      <c r="M1146" s="4">
        <v>3</v>
      </c>
      <c r="N1146" s="4">
        <v>1</v>
      </c>
      <c r="O1146" s="4">
        <v>42.9</v>
      </c>
      <c r="P1146" s="4">
        <v>81.8</v>
      </c>
      <c r="Q1146" s="15">
        <v>118781.03</v>
      </c>
      <c r="R1146" s="15">
        <v>24229.27</v>
      </c>
      <c r="S1146" s="15">
        <v>24675.14</v>
      </c>
      <c r="T1146" s="15">
        <v>837821.26</v>
      </c>
      <c r="U1146" s="22">
        <f t="shared" si="85"/>
        <v>941576.88</v>
      </c>
      <c r="V1146" s="23">
        <f t="shared" si="86"/>
        <v>-0.12383980325350062</v>
      </c>
      <c r="W1146" s="24">
        <f>Parametros!$B$4*H1146+Parametros!$B$5*K1146*100+Parametros!$B$6*P1146+Parametros!$B$7*(1-L1146)*100</f>
        <v>75.804000000000002</v>
      </c>
      <c r="X1146" s="16">
        <f>INDEX('Tasa Referencia'!$B$2:$B$37,MATCH(B1146,'Tasa Referencia'!$A$2:$A$37,0))</f>
        <v>8.1699999999999995E-2</v>
      </c>
      <c r="Y1146" s="16">
        <f>INDEX('Catalogo Proveedores'!$N$2:$N$101,MATCH(A1146,'Catalogo Proveedores'!$A$2:$A$101,0))</f>
        <v>2.8400000000000002E-2</v>
      </c>
      <c r="Z1146" s="14">
        <v>4.3400000000000001E-3</v>
      </c>
      <c r="AA1146" s="16">
        <f t="shared" si="87"/>
        <v>0.11444</v>
      </c>
      <c r="AB1146" s="25">
        <f t="shared" si="88"/>
        <v>9.070223810030198E-3</v>
      </c>
      <c r="AC1146" s="23">
        <f t="shared" si="89"/>
        <v>-0.13291002706353083</v>
      </c>
    </row>
    <row r="1147" spans="1:29" x14ac:dyDescent="0.3">
      <c r="A1147" s="4" t="s">
        <v>138</v>
      </c>
      <c r="B1147" s="18">
        <v>45809</v>
      </c>
      <c r="C1147" s="4" t="s">
        <v>282</v>
      </c>
      <c r="D1147" s="4">
        <v>6</v>
      </c>
      <c r="E1147" s="15">
        <v>842149.65</v>
      </c>
      <c r="F1147" s="19">
        <v>1.2387999999999999</v>
      </c>
      <c r="G1147" s="20">
        <v>0</v>
      </c>
      <c r="H1147" s="4">
        <v>62.9</v>
      </c>
      <c r="I1147" s="4">
        <v>8</v>
      </c>
      <c r="J1147" s="4">
        <v>1</v>
      </c>
      <c r="K1147" s="21">
        <v>0.93369999999999997</v>
      </c>
      <c r="L1147" s="21">
        <v>0.14710000000000001</v>
      </c>
      <c r="M1147" s="4">
        <v>0</v>
      </c>
      <c r="N1147" s="4">
        <v>0</v>
      </c>
      <c r="O1147" s="4">
        <v>0</v>
      </c>
      <c r="P1147" s="4">
        <v>74.400000000000006</v>
      </c>
      <c r="Q1147" s="15">
        <v>0</v>
      </c>
      <c r="R1147" s="15">
        <v>64437.04</v>
      </c>
      <c r="S1147" s="15">
        <v>38837.93</v>
      </c>
      <c r="T1147" s="15">
        <v>930169.8</v>
      </c>
      <c r="U1147" s="22">
        <f t="shared" si="85"/>
        <v>867748.76</v>
      </c>
      <c r="V1147" s="23">
        <f t="shared" si="86"/>
        <v>6.7107145383563341E-2</v>
      </c>
      <c r="W1147" s="24">
        <f>Parametros!$B$4*H1147+Parametros!$B$5*K1147*100+Parametros!$B$6*P1147+Parametros!$B$7*(1-L1147)*100</f>
        <v>77.6995</v>
      </c>
      <c r="X1147" s="16">
        <f>INDEX('Tasa Referencia'!$B$2:$B$37,MATCH(B1147,'Tasa Referencia'!$A$2:$A$37,0))</f>
        <v>8.1600000000000006E-2</v>
      </c>
      <c r="Y1147" s="16">
        <f>INDEX('Catalogo Proveedores'!$N$2:$N$101,MATCH(A1147,'Catalogo Proveedores'!$A$2:$A$101,0))</f>
        <v>2.8400000000000002E-2</v>
      </c>
      <c r="Z1147" s="14">
        <v>7.8399999999999997E-3</v>
      </c>
      <c r="AA1147" s="16">
        <f t="shared" si="87"/>
        <v>0.11784000000000001</v>
      </c>
      <c r="AB1147" s="25">
        <f t="shared" si="88"/>
        <v>9.3264100794154814E-3</v>
      </c>
      <c r="AC1147" s="23">
        <f t="shared" si="89"/>
        <v>5.7780735304147859E-2</v>
      </c>
    </row>
    <row r="1148" spans="1:29" x14ac:dyDescent="0.3">
      <c r="A1148" s="4" t="s">
        <v>138</v>
      </c>
      <c r="B1148" s="18">
        <v>45839</v>
      </c>
      <c r="C1148" s="4" t="s">
        <v>282</v>
      </c>
      <c r="D1148" s="4">
        <v>7</v>
      </c>
      <c r="E1148" s="15">
        <v>799052.47</v>
      </c>
      <c r="F1148" s="19">
        <v>1.2387999999999999</v>
      </c>
      <c r="G1148" s="20">
        <v>0</v>
      </c>
      <c r="H1148" s="4">
        <v>62.3</v>
      </c>
      <c r="I1148" s="4">
        <v>6</v>
      </c>
      <c r="J1148" s="4">
        <v>1</v>
      </c>
      <c r="K1148" s="21">
        <v>0.86899999999999999</v>
      </c>
      <c r="L1148" s="21">
        <v>0.1646</v>
      </c>
      <c r="M1148" s="4">
        <v>0</v>
      </c>
      <c r="N1148" s="4">
        <v>0</v>
      </c>
      <c r="O1148" s="4">
        <v>0</v>
      </c>
      <c r="P1148" s="4">
        <v>78.7</v>
      </c>
      <c r="Q1148" s="15">
        <v>0</v>
      </c>
      <c r="R1148" s="15">
        <v>55334.48</v>
      </c>
      <c r="S1148" s="15">
        <v>41043.78</v>
      </c>
      <c r="T1148" s="15">
        <v>808692.39</v>
      </c>
      <c r="U1148" s="22">
        <f t="shared" si="85"/>
        <v>813343.16999999993</v>
      </c>
      <c r="V1148" s="23">
        <f t="shared" si="86"/>
        <v>-5.7509877148713019E-3</v>
      </c>
      <c r="W1148" s="24">
        <f>Parametros!$B$4*H1148+Parametros!$B$5*K1148*100+Parametros!$B$6*P1148+Parametros!$B$7*(1-L1148)*100</f>
        <v>76.146000000000001</v>
      </c>
      <c r="X1148" s="16">
        <f>INDEX('Tasa Referencia'!$B$2:$B$37,MATCH(B1148,'Tasa Referencia'!$A$2:$A$37,0))</f>
        <v>8.0699999999999994E-2</v>
      </c>
      <c r="Y1148" s="16">
        <f>INDEX('Catalogo Proveedores'!$N$2:$N$101,MATCH(A1148,'Catalogo Proveedores'!$A$2:$A$101,0))</f>
        <v>2.8400000000000002E-2</v>
      </c>
      <c r="Z1148" s="14">
        <v>2.15E-3</v>
      </c>
      <c r="AA1148" s="16">
        <f t="shared" si="87"/>
        <v>0.11125</v>
      </c>
      <c r="AB1148" s="25">
        <f t="shared" si="88"/>
        <v>8.8292085306356238E-3</v>
      </c>
      <c r="AC1148" s="23">
        <f t="shared" si="89"/>
        <v>-1.4580196245506926E-2</v>
      </c>
    </row>
    <row r="1149" spans="1:29" x14ac:dyDescent="0.3">
      <c r="A1149" s="4" t="s">
        <v>138</v>
      </c>
      <c r="B1149" s="18">
        <v>45870</v>
      </c>
      <c r="C1149" s="4" t="s">
        <v>282</v>
      </c>
      <c r="D1149" s="4">
        <v>8</v>
      </c>
      <c r="E1149" s="15">
        <v>834682.85</v>
      </c>
      <c r="F1149" s="19">
        <v>1.2387999999999999</v>
      </c>
      <c r="G1149" s="20">
        <v>0</v>
      </c>
      <c r="H1149" s="4">
        <v>60.2</v>
      </c>
      <c r="I1149" s="4">
        <v>5</v>
      </c>
      <c r="J1149" s="4">
        <v>0</v>
      </c>
      <c r="K1149" s="21">
        <v>0.91200000000000003</v>
      </c>
      <c r="L1149" s="21">
        <v>0.22889999999999999</v>
      </c>
      <c r="M1149" s="4">
        <v>1</v>
      </c>
      <c r="N1149" s="4">
        <v>0</v>
      </c>
      <c r="O1149" s="4">
        <v>0</v>
      </c>
      <c r="P1149" s="4">
        <v>83.1</v>
      </c>
      <c r="Q1149" s="15">
        <v>2799.68</v>
      </c>
      <c r="R1149" s="15">
        <v>92228.9</v>
      </c>
      <c r="S1149" s="15">
        <v>57307.45</v>
      </c>
      <c r="T1149" s="15">
        <v>879869.04</v>
      </c>
      <c r="U1149" s="22">
        <f t="shared" si="85"/>
        <v>872403.9800000001</v>
      </c>
      <c r="V1149" s="23">
        <f t="shared" si="86"/>
        <v>8.484285343191459E-3</v>
      </c>
      <c r="W1149" s="24">
        <f>Parametros!$B$4*H1149+Parametros!$B$5*K1149*100+Parametros!$B$6*P1149+Parametros!$B$7*(1-L1149)*100</f>
        <v>76.616500000000002</v>
      </c>
      <c r="X1149" s="16">
        <f>INDEX('Tasa Referencia'!$B$2:$B$37,MATCH(B1149,'Tasa Referencia'!$A$2:$A$37,0))</f>
        <v>7.7399999999999997E-2</v>
      </c>
      <c r="Y1149" s="16">
        <f>INDEX('Catalogo Proveedores'!$N$2:$N$101,MATCH(A1149,'Catalogo Proveedores'!$A$2:$A$101,0))</f>
        <v>2.8400000000000002E-2</v>
      </c>
      <c r="Z1149" s="14">
        <v>-2.5999999999999998E-4</v>
      </c>
      <c r="AA1149" s="16">
        <f t="shared" si="87"/>
        <v>0.10554000000000001</v>
      </c>
      <c r="AB1149" s="25">
        <f t="shared" si="88"/>
        <v>8.3962107259691887E-3</v>
      </c>
      <c r="AC1149" s="23">
        <f t="shared" si="89"/>
        <v>8.8074617222270307E-5</v>
      </c>
    </row>
    <row r="1150" spans="1:29" x14ac:dyDescent="0.3">
      <c r="A1150" s="4" t="s">
        <v>138</v>
      </c>
      <c r="B1150" s="18">
        <v>45901</v>
      </c>
      <c r="C1150" s="4" t="s">
        <v>282</v>
      </c>
      <c r="D1150" s="4">
        <v>9</v>
      </c>
      <c r="E1150" s="15">
        <v>767850.19</v>
      </c>
      <c r="F1150" s="19">
        <v>1.2387999999999999</v>
      </c>
      <c r="G1150" s="20">
        <v>0</v>
      </c>
      <c r="H1150" s="4">
        <v>63.4</v>
      </c>
      <c r="I1150" s="4">
        <v>7</v>
      </c>
      <c r="J1150" s="4">
        <v>1</v>
      </c>
      <c r="K1150" s="21">
        <v>0.92849999999999999</v>
      </c>
      <c r="L1150" s="21">
        <v>9.74E-2</v>
      </c>
      <c r="M1150" s="4">
        <v>1</v>
      </c>
      <c r="N1150" s="4">
        <v>0</v>
      </c>
      <c r="O1150" s="4">
        <v>0</v>
      </c>
      <c r="P1150" s="4">
        <v>82.6</v>
      </c>
      <c r="Q1150" s="15">
        <v>2691.25</v>
      </c>
      <c r="R1150" s="15">
        <v>24081.25</v>
      </c>
      <c r="S1150" s="15">
        <v>23967.33</v>
      </c>
      <c r="T1150" s="15">
        <v>857960.84</v>
      </c>
      <c r="U1150" s="22">
        <f t="shared" si="85"/>
        <v>770655.36</v>
      </c>
      <c r="V1150" s="23">
        <f t="shared" si="86"/>
        <v>0.10175928309268752</v>
      </c>
      <c r="W1150" s="24">
        <f>Parametros!$B$4*H1150+Parametros!$B$5*K1150*100+Parametros!$B$6*P1150+Parametros!$B$7*(1-L1150)*100</f>
        <v>80.103999999999999</v>
      </c>
      <c r="X1150" s="16">
        <f>INDEX('Tasa Referencia'!$B$2:$B$37,MATCH(B1150,'Tasa Referencia'!$A$2:$A$37,0))</f>
        <v>7.4899999999999994E-2</v>
      </c>
      <c r="Y1150" s="16">
        <f>INDEX('Catalogo Proveedores'!$N$2:$N$101,MATCH(A1150,'Catalogo Proveedores'!$A$2:$A$101,0))</f>
        <v>2.8400000000000002E-2</v>
      </c>
      <c r="Z1150" s="14">
        <v>-3.5899999999999999E-3</v>
      </c>
      <c r="AA1150" s="16">
        <f t="shared" si="87"/>
        <v>9.9710000000000007E-2</v>
      </c>
      <c r="AB1150" s="25">
        <f t="shared" si="88"/>
        <v>7.9519928661939687E-3</v>
      </c>
      <c r="AC1150" s="23">
        <f t="shared" si="89"/>
        <v>9.3807290226493548E-2</v>
      </c>
    </row>
    <row r="1151" spans="1:29" x14ac:dyDescent="0.3">
      <c r="A1151" s="4" t="s">
        <v>138</v>
      </c>
      <c r="B1151" s="18">
        <v>45931</v>
      </c>
      <c r="C1151" s="4" t="s">
        <v>282</v>
      </c>
      <c r="D1151" s="4">
        <v>10</v>
      </c>
      <c r="E1151" s="15">
        <v>687116.34</v>
      </c>
      <c r="F1151" s="19">
        <v>1.2387999999999999</v>
      </c>
      <c r="G1151" s="20">
        <v>0</v>
      </c>
      <c r="H1151" s="4">
        <v>64.400000000000006</v>
      </c>
      <c r="I1151" s="4">
        <v>6</v>
      </c>
      <c r="J1151" s="4">
        <v>1</v>
      </c>
      <c r="K1151" s="21">
        <v>0.87739999999999996</v>
      </c>
      <c r="L1151" s="21">
        <v>0.14630000000000001</v>
      </c>
      <c r="M1151" s="4">
        <v>1</v>
      </c>
      <c r="N1151" s="4">
        <v>0</v>
      </c>
      <c r="O1151" s="4">
        <v>0</v>
      </c>
      <c r="P1151" s="4">
        <v>76.7</v>
      </c>
      <c r="Q1151" s="15">
        <v>4896.34</v>
      </c>
      <c r="R1151" s="15">
        <v>30582.53</v>
      </c>
      <c r="S1151" s="15">
        <v>31533.74</v>
      </c>
      <c r="T1151" s="15">
        <v>726444.4</v>
      </c>
      <c r="U1151" s="22">
        <f t="shared" si="85"/>
        <v>691061.47</v>
      </c>
      <c r="V1151" s="23">
        <f t="shared" si="86"/>
        <v>4.8707003591740884E-2</v>
      </c>
      <c r="W1151" s="24">
        <f>Parametros!$B$4*H1151+Parametros!$B$5*K1151*100+Parametros!$B$6*P1151+Parametros!$B$7*(1-L1151)*100</f>
        <v>77.007499999999993</v>
      </c>
      <c r="X1151" s="16">
        <f>INDEX('Tasa Referencia'!$B$2:$B$37,MATCH(B1151,'Tasa Referencia'!$A$2:$A$37,0))</f>
        <v>7.4300000000000005E-2</v>
      </c>
      <c r="Y1151" s="16">
        <f>INDEX('Catalogo Proveedores'!$N$2:$N$101,MATCH(A1151,'Catalogo Proveedores'!$A$2:$A$101,0))</f>
        <v>2.8400000000000002E-2</v>
      </c>
      <c r="Z1151" s="14">
        <v>2.4499999999999999E-3</v>
      </c>
      <c r="AA1151" s="16">
        <f t="shared" si="87"/>
        <v>0.10515000000000001</v>
      </c>
      <c r="AB1151" s="25">
        <f t="shared" si="88"/>
        <v>8.3665617065320497E-3</v>
      </c>
      <c r="AC1151" s="23">
        <f t="shared" si="89"/>
        <v>4.0340441885208835E-2</v>
      </c>
    </row>
    <row r="1152" spans="1:29" x14ac:dyDescent="0.3">
      <c r="A1152" s="4" t="s">
        <v>138</v>
      </c>
      <c r="B1152" s="18">
        <v>45962</v>
      </c>
      <c r="C1152" s="4" t="s">
        <v>282</v>
      </c>
      <c r="D1152" s="4">
        <v>11</v>
      </c>
      <c r="E1152" s="15">
        <v>799324.13</v>
      </c>
      <c r="F1152" s="19">
        <v>1.2387999999999999</v>
      </c>
      <c r="G1152" s="20">
        <v>0</v>
      </c>
      <c r="H1152" s="4">
        <v>60.2</v>
      </c>
      <c r="I1152" s="4">
        <v>7</v>
      </c>
      <c r="J1152" s="4">
        <v>1</v>
      </c>
      <c r="K1152" s="21">
        <v>0.89680000000000004</v>
      </c>
      <c r="L1152" s="21">
        <v>8.5199999999999998E-2</v>
      </c>
      <c r="M1152" s="4">
        <v>0</v>
      </c>
      <c r="N1152" s="4">
        <v>0</v>
      </c>
      <c r="O1152" s="4">
        <v>0</v>
      </c>
      <c r="P1152" s="4">
        <v>84</v>
      </c>
      <c r="Q1152" s="15">
        <v>0</v>
      </c>
      <c r="R1152" s="15">
        <v>33274.92</v>
      </c>
      <c r="S1152" s="15">
        <v>22025.22</v>
      </c>
      <c r="T1152" s="15">
        <v>843910.69</v>
      </c>
      <c r="U1152" s="22">
        <f t="shared" si="85"/>
        <v>810573.83000000007</v>
      </c>
      <c r="V1152" s="23">
        <f t="shared" si="86"/>
        <v>3.9502829381151544E-2</v>
      </c>
      <c r="W1152" s="24">
        <f>Parametros!$B$4*H1152+Parametros!$B$5*K1152*100+Parametros!$B$6*P1152+Parametros!$B$7*(1-L1152)*100</f>
        <v>78.496000000000009</v>
      </c>
      <c r="X1152" s="16">
        <f>INDEX('Tasa Referencia'!$B$2:$B$37,MATCH(B1152,'Tasa Referencia'!$A$2:$A$37,0))</f>
        <v>7.2800000000000004E-2</v>
      </c>
      <c r="Y1152" s="16">
        <f>INDEX('Catalogo Proveedores'!$N$2:$N$101,MATCH(A1152,'Catalogo Proveedores'!$A$2:$A$101,0))</f>
        <v>2.8400000000000002E-2</v>
      </c>
      <c r="Z1152" s="14">
        <v>2.4399999999999999E-3</v>
      </c>
      <c r="AA1152" s="16">
        <f t="shared" si="87"/>
        <v>0.10364000000000001</v>
      </c>
      <c r="AB1152" s="25">
        <f t="shared" si="88"/>
        <v>8.2516762560362888E-3</v>
      </c>
      <c r="AC1152" s="23">
        <f t="shared" si="89"/>
        <v>3.1251153125115255E-2</v>
      </c>
    </row>
    <row r="1153" spans="1:29" x14ac:dyDescent="0.3">
      <c r="A1153" s="4" t="s">
        <v>138</v>
      </c>
      <c r="B1153" s="18">
        <v>45992</v>
      </c>
      <c r="C1153" s="4" t="s">
        <v>282</v>
      </c>
      <c r="D1153" s="4">
        <v>12</v>
      </c>
      <c r="E1153" s="15">
        <v>713591.31</v>
      </c>
      <c r="F1153" s="19">
        <v>1.2387999999999999</v>
      </c>
      <c r="G1153" s="20">
        <v>0</v>
      </c>
      <c r="H1153" s="4">
        <v>65.5</v>
      </c>
      <c r="I1153" s="4">
        <v>7</v>
      </c>
      <c r="J1153" s="4">
        <v>1</v>
      </c>
      <c r="K1153" s="21">
        <v>0.91169999999999995</v>
      </c>
      <c r="L1153" s="21">
        <v>0.14630000000000001</v>
      </c>
      <c r="M1153" s="4">
        <v>0</v>
      </c>
      <c r="N1153" s="4">
        <v>0</v>
      </c>
      <c r="O1153" s="4">
        <v>0</v>
      </c>
      <c r="P1153" s="4">
        <v>81.900000000000006</v>
      </c>
      <c r="Q1153" s="15">
        <v>0</v>
      </c>
      <c r="R1153" s="15">
        <v>70112.86</v>
      </c>
      <c r="S1153" s="15">
        <v>32746.45</v>
      </c>
      <c r="T1153" s="15">
        <v>824269.62</v>
      </c>
      <c r="U1153" s="22">
        <f t="shared" si="85"/>
        <v>750957.72000000009</v>
      </c>
      <c r="V1153" s="23">
        <f t="shared" si="86"/>
        <v>8.8941649942163234E-2</v>
      </c>
      <c r="W1153" s="24">
        <f>Parametros!$B$4*H1153+Parametros!$B$5*K1153*100+Parametros!$B$6*P1153+Parametros!$B$7*(1-L1153)*100</f>
        <v>79.461500000000001</v>
      </c>
      <c r="X1153" s="16">
        <f>INDEX('Tasa Referencia'!$B$2:$B$37,MATCH(B1153,'Tasa Referencia'!$A$2:$A$37,0))</f>
        <v>6.9599999999999995E-2</v>
      </c>
      <c r="Y1153" s="16">
        <f>INDEX('Catalogo Proveedores'!$N$2:$N$101,MATCH(A1153,'Catalogo Proveedores'!$A$2:$A$101,0))</f>
        <v>2.8400000000000002E-2</v>
      </c>
      <c r="Z1153" s="14">
        <v>2.5500000000000002E-3</v>
      </c>
      <c r="AA1153" s="16">
        <f t="shared" si="87"/>
        <v>0.10055</v>
      </c>
      <c r="AB1153" s="25">
        <f t="shared" si="88"/>
        <v>8.016129729742083E-3</v>
      </c>
      <c r="AC1153" s="23">
        <f t="shared" si="89"/>
        <v>8.0925520212421151E-2</v>
      </c>
    </row>
    <row r="1154" spans="1:29" x14ac:dyDescent="0.3">
      <c r="A1154" s="4" t="s">
        <v>140</v>
      </c>
      <c r="B1154" s="18">
        <v>44927</v>
      </c>
      <c r="C1154" s="4" t="s">
        <v>279</v>
      </c>
      <c r="D1154" s="4">
        <v>1</v>
      </c>
      <c r="E1154" s="15">
        <v>764908.74</v>
      </c>
      <c r="F1154" s="19">
        <v>1.0489999999999999</v>
      </c>
      <c r="G1154" s="20">
        <v>4.9000000000000002E-2</v>
      </c>
      <c r="H1154" s="4">
        <v>69.5</v>
      </c>
      <c r="I1154" s="4">
        <v>4</v>
      </c>
      <c r="J1154" s="4">
        <v>0</v>
      </c>
      <c r="K1154" s="21">
        <v>0.89900000000000002</v>
      </c>
      <c r="L1154" s="21">
        <v>7.8399999999999997E-2</v>
      </c>
      <c r="M1154" s="4">
        <v>0</v>
      </c>
      <c r="N1154" s="4">
        <v>0</v>
      </c>
      <c r="O1154" s="4">
        <v>0</v>
      </c>
      <c r="P1154" s="4">
        <v>74.7</v>
      </c>
      <c r="Q1154" s="15">
        <v>0</v>
      </c>
      <c r="R1154" s="15">
        <v>33391.230000000003</v>
      </c>
      <c r="S1154" s="15">
        <v>17997.150000000001</v>
      </c>
      <c r="T1154" s="15">
        <v>802826.07</v>
      </c>
      <c r="U1154" s="22">
        <f t="shared" ref="U1154:U1217" si="90">E1154+Q1154+R1154-S1154</f>
        <v>780302.82</v>
      </c>
      <c r="V1154" s="23">
        <f t="shared" ref="V1154:V1217" si="91">IF(T1154=0,0,(T1154-U1154)/T1154)</f>
        <v>2.8054955913427177E-2</v>
      </c>
      <c r="W1154" s="24">
        <f>Parametros!$B$4*H1154+Parametros!$B$5*K1154*100+Parametros!$B$6*P1154+Parametros!$B$7*(1-L1154)*100</f>
        <v>80.058999999999997</v>
      </c>
      <c r="X1154" s="16">
        <f>INDEX('Tasa Referencia'!$B$2:$B$37,MATCH(B1154,'Tasa Referencia'!$A$2:$A$37,0))</f>
        <v>0.1125</v>
      </c>
      <c r="Y1154" s="16">
        <f>INDEX('Catalogo Proveedores'!$N$2:$N$101,MATCH(A1154,'Catalogo Proveedores'!$A$2:$A$101,0))</f>
        <v>2.6699999999999998E-2</v>
      </c>
      <c r="Z1154" s="14">
        <v>-6.0000000000000002E-5</v>
      </c>
      <c r="AA1154" s="16">
        <f t="shared" ref="AA1154:AA1217" si="92">X1154+Y1154+Z1154</f>
        <v>0.13913999999999999</v>
      </c>
      <c r="AB1154" s="25">
        <f t="shared" ref="AB1154:AB1217" si="93">(1+AA1154)^(1/12)-1</f>
        <v>1.0915274276485754E-2</v>
      </c>
      <c r="AC1154" s="23">
        <f t="shared" ref="AC1154:AC1217" si="94">V1154-AB1154</f>
        <v>1.7139681636941424E-2</v>
      </c>
    </row>
    <row r="1155" spans="1:29" x14ac:dyDescent="0.3">
      <c r="A1155" s="4" t="s">
        <v>140</v>
      </c>
      <c r="B1155" s="18">
        <v>44958</v>
      </c>
      <c r="C1155" s="4" t="s">
        <v>279</v>
      </c>
      <c r="D1155" s="4">
        <v>2</v>
      </c>
      <c r="E1155" s="15">
        <v>839294.19</v>
      </c>
      <c r="F1155" s="19">
        <v>1.0489999999999999</v>
      </c>
      <c r="G1155" s="20">
        <v>0</v>
      </c>
      <c r="H1155" s="4">
        <v>66.7</v>
      </c>
      <c r="I1155" s="4">
        <v>7</v>
      </c>
      <c r="J1155" s="4">
        <v>0</v>
      </c>
      <c r="K1155" s="21">
        <v>0.94469999999999998</v>
      </c>
      <c r="L1155" s="21">
        <v>0.155</v>
      </c>
      <c r="M1155" s="4">
        <v>2</v>
      </c>
      <c r="N1155" s="4">
        <v>0</v>
      </c>
      <c r="O1155" s="4">
        <v>0</v>
      </c>
      <c r="P1155" s="4">
        <v>75.900000000000006</v>
      </c>
      <c r="Q1155" s="15">
        <v>21966.33</v>
      </c>
      <c r="R1155" s="15">
        <v>52159.15</v>
      </c>
      <c r="S1155" s="15">
        <v>39025.910000000003</v>
      </c>
      <c r="T1155" s="15">
        <v>929120.93</v>
      </c>
      <c r="U1155" s="22">
        <f t="shared" si="90"/>
        <v>874393.75999999989</v>
      </c>
      <c r="V1155" s="23">
        <f t="shared" si="91"/>
        <v>5.8902095769169847E-2</v>
      </c>
      <c r="W1155" s="24">
        <f>Parametros!$B$4*H1155+Parametros!$B$5*K1155*100+Parametros!$B$6*P1155+Parametros!$B$7*(1-L1155)*100</f>
        <v>79.540999999999997</v>
      </c>
      <c r="X1155" s="16">
        <f>INDEX('Tasa Referencia'!$B$2:$B$37,MATCH(B1155,'Tasa Referencia'!$A$2:$A$37,0))</f>
        <v>0.11409999999999999</v>
      </c>
      <c r="Y1155" s="16">
        <f>INDEX('Catalogo Proveedores'!$N$2:$N$101,MATCH(A1155,'Catalogo Proveedores'!$A$2:$A$101,0))</f>
        <v>2.6699999999999998E-2</v>
      </c>
      <c r="Z1155" s="14">
        <v>-7.5000000000000002E-4</v>
      </c>
      <c r="AA1155" s="16">
        <f t="shared" si="92"/>
        <v>0.14004999999999998</v>
      </c>
      <c r="AB1155" s="25">
        <f t="shared" si="93"/>
        <v>1.0982546974038554E-2</v>
      </c>
      <c r="AC1155" s="23">
        <f t="shared" si="94"/>
        <v>4.7919548795131293E-2</v>
      </c>
    </row>
    <row r="1156" spans="1:29" x14ac:dyDescent="0.3">
      <c r="A1156" s="4" t="s">
        <v>140</v>
      </c>
      <c r="B1156" s="18">
        <v>44986</v>
      </c>
      <c r="C1156" s="4" t="s">
        <v>279</v>
      </c>
      <c r="D1156" s="4">
        <v>3</v>
      </c>
      <c r="E1156" s="15">
        <v>896948.09</v>
      </c>
      <c r="F1156" s="19">
        <v>1.0489999999999999</v>
      </c>
      <c r="G1156" s="20">
        <v>0</v>
      </c>
      <c r="H1156" s="4">
        <v>66.8</v>
      </c>
      <c r="I1156" s="4">
        <v>7</v>
      </c>
      <c r="J1156" s="4">
        <v>1</v>
      </c>
      <c r="K1156" s="21">
        <v>0.90039999999999998</v>
      </c>
      <c r="L1156" s="21">
        <v>0.15359999999999999</v>
      </c>
      <c r="M1156" s="4">
        <v>1</v>
      </c>
      <c r="N1156" s="4">
        <v>0</v>
      </c>
      <c r="O1156" s="4">
        <v>0</v>
      </c>
      <c r="P1156" s="4">
        <v>74.5</v>
      </c>
      <c r="Q1156" s="15">
        <v>3453.83</v>
      </c>
      <c r="R1156" s="15">
        <v>41435.61</v>
      </c>
      <c r="S1156" s="15">
        <v>43115.74</v>
      </c>
      <c r="T1156" s="15">
        <v>981082.67</v>
      </c>
      <c r="U1156" s="22">
        <f t="shared" si="90"/>
        <v>898721.78999999992</v>
      </c>
      <c r="V1156" s="23">
        <f t="shared" si="91"/>
        <v>8.3948970375758561E-2</v>
      </c>
      <c r="W1156" s="24">
        <f>Parametros!$B$4*H1156+Parametros!$B$5*K1156*100+Parametros!$B$6*P1156+Parametros!$B$7*(1-L1156)*100</f>
        <v>77.988</v>
      </c>
      <c r="X1156" s="16">
        <f>INDEX('Tasa Referencia'!$B$2:$B$37,MATCH(B1156,'Tasa Referencia'!$A$2:$A$37,0))</f>
        <v>0.114</v>
      </c>
      <c r="Y1156" s="16">
        <f>INDEX('Catalogo Proveedores'!$N$2:$N$101,MATCH(A1156,'Catalogo Proveedores'!$A$2:$A$101,0))</f>
        <v>2.6699999999999998E-2</v>
      </c>
      <c r="Z1156" s="14">
        <v>-5.3299999999999997E-3</v>
      </c>
      <c r="AA1156" s="16">
        <f t="shared" si="92"/>
        <v>0.13536999999999999</v>
      </c>
      <c r="AB1156" s="25">
        <f t="shared" si="93"/>
        <v>1.0636047270336624E-2</v>
      </c>
      <c r="AC1156" s="23">
        <f t="shared" si="94"/>
        <v>7.3312923105421937E-2</v>
      </c>
    </row>
    <row r="1157" spans="1:29" x14ac:dyDescent="0.3">
      <c r="A1157" s="4" t="s">
        <v>140</v>
      </c>
      <c r="B1157" s="18">
        <v>45017</v>
      </c>
      <c r="C1157" s="4" t="s">
        <v>279</v>
      </c>
      <c r="D1157" s="4">
        <v>4</v>
      </c>
      <c r="E1157" s="15">
        <v>786444.11</v>
      </c>
      <c r="F1157" s="19">
        <v>1.0489999999999999</v>
      </c>
      <c r="G1157" s="20">
        <v>0</v>
      </c>
      <c r="H1157" s="4">
        <v>68.599999999999994</v>
      </c>
      <c r="I1157" s="4">
        <v>8</v>
      </c>
      <c r="J1157" s="4">
        <v>1</v>
      </c>
      <c r="K1157" s="21">
        <v>0.92349999999999999</v>
      </c>
      <c r="L1157" s="21">
        <v>0.17469999999999999</v>
      </c>
      <c r="M1157" s="4">
        <v>0</v>
      </c>
      <c r="N1157" s="4">
        <v>0</v>
      </c>
      <c r="O1157" s="4">
        <v>0</v>
      </c>
      <c r="P1157" s="4">
        <v>73.099999999999994</v>
      </c>
      <c r="Q1157" s="15">
        <v>0</v>
      </c>
      <c r="R1157" s="15">
        <v>52223.92</v>
      </c>
      <c r="S1157" s="15">
        <v>42782.54</v>
      </c>
      <c r="T1157" s="15">
        <v>881575.66</v>
      </c>
      <c r="U1157" s="22">
        <f t="shared" si="90"/>
        <v>795885.49</v>
      </c>
      <c r="V1157" s="23">
        <f t="shared" si="91"/>
        <v>9.7201152309490987E-2</v>
      </c>
      <c r="W1157" s="24">
        <f>Parametros!$B$4*H1157+Parametros!$B$5*K1157*100+Parametros!$B$6*P1157+Parametros!$B$7*(1-L1157)*100</f>
        <v>78.714499999999987</v>
      </c>
      <c r="X1157" s="16">
        <f>INDEX('Tasa Referencia'!$B$2:$B$37,MATCH(B1157,'Tasa Referencia'!$A$2:$A$37,0))</f>
        <v>0.1119</v>
      </c>
      <c r="Y1157" s="16">
        <f>INDEX('Catalogo Proveedores'!$N$2:$N$101,MATCH(A1157,'Catalogo Proveedores'!$A$2:$A$101,0))</f>
        <v>2.6699999999999998E-2</v>
      </c>
      <c r="Z1157" s="14">
        <v>-5.11E-3</v>
      </c>
      <c r="AA1157" s="16">
        <f t="shared" si="92"/>
        <v>0.13349</v>
      </c>
      <c r="AB1157" s="25">
        <f t="shared" si="93"/>
        <v>1.0496486359173662E-2</v>
      </c>
      <c r="AC1157" s="23">
        <f t="shared" si="94"/>
        <v>8.6704665950317325E-2</v>
      </c>
    </row>
    <row r="1158" spans="1:29" x14ac:dyDescent="0.3">
      <c r="A1158" s="4" t="s">
        <v>140</v>
      </c>
      <c r="B1158" s="18">
        <v>45047</v>
      </c>
      <c r="C1158" s="4" t="s">
        <v>279</v>
      </c>
      <c r="D1158" s="4">
        <v>5</v>
      </c>
      <c r="E1158" s="15">
        <v>909854.68</v>
      </c>
      <c r="F1158" s="19">
        <v>1.0489999999999999</v>
      </c>
      <c r="G1158" s="20">
        <v>0</v>
      </c>
      <c r="H1158" s="4">
        <v>71.7</v>
      </c>
      <c r="I1158" s="4">
        <v>7</v>
      </c>
      <c r="J1158" s="4">
        <v>0</v>
      </c>
      <c r="K1158" s="21">
        <v>0.99070000000000003</v>
      </c>
      <c r="L1158" s="21">
        <v>0.15029999999999999</v>
      </c>
      <c r="M1158" s="4">
        <v>0</v>
      </c>
      <c r="N1158" s="4">
        <v>0</v>
      </c>
      <c r="O1158" s="4">
        <v>0</v>
      </c>
      <c r="P1158" s="4">
        <v>76</v>
      </c>
      <c r="Q1158" s="15">
        <v>0</v>
      </c>
      <c r="R1158" s="15">
        <v>86325.68</v>
      </c>
      <c r="S1158" s="15">
        <v>41035.769999999997</v>
      </c>
      <c r="T1158" s="15">
        <v>992581.39</v>
      </c>
      <c r="U1158" s="22">
        <f t="shared" si="90"/>
        <v>955144.59000000008</v>
      </c>
      <c r="V1158" s="23">
        <f t="shared" si="91"/>
        <v>3.7716604781397253E-2</v>
      </c>
      <c r="W1158" s="24">
        <f>Parametros!$B$4*H1158+Parametros!$B$5*K1158*100+Parametros!$B$6*P1158+Parametros!$B$7*(1-L1158)*100</f>
        <v>82.761499999999984</v>
      </c>
      <c r="X1158" s="16">
        <f>INDEX('Tasa Referencia'!$B$2:$B$37,MATCH(B1158,'Tasa Referencia'!$A$2:$A$37,0))</f>
        <v>0.11210000000000001</v>
      </c>
      <c r="Y1158" s="16">
        <f>INDEX('Catalogo Proveedores'!$N$2:$N$101,MATCH(A1158,'Catalogo Proveedores'!$A$2:$A$101,0))</f>
        <v>2.6699999999999998E-2</v>
      </c>
      <c r="Z1158" s="14">
        <v>-2.82E-3</v>
      </c>
      <c r="AA1158" s="16">
        <f t="shared" si="92"/>
        <v>0.13598000000000002</v>
      </c>
      <c r="AB1158" s="25">
        <f t="shared" si="93"/>
        <v>1.0681284816363101E-2</v>
      </c>
      <c r="AC1158" s="23">
        <f t="shared" si="94"/>
        <v>2.7035319965034152E-2</v>
      </c>
    </row>
    <row r="1159" spans="1:29" x14ac:dyDescent="0.3">
      <c r="A1159" s="4" t="s">
        <v>140</v>
      </c>
      <c r="B1159" s="18">
        <v>45078</v>
      </c>
      <c r="C1159" s="4" t="s">
        <v>279</v>
      </c>
      <c r="D1159" s="4">
        <v>6</v>
      </c>
      <c r="E1159" s="15">
        <v>975059.32</v>
      </c>
      <c r="F1159" s="19">
        <v>1.0489999999999999</v>
      </c>
      <c r="G1159" s="20">
        <v>0</v>
      </c>
      <c r="H1159" s="4">
        <v>73.5</v>
      </c>
      <c r="I1159" s="4">
        <v>10</v>
      </c>
      <c r="J1159" s="4">
        <v>2</v>
      </c>
      <c r="K1159" s="21">
        <v>0.80969999999999998</v>
      </c>
      <c r="L1159" s="21">
        <v>0.1187</v>
      </c>
      <c r="M1159" s="4">
        <v>3</v>
      </c>
      <c r="N1159" s="4">
        <v>0</v>
      </c>
      <c r="O1159" s="4">
        <v>0</v>
      </c>
      <c r="P1159" s="4">
        <v>72</v>
      </c>
      <c r="Q1159" s="15">
        <v>35953.910000000003</v>
      </c>
      <c r="R1159" s="15">
        <v>77586.39</v>
      </c>
      <c r="S1159" s="15">
        <v>38632.19</v>
      </c>
      <c r="T1159" s="15">
        <v>1006914.06</v>
      </c>
      <c r="U1159" s="22">
        <f t="shared" si="90"/>
        <v>1049967.43</v>
      </c>
      <c r="V1159" s="23">
        <f t="shared" si="91"/>
        <v>-4.2757740417290309E-2</v>
      </c>
      <c r="W1159" s="24">
        <f>Parametros!$B$4*H1159+Parametros!$B$5*K1159*100+Parametros!$B$6*P1159+Parametros!$B$7*(1-L1159)*100</f>
        <v>77.635499999999993</v>
      </c>
      <c r="X1159" s="16">
        <f>INDEX('Tasa Referencia'!$B$2:$B$37,MATCH(B1159,'Tasa Referencia'!$A$2:$A$37,0))</f>
        <v>0.1119</v>
      </c>
      <c r="Y1159" s="16">
        <f>INDEX('Catalogo Proveedores'!$N$2:$N$101,MATCH(A1159,'Catalogo Proveedores'!$A$2:$A$101,0))</f>
        <v>2.6699999999999998E-2</v>
      </c>
      <c r="Z1159" s="14">
        <v>-2.0400000000000001E-3</v>
      </c>
      <c r="AA1159" s="16">
        <f t="shared" si="92"/>
        <v>0.13656000000000001</v>
      </c>
      <c r="AB1159" s="25">
        <f t="shared" si="93"/>
        <v>1.0724276918118836E-2</v>
      </c>
      <c r="AC1159" s="23">
        <f t="shared" si="94"/>
        <v>-5.3482017335409145E-2</v>
      </c>
    </row>
    <row r="1160" spans="1:29" x14ac:dyDescent="0.3">
      <c r="A1160" s="4" t="s">
        <v>140</v>
      </c>
      <c r="B1160" s="18">
        <v>45108</v>
      </c>
      <c r="C1160" s="4" t="s">
        <v>279</v>
      </c>
      <c r="D1160" s="4">
        <v>7</v>
      </c>
      <c r="E1160" s="15">
        <v>873947.22</v>
      </c>
      <c r="F1160" s="19">
        <v>1.0489999999999999</v>
      </c>
      <c r="G1160" s="20">
        <v>0</v>
      </c>
      <c r="H1160" s="4">
        <v>70.2</v>
      </c>
      <c r="I1160" s="4">
        <v>6</v>
      </c>
      <c r="J1160" s="4">
        <v>1</v>
      </c>
      <c r="K1160" s="21">
        <v>0.9113</v>
      </c>
      <c r="L1160" s="21">
        <v>0.16400000000000001</v>
      </c>
      <c r="M1160" s="4">
        <v>0</v>
      </c>
      <c r="N1160" s="4">
        <v>0</v>
      </c>
      <c r="O1160" s="4">
        <v>0</v>
      </c>
      <c r="P1160" s="4">
        <v>71.599999999999994</v>
      </c>
      <c r="Q1160" s="15">
        <v>0</v>
      </c>
      <c r="R1160" s="15">
        <v>89900.33</v>
      </c>
      <c r="S1160" s="15">
        <v>44745.83</v>
      </c>
      <c r="T1160" s="15">
        <v>924366.67</v>
      </c>
      <c r="U1160" s="22">
        <f t="shared" si="90"/>
        <v>919101.72</v>
      </c>
      <c r="V1160" s="23">
        <f t="shared" si="91"/>
        <v>5.6957376016165424E-3</v>
      </c>
      <c r="W1160" s="24">
        <f>Parametros!$B$4*H1160+Parametros!$B$5*K1160*100+Parametros!$B$6*P1160+Parametros!$B$7*(1-L1160)*100</f>
        <v>78.768999999999977</v>
      </c>
      <c r="X1160" s="16">
        <f>INDEX('Tasa Referencia'!$B$2:$B$37,MATCH(B1160,'Tasa Referencia'!$A$2:$A$37,0))</f>
        <v>0.1132</v>
      </c>
      <c r="Y1160" s="16">
        <f>INDEX('Catalogo Proveedores'!$N$2:$N$101,MATCH(A1160,'Catalogo Proveedores'!$A$2:$A$101,0))</f>
        <v>2.6699999999999998E-2</v>
      </c>
      <c r="Z1160" s="14">
        <v>1.8600000000000001E-3</v>
      </c>
      <c r="AA1160" s="16">
        <f t="shared" si="92"/>
        <v>0.14176</v>
      </c>
      <c r="AB1160" s="25">
        <f t="shared" si="93"/>
        <v>1.1108827459453297E-2</v>
      </c>
      <c r="AC1160" s="23">
        <f t="shared" si="94"/>
        <v>-5.4130898578367542E-3</v>
      </c>
    </row>
    <row r="1161" spans="1:29" x14ac:dyDescent="0.3">
      <c r="A1161" s="4" t="s">
        <v>140</v>
      </c>
      <c r="B1161" s="18">
        <v>45139</v>
      </c>
      <c r="C1161" s="4" t="s">
        <v>279</v>
      </c>
      <c r="D1161" s="4">
        <v>8</v>
      </c>
      <c r="E1161" s="15">
        <v>904928.79</v>
      </c>
      <c r="F1161" s="19">
        <v>1.0489999999999999</v>
      </c>
      <c r="G1161" s="20">
        <v>0</v>
      </c>
      <c r="H1161" s="4">
        <v>71</v>
      </c>
      <c r="I1161" s="4">
        <v>6</v>
      </c>
      <c r="J1161" s="4">
        <v>1</v>
      </c>
      <c r="K1161" s="21">
        <v>0.86460000000000004</v>
      </c>
      <c r="L1161" s="21">
        <v>0.1249</v>
      </c>
      <c r="M1161" s="4">
        <v>1</v>
      </c>
      <c r="N1161" s="4">
        <v>0</v>
      </c>
      <c r="O1161" s="4">
        <v>0</v>
      </c>
      <c r="P1161" s="4">
        <v>67.900000000000006</v>
      </c>
      <c r="Q1161" s="15">
        <v>10533.81</v>
      </c>
      <c r="R1161" s="15">
        <v>35910.959999999999</v>
      </c>
      <c r="S1161" s="15">
        <v>35705.730000000003</v>
      </c>
      <c r="T1161" s="15">
        <v>959417.8</v>
      </c>
      <c r="U1161" s="22">
        <f t="shared" si="90"/>
        <v>915667.83000000007</v>
      </c>
      <c r="V1161" s="23">
        <f t="shared" si="91"/>
        <v>4.5600540244302296E-2</v>
      </c>
      <c r="W1161" s="24">
        <f>Parametros!$B$4*H1161+Parametros!$B$5*K1161*100+Parametros!$B$6*P1161+Parametros!$B$7*(1-L1161)*100</f>
        <v>77.494499999999988</v>
      </c>
      <c r="X1161" s="16">
        <f>INDEX('Tasa Referencia'!$B$2:$B$37,MATCH(B1161,'Tasa Referencia'!$A$2:$A$37,0))</f>
        <v>0.1124</v>
      </c>
      <c r="Y1161" s="16">
        <f>INDEX('Catalogo Proveedores'!$N$2:$N$101,MATCH(A1161,'Catalogo Proveedores'!$A$2:$A$101,0))</f>
        <v>2.6699999999999998E-2</v>
      </c>
      <c r="Z1161" s="14">
        <v>3.7499999999999999E-3</v>
      </c>
      <c r="AA1161" s="16">
        <f t="shared" si="92"/>
        <v>0.14285</v>
      </c>
      <c r="AB1161" s="25">
        <f t="shared" si="93"/>
        <v>1.118923159299845E-2</v>
      </c>
      <c r="AC1161" s="23">
        <f t="shared" si="94"/>
        <v>3.4411308651303846E-2</v>
      </c>
    </row>
    <row r="1162" spans="1:29" x14ac:dyDescent="0.3">
      <c r="A1162" s="4" t="s">
        <v>140</v>
      </c>
      <c r="B1162" s="18">
        <v>45170</v>
      </c>
      <c r="C1162" s="4" t="s">
        <v>279</v>
      </c>
      <c r="D1162" s="4">
        <v>9</v>
      </c>
      <c r="E1162" s="15">
        <v>809685.17</v>
      </c>
      <c r="F1162" s="19">
        <v>1.0489999999999999</v>
      </c>
      <c r="G1162" s="20">
        <v>0</v>
      </c>
      <c r="H1162" s="4">
        <v>67.2</v>
      </c>
      <c r="I1162" s="4">
        <v>11</v>
      </c>
      <c r="J1162" s="4">
        <v>1</v>
      </c>
      <c r="K1162" s="21">
        <v>0.88690000000000002</v>
      </c>
      <c r="L1162" s="21">
        <v>0.1132</v>
      </c>
      <c r="M1162" s="4">
        <v>1</v>
      </c>
      <c r="N1162" s="4">
        <v>0</v>
      </c>
      <c r="O1162" s="4">
        <v>0</v>
      </c>
      <c r="P1162" s="4">
        <v>74.7</v>
      </c>
      <c r="Q1162" s="15">
        <v>3489.96</v>
      </c>
      <c r="R1162" s="15">
        <v>63472.49</v>
      </c>
      <c r="S1162" s="15">
        <v>29119.26</v>
      </c>
      <c r="T1162" s="15">
        <v>832103.48</v>
      </c>
      <c r="U1162" s="22">
        <f t="shared" si="90"/>
        <v>847528.36</v>
      </c>
      <c r="V1162" s="23">
        <f t="shared" si="91"/>
        <v>-1.8537213664819675E-2</v>
      </c>
      <c r="W1162" s="24">
        <f>Parametros!$B$4*H1162+Parametros!$B$5*K1162*100+Parametros!$B$6*P1162+Parametros!$B$7*(1-L1162)*100</f>
        <v>78.369</v>
      </c>
      <c r="X1162" s="16">
        <f>INDEX('Tasa Referencia'!$B$2:$B$37,MATCH(B1162,'Tasa Referencia'!$A$2:$A$37,0))</f>
        <v>0.1134</v>
      </c>
      <c r="Y1162" s="16">
        <f>INDEX('Catalogo Proveedores'!$N$2:$N$101,MATCH(A1162,'Catalogo Proveedores'!$A$2:$A$101,0))</f>
        <v>2.6699999999999998E-2</v>
      </c>
      <c r="Z1162" s="14">
        <v>5.9999999999999995E-4</v>
      </c>
      <c r="AA1162" s="16">
        <f t="shared" si="92"/>
        <v>0.14069999999999999</v>
      </c>
      <c r="AB1162" s="25">
        <f t="shared" si="93"/>
        <v>1.1030568770983074E-2</v>
      </c>
      <c r="AC1162" s="23">
        <f t="shared" si="94"/>
        <v>-2.9567782435802749E-2</v>
      </c>
    </row>
    <row r="1163" spans="1:29" x14ac:dyDescent="0.3">
      <c r="A1163" s="4" t="s">
        <v>140</v>
      </c>
      <c r="B1163" s="18">
        <v>45200</v>
      </c>
      <c r="C1163" s="4" t="s">
        <v>279</v>
      </c>
      <c r="D1163" s="4">
        <v>10</v>
      </c>
      <c r="E1163" s="15">
        <v>807845.45</v>
      </c>
      <c r="F1163" s="19">
        <v>1.0489999999999999</v>
      </c>
      <c r="G1163" s="20">
        <v>0</v>
      </c>
      <c r="H1163" s="4">
        <v>65.7</v>
      </c>
      <c r="I1163" s="4">
        <v>7</v>
      </c>
      <c r="J1163" s="4">
        <v>1</v>
      </c>
      <c r="K1163" s="21">
        <v>0.8004</v>
      </c>
      <c r="L1163" s="21">
        <v>7.0199999999999999E-2</v>
      </c>
      <c r="M1163" s="4">
        <v>3</v>
      </c>
      <c r="N1163" s="4">
        <v>0</v>
      </c>
      <c r="O1163" s="4">
        <v>0</v>
      </c>
      <c r="P1163" s="4">
        <v>76.7</v>
      </c>
      <c r="Q1163" s="15">
        <v>6533.75</v>
      </c>
      <c r="R1163" s="15">
        <v>27391.81</v>
      </c>
      <c r="S1163" s="15">
        <v>18623.2</v>
      </c>
      <c r="T1163" s="15">
        <v>833871.94</v>
      </c>
      <c r="U1163" s="22">
        <f t="shared" si="90"/>
        <v>823147.81</v>
      </c>
      <c r="V1163" s="23">
        <f t="shared" si="91"/>
        <v>1.2860643805810146E-2</v>
      </c>
      <c r="W1163" s="24">
        <f>Parametros!$B$4*H1163+Parametros!$B$5*K1163*100+Parametros!$B$6*P1163+Parametros!$B$7*(1-L1163)*100</f>
        <v>76.294000000000011</v>
      </c>
      <c r="X1163" s="16">
        <f>INDEX('Tasa Referencia'!$B$2:$B$37,MATCH(B1163,'Tasa Referencia'!$A$2:$A$37,0))</f>
        <v>0.1103</v>
      </c>
      <c r="Y1163" s="16">
        <f>INDEX('Catalogo Proveedores'!$N$2:$N$101,MATCH(A1163,'Catalogo Proveedores'!$A$2:$A$101,0))</f>
        <v>2.6699999999999998E-2</v>
      </c>
      <c r="Z1163" s="14">
        <v>-1.8000000000000001E-4</v>
      </c>
      <c r="AA1163" s="16">
        <f t="shared" si="92"/>
        <v>0.13681999999999997</v>
      </c>
      <c r="AB1163" s="25">
        <f t="shared" si="93"/>
        <v>1.0743542711613374E-2</v>
      </c>
      <c r="AC1163" s="23">
        <f t="shared" si="94"/>
        <v>2.1171010941967716E-3</v>
      </c>
    </row>
    <row r="1164" spans="1:29" x14ac:dyDescent="0.3">
      <c r="A1164" s="4" t="s">
        <v>140</v>
      </c>
      <c r="B1164" s="18">
        <v>45231</v>
      </c>
      <c r="C1164" s="4" t="s">
        <v>279</v>
      </c>
      <c r="D1164" s="4">
        <v>11</v>
      </c>
      <c r="E1164" s="15">
        <v>695618.95</v>
      </c>
      <c r="F1164" s="19">
        <v>1.0489999999999999</v>
      </c>
      <c r="G1164" s="20">
        <v>0</v>
      </c>
      <c r="H1164" s="4">
        <v>64.8</v>
      </c>
      <c r="I1164" s="4">
        <v>4</v>
      </c>
      <c r="J1164" s="4">
        <v>0</v>
      </c>
      <c r="K1164" s="21">
        <v>0.96579999999999999</v>
      </c>
      <c r="L1164" s="21">
        <v>0.20300000000000001</v>
      </c>
      <c r="M1164" s="4">
        <v>2</v>
      </c>
      <c r="N1164" s="4">
        <v>0</v>
      </c>
      <c r="O1164" s="4">
        <v>0</v>
      </c>
      <c r="P1164" s="4">
        <v>73.3</v>
      </c>
      <c r="Q1164" s="15">
        <v>3756.6</v>
      </c>
      <c r="R1164" s="15">
        <v>68268.7</v>
      </c>
      <c r="S1164" s="15">
        <v>42358.96</v>
      </c>
      <c r="T1164" s="15">
        <v>767625.28</v>
      </c>
      <c r="U1164" s="22">
        <f t="shared" si="90"/>
        <v>725285.28999999992</v>
      </c>
      <c r="V1164" s="23">
        <f t="shared" si="91"/>
        <v>5.5157107384478148E-2</v>
      </c>
      <c r="W1164" s="24">
        <f>Parametros!$B$4*H1164+Parametros!$B$5*K1164*100+Parametros!$B$6*P1164+Parametros!$B$7*(1-L1164)*100</f>
        <v>78.268999999999991</v>
      </c>
      <c r="X1164" s="16">
        <f>INDEX('Tasa Referencia'!$B$2:$B$37,MATCH(B1164,'Tasa Referencia'!$A$2:$A$37,0))</f>
        <v>0.1144</v>
      </c>
      <c r="Y1164" s="16">
        <f>INDEX('Catalogo Proveedores'!$N$2:$N$101,MATCH(A1164,'Catalogo Proveedores'!$A$2:$A$101,0))</f>
        <v>2.6699999999999998E-2</v>
      </c>
      <c r="Z1164" s="14">
        <v>1.75E-3</v>
      </c>
      <c r="AA1164" s="16">
        <f t="shared" si="92"/>
        <v>0.14285</v>
      </c>
      <c r="AB1164" s="25">
        <f t="shared" si="93"/>
        <v>1.118923159299845E-2</v>
      </c>
      <c r="AC1164" s="23">
        <f t="shared" si="94"/>
        <v>4.3967875791479698E-2</v>
      </c>
    </row>
    <row r="1165" spans="1:29" x14ac:dyDescent="0.3">
      <c r="A1165" s="4" t="s">
        <v>140</v>
      </c>
      <c r="B1165" s="18">
        <v>45261</v>
      </c>
      <c r="C1165" s="4" t="s">
        <v>279</v>
      </c>
      <c r="D1165" s="4">
        <v>12</v>
      </c>
      <c r="E1165" s="15">
        <v>773328.58</v>
      </c>
      <c r="F1165" s="19">
        <v>1.0489999999999999</v>
      </c>
      <c r="G1165" s="20">
        <v>0</v>
      </c>
      <c r="H1165" s="4">
        <v>65.599999999999994</v>
      </c>
      <c r="I1165" s="4">
        <v>5</v>
      </c>
      <c r="J1165" s="4">
        <v>1</v>
      </c>
      <c r="K1165" s="21">
        <v>0.80869999999999997</v>
      </c>
      <c r="L1165" s="21">
        <v>0.20499999999999999</v>
      </c>
      <c r="M1165" s="4">
        <v>4</v>
      </c>
      <c r="N1165" s="4">
        <v>1</v>
      </c>
      <c r="O1165" s="4">
        <v>38.4</v>
      </c>
      <c r="P1165" s="4">
        <v>77.900000000000006</v>
      </c>
      <c r="Q1165" s="15">
        <v>127797.2</v>
      </c>
      <c r="R1165" s="15">
        <v>99728.81</v>
      </c>
      <c r="S1165" s="15">
        <v>49102.09</v>
      </c>
      <c r="T1165" s="15">
        <v>797829.05</v>
      </c>
      <c r="U1165" s="22">
        <f t="shared" si="90"/>
        <v>951752.49999999988</v>
      </c>
      <c r="V1165" s="23">
        <f t="shared" si="91"/>
        <v>-0.19292785841778992</v>
      </c>
      <c r="W1165" s="24">
        <f>Parametros!$B$4*H1165+Parametros!$B$5*K1165*100+Parametros!$B$6*P1165+Parametros!$B$7*(1-L1165)*100</f>
        <v>74.725999999999999</v>
      </c>
      <c r="X1165" s="16">
        <f>INDEX('Tasa Referencia'!$B$2:$B$37,MATCH(B1165,'Tasa Referencia'!$A$2:$A$37,0))</f>
        <v>0.1124</v>
      </c>
      <c r="Y1165" s="16">
        <f>INDEX('Catalogo Proveedores'!$N$2:$N$101,MATCH(A1165,'Catalogo Proveedores'!$A$2:$A$101,0))</f>
        <v>2.6699999999999998E-2</v>
      </c>
      <c r="Z1165" s="14">
        <v>1.14E-3</v>
      </c>
      <c r="AA1165" s="16">
        <f t="shared" si="92"/>
        <v>0.14024</v>
      </c>
      <c r="AB1165" s="25">
        <f t="shared" si="93"/>
        <v>1.099658671007675E-2</v>
      </c>
      <c r="AC1165" s="23">
        <f t="shared" si="94"/>
        <v>-0.20392444512786667</v>
      </c>
    </row>
    <row r="1166" spans="1:29" x14ac:dyDescent="0.3">
      <c r="A1166" s="4" t="s">
        <v>140</v>
      </c>
      <c r="B1166" s="18">
        <v>45292</v>
      </c>
      <c r="C1166" s="4" t="s">
        <v>281</v>
      </c>
      <c r="D1166" s="4">
        <v>1</v>
      </c>
      <c r="E1166" s="15">
        <v>768410.73</v>
      </c>
      <c r="F1166" s="19">
        <v>1.0622</v>
      </c>
      <c r="G1166" s="20">
        <v>1.26E-2</v>
      </c>
      <c r="H1166" s="4">
        <v>64</v>
      </c>
      <c r="I1166" s="4">
        <v>5</v>
      </c>
      <c r="J1166" s="4">
        <v>1</v>
      </c>
      <c r="K1166" s="21">
        <v>0.86899999999999999</v>
      </c>
      <c r="L1166" s="21">
        <v>0.21310000000000001</v>
      </c>
      <c r="M1166" s="4">
        <v>0</v>
      </c>
      <c r="N1166" s="4">
        <v>0</v>
      </c>
      <c r="O1166" s="4">
        <v>0</v>
      </c>
      <c r="P1166" s="4">
        <v>73.5</v>
      </c>
      <c r="Q1166" s="15">
        <v>0</v>
      </c>
      <c r="R1166" s="15">
        <v>49550.76</v>
      </c>
      <c r="S1166" s="15">
        <v>50660.89</v>
      </c>
      <c r="T1166" s="15">
        <v>801476.9</v>
      </c>
      <c r="U1166" s="22">
        <f t="shared" si="90"/>
        <v>767300.6</v>
      </c>
      <c r="V1166" s="23">
        <f t="shared" si="91"/>
        <v>4.2641653178026775E-2</v>
      </c>
      <c r="W1166" s="24">
        <f>Parametros!$B$4*H1166+Parametros!$B$5*K1166*100+Parametros!$B$6*P1166+Parametros!$B$7*(1-L1166)*100</f>
        <v>74.973500000000001</v>
      </c>
      <c r="X1166" s="16">
        <f>INDEX('Tasa Referencia'!$B$2:$B$37,MATCH(B1166,'Tasa Referencia'!$A$2:$A$37,0))</f>
        <v>0.1133</v>
      </c>
      <c r="Y1166" s="16">
        <f>INDEX('Catalogo Proveedores'!$N$2:$N$101,MATCH(A1166,'Catalogo Proveedores'!$A$2:$A$101,0))</f>
        <v>2.6699999999999998E-2</v>
      </c>
      <c r="Z1166" s="14">
        <v>3.0899999999999999E-3</v>
      </c>
      <c r="AA1166" s="16">
        <f t="shared" si="92"/>
        <v>0.14308999999999999</v>
      </c>
      <c r="AB1166" s="25">
        <f t="shared" si="93"/>
        <v>1.1206925812136115E-2</v>
      </c>
      <c r="AC1166" s="23">
        <f t="shared" si="94"/>
        <v>3.1434727365890661E-2</v>
      </c>
    </row>
    <row r="1167" spans="1:29" x14ac:dyDescent="0.3">
      <c r="A1167" s="4" t="s">
        <v>140</v>
      </c>
      <c r="B1167" s="18">
        <v>45323</v>
      </c>
      <c r="C1167" s="4" t="s">
        <v>281</v>
      </c>
      <c r="D1167" s="4">
        <v>2</v>
      </c>
      <c r="E1167" s="15">
        <v>811402.9</v>
      </c>
      <c r="F1167" s="19">
        <v>1.0622</v>
      </c>
      <c r="G1167" s="20">
        <v>0</v>
      </c>
      <c r="H1167" s="4">
        <v>63.5</v>
      </c>
      <c r="I1167" s="4">
        <v>6</v>
      </c>
      <c r="J1167" s="4">
        <v>2</v>
      </c>
      <c r="K1167" s="21">
        <v>0.73450000000000004</v>
      </c>
      <c r="L1167" s="21">
        <v>0.1663</v>
      </c>
      <c r="M1167" s="4">
        <v>4</v>
      </c>
      <c r="N1167" s="4">
        <v>2</v>
      </c>
      <c r="O1167" s="4">
        <v>20.9</v>
      </c>
      <c r="P1167" s="4">
        <v>73.400000000000006</v>
      </c>
      <c r="Q1167" s="15">
        <v>86418.41</v>
      </c>
      <c r="R1167" s="15">
        <v>89900.67</v>
      </c>
      <c r="S1167" s="15">
        <v>43729.120000000003</v>
      </c>
      <c r="T1167" s="15">
        <v>776366.88</v>
      </c>
      <c r="U1167" s="22">
        <f t="shared" si="90"/>
        <v>943992.8600000001</v>
      </c>
      <c r="V1167" s="23">
        <f t="shared" si="91"/>
        <v>-0.21591078176853717</v>
      </c>
      <c r="W1167" s="24">
        <f>Parametros!$B$4*H1167+Parametros!$B$5*K1167*100+Parametros!$B$6*P1167+Parametros!$B$7*(1-L1167)*100</f>
        <v>71.445499999999996</v>
      </c>
      <c r="X1167" s="16">
        <f>INDEX('Tasa Referencia'!$B$2:$B$37,MATCH(B1167,'Tasa Referencia'!$A$2:$A$37,0))</f>
        <v>0.1123</v>
      </c>
      <c r="Y1167" s="16">
        <f>INDEX('Catalogo Proveedores'!$N$2:$N$101,MATCH(A1167,'Catalogo Proveedores'!$A$2:$A$101,0))</f>
        <v>2.6699999999999998E-2</v>
      </c>
      <c r="Z1167" s="14">
        <v>4.4799999999999996E-3</v>
      </c>
      <c r="AA1167" s="16">
        <f t="shared" si="92"/>
        <v>0.14348</v>
      </c>
      <c r="AB1167" s="25">
        <f t="shared" si="93"/>
        <v>1.1235671656370405E-2</v>
      </c>
      <c r="AC1167" s="23">
        <f t="shared" si="94"/>
        <v>-0.22714645342490758</v>
      </c>
    </row>
    <row r="1168" spans="1:29" x14ac:dyDescent="0.3">
      <c r="A1168" s="4" t="s">
        <v>140</v>
      </c>
      <c r="B1168" s="18">
        <v>45352</v>
      </c>
      <c r="C1168" s="4" t="s">
        <v>281</v>
      </c>
      <c r="D1168" s="4">
        <v>3</v>
      </c>
      <c r="E1168" s="15">
        <v>677740.21</v>
      </c>
      <c r="F1168" s="19">
        <v>1.0622</v>
      </c>
      <c r="G1168" s="20">
        <v>0</v>
      </c>
      <c r="H1168" s="4">
        <v>58.6</v>
      </c>
      <c r="I1168" s="4">
        <v>7</v>
      </c>
      <c r="J1168" s="4">
        <v>1</v>
      </c>
      <c r="K1168" s="21">
        <v>0.80689999999999995</v>
      </c>
      <c r="L1168" s="21">
        <v>8.4599999999999995E-2</v>
      </c>
      <c r="M1168" s="4">
        <v>1</v>
      </c>
      <c r="N1168" s="4">
        <v>0</v>
      </c>
      <c r="O1168" s="4">
        <v>0</v>
      </c>
      <c r="P1168" s="4">
        <v>71.5</v>
      </c>
      <c r="Q1168" s="15">
        <v>8104.44</v>
      </c>
      <c r="R1168" s="15">
        <v>33210.42</v>
      </c>
      <c r="S1168" s="15">
        <v>18561.61</v>
      </c>
      <c r="T1168" s="15">
        <v>704637.12</v>
      </c>
      <c r="U1168" s="22">
        <f t="shared" si="90"/>
        <v>700493.46</v>
      </c>
      <c r="V1168" s="23">
        <f t="shared" si="91"/>
        <v>5.8805587761258339E-3</v>
      </c>
      <c r="W1168" s="24">
        <f>Parametros!$B$4*H1168+Parametros!$B$5*K1168*100+Parametros!$B$6*P1168+Parametros!$B$7*(1-L1168)*100</f>
        <v>72.74799999999999</v>
      </c>
      <c r="X1168" s="16">
        <f>INDEX('Tasa Referencia'!$B$2:$B$37,MATCH(B1168,'Tasa Referencia'!$A$2:$A$37,0))</f>
        <v>0.1101</v>
      </c>
      <c r="Y1168" s="16">
        <f>INDEX('Catalogo Proveedores'!$N$2:$N$101,MATCH(A1168,'Catalogo Proveedores'!$A$2:$A$101,0))</f>
        <v>2.6699999999999998E-2</v>
      </c>
      <c r="Z1168" s="14">
        <v>4.2599999999999999E-3</v>
      </c>
      <c r="AA1168" s="16">
        <f t="shared" si="92"/>
        <v>0.14106000000000002</v>
      </c>
      <c r="AB1168" s="25">
        <f t="shared" si="93"/>
        <v>1.105715466617041E-2</v>
      </c>
      <c r="AC1168" s="23">
        <f t="shared" si="94"/>
        <v>-5.1765958900445762E-3</v>
      </c>
    </row>
    <row r="1169" spans="1:29" x14ac:dyDescent="0.3">
      <c r="A1169" s="4" t="s">
        <v>140</v>
      </c>
      <c r="B1169" s="18">
        <v>45383</v>
      </c>
      <c r="C1169" s="4" t="s">
        <v>281</v>
      </c>
      <c r="D1169" s="4">
        <v>4</v>
      </c>
      <c r="E1169" s="15">
        <v>803486</v>
      </c>
      <c r="F1169" s="19">
        <v>1.0622</v>
      </c>
      <c r="G1169" s="20">
        <v>0</v>
      </c>
      <c r="H1169" s="4">
        <v>59</v>
      </c>
      <c r="I1169" s="4">
        <v>6</v>
      </c>
      <c r="J1169" s="4">
        <v>1</v>
      </c>
      <c r="K1169" s="21">
        <v>0.89970000000000006</v>
      </c>
      <c r="L1169" s="21">
        <v>0.1011</v>
      </c>
      <c r="M1169" s="4">
        <v>0</v>
      </c>
      <c r="N1169" s="4">
        <v>0</v>
      </c>
      <c r="O1169" s="4">
        <v>0</v>
      </c>
      <c r="P1169" s="4">
        <v>76.3</v>
      </c>
      <c r="Q1169" s="15">
        <v>0</v>
      </c>
      <c r="R1169" s="15">
        <v>45613.55</v>
      </c>
      <c r="S1169" s="15">
        <v>25971.35</v>
      </c>
      <c r="T1169" s="15">
        <v>864964.38</v>
      </c>
      <c r="U1169" s="22">
        <f t="shared" si="90"/>
        <v>823128.20000000007</v>
      </c>
      <c r="V1169" s="23">
        <f t="shared" si="91"/>
        <v>4.8367517746800086E-2</v>
      </c>
      <c r="W1169" s="24">
        <f>Parametros!$B$4*H1169+Parametros!$B$5*K1169*100+Parametros!$B$6*P1169+Parametros!$B$7*(1-L1169)*100</f>
        <v>76.384500000000003</v>
      </c>
      <c r="X1169" s="16">
        <f>INDEX('Tasa Referencia'!$B$2:$B$37,MATCH(B1169,'Tasa Referencia'!$A$2:$A$37,0))</f>
        <v>0.10920000000000001</v>
      </c>
      <c r="Y1169" s="16">
        <f>INDEX('Catalogo Proveedores'!$N$2:$N$101,MATCH(A1169,'Catalogo Proveedores'!$A$2:$A$101,0))</f>
        <v>2.6699999999999998E-2</v>
      </c>
      <c r="Z1169" s="14">
        <v>4.8599999999999997E-3</v>
      </c>
      <c r="AA1169" s="16">
        <f t="shared" si="92"/>
        <v>0.14076</v>
      </c>
      <c r="AB1169" s="25">
        <f t="shared" si="93"/>
        <v>1.1035000287576535E-2</v>
      </c>
      <c r="AC1169" s="23">
        <f t="shared" si="94"/>
        <v>3.7332517459223551E-2</v>
      </c>
    </row>
    <row r="1170" spans="1:29" x14ac:dyDescent="0.3">
      <c r="A1170" s="4" t="s">
        <v>140</v>
      </c>
      <c r="B1170" s="18">
        <v>45413</v>
      </c>
      <c r="C1170" s="4" t="s">
        <v>281</v>
      </c>
      <c r="D1170" s="4">
        <v>5</v>
      </c>
      <c r="E1170" s="15">
        <v>860076.4</v>
      </c>
      <c r="F1170" s="19">
        <v>1.0622</v>
      </c>
      <c r="G1170" s="20">
        <v>0</v>
      </c>
      <c r="H1170" s="4">
        <v>56.2</v>
      </c>
      <c r="I1170" s="4">
        <v>6</v>
      </c>
      <c r="J1170" s="4">
        <v>1</v>
      </c>
      <c r="K1170" s="21">
        <v>0.91269999999999996</v>
      </c>
      <c r="L1170" s="21">
        <v>0.2344</v>
      </c>
      <c r="M1170" s="4">
        <v>0</v>
      </c>
      <c r="N1170" s="4">
        <v>0</v>
      </c>
      <c r="O1170" s="4">
        <v>0</v>
      </c>
      <c r="P1170" s="4">
        <v>71.900000000000006</v>
      </c>
      <c r="Q1170" s="15">
        <v>0</v>
      </c>
      <c r="R1170" s="15">
        <v>95973.89</v>
      </c>
      <c r="S1170" s="15">
        <v>62189.99</v>
      </c>
      <c r="T1170" s="15">
        <v>915263.51</v>
      </c>
      <c r="U1170" s="22">
        <f t="shared" si="90"/>
        <v>893860.3</v>
      </c>
      <c r="V1170" s="23">
        <f t="shared" si="91"/>
        <v>2.3384751785854505E-2</v>
      </c>
      <c r="W1170" s="24">
        <f>Parametros!$B$4*H1170+Parametros!$B$5*K1170*100+Parametros!$B$6*P1170+Parametros!$B$7*(1-L1170)*100</f>
        <v>72.915000000000006</v>
      </c>
      <c r="X1170" s="16">
        <f>INDEX('Tasa Referencia'!$B$2:$B$37,MATCH(B1170,'Tasa Referencia'!$A$2:$A$37,0))</f>
        <v>0.1077</v>
      </c>
      <c r="Y1170" s="16">
        <f>INDEX('Catalogo Proveedores'!$N$2:$N$101,MATCH(A1170,'Catalogo Proveedores'!$A$2:$A$101,0))</f>
        <v>2.6699999999999998E-2</v>
      </c>
      <c r="Z1170" s="14">
        <v>2.2200000000000002E-3</v>
      </c>
      <c r="AA1170" s="16">
        <f t="shared" si="92"/>
        <v>0.13661999999999999</v>
      </c>
      <c r="AB1170" s="25">
        <f t="shared" si="93"/>
        <v>1.0728723229014969E-2</v>
      </c>
      <c r="AC1170" s="23">
        <f t="shared" si="94"/>
        <v>1.2656028556839536E-2</v>
      </c>
    </row>
    <row r="1171" spans="1:29" x14ac:dyDescent="0.3">
      <c r="A1171" s="4" t="s">
        <v>140</v>
      </c>
      <c r="B1171" s="18">
        <v>45444</v>
      </c>
      <c r="C1171" s="4" t="s">
        <v>281</v>
      </c>
      <c r="D1171" s="4">
        <v>6</v>
      </c>
      <c r="E1171" s="15">
        <v>911183.23</v>
      </c>
      <c r="F1171" s="19">
        <v>1.0622</v>
      </c>
      <c r="G1171" s="20">
        <v>0</v>
      </c>
      <c r="H1171" s="4">
        <v>59.8</v>
      </c>
      <c r="I1171" s="4">
        <v>12</v>
      </c>
      <c r="J1171" s="4">
        <v>1</v>
      </c>
      <c r="K1171" s="21">
        <v>0.95599999999999996</v>
      </c>
      <c r="L1171" s="21">
        <v>0.22700000000000001</v>
      </c>
      <c r="M1171" s="4">
        <v>1</v>
      </c>
      <c r="N1171" s="4">
        <v>1</v>
      </c>
      <c r="O1171" s="4">
        <v>34.4</v>
      </c>
      <c r="P1171" s="4">
        <v>75.400000000000006</v>
      </c>
      <c r="Q1171" s="15">
        <v>81574.350000000006</v>
      </c>
      <c r="R1171" s="15">
        <v>76055.350000000006</v>
      </c>
      <c r="S1171" s="15">
        <v>63878.23</v>
      </c>
      <c r="T1171" s="15">
        <v>1021364.89</v>
      </c>
      <c r="U1171" s="22">
        <f t="shared" si="90"/>
        <v>1004934.7</v>
      </c>
      <c r="V1171" s="23">
        <f t="shared" si="91"/>
        <v>1.6086503619680975E-2</v>
      </c>
      <c r="W1171" s="24">
        <f>Parametros!$B$4*H1171+Parametros!$B$5*K1171*100+Parametros!$B$6*P1171+Parametros!$B$7*(1-L1171)*100</f>
        <v>76.284999999999997</v>
      </c>
      <c r="X1171" s="16">
        <f>INDEX('Tasa Referencia'!$B$2:$B$37,MATCH(B1171,'Tasa Referencia'!$A$2:$A$37,0))</f>
        <v>0.1045</v>
      </c>
      <c r="Y1171" s="16">
        <f>INDEX('Catalogo Proveedores'!$N$2:$N$101,MATCH(A1171,'Catalogo Proveedores'!$A$2:$A$101,0))</f>
        <v>2.6699999999999998E-2</v>
      </c>
      <c r="Z1171" s="14">
        <v>-2.0799999999999998E-3</v>
      </c>
      <c r="AA1171" s="16">
        <f t="shared" si="92"/>
        <v>0.12911999999999998</v>
      </c>
      <c r="AB1171" s="25">
        <f t="shared" si="93"/>
        <v>1.0171259852520542E-2</v>
      </c>
      <c r="AC1171" s="23">
        <f t="shared" si="94"/>
        <v>5.915243767160433E-3</v>
      </c>
    </row>
    <row r="1172" spans="1:29" x14ac:dyDescent="0.3">
      <c r="A1172" s="4" t="s">
        <v>140</v>
      </c>
      <c r="B1172" s="18">
        <v>45474</v>
      </c>
      <c r="C1172" s="4" t="s">
        <v>281</v>
      </c>
      <c r="D1172" s="4">
        <v>7</v>
      </c>
      <c r="E1172" s="15">
        <v>900104.71</v>
      </c>
      <c r="F1172" s="19">
        <v>1.0622</v>
      </c>
      <c r="G1172" s="20">
        <v>0</v>
      </c>
      <c r="H1172" s="4">
        <v>60.7</v>
      </c>
      <c r="I1172" s="4">
        <v>4</v>
      </c>
      <c r="J1172" s="4">
        <v>0</v>
      </c>
      <c r="K1172" s="21">
        <v>0.92600000000000005</v>
      </c>
      <c r="L1172" s="21">
        <v>0.182</v>
      </c>
      <c r="M1172" s="4">
        <v>1</v>
      </c>
      <c r="N1172" s="4">
        <v>0</v>
      </c>
      <c r="O1172" s="4">
        <v>0</v>
      </c>
      <c r="P1172" s="4">
        <v>78</v>
      </c>
      <c r="Q1172" s="15">
        <v>1713.12</v>
      </c>
      <c r="R1172" s="15">
        <v>92194.27</v>
      </c>
      <c r="S1172" s="15">
        <v>49139.22</v>
      </c>
      <c r="T1172" s="15">
        <v>984931.59</v>
      </c>
      <c r="U1172" s="22">
        <f t="shared" si="90"/>
        <v>944872.88</v>
      </c>
      <c r="V1172" s="23">
        <f t="shared" si="91"/>
        <v>4.0671565829257204E-2</v>
      </c>
      <c r="W1172" s="24">
        <f>Parametros!$B$4*H1172+Parametros!$B$5*K1172*100+Parametros!$B$6*P1172+Parametros!$B$7*(1-L1172)*100</f>
        <v>76.894999999999996</v>
      </c>
      <c r="X1172" s="16">
        <f>INDEX('Tasa Referencia'!$B$2:$B$37,MATCH(B1172,'Tasa Referencia'!$A$2:$A$37,0))</f>
        <v>0.1027</v>
      </c>
      <c r="Y1172" s="16">
        <f>INDEX('Catalogo Proveedores'!$N$2:$N$101,MATCH(A1172,'Catalogo Proveedores'!$A$2:$A$101,0))</f>
        <v>2.6699999999999998E-2</v>
      </c>
      <c r="Z1172" s="14">
        <v>-1.1E-4</v>
      </c>
      <c r="AA1172" s="16">
        <f t="shared" si="92"/>
        <v>0.12928999999999999</v>
      </c>
      <c r="AB1172" s="25">
        <f t="shared" si="93"/>
        <v>1.0183933237168263E-2</v>
      </c>
      <c r="AC1172" s="23">
        <f t="shared" si="94"/>
        <v>3.0487632592088941E-2</v>
      </c>
    </row>
    <row r="1173" spans="1:29" x14ac:dyDescent="0.3">
      <c r="A1173" s="4" t="s">
        <v>140</v>
      </c>
      <c r="B1173" s="18">
        <v>45505</v>
      </c>
      <c r="C1173" s="4" t="s">
        <v>281</v>
      </c>
      <c r="D1173" s="4">
        <v>8</v>
      </c>
      <c r="E1173" s="15">
        <v>845593.3</v>
      </c>
      <c r="F1173" s="19">
        <v>1.0622</v>
      </c>
      <c r="G1173" s="20">
        <v>0</v>
      </c>
      <c r="H1173" s="4">
        <v>60.4</v>
      </c>
      <c r="I1173" s="4">
        <v>7</v>
      </c>
      <c r="J1173" s="4">
        <v>1</v>
      </c>
      <c r="K1173" s="21">
        <v>0.88570000000000004</v>
      </c>
      <c r="L1173" s="21">
        <v>0.1144</v>
      </c>
      <c r="M1173" s="4">
        <v>1</v>
      </c>
      <c r="N1173" s="4">
        <v>0</v>
      </c>
      <c r="O1173" s="4">
        <v>0</v>
      </c>
      <c r="P1173" s="4">
        <v>75.400000000000006</v>
      </c>
      <c r="Q1173" s="15">
        <v>3451.17</v>
      </c>
      <c r="R1173" s="15">
        <v>45442.37</v>
      </c>
      <c r="S1173" s="15">
        <v>30702.47</v>
      </c>
      <c r="T1173" s="15">
        <v>887420.54</v>
      </c>
      <c r="U1173" s="22">
        <f t="shared" si="90"/>
        <v>863784.37000000011</v>
      </c>
      <c r="V1173" s="23">
        <f t="shared" si="91"/>
        <v>2.6634688892821799E-2</v>
      </c>
      <c r="W1173" s="24">
        <f>Parametros!$B$4*H1173+Parametros!$B$5*K1173*100+Parametros!$B$6*P1173+Parametros!$B$7*(1-L1173)*100</f>
        <v>76.074999999999989</v>
      </c>
      <c r="X1173" s="16">
        <f>INDEX('Tasa Referencia'!$B$2:$B$37,MATCH(B1173,'Tasa Referencia'!$A$2:$A$37,0))</f>
        <v>0.1017</v>
      </c>
      <c r="Y1173" s="16">
        <f>INDEX('Catalogo Proveedores'!$N$2:$N$101,MATCH(A1173,'Catalogo Proveedores'!$A$2:$A$101,0))</f>
        <v>2.6699999999999998E-2</v>
      </c>
      <c r="Z1173" s="14">
        <v>4.79E-3</v>
      </c>
      <c r="AA1173" s="16">
        <f t="shared" si="92"/>
        <v>0.13318999999999998</v>
      </c>
      <c r="AB1173" s="25">
        <f t="shared" si="93"/>
        <v>1.0474196372337818E-2</v>
      </c>
      <c r="AC1173" s="23">
        <f t="shared" si="94"/>
        <v>1.6160492520483981E-2</v>
      </c>
    </row>
    <row r="1174" spans="1:29" x14ac:dyDescent="0.3">
      <c r="A1174" s="4" t="s">
        <v>140</v>
      </c>
      <c r="B1174" s="18">
        <v>45536</v>
      </c>
      <c r="C1174" s="4" t="s">
        <v>281</v>
      </c>
      <c r="D1174" s="4">
        <v>9</v>
      </c>
      <c r="E1174" s="15">
        <v>816610.8</v>
      </c>
      <c r="F1174" s="19">
        <v>1.0622</v>
      </c>
      <c r="G1174" s="20">
        <v>0</v>
      </c>
      <c r="H1174" s="4">
        <v>65.2</v>
      </c>
      <c r="I1174" s="4">
        <v>9</v>
      </c>
      <c r="J1174" s="4">
        <v>1</v>
      </c>
      <c r="K1174" s="21">
        <v>0.91339999999999999</v>
      </c>
      <c r="L1174" s="21">
        <v>0.13700000000000001</v>
      </c>
      <c r="M1174" s="4">
        <v>0</v>
      </c>
      <c r="N1174" s="4">
        <v>0</v>
      </c>
      <c r="O1174" s="4">
        <v>0</v>
      </c>
      <c r="P1174" s="4">
        <v>70.400000000000006</v>
      </c>
      <c r="Q1174" s="15">
        <v>0</v>
      </c>
      <c r="R1174" s="15">
        <v>58550.41</v>
      </c>
      <c r="S1174" s="15">
        <v>35205.26</v>
      </c>
      <c r="T1174" s="15">
        <v>930229.22</v>
      </c>
      <c r="U1174" s="22">
        <f t="shared" si="90"/>
        <v>839955.95000000007</v>
      </c>
      <c r="V1174" s="23">
        <f t="shared" si="91"/>
        <v>9.7044113492801162E-2</v>
      </c>
      <c r="W1174" s="24">
        <f>Parametros!$B$4*H1174+Parametros!$B$5*K1174*100+Parametros!$B$6*P1174+Parametros!$B$7*(1-L1174)*100</f>
        <v>77.246999999999986</v>
      </c>
      <c r="X1174" s="16">
        <f>INDEX('Tasa Referencia'!$B$2:$B$37,MATCH(B1174,'Tasa Referencia'!$A$2:$A$37,0))</f>
        <v>9.7900000000000001E-2</v>
      </c>
      <c r="Y1174" s="16">
        <f>INDEX('Catalogo Proveedores'!$N$2:$N$101,MATCH(A1174,'Catalogo Proveedores'!$A$2:$A$101,0))</f>
        <v>2.6699999999999998E-2</v>
      </c>
      <c r="Z1174" s="14">
        <v>5.2300000000000003E-3</v>
      </c>
      <c r="AA1174" s="16">
        <f t="shared" si="92"/>
        <v>0.12983</v>
      </c>
      <c r="AB1174" s="25">
        <f t="shared" si="93"/>
        <v>1.0224178273614992E-2</v>
      </c>
      <c r="AC1174" s="23">
        <f t="shared" si="94"/>
        <v>8.681993521918617E-2</v>
      </c>
    </row>
    <row r="1175" spans="1:29" x14ac:dyDescent="0.3">
      <c r="A1175" s="4" t="s">
        <v>140</v>
      </c>
      <c r="B1175" s="18">
        <v>45566</v>
      </c>
      <c r="C1175" s="4" t="s">
        <v>281</v>
      </c>
      <c r="D1175" s="4">
        <v>10</v>
      </c>
      <c r="E1175" s="15">
        <v>774511.42</v>
      </c>
      <c r="F1175" s="19">
        <v>1.0622</v>
      </c>
      <c r="G1175" s="20">
        <v>0</v>
      </c>
      <c r="H1175" s="4">
        <v>67.7</v>
      </c>
      <c r="I1175" s="4">
        <v>7</v>
      </c>
      <c r="J1175" s="4">
        <v>1</v>
      </c>
      <c r="K1175" s="21">
        <v>0.8478</v>
      </c>
      <c r="L1175" s="21">
        <v>0.12139999999999999</v>
      </c>
      <c r="M1175" s="4">
        <v>0</v>
      </c>
      <c r="N1175" s="4">
        <v>0</v>
      </c>
      <c r="O1175" s="4">
        <v>0</v>
      </c>
      <c r="P1175" s="4">
        <v>76.599999999999994</v>
      </c>
      <c r="Q1175" s="15">
        <v>0</v>
      </c>
      <c r="R1175" s="15">
        <v>37113.199999999997</v>
      </c>
      <c r="S1175" s="15">
        <v>29750.7</v>
      </c>
      <c r="T1175" s="15">
        <v>820824.72</v>
      </c>
      <c r="U1175" s="22">
        <f t="shared" si="90"/>
        <v>781873.92</v>
      </c>
      <c r="V1175" s="23">
        <f t="shared" si="91"/>
        <v>4.7453249215008937E-2</v>
      </c>
      <c r="W1175" s="24">
        <f>Parametros!$B$4*H1175+Parametros!$B$5*K1175*100+Parametros!$B$6*P1175+Parametros!$B$7*(1-L1175)*100</f>
        <v>77.628000000000014</v>
      </c>
      <c r="X1175" s="16">
        <f>INDEX('Tasa Referencia'!$B$2:$B$37,MATCH(B1175,'Tasa Referencia'!$A$2:$A$37,0))</f>
        <v>9.5200000000000007E-2</v>
      </c>
      <c r="Y1175" s="16">
        <f>INDEX('Catalogo Proveedores'!$N$2:$N$101,MATCH(A1175,'Catalogo Proveedores'!$A$2:$A$101,0))</f>
        <v>2.6699999999999998E-2</v>
      </c>
      <c r="Z1175" s="14">
        <v>4.2199999999999998E-3</v>
      </c>
      <c r="AA1175" s="16">
        <f t="shared" si="92"/>
        <v>0.12612000000000001</v>
      </c>
      <c r="AB1175" s="25">
        <f t="shared" si="93"/>
        <v>9.9473236232552331E-3</v>
      </c>
      <c r="AC1175" s="23">
        <f t="shared" si="94"/>
        <v>3.7505925591753704E-2</v>
      </c>
    </row>
    <row r="1176" spans="1:29" x14ac:dyDescent="0.3">
      <c r="A1176" s="4" t="s">
        <v>140</v>
      </c>
      <c r="B1176" s="18">
        <v>45597</v>
      </c>
      <c r="C1176" s="4" t="s">
        <v>281</v>
      </c>
      <c r="D1176" s="4">
        <v>11</v>
      </c>
      <c r="E1176" s="15">
        <v>686553.54</v>
      </c>
      <c r="F1176" s="19">
        <v>1.0622</v>
      </c>
      <c r="G1176" s="20">
        <v>0</v>
      </c>
      <c r="H1176" s="4">
        <v>72.099999999999994</v>
      </c>
      <c r="I1176" s="4">
        <v>5</v>
      </c>
      <c r="J1176" s="4">
        <v>0</v>
      </c>
      <c r="K1176" s="21">
        <v>0.90480000000000005</v>
      </c>
      <c r="L1176" s="21">
        <v>8.1600000000000006E-2</v>
      </c>
      <c r="M1176" s="4">
        <v>1</v>
      </c>
      <c r="N1176" s="4">
        <v>0</v>
      </c>
      <c r="O1176" s="4">
        <v>0</v>
      </c>
      <c r="P1176" s="4">
        <v>72.3</v>
      </c>
      <c r="Q1176" s="15">
        <v>1839.01</v>
      </c>
      <c r="R1176" s="15">
        <v>36732.550000000003</v>
      </c>
      <c r="S1176" s="15">
        <v>16805.38</v>
      </c>
      <c r="T1176" s="15">
        <v>737223.67</v>
      </c>
      <c r="U1176" s="22">
        <f t="shared" si="90"/>
        <v>708319.72000000009</v>
      </c>
      <c r="V1176" s="23">
        <f t="shared" si="91"/>
        <v>3.9206486682664368E-2</v>
      </c>
      <c r="W1176" s="24">
        <f>Parametros!$B$4*H1176+Parametros!$B$5*K1176*100+Parametros!$B$6*P1176+Parametros!$B$7*(1-L1176)*100</f>
        <v>80.614999999999995</v>
      </c>
      <c r="X1176" s="16">
        <f>INDEX('Tasa Referencia'!$B$2:$B$37,MATCH(B1176,'Tasa Referencia'!$A$2:$A$37,0))</f>
        <v>9.5600000000000004E-2</v>
      </c>
      <c r="Y1176" s="16">
        <f>INDEX('Catalogo Proveedores'!$N$2:$N$101,MATCH(A1176,'Catalogo Proveedores'!$A$2:$A$101,0))</f>
        <v>2.6699999999999998E-2</v>
      </c>
      <c r="Z1176" s="14">
        <v>4.79E-3</v>
      </c>
      <c r="AA1176" s="16">
        <f t="shared" si="92"/>
        <v>0.12709000000000001</v>
      </c>
      <c r="AB1176" s="25">
        <f t="shared" si="93"/>
        <v>1.0019789432029746E-2</v>
      </c>
      <c r="AC1176" s="23">
        <f t="shared" si="94"/>
        <v>2.9186697250634622E-2</v>
      </c>
    </row>
    <row r="1177" spans="1:29" x14ac:dyDescent="0.3">
      <c r="A1177" s="4" t="s">
        <v>140</v>
      </c>
      <c r="B1177" s="18">
        <v>45627</v>
      </c>
      <c r="C1177" s="4" t="s">
        <v>281</v>
      </c>
      <c r="D1177" s="4">
        <v>12</v>
      </c>
      <c r="E1177" s="15">
        <v>790889.25</v>
      </c>
      <c r="F1177" s="19">
        <v>1.1206</v>
      </c>
      <c r="G1177" s="20">
        <v>5.4899999999999997E-2</v>
      </c>
      <c r="H1177" s="4">
        <v>71.599999999999994</v>
      </c>
      <c r="I1177" s="4">
        <v>6</v>
      </c>
      <c r="J1177" s="4">
        <v>1</v>
      </c>
      <c r="K1177" s="21">
        <v>0.91610000000000003</v>
      </c>
      <c r="L1177" s="21">
        <v>0.16370000000000001</v>
      </c>
      <c r="M1177" s="4">
        <v>0</v>
      </c>
      <c r="N1177" s="4">
        <v>0</v>
      </c>
      <c r="O1177" s="4">
        <v>0</v>
      </c>
      <c r="P1177" s="4">
        <v>73.2</v>
      </c>
      <c r="Q1177" s="15">
        <v>0</v>
      </c>
      <c r="R1177" s="15">
        <v>87283.91</v>
      </c>
      <c r="S1177" s="15">
        <v>40432.29</v>
      </c>
      <c r="T1177" s="15">
        <v>864522.45</v>
      </c>
      <c r="U1177" s="22">
        <f t="shared" si="90"/>
        <v>837740.87</v>
      </c>
      <c r="V1177" s="23">
        <f t="shared" si="91"/>
        <v>3.0978466782441521E-2</v>
      </c>
      <c r="W1177" s="24">
        <f>Parametros!$B$4*H1177+Parametros!$B$5*K1177*100+Parametros!$B$6*P1177+Parametros!$B$7*(1-L1177)*100</f>
        <v>79.727499999999992</v>
      </c>
      <c r="X1177" s="16">
        <f>INDEX('Tasa Referencia'!$B$2:$B$37,MATCH(B1177,'Tasa Referencia'!$A$2:$A$37,0))</f>
        <v>9.2399999999999996E-2</v>
      </c>
      <c r="Y1177" s="16">
        <f>INDEX('Catalogo Proveedores'!$N$2:$N$101,MATCH(A1177,'Catalogo Proveedores'!$A$2:$A$101,0))</f>
        <v>2.6699999999999998E-2</v>
      </c>
      <c r="Z1177" s="14">
        <v>6.4400000000000004E-3</v>
      </c>
      <c r="AA1177" s="16">
        <f t="shared" si="92"/>
        <v>0.12553999999999998</v>
      </c>
      <c r="AB1177" s="25">
        <f t="shared" si="93"/>
        <v>9.9039662123585614E-3</v>
      </c>
      <c r="AC1177" s="23">
        <f t="shared" si="94"/>
        <v>2.1074500570082959E-2</v>
      </c>
    </row>
    <row r="1178" spans="1:29" x14ac:dyDescent="0.3">
      <c r="A1178" s="4" t="s">
        <v>140</v>
      </c>
      <c r="B1178" s="18">
        <v>45658</v>
      </c>
      <c r="C1178" s="4" t="s">
        <v>282</v>
      </c>
      <c r="D1178" s="4">
        <v>1</v>
      </c>
      <c r="E1178" s="15">
        <v>887969.44</v>
      </c>
      <c r="F1178" s="19">
        <v>1.18</v>
      </c>
      <c r="G1178" s="20">
        <v>5.2999999999999999E-2</v>
      </c>
      <c r="H1178" s="4">
        <v>71.3</v>
      </c>
      <c r="I1178" s="4">
        <v>6</v>
      </c>
      <c r="J1178" s="4">
        <v>0</v>
      </c>
      <c r="K1178" s="21">
        <v>1</v>
      </c>
      <c r="L1178" s="21">
        <v>0.1671</v>
      </c>
      <c r="M1178" s="4">
        <v>1</v>
      </c>
      <c r="N1178" s="4">
        <v>0</v>
      </c>
      <c r="O1178" s="4">
        <v>0</v>
      </c>
      <c r="P1178" s="4">
        <v>71.5</v>
      </c>
      <c r="Q1178" s="15">
        <v>2076.5700000000002</v>
      </c>
      <c r="R1178" s="15">
        <v>70943.67</v>
      </c>
      <c r="S1178" s="15">
        <v>44507.32</v>
      </c>
      <c r="T1178" s="15">
        <v>962940.41</v>
      </c>
      <c r="U1178" s="22">
        <f t="shared" si="90"/>
        <v>916482.36</v>
      </c>
      <c r="V1178" s="23">
        <f t="shared" si="91"/>
        <v>4.8246028017455457E-2</v>
      </c>
      <c r="W1178" s="24">
        <f>Parametros!$B$4*H1178+Parametros!$B$5*K1178*100+Parametros!$B$6*P1178+Parametros!$B$7*(1-L1178)*100</f>
        <v>81.748499999999993</v>
      </c>
      <c r="X1178" s="16">
        <f>INDEX('Tasa Referencia'!$B$2:$B$37,MATCH(B1178,'Tasa Referencia'!$A$2:$A$37,0))</f>
        <v>8.8900000000000007E-2</v>
      </c>
      <c r="Y1178" s="16">
        <f>INDEX('Catalogo Proveedores'!$N$2:$N$101,MATCH(A1178,'Catalogo Proveedores'!$A$2:$A$101,0))</f>
        <v>2.6699999999999998E-2</v>
      </c>
      <c r="Z1178" s="14">
        <v>-5.9000000000000003E-4</v>
      </c>
      <c r="AA1178" s="16">
        <f t="shared" si="92"/>
        <v>0.11501000000000001</v>
      </c>
      <c r="AB1178" s="25">
        <f t="shared" si="93"/>
        <v>9.113222628474249E-3</v>
      </c>
      <c r="AC1178" s="23">
        <f t="shared" si="94"/>
        <v>3.9132805388981208E-2</v>
      </c>
    </row>
    <row r="1179" spans="1:29" x14ac:dyDescent="0.3">
      <c r="A1179" s="4" t="s">
        <v>140</v>
      </c>
      <c r="B1179" s="18">
        <v>45689</v>
      </c>
      <c r="C1179" s="4" t="s">
        <v>282</v>
      </c>
      <c r="D1179" s="4">
        <v>2</v>
      </c>
      <c r="E1179" s="15">
        <v>827905.3</v>
      </c>
      <c r="F1179" s="19">
        <v>1.2293000000000001</v>
      </c>
      <c r="G1179" s="20">
        <v>4.1700000000000001E-2</v>
      </c>
      <c r="H1179" s="4">
        <v>70.900000000000006</v>
      </c>
      <c r="I1179" s="4">
        <v>10</v>
      </c>
      <c r="J1179" s="4">
        <v>1</v>
      </c>
      <c r="K1179" s="21">
        <v>0.87680000000000002</v>
      </c>
      <c r="L1179" s="21">
        <v>0.1206</v>
      </c>
      <c r="M1179" s="4">
        <v>0</v>
      </c>
      <c r="N1179" s="4">
        <v>0</v>
      </c>
      <c r="O1179" s="4">
        <v>0</v>
      </c>
      <c r="P1179" s="4">
        <v>71.8</v>
      </c>
      <c r="Q1179" s="15">
        <v>0</v>
      </c>
      <c r="R1179" s="15">
        <v>33375.19</v>
      </c>
      <c r="S1179" s="15">
        <v>31620.23</v>
      </c>
      <c r="T1179" s="15">
        <v>931192.96</v>
      </c>
      <c r="U1179" s="22">
        <f t="shared" si="90"/>
        <v>829660.26</v>
      </c>
      <c r="V1179" s="23">
        <f t="shared" si="91"/>
        <v>0.10903508119305365</v>
      </c>
      <c r="W1179" s="24">
        <f>Parametros!$B$4*H1179+Parametros!$B$5*K1179*100+Parametros!$B$6*P1179+Parametros!$B$7*(1-L1179)*100</f>
        <v>78.67</v>
      </c>
      <c r="X1179" s="16">
        <f>INDEX('Tasa Referencia'!$B$2:$B$37,MATCH(B1179,'Tasa Referencia'!$A$2:$A$37,0))</f>
        <v>8.8300000000000003E-2</v>
      </c>
      <c r="Y1179" s="16">
        <f>INDEX('Catalogo Proveedores'!$N$2:$N$101,MATCH(A1179,'Catalogo Proveedores'!$A$2:$A$101,0))</f>
        <v>2.6699999999999998E-2</v>
      </c>
      <c r="Z1179" s="14">
        <v>8.3000000000000001E-4</v>
      </c>
      <c r="AA1179" s="16">
        <f t="shared" si="92"/>
        <v>0.11583</v>
      </c>
      <c r="AB1179" s="25">
        <f t="shared" si="93"/>
        <v>9.1750452473711164E-3</v>
      </c>
      <c r="AC1179" s="23">
        <f t="shared" si="94"/>
        <v>9.9860035945682532E-2</v>
      </c>
    </row>
    <row r="1180" spans="1:29" x14ac:dyDescent="0.3">
      <c r="A1180" s="4" t="s">
        <v>140</v>
      </c>
      <c r="B1180" s="18">
        <v>45717</v>
      </c>
      <c r="C1180" s="4" t="s">
        <v>282</v>
      </c>
      <c r="D1180" s="4">
        <v>3</v>
      </c>
      <c r="E1180" s="15">
        <v>925923.11</v>
      </c>
      <c r="F1180" s="19">
        <v>1.2293000000000001</v>
      </c>
      <c r="G1180" s="20">
        <v>0</v>
      </c>
      <c r="H1180" s="4">
        <v>73.599999999999994</v>
      </c>
      <c r="I1180" s="4">
        <v>6</v>
      </c>
      <c r="J1180" s="4">
        <v>0</v>
      </c>
      <c r="K1180" s="21">
        <v>0.98799999999999999</v>
      </c>
      <c r="L1180" s="21">
        <v>0.08</v>
      </c>
      <c r="M1180" s="4">
        <v>1</v>
      </c>
      <c r="N1180" s="4">
        <v>0</v>
      </c>
      <c r="O1180" s="4">
        <v>0</v>
      </c>
      <c r="P1180" s="4">
        <v>75.900000000000006</v>
      </c>
      <c r="Q1180" s="15">
        <v>14293.45</v>
      </c>
      <c r="R1180" s="15">
        <v>46394.5</v>
      </c>
      <c r="S1180" s="15">
        <v>22212.61</v>
      </c>
      <c r="T1180" s="15">
        <v>989815.46</v>
      </c>
      <c r="U1180" s="22">
        <f t="shared" si="90"/>
        <v>964398.45</v>
      </c>
      <c r="V1180" s="23">
        <f t="shared" si="91"/>
        <v>2.5678534057247408E-2</v>
      </c>
      <c r="W1180" s="24">
        <f>Parametros!$B$4*H1180+Parametros!$B$5*K1180*100+Parametros!$B$6*P1180+Parametros!$B$7*(1-L1180)*100</f>
        <v>84.38</v>
      </c>
      <c r="X1180" s="16">
        <f>INDEX('Tasa Referencia'!$B$2:$B$37,MATCH(B1180,'Tasa Referencia'!$A$2:$A$37,0))</f>
        <v>8.6800000000000002E-2</v>
      </c>
      <c r="Y1180" s="16">
        <f>INDEX('Catalogo Proveedores'!$N$2:$N$101,MATCH(A1180,'Catalogo Proveedores'!$A$2:$A$101,0))</f>
        <v>2.6699999999999998E-2</v>
      </c>
      <c r="Z1180" s="14">
        <v>1.9E-3</v>
      </c>
      <c r="AA1180" s="16">
        <f t="shared" si="92"/>
        <v>0.1154</v>
      </c>
      <c r="AB1180" s="25">
        <f t="shared" si="93"/>
        <v>9.142631264516643E-3</v>
      </c>
      <c r="AC1180" s="23">
        <f t="shared" si="94"/>
        <v>1.6535902792730765E-2</v>
      </c>
    </row>
    <row r="1181" spans="1:29" x14ac:dyDescent="0.3">
      <c r="A1181" s="4" t="s">
        <v>140</v>
      </c>
      <c r="B1181" s="18">
        <v>45748</v>
      </c>
      <c r="C1181" s="4" t="s">
        <v>282</v>
      </c>
      <c r="D1181" s="4">
        <v>4</v>
      </c>
      <c r="E1181" s="15">
        <v>998024.11</v>
      </c>
      <c r="F1181" s="19">
        <v>1.2293000000000001</v>
      </c>
      <c r="G1181" s="20">
        <v>0</v>
      </c>
      <c r="H1181" s="4">
        <v>72.900000000000006</v>
      </c>
      <c r="I1181" s="4">
        <v>6</v>
      </c>
      <c r="J1181" s="4">
        <v>0</v>
      </c>
      <c r="K1181" s="21">
        <v>0.98729999999999996</v>
      </c>
      <c r="L1181" s="21">
        <v>8.9899999999999994E-2</v>
      </c>
      <c r="M1181" s="4">
        <v>2</v>
      </c>
      <c r="N1181" s="4">
        <v>0</v>
      </c>
      <c r="O1181" s="4">
        <v>0</v>
      </c>
      <c r="P1181" s="4">
        <v>69.7</v>
      </c>
      <c r="Q1181" s="15">
        <v>25271.95</v>
      </c>
      <c r="R1181" s="15">
        <v>41096.94</v>
      </c>
      <c r="S1181" s="15">
        <v>26904.38</v>
      </c>
      <c r="T1181" s="15">
        <v>1084557.19</v>
      </c>
      <c r="U1181" s="22">
        <f t="shared" si="90"/>
        <v>1037488.62</v>
      </c>
      <c r="V1181" s="23">
        <f t="shared" si="91"/>
        <v>4.3398882450818431E-2</v>
      </c>
      <c r="W1181" s="24">
        <f>Parametros!$B$4*H1181+Parametros!$B$5*K1181*100+Parametros!$B$6*P1181+Parametros!$B$7*(1-L1181)*100</f>
        <v>82.725499999999997</v>
      </c>
      <c r="X1181" s="16">
        <f>INDEX('Tasa Referencia'!$B$2:$B$37,MATCH(B1181,'Tasa Referencia'!$A$2:$A$37,0))</f>
        <v>8.4000000000000005E-2</v>
      </c>
      <c r="Y1181" s="16">
        <f>INDEX('Catalogo Proveedores'!$N$2:$N$101,MATCH(A1181,'Catalogo Proveedores'!$A$2:$A$101,0))</f>
        <v>2.6699999999999998E-2</v>
      </c>
      <c r="Z1181" s="14">
        <v>3.16E-3</v>
      </c>
      <c r="AA1181" s="16">
        <f t="shared" si="92"/>
        <v>0.11386</v>
      </c>
      <c r="AB1181" s="25">
        <f t="shared" si="93"/>
        <v>9.0264499279595345E-3</v>
      </c>
      <c r="AC1181" s="23">
        <f t="shared" si="94"/>
        <v>3.4372432522858896E-2</v>
      </c>
    </row>
    <row r="1182" spans="1:29" x14ac:dyDescent="0.3">
      <c r="A1182" s="4" t="s">
        <v>140</v>
      </c>
      <c r="B1182" s="18">
        <v>45778</v>
      </c>
      <c r="C1182" s="4" t="s">
        <v>282</v>
      </c>
      <c r="D1182" s="4">
        <v>5</v>
      </c>
      <c r="E1182" s="15">
        <v>1064356.76</v>
      </c>
      <c r="F1182" s="19">
        <v>1.2293000000000001</v>
      </c>
      <c r="G1182" s="20">
        <v>0</v>
      </c>
      <c r="H1182" s="4">
        <v>74.5</v>
      </c>
      <c r="I1182" s="4">
        <v>5</v>
      </c>
      <c r="J1182" s="4">
        <v>0</v>
      </c>
      <c r="K1182" s="21">
        <v>0.96120000000000005</v>
      </c>
      <c r="L1182" s="21">
        <v>8.1699999999999995E-2</v>
      </c>
      <c r="M1182" s="4">
        <v>1</v>
      </c>
      <c r="N1182" s="4">
        <v>0</v>
      </c>
      <c r="O1182" s="4">
        <v>0</v>
      </c>
      <c r="P1182" s="4">
        <v>74.099999999999994</v>
      </c>
      <c r="Q1182" s="15">
        <v>8374.17</v>
      </c>
      <c r="R1182" s="15">
        <v>28718.47</v>
      </c>
      <c r="S1182" s="15">
        <v>26092.95</v>
      </c>
      <c r="T1182" s="15">
        <v>1170381.1499999999</v>
      </c>
      <c r="U1182" s="22">
        <f t="shared" si="90"/>
        <v>1075356.45</v>
      </c>
      <c r="V1182" s="23">
        <f t="shared" si="91"/>
        <v>8.1191242699013025E-2</v>
      </c>
      <c r="W1182" s="24">
        <f>Parametros!$B$4*H1182+Parametros!$B$5*K1182*100+Parametros!$B$6*P1182+Parametros!$B$7*(1-L1182)*100</f>
        <v>83.505499999999998</v>
      </c>
      <c r="X1182" s="16">
        <f>INDEX('Tasa Referencia'!$B$2:$B$37,MATCH(B1182,'Tasa Referencia'!$A$2:$A$37,0))</f>
        <v>8.1699999999999995E-2</v>
      </c>
      <c r="Y1182" s="16">
        <f>INDEX('Catalogo Proveedores'!$N$2:$N$101,MATCH(A1182,'Catalogo Proveedores'!$A$2:$A$101,0))</f>
        <v>2.6699999999999998E-2</v>
      </c>
      <c r="Z1182" s="14">
        <v>2.7499999999999998E-3</v>
      </c>
      <c r="AA1182" s="16">
        <f t="shared" si="92"/>
        <v>0.11115</v>
      </c>
      <c r="AB1182" s="25">
        <f t="shared" si="93"/>
        <v>8.8216429451841716E-3</v>
      </c>
      <c r="AC1182" s="23">
        <f t="shared" si="94"/>
        <v>7.2369599753828853E-2</v>
      </c>
    </row>
    <row r="1183" spans="1:29" x14ac:dyDescent="0.3">
      <c r="A1183" s="4" t="s">
        <v>140</v>
      </c>
      <c r="B1183" s="18">
        <v>45809</v>
      </c>
      <c r="C1183" s="4" t="s">
        <v>282</v>
      </c>
      <c r="D1183" s="4">
        <v>6</v>
      </c>
      <c r="E1183" s="15">
        <v>928673.03</v>
      </c>
      <c r="F1183" s="19">
        <v>1.2293000000000001</v>
      </c>
      <c r="G1183" s="20">
        <v>0</v>
      </c>
      <c r="H1183" s="4">
        <v>72.8</v>
      </c>
      <c r="I1183" s="4">
        <v>6</v>
      </c>
      <c r="J1183" s="4">
        <v>1</v>
      </c>
      <c r="K1183" s="21">
        <v>0.89259999999999995</v>
      </c>
      <c r="L1183" s="21">
        <v>0.1125</v>
      </c>
      <c r="M1183" s="4">
        <v>2</v>
      </c>
      <c r="N1183" s="4">
        <v>0</v>
      </c>
      <c r="O1183" s="4">
        <v>0</v>
      </c>
      <c r="P1183" s="4">
        <v>75.5</v>
      </c>
      <c r="Q1183" s="15">
        <v>4280.71</v>
      </c>
      <c r="R1183" s="15">
        <v>36102.400000000001</v>
      </c>
      <c r="S1183" s="15">
        <v>33202.07</v>
      </c>
      <c r="T1183" s="15">
        <v>1034116.13</v>
      </c>
      <c r="U1183" s="22">
        <f t="shared" si="90"/>
        <v>935854.07000000007</v>
      </c>
      <c r="V1183" s="23">
        <f t="shared" si="91"/>
        <v>9.502033393483568E-2</v>
      </c>
      <c r="W1183" s="24">
        <f>Parametros!$B$4*H1183+Parametros!$B$5*K1183*100+Parametros!$B$6*P1183+Parametros!$B$7*(1-L1183)*100</f>
        <v>80.670500000000004</v>
      </c>
      <c r="X1183" s="16">
        <f>INDEX('Tasa Referencia'!$B$2:$B$37,MATCH(B1183,'Tasa Referencia'!$A$2:$A$37,0))</f>
        <v>8.1600000000000006E-2</v>
      </c>
      <c r="Y1183" s="16">
        <f>INDEX('Catalogo Proveedores'!$N$2:$N$101,MATCH(A1183,'Catalogo Proveedores'!$A$2:$A$101,0))</f>
        <v>2.6699999999999998E-2</v>
      </c>
      <c r="Z1183" s="14">
        <v>-1.97E-3</v>
      </c>
      <c r="AA1183" s="16">
        <f t="shared" si="92"/>
        <v>0.10633000000000001</v>
      </c>
      <c r="AB1183" s="25">
        <f t="shared" si="93"/>
        <v>8.4562396269691753E-3</v>
      </c>
      <c r="AC1183" s="23">
        <f t="shared" si="94"/>
        <v>8.6564094307866504E-2</v>
      </c>
    </row>
    <row r="1184" spans="1:29" x14ac:dyDescent="0.3">
      <c r="A1184" s="4" t="s">
        <v>140</v>
      </c>
      <c r="B1184" s="18">
        <v>45839</v>
      </c>
      <c r="C1184" s="4" t="s">
        <v>282</v>
      </c>
      <c r="D1184" s="4">
        <v>7</v>
      </c>
      <c r="E1184" s="15">
        <v>925504.65</v>
      </c>
      <c r="F1184" s="19">
        <v>1.2293000000000001</v>
      </c>
      <c r="G1184" s="20">
        <v>0</v>
      </c>
      <c r="H1184" s="4">
        <v>72.7</v>
      </c>
      <c r="I1184" s="4">
        <v>6</v>
      </c>
      <c r="J1184" s="4">
        <v>1</v>
      </c>
      <c r="K1184" s="21">
        <v>0.82779999999999998</v>
      </c>
      <c r="L1184" s="21">
        <v>0.16189999999999999</v>
      </c>
      <c r="M1184" s="4">
        <v>0</v>
      </c>
      <c r="N1184" s="4">
        <v>0</v>
      </c>
      <c r="O1184" s="4">
        <v>0</v>
      </c>
      <c r="P1184" s="4">
        <v>70.7</v>
      </c>
      <c r="Q1184" s="15">
        <v>0</v>
      </c>
      <c r="R1184" s="15">
        <v>72873.679999999993</v>
      </c>
      <c r="S1184" s="15">
        <v>46795.42</v>
      </c>
      <c r="T1184" s="15">
        <v>960809.34</v>
      </c>
      <c r="U1184" s="22">
        <f t="shared" si="90"/>
        <v>951582.91</v>
      </c>
      <c r="V1184" s="23">
        <f t="shared" si="91"/>
        <v>9.6027688490204887E-3</v>
      </c>
      <c r="W1184" s="24">
        <f>Parametros!$B$4*H1184+Parametros!$B$5*K1184*100+Parametros!$B$6*P1184+Parametros!$B$7*(1-L1184)*100</f>
        <v>76.990499999999997</v>
      </c>
      <c r="X1184" s="16">
        <f>INDEX('Tasa Referencia'!$B$2:$B$37,MATCH(B1184,'Tasa Referencia'!$A$2:$A$37,0))</f>
        <v>8.0699999999999994E-2</v>
      </c>
      <c r="Y1184" s="16">
        <f>INDEX('Catalogo Proveedores'!$N$2:$N$101,MATCH(A1184,'Catalogo Proveedores'!$A$2:$A$101,0))</f>
        <v>2.6699999999999998E-2</v>
      </c>
      <c r="Z1184" s="14">
        <v>-2.4299999999999999E-3</v>
      </c>
      <c r="AA1184" s="16">
        <f t="shared" si="92"/>
        <v>0.10496999999999999</v>
      </c>
      <c r="AB1184" s="25">
        <f t="shared" si="93"/>
        <v>8.3528743087406543E-3</v>
      </c>
      <c r="AC1184" s="23">
        <f t="shared" si="94"/>
        <v>1.2498945402798344E-3</v>
      </c>
    </row>
    <row r="1185" spans="1:29" x14ac:dyDescent="0.3">
      <c r="A1185" s="4" t="s">
        <v>140</v>
      </c>
      <c r="B1185" s="18">
        <v>45870</v>
      </c>
      <c r="C1185" s="4" t="s">
        <v>282</v>
      </c>
      <c r="D1185" s="4">
        <v>8</v>
      </c>
      <c r="E1185" s="15">
        <v>1001460</v>
      </c>
      <c r="F1185" s="19">
        <v>1.2847999999999999</v>
      </c>
      <c r="G1185" s="20">
        <v>4.5199999999999997E-2</v>
      </c>
      <c r="H1185" s="4">
        <v>69</v>
      </c>
      <c r="I1185" s="4">
        <v>7</v>
      </c>
      <c r="J1185" s="4">
        <v>1</v>
      </c>
      <c r="K1185" s="21">
        <v>0.81810000000000005</v>
      </c>
      <c r="L1185" s="21">
        <v>8.7900000000000006E-2</v>
      </c>
      <c r="M1185" s="4">
        <v>1</v>
      </c>
      <c r="N1185" s="4">
        <v>0</v>
      </c>
      <c r="O1185" s="4">
        <v>0</v>
      </c>
      <c r="P1185" s="4">
        <v>73.8</v>
      </c>
      <c r="Q1185" s="15">
        <v>6990.03</v>
      </c>
      <c r="R1185" s="15">
        <v>54793.919999999998</v>
      </c>
      <c r="S1185" s="15">
        <v>28414.87</v>
      </c>
      <c r="T1185" s="15">
        <v>1028791.07</v>
      </c>
      <c r="U1185" s="22">
        <f t="shared" si="90"/>
        <v>1034829.08</v>
      </c>
      <c r="V1185" s="23">
        <f t="shared" si="91"/>
        <v>-5.8690342248013576E-3</v>
      </c>
      <c r="W1185" s="24">
        <f>Parametros!$B$4*H1185+Parametros!$B$5*K1185*100+Parametros!$B$6*P1185+Parametros!$B$7*(1-L1185)*100</f>
        <v>77.134500000000003</v>
      </c>
      <c r="X1185" s="16">
        <f>INDEX('Tasa Referencia'!$B$2:$B$37,MATCH(B1185,'Tasa Referencia'!$A$2:$A$37,0))</f>
        <v>7.7399999999999997E-2</v>
      </c>
      <c r="Y1185" s="16">
        <f>INDEX('Catalogo Proveedores'!$N$2:$N$101,MATCH(A1185,'Catalogo Proveedores'!$A$2:$A$101,0))</f>
        <v>2.6699999999999998E-2</v>
      </c>
      <c r="Z1185" s="14">
        <v>-2.3000000000000001E-4</v>
      </c>
      <c r="AA1185" s="16">
        <f t="shared" si="92"/>
        <v>0.10387</v>
      </c>
      <c r="AB1185" s="25">
        <f t="shared" si="93"/>
        <v>8.2691846629321386E-3</v>
      </c>
      <c r="AC1185" s="23">
        <f t="shared" si="94"/>
        <v>-1.4138218887733495E-2</v>
      </c>
    </row>
    <row r="1186" spans="1:29" x14ac:dyDescent="0.3">
      <c r="A1186" s="4" t="s">
        <v>140</v>
      </c>
      <c r="B1186" s="18">
        <v>45901</v>
      </c>
      <c r="C1186" s="4" t="s">
        <v>282</v>
      </c>
      <c r="D1186" s="4">
        <v>9</v>
      </c>
      <c r="E1186" s="15">
        <v>958245.97</v>
      </c>
      <c r="F1186" s="19">
        <v>1.2847999999999999</v>
      </c>
      <c r="G1186" s="20">
        <v>0</v>
      </c>
      <c r="H1186" s="4">
        <v>70.7</v>
      </c>
      <c r="I1186" s="4">
        <v>5</v>
      </c>
      <c r="J1186" s="4">
        <v>0</v>
      </c>
      <c r="K1186" s="21">
        <v>0.9234</v>
      </c>
      <c r="L1186" s="21">
        <v>8.5599999999999996E-2</v>
      </c>
      <c r="M1186" s="4">
        <v>0</v>
      </c>
      <c r="N1186" s="4">
        <v>0</v>
      </c>
      <c r="O1186" s="4">
        <v>0</v>
      </c>
      <c r="P1186" s="4">
        <v>70.599999999999994</v>
      </c>
      <c r="Q1186" s="15">
        <v>0</v>
      </c>
      <c r="R1186" s="15">
        <v>32771.21</v>
      </c>
      <c r="S1186" s="15">
        <v>24605.37</v>
      </c>
      <c r="T1186" s="15">
        <v>1106546.04</v>
      </c>
      <c r="U1186" s="22">
        <f t="shared" si="90"/>
        <v>966411.80999999994</v>
      </c>
      <c r="V1186" s="23">
        <f t="shared" si="91"/>
        <v>0.12664112014715637</v>
      </c>
      <c r="W1186" s="24">
        <f>Parametros!$B$4*H1186+Parametros!$B$5*K1186*100+Parametros!$B$6*P1186+Parametros!$B$7*(1-L1186)*100</f>
        <v>80.283000000000015</v>
      </c>
      <c r="X1186" s="16">
        <f>INDEX('Tasa Referencia'!$B$2:$B$37,MATCH(B1186,'Tasa Referencia'!$A$2:$A$37,0))</f>
        <v>7.4899999999999994E-2</v>
      </c>
      <c r="Y1186" s="16">
        <f>INDEX('Catalogo Proveedores'!$N$2:$N$101,MATCH(A1186,'Catalogo Proveedores'!$A$2:$A$101,0))</f>
        <v>2.6699999999999998E-2</v>
      </c>
      <c r="Z1186" s="14">
        <v>-1.6000000000000001E-4</v>
      </c>
      <c r="AA1186" s="16">
        <f t="shared" si="92"/>
        <v>0.10144</v>
      </c>
      <c r="AB1186" s="25">
        <f t="shared" si="93"/>
        <v>8.0840353228617268E-3</v>
      </c>
      <c r="AC1186" s="23">
        <f t="shared" si="94"/>
        <v>0.11855708482429464</v>
      </c>
    </row>
    <row r="1187" spans="1:29" x14ac:dyDescent="0.3">
      <c r="A1187" s="4" t="s">
        <v>140</v>
      </c>
      <c r="B1187" s="18">
        <v>45931</v>
      </c>
      <c r="C1187" s="4" t="s">
        <v>282</v>
      </c>
      <c r="D1187" s="4">
        <v>10</v>
      </c>
      <c r="E1187" s="15">
        <v>850561.18</v>
      </c>
      <c r="F1187" s="19">
        <v>1.2847999999999999</v>
      </c>
      <c r="G1187" s="20">
        <v>0</v>
      </c>
      <c r="H1187" s="4">
        <v>70</v>
      </c>
      <c r="I1187" s="4">
        <v>7</v>
      </c>
      <c r="J1187" s="4">
        <v>1</v>
      </c>
      <c r="K1187" s="21">
        <v>0.90310000000000001</v>
      </c>
      <c r="L1187" s="21">
        <v>8.1600000000000006E-2</v>
      </c>
      <c r="M1187" s="4">
        <v>0</v>
      </c>
      <c r="N1187" s="4">
        <v>0</v>
      </c>
      <c r="O1187" s="4">
        <v>0</v>
      </c>
      <c r="P1187" s="4">
        <v>75.7</v>
      </c>
      <c r="Q1187" s="15">
        <v>0</v>
      </c>
      <c r="R1187" s="15">
        <v>48203.34</v>
      </c>
      <c r="S1187" s="15">
        <v>22529.29</v>
      </c>
      <c r="T1187" s="15">
        <v>925578.88</v>
      </c>
      <c r="U1187" s="22">
        <f t="shared" si="90"/>
        <v>876235.23</v>
      </c>
      <c r="V1187" s="23">
        <f t="shared" si="91"/>
        <v>5.3311123520882436E-2</v>
      </c>
      <c r="W1187" s="24">
        <f>Parametros!$B$4*H1187+Parametros!$B$5*K1187*100+Parametros!$B$6*P1187+Parametros!$B$7*(1-L1187)*100</f>
        <v>80.509</v>
      </c>
      <c r="X1187" s="16">
        <f>INDEX('Tasa Referencia'!$B$2:$B$37,MATCH(B1187,'Tasa Referencia'!$A$2:$A$37,0))</f>
        <v>7.4300000000000005E-2</v>
      </c>
      <c r="Y1187" s="16">
        <f>INDEX('Catalogo Proveedores'!$N$2:$N$101,MATCH(A1187,'Catalogo Proveedores'!$A$2:$A$101,0))</f>
        <v>2.6699999999999998E-2</v>
      </c>
      <c r="Z1187" s="14">
        <v>-1.49E-3</v>
      </c>
      <c r="AA1187" s="16">
        <f t="shared" si="92"/>
        <v>9.9510000000000001E-2</v>
      </c>
      <c r="AB1187" s="25">
        <f t="shared" si="93"/>
        <v>7.9367155654999078E-3</v>
      </c>
      <c r="AC1187" s="23">
        <f t="shared" si="94"/>
        <v>4.5374407955382529E-2</v>
      </c>
    </row>
    <row r="1188" spans="1:29" x14ac:dyDescent="0.3">
      <c r="A1188" s="4" t="s">
        <v>140</v>
      </c>
      <c r="B1188" s="18">
        <v>45962</v>
      </c>
      <c r="C1188" s="4" t="s">
        <v>282</v>
      </c>
      <c r="D1188" s="4">
        <v>11</v>
      </c>
      <c r="E1188" s="15">
        <v>900075.5</v>
      </c>
      <c r="F1188" s="19">
        <v>1.2847999999999999</v>
      </c>
      <c r="G1188" s="20">
        <v>0</v>
      </c>
      <c r="H1188" s="4">
        <v>69.2</v>
      </c>
      <c r="I1188" s="4">
        <v>7</v>
      </c>
      <c r="J1188" s="4">
        <v>1</v>
      </c>
      <c r="K1188" s="21">
        <v>0.83879999999999999</v>
      </c>
      <c r="L1188" s="21">
        <v>8.5199999999999998E-2</v>
      </c>
      <c r="M1188" s="4">
        <v>0</v>
      </c>
      <c r="N1188" s="4">
        <v>1</v>
      </c>
      <c r="O1188" s="4">
        <v>11.2</v>
      </c>
      <c r="P1188" s="4">
        <v>68.8</v>
      </c>
      <c r="Q1188" s="15">
        <v>45613.23</v>
      </c>
      <c r="R1188" s="15">
        <v>24043.7</v>
      </c>
      <c r="S1188" s="15">
        <v>24799.91</v>
      </c>
      <c r="T1188" s="15">
        <v>942942.97</v>
      </c>
      <c r="U1188" s="22">
        <f t="shared" si="90"/>
        <v>944932.5199999999</v>
      </c>
      <c r="V1188" s="23">
        <f t="shared" si="91"/>
        <v>-2.1099367228963276E-3</v>
      </c>
      <c r="W1188" s="24">
        <f>Parametros!$B$4*H1188+Parametros!$B$5*K1188*100+Parametros!$B$6*P1188+Parametros!$B$7*(1-L1188)*100</f>
        <v>76.866</v>
      </c>
      <c r="X1188" s="16">
        <f>INDEX('Tasa Referencia'!$B$2:$B$37,MATCH(B1188,'Tasa Referencia'!$A$2:$A$37,0))</f>
        <v>7.2800000000000004E-2</v>
      </c>
      <c r="Y1188" s="16">
        <f>INDEX('Catalogo Proveedores'!$N$2:$N$101,MATCH(A1188,'Catalogo Proveedores'!$A$2:$A$101,0))</f>
        <v>2.6699999999999998E-2</v>
      </c>
      <c r="Z1188" s="14">
        <v>9.3000000000000005E-4</v>
      </c>
      <c r="AA1188" s="16">
        <f t="shared" si="92"/>
        <v>0.10043000000000001</v>
      </c>
      <c r="AB1188" s="25">
        <f t="shared" si="93"/>
        <v>8.0069700685829748E-3</v>
      </c>
      <c r="AC1188" s="23">
        <f t="shared" si="94"/>
        <v>-1.0116906791479302E-2</v>
      </c>
    </row>
    <row r="1189" spans="1:29" x14ac:dyDescent="0.3">
      <c r="A1189" s="4" t="s">
        <v>140</v>
      </c>
      <c r="B1189" s="18">
        <v>45992</v>
      </c>
      <c r="C1189" s="4" t="s">
        <v>282</v>
      </c>
      <c r="D1189" s="4">
        <v>12</v>
      </c>
      <c r="E1189" s="15">
        <v>888906.97</v>
      </c>
      <c r="F1189" s="19">
        <v>1.2847999999999999</v>
      </c>
      <c r="G1189" s="20">
        <v>0</v>
      </c>
      <c r="H1189" s="4">
        <v>68.8</v>
      </c>
      <c r="I1189" s="4">
        <v>6</v>
      </c>
      <c r="J1189" s="4">
        <v>0</v>
      </c>
      <c r="K1189" s="21">
        <v>0.94189999999999996</v>
      </c>
      <c r="L1189" s="21">
        <v>0.11849999999999999</v>
      </c>
      <c r="M1189" s="4">
        <v>0</v>
      </c>
      <c r="N1189" s="4">
        <v>0</v>
      </c>
      <c r="O1189" s="4">
        <v>0</v>
      </c>
      <c r="P1189" s="4">
        <v>72.2</v>
      </c>
      <c r="Q1189" s="15">
        <v>0</v>
      </c>
      <c r="R1189" s="15">
        <v>33084.720000000001</v>
      </c>
      <c r="S1189" s="15">
        <v>31609.86</v>
      </c>
      <c r="T1189" s="15">
        <v>1016700.56</v>
      </c>
      <c r="U1189" s="22">
        <f t="shared" si="90"/>
        <v>890381.83</v>
      </c>
      <c r="V1189" s="23">
        <f t="shared" si="91"/>
        <v>0.12424378914476067</v>
      </c>
      <c r="W1189" s="24">
        <f>Parametros!$B$4*H1189+Parametros!$B$5*K1189*100+Parametros!$B$6*P1189+Parametros!$B$7*(1-L1189)*100</f>
        <v>79.999499999999998</v>
      </c>
      <c r="X1189" s="16">
        <f>INDEX('Tasa Referencia'!$B$2:$B$37,MATCH(B1189,'Tasa Referencia'!$A$2:$A$37,0))</f>
        <v>6.9599999999999995E-2</v>
      </c>
      <c r="Y1189" s="16">
        <f>INDEX('Catalogo Proveedores'!$N$2:$N$101,MATCH(A1189,'Catalogo Proveedores'!$A$2:$A$101,0))</f>
        <v>2.6699999999999998E-2</v>
      </c>
      <c r="Z1189" s="14">
        <v>6.4000000000000005E-4</v>
      </c>
      <c r="AA1189" s="16">
        <f t="shared" si="92"/>
        <v>9.6939999999999998E-2</v>
      </c>
      <c r="AB1189" s="25">
        <f t="shared" si="93"/>
        <v>7.7401752406953683E-3</v>
      </c>
      <c r="AC1189" s="23">
        <f t="shared" si="94"/>
        <v>0.1165036139040653</v>
      </c>
    </row>
    <row r="1190" spans="1:29" x14ac:dyDescent="0.3">
      <c r="A1190" s="4" t="s">
        <v>142</v>
      </c>
      <c r="B1190" s="18">
        <v>44927</v>
      </c>
      <c r="C1190" s="4" t="s">
        <v>279</v>
      </c>
      <c r="D1190" s="4">
        <v>1</v>
      </c>
      <c r="E1190" s="15">
        <v>153431.78</v>
      </c>
      <c r="F1190" s="19">
        <v>1</v>
      </c>
      <c r="G1190" s="20">
        <v>0</v>
      </c>
      <c r="H1190" s="4">
        <v>88.4</v>
      </c>
      <c r="I1190" s="4">
        <v>4</v>
      </c>
      <c r="J1190" s="4">
        <v>0</v>
      </c>
      <c r="K1190" s="21">
        <v>0.94510000000000005</v>
      </c>
      <c r="L1190" s="21">
        <v>6.8000000000000005E-2</v>
      </c>
      <c r="M1190" s="4">
        <v>1</v>
      </c>
      <c r="N1190" s="4">
        <v>0</v>
      </c>
      <c r="O1190" s="4">
        <v>0</v>
      </c>
      <c r="P1190" s="4">
        <v>80.5</v>
      </c>
      <c r="Q1190" s="15">
        <v>2747.53</v>
      </c>
      <c r="R1190" s="15">
        <v>6107.11</v>
      </c>
      <c r="S1190" s="15">
        <v>939.32</v>
      </c>
      <c r="T1190" s="15">
        <v>159012.47</v>
      </c>
      <c r="U1190" s="22">
        <f t="shared" si="90"/>
        <v>161347.09999999998</v>
      </c>
      <c r="V1190" s="23">
        <f t="shared" si="91"/>
        <v>-1.468205606767806E-2</v>
      </c>
      <c r="W1190" s="24">
        <f>Parametros!$B$4*H1190+Parametros!$B$5*K1190*100+Parametros!$B$6*P1190+Parametros!$B$7*(1-L1190)*100</f>
        <v>89.373000000000005</v>
      </c>
      <c r="X1190" s="16">
        <f>INDEX('Tasa Referencia'!$B$2:$B$37,MATCH(B1190,'Tasa Referencia'!$A$2:$A$37,0))</f>
        <v>0.1125</v>
      </c>
      <c r="Y1190" s="16">
        <f>INDEX('Catalogo Proveedores'!$N$2:$N$101,MATCH(A1190,'Catalogo Proveedores'!$A$2:$A$101,0))</f>
        <v>2.3599999999999999E-2</v>
      </c>
      <c r="Z1190" s="14">
        <v>1.7899999999999999E-3</v>
      </c>
      <c r="AA1190" s="16">
        <f t="shared" si="92"/>
        <v>0.13789000000000001</v>
      </c>
      <c r="AB1190" s="25">
        <f t="shared" si="93"/>
        <v>1.0822786370898507E-2</v>
      </c>
      <c r="AC1190" s="23">
        <f t="shared" si="94"/>
        <v>-2.5504842438576567E-2</v>
      </c>
    </row>
    <row r="1191" spans="1:29" x14ac:dyDescent="0.3">
      <c r="A1191" s="4" t="s">
        <v>142</v>
      </c>
      <c r="B1191" s="18">
        <v>44958</v>
      </c>
      <c r="C1191" s="4" t="s">
        <v>279</v>
      </c>
      <c r="D1191" s="4">
        <v>2</v>
      </c>
      <c r="E1191" s="15">
        <v>159726.51</v>
      </c>
      <c r="F1191" s="19">
        <v>1</v>
      </c>
      <c r="G1191" s="20">
        <v>0</v>
      </c>
      <c r="H1191" s="4">
        <v>88.2</v>
      </c>
      <c r="I1191" s="4">
        <v>4</v>
      </c>
      <c r="J1191" s="4">
        <v>0</v>
      </c>
      <c r="K1191" s="21">
        <v>0.99180000000000001</v>
      </c>
      <c r="L1191" s="21">
        <v>5.4899999999999997E-2</v>
      </c>
      <c r="M1191" s="4">
        <v>0</v>
      </c>
      <c r="N1191" s="4">
        <v>0</v>
      </c>
      <c r="O1191" s="4">
        <v>0</v>
      </c>
      <c r="P1191" s="4">
        <v>87.3</v>
      </c>
      <c r="Q1191" s="15">
        <v>0</v>
      </c>
      <c r="R1191" s="15">
        <v>4180.08</v>
      </c>
      <c r="S1191" s="15">
        <v>788.8</v>
      </c>
      <c r="T1191" s="15">
        <v>174235.99</v>
      </c>
      <c r="U1191" s="22">
        <f t="shared" si="90"/>
        <v>163117.79</v>
      </c>
      <c r="V1191" s="23">
        <f t="shared" si="91"/>
        <v>6.3811156351796114E-2</v>
      </c>
      <c r="W1191" s="24">
        <f>Parametros!$B$4*H1191+Parametros!$B$5*K1191*100+Parametros!$B$6*P1191+Parametros!$B$7*(1-L1191)*100</f>
        <v>92.260500000000008</v>
      </c>
      <c r="X1191" s="16">
        <f>INDEX('Tasa Referencia'!$B$2:$B$37,MATCH(B1191,'Tasa Referencia'!$A$2:$A$37,0))</f>
        <v>0.11409999999999999</v>
      </c>
      <c r="Y1191" s="16">
        <f>INDEX('Catalogo Proveedores'!$N$2:$N$101,MATCH(A1191,'Catalogo Proveedores'!$A$2:$A$101,0))</f>
        <v>2.3599999999999999E-2</v>
      </c>
      <c r="Z1191" s="14">
        <v>2.5300000000000001E-3</v>
      </c>
      <c r="AA1191" s="16">
        <f t="shared" si="92"/>
        <v>0.14022999999999999</v>
      </c>
      <c r="AB1191" s="25">
        <f t="shared" si="93"/>
        <v>1.0995847830067129E-2</v>
      </c>
      <c r="AC1191" s="23">
        <f t="shared" si="94"/>
        <v>5.2815308521728985E-2</v>
      </c>
    </row>
    <row r="1192" spans="1:29" x14ac:dyDescent="0.3">
      <c r="A1192" s="4" t="s">
        <v>142</v>
      </c>
      <c r="B1192" s="18">
        <v>44986</v>
      </c>
      <c r="C1192" s="4" t="s">
        <v>279</v>
      </c>
      <c r="D1192" s="4">
        <v>3</v>
      </c>
      <c r="E1192" s="15">
        <v>186800.37</v>
      </c>
      <c r="F1192" s="19">
        <v>1</v>
      </c>
      <c r="G1192" s="20">
        <v>0</v>
      </c>
      <c r="H1192" s="4">
        <v>86.1</v>
      </c>
      <c r="I1192" s="4">
        <v>4</v>
      </c>
      <c r="J1192" s="4">
        <v>0</v>
      </c>
      <c r="K1192" s="21">
        <v>0.97729999999999995</v>
      </c>
      <c r="L1192" s="21">
        <v>7.8100000000000003E-2</v>
      </c>
      <c r="M1192" s="4">
        <v>0</v>
      </c>
      <c r="N1192" s="4">
        <v>0</v>
      </c>
      <c r="O1192" s="4">
        <v>0</v>
      </c>
      <c r="P1192" s="4">
        <v>90.8</v>
      </c>
      <c r="Q1192" s="15">
        <v>0</v>
      </c>
      <c r="R1192" s="15">
        <v>7242.46</v>
      </c>
      <c r="S1192" s="15">
        <v>1312.58</v>
      </c>
      <c r="T1192" s="15">
        <v>201321.73</v>
      </c>
      <c r="U1192" s="22">
        <f t="shared" si="90"/>
        <v>192730.25</v>
      </c>
      <c r="V1192" s="23">
        <f t="shared" si="91"/>
        <v>4.267537339362229E-2</v>
      </c>
      <c r="W1192" s="24">
        <f>Parametros!$B$4*H1192+Parametros!$B$5*K1192*100+Parametros!$B$6*P1192+Parametros!$B$7*(1-L1192)*100</f>
        <v>91.442499999999995</v>
      </c>
      <c r="X1192" s="16">
        <f>INDEX('Tasa Referencia'!$B$2:$B$37,MATCH(B1192,'Tasa Referencia'!$A$2:$A$37,0))</f>
        <v>0.114</v>
      </c>
      <c r="Y1192" s="16">
        <f>INDEX('Catalogo Proveedores'!$N$2:$N$101,MATCH(A1192,'Catalogo Proveedores'!$A$2:$A$101,0))</f>
        <v>2.3599999999999999E-2</v>
      </c>
      <c r="Z1192" s="14">
        <v>2.2200000000000002E-3</v>
      </c>
      <c r="AA1192" s="16">
        <f t="shared" si="92"/>
        <v>0.13982</v>
      </c>
      <c r="AB1192" s="25">
        <f t="shared" si="93"/>
        <v>1.0965548634090938E-2</v>
      </c>
      <c r="AC1192" s="23">
        <f t="shared" si="94"/>
        <v>3.1709824759531352E-2</v>
      </c>
    </row>
    <row r="1193" spans="1:29" x14ac:dyDescent="0.3">
      <c r="A1193" s="4" t="s">
        <v>142</v>
      </c>
      <c r="B1193" s="18">
        <v>45017</v>
      </c>
      <c r="C1193" s="4" t="s">
        <v>279</v>
      </c>
      <c r="D1193" s="4">
        <v>4</v>
      </c>
      <c r="E1193" s="15">
        <v>182232.05</v>
      </c>
      <c r="F1193" s="19">
        <v>1.0148999999999999</v>
      </c>
      <c r="G1193" s="20">
        <v>1.49E-2</v>
      </c>
      <c r="H1193" s="4">
        <v>87.5</v>
      </c>
      <c r="I1193" s="4">
        <v>6</v>
      </c>
      <c r="J1193" s="4">
        <v>0</v>
      </c>
      <c r="K1193" s="21">
        <v>0.96950000000000003</v>
      </c>
      <c r="L1193" s="21">
        <v>3.4799999999999998E-2</v>
      </c>
      <c r="M1193" s="4">
        <v>0</v>
      </c>
      <c r="N1193" s="4">
        <v>0</v>
      </c>
      <c r="O1193" s="4">
        <v>0</v>
      </c>
      <c r="P1193" s="4">
        <v>88.7</v>
      </c>
      <c r="Q1193" s="15">
        <v>0</v>
      </c>
      <c r="R1193" s="15">
        <v>3584.47</v>
      </c>
      <c r="S1193" s="15">
        <v>571.21</v>
      </c>
      <c r="T1193" s="15">
        <v>200526.93</v>
      </c>
      <c r="U1193" s="22">
        <f t="shared" si="90"/>
        <v>185245.31</v>
      </c>
      <c r="V1193" s="23">
        <f t="shared" si="91"/>
        <v>7.6207320383351984E-2</v>
      </c>
      <c r="W1193" s="24">
        <f>Parametros!$B$4*H1193+Parametros!$B$5*K1193*100+Parametros!$B$6*P1193+Parametros!$B$7*(1-L1193)*100</f>
        <v>91.927999999999983</v>
      </c>
      <c r="X1193" s="16">
        <f>INDEX('Tasa Referencia'!$B$2:$B$37,MATCH(B1193,'Tasa Referencia'!$A$2:$A$37,0))</f>
        <v>0.1119</v>
      </c>
      <c r="Y1193" s="16">
        <f>INDEX('Catalogo Proveedores'!$N$2:$N$101,MATCH(A1193,'Catalogo Proveedores'!$A$2:$A$101,0))</f>
        <v>2.3599999999999999E-2</v>
      </c>
      <c r="Z1193" s="14">
        <v>-2.7E-4</v>
      </c>
      <c r="AA1193" s="16">
        <f t="shared" si="92"/>
        <v>0.13523000000000002</v>
      </c>
      <c r="AB1193" s="25">
        <f t="shared" si="93"/>
        <v>1.0625661739360304E-2</v>
      </c>
      <c r="AC1193" s="23">
        <f t="shared" si="94"/>
        <v>6.558165864399168E-2</v>
      </c>
    </row>
    <row r="1194" spans="1:29" x14ac:dyDescent="0.3">
      <c r="A1194" s="4" t="s">
        <v>142</v>
      </c>
      <c r="B1194" s="18">
        <v>45047</v>
      </c>
      <c r="C1194" s="4" t="s">
        <v>279</v>
      </c>
      <c r="D1194" s="4">
        <v>5</v>
      </c>
      <c r="E1194" s="15">
        <v>181230.42</v>
      </c>
      <c r="F1194" s="19">
        <v>1.0148999999999999</v>
      </c>
      <c r="G1194" s="20">
        <v>0</v>
      </c>
      <c r="H1194" s="4">
        <v>85.1</v>
      </c>
      <c r="I1194" s="4">
        <v>4</v>
      </c>
      <c r="J1194" s="4">
        <v>0</v>
      </c>
      <c r="K1194" s="21">
        <v>1</v>
      </c>
      <c r="L1194" s="21">
        <v>6.5000000000000002E-2</v>
      </c>
      <c r="M1194" s="4">
        <v>0</v>
      </c>
      <c r="N1194" s="4">
        <v>0</v>
      </c>
      <c r="O1194" s="4">
        <v>0</v>
      </c>
      <c r="P1194" s="4">
        <v>93.8</v>
      </c>
      <c r="Q1194" s="15">
        <v>0</v>
      </c>
      <c r="R1194" s="15">
        <v>6677.83</v>
      </c>
      <c r="S1194" s="15">
        <v>1059.49</v>
      </c>
      <c r="T1194" s="15">
        <v>197291.55</v>
      </c>
      <c r="U1194" s="22">
        <f t="shared" si="90"/>
        <v>186848.76</v>
      </c>
      <c r="V1194" s="23">
        <f t="shared" si="91"/>
        <v>5.2930751469082077E-2</v>
      </c>
      <c r="W1194" s="24">
        <f>Parametros!$B$4*H1194+Parametros!$B$5*K1194*100+Parametros!$B$6*P1194+Parametros!$B$7*(1-L1194)*100</f>
        <v>92.570000000000007</v>
      </c>
      <c r="X1194" s="16">
        <f>INDEX('Tasa Referencia'!$B$2:$B$37,MATCH(B1194,'Tasa Referencia'!$A$2:$A$37,0))</f>
        <v>0.11210000000000001</v>
      </c>
      <c r="Y1194" s="16">
        <f>INDEX('Catalogo Proveedores'!$N$2:$N$101,MATCH(A1194,'Catalogo Proveedores'!$A$2:$A$101,0))</f>
        <v>2.3599999999999999E-2</v>
      </c>
      <c r="Z1194" s="14">
        <v>-5.0200000000000002E-3</v>
      </c>
      <c r="AA1194" s="16">
        <f t="shared" si="92"/>
        <v>0.13068000000000002</v>
      </c>
      <c r="AB1194" s="25">
        <f t="shared" si="93"/>
        <v>1.028749123541961E-2</v>
      </c>
      <c r="AC1194" s="23">
        <f t="shared" si="94"/>
        <v>4.2643260233662467E-2</v>
      </c>
    </row>
    <row r="1195" spans="1:29" x14ac:dyDescent="0.3">
      <c r="A1195" s="4" t="s">
        <v>142</v>
      </c>
      <c r="B1195" s="18">
        <v>45078</v>
      </c>
      <c r="C1195" s="4" t="s">
        <v>279</v>
      </c>
      <c r="D1195" s="4">
        <v>6</v>
      </c>
      <c r="E1195" s="15">
        <v>193552.29</v>
      </c>
      <c r="F1195" s="19">
        <v>1.0148999999999999</v>
      </c>
      <c r="G1195" s="20">
        <v>0</v>
      </c>
      <c r="H1195" s="4">
        <v>79</v>
      </c>
      <c r="I1195" s="4">
        <v>4</v>
      </c>
      <c r="J1195" s="4">
        <v>0</v>
      </c>
      <c r="K1195" s="21">
        <v>0.99629999999999996</v>
      </c>
      <c r="L1195" s="21">
        <v>7.8299999999999995E-2</v>
      </c>
      <c r="M1195" s="4">
        <v>0</v>
      </c>
      <c r="N1195" s="4">
        <v>1</v>
      </c>
      <c r="O1195" s="4">
        <v>143.4</v>
      </c>
      <c r="P1195" s="4">
        <v>87.3</v>
      </c>
      <c r="Q1195" s="15">
        <v>103218.95</v>
      </c>
      <c r="R1195" s="15">
        <v>8731.7900000000009</v>
      </c>
      <c r="S1195" s="15">
        <v>1364.64</v>
      </c>
      <c r="T1195" s="15">
        <v>197783.3</v>
      </c>
      <c r="U1195" s="22">
        <f t="shared" si="90"/>
        <v>304138.38999999996</v>
      </c>
      <c r="V1195" s="23">
        <f t="shared" si="91"/>
        <v>-0.53773544075763713</v>
      </c>
      <c r="W1195" s="24">
        <f>Parametros!$B$4*H1195+Parametros!$B$5*K1195*100+Parametros!$B$6*P1195+Parametros!$B$7*(1-L1195)*100</f>
        <v>88.8245</v>
      </c>
      <c r="X1195" s="16">
        <f>INDEX('Tasa Referencia'!$B$2:$B$37,MATCH(B1195,'Tasa Referencia'!$A$2:$A$37,0))</f>
        <v>0.1119</v>
      </c>
      <c r="Y1195" s="16">
        <f>INDEX('Catalogo Proveedores'!$N$2:$N$101,MATCH(A1195,'Catalogo Proveedores'!$A$2:$A$101,0))</f>
        <v>2.3599999999999999E-2</v>
      </c>
      <c r="Z1195" s="14">
        <v>8.1999999999999998E-4</v>
      </c>
      <c r="AA1195" s="16">
        <f t="shared" si="92"/>
        <v>0.13632</v>
      </c>
      <c r="AB1195" s="25">
        <f t="shared" si="93"/>
        <v>1.0706489522621432E-2</v>
      </c>
      <c r="AC1195" s="23">
        <f t="shared" si="94"/>
        <v>-0.54844193028025856</v>
      </c>
    </row>
    <row r="1196" spans="1:29" x14ac:dyDescent="0.3">
      <c r="A1196" s="4" t="s">
        <v>142</v>
      </c>
      <c r="B1196" s="18">
        <v>45108</v>
      </c>
      <c r="C1196" s="4" t="s">
        <v>279</v>
      </c>
      <c r="D1196" s="4">
        <v>7</v>
      </c>
      <c r="E1196" s="15">
        <v>193952.98</v>
      </c>
      <c r="F1196" s="19">
        <v>1.0657000000000001</v>
      </c>
      <c r="G1196" s="20">
        <v>5.0099999999999999E-2</v>
      </c>
      <c r="H1196" s="4">
        <v>77.099999999999994</v>
      </c>
      <c r="I1196" s="4">
        <v>5</v>
      </c>
      <c r="J1196" s="4">
        <v>0</v>
      </c>
      <c r="K1196" s="21">
        <v>0.96609999999999996</v>
      </c>
      <c r="L1196" s="21">
        <v>0.12820000000000001</v>
      </c>
      <c r="M1196" s="4">
        <v>2</v>
      </c>
      <c r="N1196" s="4">
        <v>0</v>
      </c>
      <c r="O1196" s="4">
        <v>0</v>
      </c>
      <c r="P1196" s="4">
        <v>93.2</v>
      </c>
      <c r="Q1196" s="15">
        <v>3045.41</v>
      </c>
      <c r="R1196" s="15">
        <v>14971.89</v>
      </c>
      <c r="S1196" s="15">
        <v>2237.46</v>
      </c>
      <c r="T1196" s="15">
        <v>200572.07</v>
      </c>
      <c r="U1196" s="22">
        <f t="shared" si="90"/>
        <v>209732.82000000004</v>
      </c>
      <c r="V1196" s="23">
        <f t="shared" si="91"/>
        <v>-4.5673108922892551E-2</v>
      </c>
      <c r="W1196" s="24">
        <f>Parametros!$B$4*H1196+Parametros!$B$5*K1196*100+Parametros!$B$6*P1196+Parametros!$B$7*(1-L1196)*100</f>
        <v>87.684999999999988</v>
      </c>
      <c r="X1196" s="16">
        <f>INDEX('Tasa Referencia'!$B$2:$B$37,MATCH(B1196,'Tasa Referencia'!$A$2:$A$37,0))</f>
        <v>0.1132</v>
      </c>
      <c r="Y1196" s="16">
        <f>INDEX('Catalogo Proveedores'!$N$2:$N$101,MATCH(A1196,'Catalogo Proveedores'!$A$2:$A$101,0))</f>
        <v>2.3599999999999999E-2</v>
      </c>
      <c r="Z1196" s="14">
        <v>5.5799999999999999E-3</v>
      </c>
      <c r="AA1196" s="16">
        <f t="shared" si="92"/>
        <v>0.14238000000000001</v>
      </c>
      <c r="AB1196" s="25">
        <f t="shared" si="93"/>
        <v>1.1154570545010678E-2</v>
      </c>
      <c r="AC1196" s="23">
        <f t="shared" si="94"/>
        <v>-5.6827679467903229E-2</v>
      </c>
    </row>
    <row r="1197" spans="1:29" x14ac:dyDescent="0.3">
      <c r="A1197" s="4" t="s">
        <v>142</v>
      </c>
      <c r="B1197" s="18">
        <v>45139</v>
      </c>
      <c r="C1197" s="4" t="s">
        <v>279</v>
      </c>
      <c r="D1197" s="4">
        <v>8</v>
      </c>
      <c r="E1197" s="15">
        <v>172296.18</v>
      </c>
      <c r="F1197" s="19">
        <v>1.0657000000000001</v>
      </c>
      <c r="G1197" s="20">
        <v>0</v>
      </c>
      <c r="H1197" s="4">
        <v>81.5</v>
      </c>
      <c r="I1197" s="4">
        <v>4</v>
      </c>
      <c r="J1197" s="4">
        <v>0</v>
      </c>
      <c r="K1197" s="21">
        <v>1</v>
      </c>
      <c r="L1197" s="21">
        <v>0.1099</v>
      </c>
      <c r="M1197" s="4">
        <v>0</v>
      </c>
      <c r="N1197" s="4">
        <v>0</v>
      </c>
      <c r="O1197" s="4">
        <v>0</v>
      </c>
      <c r="P1197" s="4">
        <v>88.2</v>
      </c>
      <c r="Q1197" s="15">
        <v>0</v>
      </c>
      <c r="R1197" s="15">
        <v>11197.68</v>
      </c>
      <c r="S1197" s="15">
        <v>1704.93</v>
      </c>
      <c r="T1197" s="15">
        <v>184398.49</v>
      </c>
      <c r="U1197" s="22">
        <f t="shared" si="90"/>
        <v>181788.93</v>
      </c>
      <c r="V1197" s="23">
        <f t="shared" si="91"/>
        <v>1.4151742782709326E-2</v>
      </c>
      <c r="W1197" s="24">
        <f>Parametros!$B$4*H1197+Parametros!$B$5*K1197*100+Parametros!$B$6*P1197+Parametros!$B$7*(1-L1197)*100</f>
        <v>89.516499999999994</v>
      </c>
      <c r="X1197" s="16">
        <f>INDEX('Tasa Referencia'!$B$2:$B$37,MATCH(B1197,'Tasa Referencia'!$A$2:$A$37,0))</f>
        <v>0.1124</v>
      </c>
      <c r="Y1197" s="16">
        <f>INDEX('Catalogo Proveedores'!$N$2:$N$101,MATCH(A1197,'Catalogo Proveedores'!$A$2:$A$101,0))</f>
        <v>2.3599999999999999E-2</v>
      </c>
      <c r="Z1197" s="14">
        <v>6.0499999999999998E-3</v>
      </c>
      <c r="AA1197" s="16">
        <f t="shared" si="92"/>
        <v>0.14205000000000001</v>
      </c>
      <c r="AB1197" s="25">
        <f t="shared" si="93"/>
        <v>1.1130226252431763E-2</v>
      </c>
      <c r="AC1197" s="23">
        <f t="shared" si="94"/>
        <v>3.0215165302775633E-3</v>
      </c>
    </row>
    <row r="1198" spans="1:29" x14ac:dyDescent="0.3">
      <c r="A1198" s="4" t="s">
        <v>142</v>
      </c>
      <c r="B1198" s="18">
        <v>45170</v>
      </c>
      <c r="C1198" s="4" t="s">
        <v>279</v>
      </c>
      <c r="D1198" s="4">
        <v>9</v>
      </c>
      <c r="E1198" s="15">
        <v>166371.01999999999</v>
      </c>
      <c r="F1198" s="19">
        <v>1.0657000000000001</v>
      </c>
      <c r="G1198" s="20">
        <v>0</v>
      </c>
      <c r="H1198" s="4">
        <v>84.7</v>
      </c>
      <c r="I1198" s="4">
        <v>4</v>
      </c>
      <c r="J1198" s="4">
        <v>0</v>
      </c>
      <c r="K1198" s="21">
        <v>0.9022</v>
      </c>
      <c r="L1198" s="21">
        <v>4.1200000000000001E-2</v>
      </c>
      <c r="M1198" s="4">
        <v>1</v>
      </c>
      <c r="N1198" s="4">
        <v>1</v>
      </c>
      <c r="O1198" s="4">
        <v>60</v>
      </c>
      <c r="P1198" s="4">
        <v>87.5</v>
      </c>
      <c r="Q1198" s="15">
        <v>31566.93</v>
      </c>
      <c r="R1198" s="15">
        <v>3666.96</v>
      </c>
      <c r="S1198" s="15">
        <v>617.51</v>
      </c>
      <c r="T1198" s="15">
        <v>169348.25</v>
      </c>
      <c r="U1198" s="22">
        <f t="shared" si="90"/>
        <v>200987.39999999997</v>
      </c>
      <c r="V1198" s="23">
        <f t="shared" si="91"/>
        <v>-0.1868289161535473</v>
      </c>
      <c r="W1198" s="24">
        <f>Parametros!$B$4*H1198+Parametros!$B$5*K1198*100+Parametros!$B$6*P1198+Parametros!$B$7*(1-L1198)*100</f>
        <v>88.593000000000004</v>
      </c>
      <c r="X1198" s="16">
        <f>INDEX('Tasa Referencia'!$B$2:$B$37,MATCH(B1198,'Tasa Referencia'!$A$2:$A$37,0))</f>
        <v>0.1134</v>
      </c>
      <c r="Y1198" s="16">
        <f>INDEX('Catalogo Proveedores'!$N$2:$N$101,MATCH(A1198,'Catalogo Proveedores'!$A$2:$A$101,0))</f>
        <v>2.3599999999999999E-2</v>
      </c>
      <c r="Z1198" s="14">
        <v>8.4899999999999993E-3</v>
      </c>
      <c r="AA1198" s="16">
        <f t="shared" si="92"/>
        <v>0.14549000000000001</v>
      </c>
      <c r="AB1198" s="25">
        <f t="shared" si="93"/>
        <v>1.1383680947901764E-2</v>
      </c>
      <c r="AC1198" s="23">
        <f t="shared" si="94"/>
        <v>-0.19821259710144906</v>
      </c>
    </row>
    <row r="1199" spans="1:29" x14ac:dyDescent="0.3">
      <c r="A1199" s="4" t="s">
        <v>142</v>
      </c>
      <c r="B1199" s="18">
        <v>45200</v>
      </c>
      <c r="C1199" s="4" t="s">
        <v>279</v>
      </c>
      <c r="D1199" s="4">
        <v>10</v>
      </c>
      <c r="E1199" s="15">
        <v>171902.05</v>
      </c>
      <c r="F1199" s="19">
        <v>1.0657000000000001</v>
      </c>
      <c r="G1199" s="20">
        <v>0</v>
      </c>
      <c r="H1199" s="4">
        <v>86.9</v>
      </c>
      <c r="I1199" s="4">
        <v>4</v>
      </c>
      <c r="J1199" s="4">
        <v>0</v>
      </c>
      <c r="K1199" s="21">
        <v>0.96709999999999996</v>
      </c>
      <c r="L1199" s="21">
        <v>6.5100000000000005E-2</v>
      </c>
      <c r="M1199" s="4">
        <v>0</v>
      </c>
      <c r="N1199" s="4">
        <v>0</v>
      </c>
      <c r="O1199" s="4">
        <v>0</v>
      </c>
      <c r="P1199" s="4">
        <v>87.7</v>
      </c>
      <c r="Q1199" s="15">
        <v>0</v>
      </c>
      <c r="R1199" s="15">
        <v>4704</v>
      </c>
      <c r="S1199" s="15">
        <v>1006.68</v>
      </c>
      <c r="T1199" s="15">
        <v>178361.47</v>
      </c>
      <c r="U1199" s="22">
        <f t="shared" si="90"/>
        <v>175599.37</v>
      </c>
      <c r="V1199" s="23">
        <f t="shared" si="91"/>
        <v>1.5485967905512361E-2</v>
      </c>
      <c r="W1199" s="24">
        <f>Parametros!$B$4*H1199+Parametros!$B$5*K1199*100+Parametros!$B$6*P1199+Parametros!$B$7*(1-L1199)*100</f>
        <v>90.991500000000002</v>
      </c>
      <c r="X1199" s="16">
        <f>INDEX('Tasa Referencia'!$B$2:$B$37,MATCH(B1199,'Tasa Referencia'!$A$2:$A$37,0))</f>
        <v>0.1103</v>
      </c>
      <c r="Y1199" s="16">
        <f>INDEX('Catalogo Proveedores'!$N$2:$N$101,MATCH(A1199,'Catalogo Proveedores'!$A$2:$A$101,0))</f>
        <v>2.3599999999999999E-2</v>
      </c>
      <c r="Z1199" s="14">
        <v>2.3400000000000001E-3</v>
      </c>
      <c r="AA1199" s="16">
        <f t="shared" si="92"/>
        <v>0.13624</v>
      </c>
      <c r="AB1199" s="25">
        <f t="shared" si="93"/>
        <v>1.0700559625500983E-2</v>
      </c>
      <c r="AC1199" s="23">
        <f t="shared" si="94"/>
        <v>4.7854082800113783E-3</v>
      </c>
    </row>
    <row r="1200" spans="1:29" x14ac:dyDescent="0.3">
      <c r="A1200" s="4" t="s">
        <v>142</v>
      </c>
      <c r="B1200" s="18">
        <v>45231</v>
      </c>
      <c r="C1200" s="4" t="s">
        <v>279</v>
      </c>
      <c r="D1200" s="4">
        <v>11</v>
      </c>
      <c r="E1200" s="15">
        <v>167709.43</v>
      </c>
      <c r="F1200" s="19">
        <v>1.155</v>
      </c>
      <c r="G1200" s="20">
        <v>8.3799999999999999E-2</v>
      </c>
      <c r="H1200" s="4">
        <v>91.4</v>
      </c>
      <c r="I1200" s="4">
        <v>4</v>
      </c>
      <c r="J1200" s="4">
        <v>0</v>
      </c>
      <c r="K1200" s="21">
        <v>1</v>
      </c>
      <c r="L1200" s="21">
        <v>4.99E-2</v>
      </c>
      <c r="M1200" s="4">
        <v>0</v>
      </c>
      <c r="N1200" s="4">
        <v>0</v>
      </c>
      <c r="O1200" s="4">
        <v>0</v>
      </c>
      <c r="P1200" s="4">
        <v>87.9</v>
      </c>
      <c r="Q1200" s="15">
        <v>0</v>
      </c>
      <c r="R1200" s="15">
        <v>5841.96</v>
      </c>
      <c r="S1200" s="15">
        <v>753.6</v>
      </c>
      <c r="T1200" s="15">
        <v>179461.11</v>
      </c>
      <c r="U1200" s="22">
        <f t="shared" si="90"/>
        <v>172797.78999999998</v>
      </c>
      <c r="V1200" s="23">
        <f t="shared" si="91"/>
        <v>3.712960429142563E-2</v>
      </c>
      <c r="W1200" s="24">
        <f>Parametros!$B$4*H1200+Parametros!$B$5*K1200*100+Parametros!$B$6*P1200+Parametros!$B$7*(1-L1200)*100</f>
        <v>93.821499999999986</v>
      </c>
      <c r="X1200" s="16">
        <f>INDEX('Tasa Referencia'!$B$2:$B$37,MATCH(B1200,'Tasa Referencia'!$A$2:$A$37,0))</f>
        <v>0.1144</v>
      </c>
      <c r="Y1200" s="16">
        <f>INDEX('Catalogo Proveedores'!$N$2:$N$101,MATCH(A1200,'Catalogo Proveedores'!$A$2:$A$101,0))</f>
        <v>2.3599999999999999E-2</v>
      </c>
      <c r="Z1200" s="14">
        <v>-4.2000000000000002E-4</v>
      </c>
      <c r="AA1200" s="16">
        <f t="shared" si="92"/>
        <v>0.13758000000000001</v>
      </c>
      <c r="AB1200" s="25">
        <f t="shared" si="93"/>
        <v>1.0799834958060028E-2</v>
      </c>
      <c r="AC1200" s="23">
        <f t="shared" si="94"/>
        <v>2.6329769333365602E-2</v>
      </c>
    </row>
    <row r="1201" spans="1:29" x14ac:dyDescent="0.3">
      <c r="A1201" s="4" t="s">
        <v>142</v>
      </c>
      <c r="B1201" s="18">
        <v>45261</v>
      </c>
      <c r="C1201" s="4" t="s">
        <v>279</v>
      </c>
      <c r="D1201" s="4">
        <v>12</v>
      </c>
      <c r="E1201" s="15">
        <v>158712.70000000001</v>
      </c>
      <c r="F1201" s="19">
        <v>1.155</v>
      </c>
      <c r="G1201" s="20">
        <v>0</v>
      </c>
      <c r="H1201" s="4">
        <v>87</v>
      </c>
      <c r="I1201" s="4">
        <v>4</v>
      </c>
      <c r="J1201" s="4">
        <v>0</v>
      </c>
      <c r="K1201" s="21">
        <v>0.95009999999999994</v>
      </c>
      <c r="L1201" s="21">
        <v>7.3499999999999996E-2</v>
      </c>
      <c r="M1201" s="4">
        <v>2</v>
      </c>
      <c r="N1201" s="4">
        <v>0</v>
      </c>
      <c r="O1201" s="4">
        <v>0</v>
      </c>
      <c r="P1201" s="4">
        <v>86.3</v>
      </c>
      <c r="Q1201" s="15">
        <v>4775.47</v>
      </c>
      <c r="R1201" s="15">
        <v>3559.4</v>
      </c>
      <c r="S1201" s="15">
        <v>1050.17</v>
      </c>
      <c r="T1201" s="15">
        <v>159601.29999999999</v>
      </c>
      <c r="U1201" s="22">
        <f t="shared" si="90"/>
        <v>165997.4</v>
      </c>
      <c r="V1201" s="23">
        <f t="shared" si="91"/>
        <v>-4.0075488106926488E-2</v>
      </c>
      <c r="W1201" s="24">
        <f>Parametros!$B$4*H1201+Parametros!$B$5*K1201*100+Parametros!$B$6*P1201+Parametros!$B$7*(1-L1201)*100</f>
        <v>90.110499999999988</v>
      </c>
      <c r="X1201" s="16">
        <f>INDEX('Tasa Referencia'!$B$2:$B$37,MATCH(B1201,'Tasa Referencia'!$A$2:$A$37,0))</f>
        <v>0.1124</v>
      </c>
      <c r="Y1201" s="16">
        <f>INDEX('Catalogo Proveedores'!$N$2:$N$101,MATCH(A1201,'Catalogo Proveedores'!$A$2:$A$101,0))</f>
        <v>2.3599999999999999E-2</v>
      </c>
      <c r="Z1201" s="14">
        <v>6.2E-4</v>
      </c>
      <c r="AA1201" s="16">
        <f t="shared" si="92"/>
        <v>0.13662000000000002</v>
      </c>
      <c r="AB1201" s="25">
        <f t="shared" si="93"/>
        <v>1.0728723229014969E-2</v>
      </c>
      <c r="AC1201" s="23">
        <f t="shared" si="94"/>
        <v>-5.0804211335941457E-2</v>
      </c>
    </row>
    <row r="1202" spans="1:29" x14ac:dyDescent="0.3">
      <c r="A1202" s="4" t="s">
        <v>142</v>
      </c>
      <c r="B1202" s="18">
        <v>45292</v>
      </c>
      <c r="C1202" s="4" t="s">
        <v>281</v>
      </c>
      <c r="D1202" s="4">
        <v>1</v>
      </c>
      <c r="E1202" s="15">
        <v>198818.45</v>
      </c>
      <c r="F1202" s="19">
        <v>1.155</v>
      </c>
      <c r="G1202" s="20">
        <v>0</v>
      </c>
      <c r="H1202" s="4">
        <v>85.5</v>
      </c>
      <c r="I1202" s="4">
        <v>5</v>
      </c>
      <c r="J1202" s="4">
        <v>1</v>
      </c>
      <c r="K1202" s="21">
        <v>0.87960000000000005</v>
      </c>
      <c r="L1202" s="21">
        <v>6.4000000000000001E-2</v>
      </c>
      <c r="M1202" s="4">
        <v>0</v>
      </c>
      <c r="N1202" s="4">
        <v>0</v>
      </c>
      <c r="O1202" s="4">
        <v>0</v>
      </c>
      <c r="P1202" s="4">
        <v>88</v>
      </c>
      <c r="Q1202" s="15">
        <v>0</v>
      </c>
      <c r="R1202" s="15">
        <v>6894.11</v>
      </c>
      <c r="S1202" s="15">
        <v>1264.32</v>
      </c>
      <c r="T1202" s="15">
        <v>204116.05</v>
      </c>
      <c r="U1202" s="22">
        <f t="shared" si="90"/>
        <v>204448.24</v>
      </c>
      <c r="V1202" s="23">
        <f t="shared" si="91"/>
        <v>-1.6274565375922292E-3</v>
      </c>
      <c r="W1202" s="24">
        <f>Parametros!$B$4*H1202+Parametros!$B$5*K1202*100+Parametros!$B$6*P1202+Parametros!$B$7*(1-L1202)*100</f>
        <v>87.953000000000003</v>
      </c>
      <c r="X1202" s="16">
        <f>INDEX('Tasa Referencia'!$B$2:$B$37,MATCH(B1202,'Tasa Referencia'!$A$2:$A$37,0))</f>
        <v>0.1133</v>
      </c>
      <c r="Y1202" s="16">
        <f>INDEX('Catalogo Proveedores'!$N$2:$N$101,MATCH(A1202,'Catalogo Proveedores'!$A$2:$A$101,0))</f>
        <v>2.3599999999999999E-2</v>
      </c>
      <c r="Z1202" s="14">
        <v>5.4000000000000001E-4</v>
      </c>
      <c r="AA1202" s="16">
        <f t="shared" si="92"/>
        <v>0.13744000000000001</v>
      </c>
      <c r="AB1202" s="25">
        <f t="shared" si="93"/>
        <v>1.0789467924555485E-2</v>
      </c>
      <c r="AC1202" s="23">
        <f t="shared" si="94"/>
        <v>-1.2416924462147714E-2</v>
      </c>
    </row>
    <row r="1203" spans="1:29" x14ac:dyDescent="0.3">
      <c r="A1203" s="4" t="s">
        <v>142</v>
      </c>
      <c r="B1203" s="18">
        <v>45323</v>
      </c>
      <c r="C1203" s="4" t="s">
        <v>281</v>
      </c>
      <c r="D1203" s="4">
        <v>2</v>
      </c>
      <c r="E1203" s="15">
        <v>207685.77</v>
      </c>
      <c r="F1203" s="19">
        <v>1.155</v>
      </c>
      <c r="G1203" s="20">
        <v>0</v>
      </c>
      <c r="H1203" s="4">
        <v>82.7</v>
      </c>
      <c r="I1203" s="4">
        <v>4</v>
      </c>
      <c r="J1203" s="4">
        <v>1</v>
      </c>
      <c r="K1203" s="21">
        <v>0.84870000000000001</v>
      </c>
      <c r="L1203" s="21">
        <v>4.7600000000000003E-2</v>
      </c>
      <c r="M1203" s="4">
        <v>4</v>
      </c>
      <c r="N1203" s="4">
        <v>0</v>
      </c>
      <c r="O1203" s="4">
        <v>0</v>
      </c>
      <c r="P1203" s="4">
        <v>87.5</v>
      </c>
      <c r="Q1203" s="15">
        <v>5405.2</v>
      </c>
      <c r="R1203" s="15">
        <v>5747.66</v>
      </c>
      <c r="S1203" s="15">
        <v>1015.08</v>
      </c>
      <c r="T1203" s="15">
        <v>202771.97</v>
      </c>
      <c r="U1203" s="22">
        <f t="shared" si="90"/>
        <v>217823.55000000002</v>
      </c>
      <c r="V1203" s="23">
        <f t="shared" si="91"/>
        <v>-7.4229095865666325E-2</v>
      </c>
      <c r="W1203" s="24">
        <f>Parametros!$B$4*H1203+Parametros!$B$5*K1203*100+Parametros!$B$6*P1203+Parametros!$B$7*(1-L1203)*100</f>
        <v>86.192000000000007</v>
      </c>
      <c r="X1203" s="16">
        <f>INDEX('Tasa Referencia'!$B$2:$B$37,MATCH(B1203,'Tasa Referencia'!$A$2:$A$37,0))</f>
        <v>0.1123</v>
      </c>
      <c r="Y1203" s="16">
        <f>INDEX('Catalogo Proveedores'!$N$2:$N$101,MATCH(A1203,'Catalogo Proveedores'!$A$2:$A$101,0))</f>
        <v>2.3599999999999999E-2</v>
      </c>
      <c r="Z1203" s="14">
        <v>1.6000000000000001E-3</v>
      </c>
      <c r="AA1203" s="16">
        <f t="shared" si="92"/>
        <v>0.13749999999999998</v>
      </c>
      <c r="AB1203" s="25">
        <f t="shared" si="93"/>
        <v>1.0793911082132235E-2</v>
      </c>
      <c r="AC1203" s="23">
        <f t="shared" si="94"/>
        <v>-8.502300694779856E-2</v>
      </c>
    </row>
    <row r="1204" spans="1:29" x14ac:dyDescent="0.3">
      <c r="A1204" s="4" t="s">
        <v>142</v>
      </c>
      <c r="B1204" s="18">
        <v>45352</v>
      </c>
      <c r="C1204" s="4" t="s">
        <v>281</v>
      </c>
      <c r="D1204" s="4">
        <v>3</v>
      </c>
      <c r="E1204" s="15">
        <v>239395.15</v>
      </c>
      <c r="F1204" s="19">
        <v>1.155</v>
      </c>
      <c r="G1204" s="20">
        <v>0</v>
      </c>
      <c r="H1204" s="4">
        <v>84.8</v>
      </c>
      <c r="I1204" s="4">
        <v>4</v>
      </c>
      <c r="J1204" s="4">
        <v>0</v>
      </c>
      <c r="K1204" s="21">
        <v>0.95889999999999997</v>
      </c>
      <c r="L1204" s="21">
        <v>6.2899999999999998E-2</v>
      </c>
      <c r="M1204" s="4">
        <v>1</v>
      </c>
      <c r="N1204" s="4">
        <v>0</v>
      </c>
      <c r="O1204" s="4">
        <v>0</v>
      </c>
      <c r="P1204" s="4">
        <v>84.9</v>
      </c>
      <c r="Q1204" s="15">
        <v>643.97</v>
      </c>
      <c r="R1204" s="15">
        <v>9147.3799999999992</v>
      </c>
      <c r="S1204" s="15">
        <v>1355.6</v>
      </c>
      <c r="T1204" s="15">
        <v>248969.93</v>
      </c>
      <c r="U1204" s="22">
        <f t="shared" si="90"/>
        <v>247830.9</v>
      </c>
      <c r="V1204" s="23">
        <f t="shared" si="91"/>
        <v>4.5749701580427762E-3</v>
      </c>
      <c r="W1204" s="24">
        <f>Parametros!$B$4*H1204+Parametros!$B$5*K1204*100+Parametros!$B$6*P1204+Parametros!$B$7*(1-L1204)*100</f>
        <v>89.483499999999992</v>
      </c>
      <c r="X1204" s="16">
        <f>INDEX('Tasa Referencia'!$B$2:$B$37,MATCH(B1204,'Tasa Referencia'!$A$2:$A$37,0))</f>
        <v>0.1101</v>
      </c>
      <c r="Y1204" s="16">
        <f>INDEX('Catalogo Proveedores'!$N$2:$N$101,MATCH(A1204,'Catalogo Proveedores'!$A$2:$A$101,0))</f>
        <v>2.3599999999999999E-2</v>
      </c>
      <c r="Z1204" s="14">
        <v>-3.0400000000000002E-3</v>
      </c>
      <c r="AA1204" s="16">
        <f t="shared" si="92"/>
        <v>0.13066000000000003</v>
      </c>
      <c r="AB1204" s="25">
        <f t="shared" si="93"/>
        <v>1.0286002019959328E-2</v>
      </c>
      <c r="AC1204" s="23">
        <f t="shared" si="94"/>
        <v>-5.7110318619165521E-3</v>
      </c>
    </row>
    <row r="1205" spans="1:29" x14ac:dyDescent="0.3">
      <c r="A1205" s="4" t="s">
        <v>142</v>
      </c>
      <c r="B1205" s="18">
        <v>45383</v>
      </c>
      <c r="C1205" s="4" t="s">
        <v>281</v>
      </c>
      <c r="D1205" s="4">
        <v>4</v>
      </c>
      <c r="E1205" s="15">
        <v>226187.93</v>
      </c>
      <c r="F1205" s="19">
        <v>1.1760999999999999</v>
      </c>
      <c r="G1205" s="20">
        <v>1.8200000000000001E-2</v>
      </c>
      <c r="H1205" s="4">
        <v>83.6</v>
      </c>
      <c r="I1205" s="4">
        <v>4</v>
      </c>
      <c r="J1205" s="4">
        <v>0</v>
      </c>
      <c r="K1205" s="21">
        <v>0.9698</v>
      </c>
      <c r="L1205" s="21">
        <v>6.6100000000000006E-2</v>
      </c>
      <c r="M1205" s="4">
        <v>0</v>
      </c>
      <c r="N1205" s="4">
        <v>0</v>
      </c>
      <c r="O1205" s="4">
        <v>0</v>
      </c>
      <c r="P1205" s="4">
        <v>83.5</v>
      </c>
      <c r="Q1205" s="15">
        <v>0</v>
      </c>
      <c r="R1205" s="15">
        <v>5750.55</v>
      </c>
      <c r="S1205" s="15">
        <v>1346.03</v>
      </c>
      <c r="T1205" s="15">
        <v>242832.52</v>
      </c>
      <c r="U1205" s="22">
        <f t="shared" si="90"/>
        <v>230592.44999999998</v>
      </c>
      <c r="V1205" s="23">
        <f t="shared" si="91"/>
        <v>5.0405398749722677E-2</v>
      </c>
      <c r="W1205" s="24">
        <f>Parametros!$B$4*H1205+Parametros!$B$5*K1205*100+Parametros!$B$6*P1205+Parametros!$B$7*(1-L1205)*100</f>
        <v>89.062499999999986</v>
      </c>
      <c r="X1205" s="16">
        <f>INDEX('Tasa Referencia'!$B$2:$B$37,MATCH(B1205,'Tasa Referencia'!$A$2:$A$37,0))</f>
        <v>0.10920000000000001</v>
      </c>
      <c r="Y1205" s="16">
        <f>INDEX('Catalogo Proveedores'!$N$2:$N$101,MATCH(A1205,'Catalogo Proveedores'!$A$2:$A$101,0))</f>
        <v>2.3599999999999999E-2</v>
      </c>
      <c r="Z1205" s="14">
        <v>-3.6700000000000001E-3</v>
      </c>
      <c r="AA1205" s="16">
        <f t="shared" si="92"/>
        <v>0.12912999999999999</v>
      </c>
      <c r="AB1205" s="25">
        <f t="shared" si="93"/>
        <v>1.0172005394151196E-2</v>
      </c>
      <c r="AC1205" s="23">
        <f t="shared" si="94"/>
        <v>4.0233393355571481E-2</v>
      </c>
    </row>
    <row r="1206" spans="1:29" x14ac:dyDescent="0.3">
      <c r="A1206" s="4" t="s">
        <v>142</v>
      </c>
      <c r="B1206" s="18">
        <v>45413</v>
      </c>
      <c r="C1206" s="4" t="s">
        <v>281</v>
      </c>
      <c r="D1206" s="4">
        <v>5</v>
      </c>
      <c r="E1206" s="15">
        <v>238939.91</v>
      </c>
      <c r="F1206" s="19">
        <v>1.1760999999999999</v>
      </c>
      <c r="G1206" s="20">
        <v>0</v>
      </c>
      <c r="H1206" s="4">
        <v>84.1</v>
      </c>
      <c r="I1206" s="4">
        <v>4</v>
      </c>
      <c r="J1206" s="4">
        <v>0</v>
      </c>
      <c r="K1206" s="21">
        <v>1</v>
      </c>
      <c r="L1206" s="21">
        <v>9.2700000000000005E-2</v>
      </c>
      <c r="M1206" s="4">
        <v>0</v>
      </c>
      <c r="N1206" s="4">
        <v>0</v>
      </c>
      <c r="O1206" s="4">
        <v>0</v>
      </c>
      <c r="P1206" s="4">
        <v>87.1</v>
      </c>
      <c r="Q1206" s="15">
        <v>0</v>
      </c>
      <c r="R1206" s="15">
        <v>13799.02</v>
      </c>
      <c r="S1206" s="15">
        <v>1993.26</v>
      </c>
      <c r="T1206" s="15">
        <v>251914.65</v>
      </c>
      <c r="U1206" s="22">
        <f t="shared" si="90"/>
        <v>250745.66999999998</v>
      </c>
      <c r="V1206" s="23">
        <f t="shared" si="91"/>
        <v>4.6403811767200143E-3</v>
      </c>
      <c r="W1206" s="24">
        <f>Parametros!$B$4*H1206+Parametros!$B$5*K1206*100+Parametros!$B$6*P1206+Parametros!$B$7*(1-L1206)*100</f>
        <v>90.464499999999987</v>
      </c>
      <c r="X1206" s="16">
        <f>INDEX('Tasa Referencia'!$B$2:$B$37,MATCH(B1206,'Tasa Referencia'!$A$2:$A$37,0))</f>
        <v>0.1077</v>
      </c>
      <c r="Y1206" s="16">
        <f>INDEX('Catalogo Proveedores'!$N$2:$N$101,MATCH(A1206,'Catalogo Proveedores'!$A$2:$A$101,0))</f>
        <v>2.3599999999999999E-2</v>
      </c>
      <c r="Z1206" s="14">
        <v>1.9300000000000001E-3</v>
      </c>
      <c r="AA1206" s="16">
        <f t="shared" si="92"/>
        <v>0.13322999999999999</v>
      </c>
      <c r="AB1206" s="25">
        <f t="shared" si="93"/>
        <v>1.0477168683097116E-2</v>
      </c>
      <c r="AC1206" s="23">
        <f t="shared" si="94"/>
        <v>-5.8367875063771012E-3</v>
      </c>
    </row>
    <row r="1207" spans="1:29" x14ac:dyDescent="0.3">
      <c r="A1207" s="4" t="s">
        <v>142</v>
      </c>
      <c r="B1207" s="18">
        <v>45444</v>
      </c>
      <c r="C1207" s="4" t="s">
        <v>281</v>
      </c>
      <c r="D1207" s="4">
        <v>6</v>
      </c>
      <c r="E1207" s="15">
        <v>245306.67</v>
      </c>
      <c r="F1207" s="19">
        <v>1.1760999999999999</v>
      </c>
      <c r="G1207" s="20">
        <v>0</v>
      </c>
      <c r="H1207" s="4">
        <v>82.1</v>
      </c>
      <c r="I1207" s="4">
        <v>4</v>
      </c>
      <c r="J1207" s="4">
        <v>0</v>
      </c>
      <c r="K1207" s="21">
        <v>0.97609999999999997</v>
      </c>
      <c r="L1207" s="21">
        <v>6.4199999999999993E-2</v>
      </c>
      <c r="M1207" s="4">
        <v>0</v>
      </c>
      <c r="N1207" s="4">
        <v>0</v>
      </c>
      <c r="O1207" s="4">
        <v>0</v>
      </c>
      <c r="P1207" s="4">
        <v>88.6</v>
      </c>
      <c r="Q1207" s="15">
        <v>0</v>
      </c>
      <c r="R1207" s="15">
        <v>9751.85</v>
      </c>
      <c r="S1207" s="15">
        <v>1417.25</v>
      </c>
      <c r="T1207" s="15">
        <v>270686.03999999998</v>
      </c>
      <c r="U1207" s="22">
        <f t="shared" si="90"/>
        <v>253641.27000000002</v>
      </c>
      <c r="V1207" s="23">
        <f t="shared" si="91"/>
        <v>6.2968781101529883E-2</v>
      </c>
      <c r="W1207" s="24">
        <f>Parametros!$B$4*H1207+Parametros!$B$5*K1207*100+Parametros!$B$6*P1207+Parametros!$B$7*(1-L1207)*100</f>
        <v>89.775000000000006</v>
      </c>
      <c r="X1207" s="16">
        <f>INDEX('Tasa Referencia'!$B$2:$B$37,MATCH(B1207,'Tasa Referencia'!$A$2:$A$37,0))</f>
        <v>0.1045</v>
      </c>
      <c r="Y1207" s="16">
        <f>INDEX('Catalogo Proveedores'!$N$2:$N$101,MATCH(A1207,'Catalogo Proveedores'!$A$2:$A$101,0))</f>
        <v>2.3599999999999999E-2</v>
      </c>
      <c r="Z1207" s="14">
        <v>6.2500000000000003E-3</v>
      </c>
      <c r="AA1207" s="16">
        <f t="shared" si="92"/>
        <v>0.13435</v>
      </c>
      <c r="AB1207" s="25">
        <f t="shared" si="93"/>
        <v>1.0560354363007063E-2</v>
      </c>
      <c r="AC1207" s="23">
        <f t="shared" si="94"/>
        <v>5.240842673852282E-2</v>
      </c>
    </row>
    <row r="1208" spans="1:29" x14ac:dyDescent="0.3">
      <c r="A1208" s="4" t="s">
        <v>142</v>
      </c>
      <c r="B1208" s="18">
        <v>45474</v>
      </c>
      <c r="C1208" s="4" t="s">
        <v>281</v>
      </c>
      <c r="D1208" s="4">
        <v>7</v>
      </c>
      <c r="E1208" s="15">
        <v>255930.44</v>
      </c>
      <c r="F1208" s="19">
        <v>1.1760999999999999</v>
      </c>
      <c r="G1208" s="20">
        <v>0</v>
      </c>
      <c r="H1208" s="4">
        <v>85.9</v>
      </c>
      <c r="I1208" s="4">
        <v>5</v>
      </c>
      <c r="J1208" s="4">
        <v>0</v>
      </c>
      <c r="K1208" s="21">
        <v>0.98160000000000003</v>
      </c>
      <c r="L1208" s="21">
        <v>6.5500000000000003E-2</v>
      </c>
      <c r="M1208" s="4">
        <v>0</v>
      </c>
      <c r="N1208" s="4">
        <v>0</v>
      </c>
      <c r="O1208" s="4">
        <v>0</v>
      </c>
      <c r="P1208" s="4">
        <v>87.1</v>
      </c>
      <c r="Q1208" s="15">
        <v>0</v>
      </c>
      <c r="R1208" s="15">
        <v>9563.06</v>
      </c>
      <c r="S1208" s="15">
        <v>1509.37</v>
      </c>
      <c r="T1208" s="15">
        <v>278610.86</v>
      </c>
      <c r="U1208" s="22">
        <f t="shared" si="90"/>
        <v>263984.13</v>
      </c>
      <c r="V1208" s="23">
        <f t="shared" si="91"/>
        <v>5.2498779121531669E-2</v>
      </c>
      <c r="W1208" s="24">
        <f>Parametros!$B$4*H1208+Parametros!$B$5*K1208*100+Parametros!$B$6*P1208+Parametros!$B$7*(1-L1208)*100</f>
        <v>90.950500000000005</v>
      </c>
      <c r="X1208" s="16">
        <f>INDEX('Tasa Referencia'!$B$2:$B$37,MATCH(B1208,'Tasa Referencia'!$A$2:$A$37,0))</f>
        <v>0.1027</v>
      </c>
      <c r="Y1208" s="16">
        <f>INDEX('Catalogo Proveedores'!$N$2:$N$101,MATCH(A1208,'Catalogo Proveedores'!$A$2:$A$101,0))</f>
        <v>2.3599999999999999E-2</v>
      </c>
      <c r="Z1208" s="14">
        <v>4.2599999999999999E-3</v>
      </c>
      <c r="AA1208" s="16">
        <f t="shared" si="92"/>
        <v>0.13056000000000001</v>
      </c>
      <c r="AB1208" s="25">
        <f t="shared" si="93"/>
        <v>1.0278555580430782E-2</v>
      </c>
      <c r="AC1208" s="23">
        <f t="shared" si="94"/>
        <v>4.2220223541100887E-2</v>
      </c>
    </row>
    <row r="1209" spans="1:29" x14ac:dyDescent="0.3">
      <c r="A1209" s="4" t="s">
        <v>142</v>
      </c>
      <c r="B1209" s="18">
        <v>45505</v>
      </c>
      <c r="C1209" s="4" t="s">
        <v>281</v>
      </c>
      <c r="D1209" s="4">
        <v>8</v>
      </c>
      <c r="E1209" s="15">
        <v>262183.84000000003</v>
      </c>
      <c r="F1209" s="19">
        <v>1.1760999999999999</v>
      </c>
      <c r="G1209" s="20">
        <v>0</v>
      </c>
      <c r="H1209" s="4">
        <v>88.5</v>
      </c>
      <c r="I1209" s="4">
        <v>6</v>
      </c>
      <c r="J1209" s="4">
        <v>0</v>
      </c>
      <c r="K1209" s="21">
        <v>0.96140000000000003</v>
      </c>
      <c r="L1209" s="21">
        <v>4.8899999999999999E-2</v>
      </c>
      <c r="M1209" s="4">
        <v>0</v>
      </c>
      <c r="N1209" s="4">
        <v>0</v>
      </c>
      <c r="O1209" s="4">
        <v>0</v>
      </c>
      <c r="P1209" s="4">
        <v>87.1</v>
      </c>
      <c r="Q1209" s="15">
        <v>0</v>
      </c>
      <c r="R1209" s="15">
        <v>6601.72</v>
      </c>
      <c r="S1209" s="15">
        <v>1153.73</v>
      </c>
      <c r="T1209" s="15">
        <v>276690.90999999997</v>
      </c>
      <c r="U1209" s="22">
        <f t="shared" si="90"/>
        <v>267631.83</v>
      </c>
      <c r="V1209" s="23">
        <f t="shared" si="91"/>
        <v>3.2740793689246817E-2</v>
      </c>
      <c r="W1209" s="24">
        <f>Parametros!$B$4*H1209+Parametros!$B$5*K1209*100+Parametros!$B$6*P1209+Parametros!$B$7*(1-L1209)*100</f>
        <v>91.503500000000003</v>
      </c>
      <c r="X1209" s="16">
        <f>INDEX('Tasa Referencia'!$B$2:$B$37,MATCH(B1209,'Tasa Referencia'!$A$2:$A$37,0))</f>
        <v>0.1017</v>
      </c>
      <c r="Y1209" s="16">
        <f>INDEX('Catalogo Proveedores'!$N$2:$N$101,MATCH(A1209,'Catalogo Proveedores'!$A$2:$A$101,0))</f>
        <v>2.3599999999999999E-2</v>
      </c>
      <c r="Z1209" s="14">
        <v>-1E-4</v>
      </c>
      <c r="AA1209" s="16">
        <f t="shared" si="92"/>
        <v>0.12520000000000001</v>
      </c>
      <c r="AB1209" s="25">
        <f t="shared" si="93"/>
        <v>9.878540276244463E-3</v>
      </c>
      <c r="AC1209" s="23">
        <f t="shared" si="94"/>
        <v>2.2862253413002354E-2</v>
      </c>
    </row>
    <row r="1210" spans="1:29" x14ac:dyDescent="0.3">
      <c r="A1210" s="4" t="s">
        <v>142</v>
      </c>
      <c r="B1210" s="18">
        <v>45536</v>
      </c>
      <c r="C1210" s="4" t="s">
        <v>281</v>
      </c>
      <c r="D1210" s="4">
        <v>9</v>
      </c>
      <c r="E1210" s="15">
        <v>244151.1</v>
      </c>
      <c r="F1210" s="19">
        <v>1.1760999999999999</v>
      </c>
      <c r="G1210" s="20">
        <v>0</v>
      </c>
      <c r="H1210" s="4">
        <v>87.2</v>
      </c>
      <c r="I1210" s="4">
        <v>5</v>
      </c>
      <c r="J1210" s="4">
        <v>0</v>
      </c>
      <c r="K1210" s="21">
        <v>0.98819999999999997</v>
      </c>
      <c r="L1210" s="21">
        <v>3.7999999999999999E-2</v>
      </c>
      <c r="M1210" s="4">
        <v>0</v>
      </c>
      <c r="N1210" s="4">
        <v>0</v>
      </c>
      <c r="O1210" s="4">
        <v>0</v>
      </c>
      <c r="P1210" s="4">
        <v>86.6</v>
      </c>
      <c r="Q1210" s="15">
        <v>0</v>
      </c>
      <c r="R1210" s="15">
        <v>4451.08</v>
      </c>
      <c r="S1210" s="15">
        <v>834.6</v>
      </c>
      <c r="T1210" s="15">
        <v>271306.96999999997</v>
      </c>
      <c r="U1210" s="22">
        <f t="shared" si="90"/>
        <v>247767.58</v>
      </c>
      <c r="V1210" s="23">
        <f t="shared" si="91"/>
        <v>8.6762938674225687E-2</v>
      </c>
      <c r="W1210" s="24">
        <f>Parametros!$B$4*H1210+Parametros!$B$5*K1210*100+Parametros!$B$6*P1210+Parametros!$B$7*(1-L1210)*100</f>
        <v>91.915999999999983</v>
      </c>
      <c r="X1210" s="16">
        <f>INDEX('Tasa Referencia'!$B$2:$B$37,MATCH(B1210,'Tasa Referencia'!$A$2:$A$37,0))</f>
        <v>9.7900000000000001E-2</v>
      </c>
      <c r="Y1210" s="16">
        <f>INDEX('Catalogo Proveedores'!$N$2:$N$101,MATCH(A1210,'Catalogo Proveedores'!$A$2:$A$101,0))</f>
        <v>2.3599999999999999E-2</v>
      </c>
      <c r="Z1210" s="14">
        <v>-1.6000000000000001E-4</v>
      </c>
      <c r="AA1210" s="16">
        <f t="shared" si="92"/>
        <v>0.12134</v>
      </c>
      <c r="AB1210" s="25">
        <f t="shared" si="93"/>
        <v>9.5893862210463254E-3</v>
      </c>
      <c r="AC1210" s="23">
        <f t="shared" si="94"/>
        <v>7.7173552453179362E-2</v>
      </c>
    </row>
    <row r="1211" spans="1:29" x14ac:dyDescent="0.3">
      <c r="A1211" s="4" t="s">
        <v>142</v>
      </c>
      <c r="B1211" s="18">
        <v>45566</v>
      </c>
      <c r="C1211" s="4" t="s">
        <v>281</v>
      </c>
      <c r="D1211" s="4">
        <v>10</v>
      </c>
      <c r="E1211" s="15">
        <v>211332.89</v>
      </c>
      <c r="F1211" s="19">
        <v>1.1760999999999999</v>
      </c>
      <c r="G1211" s="20">
        <v>0</v>
      </c>
      <c r="H1211" s="4">
        <v>85.6</v>
      </c>
      <c r="I1211" s="4">
        <v>4</v>
      </c>
      <c r="J1211" s="4">
        <v>0</v>
      </c>
      <c r="K1211" s="21">
        <v>0.9264</v>
      </c>
      <c r="L1211" s="21">
        <v>7.9600000000000004E-2</v>
      </c>
      <c r="M1211" s="4">
        <v>0</v>
      </c>
      <c r="N1211" s="4">
        <v>0</v>
      </c>
      <c r="O1211" s="4">
        <v>0</v>
      </c>
      <c r="P1211" s="4">
        <v>87.6</v>
      </c>
      <c r="Q1211" s="15">
        <v>0</v>
      </c>
      <c r="R1211" s="15">
        <v>8333.36</v>
      </c>
      <c r="S1211" s="15">
        <v>1514.21</v>
      </c>
      <c r="T1211" s="15">
        <v>216680.94</v>
      </c>
      <c r="U1211" s="22">
        <f t="shared" si="90"/>
        <v>218152.04</v>
      </c>
      <c r="V1211" s="23">
        <f t="shared" si="91"/>
        <v>-6.7892450531182201E-3</v>
      </c>
      <c r="W1211" s="24">
        <f>Parametros!$B$4*H1211+Parametros!$B$5*K1211*100+Parametros!$B$6*P1211+Parametros!$B$7*(1-L1211)*100</f>
        <v>89.077999999999989</v>
      </c>
      <c r="X1211" s="16">
        <f>INDEX('Tasa Referencia'!$B$2:$B$37,MATCH(B1211,'Tasa Referencia'!$A$2:$A$37,0))</f>
        <v>9.5200000000000007E-2</v>
      </c>
      <c r="Y1211" s="16">
        <f>INDEX('Catalogo Proveedores'!$N$2:$N$101,MATCH(A1211,'Catalogo Proveedores'!$A$2:$A$101,0))</f>
        <v>2.3599999999999999E-2</v>
      </c>
      <c r="Z1211" s="14">
        <v>-1.34E-3</v>
      </c>
      <c r="AA1211" s="16">
        <f t="shared" si="92"/>
        <v>0.11746000000000001</v>
      </c>
      <c r="AB1211" s="25">
        <f t="shared" si="93"/>
        <v>9.2978129779042185E-3</v>
      </c>
      <c r="AC1211" s="23">
        <f t="shared" si="94"/>
        <v>-1.6087058031022439E-2</v>
      </c>
    </row>
    <row r="1212" spans="1:29" x14ac:dyDescent="0.3">
      <c r="A1212" s="4" t="s">
        <v>142</v>
      </c>
      <c r="B1212" s="18">
        <v>45597</v>
      </c>
      <c r="C1212" s="4" t="s">
        <v>281</v>
      </c>
      <c r="D1212" s="4">
        <v>11</v>
      </c>
      <c r="E1212" s="15">
        <v>213239.3</v>
      </c>
      <c r="F1212" s="19">
        <v>1.2437</v>
      </c>
      <c r="G1212" s="20">
        <v>5.7500000000000002E-2</v>
      </c>
      <c r="H1212" s="4">
        <v>86.7</v>
      </c>
      <c r="I1212" s="4">
        <v>4</v>
      </c>
      <c r="J1212" s="4">
        <v>0</v>
      </c>
      <c r="K1212" s="21">
        <v>1</v>
      </c>
      <c r="L1212" s="21">
        <v>6.7299999999999999E-2</v>
      </c>
      <c r="M1212" s="4">
        <v>1</v>
      </c>
      <c r="N1212" s="4">
        <v>0</v>
      </c>
      <c r="O1212" s="4">
        <v>0</v>
      </c>
      <c r="P1212" s="4">
        <v>86.5</v>
      </c>
      <c r="Q1212" s="15">
        <v>3817.93</v>
      </c>
      <c r="R1212" s="15">
        <v>8972.5499999999993</v>
      </c>
      <c r="S1212" s="15">
        <v>1291.0999999999999</v>
      </c>
      <c r="T1212" s="15">
        <v>229389.3</v>
      </c>
      <c r="U1212" s="22">
        <f t="shared" si="90"/>
        <v>224738.67999999996</v>
      </c>
      <c r="V1212" s="23">
        <f t="shared" si="91"/>
        <v>2.0273918617825785E-2</v>
      </c>
      <c r="W1212" s="24">
        <f>Parametros!$B$4*H1212+Parametros!$B$5*K1212*100+Parametros!$B$6*P1212+Parametros!$B$7*(1-L1212)*100</f>
        <v>91.635499999999993</v>
      </c>
      <c r="X1212" s="16">
        <f>INDEX('Tasa Referencia'!$B$2:$B$37,MATCH(B1212,'Tasa Referencia'!$A$2:$A$37,0))</f>
        <v>9.5600000000000004E-2</v>
      </c>
      <c r="Y1212" s="16">
        <f>INDEX('Catalogo Proveedores'!$N$2:$N$101,MATCH(A1212,'Catalogo Proveedores'!$A$2:$A$101,0))</f>
        <v>2.3599999999999999E-2</v>
      </c>
      <c r="Z1212" s="14">
        <v>-3.7399999999999998E-3</v>
      </c>
      <c r="AA1212" s="16">
        <f t="shared" si="92"/>
        <v>0.11546000000000001</v>
      </c>
      <c r="AB1212" s="25">
        <f t="shared" si="93"/>
        <v>9.1471548334243202E-3</v>
      </c>
      <c r="AC1212" s="23">
        <f t="shared" si="94"/>
        <v>1.1126763784401465E-2</v>
      </c>
    </row>
    <row r="1213" spans="1:29" x14ac:dyDescent="0.3">
      <c r="A1213" s="4" t="s">
        <v>142</v>
      </c>
      <c r="B1213" s="18">
        <v>45627</v>
      </c>
      <c r="C1213" s="4" t="s">
        <v>281</v>
      </c>
      <c r="D1213" s="4">
        <v>12</v>
      </c>
      <c r="E1213" s="15">
        <v>202841.75</v>
      </c>
      <c r="F1213" s="19">
        <v>1.2437</v>
      </c>
      <c r="G1213" s="20">
        <v>0</v>
      </c>
      <c r="H1213" s="4">
        <v>86.2</v>
      </c>
      <c r="I1213" s="4">
        <v>4</v>
      </c>
      <c r="J1213" s="4">
        <v>0</v>
      </c>
      <c r="K1213" s="21">
        <v>0.90759999999999996</v>
      </c>
      <c r="L1213" s="21">
        <v>5.16E-2</v>
      </c>
      <c r="M1213" s="4">
        <v>0</v>
      </c>
      <c r="N1213" s="4">
        <v>0</v>
      </c>
      <c r="O1213" s="4">
        <v>0</v>
      </c>
      <c r="P1213" s="4">
        <v>85</v>
      </c>
      <c r="Q1213" s="15">
        <v>0</v>
      </c>
      <c r="R1213" s="15">
        <v>5038.63</v>
      </c>
      <c r="S1213" s="15">
        <v>942.55</v>
      </c>
      <c r="T1213" s="15">
        <v>222238.03</v>
      </c>
      <c r="U1213" s="22">
        <f t="shared" si="90"/>
        <v>206937.83000000002</v>
      </c>
      <c r="V1213" s="23">
        <f t="shared" si="91"/>
        <v>6.8846002639602152E-2</v>
      </c>
      <c r="W1213" s="24">
        <f>Parametros!$B$4*H1213+Parametros!$B$5*K1213*100+Parametros!$B$6*P1213+Parametros!$B$7*(1-L1213)*100</f>
        <v>88.623999999999995</v>
      </c>
      <c r="X1213" s="16">
        <f>INDEX('Tasa Referencia'!$B$2:$B$37,MATCH(B1213,'Tasa Referencia'!$A$2:$A$37,0))</f>
        <v>9.2399999999999996E-2</v>
      </c>
      <c r="Y1213" s="16">
        <f>INDEX('Catalogo Proveedores'!$N$2:$N$101,MATCH(A1213,'Catalogo Proveedores'!$A$2:$A$101,0))</f>
        <v>2.3599999999999999E-2</v>
      </c>
      <c r="Z1213" s="14">
        <v>-4.5100000000000001E-3</v>
      </c>
      <c r="AA1213" s="16">
        <f t="shared" si="92"/>
        <v>0.11148999999999999</v>
      </c>
      <c r="AB1213" s="25">
        <f t="shared" si="93"/>
        <v>8.8473633897707682E-3</v>
      </c>
      <c r="AC1213" s="23">
        <f t="shared" si="94"/>
        <v>5.9998639249831384E-2</v>
      </c>
    </row>
    <row r="1214" spans="1:29" x14ac:dyDescent="0.3">
      <c r="A1214" s="4" t="s">
        <v>142</v>
      </c>
      <c r="B1214" s="18">
        <v>45658</v>
      </c>
      <c r="C1214" s="4" t="s">
        <v>282</v>
      </c>
      <c r="D1214" s="4">
        <v>1</v>
      </c>
      <c r="E1214" s="15">
        <v>201154.39</v>
      </c>
      <c r="F1214" s="19">
        <v>1.2437</v>
      </c>
      <c r="G1214" s="20">
        <v>0</v>
      </c>
      <c r="H1214" s="4">
        <v>86.2</v>
      </c>
      <c r="I1214" s="4">
        <v>5</v>
      </c>
      <c r="J1214" s="4">
        <v>0</v>
      </c>
      <c r="K1214" s="21">
        <v>0.96919999999999995</v>
      </c>
      <c r="L1214" s="21">
        <v>7.6399999999999996E-2</v>
      </c>
      <c r="M1214" s="4">
        <v>2</v>
      </c>
      <c r="N1214" s="4">
        <v>0</v>
      </c>
      <c r="O1214" s="4">
        <v>0</v>
      </c>
      <c r="P1214" s="4">
        <v>85.8</v>
      </c>
      <c r="Q1214" s="15">
        <v>10660.75</v>
      </c>
      <c r="R1214" s="15">
        <v>10254.790000000001</v>
      </c>
      <c r="S1214" s="15">
        <v>1383.24</v>
      </c>
      <c r="T1214" s="15">
        <v>208683.73</v>
      </c>
      <c r="U1214" s="22">
        <f t="shared" si="90"/>
        <v>220686.69000000003</v>
      </c>
      <c r="V1214" s="23">
        <f t="shared" si="91"/>
        <v>-5.7517469138586033E-2</v>
      </c>
      <c r="W1214" s="24">
        <f>Parametros!$B$4*H1214+Parametros!$B$5*K1214*100+Parametros!$B$6*P1214+Parametros!$B$7*(1-L1214)*100</f>
        <v>90.259999999999991</v>
      </c>
      <c r="X1214" s="16">
        <f>INDEX('Tasa Referencia'!$B$2:$B$37,MATCH(B1214,'Tasa Referencia'!$A$2:$A$37,0))</f>
        <v>8.8900000000000007E-2</v>
      </c>
      <c r="Y1214" s="16">
        <f>INDEX('Catalogo Proveedores'!$N$2:$N$101,MATCH(A1214,'Catalogo Proveedores'!$A$2:$A$101,0))</f>
        <v>2.3599999999999999E-2</v>
      </c>
      <c r="Z1214" s="14">
        <v>-4.8999999999999998E-3</v>
      </c>
      <c r="AA1214" s="16">
        <f t="shared" si="92"/>
        <v>0.1076</v>
      </c>
      <c r="AB1214" s="25">
        <f t="shared" si="93"/>
        <v>8.5526594769225195E-3</v>
      </c>
      <c r="AC1214" s="23">
        <f t="shared" si="94"/>
        <v>-6.6070128615508553E-2</v>
      </c>
    </row>
    <row r="1215" spans="1:29" x14ac:dyDescent="0.3">
      <c r="A1215" s="4" t="s">
        <v>142</v>
      </c>
      <c r="B1215" s="18">
        <v>45689</v>
      </c>
      <c r="C1215" s="4" t="s">
        <v>282</v>
      </c>
      <c r="D1215" s="4">
        <v>2</v>
      </c>
      <c r="E1215" s="15">
        <v>201034.01</v>
      </c>
      <c r="F1215" s="19">
        <v>1.2437</v>
      </c>
      <c r="G1215" s="20">
        <v>0</v>
      </c>
      <c r="H1215" s="4">
        <v>84.3</v>
      </c>
      <c r="I1215" s="4">
        <v>4</v>
      </c>
      <c r="J1215" s="4">
        <v>0</v>
      </c>
      <c r="K1215" s="21">
        <v>0.97130000000000005</v>
      </c>
      <c r="L1215" s="21">
        <v>6.6600000000000006E-2</v>
      </c>
      <c r="M1215" s="4">
        <v>0</v>
      </c>
      <c r="N1215" s="4">
        <v>0</v>
      </c>
      <c r="O1215" s="4">
        <v>0</v>
      </c>
      <c r="P1215" s="4">
        <v>84.8</v>
      </c>
      <c r="Q1215" s="15">
        <v>0</v>
      </c>
      <c r="R1215" s="15">
        <v>9252.09</v>
      </c>
      <c r="S1215" s="15">
        <v>1204.32</v>
      </c>
      <c r="T1215" s="15">
        <v>220051.75</v>
      </c>
      <c r="U1215" s="22">
        <f t="shared" si="90"/>
        <v>209081.78</v>
      </c>
      <c r="V1215" s="23">
        <f t="shared" si="91"/>
        <v>4.9851773503278213E-2</v>
      </c>
      <c r="W1215" s="24">
        <f>Parametros!$B$4*H1215+Parametros!$B$5*K1215*100+Parametros!$B$6*P1215+Parametros!$B$7*(1-L1215)*100</f>
        <v>89.60499999999999</v>
      </c>
      <c r="X1215" s="16">
        <f>INDEX('Tasa Referencia'!$B$2:$B$37,MATCH(B1215,'Tasa Referencia'!$A$2:$A$37,0))</f>
        <v>8.8300000000000003E-2</v>
      </c>
      <c r="Y1215" s="16">
        <f>INDEX('Catalogo Proveedores'!$N$2:$N$101,MATCH(A1215,'Catalogo Proveedores'!$A$2:$A$101,0))</f>
        <v>2.3599999999999999E-2</v>
      </c>
      <c r="Z1215" s="14">
        <v>-5.9699999999999996E-3</v>
      </c>
      <c r="AA1215" s="16">
        <f t="shared" si="92"/>
        <v>0.10593</v>
      </c>
      <c r="AB1215" s="25">
        <f t="shared" si="93"/>
        <v>8.4258501593115209E-3</v>
      </c>
      <c r="AC1215" s="23">
        <f t="shared" si="94"/>
        <v>4.1425923343966692E-2</v>
      </c>
    </row>
    <row r="1216" spans="1:29" x14ac:dyDescent="0.3">
      <c r="A1216" s="4" t="s">
        <v>142</v>
      </c>
      <c r="B1216" s="18">
        <v>45717</v>
      </c>
      <c r="C1216" s="4" t="s">
        <v>282</v>
      </c>
      <c r="D1216" s="4">
        <v>3</v>
      </c>
      <c r="E1216" s="15">
        <v>224459.11</v>
      </c>
      <c r="F1216" s="19">
        <v>1.2437</v>
      </c>
      <c r="G1216" s="20">
        <v>0</v>
      </c>
      <c r="H1216" s="4">
        <v>84.6</v>
      </c>
      <c r="I1216" s="4">
        <v>4</v>
      </c>
      <c r="J1216" s="4">
        <v>0</v>
      </c>
      <c r="K1216" s="21">
        <v>0.96909999999999996</v>
      </c>
      <c r="L1216" s="21">
        <v>6.7000000000000004E-2</v>
      </c>
      <c r="M1216" s="4">
        <v>1</v>
      </c>
      <c r="N1216" s="4">
        <v>0</v>
      </c>
      <c r="O1216" s="4">
        <v>0</v>
      </c>
      <c r="P1216" s="4">
        <v>85.8</v>
      </c>
      <c r="Q1216" s="15">
        <v>2802.37</v>
      </c>
      <c r="R1216" s="15">
        <v>4628.87</v>
      </c>
      <c r="S1216" s="15">
        <v>1353.44</v>
      </c>
      <c r="T1216" s="15">
        <v>234026.84</v>
      </c>
      <c r="U1216" s="22">
        <f t="shared" si="90"/>
        <v>230536.90999999997</v>
      </c>
      <c r="V1216" s="23">
        <f t="shared" si="91"/>
        <v>1.4912520290407811E-2</v>
      </c>
      <c r="W1216" s="24">
        <f>Parametros!$B$4*H1216+Parametros!$B$5*K1216*100+Parametros!$B$6*P1216+Parametros!$B$7*(1-L1216)*100</f>
        <v>89.837999999999994</v>
      </c>
      <c r="X1216" s="16">
        <f>INDEX('Tasa Referencia'!$B$2:$B$37,MATCH(B1216,'Tasa Referencia'!$A$2:$A$37,0))</f>
        <v>8.6800000000000002E-2</v>
      </c>
      <c r="Y1216" s="16">
        <f>INDEX('Catalogo Proveedores'!$N$2:$N$101,MATCH(A1216,'Catalogo Proveedores'!$A$2:$A$101,0))</f>
        <v>2.3599999999999999E-2</v>
      </c>
      <c r="Z1216" s="14">
        <v>-2.1900000000000001E-3</v>
      </c>
      <c r="AA1216" s="16">
        <f t="shared" si="92"/>
        <v>0.10821</v>
      </c>
      <c r="AB1216" s="25">
        <f t="shared" si="93"/>
        <v>8.5989353498430177E-3</v>
      </c>
      <c r="AC1216" s="23">
        <f t="shared" si="94"/>
        <v>6.3135849405647933E-3</v>
      </c>
    </row>
    <row r="1217" spans="1:29" x14ac:dyDescent="0.3">
      <c r="A1217" s="4" t="s">
        <v>142</v>
      </c>
      <c r="B1217" s="18">
        <v>45748</v>
      </c>
      <c r="C1217" s="4" t="s">
        <v>282</v>
      </c>
      <c r="D1217" s="4">
        <v>4</v>
      </c>
      <c r="E1217" s="15">
        <v>220973.32</v>
      </c>
      <c r="F1217" s="19">
        <v>1.2437</v>
      </c>
      <c r="G1217" s="20">
        <v>0</v>
      </c>
      <c r="H1217" s="4">
        <v>84.5</v>
      </c>
      <c r="I1217" s="4">
        <v>4</v>
      </c>
      <c r="J1217" s="4">
        <v>0</v>
      </c>
      <c r="K1217" s="21">
        <v>0.97929999999999995</v>
      </c>
      <c r="L1217" s="21">
        <v>7.1900000000000006E-2</v>
      </c>
      <c r="M1217" s="4">
        <v>1</v>
      </c>
      <c r="N1217" s="4">
        <v>0</v>
      </c>
      <c r="O1217" s="4">
        <v>0</v>
      </c>
      <c r="P1217" s="4">
        <v>89.8</v>
      </c>
      <c r="Q1217" s="15">
        <v>475.29</v>
      </c>
      <c r="R1217" s="15">
        <v>6264.1</v>
      </c>
      <c r="S1217" s="15">
        <v>1430.55</v>
      </c>
      <c r="T1217" s="15">
        <v>239676.71</v>
      </c>
      <c r="U1217" s="22">
        <f t="shared" si="90"/>
        <v>226282.16000000003</v>
      </c>
      <c r="V1217" s="23">
        <f t="shared" si="91"/>
        <v>5.5885905643481004E-2</v>
      </c>
      <c r="W1217" s="24">
        <f>Parametros!$B$4*H1217+Parametros!$B$5*K1217*100+Parametros!$B$6*P1217+Parametros!$B$7*(1-L1217)*100</f>
        <v>90.835499999999982</v>
      </c>
      <c r="X1217" s="16">
        <f>INDEX('Tasa Referencia'!$B$2:$B$37,MATCH(B1217,'Tasa Referencia'!$A$2:$A$37,0))</f>
        <v>8.4000000000000005E-2</v>
      </c>
      <c r="Y1217" s="16">
        <f>INDEX('Catalogo Proveedores'!$N$2:$N$101,MATCH(A1217,'Catalogo Proveedores'!$A$2:$A$101,0))</f>
        <v>2.3599999999999999E-2</v>
      </c>
      <c r="Z1217" s="14">
        <v>-6.8300000000000001E-3</v>
      </c>
      <c r="AA1217" s="16">
        <f t="shared" si="92"/>
        <v>0.10077</v>
      </c>
      <c r="AB1217" s="25">
        <f t="shared" si="93"/>
        <v>8.0329200643449727E-3</v>
      </c>
      <c r="AC1217" s="23">
        <f t="shared" si="94"/>
        <v>4.7852985579136031E-2</v>
      </c>
    </row>
    <row r="1218" spans="1:29" x14ac:dyDescent="0.3">
      <c r="A1218" s="4" t="s">
        <v>142</v>
      </c>
      <c r="B1218" s="18">
        <v>45778</v>
      </c>
      <c r="C1218" s="4" t="s">
        <v>282</v>
      </c>
      <c r="D1218" s="4">
        <v>5</v>
      </c>
      <c r="E1218" s="15">
        <v>222315.39</v>
      </c>
      <c r="F1218" s="19">
        <v>1.2437</v>
      </c>
      <c r="G1218" s="20">
        <v>0</v>
      </c>
      <c r="H1218" s="4">
        <v>81.7</v>
      </c>
      <c r="I1218" s="4">
        <v>5</v>
      </c>
      <c r="J1218" s="4">
        <v>0</v>
      </c>
      <c r="K1218" s="21">
        <v>0.92310000000000003</v>
      </c>
      <c r="L1218" s="21">
        <v>7.3099999999999998E-2</v>
      </c>
      <c r="M1218" s="4">
        <v>3</v>
      </c>
      <c r="N1218" s="4">
        <v>0</v>
      </c>
      <c r="O1218" s="4">
        <v>0</v>
      </c>
      <c r="P1218" s="4">
        <v>85.1</v>
      </c>
      <c r="Q1218" s="15">
        <v>6611.97</v>
      </c>
      <c r="R1218" s="15">
        <v>7898.43</v>
      </c>
      <c r="S1218" s="15">
        <v>1463.51</v>
      </c>
      <c r="T1218" s="15">
        <v>223634.8</v>
      </c>
      <c r="U1218" s="22">
        <f t="shared" ref="U1218:U1281" si="95">E1218+Q1218+R1218-S1218</f>
        <v>235362.28</v>
      </c>
      <c r="V1218" s="23">
        <f t="shared" ref="V1218:V1281" si="96">IF(T1218=0,0,(T1218-U1218)/T1218)</f>
        <v>-5.2440317875393327E-2</v>
      </c>
      <c r="W1218" s="24">
        <f>Parametros!$B$4*H1218+Parametros!$B$5*K1218*100+Parametros!$B$6*P1218+Parametros!$B$7*(1-L1218)*100</f>
        <v>87.211499999999987</v>
      </c>
      <c r="X1218" s="16">
        <f>INDEX('Tasa Referencia'!$B$2:$B$37,MATCH(B1218,'Tasa Referencia'!$A$2:$A$37,0))</f>
        <v>8.1699999999999995E-2</v>
      </c>
      <c r="Y1218" s="16">
        <f>INDEX('Catalogo Proveedores'!$N$2:$N$101,MATCH(A1218,'Catalogo Proveedores'!$A$2:$A$101,0))</f>
        <v>2.3599999999999999E-2</v>
      </c>
      <c r="Z1218" s="14">
        <v>-2.5000000000000001E-4</v>
      </c>
      <c r="AA1218" s="16">
        <f t="shared" ref="AA1218:AA1281" si="97">X1218+Y1218+Z1218</f>
        <v>0.10504999999999999</v>
      </c>
      <c r="AB1218" s="25">
        <f t="shared" ref="AB1218:AB1281" si="98">(1+AA1218)^(1/12)-1</f>
        <v>8.3589578489591254E-3</v>
      </c>
      <c r="AC1218" s="23">
        <f t="shared" ref="AC1218:AC1281" si="99">V1218-AB1218</f>
        <v>-6.0799275724352453E-2</v>
      </c>
    </row>
    <row r="1219" spans="1:29" x14ac:dyDescent="0.3">
      <c r="A1219" s="4" t="s">
        <v>142</v>
      </c>
      <c r="B1219" s="18">
        <v>45809</v>
      </c>
      <c r="C1219" s="4" t="s">
        <v>282</v>
      </c>
      <c r="D1219" s="4">
        <v>6</v>
      </c>
      <c r="E1219" s="15">
        <v>231260.27</v>
      </c>
      <c r="F1219" s="19">
        <v>1.2437</v>
      </c>
      <c r="G1219" s="20">
        <v>0</v>
      </c>
      <c r="H1219" s="4">
        <v>80.3</v>
      </c>
      <c r="I1219" s="4">
        <v>4</v>
      </c>
      <c r="J1219" s="4">
        <v>0</v>
      </c>
      <c r="K1219" s="21">
        <v>0.97770000000000001</v>
      </c>
      <c r="L1219" s="21">
        <v>8.0600000000000005E-2</v>
      </c>
      <c r="M1219" s="4">
        <v>0</v>
      </c>
      <c r="N1219" s="4">
        <v>0</v>
      </c>
      <c r="O1219" s="4">
        <v>0</v>
      </c>
      <c r="P1219" s="4">
        <v>85.2</v>
      </c>
      <c r="Q1219" s="15">
        <v>0</v>
      </c>
      <c r="R1219" s="15">
        <v>6086.5</v>
      </c>
      <c r="S1219" s="15">
        <v>1677.67</v>
      </c>
      <c r="T1219" s="15">
        <v>245623.94</v>
      </c>
      <c r="U1219" s="22">
        <f t="shared" si="95"/>
        <v>235669.09999999998</v>
      </c>
      <c r="V1219" s="23">
        <f t="shared" si="96"/>
        <v>4.0528785589873793E-2</v>
      </c>
      <c r="W1219" s="24">
        <f>Parametros!$B$4*H1219+Parametros!$B$5*K1219*100+Parametros!$B$6*P1219+Parametros!$B$7*(1-L1219)*100</f>
        <v>88.266999999999996</v>
      </c>
      <c r="X1219" s="16">
        <f>INDEX('Tasa Referencia'!$B$2:$B$37,MATCH(B1219,'Tasa Referencia'!$A$2:$A$37,0))</f>
        <v>8.1600000000000006E-2</v>
      </c>
      <c r="Y1219" s="16">
        <f>INDEX('Catalogo Proveedores'!$N$2:$N$101,MATCH(A1219,'Catalogo Proveedores'!$A$2:$A$101,0))</f>
        <v>2.3599999999999999E-2</v>
      </c>
      <c r="Z1219" s="14">
        <v>6.8999999999999999E-3</v>
      </c>
      <c r="AA1219" s="16">
        <f t="shared" si="97"/>
        <v>0.11210000000000001</v>
      </c>
      <c r="AB1219" s="25">
        <f t="shared" si="98"/>
        <v>8.8934908215263508E-3</v>
      </c>
      <c r="AC1219" s="23">
        <f t="shared" si="99"/>
        <v>3.1635294768347443E-2</v>
      </c>
    </row>
    <row r="1220" spans="1:29" x14ac:dyDescent="0.3">
      <c r="A1220" s="4" t="s">
        <v>142</v>
      </c>
      <c r="B1220" s="18">
        <v>45839</v>
      </c>
      <c r="C1220" s="4" t="s">
        <v>282</v>
      </c>
      <c r="D1220" s="4">
        <v>7</v>
      </c>
      <c r="E1220" s="15">
        <v>244270.03</v>
      </c>
      <c r="F1220" s="19">
        <v>1.2437</v>
      </c>
      <c r="G1220" s="20">
        <v>0</v>
      </c>
      <c r="H1220" s="4">
        <v>78.3</v>
      </c>
      <c r="I1220" s="4">
        <v>6</v>
      </c>
      <c r="J1220" s="4">
        <v>1</v>
      </c>
      <c r="K1220" s="21">
        <v>0.86939999999999995</v>
      </c>
      <c r="L1220" s="21">
        <v>6.0199999999999997E-2</v>
      </c>
      <c r="M1220" s="4">
        <v>0</v>
      </c>
      <c r="N1220" s="4">
        <v>1</v>
      </c>
      <c r="O1220" s="4">
        <v>34.700000000000003</v>
      </c>
      <c r="P1220" s="4">
        <v>90.1</v>
      </c>
      <c r="Q1220" s="15">
        <v>30714.62</v>
      </c>
      <c r="R1220" s="15">
        <v>5187.7700000000004</v>
      </c>
      <c r="S1220" s="15">
        <v>1469.28</v>
      </c>
      <c r="T1220" s="15">
        <v>246980.9</v>
      </c>
      <c r="U1220" s="22">
        <f t="shared" si="95"/>
        <v>278703.14</v>
      </c>
      <c r="V1220" s="23">
        <f t="shared" si="96"/>
        <v>-0.12844005346162404</v>
      </c>
      <c r="W1220" s="24">
        <f>Parametros!$B$4*H1220+Parametros!$B$5*K1220*100+Parametros!$B$6*P1220+Parametros!$B$7*(1-L1220)*100</f>
        <v>85.603999999999985</v>
      </c>
      <c r="X1220" s="16">
        <f>INDEX('Tasa Referencia'!$B$2:$B$37,MATCH(B1220,'Tasa Referencia'!$A$2:$A$37,0))</f>
        <v>8.0699999999999994E-2</v>
      </c>
      <c r="Y1220" s="16">
        <f>INDEX('Catalogo Proveedores'!$N$2:$N$101,MATCH(A1220,'Catalogo Proveedores'!$A$2:$A$101,0))</f>
        <v>2.3599999999999999E-2</v>
      </c>
      <c r="Z1220" s="14">
        <v>7.11E-3</v>
      </c>
      <c r="AA1220" s="16">
        <f t="shared" si="97"/>
        <v>0.11141</v>
      </c>
      <c r="AB1220" s="25">
        <f t="shared" si="98"/>
        <v>8.8413121693635688E-3</v>
      </c>
      <c r="AC1220" s="23">
        <f t="shared" si="99"/>
        <v>-0.13728136563098761</v>
      </c>
    </row>
    <row r="1221" spans="1:29" x14ac:dyDescent="0.3">
      <c r="A1221" s="4" t="s">
        <v>142</v>
      </c>
      <c r="B1221" s="18">
        <v>45870</v>
      </c>
      <c r="C1221" s="4" t="s">
        <v>282</v>
      </c>
      <c r="D1221" s="4">
        <v>8</v>
      </c>
      <c r="E1221" s="15">
        <v>219722.51</v>
      </c>
      <c r="F1221" s="19">
        <v>1.2437</v>
      </c>
      <c r="G1221" s="20">
        <v>0</v>
      </c>
      <c r="H1221" s="4">
        <v>77.900000000000006</v>
      </c>
      <c r="I1221" s="4">
        <v>7</v>
      </c>
      <c r="J1221" s="4">
        <v>0</v>
      </c>
      <c r="K1221" s="21">
        <v>0.95599999999999996</v>
      </c>
      <c r="L1221" s="21">
        <v>5.9799999999999999E-2</v>
      </c>
      <c r="M1221" s="4">
        <v>1</v>
      </c>
      <c r="N1221" s="4">
        <v>0</v>
      </c>
      <c r="O1221" s="4">
        <v>0</v>
      </c>
      <c r="P1221" s="4">
        <v>86.9</v>
      </c>
      <c r="Q1221" s="15">
        <v>2493.71</v>
      </c>
      <c r="R1221" s="15">
        <v>6612.54</v>
      </c>
      <c r="S1221" s="15">
        <v>1182.79</v>
      </c>
      <c r="T1221" s="15">
        <v>223573.04</v>
      </c>
      <c r="U1221" s="22">
        <f t="shared" si="95"/>
        <v>227645.97</v>
      </c>
      <c r="V1221" s="23">
        <f t="shared" si="96"/>
        <v>-1.8217446969455677E-2</v>
      </c>
      <c r="W1221" s="24">
        <f>Parametros!$B$4*H1221+Parametros!$B$5*K1221*100+Parametros!$B$6*P1221+Parametros!$B$7*(1-L1221)*100</f>
        <v>87.427999999999997</v>
      </c>
      <c r="X1221" s="16">
        <f>INDEX('Tasa Referencia'!$B$2:$B$37,MATCH(B1221,'Tasa Referencia'!$A$2:$A$37,0))</f>
        <v>7.7399999999999997E-2</v>
      </c>
      <c r="Y1221" s="16">
        <f>INDEX('Catalogo Proveedores'!$N$2:$N$101,MATCH(A1221,'Catalogo Proveedores'!$A$2:$A$101,0))</f>
        <v>2.3599999999999999E-2</v>
      </c>
      <c r="Z1221" s="14">
        <v>8.9700000000000005E-3</v>
      </c>
      <c r="AA1221" s="16">
        <f t="shared" si="97"/>
        <v>0.10997</v>
      </c>
      <c r="AB1221" s="25">
        <f t="shared" si="98"/>
        <v>8.7323218706474304E-3</v>
      </c>
      <c r="AC1221" s="23">
        <f t="shared" si="99"/>
        <v>-2.6949768840103108E-2</v>
      </c>
    </row>
    <row r="1222" spans="1:29" x14ac:dyDescent="0.3">
      <c r="A1222" s="4" t="s">
        <v>142</v>
      </c>
      <c r="B1222" s="18">
        <v>45901</v>
      </c>
      <c r="C1222" s="4" t="s">
        <v>282</v>
      </c>
      <c r="D1222" s="4">
        <v>9</v>
      </c>
      <c r="E1222" s="15">
        <v>222860.91</v>
      </c>
      <c r="F1222" s="19">
        <v>1.2437</v>
      </c>
      <c r="G1222" s="20">
        <v>0</v>
      </c>
      <c r="H1222" s="4">
        <v>83</v>
      </c>
      <c r="I1222" s="4">
        <v>4</v>
      </c>
      <c r="J1222" s="4">
        <v>0</v>
      </c>
      <c r="K1222" s="21">
        <v>0.96130000000000004</v>
      </c>
      <c r="L1222" s="21">
        <v>8.1600000000000006E-2</v>
      </c>
      <c r="M1222" s="4">
        <v>0</v>
      </c>
      <c r="N1222" s="4">
        <v>0</v>
      </c>
      <c r="O1222" s="4">
        <v>0</v>
      </c>
      <c r="P1222" s="4">
        <v>89.1</v>
      </c>
      <c r="Q1222" s="15">
        <v>0</v>
      </c>
      <c r="R1222" s="15">
        <v>11745.82</v>
      </c>
      <c r="S1222" s="15">
        <v>1636.86</v>
      </c>
      <c r="T1222" s="15">
        <v>242237.24</v>
      </c>
      <c r="U1222" s="22">
        <f t="shared" si="95"/>
        <v>232969.87000000002</v>
      </c>
      <c r="V1222" s="23">
        <f t="shared" si="96"/>
        <v>3.8257412444098055E-2</v>
      </c>
      <c r="W1222" s="24">
        <f>Parametros!$B$4*H1222+Parametros!$B$5*K1222*100+Parametros!$B$6*P1222+Parametros!$B$7*(1-L1222)*100</f>
        <v>89.484999999999999</v>
      </c>
      <c r="X1222" s="16">
        <f>INDEX('Tasa Referencia'!$B$2:$B$37,MATCH(B1222,'Tasa Referencia'!$A$2:$A$37,0))</f>
        <v>7.4899999999999994E-2</v>
      </c>
      <c r="Y1222" s="16">
        <f>INDEX('Catalogo Proveedores'!$N$2:$N$101,MATCH(A1222,'Catalogo Proveedores'!$A$2:$A$101,0))</f>
        <v>2.3599999999999999E-2</v>
      </c>
      <c r="Z1222" s="14">
        <v>4.0200000000000001E-3</v>
      </c>
      <c r="AA1222" s="16">
        <f t="shared" si="97"/>
        <v>0.10251999999999999</v>
      </c>
      <c r="AB1222" s="25">
        <f t="shared" si="98"/>
        <v>8.1663700979537346E-3</v>
      </c>
      <c r="AC1222" s="23">
        <f t="shared" si="99"/>
        <v>3.009104234614432E-2</v>
      </c>
    </row>
    <row r="1223" spans="1:29" x14ac:dyDescent="0.3">
      <c r="A1223" s="4" t="s">
        <v>142</v>
      </c>
      <c r="B1223" s="18">
        <v>45931</v>
      </c>
      <c r="C1223" s="4" t="s">
        <v>282</v>
      </c>
      <c r="D1223" s="4">
        <v>10</v>
      </c>
      <c r="E1223" s="15">
        <v>205217.76</v>
      </c>
      <c r="F1223" s="19">
        <v>1.2437</v>
      </c>
      <c r="G1223" s="20">
        <v>0</v>
      </c>
      <c r="H1223" s="4">
        <v>82.5</v>
      </c>
      <c r="I1223" s="4">
        <v>7</v>
      </c>
      <c r="J1223" s="4">
        <v>0</v>
      </c>
      <c r="K1223" s="21">
        <v>0.96199999999999997</v>
      </c>
      <c r="L1223" s="21">
        <v>6.4799999999999996E-2</v>
      </c>
      <c r="M1223" s="4">
        <v>0</v>
      </c>
      <c r="N1223" s="4">
        <v>0</v>
      </c>
      <c r="O1223" s="4">
        <v>0</v>
      </c>
      <c r="P1223" s="4">
        <v>91.2</v>
      </c>
      <c r="Q1223" s="15">
        <v>0</v>
      </c>
      <c r="R1223" s="15">
        <v>6266.57</v>
      </c>
      <c r="S1223" s="15">
        <v>1196.3699999999999</v>
      </c>
      <c r="T1223" s="15">
        <v>212471.46</v>
      </c>
      <c r="U1223" s="22">
        <f t="shared" si="95"/>
        <v>210287.96000000002</v>
      </c>
      <c r="V1223" s="23">
        <f t="shared" si="96"/>
        <v>1.02766743354612E-2</v>
      </c>
      <c r="W1223" s="24">
        <f>Parametros!$B$4*H1223+Parametros!$B$5*K1223*100+Parametros!$B$6*P1223+Parametros!$B$7*(1-L1223)*100</f>
        <v>90.002999999999986</v>
      </c>
      <c r="X1223" s="16">
        <f>INDEX('Tasa Referencia'!$B$2:$B$37,MATCH(B1223,'Tasa Referencia'!$A$2:$A$37,0))</f>
        <v>7.4300000000000005E-2</v>
      </c>
      <c r="Y1223" s="16">
        <f>INDEX('Catalogo Proveedores'!$N$2:$N$101,MATCH(A1223,'Catalogo Proveedores'!$A$2:$A$101,0))</f>
        <v>2.3599999999999999E-2</v>
      </c>
      <c r="Z1223" s="14">
        <v>2.3999999999999998E-3</v>
      </c>
      <c r="AA1223" s="16">
        <f t="shared" si="97"/>
        <v>0.1003</v>
      </c>
      <c r="AB1223" s="25">
        <f t="shared" si="98"/>
        <v>7.9970460690312883E-3</v>
      </c>
      <c r="AC1223" s="23">
        <f t="shared" si="99"/>
        <v>2.2796282664299117E-3</v>
      </c>
    </row>
    <row r="1224" spans="1:29" x14ac:dyDescent="0.3">
      <c r="A1224" s="4" t="s">
        <v>142</v>
      </c>
      <c r="B1224" s="18">
        <v>45962</v>
      </c>
      <c r="C1224" s="4" t="s">
        <v>282</v>
      </c>
      <c r="D1224" s="4">
        <v>11</v>
      </c>
      <c r="E1224" s="15">
        <v>192383.98</v>
      </c>
      <c r="F1224" s="19">
        <v>1.3230999999999999</v>
      </c>
      <c r="G1224" s="20">
        <v>6.3899999999999998E-2</v>
      </c>
      <c r="H1224" s="4">
        <v>87.3</v>
      </c>
      <c r="I1224" s="4">
        <v>4</v>
      </c>
      <c r="J1224" s="4">
        <v>0</v>
      </c>
      <c r="K1224" s="21">
        <v>0.98419999999999996</v>
      </c>
      <c r="L1224" s="21">
        <v>6.7000000000000004E-2</v>
      </c>
      <c r="M1224" s="4">
        <v>0</v>
      </c>
      <c r="N1224" s="4">
        <v>0</v>
      </c>
      <c r="O1224" s="4">
        <v>0</v>
      </c>
      <c r="P1224" s="4">
        <v>89.3</v>
      </c>
      <c r="Q1224" s="15">
        <v>0</v>
      </c>
      <c r="R1224" s="15">
        <v>4034.24</v>
      </c>
      <c r="S1224" s="15">
        <v>1160.8699999999999</v>
      </c>
      <c r="T1224" s="15">
        <v>203991.59</v>
      </c>
      <c r="U1224" s="22">
        <f t="shared" si="95"/>
        <v>195257.35</v>
      </c>
      <c r="V1224" s="23">
        <f t="shared" si="96"/>
        <v>4.2816667098873981E-2</v>
      </c>
      <c r="W1224" s="24">
        <f>Parametros!$B$4*H1224+Parametros!$B$5*K1224*100+Parametros!$B$6*P1224+Parametros!$B$7*(1-L1224)*100</f>
        <v>91.935999999999993</v>
      </c>
      <c r="X1224" s="16">
        <f>INDEX('Tasa Referencia'!$B$2:$B$37,MATCH(B1224,'Tasa Referencia'!$A$2:$A$37,0))</f>
        <v>7.2800000000000004E-2</v>
      </c>
      <c r="Y1224" s="16">
        <f>INDEX('Catalogo Proveedores'!$N$2:$N$101,MATCH(A1224,'Catalogo Proveedores'!$A$2:$A$101,0))</f>
        <v>2.3599999999999999E-2</v>
      </c>
      <c r="Z1224" s="14">
        <v>4.1900000000000001E-3</v>
      </c>
      <c r="AA1224" s="16">
        <f t="shared" si="97"/>
        <v>0.10059</v>
      </c>
      <c r="AB1224" s="25">
        <f t="shared" si="98"/>
        <v>8.0191827466826737E-3</v>
      </c>
      <c r="AC1224" s="23">
        <f t="shared" si="99"/>
        <v>3.4797484352191307E-2</v>
      </c>
    </row>
    <row r="1225" spans="1:29" x14ac:dyDescent="0.3">
      <c r="A1225" s="4" t="s">
        <v>142</v>
      </c>
      <c r="B1225" s="18">
        <v>45992</v>
      </c>
      <c r="C1225" s="4" t="s">
        <v>282</v>
      </c>
      <c r="D1225" s="4">
        <v>12</v>
      </c>
      <c r="E1225" s="15">
        <v>187517.15</v>
      </c>
      <c r="F1225" s="19">
        <v>1.3230999999999999</v>
      </c>
      <c r="G1225" s="20">
        <v>0</v>
      </c>
      <c r="H1225" s="4">
        <v>82.5</v>
      </c>
      <c r="I1225" s="4">
        <v>4</v>
      </c>
      <c r="J1225" s="4">
        <v>0</v>
      </c>
      <c r="K1225" s="21">
        <v>1</v>
      </c>
      <c r="L1225" s="21">
        <v>6.6699999999999995E-2</v>
      </c>
      <c r="M1225" s="4">
        <v>0</v>
      </c>
      <c r="N1225" s="4">
        <v>0</v>
      </c>
      <c r="O1225" s="4">
        <v>0</v>
      </c>
      <c r="P1225" s="4">
        <v>87.1</v>
      </c>
      <c r="Q1225" s="15">
        <v>0</v>
      </c>
      <c r="R1225" s="15">
        <v>7503.69</v>
      </c>
      <c r="S1225" s="15">
        <v>1126.1199999999999</v>
      </c>
      <c r="T1225" s="15">
        <v>204105.07</v>
      </c>
      <c r="U1225" s="22">
        <f t="shared" si="95"/>
        <v>193894.72</v>
      </c>
      <c r="V1225" s="23">
        <f t="shared" si="96"/>
        <v>5.0024969982372339E-2</v>
      </c>
      <c r="W1225" s="24">
        <f>Parametros!$B$4*H1225+Parametros!$B$5*K1225*100+Parametros!$B$6*P1225+Parametros!$B$7*(1-L1225)*100</f>
        <v>90.294499999999999</v>
      </c>
      <c r="X1225" s="16">
        <f>INDEX('Tasa Referencia'!$B$2:$B$37,MATCH(B1225,'Tasa Referencia'!$A$2:$A$37,0))</f>
        <v>6.9599999999999995E-2</v>
      </c>
      <c r="Y1225" s="16">
        <f>INDEX('Catalogo Proveedores'!$N$2:$N$101,MATCH(A1225,'Catalogo Proveedores'!$A$2:$A$101,0))</f>
        <v>2.3599999999999999E-2</v>
      </c>
      <c r="Z1225" s="14">
        <v>-6.4000000000000005E-4</v>
      </c>
      <c r="AA1225" s="16">
        <f t="shared" si="97"/>
        <v>9.255999999999999E-2</v>
      </c>
      <c r="AB1225" s="25">
        <f t="shared" si="98"/>
        <v>7.4042406957501861E-3</v>
      </c>
      <c r="AC1225" s="23">
        <f t="shared" si="99"/>
        <v>4.2620729286622153E-2</v>
      </c>
    </row>
    <row r="1226" spans="1:29" x14ac:dyDescent="0.3">
      <c r="A1226" s="4" t="s">
        <v>144</v>
      </c>
      <c r="B1226" s="18">
        <v>44927</v>
      </c>
      <c r="C1226" s="4" t="s">
        <v>279</v>
      </c>
      <c r="D1226" s="4">
        <v>1</v>
      </c>
      <c r="E1226" s="15">
        <v>224377.60000000001</v>
      </c>
      <c r="F1226" s="19">
        <v>1</v>
      </c>
      <c r="G1226" s="20">
        <v>0</v>
      </c>
      <c r="H1226" s="4">
        <v>81.7</v>
      </c>
      <c r="I1226" s="4">
        <v>5</v>
      </c>
      <c r="J1226" s="4">
        <v>1</v>
      </c>
      <c r="K1226" s="21">
        <v>0.87570000000000003</v>
      </c>
      <c r="L1226" s="21">
        <v>7.1099999999999997E-2</v>
      </c>
      <c r="M1226" s="4">
        <v>3</v>
      </c>
      <c r="N1226" s="4">
        <v>0</v>
      </c>
      <c r="O1226" s="4">
        <v>0</v>
      </c>
      <c r="P1226" s="4">
        <v>69.2</v>
      </c>
      <c r="Q1226" s="15">
        <v>14467.25</v>
      </c>
      <c r="R1226" s="15">
        <v>8745.3799999999992</v>
      </c>
      <c r="S1226" s="15">
        <v>1571.16</v>
      </c>
      <c r="T1226" s="15">
        <v>224035.56</v>
      </c>
      <c r="U1226" s="22">
        <f t="shared" si="95"/>
        <v>246019.07</v>
      </c>
      <c r="V1226" s="23">
        <f t="shared" si="96"/>
        <v>-9.8125092284457024E-2</v>
      </c>
      <c r="W1226" s="24">
        <f>Parametros!$B$4*H1226+Parametros!$B$5*K1226*100+Parametros!$B$6*P1226+Parametros!$B$7*(1-L1226)*100</f>
        <v>82.639499999999998</v>
      </c>
      <c r="X1226" s="16">
        <f>INDEX('Tasa Referencia'!$B$2:$B$37,MATCH(B1226,'Tasa Referencia'!$A$2:$A$37,0))</f>
        <v>0.1125</v>
      </c>
      <c r="Y1226" s="16">
        <f>INDEX('Catalogo Proveedores'!$N$2:$N$101,MATCH(A1226,'Catalogo Proveedores'!$A$2:$A$101,0))</f>
        <v>3.4500000000000003E-2</v>
      </c>
      <c r="Z1226" s="14">
        <v>-2.2100000000000002E-3</v>
      </c>
      <c r="AA1226" s="16">
        <f t="shared" si="97"/>
        <v>0.14479000000000003</v>
      </c>
      <c r="AB1226" s="25">
        <f t="shared" si="98"/>
        <v>1.1332162460563788E-2</v>
      </c>
      <c r="AC1226" s="23">
        <f t="shared" si="99"/>
        <v>-0.10945725474502081</v>
      </c>
    </row>
    <row r="1227" spans="1:29" x14ac:dyDescent="0.3">
      <c r="A1227" s="4" t="s">
        <v>144</v>
      </c>
      <c r="B1227" s="18">
        <v>44958</v>
      </c>
      <c r="C1227" s="4" t="s">
        <v>279</v>
      </c>
      <c r="D1227" s="4">
        <v>2</v>
      </c>
      <c r="E1227" s="15">
        <v>211647.97</v>
      </c>
      <c r="F1227" s="19">
        <v>1</v>
      </c>
      <c r="G1227" s="20">
        <v>0</v>
      </c>
      <c r="H1227" s="4">
        <v>84.9</v>
      </c>
      <c r="I1227" s="4">
        <v>5</v>
      </c>
      <c r="J1227" s="4">
        <v>0</v>
      </c>
      <c r="K1227" s="21">
        <v>0.93479999999999996</v>
      </c>
      <c r="L1227" s="21">
        <v>7.1999999999999995E-2</v>
      </c>
      <c r="M1227" s="4">
        <v>0</v>
      </c>
      <c r="N1227" s="4">
        <v>0</v>
      </c>
      <c r="O1227" s="4">
        <v>0</v>
      </c>
      <c r="P1227" s="4">
        <v>77.3</v>
      </c>
      <c r="Q1227" s="15">
        <v>0</v>
      </c>
      <c r="R1227" s="15">
        <v>7802.4</v>
      </c>
      <c r="S1227" s="15">
        <v>1371.74</v>
      </c>
      <c r="T1227" s="15">
        <v>232416.84</v>
      </c>
      <c r="U1227" s="22">
        <f t="shared" si="95"/>
        <v>218078.63</v>
      </c>
      <c r="V1227" s="23">
        <f t="shared" si="96"/>
        <v>6.1691786188986963E-2</v>
      </c>
      <c r="W1227" s="24">
        <f>Parametros!$B$4*H1227+Parametros!$B$5*K1227*100+Parametros!$B$6*P1227+Parametros!$B$7*(1-L1227)*100</f>
        <v>87.138999999999996</v>
      </c>
      <c r="X1227" s="16">
        <f>INDEX('Tasa Referencia'!$B$2:$B$37,MATCH(B1227,'Tasa Referencia'!$A$2:$A$37,0))</f>
        <v>0.11409999999999999</v>
      </c>
      <c r="Y1227" s="16">
        <f>INDEX('Catalogo Proveedores'!$N$2:$N$101,MATCH(A1227,'Catalogo Proveedores'!$A$2:$A$101,0))</f>
        <v>3.4500000000000003E-2</v>
      </c>
      <c r="Z1227" s="14">
        <v>-1.6000000000000001E-4</v>
      </c>
      <c r="AA1227" s="16">
        <f t="shared" si="97"/>
        <v>0.14844000000000002</v>
      </c>
      <c r="AB1227" s="25">
        <f t="shared" si="98"/>
        <v>1.1600477978029433E-2</v>
      </c>
      <c r="AC1227" s="23">
        <f t="shared" si="99"/>
        <v>5.009130821095753E-2</v>
      </c>
    </row>
    <row r="1228" spans="1:29" x14ac:dyDescent="0.3">
      <c r="A1228" s="4" t="s">
        <v>144</v>
      </c>
      <c r="B1228" s="18">
        <v>44986</v>
      </c>
      <c r="C1228" s="4" t="s">
        <v>279</v>
      </c>
      <c r="D1228" s="4">
        <v>3</v>
      </c>
      <c r="E1228" s="15">
        <v>214736.05</v>
      </c>
      <c r="F1228" s="19">
        <v>1.0599000000000001</v>
      </c>
      <c r="G1228" s="20">
        <v>5.9900000000000002E-2</v>
      </c>
      <c r="H1228" s="4">
        <v>86.3</v>
      </c>
      <c r="I1228" s="4">
        <v>4</v>
      </c>
      <c r="J1228" s="4">
        <v>0</v>
      </c>
      <c r="K1228" s="21">
        <v>0.9244</v>
      </c>
      <c r="L1228" s="21">
        <v>3.78E-2</v>
      </c>
      <c r="M1228" s="4">
        <v>0</v>
      </c>
      <c r="N1228" s="4">
        <v>0</v>
      </c>
      <c r="O1228" s="4">
        <v>0</v>
      </c>
      <c r="P1228" s="4">
        <v>78.400000000000006</v>
      </c>
      <c r="Q1228" s="15">
        <v>0</v>
      </c>
      <c r="R1228" s="15">
        <v>4598.07</v>
      </c>
      <c r="S1228" s="15">
        <v>730.21</v>
      </c>
      <c r="T1228" s="15">
        <v>220209.19</v>
      </c>
      <c r="U1228" s="22">
        <f t="shared" si="95"/>
        <v>218603.91</v>
      </c>
      <c r="V1228" s="23">
        <f t="shared" si="96"/>
        <v>7.2897956711070909E-3</v>
      </c>
      <c r="W1228" s="24">
        <f>Parametros!$B$4*H1228+Parametros!$B$5*K1228*100+Parametros!$B$6*P1228+Parametros!$B$7*(1-L1228)*100</f>
        <v>88.05</v>
      </c>
      <c r="X1228" s="16">
        <f>INDEX('Tasa Referencia'!$B$2:$B$37,MATCH(B1228,'Tasa Referencia'!$A$2:$A$37,0))</f>
        <v>0.114</v>
      </c>
      <c r="Y1228" s="16">
        <f>INDEX('Catalogo Proveedores'!$N$2:$N$101,MATCH(A1228,'Catalogo Proveedores'!$A$2:$A$101,0))</f>
        <v>3.4500000000000003E-2</v>
      </c>
      <c r="Z1228" s="14">
        <v>-3.5599999999999998E-3</v>
      </c>
      <c r="AA1228" s="16">
        <f t="shared" si="97"/>
        <v>0.14494000000000001</v>
      </c>
      <c r="AB1228" s="25">
        <f t="shared" si="98"/>
        <v>1.1343204566892418E-2</v>
      </c>
      <c r="AC1228" s="23">
        <f t="shared" si="99"/>
        <v>-4.0534088957853267E-3</v>
      </c>
    </row>
    <row r="1229" spans="1:29" x14ac:dyDescent="0.3">
      <c r="A1229" s="4" t="s">
        <v>144</v>
      </c>
      <c r="B1229" s="18">
        <v>45017</v>
      </c>
      <c r="C1229" s="4" t="s">
        <v>279</v>
      </c>
      <c r="D1229" s="4">
        <v>4</v>
      </c>
      <c r="E1229" s="15">
        <v>220069.51</v>
      </c>
      <c r="F1229" s="19">
        <v>1.0599000000000001</v>
      </c>
      <c r="G1229" s="20">
        <v>0</v>
      </c>
      <c r="H1229" s="4">
        <v>87.1</v>
      </c>
      <c r="I1229" s="4">
        <v>5</v>
      </c>
      <c r="J1229" s="4">
        <v>0</v>
      </c>
      <c r="K1229" s="21">
        <v>0.95550000000000002</v>
      </c>
      <c r="L1229" s="21">
        <v>5.9200000000000003E-2</v>
      </c>
      <c r="M1229" s="4">
        <v>0</v>
      </c>
      <c r="N1229" s="4">
        <v>0</v>
      </c>
      <c r="O1229" s="4">
        <v>0</v>
      </c>
      <c r="P1229" s="4">
        <v>77.3</v>
      </c>
      <c r="Q1229" s="15">
        <v>0</v>
      </c>
      <c r="R1229" s="15">
        <v>5590.26</v>
      </c>
      <c r="S1229" s="15">
        <v>1171.57</v>
      </c>
      <c r="T1229" s="15">
        <v>231528.21</v>
      </c>
      <c r="U1229" s="22">
        <f t="shared" si="95"/>
        <v>224488.2</v>
      </c>
      <c r="V1229" s="23">
        <f t="shared" si="96"/>
        <v>3.0406705083583466E-2</v>
      </c>
      <c r="W1229" s="24">
        <f>Parametros!$B$4*H1229+Parametros!$B$5*K1229*100+Parametros!$B$6*P1229+Parametros!$B$7*(1-L1229)*100</f>
        <v>88.721999999999994</v>
      </c>
      <c r="X1229" s="16">
        <f>INDEX('Tasa Referencia'!$B$2:$B$37,MATCH(B1229,'Tasa Referencia'!$A$2:$A$37,0))</f>
        <v>0.1119</v>
      </c>
      <c r="Y1229" s="16">
        <f>INDEX('Catalogo Proveedores'!$N$2:$N$101,MATCH(A1229,'Catalogo Proveedores'!$A$2:$A$101,0))</f>
        <v>3.4500000000000003E-2</v>
      </c>
      <c r="Z1229" s="14">
        <v>-1.9400000000000001E-3</v>
      </c>
      <c r="AA1229" s="16">
        <f t="shared" si="97"/>
        <v>0.14446000000000001</v>
      </c>
      <c r="AB1229" s="25">
        <f t="shared" si="98"/>
        <v>1.1307865157454744E-2</v>
      </c>
      <c r="AC1229" s="23">
        <f t="shared" si="99"/>
        <v>1.9098839926128722E-2</v>
      </c>
    </row>
    <row r="1230" spans="1:29" x14ac:dyDescent="0.3">
      <c r="A1230" s="4" t="s">
        <v>144</v>
      </c>
      <c r="B1230" s="18">
        <v>45047</v>
      </c>
      <c r="C1230" s="4" t="s">
        <v>279</v>
      </c>
      <c r="D1230" s="4">
        <v>5</v>
      </c>
      <c r="E1230" s="15">
        <v>225609.68</v>
      </c>
      <c r="F1230" s="19">
        <v>1.0599000000000001</v>
      </c>
      <c r="G1230" s="20">
        <v>0</v>
      </c>
      <c r="H1230" s="4">
        <v>87.5</v>
      </c>
      <c r="I1230" s="4">
        <v>4</v>
      </c>
      <c r="J1230" s="4">
        <v>0</v>
      </c>
      <c r="K1230" s="21">
        <v>0.94520000000000004</v>
      </c>
      <c r="L1230" s="21">
        <v>5.7099999999999998E-2</v>
      </c>
      <c r="M1230" s="4">
        <v>0</v>
      </c>
      <c r="N1230" s="4">
        <v>1</v>
      </c>
      <c r="O1230" s="4">
        <v>51.1</v>
      </c>
      <c r="P1230" s="4">
        <v>76.3</v>
      </c>
      <c r="Q1230" s="15">
        <v>62272.52</v>
      </c>
      <c r="R1230" s="15">
        <v>8456.6200000000008</v>
      </c>
      <c r="S1230" s="15">
        <v>1159.95</v>
      </c>
      <c r="T1230" s="15">
        <v>239933.26</v>
      </c>
      <c r="U1230" s="22">
        <f t="shared" si="95"/>
        <v>295178.87</v>
      </c>
      <c r="V1230" s="23">
        <f t="shared" si="96"/>
        <v>-0.23025407148637911</v>
      </c>
      <c r="W1230" s="24">
        <f>Parametros!$B$4*H1230+Parametros!$B$5*K1230*100+Parametros!$B$6*P1230+Parametros!$B$7*(1-L1230)*100</f>
        <v>88.384500000000003</v>
      </c>
      <c r="X1230" s="16">
        <f>INDEX('Tasa Referencia'!$B$2:$B$37,MATCH(B1230,'Tasa Referencia'!$A$2:$A$37,0))</f>
        <v>0.11210000000000001</v>
      </c>
      <c r="Y1230" s="16">
        <f>INDEX('Catalogo Proveedores'!$N$2:$N$101,MATCH(A1230,'Catalogo Proveedores'!$A$2:$A$101,0))</f>
        <v>3.4500000000000003E-2</v>
      </c>
      <c r="Z1230" s="14">
        <v>-1E-3</v>
      </c>
      <c r="AA1230" s="16">
        <f t="shared" si="97"/>
        <v>0.14560000000000001</v>
      </c>
      <c r="AB1230" s="25">
        <f t="shared" si="98"/>
        <v>1.1391774086256135E-2</v>
      </c>
      <c r="AC1230" s="23">
        <f t="shared" si="99"/>
        <v>-0.24164584557263524</v>
      </c>
    </row>
    <row r="1231" spans="1:29" x14ac:dyDescent="0.3">
      <c r="A1231" s="4" t="s">
        <v>144</v>
      </c>
      <c r="B1231" s="18">
        <v>45078</v>
      </c>
      <c r="C1231" s="4" t="s">
        <v>279</v>
      </c>
      <c r="D1231" s="4">
        <v>6</v>
      </c>
      <c r="E1231" s="15">
        <v>229869.37</v>
      </c>
      <c r="F1231" s="19">
        <v>1.0599000000000001</v>
      </c>
      <c r="G1231" s="20">
        <v>0</v>
      </c>
      <c r="H1231" s="4">
        <v>87.3</v>
      </c>
      <c r="I1231" s="4">
        <v>4</v>
      </c>
      <c r="J1231" s="4">
        <v>0</v>
      </c>
      <c r="K1231" s="21">
        <v>0.97219999999999995</v>
      </c>
      <c r="L1231" s="21">
        <v>3.9899999999999998E-2</v>
      </c>
      <c r="M1231" s="4">
        <v>0</v>
      </c>
      <c r="N1231" s="4">
        <v>0</v>
      </c>
      <c r="O1231" s="4">
        <v>0</v>
      </c>
      <c r="P1231" s="4">
        <v>75.3</v>
      </c>
      <c r="Q1231" s="15">
        <v>0</v>
      </c>
      <c r="R1231" s="15">
        <v>4594.26</v>
      </c>
      <c r="S1231" s="15">
        <v>824.87</v>
      </c>
      <c r="T1231" s="15">
        <v>237526.06</v>
      </c>
      <c r="U1231" s="22">
        <f t="shared" si="95"/>
        <v>233638.76</v>
      </c>
      <c r="V1231" s="23">
        <f t="shared" si="96"/>
        <v>1.6365783190273896E-2</v>
      </c>
      <c r="W1231" s="24">
        <f>Parametros!$B$4*H1231+Parametros!$B$5*K1231*100+Parametros!$B$6*P1231+Parametros!$B$7*(1-L1231)*100</f>
        <v>89.18249999999999</v>
      </c>
      <c r="X1231" s="16">
        <f>INDEX('Tasa Referencia'!$B$2:$B$37,MATCH(B1231,'Tasa Referencia'!$A$2:$A$37,0))</f>
        <v>0.1119</v>
      </c>
      <c r="Y1231" s="16">
        <f>INDEX('Catalogo Proveedores'!$N$2:$N$101,MATCH(A1231,'Catalogo Proveedores'!$A$2:$A$101,0))</f>
        <v>3.4500000000000003E-2</v>
      </c>
      <c r="Z1231" s="14">
        <v>-5.4000000000000001E-4</v>
      </c>
      <c r="AA1231" s="16">
        <f t="shared" si="97"/>
        <v>0.14585999999999999</v>
      </c>
      <c r="AB1231" s="25">
        <f t="shared" si="98"/>
        <v>1.141090049102389E-2</v>
      </c>
      <c r="AC1231" s="23">
        <f t="shared" si="99"/>
        <v>4.9548826992500059E-3</v>
      </c>
    </row>
    <row r="1232" spans="1:29" x14ac:dyDescent="0.3">
      <c r="A1232" s="4" t="s">
        <v>144</v>
      </c>
      <c r="B1232" s="18">
        <v>45108</v>
      </c>
      <c r="C1232" s="4" t="s">
        <v>279</v>
      </c>
      <c r="D1232" s="4">
        <v>7</v>
      </c>
      <c r="E1232" s="15">
        <v>226341.85</v>
      </c>
      <c r="F1232" s="19">
        <v>1.0599000000000001</v>
      </c>
      <c r="G1232" s="20">
        <v>0</v>
      </c>
      <c r="H1232" s="4">
        <v>85.1</v>
      </c>
      <c r="I1232" s="4">
        <v>4</v>
      </c>
      <c r="J1232" s="4">
        <v>1</v>
      </c>
      <c r="K1232" s="21">
        <v>0.85419999999999996</v>
      </c>
      <c r="L1232" s="21">
        <v>5.5199999999999999E-2</v>
      </c>
      <c r="M1232" s="4">
        <v>1</v>
      </c>
      <c r="N1232" s="4">
        <v>1</v>
      </c>
      <c r="O1232" s="4">
        <v>2.4</v>
      </c>
      <c r="P1232" s="4">
        <v>71.900000000000006</v>
      </c>
      <c r="Q1232" s="15">
        <v>1739.51</v>
      </c>
      <c r="R1232" s="15">
        <v>4934.74</v>
      </c>
      <c r="S1232" s="15">
        <v>1259.96</v>
      </c>
      <c r="T1232" s="15">
        <v>225927.45</v>
      </c>
      <c r="U1232" s="22">
        <f t="shared" si="95"/>
        <v>231756.14</v>
      </c>
      <c r="V1232" s="23">
        <f t="shared" si="96"/>
        <v>-2.5798945634981505E-2</v>
      </c>
      <c r="W1232" s="24">
        <f>Parametros!$B$4*H1232+Parametros!$B$5*K1232*100+Parametros!$B$6*P1232+Parametros!$B$7*(1-L1232)*100</f>
        <v>83.962999999999994</v>
      </c>
      <c r="X1232" s="16">
        <f>INDEX('Tasa Referencia'!$B$2:$B$37,MATCH(B1232,'Tasa Referencia'!$A$2:$A$37,0))</f>
        <v>0.1132</v>
      </c>
      <c r="Y1232" s="16">
        <f>INDEX('Catalogo Proveedores'!$N$2:$N$101,MATCH(A1232,'Catalogo Proveedores'!$A$2:$A$101,0))</f>
        <v>3.4500000000000003E-2</v>
      </c>
      <c r="Z1232" s="14">
        <v>5.2900000000000004E-3</v>
      </c>
      <c r="AA1232" s="16">
        <f t="shared" si="97"/>
        <v>0.15298999999999999</v>
      </c>
      <c r="AB1232" s="25">
        <f t="shared" si="98"/>
        <v>1.193386103244154E-2</v>
      </c>
      <c r="AC1232" s="23">
        <f t="shared" si="99"/>
        <v>-3.7732806667423041E-2</v>
      </c>
    </row>
    <row r="1233" spans="1:29" x14ac:dyDescent="0.3">
      <c r="A1233" s="4" t="s">
        <v>144</v>
      </c>
      <c r="B1233" s="18">
        <v>45139</v>
      </c>
      <c r="C1233" s="4" t="s">
        <v>279</v>
      </c>
      <c r="D1233" s="4">
        <v>8</v>
      </c>
      <c r="E1233" s="15">
        <v>217746.59</v>
      </c>
      <c r="F1233" s="19">
        <v>1.1197999999999999</v>
      </c>
      <c r="G1233" s="20">
        <v>5.6500000000000002E-2</v>
      </c>
      <c r="H1233" s="4">
        <v>84.1</v>
      </c>
      <c r="I1233" s="4">
        <v>7</v>
      </c>
      <c r="J1233" s="4">
        <v>0</v>
      </c>
      <c r="K1233" s="21">
        <v>0.9829</v>
      </c>
      <c r="L1233" s="21">
        <v>8.6599999999999996E-2</v>
      </c>
      <c r="M1233" s="4">
        <v>0</v>
      </c>
      <c r="N1233" s="4">
        <v>0</v>
      </c>
      <c r="O1233" s="4">
        <v>0</v>
      </c>
      <c r="P1233" s="4">
        <v>77.599999999999994</v>
      </c>
      <c r="Q1233" s="15">
        <v>0</v>
      </c>
      <c r="R1233" s="15">
        <v>5787.61</v>
      </c>
      <c r="S1233" s="15">
        <v>1696.29</v>
      </c>
      <c r="T1233" s="15">
        <v>229054.4</v>
      </c>
      <c r="U1233" s="22">
        <f t="shared" si="95"/>
        <v>221837.90999999997</v>
      </c>
      <c r="V1233" s="23">
        <f t="shared" si="96"/>
        <v>3.150557247535965E-2</v>
      </c>
      <c r="W1233" s="24">
        <f>Parametros!$B$4*H1233+Parametros!$B$5*K1233*100+Parametros!$B$6*P1233+Parametros!$B$7*(1-L1233)*100</f>
        <v>88.142999999999986</v>
      </c>
      <c r="X1233" s="16">
        <f>INDEX('Tasa Referencia'!$B$2:$B$37,MATCH(B1233,'Tasa Referencia'!$A$2:$A$37,0))</f>
        <v>0.1124</v>
      </c>
      <c r="Y1233" s="16">
        <f>INDEX('Catalogo Proveedores'!$N$2:$N$101,MATCH(A1233,'Catalogo Proveedores'!$A$2:$A$101,0))</f>
        <v>3.4500000000000003E-2</v>
      </c>
      <c r="Z1233" s="14">
        <v>4.6000000000000001E-4</v>
      </c>
      <c r="AA1233" s="16">
        <f t="shared" si="97"/>
        <v>0.14735999999999999</v>
      </c>
      <c r="AB1233" s="25">
        <f t="shared" si="98"/>
        <v>1.1521167514821462E-2</v>
      </c>
      <c r="AC1233" s="23">
        <f t="shared" si="99"/>
        <v>1.9984404960538188E-2</v>
      </c>
    </row>
    <row r="1234" spans="1:29" x14ac:dyDescent="0.3">
      <c r="A1234" s="4" t="s">
        <v>144</v>
      </c>
      <c r="B1234" s="18">
        <v>45170</v>
      </c>
      <c r="C1234" s="4" t="s">
        <v>279</v>
      </c>
      <c r="D1234" s="4">
        <v>9</v>
      </c>
      <c r="E1234" s="15">
        <v>223304.91</v>
      </c>
      <c r="F1234" s="19">
        <v>1.1197999999999999</v>
      </c>
      <c r="G1234" s="20">
        <v>0</v>
      </c>
      <c r="H1234" s="4">
        <v>80.8</v>
      </c>
      <c r="I1234" s="4">
        <v>5</v>
      </c>
      <c r="J1234" s="4">
        <v>0</v>
      </c>
      <c r="K1234" s="21">
        <v>0.95720000000000005</v>
      </c>
      <c r="L1234" s="21">
        <v>4.65E-2</v>
      </c>
      <c r="M1234" s="4">
        <v>0</v>
      </c>
      <c r="N1234" s="4">
        <v>0</v>
      </c>
      <c r="O1234" s="4">
        <v>0</v>
      </c>
      <c r="P1234" s="4">
        <v>74.599999999999994</v>
      </c>
      <c r="Q1234" s="15">
        <v>0</v>
      </c>
      <c r="R1234" s="15">
        <v>6938.31</v>
      </c>
      <c r="S1234" s="15">
        <v>933.76</v>
      </c>
      <c r="T1234" s="15">
        <v>232201.75</v>
      </c>
      <c r="U1234" s="22">
        <f t="shared" si="95"/>
        <v>229309.46</v>
      </c>
      <c r="V1234" s="23">
        <f t="shared" si="96"/>
        <v>1.2455935409616887E-2</v>
      </c>
      <c r="W1234" s="24">
        <f>Parametros!$B$4*H1234+Parametros!$B$5*K1234*100+Parametros!$B$6*P1234+Parametros!$B$7*(1-L1234)*100</f>
        <v>86.218499999999992</v>
      </c>
      <c r="X1234" s="16">
        <f>INDEX('Tasa Referencia'!$B$2:$B$37,MATCH(B1234,'Tasa Referencia'!$A$2:$A$37,0))</f>
        <v>0.1134</v>
      </c>
      <c r="Y1234" s="16">
        <f>INDEX('Catalogo Proveedores'!$N$2:$N$101,MATCH(A1234,'Catalogo Proveedores'!$A$2:$A$101,0))</f>
        <v>3.4500000000000003E-2</v>
      </c>
      <c r="Z1234" s="14">
        <v>3.5400000000000002E-3</v>
      </c>
      <c r="AA1234" s="16">
        <f t="shared" si="97"/>
        <v>0.15143999999999999</v>
      </c>
      <c r="AB1234" s="25">
        <f t="shared" si="98"/>
        <v>1.1820426632335179E-2</v>
      </c>
      <c r="AC1234" s="23">
        <f t="shared" si="99"/>
        <v>6.3550877728170765E-4</v>
      </c>
    </row>
    <row r="1235" spans="1:29" x14ac:dyDescent="0.3">
      <c r="A1235" s="4" t="s">
        <v>144</v>
      </c>
      <c r="B1235" s="18">
        <v>45200</v>
      </c>
      <c r="C1235" s="4" t="s">
        <v>279</v>
      </c>
      <c r="D1235" s="4">
        <v>10</v>
      </c>
      <c r="E1235" s="15">
        <v>217868.65</v>
      </c>
      <c r="F1235" s="19">
        <v>1.1197999999999999</v>
      </c>
      <c r="G1235" s="20">
        <v>0</v>
      </c>
      <c r="H1235" s="4">
        <v>78.599999999999994</v>
      </c>
      <c r="I1235" s="4">
        <v>4</v>
      </c>
      <c r="J1235" s="4">
        <v>0</v>
      </c>
      <c r="K1235" s="21">
        <v>0.92269999999999996</v>
      </c>
      <c r="L1235" s="21">
        <v>9.5799999999999996E-2</v>
      </c>
      <c r="M1235" s="4">
        <v>1</v>
      </c>
      <c r="N1235" s="4">
        <v>0</v>
      </c>
      <c r="O1235" s="4">
        <v>0</v>
      </c>
      <c r="P1235" s="4">
        <v>77</v>
      </c>
      <c r="Q1235" s="15">
        <v>1680.08</v>
      </c>
      <c r="R1235" s="15">
        <v>7824.45</v>
      </c>
      <c r="S1235" s="15">
        <v>1878.97</v>
      </c>
      <c r="T1235" s="15">
        <v>226010.51</v>
      </c>
      <c r="U1235" s="22">
        <f t="shared" si="95"/>
        <v>225494.21</v>
      </c>
      <c r="V1235" s="23">
        <f t="shared" si="96"/>
        <v>2.2844070393010373E-3</v>
      </c>
      <c r="W1235" s="24">
        <f>Parametros!$B$4*H1235+Parametros!$B$5*K1235*100+Parametros!$B$6*P1235+Parametros!$B$7*(1-L1235)*100</f>
        <v>84.154000000000011</v>
      </c>
      <c r="X1235" s="16">
        <f>INDEX('Tasa Referencia'!$B$2:$B$37,MATCH(B1235,'Tasa Referencia'!$A$2:$A$37,0))</f>
        <v>0.1103</v>
      </c>
      <c r="Y1235" s="16">
        <f>INDEX('Catalogo Proveedores'!$N$2:$N$101,MATCH(A1235,'Catalogo Proveedores'!$A$2:$A$101,0))</f>
        <v>3.4500000000000003E-2</v>
      </c>
      <c r="Z1235" s="14">
        <v>1.8E-3</v>
      </c>
      <c r="AA1235" s="16">
        <f t="shared" si="97"/>
        <v>0.14659999999999998</v>
      </c>
      <c r="AB1235" s="25">
        <f t="shared" si="98"/>
        <v>1.1465315415435606E-2</v>
      </c>
      <c r="AC1235" s="23">
        <f t="shared" si="99"/>
        <v>-9.1809083761345694E-3</v>
      </c>
    </row>
    <row r="1236" spans="1:29" x14ac:dyDescent="0.3">
      <c r="A1236" s="4" t="s">
        <v>144</v>
      </c>
      <c r="B1236" s="18">
        <v>45231</v>
      </c>
      <c r="C1236" s="4" t="s">
        <v>279</v>
      </c>
      <c r="D1236" s="4">
        <v>11</v>
      </c>
      <c r="E1236" s="15">
        <v>199276.07</v>
      </c>
      <c r="F1236" s="19">
        <v>1.1197999999999999</v>
      </c>
      <c r="G1236" s="20">
        <v>0</v>
      </c>
      <c r="H1236" s="4">
        <v>80.2</v>
      </c>
      <c r="I1236" s="4">
        <v>4</v>
      </c>
      <c r="J1236" s="4">
        <v>0</v>
      </c>
      <c r="K1236" s="21">
        <v>0.92779999999999996</v>
      </c>
      <c r="L1236" s="21">
        <v>4.2000000000000003E-2</v>
      </c>
      <c r="M1236" s="4">
        <v>1</v>
      </c>
      <c r="N1236" s="4">
        <v>0</v>
      </c>
      <c r="O1236" s="4">
        <v>0</v>
      </c>
      <c r="P1236" s="4">
        <v>75</v>
      </c>
      <c r="Q1236" s="15">
        <v>2341.79</v>
      </c>
      <c r="R1236" s="15">
        <v>2768.49</v>
      </c>
      <c r="S1236" s="15">
        <v>752.55</v>
      </c>
      <c r="T1236" s="15">
        <v>211747.76</v>
      </c>
      <c r="U1236" s="22">
        <f t="shared" si="95"/>
        <v>203633.80000000002</v>
      </c>
      <c r="V1236" s="23">
        <f t="shared" si="96"/>
        <v>3.831898859284269E-2</v>
      </c>
      <c r="W1236" s="24">
        <f>Parametros!$B$4*H1236+Parametros!$B$5*K1236*100+Parametros!$B$6*P1236+Parametros!$B$7*(1-L1236)*100</f>
        <v>85.274000000000001</v>
      </c>
      <c r="X1236" s="16">
        <f>INDEX('Tasa Referencia'!$B$2:$B$37,MATCH(B1236,'Tasa Referencia'!$A$2:$A$37,0))</f>
        <v>0.1144</v>
      </c>
      <c r="Y1236" s="16">
        <f>INDEX('Catalogo Proveedores'!$N$2:$N$101,MATCH(A1236,'Catalogo Proveedores'!$A$2:$A$101,0))</f>
        <v>3.4500000000000003E-2</v>
      </c>
      <c r="Z1236" s="14">
        <v>5.0699999999999999E-3</v>
      </c>
      <c r="AA1236" s="16">
        <f t="shared" si="97"/>
        <v>0.15397</v>
      </c>
      <c r="AB1236" s="25">
        <f t="shared" si="98"/>
        <v>1.2005508738399895E-2</v>
      </c>
      <c r="AC1236" s="23">
        <f t="shared" si="99"/>
        <v>2.6313479854442795E-2</v>
      </c>
    </row>
    <row r="1237" spans="1:29" x14ac:dyDescent="0.3">
      <c r="A1237" s="4" t="s">
        <v>144</v>
      </c>
      <c r="B1237" s="18">
        <v>45261</v>
      </c>
      <c r="C1237" s="4" t="s">
        <v>279</v>
      </c>
      <c r="D1237" s="4">
        <v>12</v>
      </c>
      <c r="E1237" s="15">
        <v>203266.02</v>
      </c>
      <c r="F1237" s="19">
        <v>1.1197999999999999</v>
      </c>
      <c r="G1237" s="20">
        <v>0</v>
      </c>
      <c r="H1237" s="4">
        <v>79.3</v>
      </c>
      <c r="I1237" s="4">
        <v>4</v>
      </c>
      <c r="J1237" s="4">
        <v>0</v>
      </c>
      <c r="K1237" s="21">
        <v>0.92689999999999995</v>
      </c>
      <c r="L1237" s="21">
        <v>0.1002</v>
      </c>
      <c r="M1237" s="4">
        <v>0</v>
      </c>
      <c r="N1237" s="4">
        <v>0</v>
      </c>
      <c r="O1237" s="4">
        <v>0</v>
      </c>
      <c r="P1237" s="4">
        <v>69.7</v>
      </c>
      <c r="Q1237" s="15">
        <v>0</v>
      </c>
      <c r="R1237" s="15">
        <v>6526.57</v>
      </c>
      <c r="S1237" s="15">
        <v>1832.29</v>
      </c>
      <c r="T1237" s="15">
        <v>209688.09</v>
      </c>
      <c r="U1237" s="22">
        <f t="shared" si="95"/>
        <v>207960.3</v>
      </c>
      <c r="V1237" s="23">
        <f t="shared" si="96"/>
        <v>8.2398099005051174E-3</v>
      </c>
      <c r="W1237" s="24">
        <f>Parametros!$B$4*H1237+Parametros!$B$5*K1237*100+Parametros!$B$6*P1237+Parametros!$B$7*(1-L1237)*100</f>
        <v>82.998999999999995</v>
      </c>
      <c r="X1237" s="16">
        <f>INDEX('Tasa Referencia'!$B$2:$B$37,MATCH(B1237,'Tasa Referencia'!$A$2:$A$37,0))</f>
        <v>0.1124</v>
      </c>
      <c r="Y1237" s="16">
        <f>INDEX('Catalogo Proveedores'!$N$2:$N$101,MATCH(A1237,'Catalogo Proveedores'!$A$2:$A$101,0))</f>
        <v>3.4500000000000003E-2</v>
      </c>
      <c r="Z1237" s="14">
        <v>4.8900000000000002E-3</v>
      </c>
      <c r="AA1237" s="16">
        <f t="shared" si="97"/>
        <v>0.15179000000000001</v>
      </c>
      <c r="AB1237" s="25">
        <f t="shared" si="98"/>
        <v>1.1846053081326247E-2</v>
      </c>
      <c r="AC1237" s="23">
        <f t="shared" si="99"/>
        <v>-3.6062431808211292E-3</v>
      </c>
    </row>
    <row r="1238" spans="1:29" x14ac:dyDescent="0.3">
      <c r="A1238" s="4" t="s">
        <v>144</v>
      </c>
      <c r="B1238" s="18">
        <v>45292</v>
      </c>
      <c r="C1238" s="4" t="s">
        <v>281</v>
      </c>
      <c r="D1238" s="4">
        <v>1</v>
      </c>
      <c r="E1238" s="15">
        <v>219801.08</v>
      </c>
      <c r="F1238" s="19">
        <v>1.1197999999999999</v>
      </c>
      <c r="G1238" s="20">
        <v>0</v>
      </c>
      <c r="H1238" s="4">
        <v>76.099999999999994</v>
      </c>
      <c r="I1238" s="4">
        <v>5</v>
      </c>
      <c r="J1238" s="4">
        <v>1</v>
      </c>
      <c r="K1238" s="21">
        <v>0.86380000000000001</v>
      </c>
      <c r="L1238" s="21">
        <v>0.1401</v>
      </c>
      <c r="M1238" s="4">
        <v>2</v>
      </c>
      <c r="N1238" s="4">
        <v>1</v>
      </c>
      <c r="O1238" s="4">
        <v>5.0999999999999996</v>
      </c>
      <c r="P1238" s="4">
        <v>75.3</v>
      </c>
      <c r="Q1238" s="15">
        <v>18131.66</v>
      </c>
      <c r="R1238" s="15">
        <v>20318.48</v>
      </c>
      <c r="S1238" s="15">
        <v>2903.11</v>
      </c>
      <c r="T1238" s="15">
        <v>222754.55</v>
      </c>
      <c r="U1238" s="22">
        <f t="shared" si="95"/>
        <v>255348.11000000002</v>
      </c>
      <c r="V1238" s="23">
        <f t="shared" si="96"/>
        <v>-0.14632051286943423</v>
      </c>
      <c r="W1238" s="24">
        <f>Parametros!$B$4*H1238+Parametros!$B$5*K1238*100+Parametros!$B$6*P1238+Parametros!$B$7*(1-L1238)*100</f>
        <v>80.507499999999993</v>
      </c>
      <c r="X1238" s="16">
        <f>INDEX('Tasa Referencia'!$B$2:$B$37,MATCH(B1238,'Tasa Referencia'!$A$2:$A$37,0))</f>
        <v>0.1133</v>
      </c>
      <c r="Y1238" s="16">
        <f>INDEX('Catalogo Proveedores'!$N$2:$N$101,MATCH(A1238,'Catalogo Proveedores'!$A$2:$A$101,0))</f>
        <v>3.4500000000000003E-2</v>
      </c>
      <c r="Z1238" s="14">
        <v>4.3499999999999997E-3</v>
      </c>
      <c r="AA1238" s="16">
        <f t="shared" si="97"/>
        <v>0.15214999999999998</v>
      </c>
      <c r="AB1238" s="25">
        <f t="shared" si="98"/>
        <v>1.1872404268514769E-2</v>
      </c>
      <c r="AC1238" s="23">
        <f t="shared" si="99"/>
        <v>-0.158192917137949</v>
      </c>
    </row>
    <row r="1239" spans="1:29" x14ac:dyDescent="0.3">
      <c r="A1239" s="4" t="s">
        <v>144</v>
      </c>
      <c r="B1239" s="18">
        <v>45323</v>
      </c>
      <c r="C1239" s="4" t="s">
        <v>281</v>
      </c>
      <c r="D1239" s="4">
        <v>2</v>
      </c>
      <c r="E1239" s="15">
        <v>232887.43</v>
      </c>
      <c r="F1239" s="19">
        <v>1.1197999999999999</v>
      </c>
      <c r="G1239" s="20">
        <v>0</v>
      </c>
      <c r="H1239" s="4">
        <v>77.099999999999994</v>
      </c>
      <c r="I1239" s="4">
        <v>5</v>
      </c>
      <c r="J1239" s="4">
        <v>1</v>
      </c>
      <c r="K1239" s="21">
        <v>0.84379999999999999</v>
      </c>
      <c r="L1239" s="21">
        <v>7.6600000000000001E-2</v>
      </c>
      <c r="M1239" s="4">
        <v>1</v>
      </c>
      <c r="N1239" s="4">
        <v>0</v>
      </c>
      <c r="O1239" s="4">
        <v>0</v>
      </c>
      <c r="P1239" s="4">
        <v>72.2</v>
      </c>
      <c r="Q1239" s="15">
        <v>11108.67</v>
      </c>
      <c r="R1239" s="15">
        <v>9160.8799999999992</v>
      </c>
      <c r="S1239" s="15">
        <v>1745.52</v>
      </c>
      <c r="T1239" s="15">
        <v>230055.7</v>
      </c>
      <c r="U1239" s="22">
        <f t="shared" si="95"/>
        <v>251411.46000000002</v>
      </c>
      <c r="V1239" s="23">
        <f t="shared" si="96"/>
        <v>-9.2828649757428341E-2</v>
      </c>
      <c r="W1239" s="24">
        <f>Parametros!$B$4*H1239+Parametros!$B$5*K1239*100+Parametros!$B$6*P1239+Parametros!$B$7*(1-L1239)*100</f>
        <v>80.589999999999989</v>
      </c>
      <c r="X1239" s="16">
        <f>INDEX('Tasa Referencia'!$B$2:$B$37,MATCH(B1239,'Tasa Referencia'!$A$2:$A$37,0))</f>
        <v>0.1123</v>
      </c>
      <c r="Y1239" s="16">
        <f>INDEX('Catalogo Proveedores'!$N$2:$N$101,MATCH(A1239,'Catalogo Proveedores'!$A$2:$A$101,0))</f>
        <v>3.4500000000000003E-2</v>
      </c>
      <c r="Z1239" s="14">
        <v>1.97E-3</v>
      </c>
      <c r="AA1239" s="16">
        <f t="shared" si="97"/>
        <v>0.14876999999999999</v>
      </c>
      <c r="AB1239" s="25">
        <f t="shared" si="98"/>
        <v>1.1624698094049313E-2</v>
      </c>
      <c r="AC1239" s="23">
        <f t="shared" si="99"/>
        <v>-0.10445334785147765</v>
      </c>
    </row>
    <row r="1240" spans="1:29" x14ac:dyDescent="0.3">
      <c r="A1240" s="4" t="s">
        <v>144</v>
      </c>
      <c r="B1240" s="18">
        <v>45352</v>
      </c>
      <c r="C1240" s="4" t="s">
        <v>281</v>
      </c>
      <c r="D1240" s="4">
        <v>3</v>
      </c>
      <c r="E1240" s="15">
        <v>233834.34</v>
      </c>
      <c r="F1240" s="19">
        <v>1.1197999999999999</v>
      </c>
      <c r="G1240" s="20">
        <v>0</v>
      </c>
      <c r="H1240" s="4">
        <v>74.7</v>
      </c>
      <c r="I1240" s="4">
        <v>5</v>
      </c>
      <c r="J1240" s="4">
        <v>0</v>
      </c>
      <c r="K1240" s="21">
        <v>0.90529999999999999</v>
      </c>
      <c r="L1240" s="21">
        <v>6.93E-2</v>
      </c>
      <c r="M1240" s="4">
        <v>0</v>
      </c>
      <c r="N1240" s="4">
        <v>0</v>
      </c>
      <c r="O1240" s="4">
        <v>0</v>
      </c>
      <c r="P1240" s="4">
        <v>72.400000000000006</v>
      </c>
      <c r="Q1240" s="15">
        <v>0</v>
      </c>
      <c r="R1240" s="15">
        <v>6900</v>
      </c>
      <c r="S1240" s="15">
        <v>1458.88</v>
      </c>
      <c r="T1240" s="15">
        <v>239948.41</v>
      </c>
      <c r="U1240" s="22">
        <f t="shared" si="95"/>
        <v>239275.46</v>
      </c>
      <c r="V1240" s="23">
        <f t="shared" si="96"/>
        <v>2.8045611971340492E-3</v>
      </c>
      <c r="W1240" s="24">
        <f>Parametros!$B$4*H1240+Parametros!$B$5*K1240*100+Parametros!$B$6*P1240+Parametros!$B$7*(1-L1240)*100</f>
        <v>81.744500000000002</v>
      </c>
      <c r="X1240" s="16">
        <f>INDEX('Tasa Referencia'!$B$2:$B$37,MATCH(B1240,'Tasa Referencia'!$A$2:$A$37,0))</f>
        <v>0.1101</v>
      </c>
      <c r="Y1240" s="16">
        <f>INDEX('Catalogo Proveedores'!$N$2:$N$101,MATCH(A1240,'Catalogo Proveedores'!$A$2:$A$101,0))</f>
        <v>3.4500000000000003E-2</v>
      </c>
      <c r="Z1240" s="14">
        <v>9.3000000000000005E-4</v>
      </c>
      <c r="AA1240" s="16">
        <f t="shared" si="97"/>
        <v>0.14552999999999999</v>
      </c>
      <c r="AB1240" s="25">
        <f t="shared" si="98"/>
        <v>1.1386623989727784E-2</v>
      </c>
      <c r="AC1240" s="23">
        <f t="shared" si="99"/>
        <v>-8.5820627925937351E-3</v>
      </c>
    </row>
    <row r="1241" spans="1:29" x14ac:dyDescent="0.3">
      <c r="A1241" s="4" t="s">
        <v>144</v>
      </c>
      <c r="B1241" s="18">
        <v>45383</v>
      </c>
      <c r="C1241" s="4" t="s">
        <v>281</v>
      </c>
      <c r="D1241" s="4">
        <v>4</v>
      </c>
      <c r="E1241" s="15">
        <v>240245.36</v>
      </c>
      <c r="F1241" s="19">
        <v>1.1197999999999999</v>
      </c>
      <c r="G1241" s="20">
        <v>0</v>
      </c>
      <c r="H1241" s="4">
        <v>71.900000000000006</v>
      </c>
      <c r="I1241" s="4">
        <v>5</v>
      </c>
      <c r="J1241" s="4">
        <v>0</v>
      </c>
      <c r="K1241" s="21">
        <v>0.9264</v>
      </c>
      <c r="L1241" s="21">
        <v>6.7599999999999993E-2</v>
      </c>
      <c r="M1241" s="4">
        <v>0</v>
      </c>
      <c r="N1241" s="4">
        <v>0</v>
      </c>
      <c r="O1241" s="4">
        <v>0</v>
      </c>
      <c r="P1241" s="4">
        <v>74.2</v>
      </c>
      <c r="Q1241" s="15">
        <v>0</v>
      </c>
      <c r="R1241" s="15">
        <v>9657.6200000000008</v>
      </c>
      <c r="S1241" s="15">
        <v>1461.34</v>
      </c>
      <c r="T1241" s="15">
        <v>248371.92</v>
      </c>
      <c r="U1241" s="22">
        <f t="shared" si="95"/>
        <v>248441.63999999998</v>
      </c>
      <c r="V1241" s="23">
        <f t="shared" si="96"/>
        <v>-2.8070806071786239E-4</v>
      </c>
      <c r="W1241" s="24">
        <f>Parametros!$B$4*H1241+Parametros!$B$5*K1241*100+Parametros!$B$6*P1241+Parametros!$B$7*(1-L1241)*100</f>
        <v>81.783000000000001</v>
      </c>
      <c r="X1241" s="16">
        <f>INDEX('Tasa Referencia'!$B$2:$B$37,MATCH(B1241,'Tasa Referencia'!$A$2:$A$37,0))</f>
        <v>0.10920000000000001</v>
      </c>
      <c r="Y1241" s="16">
        <f>INDEX('Catalogo Proveedores'!$N$2:$N$101,MATCH(A1241,'Catalogo Proveedores'!$A$2:$A$101,0))</f>
        <v>3.4500000000000003E-2</v>
      </c>
      <c r="Z1241" s="14">
        <v>2.16E-3</v>
      </c>
      <c r="AA1241" s="16">
        <f t="shared" si="97"/>
        <v>0.14585999999999999</v>
      </c>
      <c r="AB1241" s="25">
        <f t="shared" si="98"/>
        <v>1.141090049102389E-2</v>
      </c>
      <c r="AC1241" s="23">
        <f t="shared" si="99"/>
        <v>-1.1691608551741752E-2</v>
      </c>
    </row>
    <row r="1242" spans="1:29" x14ac:dyDescent="0.3">
      <c r="A1242" s="4" t="s">
        <v>144</v>
      </c>
      <c r="B1242" s="18">
        <v>45413</v>
      </c>
      <c r="C1242" s="4" t="s">
        <v>281</v>
      </c>
      <c r="D1242" s="4">
        <v>5</v>
      </c>
      <c r="E1242" s="15">
        <v>240423.97</v>
      </c>
      <c r="F1242" s="19">
        <v>1.1197999999999999</v>
      </c>
      <c r="G1242" s="20">
        <v>0</v>
      </c>
      <c r="H1242" s="4">
        <v>71.8</v>
      </c>
      <c r="I1242" s="4">
        <v>5</v>
      </c>
      <c r="J1242" s="4">
        <v>0</v>
      </c>
      <c r="K1242" s="21">
        <v>0.95479999999999998</v>
      </c>
      <c r="L1242" s="21">
        <v>7.1800000000000003E-2</v>
      </c>
      <c r="M1242" s="4">
        <v>1</v>
      </c>
      <c r="N1242" s="4">
        <v>0</v>
      </c>
      <c r="O1242" s="4">
        <v>0</v>
      </c>
      <c r="P1242" s="4">
        <v>76.7</v>
      </c>
      <c r="Q1242" s="15">
        <v>555.67999999999995</v>
      </c>
      <c r="R1242" s="15">
        <v>6051.4</v>
      </c>
      <c r="S1242" s="15">
        <v>1553.53</v>
      </c>
      <c r="T1242" s="15">
        <v>244212.1</v>
      </c>
      <c r="U1242" s="22">
        <f t="shared" si="95"/>
        <v>245477.52</v>
      </c>
      <c r="V1242" s="23">
        <f t="shared" si="96"/>
        <v>-5.1816433338068985E-3</v>
      </c>
      <c r="W1242" s="24">
        <f>Parametros!$B$4*H1242+Parametros!$B$5*K1242*100+Parametros!$B$6*P1242+Parametros!$B$7*(1-L1242)*100</f>
        <v>83.037000000000006</v>
      </c>
      <c r="X1242" s="16">
        <f>INDEX('Tasa Referencia'!$B$2:$B$37,MATCH(B1242,'Tasa Referencia'!$A$2:$A$37,0))</f>
        <v>0.1077</v>
      </c>
      <c r="Y1242" s="16">
        <f>INDEX('Catalogo Proveedores'!$N$2:$N$101,MATCH(A1242,'Catalogo Proveedores'!$A$2:$A$101,0))</f>
        <v>3.4500000000000003E-2</v>
      </c>
      <c r="Z1242" s="14">
        <v>4.6999999999999999E-4</v>
      </c>
      <c r="AA1242" s="16">
        <f t="shared" si="97"/>
        <v>0.14266999999999999</v>
      </c>
      <c r="AB1242" s="25">
        <f t="shared" si="98"/>
        <v>1.1175958693213417E-2</v>
      </c>
      <c r="AC1242" s="23">
        <f t="shared" si="99"/>
        <v>-1.6357602027020315E-2</v>
      </c>
    </row>
    <row r="1243" spans="1:29" x14ac:dyDescent="0.3">
      <c r="A1243" s="4" t="s">
        <v>144</v>
      </c>
      <c r="B1243" s="18">
        <v>45444</v>
      </c>
      <c r="C1243" s="4" t="s">
        <v>281</v>
      </c>
      <c r="D1243" s="4">
        <v>6</v>
      </c>
      <c r="E1243" s="15">
        <v>228927.23</v>
      </c>
      <c r="F1243" s="19">
        <v>1.1197999999999999</v>
      </c>
      <c r="G1243" s="20">
        <v>0</v>
      </c>
      <c r="H1243" s="4">
        <v>75.099999999999994</v>
      </c>
      <c r="I1243" s="4">
        <v>5</v>
      </c>
      <c r="J1243" s="4">
        <v>0</v>
      </c>
      <c r="K1243" s="21">
        <v>0.9214</v>
      </c>
      <c r="L1243" s="21">
        <v>7.2400000000000006E-2</v>
      </c>
      <c r="M1243" s="4">
        <v>1</v>
      </c>
      <c r="N1243" s="4">
        <v>0</v>
      </c>
      <c r="O1243" s="4">
        <v>0</v>
      </c>
      <c r="P1243" s="4">
        <v>75.900000000000006</v>
      </c>
      <c r="Q1243" s="15">
        <v>658.9</v>
      </c>
      <c r="R1243" s="15">
        <v>9674.41</v>
      </c>
      <c r="S1243" s="15">
        <v>1491.66</v>
      </c>
      <c r="T1243" s="15">
        <v>245805.51</v>
      </c>
      <c r="U1243" s="22">
        <f t="shared" si="95"/>
        <v>237768.88</v>
      </c>
      <c r="V1243" s="23">
        <f t="shared" si="96"/>
        <v>3.269507668888303E-2</v>
      </c>
      <c r="W1243" s="24">
        <f>Parametros!$B$4*H1243+Parametros!$B$5*K1243*100+Parametros!$B$6*P1243+Parametros!$B$7*(1-L1243)*100</f>
        <v>83.021000000000001</v>
      </c>
      <c r="X1243" s="16">
        <f>INDEX('Tasa Referencia'!$B$2:$B$37,MATCH(B1243,'Tasa Referencia'!$A$2:$A$37,0))</f>
        <v>0.1045</v>
      </c>
      <c r="Y1243" s="16">
        <f>INDEX('Catalogo Proveedores'!$N$2:$N$101,MATCH(A1243,'Catalogo Proveedores'!$A$2:$A$101,0))</f>
        <v>3.4500000000000003E-2</v>
      </c>
      <c r="Z1243" s="14">
        <v>1.6999999999999999E-3</v>
      </c>
      <c r="AA1243" s="16">
        <f t="shared" si="97"/>
        <v>0.14070000000000002</v>
      </c>
      <c r="AB1243" s="25">
        <f t="shared" si="98"/>
        <v>1.1030568770983074E-2</v>
      </c>
      <c r="AC1243" s="23">
        <f t="shared" si="99"/>
        <v>2.1664507917899957E-2</v>
      </c>
    </row>
    <row r="1244" spans="1:29" x14ac:dyDescent="0.3">
      <c r="A1244" s="4" t="s">
        <v>144</v>
      </c>
      <c r="B1244" s="18">
        <v>45474</v>
      </c>
      <c r="C1244" s="4" t="s">
        <v>281</v>
      </c>
      <c r="D1244" s="4">
        <v>7</v>
      </c>
      <c r="E1244" s="15">
        <v>244292.19</v>
      </c>
      <c r="F1244" s="19">
        <v>1.1197999999999999</v>
      </c>
      <c r="G1244" s="20">
        <v>0</v>
      </c>
      <c r="H1244" s="4">
        <v>77.900000000000006</v>
      </c>
      <c r="I1244" s="4">
        <v>5</v>
      </c>
      <c r="J1244" s="4">
        <v>0</v>
      </c>
      <c r="K1244" s="21">
        <v>0.9224</v>
      </c>
      <c r="L1244" s="21">
        <v>7.2300000000000003E-2</v>
      </c>
      <c r="M1244" s="4">
        <v>0</v>
      </c>
      <c r="N1244" s="4">
        <v>0</v>
      </c>
      <c r="O1244" s="4">
        <v>0</v>
      </c>
      <c r="P1244" s="4">
        <v>75.599999999999994</v>
      </c>
      <c r="Q1244" s="15">
        <v>0</v>
      </c>
      <c r="R1244" s="15">
        <v>10296.91</v>
      </c>
      <c r="S1244" s="15">
        <v>1589</v>
      </c>
      <c r="T1244" s="15">
        <v>256501.33</v>
      </c>
      <c r="U1244" s="22">
        <f t="shared" si="95"/>
        <v>253000.1</v>
      </c>
      <c r="V1244" s="23">
        <f t="shared" si="96"/>
        <v>1.3649948715665458E-2</v>
      </c>
      <c r="W1244" s="24">
        <f>Parametros!$B$4*H1244+Parametros!$B$5*K1244*100+Parametros!$B$6*P1244+Parametros!$B$7*(1-L1244)*100</f>
        <v>83.972499999999997</v>
      </c>
      <c r="X1244" s="16">
        <f>INDEX('Tasa Referencia'!$B$2:$B$37,MATCH(B1244,'Tasa Referencia'!$A$2:$A$37,0))</f>
        <v>0.1027</v>
      </c>
      <c r="Y1244" s="16">
        <f>INDEX('Catalogo Proveedores'!$N$2:$N$101,MATCH(A1244,'Catalogo Proveedores'!$A$2:$A$101,0))</f>
        <v>3.4500000000000003E-2</v>
      </c>
      <c r="Z1244" s="14">
        <v>2.4199999999999998E-3</v>
      </c>
      <c r="AA1244" s="16">
        <f t="shared" si="97"/>
        <v>0.13961999999999999</v>
      </c>
      <c r="AB1244" s="25">
        <f t="shared" si="98"/>
        <v>1.0950764912952549E-2</v>
      </c>
      <c r="AC1244" s="23">
        <f t="shared" si="99"/>
        <v>2.6991838027129091E-3</v>
      </c>
    </row>
    <row r="1245" spans="1:29" x14ac:dyDescent="0.3">
      <c r="A1245" s="4" t="s">
        <v>144</v>
      </c>
      <c r="B1245" s="18">
        <v>45505</v>
      </c>
      <c r="C1245" s="4" t="s">
        <v>281</v>
      </c>
      <c r="D1245" s="4">
        <v>8</v>
      </c>
      <c r="E1245" s="15">
        <v>216363.48</v>
      </c>
      <c r="F1245" s="19">
        <v>1.1680999999999999</v>
      </c>
      <c r="G1245" s="20">
        <v>4.3200000000000002E-2</v>
      </c>
      <c r="H1245" s="4">
        <v>78.900000000000006</v>
      </c>
      <c r="I1245" s="4">
        <v>4</v>
      </c>
      <c r="J1245" s="4">
        <v>0</v>
      </c>
      <c r="K1245" s="21">
        <v>0.88549999999999995</v>
      </c>
      <c r="L1245" s="21">
        <v>0.11409999999999999</v>
      </c>
      <c r="M1245" s="4">
        <v>1</v>
      </c>
      <c r="N1245" s="4">
        <v>1</v>
      </c>
      <c r="O1245" s="4">
        <v>16.8</v>
      </c>
      <c r="P1245" s="4">
        <v>75.900000000000006</v>
      </c>
      <c r="Q1245" s="15">
        <v>11544.45</v>
      </c>
      <c r="R1245" s="15">
        <v>8581.36</v>
      </c>
      <c r="S1245" s="15">
        <v>2222.4899999999998</v>
      </c>
      <c r="T1245" s="15">
        <v>218975.92</v>
      </c>
      <c r="U1245" s="22">
        <f t="shared" si="95"/>
        <v>234266.80000000005</v>
      </c>
      <c r="V1245" s="23">
        <f t="shared" si="96"/>
        <v>-6.9829047869738523E-2</v>
      </c>
      <c r="W1245" s="24">
        <f>Parametros!$B$4*H1245+Parametros!$B$5*K1245*100+Parametros!$B$6*P1245+Parametros!$B$7*(1-L1245)*100</f>
        <v>82.648500000000013</v>
      </c>
      <c r="X1245" s="16">
        <f>INDEX('Tasa Referencia'!$B$2:$B$37,MATCH(B1245,'Tasa Referencia'!$A$2:$A$37,0))</f>
        <v>0.1017</v>
      </c>
      <c r="Y1245" s="16">
        <f>INDEX('Catalogo Proveedores'!$N$2:$N$101,MATCH(A1245,'Catalogo Proveedores'!$A$2:$A$101,0))</f>
        <v>3.4500000000000003E-2</v>
      </c>
      <c r="Z1245" s="14">
        <v>1E-3</v>
      </c>
      <c r="AA1245" s="16">
        <f t="shared" si="97"/>
        <v>0.13719999999999999</v>
      </c>
      <c r="AB1245" s="25">
        <f t="shared" si="98"/>
        <v>1.0771693145526617E-2</v>
      </c>
      <c r="AC1245" s="23">
        <f t="shared" si="99"/>
        <v>-8.060074101526514E-2</v>
      </c>
    </row>
    <row r="1246" spans="1:29" x14ac:dyDescent="0.3">
      <c r="A1246" s="4" t="s">
        <v>144</v>
      </c>
      <c r="B1246" s="18">
        <v>45536</v>
      </c>
      <c r="C1246" s="4" t="s">
        <v>281</v>
      </c>
      <c r="D1246" s="4">
        <v>9</v>
      </c>
      <c r="E1246" s="15">
        <v>230040.71</v>
      </c>
      <c r="F1246" s="19">
        <v>1.1680999999999999</v>
      </c>
      <c r="G1246" s="20">
        <v>0</v>
      </c>
      <c r="H1246" s="4">
        <v>78.400000000000006</v>
      </c>
      <c r="I1246" s="4">
        <v>5</v>
      </c>
      <c r="J1246" s="4">
        <v>0</v>
      </c>
      <c r="K1246" s="21">
        <v>0.94830000000000003</v>
      </c>
      <c r="L1246" s="21">
        <v>4.5499999999999999E-2</v>
      </c>
      <c r="M1246" s="4">
        <v>1</v>
      </c>
      <c r="N1246" s="4">
        <v>0</v>
      </c>
      <c r="O1246" s="4">
        <v>0</v>
      </c>
      <c r="P1246" s="4">
        <v>73</v>
      </c>
      <c r="Q1246" s="15">
        <v>9720.0300000000007</v>
      </c>
      <c r="R1246" s="15">
        <v>4617.1099999999997</v>
      </c>
      <c r="S1246" s="15">
        <v>941.14</v>
      </c>
      <c r="T1246" s="15">
        <v>246295.16</v>
      </c>
      <c r="U1246" s="22">
        <f t="shared" si="95"/>
        <v>243436.70999999996</v>
      </c>
      <c r="V1246" s="23">
        <f t="shared" si="96"/>
        <v>1.160579038581205E-2</v>
      </c>
      <c r="W1246" s="24">
        <f>Parametros!$B$4*H1246+Parametros!$B$5*K1246*100+Parametros!$B$6*P1246+Parametros!$B$7*(1-L1246)*100</f>
        <v>84.8065</v>
      </c>
      <c r="X1246" s="16">
        <f>INDEX('Tasa Referencia'!$B$2:$B$37,MATCH(B1246,'Tasa Referencia'!$A$2:$A$37,0))</f>
        <v>9.7900000000000001E-2</v>
      </c>
      <c r="Y1246" s="16">
        <f>INDEX('Catalogo Proveedores'!$N$2:$N$101,MATCH(A1246,'Catalogo Proveedores'!$A$2:$A$101,0))</f>
        <v>3.4500000000000003E-2</v>
      </c>
      <c r="Z1246" s="14">
        <v>-8.3000000000000001E-4</v>
      </c>
      <c r="AA1246" s="16">
        <f t="shared" si="97"/>
        <v>0.13157000000000002</v>
      </c>
      <c r="AB1246" s="25">
        <f t="shared" si="98"/>
        <v>1.0353736890009957E-2</v>
      </c>
      <c r="AC1246" s="23">
        <f t="shared" si="99"/>
        <v>1.2520534958020933E-3</v>
      </c>
    </row>
    <row r="1247" spans="1:29" x14ac:dyDescent="0.3">
      <c r="A1247" s="4" t="s">
        <v>144</v>
      </c>
      <c r="B1247" s="18">
        <v>45566</v>
      </c>
      <c r="C1247" s="4" t="s">
        <v>281</v>
      </c>
      <c r="D1247" s="4">
        <v>10</v>
      </c>
      <c r="E1247" s="15">
        <v>216075.7</v>
      </c>
      <c r="F1247" s="19">
        <v>1.1680999999999999</v>
      </c>
      <c r="G1247" s="20">
        <v>0</v>
      </c>
      <c r="H1247" s="4">
        <v>77.7</v>
      </c>
      <c r="I1247" s="4">
        <v>4</v>
      </c>
      <c r="J1247" s="4">
        <v>0</v>
      </c>
      <c r="K1247" s="21">
        <v>0.93930000000000002</v>
      </c>
      <c r="L1247" s="21">
        <v>0.105</v>
      </c>
      <c r="M1247" s="4">
        <v>0</v>
      </c>
      <c r="N1247" s="4">
        <v>0</v>
      </c>
      <c r="O1247" s="4">
        <v>0</v>
      </c>
      <c r="P1247" s="4">
        <v>71.8</v>
      </c>
      <c r="Q1247" s="15">
        <v>0</v>
      </c>
      <c r="R1247" s="15">
        <v>12581.76</v>
      </c>
      <c r="S1247" s="15">
        <v>2041.64</v>
      </c>
      <c r="T1247" s="15">
        <v>226614.65</v>
      </c>
      <c r="U1247" s="22">
        <f t="shared" si="95"/>
        <v>226615.82</v>
      </c>
      <c r="V1247" s="23">
        <f t="shared" si="96"/>
        <v>-5.1629495269295505E-6</v>
      </c>
      <c r="W1247" s="24">
        <f>Parametros!$B$4*H1247+Parametros!$B$5*K1247*100+Parametros!$B$6*P1247+Parametros!$B$7*(1-L1247)*100</f>
        <v>83.158999999999992</v>
      </c>
      <c r="X1247" s="16">
        <f>INDEX('Tasa Referencia'!$B$2:$B$37,MATCH(B1247,'Tasa Referencia'!$A$2:$A$37,0))</f>
        <v>9.5200000000000007E-2</v>
      </c>
      <c r="Y1247" s="16">
        <f>INDEX('Catalogo Proveedores'!$N$2:$N$101,MATCH(A1247,'Catalogo Proveedores'!$A$2:$A$101,0))</f>
        <v>3.4500000000000003E-2</v>
      </c>
      <c r="Z1247" s="14">
        <v>1.31E-3</v>
      </c>
      <c r="AA1247" s="16">
        <f t="shared" si="97"/>
        <v>0.13101000000000002</v>
      </c>
      <c r="AB1247" s="25">
        <f t="shared" si="98"/>
        <v>1.0312059804960638E-2</v>
      </c>
      <c r="AC1247" s="23">
        <f t="shared" si="99"/>
        <v>-1.0317222754487567E-2</v>
      </c>
    </row>
    <row r="1248" spans="1:29" x14ac:dyDescent="0.3">
      <c r="A1248" s="4" t="s">
        <v>144</v>
      </c>
      <c r="B1248" s="18">
        <v>45597</v>
      </c>
      <c r="C1248" s="4" t="s">
        <v>281</v>
      </c>
      <c r="D1248" s="4">
        <v>11</v>
      </c>
      <c r="E1248" s="15">
        <v>224752.17</v>
      </c>
      <c r="F1248" s="19">
        <v>1.1680999999999999</v>
      </c>
      <c r="G1248" s="20">
        <v>0</v>
      </c>
      <c r="H1248" s="4">
        <v>80.599999999999994</v>
      </c>
      <c r="I1248" s="4">
        <v>5</v>
      </c>
      <c r="J1248" s="4">
        <v>1</v>
      </c>
      <c r="K1248" s="21">
        <v>0.88990000000000002</v>
      </c>
      <c r="L1248" s="21">
        <v>8.8300000000000003E-2</v>
      </c>
      <c r="M1248" s="4">
        <v>0</v>
      </c>
      <c r="N1248" s="4">
        <v>0</v>
      </c>
      <c r="O1248" s="4">
        <v>0</v>
      </c>
      <c r="P1248" s="4">
        <v>78.8</v>
      </c>
      <c r="Q1248" s="15">
        <v>0</v>
      </c>
      <c r="R1248" s="15">
        <v>7129.72</v>
      </c>
      <c r="S1248" s="15">
        <v>1920.58</v>
      </c>
      <c r="T1248" s="15">
        <v>231649.43</v>
      </c>
      <c r="U1248" s="22">
        <f t="shared" si="95"/>
        <v>229961.31000000003</v>
      </c>
      <c r="V1248" s="23">
        <f t="shared" si="96"/>
        <v>7.2873911237336794E-3</v>
      </c>
      <c r="W1248" s="24">
        <f>Parametros!$B$4*H1248+Parametros!$B$5*K1248*100+Parametros!$B$6*P1248+Parametros!$B$7*(1-L1248)*100</f>
        <v>84.342500000000001</v>
      </c>
      <c r="X1248" s="16">
        <f>INDEX('Tasa Referencia'!$B$2:$B$37,MATCH(B1248,'Tasa Referencia'!$A$2:$A$37,0))</f>
        <v>9.5600000000000004E-2</v>
      </c>
      <c r="Y1248" s="16">
        <f>INDEX('Catalogo Proveedores'!$N$2:$N$101,MATCH(A1248,'Catalogo Proveedores'!$A$2:$A$101,0))</f>
        <v>3.4500000000000003E-2</v>
      </c>
      <c r="Z1248" s="14">
        <v>1.16E-3</v>
      </c>
      <c r="AA1248" s="16">
        <f t="shared" si="97"/>
        <v>0.13125999999999999</v>
      </c>
      <c r="AB1248" s="25">
        <f t="shared" si="98"/>
        <v>1.0330667983323716E-2</v>
      </c>
      <c r="AC1248" s="23">
        <f t="shared" si="99"/>
        <v>-3.0432768595900364E-3</v>
      </c>
    </row>
    <row r="1249" spans="1:29" x14ac:dyDescent="0.3">
      <c r="A1249" s="4" t="s">
        <v>144</v>
      </c>
      <c r="B1249" s="18">
        <v>45627</v>
      </c>
      <c r="C1249" s="4" t="s">
        <v>281</v>
      </c>
      <c r="D1249" s="4">
        <v>12</v>
      </c>
      <c r="E1249" s="15">
        <v>207761.58</v>
      </c>
      <c r="F1249" s="19">
        <v>1.1680999999999999</v>
      </c>
      <c r="G1249" s="20">
        <v>0</v>
      </c>
      <c r="H1249" s="4">
        <v>79.3</v>
      </c>
      <c r="I1249" s="4">
        <v>4</v>
      </c>
      <c r="J1249" s="4">
        <v>0</v>
      </c>
      <c r="K1249" s="21">
        <v>0.88560000000000005</v>
      </c>
      <c r="L1249" s="21">
        <v>8.5199999999999998E-2</v>
      </c>
      <c r="M1249" s="4">
        <v>1</v>
      </c>
      <c r="N1249" s="4">
        <v>0</v>
      </c>
      <c r="O1249" s="4">
        <v>0</v>
      </c>
      <c r="P1249" s="4">
        <v>72.099999999999994</v>
      </c>
      <c r="Q1249" s="15">
        <v>11089.96</v>
      </c>
      <c r="R1249" s="15">
        <v>7086.92</v>
      </c>
      <c r="S1249" s="15">
        <v>1592.66</v>
      </c>
      <c r="T1249" s="15">
        <v>214148.07</v>
      </c>
      <c r="U1249" s="22">
        <f t="shared" si="95"/>
        <v>224345.8</v>
      </c>
      <c r="V1249" s="23">
        <f t="shared" si="96"/>
        <v>-4.7619994894186911E-2</v>
      </c>
      <c r="W1249" s="24">
        <f>Parametros!$B$4*H1249+Parametros!$B$5*K1249*100+Parametros!$B$6*P1249+Parametros!$B$7*(1-L1249)*100</f>
        <v>82.465000000000003</v>
      </c>
      <c r="X1249" s="16">
        <f>INDEX('Tasa Referencia'!$B$2:$B$37,MATCH(B1249,'Tasa Referencia'!$A$2:$A$37,0))</f>
        <v>9.2399999999999996E-2</v>
      </c>
      <c r="Y1249" s="16">
        <f>INDEX('Catalogo Proveedores'!$N$2:$N$101,MATCH(A1249,'Catalogo Proveedores'!$A$2:$A$101,0))</f>
        <v>3.4500000000000003E-2</v>
      </c>
      <c r="Z1249" s="14">
        <v>-6.4000000000000005E-4</v>
      </c>
      <c r="AA1249" s="16">
        <f t="shared" si="97"/>
        <v>0.12626000000000001</v>
      </c>
      <c r="AB1249" s="25">
        <f t="shared" si="98"/>
        <v>9.9577861383033373E-3</v>
      </c>
      <c r="AC1249" s="23">
        <f t="shared" si="99"/>
        <v>-5.7577781032490248E-2</v>
      </c>
    </row>
    <row r="1250" spans="1:29" x14ac:dyDescent="0.3">
      <c r="A1250" s="4" t="s">
        <v>144</v>
      </c>
      <c r="B1250" s="18">
        <v>45658</v>
      </c>
      <c r="C1250" s="4" t="s">
        <v>282</v>
      </c>
      <c r="D1250" s="4">
        <v>1</v>
      </c>
      <c r="E1250" s="15">
        <v>214019.21</v>
      </c>
      <c r="F1250" s="19">
        <v>1.1680999999999999</v>
      </c>
      <c r="G1250" s="20">
        <v>0</v>
      </c>
      <c r="H1250" s="4">
        <v>83.9</v>
      </c>
      <c r="I1250" s="4">
        <v>4</v>
      </c>
      <c r="J1250" s="4">
        <v>0</v>
      </c>
      <c r="K1250" s="21">
        <v>0.9274</v>
      </c>
      <c r="L1250" s="21">
        <v>4.3499999999999997E-2</v>
      </c>
      <c r="M1250" s="4">
        <v>0</v>
      </c>
      <c r="N1250" s="4">
        <v>0</v>
      </c>
      <c r="O1250" s="4">
        <v>0</v>
      </c>
      <c r="P1250" s="4">
        <v>76</v>
      </c>
      <c r="Q1250" s="15">
        <v>0</v>
      </c>
      <c r="R1250" s="15">
        <v>4196.57</v>
      </c>
      <c r="S1250" s="15">
        <v>838.18</v>
      </c>
      <c r="T1250" s="15">
        <v>219128.09</v>
      </c>
      <c r="U1250" s="22">
        <f t="shared" si="95"/>
        <v>217377.6</v>
      </c>
      <c r="V1250" s="23">
        <f t="shared" si="96"/>
        <v>7.9884327016221009E-3</v>
      </c>
      <c r="W1250" s="24">
        <f>Parametros!$B$4*H1250+Parametros!$B$5*K1250*100+Parametros!$B$6*P1250+Parametros!$B$7*(1-L1250)*100</f>
        <v>86.734499999999997</v>
      </c>
      <c r="X1250" s="16">
        <f>INDEX('Tasa Referencia'!$B$2:$B$37,MATCH(B1250,'Tasa Referencia'!$A$2:$A$37,0))</f>
        <v>8.8900000000000007E-2</v>
      </c>
      <c r="Y1250" s="16">
        <f>INDEX('Catalogo Proveedores'!$N$2:$N$101,MATCH(A1250,'Catalogo Proveedores'!$A$2:$A$101,0))</f>
        <v>3.4500000000000003E-2</v>
      </c>
      <c r="Z1250" s="14">
        <v>-4.8999999999999998E-4</v>
      </c>
      <c r="AA1250" s="16">
        <f t="shared" si="97"/>
        <v>0.12291000000000001</v>
      </c>
      <c r="AB1250" s="25">
        <f t="shared" si="98"/>
        <v>9.7071054295967407E-3</v>
      </c>
      <c r="AC1250" s="23">
        <f t="shared" si="99"/>
        <v>-1.7186727279746399E-3</v>
      </c>
    </row>
    <row r="1251" spans="1:29" x14ac:dyDescent="0.3">
      <c r="A1251" s="4" t="s">
        <v>144</v>
      </c>
      <c r="B1251" s="18">
        <v>45689</v>
      </c>
      <c r="C1251" s="4" t="s">
        <v>282</v>
      </c>
      <c r="D1251" s="4">
        <v>2</v>
      </c>
      <c r="E1251" s="15">
        <v>262519.24</v>
      </c>
      <c r="F1251" s="19">
        <v>1.1680999999999999</v>
      </c>
      <c r="G1251" s="20">
        <v>0</v>
      </c>
      <c r="H1251" s="4">
        <v>83.5</v>
      </c>
      <c r="I1251" s="4">
        <v>4</v>
      </c>
      <c r="J1251" s="4">
        <v>0</v>
      </c>
      <c r="K1251" s="21">
        <v>0.93810000000000004</v>
      </c>
      <c r="L1251" s="21">
        <v>4.6600000000000003E-2</v>
      </c>
      <c r="M1251" s="4">
        <v>0</v>
      </c>
      <c r="N1251" s="4">
        <v>0</v>
      </c>
      <c r="O1251" s="4">
        <v>0</v>
      </c>
      <c r="P1251" s="4">
        <v>72.5</v>
      </c>
      <c r="Q1251" s="15">
        <v>0</v>
      </c>
      <c r="R1251" s="15">
        <v>6692.02</v>
      </c>
      <c r="S1251" s="15">
        <v>1101.56</v>
      </c>
      <c r="T1251" s="15">
        <v>285201.68</v>
      </c>
      <c r="U1251" s="22">
        <f t="shared" si="95"/>
        <v>268109.7</v>
      </c>
      <c r="V1251" s="23">
        <f t="shared" si="96"/>
        <v>5.9929450625956976E-2</v>
      </c>
      <c r="W1251" s="24">
        <f>Parametros!$B$4*H1251+Parametros!$B$5*K1251*100+Parametros!$B$6*P1251+Parametros!$B$7*(1-L1251)*100</f>
        <v>86.168999999999997</v>
      </c>
      <c r="X1251" s="16">
        <f>INDEX('Tasa Referencia'!$B$2:$B$37,MATCH(B1251,'Tasa Referencia'!$A$2:$A$37,0))</f>
        <v>8.8300000000000003E-2</v>
      </c>
      <c r="Y1251" s="16">
        <f>INDEX('Catalogo Proveedores'!$N$2:$N$101,MATCH(A1251,'Catalogo Proveedores'!$A$2:$A$101,0))</f>
        <v>3.4500000000000003E-2</v>
      </c>
      <c r="Z1251" s="14">
        <v>2.48E-3</v>
      </c>
      <c r="AA1251" s="16">
        <f t="shared" si="97"/>
        <v>0.12528</v>
      </c>
      <c r="AB1251" s="25">
        <f t="shared" si="98"/>
        <v>9.884523482981411E-3</v>
      </c>
      <c r="AC1251" s="23">
        <f t="shared" si="99"/>
        <v>5.0044927142975565E-2</v>
      </c>
    </row>
    <row r="1252" spans="1:29" x14ac:dyDescent="0.3">
      <c r="A1252" s="4" t="s">
        <v>144</v>
      </c>
      <c r="B1252" s="18">
        <v>45717</v>
      </c>
      <c r="C1252" s="4" t="s">
        <v>282</v>
      </c>
      <c r="D1252" s="4">
        <v>3</v>
      </c>
      <c r="E1252" s="15">
        <v>243518.77</v>
      </c>
      <c r="F1252" s="19">
        <v>1.1680999999999999</v>
      </c>
      <c r="G1252" s="20">
        <v>0</v>
      </c>
      <c r="H1252" s="4">
        <v>86</v>
      </c>
      <c r="I1252" s="4">
        <v>4</v>
      </c>
      <c r="J1252" s="4">
        <v>0</v>
      </c>
      <c r="K1252" s="21">
        <v>0.97130000000000005</v>
      </c>
      <c r="L1252" s="21">
        <v>3.61E-2</v>
      </c>
      <c r="M1252" s="4">
        <v>1</v>
      </c>
      <c r="N1252" s="4">
        <v>0</v>
      </c>
      <c r="O1252" s="4">
        <v>0</v>
      </c>
      <c r="P1252" s="4">
        <v>72.400000000000006</v>
      </c>
      <c r="Q1252" s="15">
        <v>780.26</v>
      </c>
      <c r="R1252" s="15">
        <v>5202.24</v>
      </c>
      <c r="S1252" s="15">
        <v>791.02</v>
      </c>
      <c r="T1252" s="15">
        <v>256177.35</v>
      </c>
      <c r="U1252" s="22">
        <f t="shared" si="95"/>
        <v>248710.25</v>
      </c>
      <c r="V1252" s="23">
        <f t="shared" si="96"/>
        <v>2.9148166299635802E-2</v>
      </c>
      <c r="W1252" s="24">
        <f>Parametros!$B$4*H1252+Parametros!$B$5*K1252*100+Parametros!$B$6*P1252+Parametros!$B$7*(1-L1252)*100</f>
        <v>88.177499999999995</v>
      </c>
      <c r="X1252" s="16">
        <f>INDEX('Tasa Referencia'!$B$2:$B$37,MATCH(B1252,'Tasa Referencia'!$A$2:$A$37,0))</f>
        <v>8.6800000000000002E-2</v>
      </c>
      <c r="Y1252" s="16">
        <f>INDEX('Catalogo Proveedores'!$N$2:$N$101,MATCH(A1252,'Catalogo Proveedores'!$A$2:$A$101,0))</f>
        <v>3.4500000000000003E-2</v>
      </c>
      <c r="Z1252" s="14">
        <v>-4.6999999999999999E-4</v>
      </c>
      <c r="AA1252" s="16">
        <f t="shared" si="97"/>
        <v>0.12083000000000001</v>
      </c>
      <c r="AB1252" s="25">
        <f t="shared" si="98"/>
        <v>9.5511137115056322E-3</v>
      </c>
      <c r="AC1252" s="23">
        <f t="shared" si="99"/>
        <v>1.959705258813017E-2</v>
      </c>
    </row>
    <row r="1253" spans="1:29" x14ac:dyDescent="0.3">
      <c r="A1253" s="4" t="s">
        <v>144</v>
      </c>
      <c r="B1253" s="18">
        <v>45748</v>
      </c>
      <c r="C1253" s="4" t="s">
        <v>282</v>
      </c>
      <c r="D1253" s="4">
        <v>4</v>
      </c>
      <c r="E1253" s="15">
        <v>260469.38</v>
      </c>
      <c r="F1253" s="19">
        <v>1.1680999999999999</v>
      </c>
      <c r="G1253" s="20">
        <v>0</v>
      </c>
      <c r="H1253" s="4">
        <v>82.1</v>
      </c>
      <c r="I1253" s="4">
        <v>6</v>
      </c>
      <c r="J1253" s="4">
        <v>0</v>
      </c>
      <c r="K1253" s="21">
        <v>0.91990000000000005</v>
      </c>
      <c r="L1253" s="21">
        <v>8.3400000000000002E-2</v>
      </c>
      <c r="M1253" s="4">
        <v>0</v>
      </c>
      <c r="N1253" s="4">
        <v>0</v>
      </c>
      <c r="O1253" s="4">
        <v>0</v>
      </c>
      <c r="P1253" s="4">
        <v>77.400000000000006</v>
      </c>
      <c r="Q1253" s="15">
        <v>0</v>
      </c>
      <c r="R1253" s="15">
        <v>9202.43</v>
      </c>
      <c r="S1253" s="15">
        <v>1956.12</v>
      </c>
      <c r="T1253" s="15">
        <v>276032.88</v>
      </c>
      <c r="U1253" s="22">
        <f t="shared" si="95"/>
        <v>267715.69</v>
      </c>
      <c r="V1253" s="23">
        <f t="shared" si="96"/>
        <v>3.0131156838996871E-2</v>
      </c>
      <c r="W1253" s="24">
        <f>Parametros!$B$4*H1253+Parametros!$B$5*K1253*100+Parametros!$B$6*P1253+Parametros!$B$7*(1-L1253)*100</f>
        <v>85.560999999999993</v>
      </c>
      <c r="X1253" s="16">
        <f>INDEX('Tasa Referencia'!$B$2:$B$37,MATCH(B1253,'Tasa Referencia'!$A$2:$A$37,0))</f>
        <v>8.4000000000000005E-2</v>
      </c>
      <c r="Y1253" s="16">
        <f>INDEX('Catalogo Proveedores'!$N$2:$N$101,MATCH(A1253,'Catalogo Proveedores'!$A$2:$A$101,0))</f>
        <v>3.4500000000000003E-2</v>
      </c>
      <c r="Z1253" s="14">
        <v>-2.7599999999999999E-3</v>
      </c>
      <c r="AA1253" s="16">
        <f t="shared" si="97"/>
        <v>0.11574000000000001</v>
      </c>
      <c r="AB1253" s="25">
        <f t="shared" si="98"/>
        <v>9.1682618729702625E-3</v>
      </c>
      <c r="AC1253" s="23">
        <f t="shared" si="99"/>
        <v>2.0962894966026609E-2</v>
      </c>
    </row>
    <row r="1254" spans="1:29" x14ac:dyDescent="0.3">
      <c r="A1254" s="4" t="s">
        <v>144</v>
      </c>
      <c r="B1254" s="18">
        <v>45778</v>
      </c>
      <c r="C1254" s="4" t="s">
        <v>282</v>
      </c>
      <c r="D1254" s="4">
        <v>5</v>
      </c>
      <c r="E1254" s="15">
        <v>264130.11</v>
      </c>
      <c r="F1254" s="19">
        <v>1.2154</v>
      </c>
      <c r="G1254" s="20">
        <v>4.0500000000000001E-2</v>
      </c>
      <c r="H1254" s="4">
        <v>79.3</v>
      </c>
      <c r="I1254" s="4">
        <v>5</v>
      </c>
      <c r="J1254" s="4">
        <v>0</v>
      </c>
      <c r="K1254" s="21">
        <v>0.92689999999999995</v>
      </c>
      <c r="L1254" s="21">
        <v>0.1066</v>
      </c>
      <c r="M1254" s="4">
        <v>0</v>
      </c>
      <c r="N1254" s="4">
        <v>0</v>
      </c>
      <c r="O1254" s="4">
        <v>0</v>
      </c>
      <c r="P1254" s="4">
        <v>72.3</v>
      </c>
      <c r="Q1254" s="15">
        <v>0</v>
      </c>
      <c r="R1254" s="15">
        <v>18670.29</v>
      </c>
      <c r="S1254" s="15">
        <v>2535.11</v>
      </c>
      <c r="T1254" s="15">
        <v>267760.63</v>
      </c>
      <c r="U1254" s="22">
        <f t="shared" si="95"/>
        <v>280265.28999999998</v>
      </c>
      <c r="V1254" s="23">
        <f t="shared" si="96"/>
        <v>-4.6700891015979365E-2</v>
      </c>
      <c r="W1254" s="24">
        <f>Parametros!$B$4*H1254+Parametros!$B$5*K1254*100+Parametros!$B$6*P1254+Parametros!$B$7*(1-L1254)*100</f>
        <v>83.422999999999988</v>
      </c>
      <c r="X1254" s="16">
        <f>INDEX('Tasa Referencia'!$B$2:$B$37,MATCH(B1254,'Tasa Referencia'!$A$2:$A$37,0))</f>
        <v>8.1699999999999995E-2</v>
      </c>
      <c r="Y1254" s="16">
        <f>INDEX('Catalogo Proveedores'!$N$2:$N$101,MATCH(A1254,'Catalogo Proveedores'!$A$2:$A$101,0))</f>
        <v>3.4500000000000003E-2</v>
      </c>
      <c r="Z1254" s="14">
        <v>-1.24E-3</v>
      </c>
      <c r="AA1254" s="16">
        <f t="shared" si="97"/>
        <v>0.11495999999999999</v>
      </c>
      <c r="AB1254" s="25">
        <f t="shared" si="98"/>
        <v>9.1094516086203114E-3</v>
      </c>
      <c r="AC1254" s="23">
        <f t="shared" si="99"/>
        <v>-5.5810342624599676E-2</v>
      </c>
    </row>
    <row r="1255" spans="1:29" x14ac:dyDescent="0.3">
      <c r="A1255" s="4" t="s">
        <v>144</v>
      </c>
      <c r="B1255" s="18">
        <v>45809</v>
      </c>
      <c r="C1255" s="4" t="s">
        <v>282</v>
      </c>
      <c r="D1255" s="4">
        <v>6</v>
      </c>
      <c r="E1255" s="15">
        <v>270511.5</v>
      </c>
      <c r="F1255" s="19">
        <v>1.2154</v>
      </c>
      <c r="G1255" s="20">
        <v>0</v>
      </c>
      <c r="H1255" s="4">
        <v>82.6</v>
      </c>
      <c r="I1255" s="4">
        <v>5</v>
      </c>
      <c r="J1255" s="4">
        <v>0</v>
      </c>
      <c r="K1255" s="21">
        <v>0.9254</v>
      </c>
      <c r="L1255" s="21">
        <v>8.0100000000000005E-2</v>
      </c>
      <c r="M1255" s="4">
        <v>0</v>
      </c>
      <c r="N1255" s="4">
        <v>0</v>
      </c>
      <c r="O1255" s="4">
        <v>0</v>
      </c>
      <c r="P1255" s="4">
        <v>75.599999999999994</v>
      </c>
      <c r="Q1255" s="15">
        <v>0</v>
      </c>
      <c r="R1255" s="15">
        <v>12411.48</v>
      </c>
      <c r="S1255" s="15">
        <v>1950.71</v>
      </c>
      <c r="T1255" s="15">
        <v>284272.93</v>
      </c>
      <c r="U1255" s="22">
        <f t="shared" si="95"/>
        <v>280972.26999999996</v>
      </c>
      <c r="V1255" s="23">
        <f t="shared" si="96"/>
        <v>1.1610883948746131E-2</v>
      </c>
      <c r="W1255" s="24">
        <f>Parametros!$B$4*H1255+Parametros!$B$5*K1255*100+Parametros!$B$6*P1255+Parametros!$B$7*(1-L1255)*100</f>
        <v>85.590500000000006</v>
      </c>
      <c r="X1255" s="16">
        <f>INDEX('Tasa Referencia'!$B$2:$B$37,MATCH(B1255,'Tasa Referencia'!$A$2:$A$37,0))</f>
        <v>8.1600000000000006E-2</v>
      </c>
      <c r="Y1255" s="16">
        <f>INDEX('Catalogo Proveedores'!$N$2:$N$101,MATCH(A1255,'Catalogo Proveedores'!$A$2:$A$101,0))</f>
        <v>3.4500000000000003E-2</v>
      </c>
      <c r="Z1255" s="14">
        <v>-7.2000000000000005E-4</v>
      </c>
      <c r="AA1255" s="16">
        <f t="shared" si="97"/>
        <v>0.11538000000000001</v>
      </c>
      <c r="AB1255" s="25">
        <f t="shared" si="98"/>
        <v>9.1411233586462526E-3</v>
      </c>
      <c r="AC1255" s="23">
        <f t="shared" si="99"/>
        <v>2.4697605900998783E-3</v>
      </c>
    </row>
    <row r="1256" spans="1:29" x14ac:dyDescent="0.3">
      <c r="A1256" s="4" t="s">
        <v>144</v>
      </c>
      <c r="B1256" s="18">
        <v>45839</v>
      </c>
      <c r="C1256" s="4" t="s">
        <v>282</v>
      </c>
      <c r="D1256" s="4">
        <v>7</v>
      </c>
      <c r="E1256" s="15">
        <v>271126.77</v>
      </c>
      <c r="F1256" s="19">
        <v>1.2154</v>
      </c>
      <c r="G1256" s="20">
        <v>0</v>
      </c>
      <c r="H1256" s="4">
        <v>81.5</v>
      </c>
      <c r="I1256" s="4">
        <v>4</v>
      </c>
      <c r="J1256" s="4">
        <v>1</v>
      </c>
      <c r="K1256" s="21">
        <v>0.87219999999999998</v>
      </c>
      <c r="L1256" s="21">
        <v>9.9400000000000002E-2</v>
      </c>
      <c r="M1256" s="4">
        <v>3</v>
      </c>
      <c r="N1256" s="4">
        <v>0</v>
      </c>
      <c r="O1256" s="4">
        <v>0</v>
      </c>
      <c r="P1256" s="4">
        <v>74.8</v>
      </c>
      <c r="Q1256" s="15">
        <v>16139.18</v>
      </c>
      <c r="R1256" s="15">
        <v>8385.27</v>
      </c>
      <c r="S1256" s="15">
        <v>2587.92</v>
      </c>
      <c r="T1256" s="15">
        <v>271612.96000000002</v>
      </c>
      <c r="U1256" s="22">
        <f t="shared" si="95"/>
        <v>293063.30000000005</v>
      </c>
      <c r="V1256" s="23">
        <f t="shared" si="96"/>
        <v>-7.897391935937087E-2</v>
      </c>
      <c r="W1256" s="24">
        <f>Parametros!$B$4*H1256+Parametros!$B$5*K1256*100+Parametros!$B$6*P1256+Parametros!$B$7*(1-L1256)*100</f>
        <v>83.160000000000011</v>
      </c>
      <c r="X1256" s="16">
        <f>INDEX('Tasa Referencia'!$B$2:$B$37,MATCH(B1256,'Tasa Referencia'!$A$2:$A$37,0))</f>
        <v>8.0699999999999994E-2</v>
      </c>
      <c r="Y1256" s="16">
        <f>INDEX('Catalogo Proveedores'!$N$2:$N$101,MATCH(A1256,'Catalogo Proveedores'!$A$2:$A$101,0))</f>
        <v>3.4500000000000003E-2</v>
      </c>
      <c r="Z1256" s="14">
        <v>6.6E-4</v>
      </c>
      <c r="AA1256" s="16">
        <f t="shared" si="97"/>
        <v>0.11585999999999999</v>
      </c>
      <c r="AB1256" s="25">
        <f t="shared" si="98"/>
        <v>9.1773062607194422E-3</v>
      </c>
      <c r="AC1256" s="23">
        <f t="shared" si="99"/>
        <v>-8.8151225620090312E-2</v>
      </c>
    </row>
    <row r="1257" spans="1:29" x14ac:dyDescent="0.3">
      <c r="A1257" s="4" t="s">
        <v>144</v>
      </c>
      <c r="B1257" s="18">
        <v>45870</v>
      </c>
      <c r="C1257" s="4" t="s">
        <v>282</v>
      </c>
      <c r="D1257" s="4">
        <v>8</v>
      </c>
      <c r="E1257" s="15">
        <v>251546.85</v>
      </c>
      <c r="F1257" s="19">
        <v>1.2811999999999999</v>
      </c>
      <c r="G1257" s="20">
        <v>5.4100000000000002E-2</v>
      </c>
      <c r="H1257" s="4">
        <v>79.099999999999994</v>
      </c>
      <c r="I1257" s="4">
        <v>4</v>
      </c>
      <c r="J1257" s="4">
        <v>0</v>
      </c>
      <c r="K1257" s="21">
        <v>0.94610000000000005</v>
      </c>
      <c r="L1257" s="21">
        <v>4.9599999999999998E-2</v>
      </c>
      <c r="M1257" s="4">
        <v>1</v>
      </c>
      <c r="N1257" s="4">
        <v>0</v>
      </c>
      <c r="O1257" s="4">
        <v>0</v>
      </c>
      <c r="P1257" s="4">
        <v>69.8</v>
      </c>
      <c r="Q1257" s="15">
        <v>556.03</v>
      </c>
      <c r="R1257" s="15">
        <v>8446.2000000000007</v>
      </c>
      <c r="S1257" s="15">
        <v>1121.78</v>
      </c>
      <c r="T1257" s="15">
        <v>255860.97</v>
      </c>
      <c r="U1257" s="22">
        <f t="shared" si="95"/>
        <v>259427.30000000002</v>
      </c>
      <c r="V1257" s="23">
        <f t="shared" si="96"/>
        <v>-1.3938546391034225E-2</v>
      </c>
      <c r="W1257" s="24">
        <f>Parametros!$B$4*H1257+Parametros!$B$5*K1257*100+Parametros!$B$6*P1257+Parametros!$B$7*(1-L1257)*100</f>
        <v>84.283999999999992</v>
      </c>
      <c r="X1257" s="16">
        <f>INDEX('Tasa Referencia'!$B$2:$B$37,MATCH(B1257,'Tasa Referencia'!$A$2:$A$37,0))</f>
        <v>7.7399999999999997E-2</v>
      </c>
      <c r="Y1257" s="16">
        <f>INDEX('Catalogo Proveedores'!$N$2:$N$101,MATCH(A1257,'Catalogo Proveedores'!$A$2:$A$101,0))</f>
        <v>3.4500000000000003E-2</v>
      </c>
      <c r="Z1257" s="14">
        <v>1.4400000000000001E-3</v>
      </c>
      <c r="AA1257" s="16">
        <f t="shared" si="97"/>
        <v>0.11334</v>
      </c>
      <c r="AB1257" s="25">
        <f t="shared" si="98"/>
        <v>8.9871866111665977E-3</v>
      </c>
      <c r="AC1257" s="23">
        <f t="shared" si="99"/>
        <v>-2.2925733002200823E-2</v>
      </c>
    </row>
    <row r="1258" spans="1:29" x14ac:dyDescent="0.3">
      <c r="A1258" s="4" t="s">
        <v>144</v>
      </c>
      <c r="B1258" s="18">
        <v>45901</v>
      </c>
      <c r="C1258" s="4" t="s">
        <v>282</v>
      </c>
      <c r="D1258" s="4">
        <v>9</v>
      </c>
      <c r="E1258" s="15">
        <v>249014.63</v>
      </c>
      <c r="F1258" s="19">
        <v>1.2811999999999999</v>
      </c>
      <c r="G1258" s="20">
        <v>0</v>
      </c>
      <c r="H1258" s="4">
        <v>76.8</v>
      </c>
      <c r="I1258" s="4">
        <v>4</v>
      </c>
      <c r="J1258" s="4">
        <v>0</v>
      </c>
      <c r="K1258" s="21">
        <v>0.93</v>
      </c>
      <c r="L1258" s="21">
        <v>0.1206</v>
      </c>
      <c r="M1258" s="4">
        <v>0</v>
      </c>
      <c r="N1258" s="4">
        <v>0</v>
      </c>
      <c r="O1258" s="4">
        <v>0</v>
      </c>
      <c r="P1258" s="4">
        <v>69.400000000000006</v>
      </c>
      <c r="Q1258" s="15">
        <v>0</v>
      </c>
      <c r="R1258" s="15">
        <v>9908.6</v>
      </c>
      <c r="S1258" s="15">
        <v>2703.67</v>
      </c>
      <c r="T1258" s="15">
        <v>265079.01</v>
      </c>
      <c r="U1258" s="22">
        <f t="shared" si="95"/>
        <v>256219.56</v>
      </c>
      <c r="V1258" s="23">
        <f t="shared" si="96"/>
        <v>3.3421922014874025E-2</v>
      </c>
      <c r="W1258" s="24">
        <f>Parametros!$B$4*H1258+Parametros!$B$5*K1258*100+Parametros!$B$6*P1258+Parametros!$B$7*(1-L1258)*100</f>
        <v>81.850999999999999</v>
      </c>
      <c r="X1258" s="16">
        <f>INDEX('Tasa Referencia'!$B$2:$B$37,MATCH(B1258,'Tasa Referencia'!$A$2:$A$37,0))</f>
        <v>7.4899999999999994E-2</v>
      </c>
      <c r="Y1258" s="16">
        <f>INDEX('Catalogo Proveedores'!$N$2:$N$101,MATCH(A1258,'Catalogo Proveedores'!$A$2:$A$101,0))</f>
        <v>3.4500000000000003E-2</v>
      </c>
      <c r="Z1258" s="14">
        <v>-8.4000000000000003E-4</v>
      </c>
      <c r="AA1258" s="16">
        <f t="shared" si="97"/>
        <v>0.10856</v>
      </c>
      <c r="AB1258" s="25">
        <f t="shared" si="98"/>
        <v>8.6254765392759225E-3</v>
      </c>
      <c r="AC1258" s="23">
        <f t="shared" si="99"/>
        <v>2.4796445475598103E-2</v>
      </c>
    </row>
    <row r="1259" spans="1:29" x14ac:dyDescent="0.3">
      <c r="A1259" s="4" t="s">
        <v>144</v>
      </c>
      <c r="B1259" s="18">
        <v>45931</v>
      </c>
      <c r="C1259" s="4" t="s">
        <v>282</v>
      </c>
      <c r="D1259" s="4">
        <v>10</v>
      </c>
      <c r="E1259" s="15">
        <v>248559.63</v>
      </c>
      <c r="F1259" s="19">
        <v>1.2811999999999999</v>
      </c>
      <c r="G1259" s="20">
        <v>0</v>
      </c>
      <c r="H1259" s="4">
        <v>78.3</v>
      </c>
      <c r="I1259" s="4">
        <v>4</v>
      </c>
      <c r="J1259" s="4">
        <v>0</v>
      </c>
      <c r="K1259" s="21">
        <v>0.90539999999999998</v>
      </c>
      <c r="L1259" s="21">
        <v>0.11020000000000001</v>
      </c>
      <c r="M1259" s="4">
        <v>0</v>
      </c>
      <c r="N1259" s="4">
        <v>0</v>
      </c>
      <c r="O1259" s="4">
        <v>0</v>
      </c>
      <c r="P1259" s="4">
        <v>75.2</v>
      </c>
      <c r="Q1259" s="15">
        <v>0</v>
      </c>
      <c r="R1259" s="15">
        <v>12612.4</v>
      </c>
      <c r="S1259" s="15">
        <v>2464.4299999999998</v>
      </c>
      <c r="T1259" s="15">
        <v>257637.72</v>
      </c>
      <c r="U1259" s="22">
        <f t="shared" si="95"/>
        <v>258707.6</v>
      </c>
      <c r="V1259" s="23">
        <f t="shared" si="96"/>
        <v>-4.1526528025477199E-3</v>
      </c>
      <c r="W1259" s="24">
        <f>Parametros!$B$4*H1259+Parametros!$B$5*K1259*100+Parametros!$B$6*P1259+Parametros!$B$7*(1-L1259)*100</f>
        <v>82.954000000000008</v>
      </c>
      <c r="X1259" s="16">
        <f>INDEX('Tasa Referencia'!$B$2:$B$37,MATCH(B1259,'Tasa Referencia'!$A$2:$A$37,0))</f>
        <v>7.4300000000000005E-2</v>
      </c>
      <c r="Y1259" s="16">
        <f>INDEX('Catalogo Proveedores'!$N$2:$N$101,MATCH(A1259,'Catalogo Proveedores'!$A$2:$A$101,0))</f>
        <v>3.4500000000000003E-2</v>
      </c>
      <c r="Z1259" s="14">
        <v>-4.4000000000000002E-4</v>
      </c>
      <c r="AA1259" s="16">
        <f t="shared" si="97"/>
        <v>0.10836000000000001</v>
      </c>
      <c r="AB1259" s="25">
        <f t="shared" si="98"/>
        <v>8.6103110860566989E-3</v>
      </c>
      <c r="AC1259" s="23">
        <f t="shared" si="99"/>
        <v>-1.2762963888604418E-2</v>
      </c>
    </row>
    <row r="1260" spans="1:29" x14ac:dyDescent="0.3">
      <c r="A1260" s="4" t="s">
        <v>144</v>
      </c>
      <c r="B1260" s="18">
        <v>45962</v>
      </c>
      <c r="C1260" s="4" t="s">
        <v>282</v>
      </c>
      <c r="D1260" s="4">
        <v>11</v>
      </c>
      <c r="E1260" s="15">
        <v>227676.45</v>
      </c>
      <c r="F1260" s="19">
        <v>1.2811999999999999</v>
      </c>
      <c r="G1260" s="20">
        <v>0</v>
      </c>
      <c r="H1260" s="4">
        <v>79.400000000000006</v>
      </c>
      <c r="I1260" s="4">
        <v>5</v>
      </c>
      <c r="J1260" s="4">
        <v>0</v>
      </c>
      <c r="K1260" s="21">
        <v>0.92830000000000001</v>
      </c>
      <c r="L1260" s="21">
        <v>7.0699999999999999E-2</v>
      </c>
      <c r="M1260" s="4">
        <v>0</v>
      </c>
      <c r="N1260" s="4">
        <v>0</v>
      </c>
      <c r="O1260" s="4">
        <v>0</v>
      </c>
      <c r="P1260" s="4">
        <v>79.599999999999994</v>
      </c>
      <c r="Q1260" s="15">
        <v>0</v>
      </c>
      <c r="R1260" s="15">
        <v>6297.66</v>
      </c>
      <c r="S1260" s="15">
        <v>1449.28</v>
      </c>
      <c r="T1260" s="15">
        <v>237697.53</v>
      </c>
      <c r="U1260" s="22">
        <f t="shared" si="95"/>
        <v>232524.83000000002</v>
      </c>
      <c r="V1260" s="23">
        <f t="shared" si="96"/>
        <v>2.1761690161441655E-2</v>
      </c>
      <c r="W1260" s="24">
        <f>Parametros!$B$4*H1260+Parametros!$B$5*K1260*100+Parametros!$B$6*P1260+Parametros!$B$7*(1-L1260)*100</f>
        <v>85.498499999999993</v>
      </c>
      <c r="X1260" s="16">
        <f>INDEX('Tasa Referencia'!$B$2:$B$37,MATCH(B1260,'Tasa Referencia'!$A$2:$A$37,0))</f>
        <v>7.2800000000000004E-2</v>
      </c>
      <c r="Y1260" s="16">
        <f>INDEX('Catalogo Proveedores'!$N$2:$N$101,MATCH(A1260,'Catalogo Proveedores'!$A$2:$A$101,0))</f>
        <v>3.4500000000000003E-2</v>
      </c>
      <c r="Z1260" s="14">
        <v>-4.8500000000000001E-3</v>
      </c>
      <c r="AA1260" s="16">
        <f t="shared" si="97"/>
        <v>0.10245000000000001</v>
      </c>
      <c r="AB1260" s="25">
        <f t="shared" si="98"/>
        <v>8.1610358258903393E-3</v>
      </c>
      <c r="AC1260" s="23">
        <f t="shared" si="99"/>
        <v>1.3600654335551316E-2</v>
      </c>
    </row>
    <row r="1261" spans="1:29" x14ac:dyDescent="0.3">
      <c r="A1261" s="4" t="s">
        <v>144</v>
      </c>
      <c r="B1261" s="18">
        <v>45992</v>
      </c>
      <c r="C1261" s="4" t="s">
        <v>282</v>
      </c>
      <c r="D1261" s="4">
        <v>12</v>
      </c>
      <c r="E1261" s="15">
        <v>239448.48</v>
      </c>
      <c r="F1261" s="19">
        <v>1.2811999999999999</v>
      </c>
      <c r="G1261" s="20">
        <v>0</v>
      </c>
      <c r="H1261" s="4">
        <v>77.8</v>
      </c>
      <c r="I1261" s="4">
        <v>4</v>
      </c>
      <c r="J1261" s="4">
        <v>0</v>
      </c>
      <c r="K1261" s="21">
        <v>0.96360000000000001</v>
      </c>
      <c r="L1261" s="21">
        <v>6.5100000000000005E-2</v>
      </c>
      <c r="M1261" s="4">
        <v>0</v>
      </c>
      <c r="N1261" s="4">
        <v>0</v>
      </c>
      <c r="O1261" s="4">
        <v>0</v>
      </c>
      <c r="P1261" s="4">
        <v>76.8</v>
      </c>
      <c r="Q1261" s="15">
        <v>0</v>
      </c>
      <c r="R1261" s="15">
        <v>6027.93</v>
      </c>
      <c r="S1261" s="15">
        <v>1403.85</v>
      </c>
      <c r="T1261" s="15">
        <v>255257</v>
      </c>
      <c r="U1261" s="22">
        <f t="shared" si="95"/>
        <v>244072.56</v>
      </c>
      <c r="V1261" s="23">
        <f t="shared" si="96"/>
        <v>4.3816388972682446E-2</v>
      </c>
      <c r="W1261" s="24">
        <f>Parametros!$B$4*H1261+Parametros!$B$5*K1261*100+Parametros!$B$6*P1261+Parametros!$B$7*(1-L1261)*100</f>
        <v>85.521499999999989</v>
      </c>
      <c r="X1261" s="16">
        <f>INDEX('Tasa Referencia'!$B$2:$B$37,MATCH(B1261,'Tasa Referencia'!$A$2:$A$37,0))</f>
        <v>6.9599999999999995E-2</v>
      </c>
      <c r="Y1261" s="16">
        <f>INDEX('Catalogo Proveedores'!$N$2:$N$101,MATCH(A1261,'Catalogo Proveedores'!$A$2:$A$101,0))</f>
        <v>3.4500000000000003E-2</v>
      </c>
      <c r="Z1261" s="14">
        <v>-2.3E-3</v>
      </c>
      <c r="AA1261" s="16">
        <f t="shared" si="97"/>
        <v>0.1018</v>
      </c>
      <c r="AB1261" s="25">
        <f t="shared" si="98"/>
        <v>8.11148846743448E-3</v>
      </c>
      <c r="AC1261" s="23">
        <f t="shared" si="99"/>
        <v>3.5704900505247966E-2</v>
      </c>
    </row>
    <row r="1262" spans="1:29" x14ac:dyDescent="0.3">
      <c r="A1262" s="4" t="s">
        <v>146</v>
      </c>
      <c r="B1262" s="18">
        <v>44927</v>
      </c>
      <c r="C1262" s="4" t="s">
        <v>279</v>
      </c>
      <c r="D1262" s="4">
        <v>1</v>
      </c>
      <c r="E1262" s="15">
        <v>373746.44</v>
      </c>
      <c r="F1262" s="19">
        <v>1</v>
      </c>
      <c r="G1262" s="20">
        <v>0</v>
      </c>
      <c r="H1262" s="4">
        <v>69.400000000000006</v>
      </c>
      <c r="I1262" s="4">
        <v>4</v>
      </c>
      <c r="J1262" s="4">
        <v>1</v>
      </c>
      <c r="K1262" s="21">
        <v>0.84019999999999995</v>
      </c>
      <c r="L1262" s="21">
        <v>0.1363</v>
      </c>
      <c r="M1262" s="4">
        <v>3</v>
      </c>
      <c r="N1262" s="4">
        <v>1</v>
      </c>
      <c r="O1262" s="4">
        <v>3.5</v>
      </c>
      <c r="P1262" s="4">
        <v>93.2</v>
      </c>
      <c r="Q1262" s="15">
        <v>10824.05</v>
      </c>
      <c r="R1262" s="15">
        <v>27869.79</v>
      </c>
      <c r="S1262" s="15">
        <v>4809.29</v>
      </c>
      <c r="T1262" s="15">
        <v>379178.68</v>
      </c>
      <c r="U1262" s="22">
        <f t="shared" si="95"/>
        <v>407630.99</v>
      </c>
      <c r="V1262" s="23">
        <f t="shared" si="96"/>
        <v>-7.5036681914711023E-2</v>
      </c>
      <c r="W1262" s="24">
        <f>Parametros!$B$4*H1262+Parametros!$B$5*K1262*100+Parametros!$B$6*P1262+Parametros!$B$7*(1-L1262)*100</f>
        <v>81.091499999999996</v>
      </c>
      <c r="X1262" s="16">
        <f>INDEX('Tasa Referencia'!$B$2:$B$37,MATCH(B1262,'Tasa Referencia'!$A$2:$A$37,0))</f>
        <v>0.1125</v>
      </c>
      <c r="Y1262" s="16">
        <f>INDEX('Catalogo Proveedores'!$N$2:$N$101,MATCH(A1262,'Catalogo Proveedores'!$A$2:$A$101,0))</f>
        <v>2.1000000000000001E-2</v>
      </c>
      <c r="Z1262" s="14">
        <v>8.0000000000000007E-5</v>
      </c>
      <c r="AA1262" s="16">
        <f t="shared" si="97"/>
        <v>0.13358</v>
      </c>
      <c r="AB1262" s="25">
        <f t="shared" si="98"/>
        <v>1.0503172300696528E-2</v>
      </c>
      <c r="AC1262" s="23">
        <f t="shared" si="99"/>
        <v>-8.5539854215407551E-2</v>
      </c>
    </row>
    <row r="1263" spans="1:29" x14ac:dyDescent="0.3">
      <c r="A1263" s="4" t="s">
        <v>146</v>
      </c>
      <c r="B1263" s="18">
        <v>44958</v>
      </c>
      <c r="C1263" s="4" t="s">
        <v>279</v>
      </c>
      <c r="D1263" s="4">
        <v>2</v>
      </c>
      <c r="E1263" s="15">
        <v>370768.01</v>
      </c>
      <c r="F1263" s="19">
        <v>1</v>
      </c>
      <c r="G1263" s="20">
        <v>0</v>
      </c>
      <c r="H1263" s="4">
        <v>69.7</v>
      </c>
      <c r="I1263" s="4">
        <v>6</v>
      </c>
      <c r="J1263" s="4">
        <v>0</v>
      </c>
      <c r="K1263" s="21">
        <v>0.94699999999999995</v>
      </c>
      <c r="L1263" s="21">
        <v>9.8299999999999998E-2</v>
      </c>
      <c r="M1263" s="4">
        <v>0</v>
      </c>
      <c r="N1263" s="4">
        <v>0</v>
      </c>
      <c r="O1263" s="4">
        <v>0</v>
      </c>
      <c r="P1263" s="4">
        <v>88.2</v>
      </c>
      <c r="Q1263" s="15">
        <v>0</v>
      </c>
      <c r="R1263" s="15">
        <v>20222.080000000002</v>
      </c>
      <c r="S1263" s="15">
        <v>3280.05</v>
      </c>
      <c r="T1263" s="15">
        <v>403087.26</v>
      </c>
      <c r="U1263" s="22">
        <f t="shared" si="95"/>
        <v>387710.04000000004</v>
      </c>
      <c r="V1263" s="23">
        <f t="shared" si="96"/>
        <v>3.8148613280409735E-2</v>
      </c>
      <c r="W1263" s="24">
        <f>Parametros!$B$4*H1263+Parametros!$B$5*K1263*100+Parametros!$B$6*P1263+Parametros!$B$7*(1-L1263)*100</f>
        <v>83.970499999999987</v>
      </c>
      <c r="X1263" s="16">
        <f>INDEX('Tasa Referencia'!$B$2:$B$37,MATCH(B1263,'Tasa Referencia'!$A$2:$A$37,0))</f>
        <v>0.11409999999999999</v>
      </c>
      <c r="Y1263" s="16">
        <f>INDEX('Catalogo Proveedores'!$N$2:$N$101,MATCH(A1263,'Catalogo Proveedores'!$A$2:$A$101,0))</f>
        <v>2.1000000000000001E-2</v>
      </c>
      <c r="Z1263" s="14">
        <v>3.4199999999999999E-3</v>
      </c>
      <c r="AA1263" s="16">
        <f t="shared" si="97"/>
        <v>0.13852</v>
      </c>
      <c r="AB1263" s="25">
        <f t="shared" si="98"/>
        <v>1.0869411909839588E-2</v>
      </c>
      <c r="AC1263" s="23">
        <f t="shared" si="99"/>
        <v>2.7279201370570147E-2</v>
      </c>
    </row>
    <row r="1264" spans="1:29" x14ac:dyDescent="0.3">
      <c r="A1264" s="4" t="s">
        <v>146</v>
      </c>
      <c r="B1264" s="18">
        <v>44986</v>
      </c>
      <c r="C1264" s="4" t="s">
        <v>279</v>
      </c>
      <c r="D1264" s="4">
        <v>3</v>
      </c>
      <c r="E1264" s="15">
        <v>398864.41</v>
      </c>
      <c r="F1264" s="19">
        <v>1</v>
      </c>
      <c r="G1264" s="20">
        <v>0</v>
      </c>
      <c r="H1264" s="4">
        <v>68.599999999999994</v>
      </c>
      <c r="I1264" s="4">
        <v>5</v>
      </c>
      <c r="J1264" s="4">
        <v>0</v>
      </c>
      <c r="K1264" s="21">
        <v>0.94620000000000004</v>
      </c>
      <c r="L1264" s="21">
        <v>0.1338</v>
      </c>
      <c r="M1264" s="4">
        <v>0</v>
      </c>
      <c r="N1264" s="4">
        <v>0</v>
      </c>
      <c r="O1264" s="4">
        <v>0</v>
      </c>
      <c r="P1264" s="4">
        <v>90.8</v>
      </c>
      <c r="Q1264" s="15">
        <v>0</v>
      </c>
      <c r="R1264" s="15">
        <v>36434.519999999997</v>
      </c>
      <c r="S1264" s="15">
        <v>4801.79</v>
      </c>
      <c r="T1264" s="15">
        <v>413362.47</v>
      </c>
      <c r="U1264" s="22">
        <f t="shared" si="95"/>
        <v>430497.14</v>
      </c>
      <c r="V1264" s="23">
        <f t="shared" si="96"/>
        <v>-4.1451924747788652E-2</v>
      </c>
      <c r="W1264" s="24">
        <f>Parametros!$B$4*H1264+Parametros!$B$5*K1264*100+Parametros!$B$6*P1264+Parametros!$B$7*(1-L1264)*100</f>
        <v>83.548999999999992</v>
      </c>
      <c r="X1264" s="16">
        <f>INDEX('Tasa Referencia'!$B$2:$B$37,MATCH(B1264,'Tasa Referencia'!$A$2:$A$37,0))</f>
        <v>0.114</v>
      </c>
      <c r="Y1264" s="16">
        <f>INDEX('Catalogo Proveedores'!$N$2:$N$101,MATCH(A1264,'Catalogo Proveedores'!$A$2:$A$101,0))</f>
        <v>2.1000000000000001E-2</v>
      </c>
      <c r="Z1264" s="14">
        <v>3.5300000000000002E-3</v>
      </c>
      <c r="AA1264" s="16">
        <f t="shared" si="97"/>
        <v>0.13853000000000001</v>
      </c>
      <c r="AB1264" s="25">
        <f t="shared" si="98"/>
        <v>1.0870151807061745E-2</v>
      </c>
      <c r="AC1264" s="23">
        <f t="shared" si="99"/>
        <v>-5.2322076554850397E-2</v>
      </c>
    </row>
    <row r="1265" spans="1:29" x14ac:dyDescent="0.3">
      <c r="A1265" s="4" t="s">
        <v>146</v>
      </c>
      <c r="B1265" s="18">
        <v>45017</v>
      </c>
      <c r="C1265" s="4" t="s">
        <v>279</v>
      </c>
      <c r="D1265" s="4">
        <v>4</v>
      </c>
      <c r="E1265" s="15">
        <v>424819.87</v>
      </c>
      <c r="F1265" s="19">
        <v>1</v>
      </c>
      <c r="G1265" s="20">
        <v>0</v>
      </c>
      <c r="H1265" s="4">
        <v>67.5</v>
      </c>
      <c r="I1265" s="4">
        <v>7</v>
      </c>
      <c r="J1265" s="4">
        <v>0</v>
      </c>
      <c r="K1265" s="21">
        <v>0.94679999999999997</v>
      </c>
      <c r="L1265" s="21">
        <v>0.1424</v>
      </c>
      <c r="M1265" s="4">
        <v>0</v>
      </c>
      <c r="N1265" s="4">
        <v>0</v>
      </c>
      <c r="O1265" s="4">
        <v>0</v>
      </c>
      <c r="P1265" s="4">
        <v>93.2</v>
      </c>
      <c r="Q1265" s="15">
        <v>0</v>
      </c>
      <c r="R1265" s="15">
        <v>26586.42</v>
      </c>
      <c r="S1265" s="15">
        <v>5444.57</v>
      </c>
      <c r="T1265" s="15">
        <v>462817.98</v>
      </c>
      <c r="U1265" s="22">
        <f t="shared" si="95"/>
        <v>445961.72</v>
      </c>
      <c r="V1265" s="23">
        <f t="shared" si="96"/>
        <v>3.6420927294138421E-2</v>
      </c>
      <c r="W1265" s="24">
        <f>Parametros!$B$4*H1265+Parametros!$B$5*K1265*100+Parametros!$B$6*P1265+Parametros!$B$7*(1-L1265)*100</f>
        <v>83.533000000000001</v>
      </c>
      <c r="X1265" s="16">
        <f>INDEX('Tasa Referencia'!$B$2:$B$37,MATCH(B1265,'Tasa Referencia'!$A$2:$A$37,0))</f>
        <v>0.1119</v>
      </c>
      <c r="Y1265" s="16">
        <f>INDEX('Catalogo Proveedores'!$N$2:$N$101,MATCH(A1265,'Catalogo Proveedores'!$A$2:$A$101,0))</f>
        <v>2.1000000000000001E-2</v>
      </c>
      <c r="Z1265" s="14">
        <v>-1.15E-3</v>
      </c>
      <c r="AA1265" s="16">
        <f t="shared" si="97"/>
        <v>0.13174999999999998</v>
      </c>
      <c r="AB1265" s="25">
        <f t="shared" si="98"/>
        <v>1.0367129080709026E-2</v>
      </c>
      <c r="AC1265" s="23">
        <f t="shared" si="99"/>
        <v>2.6053798213429395E-2</v>
      </c>
    </row>
    <row r="1266" spans="1:29" x14ac:dyDescent="0.3">
      <c r="A1266" s="4" t="s">
        <v>146</v>
      </c>
      <c r="B1266" s="18">
        <v>45047</v>
      </c>
      <c r="C1266" s="4" t="s">
        <v>279</v>
      </c>
      <c r="D1266" s="4">
        <v>5</v>
      </c>
      <c r="E1266" s="15">
        <v>435597.09</v>
      </c>
      <c r="F1266" s="19">
        <v>1</v>
      </c>
      <c r="G1266" s="20">
        <v>0</v>
      </c>
      <c r="H1266" s="4">
        <v>69.8</v>
      </c>
      <c r="I1266" s="4">
        <v>5</v>
      </c>
      <c r="J1266" s="4">
        <v>0</v>
      </c>
      <c r="K1266" s="21">
        <v>0.90590000000000004</v>
      </c>
      <c r="L1266" s="21">
        <v>0.1017</v>
      </c>
      <c r="M1266" s="4">
        <v>2</v>
      </c>
      <c r="N1266" s="4">
        <v>0</v>
      </c>
      <c r="O1266" s="4">
        <v>0</v>
      </c>
      <c r="P1266" s="4">
        <v>88.8</v>
      </c>
      <c r="Q1266" s="15">
        <v>11764.23</v>
      </c>
      <c r="R1266" s="15">
        <v>15343.43</v>
      </c>
      <c r="S1266" s="15">
        <v>3987.26</v>
      </c>
      <c r="T1266" s="15">
        <v>457575.7</v>
      </c>
      <c r="U1266" s="22">
        <f t="shared" si="95"/>
        <v>458717.49</v>
      </c>
      <c r="V1266" s="23">
        <f t="shared" si="96"/>
        <v>-2.4953029629850953E-3</v>
      </c>
      <c r="W1266" s="24">
        <f>Parametros!$B$4*H1266+Parametros!$B$5*K1266*100+Parametros!$B$6*P1266+Parametros!$B$7*(1-L1266)*100</f>
        <v>82.841500000000011</v>
      </c>
      <c r="X1266" s="16">
        <f>INDEX('Tasa Referencia'!$B$2:$B$37,MATCH(B1266,'Tasa Referencia'!$A$2:$A$37,0))</f>
        <v>0.11210000000000001</v>
      </c>
      <c r="Y1266" s="16">
        <f>INDEX('Catalogo Proveedores'!$N$2:$N$101,MATCH(A1266,'Catalogo Proveedores'!$A$2:$A$101,0))</f>
        <v>2.1000000000000001E-2</v>
      </c>
      <c r="Z1266" s="14">
        <v>-2.2000000000000001E-4</v>
      </c>
      <c r="AA1266" s="16">
        <f t="shared" si="97"/>
        <v>0.13288</v>
      </c>
      <c r="AB1266" s="25">
        <f t="shared" si="98"/>
        <v>1.0451157702465741E-2</v>
      </c>
      <c r="AC1266" s="23">
        <f t="shared" si="99"/>
        <v>-1.2946460665450837E-2</v>
      </c>
    </row>
    <row r="1267" spans="1:29" x14ac:dyDescent="0.3">
      <c r="A1267" s="4" t="s">
        <v>146</v>
      </c>
      <c r="B1267" s="18">
        <v>45078</v>
      </c>
      <c r="C1267" s="4" t="s">
        <v>279</v>
      </c>
      <c r="D1267" s="4">
        <v>6</v>
      </c>
      <c r="E1267" s="15">
        <v>443649.66</v>
      </c>
      <c r="F1267" s="19">
        <v>1</v>
      </c>
      <c r="G1267" s="20">
        <v>0</v>
      </c>
      <c r="H1267" s="4">
        <v>69.2</v>
      </c>
      <c r="I1267" s="4">
        <v>4</v>
      </c>
      <c r="J1267" s="4">
        <v>0</v>
      </c>
      <c r="K1267" s="21">
        <v>0.88619999999999999</v>
      </c>
      <c r="L1267" s="21">
        <v>0.1137</v>
      </c>
      <c r="M1267" s="4">
        <v>0</v>
      </c>
      <c r="N1267" s="4">
        <v>0</v>
      </c>
      <c r="O1267" s="4">
        <v>0</v>
      </c>
      <c r="P1267" s="4">
        <v>90.8</v>
      </c>
      <c r="Q1267" s="15">
        <v>0</v>
      </c>
      <c r="R1267" s="15">
        <v>33402.589999999997</v>
      </c>
      <c r="S1267" s="15">
        <v>4541.8100000000004</v>
      </c>
      <c r="T1267" s="15">
        <v>467677.16</v>
      </c>
      <c r="U1267" s="22">
        <f t="shared" si="95"/>
        <v>472510.44</v>
      </c>
      <c r="V1267" s="23">
        <f t="shared" si="96"/>
        <v>-1.0334650509766242E-2</v>
      </c>
      <c r="W1267" s="24">
        <f>Parametros!$B$4*H1267+Parametros!$B$5*K1267*100+Parametros!$B$6*P1267+Parametros!$B$7*(1-L1267)*100</f>
        <v>82.260499999999993</v>
      </c>
      <c r="X1267" s="16">
        <f>INDEX('Tasa Referencia'!$B$2:$B$37,MATCH(B1267,'Tasa Referencia'!$A$2:$A$37,0))</f>
        <v>0.1119</v>
      </c>
      <c r="Y1267" s="16">
        <f>INDEX('Catalogo Proveedores'!$N$2:$N$101,MATCH(A1267,'Catalogo Proveedores'!$A$2:$A$101,0))</f>
        <v>2.1000000000000001E-2</v>
      </c>
      <c r="Z1267" s="14">
        <v>1.1900000000000001E-3</v>
      </c>
      <c r="AA1267" s="16">
        <f t="shared" si="97"/>
        <v>0.13408999999999999</v>
      </c>
      <c r="AB1267" s="25">
        <f t="shared" si="98"/>
        <v>1.054105011399864E-2</v>
      </c>
      <c r="AC1267" s="23">
        <f t="shared" si="99"/>
        <v>-2.0875700623764884E-2</v>
      </c>
    </row>
    <row r="1268" spans="1:29" x14ac:dyDescent="0.3">
      <c r="A1268" s="4" t="s">
        <v>146</v>
      </c>
      <c r="B1268" s="18">
        <v>45108</v>
      </c>
      <c r="C1268" s="4" t="s">
        <v>279</v>
      </c>
      <c r="D1268" s="4">
        <v>7</v>
      </c>
      <c r="E1268" s="15">
        <v>415192.24</v>
      </c>
      <c r="F1268" s="19">
        <v>1.0739000000000001</v>
      </c>
      <c r="G1268" s="20">
        <v>7.3899999999999993E-2</v>
      </c>
      <c r="H1268" s="4">
        <v>65.3</v>
      </c>
      <c r="I1268" s="4">
        <v>6</v>
      </c>
      <c r="J1268" s="4">
        <v>1</v>
      </c>
      <c r="K1268" s="21">
        <v>0.88839999999999997</v>
      </c>
      <c r="L1268" s="21">
        <v>0.13789999999999999</v>
      </c>
      <c r="M1268" s="4">
        <v>0</v>
      </c>
      <c r="N1268" s="4">
        <v>0</v>
      </c>
      <c r="O1268" s="4">
        <v>0</v>
      </c>
      <c r="P1268" s="4">
        <v>85.3</v>
      </c>
      <c r="Q1268" s="15">
        <v>0</v>
      </c>
      <c r="R1268" s="15">
        <v>19433.29</v>
      </c>
      <c r="S1268" s="15">
        <v>5400.53</v>
      </c>
      <c r="T1268" s="15">
        <v>427310.42</v>
      </c>
      <c r="U1268" s="22">
        <f t="shared" si="95"/>
        <v>429224.99999999994</v>
      </c>
      <c r="V1268" s="23">
        <f t="shared" si="96"/>
        <v>-4.4805366552960685E-3</v>
      </c>
      <c r="W1268" s="24">
        <f>Parametros!$B$4*H1268+Parametros!$B$5*K1268*100+Parametros!$B$6*P1268+Parametros!$B$7*(1-L1268)*100</f>
        <v>79.498499999999993</v>
      </c>
      <c r="X1268" s="16">
        <f>INDEX('Tasa Referencia'!$B$2:$B$37,MATCH(B1268,'Tasa Referencia'!$A$2:$A$37,0))</f>
        <v>0.1132</v>
      </c>
      <c r="Y1268" s="16">
        <f>INDEX('Catalogo Proveedores'!$N$2:$N$101,MATCH(A1268,'Catalogo Proveedores'!$A$2:$A$101,0))</f>
        <v>2.1000000000000001E-2</v>
      </c>
      <c r="Z1268" s="14">
        <v>2.97E-3</v>
      </c>
      <c r="AA1268" s="16">
        <f t="shared" si="97"/>
        <v>0.13716999999999999</v>
      </c>
      <c r="AB1268" s="25">
        <f t="shared" si="98"/>
        <v>1.0769471056371938E-2</v>
      </c>
      <c r="AC1268" s="23">
        <f t="shared" si="99"/>
        <v>-1.5250007711668005E-2</v>
      </c>
    </row>
    <row r="1269" spans="1:29" x14ac:dyDescent="0.3">
      <c r="A1269" s="4" t="s">
        <v>146</v>
      </c>
      <c r="B1269" s="18">
        <v>45139</v>
      </c>
      <c r="C1269" s="4" t="s">
        <v>279</v>
      </c>
      <c r="D1269" s="4">
        <v>8</v>
      </c>
      <c r="E1269" s="15">
        <v>411181.81</v>
      </c>
      <c r="F1269" s="19">
        <v>1.0739000000000001</v>
      </c>
      <c r="G1269" s="20">
        <v>0</v>
      </c>
      <c r="H1269" s="4">
        <v>64.099999999999994</v>
      </c>
      <c r="I1269" s="4">
        <v>4</v>
      </c>
      <c r="J1269" s="4">
        <v>0</v>
      </c>
      <c r="K1269" s="21">
        <v>0.91379999999999995</v>
      </c>
      <c r="L1269" s="21">
        <v>0.1125</v>
      </c>
      <c r="M1269" s="4">
        <v>0</v>
      </c>
      <c r="N1269" s="4">
        <v>1</v>
      </c>
      <c r="O1269" s="4">
        <v>43.7</v>
      </c>
      <c r="P1269" s="4">
        <v>93.3</v>
      </c>
      <c r="Q1269" s="15">
        <v>53498.39</v>
      </c>
      <c r="R1269" s="15">
        <v>23689.95</v>
      </c>
      <c r="S1269" s="15">
        <v>4162.6499999999996</v>
      </c>
      <c r="T1269" s="15">
        <v>427008.34</v>
      </c>
      <c r="U1269" s="22">
        <f t="shared" si="95"/>
        <v>484207.5</v>
      </c>
      <c r="V1269" s="23">
        <f t="shared" si="96"/>
        <v>-0.13395326189647719</v>
      </c>
      <c r="W1269" s="24">
        <f>Parametros!$B$4*H1269+Parametros!$B$5*K1269*100+Parametros!$B$6*P1269+Parametros!$B$7*(1-L1269)*100</f>
        <v>81.821499999999986</v>
      </c>
      <c r="X1269" s="16">
        <f>INDEX('Tasa Referencia'!$B$2:$B$37,MATCH(B1269,'Tasa Referencia'!$A$2:$A$37,0))</f>
        <v>0.1124</v>
      </c>
      <c r="Y1269" s="16">
        <f>INDEX('Catalogo Proveedores'!$N$2:$N$101,MATCH(A1269,'Catalogo Proveedores'!$A$2:$A$101,0))</f>
        <v>2.1000000000000001E-2</v>
      </c>
      <c r="Z1269" s="14">
        <v>-3.3E-4</v>
      </c>
      <c r="AA1269" s="16">
        <f t="shared" si="97"/>
        <v>0.13306999999999999</v>
      </c>
      <c r="AB1269" s="25">
        <f t="shared" si="98"/>
        <v>1.0465278862973992E-2</v>
      </c>
      <c r="AC1269" s="23">
        <f t="shared" si="99"/>
        <v>-0.14441854075945118</v>
      </c>
    </row>
    <row r="1270" spans="1:29" x14ac:dyDescent="0.3">
      <c r="A1270" s="4" t="s">
        <v>146</v>
      </c>
      <c r="B1270" s="18">
        <v>45170</v>
      </c>
      <c r="C1270" s="4" t="s">
        <v>279</v>
      </c>
      <c r="D1270" s="4">
        <v>9</v>
      </c>
      <c r="E1270" s="15">
        <v>388088.81</v>
      </c>
      <c r="F1270" s="19">
        <v>1.0739000000000001</v>
      </c>
      <c r="G1270" s="20">
        <v>0</v>
      </c>
      <c r="H1270" s="4">
        <v>61</v>
      </c>
      <c r="I1270" s="4">
        <v>5</v>
      </c>
      <c r="J1270" s="4">
        <v>1</v>
      </c>
      <c r="K1270" s="21">
        <v>0.86760000000000004</v>
      </c>
      <c r="L1270" s="21">
        <v>9.8599999999999993E-2</v>
      </c>
      <c r="M1270" s="4">
        <v>1</v>
      </c>
      <c r="N1270" s="4">
        <v>1</v>
      </c>
      <c r="O1270" s="4">
        <v>2.6</v>
      </c>
      <c r="P1270" s="4">
        <v>92.5</v>
      </c>
      <c r="Q1270" s="15">
        <v>4737.1499999999996</v>
      </c>
      <c r="R1270" s="15">
        <v>16137.97</v>
      </c>
      <c r="S1270" s="15">
        <v>3677.71</v>
      </c>
      <c r="T1270" s="15">
        <v>394602.07</v>
      </c>
      <c r="U1270" s="22">
        <f t="shared" si="95"/>
        <v>405286.22</v>
      </c>
      <c r="V1270" s="23">
        <f t="shared" si="96"/>
        <v>-2.7075757610698709E-2</v>
      </c>
      <c r="W1270" s="24">
        <f>Parametros!$B$4*H1270+Parametros!$B$5*K1270*100+Parametros!$B$6*P1270+Parametros!$B$7*(1-L1270)*100</f>
        <v>79.399000000000001</v>
      </c>
      <c r="X1270" s="16">
        <f>INDEX('Tasa Referencia'!$B$2:$B$37,MATCH(B1270,'Tasa Referencia'!$A$2:$A$37,0))</f>
        <v>0.1134</v>
      </c>
      <c r="Y1270" s="16">
        <f>INDEX('Catalogo Proveedores'!$N$2:$N$101,MATCH(A1270,'Catalogo Proveedores'!$A$2:$A$101,0))</f>
        <v>2.1000000000000001E-2</v>
      </c>
      <c r="Z1270" s="14">
        <v>-1.6900000000000001E-3</v>
      </c>
      <c r="AA1270" s="16">
        <f t="shared" si="97"/>
        <v>0.13270999999999999</v>
      </c>
      <c r="AB1270" s="25">
        <f t="shared" si="98"/>
        <v>1.0438521139582102E-2</v>
      </c>
      <c r="AC1270" s="23">
        <f t="shared" si="99"/>
        <v>-3.7514278750280808E-2</v>
      </c>
    </row>
    <row r="1271" spans="1:29" x14ac:dyDescent="0.3">
      <c r="A1271" s="4" t="s">
        <v>146</v>
      </c>
      <c r="B1271" s="18">
        <v>45200</v>
      </c>
      <c r="C1271" s="4" t="s">
        <v>279</v>
      </c>
      <c r="D1271" s="4">
        <v>10</v>
      </c>
      <c r="E1271" s="15">
        <v>398763.87</v>
      </c>
      <c r="F1271" s="19">
        <v>1.0739000000000001</v>
      </c>
      <c r="G1271" s="20">
        <v>0</v>
      </c>
      <c r="H1271" s="4">
        <v>58.8</v>
      </c>
      <c r="I1271" s="4">
        <v>6</v>
      </c>
      <c r="J1271" s="4">
        <v>1</v>
      </c>
      <c r="K1271" s="21">
        <v>0.87419999999999998</v>
      </c>
      <c r="L1271" s="21">
        <v>0.24679999999999999</v>
      </c>
      <c r="M1271" s="4">
        <v>1</v>
      </c>
      <c r="N1271" s="4">
        <v>1</v>
      </c>
      <c r="O1271" s="4">
        <v>8.9</v>
      </c>
      <c r="P1271" s="4">
        <v>91.4</v>
      </c>
      <c r="Q1271" s="15">
        <v>13778.49</v>
      </c>
      <c r="R1271" s="15">
        <v>32112.080000000002</v>
      </c>
      <c r="S1271" s="15">
        <v>9096.5</v>
      </c>
      <c r="T1271" s="15">
        <v>412449.82</v>
      </c>
      <c r="U1271" s="22">
        <f t="shared" si="95"/>
        <v>435557.94</v>
      </c>
      <c r="V1271" s="23">
        <f t="shared" si="96"/>
        <v>-5.6026500387368325E-2</v>
      </c>
      <c r="W1271" s="24">
        <f>Parametros!$B$4*H1271+Parametros!$B$5*K1271*100+Parametros!$B$6*P1271+Parametros!$B$7*(1-L1271)*100</f>
        <v>76.384</v>
      </c>
      <c r="X1271" s="16">
        <f>INDEX('Tasa Referencia'!$B$2:$B$37,MATCH(B1271,'Tasa Referencia'!$A$2:$A$37,0))</f>
        <v>0.1103</v>
      </c>
      <c r="Y1271" s="16">
        <f>INDEX('Catalogo Proveedores'!$N$2:$N$101,MATCH(A1271,'Catalogo Proveedores'!$A$2:$A$101,0))</f>
        <v>2.1000000000000001E-2</v>
      </c>
      <c r="Z1271" s="14">
        <v>1.8E-3</v>
      </c>
      <c r="AA1271" s="16">
        <f t="shared" si="97"/>
        <v>0.1331</v>
      </c>
      <c r="AB1271" s="25">
        <f t="shared" si="98"/>
        <v>1.0467508321473584E-2</v>
      </c>
      <c r="AC1271" s="23">
        <f t="shared" si="99"/>
        <v>-6.6494008708841909E-2</v>
      </c>
    </row>
    <row r="1272" spans="1:29" x14ac:dyDescent="0.3">
      <c r="A1272" s="4" t="s">
        <v>146</v>
      </c>
      <c r="B1272" s="18">
        <v>45231</v>
      </c>
      <c r="C1272" s="4" t="s">
        <v>279</v>
      </c>
      <c r="D1272" s="4">
        <v>11</v>
      </c>
      <c r="E1272" s="15">
        <v>392290.48</v>
      </c>
      <c r="F1272" s="19">
        <v>1.0739000000000001</v>
      </c>
      <c r="G1272" s="20">
        <v>0</v>
      </c>
      <c r="H1272" s="4">
        <v>62.4</v>
      </c>
      <c r="I1272" s="4">
        <v>5</v>
      </c>
      <c r="J1272" s="4">
        <v>0</v>
      </c>
      <c r="K1272" s="21">
        <v>0.97889999999999999</v>
      </c>
      <c r="L1272" s="21">
        <v>0.12559999999999999</v>
      </c>
      <c r="M1272" s="4">
        <v>1</v>
      </c>
      <c r="N1272" s="4">
        <v>0</v>
      </c>
      <c r="O1272" s="4">
        <v>0</v>
      </c>
      <c r="P1272" s="4">
        <v>88</v>
      </c>
      <c r="Q1272" s="15">
        <v>20815.86</v>
      </c>
      <c r="R1272" s="15">
        <v>21337.19</v>
      </c>
      <c r="S1272" s="15">
        <v>4433.63</v>
      </c>
      <c r="T1272" s="15">
        <v>421440.7</v>
      </c>
      <c r="U1272" s="22">
        <f t="shared" si="95"/>
        <v>430009.89999999997</v>
      </c>
      <c r="V1272" s="23">
        <f t="shared" si="96"/>
        <v>-2.0333109735248524E-2</v>
      </c>
      <c r="W1272" s="24">
        <f>Parametros!$B$4*H1272+Parametros!$B$5*K1272*100+Parametros!$B$6*P1272+Parametros!$B$7*(1-L1272)*100</f>
        <v>81.922999999999988</v>
      </c>
      <c r="X1272" s="16">
        <f>INDEX('Tasa Referencia'!$B$2:$B$37,MATCH(B1272,'Tasa Referencia'!$A$2:$A$37,0))</f>
        <v>0.1144</v>
      </c>
      <c r="Y1272" s="16">
        <f>INDEX('Catalogo Proveedores'!$N$2:$N$101,MATCH(A1272,'Catalogo Proveedores'!$A$2:$A$101,0))</f>
        <v>2.1000000000000001E-2</v>
      </c>
      <c r="Z1272" s="14">
        <v>-2.0699999999999998E-3</v>
      </c>
      <c r="AA1272" s="16">
        <f t="shared" si="97"/>
        <v>0.13333</v>
      </c>
      <c r="AB1272" s="25">
        <f t="shared" si="98"/>
        <v>1.0484599039264575E-2</v>
      </c>
      <c r="AC1272" s="23">
        <f t="shared" si="99"/>
        <v>-3.0817708774513099E-2</v>
      </c>
    </row>
    <row r="1273" spans="1:29" x14ac:dyDescent="0.3">
      <c r="A1273" s="4" t="s">
        <v>146</v>
      </c>
      <c r="B1273" s="18">
        <v>45261</v>
      </c>
      <c r="C1273" s="4" t="s">
        <v>279</v>
      </c>
      <c r="D1273" s="4">
        <v>12</v>
      </c>
      <c r="E1273" s="15">
        <v>347767.6</v>
      </c>
      <c r="F1273" s="19">
        <v>1.0739000000000001</v>
      </c>
      <c r="G1273" s="20">
        <v>0</v>
      </c>
      <c r="H1273" s="4">
        <v>59.1</v>
      </c>
      <c r="I1273" s="4">
        <v>5</v>
      </c>
      <c r="J1273" s="4">
        <v>1</v>
      </c>
      <c r="K1273" s="21">
        <v>0.87070000000000003</v>
      </c>
      <c r="L1273" s="21">
        <v>0.1578</v>
      </c>
      <c r="M1273" s="4">
        <v>1</v>
      </c>
      <c r="N1273" s="4">
        <v>0</v>
      </c>
      <c r="O1273" s="4">
        <v>0</v>
      </c>
      <c r="P1273" s="4">
        <v>90.5</v>
      </c>
      <c r="Q1273" s="15">
        <v>1241.1099999999999</v>
      </c>
      <c r="R1273" s="15">
        <v>30754.9</v>
      </c>
      <c r="S1273" s="15">
        <v>5147.4399999999996</v>
      </c>
      <c r="T1273" s="15">
        <v>351029.95</v>
      </c>
      <c r="U1273" s="22">
        <f t="shared" si="95"/>
        <v>374616.17</v>
      </c>
      <c r="V1273" s="23">
        <f t="shared" si="96"/>
        <v>-6.7191474687558636E-2</v>
      </c>
      <c r="W1273" s="24">
        <f>Parametros!$B$4*H1273+Parametros!$B$5*K1273*100+Parametros!$B$6*P1273+Parametros!$B$7*(1-L1273)*100</f>
        <v>77.539000000000001</v>
      </c>
      <c r="X1273" s="16">
        <f>INDEX('Tasa Referencia'!$B$2:$B$37,MATCH(B1273,'Tasa Referencia'!$A$2:$A$37,0))</f>
        <v>0.1124</v>
      </c>
      <c r="Y1273" s="16">
        <f>INDEX('Catalogo Proveedores'!$N$2:$N$101,MATCH(A1273,'Catalogo Proveedores'!$A$2:$A$101,0))</f>
        <v>2.1000000000000001E-2</v>
      </c>
      <c r="Z1273" s="14">
        <v>-1.06E-3</v>
      </c>
      <c r="AA1273" s="16">
        <f t="shared" si="97"/>
        <v>0.13233999999999999</v>
      </c>
      <c r="AB1273" s="25">
        <f t="shared" si="98"/>
        <v>1.0411012021539268E-2</v>
      </c>
      <c r="AC1273" s="23">
        <f t="shared" si="99"/>
        <v>-7.7602486709097904E-2</v>
      </c>
    </row>
    <row r="1274" spans="1:29" x14ac:dyDescent="0.3">
      <c r="A1274" s="4" t="s">
        <v>146</v>
      </c>
      <c r="B1274" s="18">
        <v>45292</v>
      </c>
      <c r="C1274" s="4" t="s">
        <v>281</v>
      </c>
      <c r="D1274" s="4">
        <v>1</v>
      </c>
      <c r="E1274" s="15">
        <v>480061.45</v>
      </c>
      <c r="F1274" s="19">
        <v>1.0739000000000001</v>
      </c>
      <c r="G1274" s="20">
        <v>0</v>
      </c>
      <c r="H1274" s="4">
        <v>60.5</v>
      </c>
      <c r="I1274" s="4">
        <v>6</v>
      </c>
      <c r="J1274" s="4">
        <v>0</v>
      </c>
      <c r="K1274" s="21">
        <v>0.95820000000000005</v>
      </c>
      <c r="L1274" s="21">
        <v>0.1913</v>
      </c>
      <c r="M1274" s="4">
        <v>1</v>
      </c>
      <c r="N1274" s="4">
        <v>0</v>
      </c>
      <c r="O1274" s="4">
        <v>0</v>
      </c>
      <c r="P1274" s="4">
        <v>95.5</v>
      </c>
      <c r="Q1274" s="15">
        <v>801.08</v>
      </c>
      <c r="R1274" s="15">
        <v>36346.339999999997</v>
      </c>
      <c r="S1274" s="15">
        <v>8265.61</v>
      </c>
      <c r="T1274" s="15">
        <v>509412.97</v>
      </c>
      <c r="U1274" s="22">
        <f t="shared" si="95"/>
        <v>508943.26</v>
      </c>
      <c r="V1274" s="23">
        <f t="shared" si="96"/>
        <v>9.2206132874858441E-4</v>
      </c>
      <c r="W1274" s="24">
        <f>Parametros!$B$4*H1274+Parametros!$B$5*K1274*100+Parametros!$B$6*P1274+Parametros!$B$7*(1-L1274)*100</f>
        <v>81.151499999999984</v>
      </c>
      <c r="X1274" s="16">
        <f>INDEX('Tasa Referencia'!$B$2:$B$37,MATCH(B1274,'Tasa Referencia'!$A$2:$A$37,0))</f>
        <v>0.1133</v>
      </c>
      <c r="Y1274" s="16">
        <f>INDEX('Catalogo Proveedores'!$N$2:$N$101,MATCH(A1274,'Catalogo Proveedores'!$A$2:$A$101,0))</f>
        <v>2.1000000000000001E-2</v>
      </c>
      <c r="Z1274" s="14">
        <v>-9.5E-4</v>
      </c>
      <c r="AA1274" s="16">
        <f t="shared" si="97"/>
        <v>0.13335</v>
      </c>
      <c r="AB1274" s="25">
        <f t="shared" si="98"/>
        <v>1.0486085038379445E-2</v>
      </c>
      <c r="AC1274" s="23">
        <f t="shared" si="99"/>
        <v>-9.5640237096308606E-3</v>
      </c>
    </row>
    <row r="1275" spans="1:29" x14ac:dyDescent="0.3">
      <c r="A1275" s="4" t="s">
        <v>146</v>
      </c>
      <c r="B1275" s="18">
        <v>45323</v>
      </c>
      <c r="C1275" s="4" t="s">
        <v>281</v>
      </c>
      <c r="D1275" s="4">
        <v>2</v>
      </c>
      <c r="E1275" s="15">
        <v>496870.76</v>
      </c>
      <c r="F1275" s="19">
        <v>1.0739000000000001</v>
      </c>
      <c r="G1275" s="20">
        <v>0</v>
      </c>
      <c r="H1275" s="4">
        <v>64.7</v>
      </c>
      <c r="I1275" s="4">
        <v>4</v>
      </c>
      <c r="J1275" s="4">
        <v>1</v>
      </c>
      <c r="K1275" s="21">
        <v>0.83069999999999999</v>
      </c>
      <c r="L1275" s="21">
        <v>0.20150000000000001</v>
      </c>
      <c r="M1275" s="4">
        <v>2</v>
      </c>
      <c r="N1275" s="4">
        <v>0</v>
      </c>
      <c r="O1275" s="4">
        <v>0</v>
      </c>
      <c r="P1275" s="4">
        <v>91.5</v>
      </c>
      <c r="Q1275" s="15">
        <v>3861.11</v>
      </c>
      <c r="R1275" s="15">
        <v>35781.199999999997</v>
      </c>
      <c r="S1275" s="15">
        <v>9307.01</v>
      </c>
      <c r="T1275" s="15">
        <v>495068.03</v>
      </c>
      <c r="U1275" s="22">
        <f t="shared" si="95"/>
        <v>527206.05999999994</v>
      </c>
      <c r="V1275" s="23">
        <f t="shared" si="96"/>
        <v>-6.4916391389684178E-2</v>
      </c>
      <c r="W1275" s="24">
        <f>Parametros!$B$4*H1275+Parametros!$B$5*K1275*100+Parametros!$B$6*P1275+Parametros!$B$7*(1-L1275)*100</f>
        <v>77.843500000000006</v>
      </c>
      <c r="X1275" s="16">
        <f>INDEX('Tasa Referencia'!$B$2:$B$37,MATCH(B1275,'Tasa Referencia'!$A$2:$A$37,0))</f>
        <v>0.1123</v>
      </c>
      <c r="Y1275" s="16">
        <f>INDEX('Catalogo Proveedores'!$N$2:$N$101,MATCH(A1275,'Catalogo Proveedores'!$A$2:$A$101,0))</f>
        <v>2.1000000000000001E-2</v>
      </c>
      <c r="Z1275" s="14">
        <v>3.6999999999999999E-4</v>
      </c>
      <c r="AA1275" s="16">
        <f t="shared" si="97"/>
        <v>0.13367000000000001</v>
      </c>
      <c r="AB1275" s="25">
        <f t="shared" si="98"/>
        <v>1.0509857755645502E-2</v>
      </c>
      <c r="AC1275" s="23">
        <f t="shared" si="99"/>
        <v>-7.542624914532968E-2</v>
      </c>
    </row>
    <row r="1276" spans="1:29" x14ac:dyDescent="0.3">
      <c r="A1276" s="4" t="s">
        <v>146</v>
      </c>
      <c r="B1276" s="18">
        <v>45352</v>
      </c>
      <c r="C1276" s="4" t="s">
        <v>281</v>
      </c>
      <c r="D1276" s="4">
        <v>3</v>
      </c>
      <c r="E1276" s="15">
        <v>481027.28</v>
      </c>
      <c r="F1276" s="19">
        <v>1.0739000000000001</v>
      </c>
      <c r="G1276" s="20">
        <v>0</v>
      </c>
      <c r="H1276" s="4">
        <v>71.7</v>
      </c>
      <c r="I1276" s="4">
        <v>5</v>
      </c>
      <c r="J1276" s="4">
        <v>1</v>
      </c>
      <c r="K1276" s="21">
        <v>0.87770000000000004</v>
      </c>
      <c r="L1276" s="21">
        <v>6.1600000000000002E-2</v>
      </c>
      <c r="M1276" s="4">
        <v>1</v>
      </c>
      <c r="N1276" s="4">
        <v>0</v>
      </c>
      <c r="O1276" s="4">
        <v>0</v>
      </c>
      <c r="P1276" s="4">
        <v>87.1</v>
      </c>
      <c r="Q1276" s="15">
        <v>1059.7</v>
      </c>
      <c r="R1276" s="15">
        <v>9744.85</v>
      </c>
      <c r="S1276" s="15">
        <v>2954.92</v>
      </c>
      <c r="T1276" s="15">
        <v>505491.13</v>
      </c>
      <c r="U1276" s="22">
        <f t="shared" si="95"/>
        <v>488876.91000000003</v>
      </c>
      <c r="V1276" s="23">
        <f t="shared" si="96"/>
        <v>3.2867480780523234E-2</v>
      </c>
      <c r="W1276" s="24">
        <f>Parametros!$B$4*H1276+Parametros!$B$5*K1276*100+Parametros!$B$6*P1276+Parametros!$B$7*(1-L1276)*100</f>
        <v>82.921999999999997</v>
      </c>
      <c r="X1276" s="16">
        <f>INDEX('Tasa Referencia'!$B$2:$B$37,MATCH(B1276,'Tasa Referencia'!$A$2:$A$37,0))</f>
        <v>0.1101</v>
      </c>
      <c r="Y1276" s="16">
        <f>INDEX('Catalogo Proveedores'!$N$2:$N$101,MATCH(A1276,'Catalogo Proveedores'!$A$2:$A$101,0))</f>
        <v>2.1000000000000001E-2</v>
      </c>
      <c r="Z1276" s="14">
        <v>-2.3600000000000001E-3</v>
      </c>
      <c r="AA1276" s="16">
        <f t="shared" si="97"/>
        <v>0.12873999999999999</v>
      </c>
      <c r="AB1276" s="25">
        <f t="shared" si="98"/>
        <v>1.0142924784603657E-2</v>
      </c>
      <c r="AC1276" s="23">
        <f t="shared" si="99"/>
        <v>2.2724555995919576E-2</v>
      </c>
    </row>
    <row r="1277" spans="1:29" x14ac:dyDescent="0.3">
      <c r="A1277" s="4" t="s">
        <v>146</v>
      </c>
      <c r="B1277" s="18">
        <v>45383</v>
      </c>
      <c r="C1277" s="4" t="s">
        <v>281</v>
      </c>
      <c r="D1277" s="4">
        <v>4</v>
      </c>
      <c r="E1277" s="15">
        <v>483775.95</v>
      </c>
      <c r="F1277" s="19">
        <v>1.1233</v>
      </c>
      <c r="G1277" s="20">
        <v>4.5999999999999999E-2</v>
      </c>
      <c r="H1277" s="4">
        <v>67</v>
      </c>
      <c r="I1277" s="4">
        <v>4</v>
      </c>
      <c r="J1277" s="4">
        <v>0</v>
      </c>
      <c r="K1277" s="21">
        <v>0.91180000000000005</v>
      </c>
      <c r="L1277" s="21">
        <v>7.0999999999999994E-2</v>
      </c>
      <c r="M1277" s="4">
        <v>0</v>
      </c>
      <c r="N1277" s="4">
        <v>0</v>
      </c>
      <c r="O1277" s="4">
        <v>0</v>
      </c>
      <c r="P1277" s="4">
        <v>94.2</v>
      </c>
      <c r="Q1277" s="15">
        <v>0</v>
      </c>
      <c r="R1277" s="15">
        <v>15437.11</v>
      </c>
      <c r="S1277" s="15">
        <v>3092.86</v>
      </c>
      <c r="T1277" s="15">
        <v>505718.98</v>
      </c>
      <c r="U1277" s="22">
        <f t="shared" si="95"/>
        <v>496120.2</v>
      </c>
      <c r="V1277" s="23">
        <f t="shared" si="96"/>
        <v>1.8980462232206452E-2</v>
      </c>
      <c r="W1277" s="24">
        <f>Parametros!$B$4*H1277+Parametros!$B$5*K1277*100+Parametros!$B$6*P1277+Parametros!$B$7*(1-L1277)*100</f>
        <v>83.579000000000008</v>
      </c>
      <c r="X1277" s="16">
        <f>INDEX('Tasa Referencia'!$B$2:$B$37,MATCH(B1277,'Tasa Referencia'!$A$2:$A$37,0))</f>
        <v>0.10920000000000001</v>
      </c>
      <c r="Y1277" s="16">
        <f>INDEX('Catalogo Proveedores'!$N$2:$N$101,MATCH(A1277,'Catalogo Proveedores'!$A$2:$A$101,0))</f>
        <v>2.1000000000000001E-2</v>
      </c>
      <c r="Z1277" s="14">
        <v>-2.1800000000000001E-3</v>
      </c>
      <c r="AA1277" s="16">
        <f t="shared" si="97"/>
        <v>0.12802000000000002</v>
      </c>
      <c r="AB1277" s="25">
        <f t="shared" si="98"/>
        <v>1.008921329894763E-2</v>
      </c>
      <c r="AC1277" s="23">
        <f t="shared" si="99"/>
        <v>8.8912489332588218E-3</v>
      </c>
    </row>
    <row r="1278" spans="1:29" x14ac:dyDescent="0.3">
      <c r="A1278" s="4" t="s">
        <v>146</v>
      </c>
      <c r="B1278" s="18">
        <v>45413</v>
      </c>
      <c r="C1278" s="4" t="s">
        <v>281</v>
      </c>
      <c r="D1278" s="4">
        <v>5</v>
      </c>
      <c r="E1278" s="15">
        <v>552112.84</v>
      </c>
      <c r="F1278" s="19">
        <v>1.1233</v>
      </c>
      <c r="G1278" s="20">
        <v>0</v>
      </c>
      <c r="H1278" s="4">
        <v>62.7</v>
      </c>
      <c r="I1278" s="4">
        <v>7</v>
      </c>
      <c r="J1278" s="4">
        <v>0</v>
      </c>
      <c r="K1278" s="21">
        <v>0.93530000000000002</v>
      </c>
      <c r="L1278" s="21">
        <v>0.1333</v>
      </c>
      <c r="M1278" s="4">
        <v>0</v>
      </c>
      <c r="N1278" s="4">
        <v>0</v>
      </c>
      <c r="O1278" s="4">
        <v>0</v>
      </c>
      <c r="P1278" s="4">
        <v>87.2</v>
      </c>
      <c r="Q1278" s="15">
        <v>0</v>
      </c>
      <c r="R1278" s="15">
        <v>34383.440000000002</v>
      </c>
      <c r="S1278" s="15">
        <v>6621.82</v>
      </c>
      <c r="T1278" s="15">
        <v>581221.36</v>
      </c>
      <c r="U1278" s="22">
        <f t="shared" si="95"/>
        <v>579874.46000000008</v>
      </c>
      <c r="V1278" s="23">
        <f t="shared" si="96"/>
        <v>2.317361495454859E-3</v>
      </c>
      <c r="W1278" s="24">
        <f>Parametros!$B$4*H1278+Parametros!$B$5*K1278*100+Parametros!$B$6*P1278+Parametros!$B$7*(1-L1278)*100</f>
        <v>80.444500000000005</v>
      </c>
      <c r="X1278" s="16">
        <f>INDEX('Tasa Referencia'!$B$2:$B$37,MATCH(B1278,'Tasa Referencia'!$A$2:$A$37,0))</f>
        <v>0.1077</v>
      </c>
      <c r="Y1278" s="16">
        <f>INDEX('Catalogo Proveedores'!$N$2:$N$101,MATCH(A1278,'Catalogo Proveedores'!$A$2:$A$101,0))</f>
        <v>2.1000000000000001E-2</v>
      </c>
      <c r="Z1278" s="14">
        <v>-4.5799999999999999E-3</v>
      </c>
      <c r="AA1278" s="16">
        <f t="shared" si="97"/>
        <v>0.12412000000000001</v>
      </c>
      <c r="AB1278" s="25">
        <f t="shared" si="98"/>
        <v>9.7977287962913717E-3</v>
      </c>
      <c r="AC1278" s="23">
        <f t="shared" si="99"/>
        <v>-7.4803673008365127E-3</v>
      </c>
    </row>
    <row r="1279" spans="1:29" x14ac:dyDescent="0.3">
      <c r="A1279" s="4" t="s">
        <v>146</v>
      </c>
      <c r="B1279" s="18">
        <v>45444</v>
      </c>
      <c r="C1279" s="4" t="s">
        <v>281</v>
      </c>
      <c r="D1279" s="4">
        <v>6</v>
      </c>
      <c r="E1279" s="15">
        <v>533397.03</v>
      </c>
      <c r="F1279" s="19">
        <v>1.1233</v>
      </c>
      <c r="G1279" s="20">
        <v>0</v>
      </c>
      <c r="H1279" s="4">
        <v>63</v>
      </c>
      <c r="I1279" s="4">
        <v>4</v>
      </c>
      <c r="J1279" s="4">
        <v>0</v>
      </c>
      <c r="K1279" s="21">
        <v>0.94320000000000004</v>
      </c>
      <c r="L1279" s="21">
        <v>0.12570000000000001</v>
      </c>
      <c r="M1279" s="4">
        <v>0</v>
      </c>
      <c r="N1279" s="4">
        <v>0</v>
      </c>
      <c r="O1279" s="4">
        <v>0</v>
      </c>
      <c r="P1279" s="4">
        <v>90.3</v>
      </c>
      <c r="Q1279" s="15">
        <v>0</v>
      </c>
      <c r="R1279" s="15">
        <v>37335.360000000001</v>
      </c>
      <c r="S1279" s="15">
        <v>6035.99</v>
      </c>
      <c r="T1279" s="15">
        <v>598737.34</v>
      </c>
      <c r="U1279" s="22">
        <f t="shared" si="95"/>
        <v>564696.4</v>
      </c>
      <c r="V1279" s="23">
        <f t="shared" si="96"/>
        <v>5.6854546603022867E-2</v>
      </c>
      <c r="W1279" s="24">
        <f>Parametros!$B$4*H1279+Parametros!$B$5*K1279*100+Parametros!$B$6*P1279+Parametros!$B$7*(1-L1279)*100</f>
        <v>81.520499999999984</v>
      </c>
      <c r="X1279" s="16">
        <f>INDEX('Tasa Referencia'!$B$2:$B$37,MATCH(B1279,'Tasa Referencia'!$A$2:$A$37,0))</f>
        <v>0.1045</v>
      </c>
      <c r="Y1279" s="16">
        <f>INDEX('Catalogo Proveedores'!$N$2:$N$101,MATCH(A1279,'Catalogo Proveedores'!$A$2:$A$101,0))</f>
        <v>2.1000000000000001E-2</v>
      </c>
      <c r="Z1279" s="14">
        <v>-7.4099999999999999E-3</v>
      </c>
      <c r="AA1279" s="16">
        <f t="shared" si="97"/>
        <v>0.11809</v>
      </c>
      <c r="AB1279" s="25">
        <f t="shared" si="98"/>
        <v>9.3452191025582554E-3</v>
      </c>
      <c r="AC1279" s="23">
        <f t="shared" si="99"/>
        <v>4.7509327500464611E-2</v>
      </c>
    </row>
    <row r="1280" spans="1:29" x14ac:dyDescent="0.3">
      <c r="A1280" s="4" t="s">
        <v>146</v>
      </c>
      <c r="B1280" s="18">
        <v>45474</v>
      </c>
      <c r="C1280" s="4" t="s">
        <v>281</v>
      </c>
      <c r="D1280" s="4">
        <v>7</v>
      </c>
      <c r="E1280" s="15">
        <v>514404.02</v>
      </c>
      <c r="F1280" s="19">
        <v>1.1971000000000001</v>
      </c>
      <c r="G1280" s="20">
        <v>6.5699999999999995E-2</v>
      </c>
      <c r="H1280" s="4">
        <v>61.9</v>
      </c>
      <c r="I1280" s="4">
        <v>7</v>
      </c>
      <c r="J1280" s="4">
        <v>0</v>
      </c>
      <c r="K1280" s="21">
        <v>0.94</v>
      </c>
      <c r="L1280" s="21">
        <v>8.1500000000000003E-2</v>
      </c>
      <c r="M1280" s="4">
        <v>0</v>
      </c>
      <c r="N1280" s="4">
        <v>0</v>
      </c>
      <c r="O1280" s="4">
        <v>0</v>
      </c>
      <c r="P1280" s="4">
        <v>86.6</v>
      </c>
      <c r="Q1280" s="15">
        <v>0</v>
      </c>
      <c r="R1280" s="15">
        <v>24020.080000000002</v>
      </c>
      <c r="S1280" s="15">
        <v>3773.95</v>
      </c>
      <c r="T1280" s="15">
        <v>547819.77</v>
      </c>
      <c r="U1280" s="22">
        <f t="shared" si="95"/>
        <v>534650.15</v>
      </c>
      <c r="V1280" s="23">
        <f t="shared" si="96"/>
        <v>2.4040059744466678E-2</v>
      </c>
      <c r="W1280" s="24">
        <f>Parametros!$B$4*H1280+Parametros!$B$5*K1280*100+Parametros!$B$6*P1280+Parametros!$B$7*(1-L1280)*100</f>
        <v>80.962500000000006</v>
      </c>
      <c r="X1280" s="16">
        <f>INDEX('Tasa Referencia'!$B$2:$B$37,MATCH(B1280,'Tasa Referencia'!$A$2:$A$37,0))</f>
        <v>0.1027</v>
      </c>
      <c r="Y1280" s="16">
        <f>INDEX('Catalogo Proveedores'!$N$2:$N$101,MATCH(A1280,'Catalogo Proveedores'!$A$2:$A$101,0))</f>
        <v>2.1000000000000001E-2</v>
      </c>
      <c r="Z1280" s="14">
        <v>-2.0999999999999999E-3</v>
      </c>
      <c r="AA1280" s="16">
        <f t="shared" si="97"/>
        <v>0.1216</v>
      </c>
      <c r="AB1280" s="25">
        <f t="shared" si="98"/>
        <v>9.6088915561034494E-3</v>
      </c>
      <c r="AC1280" s="23">
        <f t="shared" si="99"/>
        <v>1.4431168188363229E-2</v>
      </c>
    </row>
    <row r="1281" spans="1:29" x14ac:dyDescent="0.3">
      <c r="A1281" s="4" t="s">
        <v>146</v>
      </c>
      <c r="B1281" s="18">
        <v>45505</v>
      </c>
      <c r="C1281" s="4" t="s">
        <v>281</v>
      </c>
      <c r="D1281" s="4">
        <v>8</v>
      </c>
      <c r="E1281" s="15">
        <v>507152.31</v>
      </c>
      <c r="F1281" s="19">
        <v>1.1971000000000001</v>
      </c>
      <c r="G1281" s="20">
        <v>0</v>
      </c>
      <c r="H1281" s="4">
        <v>60.8</v>
      </c>
      <c r="I1281" s="4">
        <v>6</v>
      </c>
      <c r="J1281" s="4">
        <v>1</v>
      </c>
      <c r="K1281" s="21">
        <v>0.89700000000000002</v>
      </c>
      <c r="L1281" s="21">
        <v>8.09E-2</v>
      </c>
      <c r="M1281" s="4">
        <v>2</v>
      </c>
      <c r="N1281" s="4">
        <v>1</v>
      </c>
      <c r="O1281" s="4">
        <v>3.6</v>
      </c>
      <c r="P1281" s="4">
        <v>89.5</v>
      </c>
      <c r="Q1281" s="15">
        <v>32909.449999999997</v>
      </c>
      <c r="R1281" s="15">
        <v>21240.959999999999</v>
      </c>
      <c r="S1281" s="15">
        <v>3994.86</v>
      </c>
      <c r="T1281" s="15">
        <v>509982.82</v>
      </c>
      <c r="U1281" s="22">
        <f t="shared" si="95"/>
        <v>557307.86</v>
      </c>
      <c r="V1281" s="23">
        <f t="shared" si="96"/>
        <v>-9.2797322074496508E-2</v>
      </c>
      <c r="W1281" s="24">
        <f>Parametros!$B$4*H1281+Parametros!$B$5*K1281*100+Parametros!$B$6*P1281+Parametros!$B$7*(1-L1281)*100</f>
        <v>79.876500000000007</v>
      </c>
      <c r="X1281" s="16">
        <f>INDEX('Tasa Referencia'!$B$2:$B$37,MATCH(B1281,'Tasa Referencia'!$A$2:$A$37,0))</f>
        <v>0.1017</v>
      </c>
      <c r="Y1281" s="16">
        <f>INDEX('Catalogo Proveedores'!$N$2:$N$101,MATCH(A1281,'Catalogo Proveedores'!$A$2:$A$101,0))</f>
        <v>2.1000000000000001E-2</v>
      </c>
      <c r="Z1281" s="14">
        <v>-2.9999999999999997E-4</v>
      </c>
      <c r="AA1281" s="16">
        <f t="shared" si="97"/>
        <v>0.12240000000000001</v>
      </c>
      <c r="AB1281" s="25">
        <f t="shared" si="98"/>
        <v>9.6688819856487473E-3</v>
      </c>
      <c r="AC1281" s="23">
        <f t="shared" si="99"/>
        <v>-0.10246620406014526</v>
      </c>
    </row>
    <row r="1282" spans="1:29" x14ac:dyDescent="0.3">
      <c r="A1282" s="4" t="s">
        <v>146</v>
      </c>
      <c r="B1282" s="18">
        <v>45536</v>
      </c>
      <c r="C1282" s="4" t="s">
        <v>281</v>
      </c>
      <c r="D1282" s="4">
        <v>9</v>
      </c>
      <c r="E1282" s="15">
        <v>523698.38</v>
      </c>
      <c r="F1282" s="19">
        <v>1.2634000000000001</v>
      </c>
      <c r="G1282" s="20">
        <v>5.5399999999999998E-2</v>
      </c>
      <c r="H1282" s="4">
        <v>59.8</v>
      </c>
      <c r="I1282" s="4">
        <v>5</v>
      </c>
      <c r="J1282" s="4">
        <v>0</v>
      </c>
      <c r="K1282" s="21">
        <v>0.90759999999999996</v>
      </c>
      <c r="L1282" s="21">
        <v>0.1166</v>
      </c>
      <c r="M1282" s="4">
        <v>0</v>
      </c>
      <c r="N1282" s="4">
        <v>0</v>
      </c>
      <c r="O1282" s="4">
        <v>0</v>
      </c>
      <c r="P1282" s="4">
        <v>88.9</v>
      </c>
      <c r="Q1282" s="15">
        <v>0</v>
      </c>
      <c r="R1282" s="15">
        <v>33538.839999999997</v>
      </c>
      <c r="S1282" s="15">
        <v>5494.13</v>
      </c>
      <c r="T1282" s="15">
        <v>580490.76</v>
      </c>
      <c r="U1282" s="22">
        <f t="shared" ref="U1282:U1345" si="100">E1282+Q1282+R1282-S1282</f>
        <v>551743.09</v>
      </c>
      <c r="V1282" s="23">
        <f t="shared" ref="V1282:V1345" si="101">IF(T1282=0,0,(T1282-U1282)/T1282)</f>
        <v>4.9523044949070408E-2</v>
      </c>
      <c r="W1282" s="24">
        <f>Parametros!$B$4*H1282+Parametros!$B$5*K1282*100+Parametros!$B$6*P1282+Parametros!$B$7*(1-L1282)*100</f>
        <v>79.188999999999993</v>
      </c>
      <c r="X1282" s="16">
        <f>INDEX('Tasa Referencia'!$B$2:$B$37,MATCH(B1282,'Tasa Referencia'!$A$2:$A$37,0))</f>
        <v>9.7900000000000001E-2</v>
      </c>
      <c r="Y1282" s="16">
        <f>INDEX('Catalogo Proveedores'!$N$2:$N$101,MATCH(A1282,'Catalogo Proveedores'!$A$2:$A$101,0))</f>
        <v>2.1000000000000001E-2</v>
      </c>
      <c r="Z1282" s="14">
        <v>3.8999999999999999E-4</v>
      </c>
      <c r="AA1282" s="16">
        <f t="shared" ref="AA1282:AA1345" si="102">X1282+Y1282+Z1282</f>
        <v>0.11929000000000001</v>
      </c>
      <c r="AB1282" s="25">
        <f t="shared" ref="AB1282:AB1345" si="103">(1+AA1282)^(1/12)-1</f>
        <v>9.4354487846022295E-3</v>
      </c>
      <c r="AC1282" s="23">
        <f t="shared" ref="AC1282:AC1345" si="104">V1282-AB1282</f>
        <v>4.0087596164468178E-2</v>
      </c>
    </row>
    <row r="1283" spans="1:29" x14ac:dyDescent="0.3">
      <c r="A1283" s="4" t="s">
        <v>146</v>
      </c>
      <c r="B1283" s="18">
        <v>45566</v>
      </c>
      <c r="C1283" s="4" t="s">
        <v>281</v>
      </c>
      <c r="D1283" s="4">
        <v>10</v>
      </c>
      <c r="E1283" s="15">
        <v>483052.62</v>
      </c>
      <c r="F1283" s="19">
        <v>1.2634000000000001</v>
      </c>
      <c r="G1283" s="20">
        <v>0</v>
      </c>
      <c r="H1283" s="4">
        <v>56.3</v>
      </c>
      <c r="I1283" s="4">
        <v>4</v>
      </c>
      <c r="J1283" s="4">
        <v>0</v>
      </c>
      <c r="K1283" s="21">
        <v>0.88729999999999998</v>
      </c>
      <c r="L1283" s="21">
        <v>9.8299999999999998E-2</v>
      </c>
      <c r="M1283" s="4">
        <v>1</v>
      </c>
      <c r="N1283" s="4">
        <v>1</v>
      </c>
      <c r="O1283" s="4">
        <v>30</v>
      </c>
      <c r="P1283" s="4">
        <v>84.7</v>
      </c>
      <c r="Q1283" s="15">
        <v>42444.87</v>
      </c>
      <c r="R1283" s="15">
        <v>32737.62</v>
      </c>
      <c r="S1283" s="15">
        <v>4275.3</v>
      </c>
      <c r="T1283" s="15">
        <v>497952.02</v>
      </c>
      <c r="U1283" s="22">
        <f t="shared" si="100"/>
        <v>553959.80999999994</v>
      </c>
      <c r="V1283" s="23">
        <f t="shared" si="101"/>
        <v>-0.11247627833701712</v>
      </c>
      <c r="W1283" s="24">
        <f>Parametros!$B$4*H1283+Parametros!$B$5*K1283*100+Parametros!$B$6*P1283+Parametros!$B$7*(1-L1283)*100</f>
        <v>76.78949999999999</v>
      </c>
      <c r="X1283" s="16">
        <f>INDEX('Tasa Referencia'!$B$2:$B$37,MATCH(B1283,'Tasa Referencia'!$A$2:$A$37,0))</f>
        <v>9.5200000000000007E-2</v>
      </c>
      <c r="Y1283" s="16">
        <f>INDEX('Catalogo Proveedores'!$N$2:$N$101,MATCH(A1283,'Catalogo Proveedores'!$A$2:$A$101,0))</f>
        <v>2.1000000000000001E-2</v>
      </c>
      <c r="Z1283" s="14">
        <v>3.3E-3</v>
      </c>
      <c r="AA1283" s="16">
        <f t="shared" si="102"/>
        <v>0.11950000000000001</v>
      </c>
      <c r="AB1283" s="25">
        <f t="shared" si="103"/>
        <v>9.4512298614246593E-3</v>
      </c>
      <c r="AC1283" s="23">
        <f t="shared" si="104"/>
        <v>-0.12192750819844178</v>
      </c>
    </row>
    <row r="1284" spans="1:29" x14ac:dyDescent="0.3">
      <c r="A1284" s="4" t="s">
        <v>146</v>
      </c>
      <c r="B1284" s="18">
        <v>45597</v>
      </c>
      <c r="C1284" s="4" t="s">
        <v>281</v>
      </c>
      <c r="D1284" s="4">
        <v>11</v>
      </c>
      <c r="E1284" s="15">
        <v>443841.03</v>
      </c>
      <c r="F1284" s="19">
        <v>1.2634000000000001</v>
      </c>
      <c r="G1284" s="20">
        <v>0</v>
      </c>
      <c r="H1284" s="4">
        <v>60.2</v>
      </c>
      <c r="I1284" s="4">
        <v>6</v>
      </c>
      <c r="J1284" s="4">
        <v>0</v>
      </c>
      <c r="K1284" s="21">
        <v>0.95799999999999996</v>
      </c>
      <c r="L1284" s="21">
        <v>0.10299999999999999</v>
      </c>
      <c r="M1284" s="4">
        <v>0</v>
      </c>
      <c r="N1284" s="4">
        <v>0</v>
      </c>
      <c r="O1284" s="4">
        <v>0</v>
      </c>
      <c r="P1284" s="4">
        <v>82.9</v>
      </c>
      <c r="Q1284" s="15">
        <v>0</v>
      </c>
      <c r="R1284" s="15">
        <v>25068.87</v>
      </c>
      <c r="S1284" s="15">
        <v>4112.91</v>
      </c>
      <c r="T1284" s="15">
        <v>467750.40000000002</v>
      </c>
      <c r="U1284" s="22">
        <f t="shared" si="100"/>
        <v>464796.99000000005</v>
      </c>
      <c r="V1284" s="23">
        <f t="shared" si="101"/>
        <v>6.3140726336096652E-3</v>
      </c>
      <c r="W1284" s="24">
        <f>Parametros!$B$4*H1284+Parametros!$B$5*K1284*100+Parametros!$B$6*P1284+Parametros!$B$7*(1-L1284)*100</f>
        <v>79.844999999999999</v>
      </c>
      <c r="X1284" s="16">
        <f>INDEX('Tasa Referencia'!$B$2:$B$37,MATCH(B1284,'Tasa Referencia'!$A$2:$A$37,0))</f>
        <v>9.5600000000000004E-2</v>
      </c>
      <c r="Y1284" s="16">
        <f>INDEX('Catalogo Proveedores'!$N$2:$N$101,MATCH(A1284,'Catalogo Proveedores'!$A$2:$A$101,0))</f>
        <v>2.1000000000000001E-2</v>
      </c>
      <c r="Z1284" s="14">
        <v>3.8700000000000002E-3</v>
      </c>
      <c r="AA1284" s="16">
        <f t="shared" si="102"/>
        <v>0.12047000000000001</v>
      </c>
      <c r="AB1284" s="25">
        <f t="shared" si="103"/>
        <v>9.5240882099776325E-3</v>
      </c>
      <c r="AC1284" s="23">
        <f t="shared" si="104"/>
        <v>-3.2100155763679673E-3</v>
      </c>
    </row>
    <row r="1285" spans="1:29" x14ac:dyDescent="0.3">
      <c r="A1285" s="4" t="s">
        <v>146</v>
      </c>
      <c r="B1285" s="18">
        <v>45627</v>
      </c>
      <c r="C1285" s="4" t="s">
        <v>281</v>
      </c>
      <c r="D1285" s="4">
        <v>12</v>
      </c>
      <c r="E1285" s="15">
        <v>482588.91</v>
      </c>
      <c r="F1285" s="19">
        <v>1.2634000000000001</v>
      </c>
      <c r="G1285" s="20">
        <v>0</v>
      </c>
      <c r="H1285" s="4">
        <v>61.9</v>
      </c>
      <c r="I1285" s="4">
        <v>7</v>
      </c>
      <c r="J1285" s="4">
        <v>1</v>
      </c>
      <c r="K1285" s="21">
        <v>0.90859999999999996</v>
      </c>
      <c r="L1285" s="21">
        <v>0.12690000000000001</v>
      </c>
      <c r="M1285" s="4">
        <v>0</v>
      </c>
      <c r="N1285" s="4">
        <v>0</v>
      </c>
      <c r="O1285" s="4">
        <v>0</v>
      </c>
      <c r="P1285" s="4">
        <v>91.8</v>
      </c>
      <c r="Q1285" s="15">
        <v>0</v>
      </c>
      <c r="R1285" s="15">
        <v>21299.11</v>
      </c>
      <c r="S1285" s="15">
        <v>5799.23</v>
      </c>
      <c r="T1285" s="15">
        <v>510322</v>
      </c>
      <c r="U1285" s="22">
        <f t="shared" si="100"/>
        <v>498088.79</v>
      </c>
      <c r="V1285" s="23">
        <f t="shared" si="101"/>
        <v>2.3971551295064727E-2</v>
      </c>
      <c r="W1285" s="24">
        <f>Parametros!$B$4*H1285+Parametros!$B$5*K1285*100+Parametros!$B$6*P1285+Parametros!$B$7*(1-L1285)*100</f>
        <v>80.379500000000007</v>
      </c>
      <c r="X1285" s="16">
        <f>INDEX('Tasa Referencia'!$B$2:$B$37,MATCH(B1285,'Tasa Referencia'!$A$2:$A$37,0))</f>
        <v>9.2399999999999996E-2</v>
      </c>
      <c r="Y1285" s="16">
        <f>INDEX('Catalogo Proveedores'!$N$2:$N$101,MATCH(A1285,'Catalogo Proveedores'!$A$2:$A$101,0))</f>
        <v>2.1000000000000001E-2</v>
      </c>
      <c r="Z1285" s="14">
        <v>1.09E-3</v>
      </c>
      <c r="AA1285" s="16">
        <f t="shared" si="102"/>
        <v>0.11448999999999999</v>
      </c>
      <c r="AB1285" s="25">
        <f t="shared" si="103"/>
        <v>9.0739964427519748E-3</v>
      </c>
      <c r="AC1285" s="23">
        <f t="shared" si="104"/>
        <v>1.4897554852312752E-2</v>
      </c>
    </row>
    <row r="1286" spans="1:29" x14ac:dyDescent="0.3">
      <c r="A1286" s="4" t="s">
        <v>146</v>
      </c>
      <c r="B1286" s="18">
        <v>45658</v>
      </c>
      <c r="C1286" s="4" t="s">
        <v>282</v>
      </c>
      <c r="D1286" s="4">
        <v>1</v>
      </c>
      <c r="E1286" s="15">
        <v>485927.92</v>
      </c>
      <c r="F1286" s="19">
        <v>1.2634000000000001</v>
      </c>
      <c r="G1286" s="20">
        <v>0</v>
      </c>
      <c r="H1286" s="4">
        <v>63.7</v>
      </c>
      <c r="I1286" s="4">
        <v>4</v>
      </c>
      <c r="J1286" s="4">
        <v>0</v>
      </c>
      <c r="K1286" s="21">
        <v>0.89410000000000001</v>
      </c>
      <c r="L1286" s="21">
        <v>0.14649999999999999</v>
      </c>
      <c r="M1286" s="4">
        <v>3</v>
      </c>
      <c r="N1286" s="4">
        <v>0</v>
      </c>
      <c r="O1286" s="4">
        <v>0</v>
      </c>
      <c r="P1286" s="4">
        <v>90.3</v>
      </c>
      <c r="Q1286" s="15">
        <v>14036.72</v>
      </c>
      <c r="R1286" s="15">
        <v>25998.05</v>
      </c>
      <c r="S1286" s="15">
        <v>6406.59</v>
      </c>
      <c r="T1286" s="15">
        <v>501138.65</v>
      </c>
      <c r="U1286" s="22">
        <f t="shared" si="100"/>
        <v>519556.09999999992</v>
      </c>
      <c r="V1286" s="23">
        <f t="shared" si="101"/>
        <v>-3.6751206477488606E-2</v>
      </c>
      <c r="W1286" s="24">
        <f>Parametros!$B$4*H1286+Parametros!$B$5*K1286*100+Parametros!$B$6*P1286+Parametros!$B$7*(1-L1286)*100</f>
        <v>79.980499999999992</v>
      </c>
      <c r="X1286" s="16">
        <f>INDEX('Tasa Referencia'!$B$2:$B$37,MATCH(B1286,'Tasa Referencia'!$A$2:$A$37,0))</f>
        <v>8.8900000000000007E-2</v>
      </c>
      <c r="Y1286" s="16">
        <f>INDEX('Catalogo Proveedores'!$N$2:$N$101,MATCH(A1286,'Catalogo Proveedores'!$A$2:$A$101,0))</f>
        <v>2.1000000000000001E-2</v>
      </c>
      <c r="Z1286" s="14">
        <v>-1.0300000000000001E-3</v>
      </c>
      <c r="AA1286" s="16">
        <f t="shared" si="102"/>
        <v>0.10887000000000001</v>
      </c>
      <c r="AB1286" s="25">
        <f t="shared" si="103"/>
        <v>8.6489780359395585E-3</v>
      </c>
      <c r="AC1286" s="23">
        <f t="shared" si="104"/>
        <v>-4.5400184513428164E-2</v>
      </c>
    </row>
    <row r="1287" spans="1:29" x14ac:dyDescent="0.3">
      <c r="A1287" s="4" t="s">
        <v>146</v>
      </c>
      <c r="B1287" s="18">
        <v>45689</v>
      </c>
      <c r="C1287" s="4" t="s">
        <v>282</v>
      </c>
      <c r="D1287" s="4">
        <v>2</v>
      </c>
      <c r="E1287" s="15">
        <v>545432</v>
      </c>
      <c r="F1287" s="19">
        <v>1.2634000000000001</v>
      </c>
      <c r="G1287" s="20">
        <v>0</v>
      </c>
      <c r="H1287" s="4">
        <v>61.9</v>
      </c>
      <c r="I1287" s="4">
        <v>6</v>
      </c>
      <c r="J1287" s="4">
        <v>0</v>
      </c>
      <c r="K1287" s="21">
        <v>0.95379999999999998</v>
      </c>
      <c r="L1287" s="21">
        <v>9.0800000000000006E-2</v>
      </c>
      <c r="M1287" s="4">
        <v>0</v>
      </c>
      <c r="N1287" s="4">
        <v>0</v>
      </c>
      <c r="O1287" s="4">
        <v>0</v>
      </c>
      <c r="P1287" s="4">
        <v>89.5</v>
      </c>
      <c r="Q1287" s="15">
        <v>0</v>
      </c>
      <c r="R1287" s="15">
        <v>33757.15</v>
      </c>
      <c r="S1287" s="15">
        <v>4459.3999999999996</v>
      </c>
      <c r="T1287" s="15">
        <v>606631.96</v>
      </c>
      <c r="U1287" s="22">
        <f t="shared" si="100"/>
        <v>574729.75</v>
      </c>
      <c r="V1287" s="23">
        <f t="shared" si="101"/>
        <v>5.2589068996628477E-2</v>
      </c>
      <c r="W1287" s="24">
        <f>Parametros!$B$4*H1287+Parametros!$B$5*K1287*100+Parametros!$B$6*P1287+Parametros!$B$7*(1-L1287)*100</f>
        <v>81.817000000000007</v>
      </c>
      <c r="X1287" s="16">
        <f>INDEX('Tasa Referencia'!$B$2:$B$37,MATCH(B1287,'Tasa Referencia'!$A$2:$A$37,0))</f>
        <v>8.8300000000000003E-2</v>
      </c>
      <c r="Y1287" s="16">
        <f>INDEX('Catalogo Proveedores'!$N$2:$N$101,MATCH(A1287,'Catalogo Proveedores'!$A$2:$A$101,0))</f>
        <v>2.1000000000000001E-2</v>
      </c>
      <c r="Z1287" s="14">
        <v>-4.4600000000000004E-3</v>
      </c>
      <c r="AA1287" s="16">
        <f t="shared" si="102"/>
        <v>0.10484</v>
      </c>
      <c r="AB1287" s="25">
        <f t="shared" si="103"/>
        <v>8.3429876947196391E-3</v>
      </c>
      <c r="AC1287" s="23">
        <f t="shared" si="104"/>
        <v>4.4246081301908838E-2</v>
      </c>
    </row>
    <row r="1288" spans="1:29" x14ac:dyDescent="0.3">
      <c r="A1288" s="4" t="s">
        <v>146</v>
      </c>
      <c r="B1288" s="18">
        <v>45717</v>
      </c>
      <c r="C1288" s="4" t="s">
        <v>282</v>
      </c>
      <c r="D1288" s="4">
        <v>3</v>
      </c>
      <c r="E1288" s="15">
        <v>559059.43000000005</v>
      </c>
      <c r="F1288" s="19">
        <v>1.2634000000000001</v>
      </c>
      <c r="G1288" s="20">
        <v>0</v>
      </c>
      <c r="H1288" s="4">
        <v>60.6</v>
      </c>
      <c r="I1288" s="4">
        <v>7</v>
      </c>
      <c r="J1288" s="4">
        <v>0</v>
      </c>
      <c r="K1288" s="21">
        <v>0.95509999999999995</v>
      </c>
      <c r="L1288" s="21">
        <v>0.1212</v>
      </c>
      <c r="M1288" s="4">
        <v>0</v>
      </c>
      <c r="N1288" s="4">
        <v>0</v>
      </c>
      <c r="O1288" s="4">
        <v>0</v>
      </c>
      <c r="P1288" s="4">
        <v>91.3</v>
      </c>
      <c r="Q1288" s="15">
        <v>0</v>
      </c>
      <c r="R1288" s="15">
        <v>29505.8</v>
      </c>
      <c r="S1288" s="15">
        <v>6097.29</v>
      </c>
      <c r="T1288" s="15">
        <v>585477.26</v>
      </c>
      <c r="U1288" s="22">
        <f t="shared" si="100"/>
        <v>582467.94000000006</v>
      </c>
      <c r="V1288" s="23">
        <f t="shared" si="101"/>
        <v>5.1399434369149514E-3</v>
      </c>
      <c r="W1288" s="24">
        <f>Parametros!$B$4*H1288+Parametros!$B$5*K1288*100+Parametros!$B$6*P1288+Parametros!$B$7*(1-L1288)*100</f>
        <v>81.305000000000007</v>
      </c>
      <c r="X1288" s="16">
        <f>INDEX('Tasa Referencia'!$B$2:$B$37,MATCH(B1288,'Tasa Referencia'!$A$2:$A$37,0))</f>
        <v>8.6800000000000002E-2</v>
      </c>
      <c r="Y1288" s="16">
        <f>INDEX('Catalogo Proveedores'!$N$2:$N$101,MATCH(A1288,'Catalogo Proveedores'!$A$2:$A$101,0))</f>
        <v>2.1000000000000001E-2</v>
      </c>
      <c r="Z1288" s="14">
        <v>-1.47E-3</v>
      </c>
      <c r="AA1288" s="16">
        <f t="shared" si="102"/>
        <v>0.10633000000000001</v>
      </c>
      <c r="AB1288" s="25">
        <f t="shared" si="103"/>
        <v>8.4562396269691753E-3</v>
      </c>
      <c r="AC1288" s="23">
        <f t="shared" si="104"/>
        <v>-3.3162961900542239E-3</v>
      </c>
    </row>
    <row r="1289" spans="1:29" x14ac:dyDescent="0.3">
      <c r="A1289" s="4" t="s">
        <v>146</v>
      </c>
      <c r="B1289" s="18">
        <v>45748</v>
      </c>
      <c r="C1289" s="4" t="s">
        <v>282</v>
      </c>
      <c r="D1289" s="4">
        <v>4</v>
      </c>
      <c r="E1289" s="15">
        <v>609401.86</v>
      </c>
      <c r="F1289" s="19">
        <v>1.3225</v>
      </c>
      <c r="G1289" s="20">
        <v>4.6800000000000001E-2</v>
      </c>
      <c r="H1289" s="4">
        <v>59.2</v>
      </c>
      <c r="I1289" s="4">
        <v>5</v>
      </c>
      <c r="J1289" s="4">
        <v>0</v>
      </c>
      <c r="K1289" s="21">
        <v>0.95309999999999995</v>
      </c>
      <c r="L1289" s="21">
        <v>0.1225</v>
      </c>
      <c r="M1289" s="4">
        <v>1</v>
      </c>
      <c r="N1289" s="4">
        <v>0</v>
      </c>
      <c r="O1289" s="4">
        <v>0</v>
      </c>
      <c r="P1289" s="4">
        <v>87.2</v>
      </c>
      <c r="Q1289" s="15">
        <v>26294.99</v>
      </c>
      <c r="R1289" s="15">
        <v>35704.82</v>
      </c>
      <c r="S1289" s="15">
        <v>6718.48</v>
      </c>
      <c r="T1289" s="15">
        <v>665278.1</v>
      </c>
      <c r="U1289" s="22">
        <f t="shared" si="100"/>
        <v>664683.18999999994</v>
      </c>
      <c r="V1289" s="23">
        <f t="shared" si="101"/>
        <v>8.9422754183556116E-4</v>
      </c>
      <c r="W1289" s="24">
        <f>Parametros!$B$4*H1289+Parametros!$B$5*K1289*100+Parametros!$B$6*P1289+Parametros!$B$7*(1-L1289)*100</f>
        <v>79.915499999999994</v>
      </c>
      <c r="X1289" s="16">
        <f>INDEX('Tasa Referencia'!$B$2:$B$37,MATCH(B1289,'Tasa Referencia'!$A$2:$A$37,0))</f>
        <v>8.4000000000000005E-2</v>
      </c>
      <c r="Y1289" s="16">
        <f>INDEX('Catalogo Proveedores'!$N$2:$N$101,MATCH(A1289,'Catalogo Proveedores'!$A$2:$A$101,0))</f>
        <v>2.1000000000000001E-2</v>
      </c>
      <c r="Z1289" s="14">
        <v>-4.6499999999999996E-3</v>
      </c>
      <c r="AA1289" s="16">
        <f t="shared" si="102"/>
        <v>0.10035000000000001</v>
      </c>
      <c r="AB1289" s="25">
        <f t="shared" si="103"/>
        <v>8.000863119125512E-3</v>
      </c>
      <c r="AC1289" s="23">
        <f t="shared" si="104"/>
        <v>-7.1066355772899511E-3</v>
      </c>
    </row>
    <row r="1290" spans="1:29" x14ac:dyDescent="0.3">
      <c r="A1290" s="4" t="s">
        <v>146</v>
      </c>
      <c r="B1290" s="18">
        <v>45778</v>
      </c>
      <c r="C1290" s="4" t="s">
        <v>282</v>
      </c>
      <c r="D1290" s="4">
        <v>5</v>
      </c>
      <c r="E1290" s="15">
        <v>582236.32999999996</v>
      </c>
      <c r="F1290" s="19">
        <v>1.3225</v>
      </c>
      <c r="G1290" s="20">
        <v>0</v>
      </c>
      <c r="H1290" s="4">
        <v>58.7</v>
      </c>
      <c r="I1290" s="4">
        <v>6</v>
      </c>
      <c r="J1290" s="4">
        <v>1</v>
      </c>
      <c r="K1290" s="21">
        <v>0.80210000000000004</v>
      </c>
      <c r="L1290" s="21">
        <v>0.1328</v>
      </c>
      <c r="M1290" s="4">
        <v>0</v>
      </c>
      <c r="N1290" s="4">
        <v>0</v>
      </c>
      <c r="O1290" s="4">
        <v>0</v>
      </c>
      <c r="P1290" s="4">
        <v>91.1</v>
      </c>
      <c r="Q1290" s="15">
        <v>0</v>
      </c>
      <c r="R1290" s="15">
        <v>32468.68</v>
      </c>
      <c r="S1290" s="15">
        <v>7309.38</v>
      </c>
      <c r="T1290" s="15">
        <v>587891.1</v>
      </c>
      <c r="U1290" s="22">
        <f t="shared" si="100"/>
        <v>607395.63</v>
      </c>
      <c r="V1290" s="23">
        <f t="shared" si="101"/>
        <v>-3.3177113924670792E-2</v>
      </c>
      <c r="W1290" s="24">
        <f>Parametros!$B$4*H1290+Parametros!$B$5*K1290*100+Parametros!$B$6*P1290+Parametros!$B$7*(1-L1290)*100</f>
        <v>75.835999999999999</v>
      </c>
      <c r="X1290" s="16">
        <f>INDEX('Tasa Referencia'!$B$2:$B$37,MATCH(B1290,'Tasa Referencia'!$A$2:$A$37,0))</f>
        <v>8.1699999999999995E-2</v>
      </c>
      <c r="Y1290" s="16">
        <f>INDEX('Catalogo Proveedores'!$N$2:$N$101,MATCH(A1290,'Catalogo Proveedores'!$A$2:$A$101,0))</f>
        <v>2.1000000000000001E-2</v>
      </c>
      <c r="Z1290" s="14">
        <v>1.4599999999999999E-3</v>
      </c>
      <c r="AA1290" s="16">
        <f t="shared" si="102"/>
        <v>0.10416</v>
      </c>
      <c r="AB1290" s="25">
        <f t="shared" si="103"/>
        <v>8.2912557146179733E-3</v>
      </c>
      <c r="AC1290" s="23">
        <f t="shared" si="104"/>
        <v>-4.1468369639288766E-2</v>
      </c>
    </row>
    <row r="1291" spans="1:29" x14ac:dyDescent="0.3">
      <c r="A1291" s="4" t="s">
        <v>146</v>
      </c>
      <c r="B1291" s="18">
        <v>45809</v>
      </c>
      <c r="C1291" s="4" t="s">
        <v>282</v>
      </c>
      <c r="D1291" s="4">
        <v>6</v>
      </c>
      <c r="E1291" s="15">
        <v>600929.81999999995</v>
      </c>
      <c r="F1291" s="19">
        <v>1.3225</v>
      </c>
      <c r="G1291" s="20">
        <v>0</v>
      </c>
      <c r="H1291" s="4">
        <v>65</v>
      </c>
      <c r="I1291" s="4">
        <v>4</v>
      </c>
      <c r="J1291" s="4">
        <v>0</v>
      </c>
      <c r="K1291" s="21">
        <v>0.96020000000000005</v>
      </c>
      <c r="L1291" s="21">
        <v>7.6700000000000004E-2</v>
      </c>
      <c r="M1291" s="4">
        <v>0</v>
      </c>
      <c r="N1291" s="4">
        <v>0</v>
      </c>
      <c r="O1291" s="4">
        <v>0</v>
      </c>
      <c r="P1291" s="4">
        <v>85.7</v>
      </c>
      <c r="Q1291" s="15">
        <v>0</v>
      </c>
      <c r="R1291" s="15">
        <v>30233.5</v>
      </c>
      <c r="S1291" s="15">
        <v>4149.3900000000003</v>
      </c>
      <c r="T1291" s="15">
        <v>643879.32999999996</v>
      </c>
      <c r="U1291" s="22">
        <f t="shared" si="100"/>
        <v>627013.92999999993</v>
      </c>
      <c r="V1291" s="23">
        <f t="shared" si="101"/>
        <v>2.6193417328678689E-2</v>
      </c>
      <c r="W1291" s="24">
        <f>Parametros!$B$4*H1291+Parametros!$B$5*K1291*100+Parametros!$B$6*P1291+Parametros!$B$7*(1-L1291)*100</f>
        <v>82.545500000000004</v>
      </c>
      <c r="X1291" s="16">
        <f>INDEX('Tasa Referencia'!$B$2:$B$37,MATCH(B1291,'Tasa Referencia'!$A$2:$A$37,0))</f>
        <v>8.1600000000000006E-2</v>
      </c>
      <c r="Y1291" s="16">
        <f>INDEX('Catalogo Proveedores'!$N$2:$N$101,MATCH(A1291,'Catalogo Proveedores'!$A$2:$A$101,0))</f>
        <v>2.1000000000000001E-2</v>
      </c>
      <c r="Z1291" s="14">
        <v>-1.2E-4</v>
      </c>
      <c r="AA1291" s="16">
        <f t="shared" si="102"/>
        <v>0.10248000000000002</v>
      </c>
      <c r="AB1291" s="25">
        <f t="shared" si="103"/>
        <v>8.1633219805050672E-3</v>
      </c>
      <c r="AC1291" s="23">
        <f t="shared" si="104"/>
        <v>1.8030095348173621E-2</v>
      </c>
    </row>
    <row r="1292" spans="1:29" x14ac:dyDescent="0.3">
      <c r="A1292" s="4" t="s">
        <v>146</v>
      </c>
      <c r="B1292" s="18">
        <v>45839</v>
      </c>
      <c r="C1292" s="4" t="s">
        <v>282</v>
      </c>
      <c r="D1292" s="4">
        <v>7</v>
      </c>
      <c r="E1292" s="15">
        <v>527056.93999999994</v>
      </c>
      <c r="F1292" s="19">
        <v>1.3749</v>
      </c>
      <c r="G1292" s="20">
        <v>3.9600000000000003E-2</v>
      </c>
      <c r="H1292" s="4">
        <v>62.3</v>
      </c>
      <c r="I1292" s="4">
        <v>5</v>
      </c>
      <c r="J1292" s="4">
        <v>0</v>
      </c>
      <c r="K1292" s="21">
        <v>0.93230000000000002</v>
      </c>
      <c r="L1292" s="21">
        <v>0.2205</v>
      </c>
      <c r="M1292" s="4">
        <v>3</v>
      </c>
      <c r="N1292" s="4">
        <v>0</v>
      </c>
      <c r="O1292" s="4">
        <v>0</v>
      </c>
      <c r="P1292" s="4">
        <v>84.3</v>
      </c>
      <c r="Q1292" s="15">
        <v>32230.639999999999</v>
      </c>
      <c r="R1292" s="15">
        <v>60046.82</v>
      </c>
      <c r="S1292" s="15">
        <v>10457.26</v>
      </c>
      <c r="T1292" s="15">
        <v>539131.03</v>
      </c>
      <c r="U1292" s="22">
        <f t="shared" si="100"/>
        <v>608877.1399999999</v>
      </c>
      <c r="V1292" s="23">
        <f t="shared" si="101"/>
        <v>-0.12936764185136934</v>
      </c>
      <c r="W1292" s="24">
        <f>Parametros!$B$4*H1292+Parametros!$B$5*K1292*100+Parametros!$B$6*P1292+Parametros!$B$7*(1-L1292)*100</f>
        <v>78.326499999999996</v>
      </c>
      <c r="X1292" s="16">
        <f>INDEX('Tasa Referencia'!$B$2:$B$37,MATCH(B1292,'Tasa Referencia'!$A$2:$A$37,0))</f>
        <v>8.0699999999999994E-2</v>
      </c>
      <c r="Y1292" s="16">
        <f>INDEX('Catalogo Proveedores'!$N$2:$N$101,MATCH(A1292,'Catalogo Proveedores'!$A$2:$A$101,0))</f>
        <v>2.1000000000000001E-2</v>
      </c>
      <c r="Z1292" s="14">
        <v>2.3900000000000002E-3</v>
      </c>
      <c r="AA1292" s="16">
        <f t="shared" si="102"/>
        <v>0.10409</v>
      </c>
      <c r="AB1292" s="25">
        <f t="shared" si="103"/>
        <v>8.2859287059400266E-3</v>
      </c>
      <c r="AC1292" s="23">
        <f t="shared" si="104"/>
        <v>-0.13765357055730937</v>
      </c>
    </row>
    <row r="1293" spans="1:29" x14ac:dyDescent="0.3">
      <c r="A1293" s="4" t="s">
        <v>146</v>
      </c>
      <c r="B1293" s="18">
        <v>45870</v>
      </c>
      <c r="C1293" s="4" t="s">
        <v>282</v>
      </c>
      <c r="D1293" s="4">
        <v>8</v>
      </c>
      <c r="E1293" s="15">
        <v>626674.80000000005</v>
      </c>
      <c r="F1293" s="19">
        <v>1.3749</v>
      </c>
      <c r="G1293" s="20">
        <v>0</v>
      </c>
      <c r="H1293" s="4">
        <v>61.5</v>
      </c>
      <c r="I1293" s="4">
        <v>5</v>
      </c>
      <c r="J1293" s="4">
        <v>0</v>
      </c>
      <c r="K1293" s="21">
        <v>0.90720000000000001</v>
      </c>
      <c r="L1293" s="21">
        <v>8.3799999999999999E-2</v>
      </c>
      <c r="M1293" s="4">
        <v>1</v>
      </c>
      <c r="N1293" s="4">
        <v>0</v>
      </c>
      <c r="O1293" s="4">
        <v>0</v>
      </c>
      <c r="P1293" s="4">
        <v>93.6</v>
      </c>
      <c r="Q1293" s="15">
        <v>2487.1799999999998</v>
      </c>
      <c r="R1293" s="15">
        <v>27212.98</v>
      </c>
      <c r="S1293" s="15">
        <v>4728.58</v>
      </c>
      <c r="T1293" s="15">
        <v>651060.75</v>
      </c>
      <c r="U1293" s="22">
        <f t="shared" si="100"/>
        <v>651646.38000000012</v>
      </c>
      <c r="V1293" s="23">
        <f t="shared" si="101"/>
        <v>-8.9950131381767533E-4</v>
      </c>
      <c r="W1293" s="24">
        <f>Parametros!$B$4*H1293+Parametros!$B$5*K1293*100+Parametros!$B$6*P1293+Parametros!$B$7*(1-L1293)*100</f>
        <v>81.203999999999994</v>
      </c>
      <c r="X1293" s="16">
        <f>INDEX('Tasa Referencia'!$B$2:$B$37,MATCH(B1293,'Tasa Referencia'!$A$2:$A$37,0))</f>
        <v>7.7399999999999997E-2</v>
      </c>
      <c r="Y1293" s="16">
        <f>INDEX('Catalogo Proveedores'!$N$2:$N$101,MATCH(A1293,'Catalogo Proveedores'!$A$2:$A$101,0))</f>
        <v>2.1000000000000001E-2</v>
      </c>
      <c r="Z1293" s="14">
        <v>4.7200000000000002E-3</v>
      </c>
      <c r="AA1293" s="16">
        <f t="shared" si="102"/>
        <v>0.10312</v>
      </c>
      <c r="AB1293" s="25">
        <f t="shared" si="103"/>
        <v>8.2120796992302125E-3</v>
      </c>
      <c r="AC1293" s="23">
        <f t="shared" si="104"/>
        <v>-9.111581013047888E-3</v>
      </c>
    </row>
    <row r="1294" spans="1:29" x14ac:dyDescent="0.3">
      <c r="A1294" s="4" t="s">
        <v>146</v>
      </c>
      <c r="B1294" s="18">
        <v>45901</v>
      </c>
      <c r="C1294" s="4" t="s">
        <v>282</v>
      </c>
      <c r="D1294" s="4">
        <v>9</v>
      </c>
      <c r="E1294" s="15">
        <v>517762.78</v>
      </c>
      <c r="F1294" s="19">
        <v>1.3749</v>
      </c>
      <c r="G1294" s="20">
        <v>0</v>
      </c>
      <c r="H1294" s="4">
        <v>61.8</v>
      </c>
      <c r="I1294" s="4">
        <v>8</v>
      </c>
      <c r="J1294" s="4">
        <v>0</v>
      </c>
      <c r="K1294" s="21">
        <v>0.97199999999999998</v>
      </c>
      <c r="L1294" s="21">
        <v>0.1045</v>
      </c>
      <c r="M1294" s="4">
        <v>0</v>
      </c>
      <c r="N1294" s="4">
        <v>0</v>
      </c>
      <c r="O1294" s="4">
        <v>0</v>
      </c>
      <c r="P1294" s="4">
        <v>95.8</v>
      </c>
      <c r="Q1294" s="15">
        <v>0</v>
      </c>
      <c r="R1294" s="15">
        <v>37828.620000000003</v>
      </c>
      <c r="S1294" s="15">
        <v>4868.87</v>
      </c>
      <c r="T1294" s="15">
        <v>566512.79</v>
      </c>
      <c r="U1294" s="22">
        <f t="shared" si="100"/>
        <v>550722.53</v>
      </c>
      <c r="V1294" s="23">
        <f t="shared" si="101"/>
        <v>2.7872733464676072E-2</v>
      </c>
      <c r="W1294" s="24">
        <f>Parametros!$B$4*H1294+Parametros!$B$5*K1294*100+Parametros!$B$6*P1294+Parametros!$B$7*(1-L1294)*100</f>
        <v>83.382499999999993</v>
      </c>
      <c r="X1294" s="16">
        <f>INDEX('Tasa Referencia'!$B$2:$B$37,MATCH(B1294,'Tasa Referencia'!$A$2:$A$37,0))</f>
        <v>7.4899999999999994E-2</v>
      </c>
      <c r="Y1294" s="16">
        <f>INDEX('Catalogo Proveedores'!$N$2:$N$101,MATCH(A1294,'Catalogo Proveedores'!$A$2:$A$101,0))</f>
        <v>2.1000000000000001E-2</v>
      </c>
      <c r="Z1294" s="14">
        <v>2.2200000000000002E-3</v>
      </c>
      <c r="AA1294" s="16">
        <f t="shared" si="102"/>
        <v>9.8119999999999999E-2</v>
      </c>
      <c r="AB1294" s="25">
        <f t="shared" si="103"/>
        <v>7.8304678973277753E-3</v>
      </c>
      <c r="AC1294" s="23">
        <f t="shared" si="104"/>
        <v>2.0042265567348297E-2</v>
      </c>
    </row>
    <row r="1295" spans="1:29" x14ac:dyDescent="0.3">
      <c r="A1295" s="4" t="s">
        <v>146</v>
      </c>
      <c r="B1295" s="18">
        <v>45931</v>
      </c>
      <c r="C1295" s="4" t="s">
        <v>282</v>
      </c>
      <c r="D1295" s="4">
        <v>10</v>
      </c>
      <c r="E1295" s="15">
        <v>529900.59</v>
      </c>
      <c r="F1295" s="19">
        <v>1.3749</v>
      </c>
      <c r="G1295" s="20">
        <v>0</v>
      </c>
      <c r="H1295" s="4">
        <v>61.7</v>
      </c>
      <c r="I1295" s="4">
        <v>7</v>
      </c>
      <c r="J1295" s="4">
        <v>0</v>
      </c>
      <c r="K1295" s="21">
        <v>0.92949999999999999</v>
      </c>
      <c r="L1295" s="21">
        <v>0.1134</v>
      </c>
      <c r="M1295" s="4">
        <v>0</v>
      </c>
      <c r="N1295" s="4">
        <v>0</v>
      </c>
      <c r="O1295" s="4">
        <v>0</v>
      </c>
      <c r="P1295" s="4">
        <v>87.7</v>
      </c>
      <c r="Q1295" s="15">
        <v>0</v>
      </c>
      <c r="R1295" s="15">
        <v>18627.89</v>
      </c>
      <c r="S1295" s="15">
        <v>5409.52</v>
      </c>
      <c r="T1295" s="15">
        <v>553574.28</v>
      </c>
      <c r="U1295" s="22">
        <f t="shared" si="100"/>
        <v>543118.96</v>
      </c>
      <c r="V1295" s="23">
        <f t="shared" si="101"/>
        <v>1.888693239143998E-2</v>
      </c>
      <c r="W1295" s="24">
        <f>Parametros!$B$4*H1295+Parametros!$B$5*K1295*100+Parametros!$B$6*P1295+Parametros!$B$7*(1-L1295)*100</f>
        <v>80.318999999999988</v>
      </c>
      <c r="X1295" s="16">
        <f>INDEX('Tasa Referencia'!$B$2:$B$37,MATCH(B1295,'Tasa Referencia'!$A$2:$A$37,0))</f>
        <v>7.4300000000000005E-2</v>
      </c>
      <c r="Y1295" s="16">
        <f>INDEX('Catalogo Proveedores'!$N$2:$N$101,MATCH(A1295,'Catalogo Proveedores'!$A$2:$A$101,0))</f>
        <v>2.1000000000000001E-2</v>
      </c>
      <c r="Z1295" s="14">
        <v>1.41E-3</v>
      </c>
      <c r="AA1295" s="16">
        <f t="shared" si="102"/>
        <v>9.6710000000000004E-2</v>
      </c>
      <c r="AB1295" s="25">
        <f t="shared" si="103"/>
        <v>7.7225654566956958E-3</v>
      </c>
      <c r="AC1295" s="23">
        <f t="shared" si="104"/>
        <v>1.1164366934744284E-2</v>
      </c>
    </row>
    <row r="1296" spans="1:29" x14ac:dyDescent="0.3">
      <c r="A1296" s="4" t="s">
        <v>146</v>
      </c>
      <c r="B1296" s="18">
        <v>45962</v>
      </c>
      <c r="C1296" s="4" t="s">
        <v>282</v>
      </c>
      <c r="D1296" s="4">
        <v>11</v>
      </c>
      <c r="E1296" s="15">
        <v>531289.91</v>
      </c>
      <c r="F1296" s="19">
        <v>1.3749</v>
      </c>
      <c r="G1296" s="20">
        <v>0</v>
      </c>
      <c r="H1296" s="4">
        <v>65.599999999999994</v>
      </c>
      <c r="I1296" s="4">
        <v>5</v>
      </c>
      <c r="J1296" s="4">
        <v>0</v>
      </c>
      <c r="K1296" s="21">
        <v>0.9022</v>
      </c>
      <c r="L1296" s="21">
        <v>8.0799999999999997E-2</v>
      </c>
      <c r="M1296" s="4">
        <v>0</v>
      </c>
      <c r="N1296" s="4">
        <v>0</v>
      </c>
      <c r="O1296" s="4">
        <v>0</v>
      </c>
      <c r="P1296" s="4">
        <v>92.1</v>
      </c>
      <c r="Q1296" s="15">
        <v>0</v>
      </c>
      <c r="R1296" s="15">
        <v>27115.11</v>
      </c>
      <c r="S1296" s="15">
        <v>3862.79</v>
      </c>
      <c r="T1296" s="15">
        <v>552673.74</v>
      </c>
      <c r="U1296" s="22">
        <f t="shared" si="100"/>
        <v>554542.23</v>
      </c>
      <c r="V1296" s="23">
        <f t="shared" si="101"/>
        <v>-3.3808192153294467E-3</v>
      </c>
      <c r="W1296" s="24">
        <f>Parametros!$B$4*H1296+Parametros!$B$5*K1296*100+Parametros!$B$6*P1296+Parametros!$B$7*(1-L1296)*100</f>
        <v>82.233999999999995</v>
      </c>
      <c r="X1296" s="16">
        <f>INDEX('Tasa Referencia'!$B$2:$B$37,MATCH(B1296,'Tasa Referencia'!$A$2:$A$37,0))</f>
        <v>7.2800000000000004E-2</v>
      </c>
      <c r="Y1296" s="16">
        <f>INDEX('Catalogo Proveedores'!$N$2:$N$101,MATCH(A1296,'Catalogo Proveedores'!$A$2:$A$101,0))</f>
        <v>2.1000000000000001E-2</v>
      </c>
      <c r="Z1296" s="14">
        <v>-2.4599999999999999E-3</v>
      </c>
      <c r="AA1296" s="16">
        <f t="shared" si="102"/>
        <v>9.1340000000000005E-2</v>
      </c>
      <c r="AB1296" s="25">
        <f t="shared" si="103"/>
        <v>7.3104500697811492E-3</v>
      </c>
      <c r="AC1296" s="23">
        <f t="shared" si="104"/>
        <v>-1.0691269285110596E-2</v>
      </c>
    </row>
    <row r="1297" spans="1:29" x14ac:dyDescent="0.3">
      <c r="A1297" s="4" t="s">
        <v>146</v>
      </c>
      <c r="B1297" s="18">
        <v>45992</v>
      </c>
      <c r="C1297" s="4" t="s">
        <v>282</v>
      </c>
      <c r="D1297" s="4">
        <v>12</v>
      </c>
      <c r="E1297" s="15">
        <v>530232.62</v>
      </c>
      <c r="F1297" s="19">
        <v>1.3749</v>
      </c>
      <c r="G1297" s="20">
        <v>0</v>
      </c>
      <c r="H1297" s="4">
        <v>69.900000000000006</v>
      </c>
      <c r="I1297" s="4">
        <v>5</v>
      </c>
      <c r="J1297" s="4">
        <v>0</v>
      </c>
      <c r="K1297" s="21">
        <v>1</v>
      </c>
      <c r="L1297" s="21">
        <v>6.08E-2</v>
      </c>
      <c r="M1297" s="4">
        <v>0</v>
      </c>
      <c r="N1297" s="4">
        <v>0</v>
      </c>
      <c r="O1297" s="4">
        <v>0</v>
      </c>
      <c r="P1297" s="4">
        <v>90.2</v>
      </c>
      <c r="Q1297" s="15">
        <v>0</v>
      </c>
      <c r="R1297" s="15">
        <v>12130.74</v>
      </c>
      <c r="S1297" s="15">
        <v>2903.17</v>
      </c>
      <c r="T1297" s="15">
        <v>586084.43999999994</v>
      </c>
      <c r="U1297" s="22">
        <f t="shared" si="100"/>
        <v>539460.18999999994</v>
      </c>
      <c r="V1297" s="23">
        <f t="shared" si="101"/>
        <v>7.9552103447755762E-2</v>
      </c>
      <c r="W1297" s="24">
        <f>Parametros!$B$4*H1297+Parametros!$B$5*K1297*100+Parametros!$B$6*P1297+Parametros!$B$7*(1-L1297)*100</f>
        <v>86.593000000000018</v>
      </c>
      <c r="X1297" s="16">
        <f>INDEX('Tasa Referencia'!$B$2:$B$37,MATCH(B1297,'Tasa Referencia'!$A$2:$A$37,0))</f>
        <v>6.9599999999999995E-2</v>
      </c>
      <c r="Y1297" s="16">
        <f>INDEX('Catalogo Proveedores'!$N$2:$N$101,MATCH(A1297,'Catalogo Proveedores'!$A$2:$A$101,0))</f>
        <v>2.1000000000000001E-2</v>
      </c>
      <c r="Z1297" s="14">
        <v>-7.1000000000000002E-4</v>
      </c>
      <c r="AA1297" s="16">
        <f t="shared" si="102"/>
        <v>8.9889999999999998E-2</v>
      </c>
      <c r="AB1297" s="25">
        <f t="shared" si="103"/>
        <v>7.1988525263442238E-3</v>
      </c>
      <c r="AC1297" s="23">
        <f t="shared" si="104"/>
        <v>7.2353250921411538E-2</v>
      </c>
    </row>
    <row r="1298" spans="1:29" x14ac:dyDescent="0.3">
      <c r="A1298" s="4" t="s">
        <v>148</v>
      </c>
      <c r="B1298" s="18">
        <v>44927</v>
      </c>
      <c r="C1298" s="4" t="s">
        <v>279</v>
      </c>
      <c r="D1298" s="4">
        <v>1</v>
      </c>
      <c r="E1298" s="15">
        <v>620345.52</v>
      </c>
      <c r="F1298" s="19">
        <v>1</v>
      </c>
      <c r="G1298" s="20">
        <v>0</v>
      </c>
      <c r="H1298" s="4">
        <v>83.9</v>
      </c>
      <c r="I1298" s="4">
        <v>5</v>
      </c>
      <c r="J1298" s="4">
        <v>1</v>
      </c>
      <c r="K1298" s="21">
        <v>0.82220000000000004</v>
      </c>
      <c r="L1298" s="21">
        <v>7.5800000000000006E-2</v>
      </c>
      <c r="M1298" s="4">
        <v>2</v>
      </c>
      <c r="N1298" s="4">
        <v>1</v>
      </c>
      <c r="O1298" s="4">
        <v>42.6</v>
      </c>
      <c r="P1298" s="4">
        <v>94</v>
      </c>
      <c r="Q1298" s="15">
        <v>134490.23000000001</v>
      </c>
      <c r="R1298" s="15">
        <v>30157.65</v>
      </c>
      <c r="S1298" s="15">
        <v>4602.07</v>
      </c>
      <c r="T1298" s="15">
        <v>621850.06999999995</v>
      </c>
      <c r="U1298" s="22">
        <f t="shared" si="100"/>
        <v>780391.33000000007</v>
      </c>
      <c r="V1298" s="23">
        <f t="shared" si="101"/>
        <v>-0.25495094018402237</v>
      </c>
      <c r="W1298" s="24">
        <f>Parametros!$B$4*H1298+Parametros!$B$5*K1298*100+Parametros!$B$6*P1298+Parametros!$B$7*(1-L1298)*100</f>
        <v>86.694000000000003</v>
      </c>
      <c r="X1298" s="16">
        <f>INDEX('Tasa Referencia'!$B$2:$B$37,MATCH(B1298,'Tasa Referencia'!$A$2:$A$37,0))</f>
        <v>0.1125</v>
      </c>
      <c r="Y1298" s="16">
        <f>INDEX('Catalogo Proveedores'!$N$2:$N$101,MATCH(A1298,'Catalogo Proveedores'!$A$2:$A$101,0))</f>
        <v>3.1400000000000004E-2</v>
      </c>
      <c r="Z1298" s="14">
        <v>-7.6999999999999996E-4</v>
      </c>
      <c r="AA1298" s="16">
        <f t="shared" si="102"/>
        <v>0.14313000000000001</v>
      </c>
      <c r="AB1298" s="25">
        <f t="shared" si="103"/>
        <v>1.1209874517569274E-2</v>
      </c>
      <c r="AC1298" s="23">
        <f t="shared" si="104"/>
        <v>-0.26616081470159164</v>
      </c>
    </row>
    <row r="1299" spans="1:29" x14ac:dyDescent="0.3">
      <c r="A1299" s="4" t="s">
        <v>148</v>
      </c>
      <c r="B1299" s="18">
        <v>44958</v>
      </c>
      <c r="C1299" s="4" t="s">
        <v>279</v>
      </c>
      <c r="D1299" s="4">
        <v>2</v>
      </c>
      <c r="E1299" s="15">
        <v>680752.99</v>
      </c>
      <c r="F1299" s="19">
        <v>1</v>
      </c>
      <c r="G1299" s="20">
        <v>0</v>
      </c>
      <c r="H1299" s="4">
        <v>87.9</v>
      </c>
      <c r="I1299" s="4">
        <v>5</v>
      </c>
      <c r="J1299" s="4">
        <v>1</v>
      </c>
      <c r="K1299" s="21">
        <v>0.86219999999999997</v>
      </c>
      <c r="L1299" s="21">
        <v>3.8199999999999998E-2</v>
      </c>
      <c r="M1299" s="4">
        <v>0</v>
      </c>
      <c r="N1299" s="4">
        <v>0</v>
      </c>
      <c r="O1299" s="4">
        <v>0</v>
      </c>
      <c r="P1299" s="4">
        <v>91.6</v>
      </c>
      <c r="Q1299" s="15">
        <v>0</v>
      </c>
      <c r="R1299" s="15">
        <v>12785.97</v>
      </c>
      <c r="S1299" s="15">
        <v>2747.06</v>
      </c>
      <c r="T1299" s="15">
        <v>761014.48</v>
      </c>
      <c r="U1299" s="22">
        <f t="shared" si="100"/>
        <v>690791.89999999991</v>
      </c>
      <c r="V1299" s="23">
        <f t="shared" si="101"/>
        <v>9.2274959078308308E-2</v>
      </c>
      <c r="W1299" s="24">
        <f>Parametros!$B$4*H1299+Parametros!$B$5*K1299*100+Parametros!$B$6*P1299+Parametros!$B$7*(1-L1299)*100</f>
        <v>89.377999999999986</v>
      </c>
      <c r="X1299" s="16">
        <f>INDEX('Tasa Referencia'!$B$2:$B$37,MATCH(B1299,'Tasa Referencia'!$A$2:$A$37,0))</f>
        <v>0.11409999999999999</v>
      </c>
      <c r="Y1299" s="16">
        <f>INDEX('Catalogo Proveedores'!$N$2:$N$101,MATCH(A1299,'Catalogo Proveedores'!$A$2:$A$101,0))</f>
        <v>3.1400000000000004E-2</v>
      </c>
      <c r="Z1299" s="14">
        <v>-7.5000000000000002E-4</v>
      </c>
      <c r="AA1299" s="16">
        <f t="shared" si="102"/>
        <v>0.14474999999999999</v>
      </c>
      <c r="AB1299" s="25">
        <f t="shared" si="103"/>
        <v>1.1329217674885816E-2</v>
      </c>
      <c r="AC1299" s="23">
        <f t="shared" si="104"/>
        <v>8.0945741403422491E-2</v>
      </c>
    </row>
    <row r="1300" spans="1:29" x14ac:dyDescent="0.3">
      <c r="A1300" s="4" t="s">
        <v>148</v>
      </c>
      <c r="B1300" s="18">
        <v>44986</v>
      </c>
      <c r="C1300" s="4" t="s">
        <v>279</v>
      </c>
      <c r="D1300" s="4">
        <v>3</v>
      </c>
      <c r="E1300" s="15">
        <v>622687.81000000006</v>
      </c>
      <c r="F1300" s="19">
        <v>1</v>
      </c>
      <c r="G1300" s="20">
        <v>0</v>
      </c>
      <c r="H1300" s="4">
        <v>88.7</v>
      </c>
      <c r="I1300" s="4">
        <v>5</v>
      </c>
      <c r="J1300" s="4">
        <v>0</v>
      </c>
      <c r="K1300" s="21">
        <v>0.90039999999999998</v>
      </c>
      <c r="L1300" s="21">
        <v>5.67E-2</v>
      </c>
      <c r="M1300" s="4">
        <v>0</v>
      </c>
      <c r="N1300" s="4">
        <v>0</v>
      </c>
      <c r="O1300" s="4">
        <v>0</v>
      </c>
      <c r="P1300" s="4">
        <v>86.3</v>
      </c>
      <c r="Q1300" s="15">
        <v>0</v>
      </c>
      <c r="R1300" s="15">
        <v>15023.08</v>
      </c>
      <c r="S1300" s="15">
        <v>3175.77</v>
      </c>
      <c r="T1300" s="15">
        <v>672304.65</v>
      </c>
      <c r="U1300" s="22">
        <f t="shared" si="100"/>
        <v>634535.12</v>
      </c>
      <c r="V1300" s="23">
        <f t="shared" si="101"/>
        <v>5.6179189003080714E-2</v>
      </c>
      <c r="W1300" s="24">
        <f>Parametros!$B$4*H1300+Parametros!$B$5*K1300*100+Parametros!$B$6*P1300+Parametros!$B$7*(1-L1300)*100</f>
        <v>89.466499999999996</v>
      </c>
      <c r="X1300" s="16">
        <f>INDEX('Tasa Referencia'!$B$2:$B$37,MATCH(B1300,'Tasa Referencia'!$A$2:$A$37,0))</f>
        <v>0.114</v>
      </c>
      <c r="Y1300" s="16">
        <f>INDEX('Catalogo Proveedores'!$N$2:$N$101,MATCH(A1300,'Catalogo Proveedores'!$A$2:$A$101,0))</f>
        <v>3.1400000000000004E-2</v>
      </c>
      <c r="Z1300" s="14">
        <v>-8.0000000000000007E-5</v>
      </c>
      <c r="AA1300" s="16">
        <f t="shared" si="102"/>
        <v>0.14532</v>
      </c>
      <c r="AB1300" s="25">
        <f t="shared" si="103"/>
        <v>1.1371171969068117E-2</v>
      </c>
      <c r="AC1300" s="23">
        <f t="shared" si="104"/>
        <v>4.4808017034012597E-2</v>
      </c>
    </row>
    <row r="1301" spans="1:29" x14ac:dyDescent="0.3">
      <c r="A1301" s="4" t="s">
        <v>148</v>
      </c>
      <c r="B1301" s="18">
        <v>45017</v>
      </c>
      <c r="C1301" s="4" t="s">
        <v>279</v>
      </c>
      <c r="D1301" s="4">
        <v>4</v>
      </c>
      <c r="E1301" s="15">
        <v>664943.4</v>
      </c>
      <c r="F1301" s="19">
        <v>1</v>
      </c>
      <c r="G1301" s="20">
        <v>0</v>
      </c>
      <c r="H1301" s="4">
        <v>85.2</v>
      </c>
      <c r="I1301" s="4">
        <v>5</v>
      </c>
      <c r="J1301" s="4">
        <v>1</v>
      </c>
      <c r="K1301" s="21">
        <v>0.88660000000000005</v>
      </c>
      <c r="L1301" s="21">
        <v>4.7300000000000002E-2</v>
      </c>
      <c r="M1301" s="4">
        <v>2</v>
      </c>
      <c r="N1301" s="4">
        <v>0</v>
      </c>
      <c r="O1301" s="4">
        <v>0</v>
      </c>
      <c r="P1301" s="4">
        <v>95.2</v>
      </c>
      <c r="Q1301" s="15">
        <v>8079.12</v>
      </c>
      <c r="R1301" s="15">
        <v>16240.37</v>
      </c>
      <c r="S1301" s="15">
        <v>3231.9</v>
      </c>
      <c r="T1301" s="15">
        <v>732504.96</v>
      </c>
      <c r="U1301" s="22">
        <f t="shared" si="100"/>
        <v>686030.99</v>
      </c>
      <c r="V1301" s="23">
        <f t="shared" si="101"/>
        <v>6.3445263223883122E-2</v>
      </c>
      <c r="W1301" s="24">
        <f>Parametros!$B$4*H1301+Parametros!$B$5*K1301*100+Parametros!$B$6*P1301+Parametros!$B$7*(1-L1301)*100</f>
        <v>89.748499999999993</v>
      </c>
      <c r="X1301" s="16">
        <f>INDEX('Tasa Referencia'!$B$2:$B$37,MATCH(B1301,'Tasa Referencia'!$A$2:$A$37,0))</f>
        <v>0.1119</v>
      </c>
      <c r="Y1301" s="16">
        <f>INDEX('Catalogo Proveedores'!$N$2:$N$101,MATCH(A1301,'Catalogo Proveedores'!$A$2:$A$101,0))</f>
        <v>3.1400000000000004E-2</v>
      </c>
      <c r="Z1301" s="14">
        <v>-1.9E-3</v>
      </c>
      <c r="AA1301" s="16">
        <f t="shared" si="102"/>
        <v>0.1414</v>
      </c>
      <c r="AB1301" s="25">
        <f t="shared" si="103"/>
        <v>1.1082256508219812E-2</v>
      </c>
      <c r="AC1301" s="23">
        <f t="shared" si="104"/>
        <v>5.236300671566331E-2</v>
      </c>
    </row>
    <row r="1302" spans="1:29" x14ac:dyDescent="0.3">
      <c r="A1302" s="4" t="s">
        <v>148</v>
      </c>
      <c r="B1302" s="18">
        <v>45047</v>
      </c>
      <c r="C1302" s="4" t="s">
        <v>279</v>
      </c>
      <c r="D1302" s="4">
        <v>5</v>
      </c>
      <c r="E1302" s="15">
        <v>647764.22</v>
      </c>
      <c r="F1302" s="19">
        <v>1.0488</v>
      </c>
      <c r="G1302" s="20">
        <v>4.8800000000000003E-2</v>
      </c>
      <c r="H1302" s="4">
        <v>86.5</v>
      </c>
      <c r="I1302" s="4">
        <v>7</v>
      </c>
      <c r="J1302" s="4">
        <v>1</v>
      </c>
      <c r="K1302" s="21">
        <v>0.87790000000000001</v>
      </c>
      <c r="L1302" s="21">
        <v>4.0800000000000003E-2</v>
      </c>
      <c r="M1302" s="4">
        <v>1</v>
      </c>
      <c r="N1302" s="4">
        <v>0</v>
      </c>
      <c r="O1302" s="4">
        <v>0</v>
      </c>
      <c r="P1302" s="4">
        <v>93.9</v>
      </c>
      <c r="Q1302" s="15">
        <v>18303.900000000001</v>
      </c>
      <c r="R1302" s="15">
        <v>9192.98</v>
      </c>
      <c r="S1302" s="15">
        <v>2769.06</v>
      </c>
      <c r="T1302" s="15">
        <v>684310.92</v>
      </c>
      <c r="U1302" s="22">
        <f t="shared" si="100"/>
        <v>672492.03999999992</v>
      </c>
      <c r="V1302" s="23">
        <f t="shared" si="101"/>
        <v>1.7271213500436498E-2</v>
      </c>
      <c r="W1302" s="24">
        <f>Parametros!$B$4*H1302+Parametros!$B$5*K1302*100+Parametros!$B$6*P1302+Parametros!$B$7*(1-L1302)*100</f>
        <v>89.78</v>
      </c>
      <c r="X1302" s="16">
        <f>INDEX('Tasa Referencia'!$B$2:$B$37,MATCH(B1302,'Tasa Referencia'!$A$2:$A$37,0))</f>
        <v>0.11210000000000001</v>
      </c>
      <c r="Y1302" s="16">
        <f>INDEX('Catalogo Proveedores'!$N$2:$N$101,MATCH(A1302,'Catalogo Proveedores'!$A$2:$A$101,0))</f>
        <v>3.1400000000000004E-2</v>
      </c>
      <c r="Z1302" s="14">
        <v>-6.9999999999999999E-4</v>
      </c>
      <c r="AA1302" s="16">
        <f t="shared" si="102"/>
        <v>0.14280000000000001</v>
      </c>
      <c r="AB1302" s="25">
        <f t="shared" si="103"/>
        <v>1.1185544868622443E-2</v>
      </c>
      <c r="AC1302" s="23">
        <f t="shared" si="104"/>
        <v>6.0856686318140549E-3</v>
      </c>
    </row>
    <row r="1303" spans="1:29" x14ac:dyDescent="0.3">
      <c r="A1303" s="4" t="s">
        <v>148</v>
      </c>
      <c r="B1303" s="18">
        <v>45078</v>
      </c>
      <c r="C1303" s="4" t="s">
        <v>279</v>
      </c>
      <c r="D1303" s="4">
        <v>6</v>
      </c>
      <c r="E1303" s="15">
        <v>740997.81</v>
      </c>
      <c r="F1303" s="19">
        <v>1.0488</v>
      </c>
      <c r="G1303" s="20">
        <v>0</v>
      </c>
      <c r="H1303" s="4">
        <v>86</v>
      </c>
      <c r="I1303" s="4">
        <v>4</v>
      </c>
      <c r="J1303" s="4">
        <v>1</v>
      </c>
      <c r="K1303" s="21">
        <v>0.85209999999999997</v>
      </c>
      <c r="L1303" s="21">
        <v>7.7700000000000005E-2</v>
      </c>
      <c r="M1303" s="4">
        <v>1</v>
      </c>
      <c r="N1303" s="4">
        <v>0</v>
      </c>
      <c r="O1303" s="4">
        <v>0</v>
      </c>
      <c r="P1303" s="4">
        <v>97.1</v>
      </c>
      <c r="Q1303" s="15">
        <v>6282.69</v>
      </c>
      <c r="R1303" s="15">
        <v>40288.97</v>
      </c>
      <c r="S1303" s="15">
        <v>5625.33</v>
      </c>
      <c r="T1303" s="15">
        <v>769894.47</v>
      </c>
      <c r="U1303" s="22">
        <f t="shared" si="100"/>
        <v>781944.14</v>
      </c>
      <c r="V1303" s="23">
        <f t="shared" si="101"/>
        <v>-1.565106708715552E-2</v>
      </c>
      <c r="W1303" s="24">
        <f>Parametros!$B$4*H1303+Parametros!$B$5*K1303*100+Parametros!$B$6*P1303+Parametros!$B$7*(1-L1303)*100</f>
        <v>88.917500000000004</v>
      </c>
      <c r="X1303" s="16">
        <f>INDEX('Tasa Referencia'!$B$2:$B$37,MATCH(B1303,'Tasa Referencia'!$A$2:$A$37,0))</f>
        <v>0.1119</v>
      </c>
      <c r="Y1303" s="16">
        <f>INDEX('Catalogo Proveedores'!$N$2:$N$101,MATCH(A1303,'Catalogo Proveedores'!$A$2:$A$101,0))</f>
        <v>3.1400000000000004E-2</v>
      </c>
      <c r="Z1303" s="14">
        <v>-2.2100000000000002E-3</v>
      </c>
      <c r="AA1303" s="16">
        <f t="shared" si="102"/>
        <v>0.14109000000000002</v>
      </c>
      <c r="AB1303" s="25">
        <f t="shared" si="103"/>
        <v>1.1059369810359598E-2</v>
      </c>
      <c r="AC1303" s="23">
        <f t="shared" si="104"/>
        <v>-2.6710436897515118E-2</v>
      </c>
    </row>
    <row r="1304" spans="1:29" x14ac:dyDescent="0.3">
      <c r="A1304" s="4" t="s">
        <v>148</v>
      </c>
      <c r="B1304" s="18">
        <v>45108</v>
      </c>
      <c r="C1304" s="4" t="s">
        <v>279</v>
      </c>
      <c r="D1304" s="4">
        <v>7</v>
      </c>
      <c r="E1304" s="15">
        <v>689677.9</v>
      </c>
      <c r="F1304" s="19">
        <v>1.0488</v>
      </c>
      <c r="G1304" s="20">
        <v>0</v>
      </c>
      <c r="H1304" s="4">
        <v>82.1</v>
      </c>
      <c r="I1304" s="4">
        <v>6</v>
      </c>
      <c r="J1304" s="4">
        <v>1</v>
      </c>
      <c r="K1304" s="21">
        <v>0.79069999999999996</v>
      </c>
      <c r="L1304" s="21">
        <v>9.8599999999999993E-2</v>
      </c>
      <c r="M1304" s="4">
        <v>1</v>
      </c>
      <c r="N1304" s="4">
        <v>0</v>
      </c>
      <c r="O1304" s="4">
        <v>0</v>
      </c>
      <c r="P1304" s="4">
        <v>96</v>
      </c>
      <c r="Q1304" s="15">
        <v>36374.94</v>
      </c>
      <c r="R1304" s="15">
        <v>37088.1</v>
      </c>
      <c r="S1304" s="15">
        <v>6535.44</v>
      </c>
      <c r="T1304" s="15">
        <v>692030.18</v>
      </c>
      <c r="U1304" s="22">
        <f t="shared" si="100"/>
        <v>756605.50000000012</v>
      </c>
      <c r="V1304" s="23">
        <f t="shared" si="101"/>
        <v>-9.3312866788555465E-2</v>
      </c>
      <c r="W1304" s="24">
        <f>Parametros!$B$4*H1304+Parametros!$B$5*K1304*100+Parametros!$B$6*P1304+Parametros!$B$7*(1-L1304)*100</f>
        <v>85.176999999999992</v>
      </c>
      <c r="X1304" s="16">
        <f>INDEX('Tasa Referencia'!$B$2:$B$37,MATCH(B1304,'Tasa Referencia'!$A$2:$A$37,0))</f>
        <v>0.1132</v>
      </c>
      <c r="Y1304" s="16">
        <f>INDEX('Catalogo Proveedores'!$N$2:$N$101,MATCH(A1304,'Catalogo Proveedores'!$A$2:$A$101,0))</f>
        <v>3.1400000000000004E-2</v>
      </c>
      <c r="Z1304" s="14">
        <v>-2.63E-3</v>
      </c>
      <c r="AA1304" s="16">
        <f t="shared" si="102"/>
        <v>0.14197000000000001</v>
      </c>
      <c r="AB1304" s="25">
        <f t="shared" si="103"/>
        <v>1.1124323634676969E-2</v>
      </c>
      <c r="AC1304" s="23">
        <f t="shared" si="104"/>
        <v>-0.10443719042323243</v>
      </c>
    </row>
    <row r="1305" spans="1:29" x14ac:dyDescent="0.3">
      <c r="A1305" s="4" t="s">
        <v>148</v>
      </c>
      <c r="B1305" s="18">
        <v>45139</v>
      </c>
      <c r="C1305" s="4" t="s">
        <v>279</v>
      </c>
      <c r="D1305" s="4">
        <v>8</v>
      </c>
      <c r="E1305" s="15">
        <v>622936.98</v>
      </c>
      <c r="F1305" s="19">
        <v>1.0488</v>
      </c>
      <c r="G1305" s="20">
        <v>0</v>
      </c>
      <c r="H1305" s="4">
        <v>81.099999999999994</v>
      </c>
      <c r="I1305" s="4">
        <v>5</v>
      </c>
      <c r="J1305" s="4">
        <v>1</v>
      </c>
      <c r="K1305" s="21">
        <v>0.88549999999999995</v>
      </c>
      <c r="L1305" s="21">
        <v>4.99E-2</v>
      </c>
      <c r="M1305" s="4">
        <v>0</v>
      </c>
      <c r="N1305" s="4">
        <v>0</v>
      </c>
      <c r="O1305" s="4">
        <v>0</v>
      </c>
      <c r="P1305" s="4">
        <v>87</v>
      </c>
      <c r="Q1305" s="15">
        <v>0</v>
      </c>
      <c r="R1305" s="15">
        <v>16723.91</v>
      </c>
      <c r="S1305" s="15">
        <v>3171.89</v>
      </c>
      <c r="T1305" s="15">
        <v>648669.82999999996</v>
      </c>
      <c r="U1305" s="22">
        <f t="shared" si="100"/>
        <v>636489</v>
      </c>
      <c r="V1305" s="23">
        <f t="shared" si="101"/>
        <v>1.8778166390134035E-2</v>
      </c>
      <c r="W1305" s="24">
        <f>Parametros!$B$4*H1305+Parametros!$B$5*K1305*100+Parametros!$B$6*P1305+Parametros!$B$7*(1-L1305)*100</f>
        <v>86.601499999999987</v>
      </c>
      <c r="X1305" s="16">
        <f>INDEX('Tasa Referencia'!$B$2:$B$37,MATCH(B1305,'Tasa Referencia'!$A$2:$A$37,0))</f>
        <v>0.1124</v>
      </c>
      <c r="Y1305" s="16">
        <f>INDEX('Catalogo Proveedores'!$N$2:$N$101,MATCH(A1305,'Catalogo Proveedores'!$A$2:$A$101,0))</f>
        <v>3.1400000000000004E-2</v>
      </c>
      <c r="Z1305" s="14">
        <v>-2.98E-3</v>
      </c>
      <c r="AA1305" s="16">
        <f t="shared" si="102"/>
        <v>0.14082</v>
      </c>
      <c r="AB1305" s="25">
        <f t="shared" si="103"/>
        <v>1.1039431590516458E-2</v>
      </c>
      <c r="AC1305" s="23">
        <f t="shared" si="104"/>
        <v>7.7387347996175776E-3</v>
      </c>
    </row>
    <row r="1306" spans="1:29" x14ac:dyDescent="0.3">
      <c r="A1306" s="4" t="s">
        <v>148</v>
      </c>
      <c r="B1306" s="18">
        <v>45170</v>
      </c>
      <c r="C1306" s="4" t="s">
        <v>279</v>
      </c>
      <c r="D1306" s="4">
        <v>9</v>
      </c>
      <c r="E1306" s="15">
        <v>628622.97</v>
      </c>
      <c r="F1306" s="19">
        <v>1.0488</v>
      </c>
      <c r="G1306" s="20">
        <v>0</v>
      </c>
      <c r="H1306" s="4">
        <v>82.6</v>
      </c>
      <c r="I1306" s="4">
        <v>8</v>
      </c>
      <c r="J1306" s="4">
        <v>1</v>
      </c>
      <c r="K1306" s="21">
        <v>0.82340000000000002</v>
      </c>
      <c r="L1306" s="21">
        <v>6.2300000000000001E-2</v>
      </c>
      <c r="M1306" s="4">
        <v>3</v>
      </c>
      <c r="N1306" s="4">
        <v>0</v>
      </c>
      <c r="O1306" s="4">
        <v>0</v>
      </c>
      <c r="P1306" s="4">
        <v>93.8</v>
      </c>
      <c r="Q1306" s="15">
        <v>9318.68</v>
      </c>
      <c r="R1306" s="15">
        <v>13448.97</v>
      </c>
      <c r="S1306" s="15">
        <v>3901.94</v>
      </c>
      <c r="T1306" s="15">
        <v>641459.29</v>
      </c>
      <c r="U1306" s="22">
        <f t="shared" si="100"/>
        <v>647488.68000000005</v>
      </c>
      <c r="V1306" s="23">
        <f t="shared" si="101"/>
        <v>-9.3994897166428341E-3</v>
      </c>
      <c r="W1306" s="24">
        <f>Parametros!$B$4*H1306+Parametros!$B$5*K1306*100+Parametros!$B$6*P1306+Parametros!$B$7*(1-L1306)*100</f>
        <v>86.4375</v>
      </c>
      <c r="X1306" s="16">
        <f>INDEX('Tasa Referencia'!$B$2:$B$37,MATCH(B1306,'Tasa Referencia'!$A$2:$A$37,0))</f>
        <v>0.1134</v>
      </c>
      <c r="Y1306" s="16">
        <f>INDEX('Catalogo Proveedores'!$N$2:$N$101,MATCH(A1306,'Catalogo Proveedores'!$A$2:$A$101,0))</f>
        <v>3.1400000000000004E-2</v>
      </c>
      <c r="Z1306" s="14">
        <v>-3.3600000000000001E-3</v>
      </c>
      <c r="AA1306" s="16">
        <f t="shared" si="102"/>
        <v>0.14144000000000001</v>
      </c>
      <c r="AB1306" s="25">
        <f t="shared" si="103"/>
        <v>1.1085209215470293E-2</v>
      </c>
      <c r="AC1306" s="23">
        <f t="shared" si="104"/>
        <v>-2.0484698932113125E-2</v>
      </c>
    </row>
    <row r="1307" spans="1:29" x14ac:dyDescent="0.3">
      <c r="A1307" s="4" t="s">
        <v>148</v>
      </c>
      <c r="B1307" s="18">
        <v>45200</v>
      </c>
      <c r="C1307" s="4" t="s">
        <v>279</v>
      </c>
      <c r="D1307" s="4">
        <v>10</v>
      </c>
      <c r="E1307" s="15">
        <v>613626.88</v>
      </c>
      <c r="F1307" s="19">
        <v>1.0488</v>
      </c>
      <c r="G1307" s="20">
        <v>0</v>
      </c>
      <c r="H1307" s="4">
        <v>81.5</v>
      </c>
      <c r="I1307" s="4">
        <v>7</v>
      </c>
      <c r="J1307" s="4">
        <v>1</v>
      </c>
      <c r="K1307" s="21">
        <v>0.85980000000000001</v>
      </c>
      <c r="L1307" s="21">
        <v>7.0400000000000004E-2</v>
      </c>
      <c r="M1307" s="4">
        <v>0</v>
      </c>
      <c r="N1307" s="4">
        <v>0</v>
      </c>
      <c r="O1307" s="4">
        <v>0</v>
      </c>
      <c r="P1307" s="4">
        <v>90.7</v>
      </c>
      <c r="Q1307" s="15">
        <v>0</v>
      </c>
      <c r="R1307" s="15">
        <v>19387.330000000002</v>
      </c>
      <c r="S1307" s="15">
        <v>4257.21</v>
      </c>
      <c r="T1307" s="15">
        <v>653532.15</v>
      </c>
      <c r="U1307" s="22">
        <f t="shared" si="100"/>
        <v>628757</v>
      </c>
      <c r="V1307" s="23">
        <f t="shared" si="101"/>
        <v>3.7909611638845958E-2</v>
      </c>
      <c r="W1307" s="24">
        <f>Parametros!$B$4*H1307+Parametros!$B$5*K1307*100+Parametros!$B$6*P1307+Parametros!$B$7*(1-L1307)*100</f>
        <v>86.403000000000006</v>
      </c>
      <c r="X1307" s="16">
        <f>INDEX('Tasa Referencia'!$B$2:$B$37,MATCH(B1307,'Tasa Referencia'!$A$2:$A$37,0))</f>
        <v>0.1103</v>
      </c>
      <c r="Y1307" s="16">
        <f>INDEX('Catalogo Proveedores'!$N$2:$N$101,MATCH(A1307,'Catalogo Proveedores'!$A$2:$A$101,0))</f>
        <v>3.1400000000000004E-2</v>
      </c>
      <c r="Z1307" s="14">
        <v>-2.7000000000000001E-3</v>
      </c>
      <c r="AA1307" s="16">
        <f t="shared" si="102"/>
        <v>0.13899999999999998</v>
      </c>
      <c r="AB1307" s="25">
        <f t="shared" si="103"/>
        <v>1.0904920258603124E-2</v>
      </c>
      <c r="AC1307" s="23">
        <f t="shared" si="104"/>
        <v>2.7004691380242835E-2</v>
      </c>
    </row>
    <row r="1308" spans="1:29" x14ac:dyDescent="0.3">
      <c r="A1308" s="4" t="s">
        <v>148</v>
      </c>
      <c r="B1308" s="18">
        <v>45231</v>
      </c>
      <c r="C1308" s="4" t="s">
        <v>279</v>
      </c>
      <c r="D1308" s="4">
        <v>11</v>
      </c>
      <c r="E1308" s="15">
        <v>579497.48</v>
      </c>
      <c r="F1308" s="19">
        <v>1.0488</v>
      </c>
      <c r="G1308" s="20">
        <v>0</v>
      </c>
      <c r="H1308" s="4">
        <v>83.2</v>
      </c>
      <c r="I1308" s="4">
        <v>6</v>
      </c>
      <c r="J1308" s="4">
        <v>1</v>
      </c>
      <c r="K1308" s="21">
        <v>0.86109999999999998</v>
      </c>
      <c r="L1308" s="21">
        <v>9.8599999999999993E-2</v>
      </c>
      <c r="M1308" s="4">
        <v>1</v>
      </c>
      <c r="N1308" s="4">
        <v>0</v>
      </c>
      <c r="O1308" s="4">
        <v>0</v>
      </c>
      <c r="P1308" s="4">
        <v>98.7</v>
      </c>
      <c r="Q1308" s="15">
        <v>9327.92</v>
      </c>
      <c r="R1308" s="15">
        <v>36635.89</v>
      </c>
      <c r="S1308" s="15">
        <v>5490.58</v>
      </c>
      <c r="T1308" s="15">
        <v>623727.75</v>
      </c>
      <c r="U1308" s="22">
        <f t="shared" si="100"/>
        <v>619970.71000000008</v>
      </c>
      <c r="V1308" s="23">
        <f t="shared" si="101"/>
        <v>6.0235254884842314E-3</v>
      </c>
      <c r="W1308" s="24">
        <f>Parametros!$B$4*H1308+Parametros!$B$5*K1308*100+Parametros!$B$6*P1308+Parametros!$B$7*(1-L1308)*100</f>
        <v>88.214000000000013</v>
      </c>
      <c r="X1308" s="16">
        <f>INDEX('Tasa Referencia'!$B$2:$B$37,MATCH(B1308,'Tasa Referencia'!$A$2:$A$37,0))</f>
        <v>0.1144</v>
      </c>
      <c r="Y1308" s="16">
        <f>INDEX('Catalogo Proveedores'!$N$2:$N$101,MATCH(A1308,'Catalogo Proveedores'!$A$2:$A$101,0))</f>
        <v>3.1400000000000004E-2</v>
      </c>
      <c r="Z1308" s="14">
        <v>2.2399999999999998E-3</v>
      </c>
      <c r="AA1308" s="16">
        <f t="shared" si="102"/>
        <v>0.14804</v>
      </c>
      <c r="AB1308" s="25">
        <f t="shared" si="103"/>
        <v>1.1571111707185722E-2</v>
      </c>
      <c r="AC1308" s="23">
        <f t="shared" si="104"/>
        <v>-5.5475862187014903E-3</v>
      </c>
    </row>
    <row r="1309" spans="1:29" x14ac:dyDescent="0.3">
      <c r="A1309" s="4" t="s">
        <v>148</v>
      </c>
      <c r="B1309" s="18">
        <v>45261</v>
      </c>
      <c r="C1309" s="4" t="s">
        <v>279</v>
      </c>
      <c r="D1309" s="4">
        <v>12</v>
      </c>
      <c r="E1309" s="15">
        <v>555273.24</v>
      </c>
      <c r="F1309" s="19">
        <v>1.0488</v>
      </c>
      <c r="G1309" s="20">
        <v>0</v>
      </c>
      <c r="H1309" s="4">
        <v>83.3</v>
      </c>
      <c r="I1309" s="4">
        <v>5</v>
      </c>
      <c r="J1309" s="4">
        <v>1</v>
      </c>
      <c r="K1309" s="21">
        <v>0.80300000000000005</v>
      </c>
      <c r="L1309" s="21">
        <v>8.5900000000000004E-2</v>
      </c>
      <c r="M1309" s="4">
        <v>0</v>
      </c>
      <c r="N1309" s="4">
        <v>0</v>
      </c>
      <c r="O1309" s="4">
        <v>0</v>
      </c>
      <c r="P1309" s="4">
        <v>86.7</v>
      </c>
      <c r="Q1309" s="15">
        <v>0</v>
      </c>
      <c r="R1309" s="15">
        <v>15825.11</v>
      </c>
      <c r="S1309" s="15">
        <v>4624</v>
      </c>
      <c r="T1309" s="15">
        <v>574451.16</v>
      </c>
      <c r="U1309" s="22">
        <f t="shared" si="100"/>
        <v>566474.35</v>
      </c>
      <c r="V1309" s="23">
        <f t="shared" si="101"/>
        <v>1.3885967259601418E-2</v>
      </c>
      <c r="W1309" s="24">
        <f>Parametros!$B$4*H1309+Parametros!$B$5*K1309*100+Parametros!$B$6*P1309+Parametros!$B$7*(1-L1309)*100</f>
        <v>84.296499999999995</v>
      </c>
      <c r="X1309" s="16">
        <f>INDEX('Tasa Referencia'!$B$2:$B$37,MATCH(B1309,'Tasa Referencia'!$A$2:$A$37,0))</f>
        <v>0.1124</v>
      </c>
      <c r="Y1309" s="16">
        <f>INDEX('Catalogo Proveedores'!$N$2:$N$101,MATCH(A1309,'Catalogo Proveedores'!$A$2:$A$101,0))</f>
        <v>3.1400000000000004E-2</v>
      </c>
      <c r="Z1309" s="14">
        <v>5.0200000000000002E-3</v>
      </c>
      <c r="AA1309" s="16">
        <f t="shared" si="102"/>
        <v>0.14882000000000001</v>
      </c>
      <c r="AB1309" s="25">
        <f t="shared" si="103"/>
        <v>1.1628367252213723E-2</v>
      </c>
      <c r="AC1309" s="23">
        <f t="shared" si="104"/>
        <v>2.2576000073876949E-3</v>
      </c>
    </row>
    <row r="1310" spans="1:29" x14ac:dyDescent="0.3">
      <c r="A1310" s="4" t="s">
        <v>148</v>
      </c>
      <c r="B1310" s="18">
        <v>45292</v>
      </c>
      <c r="C1310" s="4" t="s">
        <v>281</v>
      </c>
      <c r="D1310" s="4">
        <v>1</v>
      </c>
      <c r="E1310" s="15">
        <v>549951.81000000006</v>
      </c>
      <c r="F1310" s="19">
        <v>1.0488</v>
      </c>
      <c r="G1310" s="20">
        <v>0</v>
      </c>
      <c r="H1310" s="4">
        <v>79.900000000000006</v>
      </c>
      <c r="I1310" s="4">
        <v>6</v>
      </c>
      <c r="J1310" s="4">
        <v>1</v>
      </c>
      <c r="K1310" s="21">
        <v>0.87080000000000002</v>
      </c>
      <c r="L1310" s="21">
        <v>9.7500000000000003E-2</v>
      </c>
      <c r="M1310" s="4">
        <v>2</v>
      </c>
      <c r="N1310" s="4">
        <v>0</v>
      </c>
      <c r="O1310" s="4">
        <v>0</v>
      </c>
      <c r="P1310" s="4">
        <v>91.1</v>
      </c>
      <c r="Q1310" s="15">
        <v>4181.37</v>
      </c>
      <c r="R1310" s="15">
        <v>29319.05</v>
      </c>
      <c r="S1310" s="15">
        <v>5155.05</v>
      </c>
      <c r="T1310" s="15">
        <v>574672.12</v>
      </c>
      <c r="U1310" s="22">
        <f t="shared" si="100"/>
        <v>578297.18000000005</v>
      </c>
      <c r="V1310" s="23">
        <f t="shared" si="101"/>
        <v>-6.3080491881180104E-3</v>
      </c>
      <c r="W1310" s="24">
        <f>Parametros!$B$4*H1310+Parametros!$B$5*K1310*100+Parametros!$B$6*P1310+Parametros!$B$7*(1-L1310)*100</f>
        <v>85.846499999999992</v>
      </c>
      <c r="X1310" s="16">
        <f>INDEX('Tasa Referencia'!$B$2:$B$37,MATCH(B1310,'Tasa Referencia'!$A$2:$A$37,0))</f>
        <v>0.1133</v>
      </c>
      <c r="Y1310" s="16">
        <f>INDEX('Catalogo Proveedores'!$N$2:$N$101,MATCH(A1310,'Catalogo Proveedores'!$A$2:$A$101,0))</f>
        <v>3.1400000000000004E-2</v>
      </c>
      <c r="Z1310" s="14">
        <v>2.7799999999999999E-3</v>
      </c>
      <c r="AA1310" s="16">
        <f t="shared" si="102"/>
        <v>0.14748</v>
      </c>
      <c r="AB1310" s="25">
        <f t="shared" si="103"/>
        <v>1.152998316712206E-2</v>
      </c>
      <c r="AC1310" s="23">
        <f t="shared" si="104"/>
        <v>-1.783803235524007E-2</v>
      </c>
    </row>
    <row r="1311" spans="1:29" x14ac:dyDescent="0.3">
      <c r="A1311" s="4" t="s">
        <v>148</v>
      </c>
      <c r="B1311" s="18">
        <v>45323</v>
      </c>
      <c r="C1311" s="4" t="s">
        <v>281</v>
      </c>
      <c r="D1311" s="4">
        <v>2</v>
      </c>
      <c r="E1311" s="15">
        <v>527478.68000000005</v>
      </c>
      <c r="F1311" s="19">
        <v>1.0488</v>
      </c>
      <c r="G1311" s="20">
        <v>0</v>
      </c>
      <c r="H1311" s="4">
        <v>81.7</v>
      </c>
      <c r="I1311" s="4">
        <v>8</v>
      </c>
      <c r="J1311" s="4">
        <v>2</v>
      </c>
      <c r="K1311" s="21">
        <v>0.78139999999999998</v>
      </c>
      <c r="L1311" s="21">
        <v>3.8699999999999998E-2</v>
      </c>
      <c r="M1311" s="4">
        <v>2</v>
      </c>
      <c r="N1311" s="4">
        <v>0</v>
      </c>
      <c r="O1311" s="4">
        <v>0</v>
      </c>
      <c r="P1311" s="4">
        <v>96.1</v>
      </c>
      <c r="Q1311" s="15">
        <v>3536.96</v>
      </c>
      <c r="R1311" s="15">
        <v>12814.38</v>
      </c>
      <c r="S1311" s="15">
        <v>2468.27</v>
      </c>
      <c r="T1311" s="15">
        <v>534360.5</v>
      </c>
      <c r="U1311" s="22">
        <f t="shared" si="100"/>
        <v>541361.75</v>
      </c>
      <c r="V1311" s="23">
        <f t="shared" si="101"/>
        <v>-1.3102109905204445E-2</v>
      </c>
      <c r="W1311" s="24">
        <f>Parametros!$B$4*H1311+Parametros!$B$5*K1311*100+Parametros!$B$6*P1311+Parametros!$B$7*(1-L1311)*100</f>
        <v>85.676500000000004</v>
      </c>
      <c r="X1311" s="16">
        <f>INDEX('Tasa Referencia'!$B$2:$B$37,MATCH(B1311,'Tasa Referencia'!$A$2:$A$37,0))</f>
        <v>0.1123</v>
      </c>
      <c r="Y1311" s="16">
        <f>INDEX('Catalogo Proveedores'!$N$2:$N$101,MATCH(A1311,'Catalogo Proveedores'!$A$2:$A$101,0))</f>
        <v>3.1400000000000004E-2</v>
      </c>
      <c r="Z1311" s="14">
        <v>2.0400000000000001E-3</v>
      </c>
      <c r="AA1311" s="16">
        <f t="shared" si="102"/>
        <v>0.14573999999999998</v>
      </c>
      <c r="AB1311" s="25">
        <f t="shared" si="103"/>
        <v>1.1402073413978364E-2</v>
      </c>
      <c r="AC1311" s="23">
        <f t="shared" si="104"/>
        <v>-2.4504183319182811E-2</v>
      </c>
    </row>
    <row r="1312" spans="1:29" x14ac:dyDescent="0.3">
      <c r="A1312" s="4" t="s">
        <v>148</v>
      </c>
      <c r="B1312" s="18">
        <v>45352</v>
      </c>
      <c r="C1312" s="4" t="s">
        <v>281</v>
      </c>
      <c r="D1312" s="4">
        <v>3</v>
      </c>
      <c r="E1312" s="15">
        <v>617325.29</v>
      </c>
      <c r="F1312" s="19">
        <v>1.0488</v>
      </c>
      <c r="G1312" s="20">
        <v>0</v>
      </c>
      <c r="H1312" s="4">
        <v>81.099999999999994</v>
      </c>
      <c r="I1312" s="4">
        <v>5</v>
      </c>
      <c r="J1312" s="4">
        <v>0</v>
      </c>
      <c r="K1312" s="21">
        <v>0.91390000000000005</v>
      </c>
      <c r="L1312" s="21">
        <v>7.4999999999999997E-2</v>
      </c>
      <c r="M1312" s="4">
        <v>1</v>
      </c>
      <c r="N1312" s="4">
        <v>0</v>
      </c>
      <c r="O1312" s="4">
        <v>0</v>
      </c>
      <c r="P1312" s="4">
        <v>91.5</v>
      </c>
      <c r="Q1312" s="15">
        <v>5572.99</v>
      </c>
      <c r="R1312" s="15">
        <v>18468.72</v>
      </c>
      <c r="S1312" s="15">
        <v>4168.82</v>
      </c>
      <c r="T1312" s="15">
        <v>654059.28</v>
      </c>
      <c r="U1312" s="22">
        <f t="shared" si="100"/>
        <v>637198.18000000005</v>
      </c>
      <c r="V1312" s="23">
        <f t="shared" si="101"/>
        <v>2.5779161790961784E-2</v>
      </c>
      <c r="W1312" s="24">
        <f>Parametros!$B$4*H1312+Parametros!$B$5*K1312*100+Parametros!$B$6*P1312+Parametros!$B$7*(1-L1312)*100</f>
        <v>87.97699999999999</v>
      </c>
      <c r="X1312" s="16">
        <f>INDEX('Tasa Referencia'!$B$2:$B$37,MATCH(B1312,'Tasa Referencia'!$A$2:$A$37,0))</f>
        <v>0.1101</v>
      </c>
      <c r="Y1312" s="16">
        <f>INDEX('Catalogo Proveedores'!$N$2:$N$101,MATCH(A1312,'Catalogo Proveedores'!$A$2:$A$101,0))</f>
        <v>3.1400000000000004E-2</v>
      </c>
      <c r="Z1312" s="14">
        <v>3.1700000000000001E-3</v>
      </c>
      <c r="AA1312" s="16">
        <f t="shared" si="102"/>
        <v>0.14467000000000002</v>
      </c>
      <c r="AB1312" s="25">
        <f t="shared" si="103"/>
        <v>1.1323327820552009E-2</v>
      </c>
      <c r="AC1312" s="23">
        <f t="shared" si="104"/>
        <v>1.4455833970409775E-2</v>
      </c>
    </row>
    <row r="1313" spans="1:29" x14ac:dyDescent="0.3">
      <c r="A1313" s="4" t="s">
        <v>148</v>
      </c>
      <c r="B1313" s="18">
        <v>45383</v>
      </c>
      <c r="C1313" s="4" t="s">
        <v>281</v>
      </c>
      <c r="D1313" s="4">
        <v>4</v>
      </c>
      <c r="E1313" s="15">
        <v>625164.63</v>
      </c>
      <c r="F1313" s="19">
        <v>1.0488</v>
      </c>
      <c r="G1313" s="20">
        <v>0</v>
      </c>
      <c r="H1313" s="4">
        <v>79.599999999999994</v>
      </c>
      <c r="I1313" s="4">
        <v>6</v>
      </c>
      <c r="J1313" s="4">
        <v>1</v>
      </c>
      <c r="K1313" s="21">
        <v>0.80920000000000003</v>
      </c>
      <c r="L1313" s="21">
        <v>0.111</v>
      </c>
      <c r="M1313" s="4">
        <v>1</v>
      </c>
      <c r="N1313" s="4">
        <v>0</v>
      </c>
      <c r="O1313" s="4">
        <v>0</v>
      </c>
      <c r="P1313" s="4">
        <v>95.5</v>
      </c>
      <c r="Q1313" s="15">
        <v>6609.41</v>
      </c>
      <c r="R1313" s="15">
        <v>29226.38</v>
      </c>
      <c r="S1313" s="15">
        <v>6620.94</v>
      </c>
      <c r="T1313" s="15">
        <v>650118.1</v>
      </c>
      <c r="U1313" s="22">
        <f t="shared" si="100"/>
        <v>654379.4800000001</v>
      </c>
      <c r="V1313" s="23">
        <f t="shared" si="101"/>
        <v>-6.5547782779776798E-3</v>
      </c>
      <c r="W1313" s="24">
        <f>Parametros!$B$4*H1313+Parametros!$B$5*K1313*100+Parametros!$B$6*P1313+Parametros!$B$7*(1-L1313)*100</f>
        <v>84.570999999999984</v>
      </c>
      <c r="X1313" s="16">
        <f>INDEX('Tasa Referencia'!$B$2:$B$37,MATCH(B1313,'Tasa Referencia'!$A$2:$A$37,0))</f>
        <v>0.10920000000000001</v>
      </c>
      <c r="Y1313" s="16">
        <f>INDEX('Catalogo Proveedores'!$N$2:$N$101,MATCH(A1313,'Catalogo Proveedores'!$A$2:$A$101,0))</f>
        <v>3.1400000000000004E-2</v>
      </c>
      <c r="Z1313" s="14">
        <v>5.9999999999999995E-4</v>
      </c>
      <c r="AA1313" s="16">
        <f t="shared" si="102"/>
        <v>0.14119999999999999</v>
      </c>
      <c r="AB1313" s="25">
        <f t="shared" si="103"/>
        <v>1.1067491549012543E-2</v>
      </c>
      <c r="AC1313" s="23">
        <f t="shared" si="104"/>
        <v>-1.7622269826990222E-2</v>
      </c>
    </row>
    <row r="1314" spans="1:29" x14ac:dyDescent="0.3">
      <c r="A1314" s="4" t="s">
        <v>148</v>
      </c>
      <c r="B1314" s="18">
        <v>45413</v>
      </c>
      <c r="C1314" s="4" t="s">
        <v>281</v>
      </c>
      <c r="D1314" s="4">
        <v>5</v>
      </c>
      <c r="E1314" s="15">
        <v>620313.59</v>
      </c>
      <c r="F1314" s="19">
        <v>1.0808</v>
      </c>
      <c r="G1314" s="20">
        <v>3.0499999999999999E-2</v>
      </c>
      <c r="H1314" s="4">
        <v>84.8</v>
      </c>
      <c r="I1314" s="4">
        <v>7</v>
      </c>
      <c r="J1314" s="4">
        <v>1</v>
      </c>
      <c r="K1314" s="21">
        <v>0.85799999999999998</v>
      </c>
      <c r="L1314" s="21">
        <v>4.0800000000000003E-2</v>
      </c>
      <c r="M1314" s="4">
        <v>2</v>
      </c>
      <c r="N1314" s="4">
        <v>0</v>
      </c>
      <c r="O1314" s="4">
        <v>0</v>
      </c>
      <c r="P1314" s="4">
        <v>91</v>
      </c>
      <c r="Q1314" s="15">
        <v>3889.7</v>
      </c>
      <c r="R1314" s="15">
        <v>9700.17</v>
      </c>
      <c r="S1314" s="15">
        <v>2648.22</v>
      </c>
      <c r="T1314" s="15">
        <v>656950.14</v>
      </c>
      <c r="U1314" s="22">
        <f t="shared" si="100"/>
        <v>631255.24</v>
      </c>
      <c r="V1314" s="23">
        <f t="shared" si="101"/>
        <v>3.9112405090590316E-2</v>
      </c>
      <c r="W1314" s="24">
        <f>Parametros!$B$4*H1314+Parametros!$B$5*K1314*100+Parametros!$B$6*P1314+Parametros!$B$7*(1-L1314)*100</f>
        <v>88.007999999999996</v>
      </c>
      <c r="X1314" s="16">
        <f>INDEX('Tasa Referencia'!$B$2:$B$37,MATCH(B1314,'Tasa Referencia'!$A$2:$A$37,0))</f>
        <v>0.1077</v>
      </c>
      <c r="Y1314" s="16">
        <f>INDEX('Catalogo Proveedores'!$N$2:$N$101,MATCH(A1314,'Catalogo Proveedores'!$A$2:$A$101,0))</f>
        <v>3.1400000000000004E-2</v>
      </c>
      <c r="Z1314" s="14">
        <v>-1.74E-3</v>
      </c>
      <c r="AA1314" s="16">
        <f t="shared" si="102"/>
        <v>0.13736000000000001</v>
      </c>
      <c r="AB1314" s="25">
        <f t="shared" si="103"/>
        <v>1.0783543380237681E-2</v>
      </c>
      <c r="AC1314" s="23">
        <f t="shared" si="104"/>
        <v>2.8328861710352635E-2</v>
      </c>
    </row>
    <row r="1315" spans="1:29" x14ac:dyDescent="0.3">
      <c r="A1315" s="4" t="s">
        <v>148</v>
      </c>
      <c r="B1315" s="18">
        <v>45444</v>
      </c>
      <c r="C1315" s="4" t="s">
        <v>281</v>
      </c>
      <c r="D1315" s="4">
        <v>6</v>
      </c>
      <c r="E1315" s="15">
        <v>628991.9</v>
      </c>
      <c r="F1315" s="19">
        <v>1.0808</v>
      </c>
      <c r="G1315" s="20">
        <v>0</v>
      </c>
      <c r="H1315" s="4">
        <v>85.7</v>
      </c>
      <c r="I1315" s="4">
        <v>9</v>
      </c>
      <c r="J1315" s="4">
        <v>2</v>
      </c>
      <c r="K1315" s="21">
        <v>0.82389999999999997</v>
      </c>
      <c r="L1315" s="21">
        <v>3.49E-2</v>
      </c>
      <c r="M1315" s="4">
        <v>3</v>
      </c>
      <c r="N1315" s="4">
        <v>0</v>
      </c>
      <c r="O1315" s="4">
        <v>0</v>
      </c>
      <c r="P1315" s="4">
        <v>86.8</v>
      </c>
      <c r="Q1315" s="15">
        <v>10701.94</v>
      </c>
      <c r="R1315" s="15">
        <v>11534.06</v>
      </c>
      <c r="S1315" s="15">
        <v>2730.44</v>
      </c>
      <c r="T1315" s="15">
        <v>732906.8</v>
      </c>
      <c r="U1315" s="22">
        <f t="shared" si="100"/>
        <v>648497.46000000008</v>
      </c>
      <c r="V1315" s="23">
        <f t="shared" si="101"/>
        <v>0.11517063288265297</v>
      </c>
      <c r="W1315" s="24">
        <f>Parametros!$B$4*H1315+Parametros!$B$5*K1315*100+Parametros!$B$6*P1315+Parametros!$B$7*(1-L1315)*100</f>
        <v>86.548500000000004</v>
      </c>
      <c r="X1315" s="16">
        <f>INDEX('Tasa Referencia'!$B$2:$B$37,MATCH(B1315,'Tasa Referencia'!$A$2:$A$37,0))</f>
        <v>0.1045</v>
      </c>
      <c r="Y1315" s="16">
        <f>INDEX('Catalogo Proveedores'!$N$2:$N$101,MATCH(A1315,'Catalogo Proveedores'!$A$2:$A$101,0))</f>
        <v>3.1400000000000004E-2</v>
      </c>
      <c r="Z1315" s="14">
        <v>-2.33E-3</v>
      </c>
      <c r="AA1315" s="16">
        <f t="shared" si="102"/>
        <v>0.13356999999999999</v>
      </c>
      <c r="AB1315" s="25">
        <f t="shared" si="103"/>
        <v>1.0502429442334815E-2</v>
      </c>
      <c r="AC1315" s="23">
        <f t="shared" si="104"/>
        <v>0.10466820344031816</v>
      </c>
    </row>
    <row r="1316" spans="1:29" x14ac:dyDescent="0.3">
      <c r="A1316" s="4" t="s">
        <v>148</v>
      </c>
      <c r="B1316" s="18">
        <v>45474</v>
      </c>
      <c r="C1316" s="4" t="s">
        <v>281</v>
      </c>
      <c r="D1316" s="4">
        <v>7</v>
      </c>
      <c r="E1316" s="15">
        <v>695111.34</v>
      </c>
      <c r="F1316" s="19">
        <v>1.0808</v>
      </c>
      <c r="G1316" s="20">
        <v>0</v>
      </c>
      <c r="H1316" s="4">
        <v>85.8</v>
      </c>
      <c r="I1316" s="4">
        <v>7</v>
      </c>
      <c r="J1316" s="4">
        <v>1</v>
      </c>
      <c r="K1316" s="21">
        <v>0.84589999999999999</v>
      </c>
      <c r="L1316" s="21">
        <v>3.1800000000000002E-2</v>
      </c>
      <c r="M1316" s="4">
        <v>0</v>
      </c>
      <c r="N1316" s="4">
        <v>0</v>
      </c>
      <c r="O1316" s="4">
        <v>0</v>
      </c>
      <c r="P1316" s="4">
        <v>92.4</v>
      </c>
      <c r="Q1316" s="15">
        <v>0</v>
      </c>
      <c r="R1316" s="15">
        <v>13934.14</v>
      </c>
      <c r="S1316" s="15">
        <v>2405.46</v>
      </c>
      <c r="T1316" s="15">
        <v>783758.52</v>
      </c>
      <c r="U1316" s="22">
        <f t="shared" si="100"/>
        <v>706640.02</v>
      </c>
      <c r="V1316" s="23">
        <f t="shared" si="101"/>
        <v>9.8395740565601755E-2</v>
      </c>
      <c r="W1316" s="24">
        <f>Parametros!$B$4*H1316+Parametros!$B$5*K1316*100+Parametros!$B$6*P1316+Parametros!$B$7*(1-L1316)*100</f>
        <v>88.41</v>
      </c>
      <c r="X1316" s="16">
        <f>INDEX('Tasa Referencia'!$B$2:$B$37,MATCH(B1316,'Tasa Referencia'!$A$2:$A$37,0))</f>
        <v>0.1027</v>
      </c>
      <c r="Y1316" s="16">
        <f>INDEX('Catalogo Proveedores'!$N$2:$N$101,MATCH(A1316,'Catalogo Proveedores'!$A$2:$A$101,0))</f>
        <v>3.1400000000000004E-2</v>
      </c>
      <c r="Z1316" s="14">
        <v>-1.5299999999999999E-3</v>
      </c>
      <c r="AA1316" s="16">
        <f t="shared" si="102"/>
        <v>0.13256999999999999</v>
      </c>
      <c r="AB1316" s="25">
        <f t="shared" si="103"/>
        <v>1.0428113252949567E-2</v>
      </c>
      <c r="AC1316" s="23">
        <f t="shared" si="104"/>
        <v>8.7967627312652188E-2</v>
      </c>
    </row>
    <row r="1317" spans="1:29" x14ac:dyDescent="0.3">
      <c r="A1317" s="4" t="s">
        <v>148</v>
      </c>
      <c r="B1317" s="18">
        <v>45505</v>
      </c>
      <c r="C1317" s="4" t="s">
        <v>281</v>
      </c>
      <c r="D1317" s="4">
        <v>8</v>
      </c>
      <c r="E1317" s="15">
        <v>611336.76</v>
      </c>
      <c r="F1317" s="19">
        <v>1.0808</v>
      </c>
      <c r="G1317" s="20">
        <v>0</v>
      </c>
      <c r="H1317" s="4">
        <v>83.6</v>
      </c>
      <c r="I1317" s="4">
        <v>6</v>
      </c>
      <c r="J1317" s="4">
        <v>2</v>
      </c>
      <c r="K1317" s="21">
        <v>0.74260000000000004</v>
      </c>
      <c r="L1317" s="21">
        <v>4.3700000000000003E-2</v>
      </c>
      <c r="M1317" s="4">
        <v>3</v>
      </c>
      <c r="N1317" s="4">
        <v>0</v>
      </c>
      <c r="O1317" s="4">
        <v>0</v>
      </c>
      <c r="P1317" s="4">
        <v>90.5</v>
      </c>
      <c r="Q1317" s="15">
        <v>12869.01</v>
      </c>
      <c r="R1317" s="15">
        <v>17786.669999999998</v>
      </c>
      <c r="S1317" s="15">
        <v>3135.62</v>
      </c>
      <c r="T1317" s="15">
        <v>599259.39</v>
      </c>
      <c r="U1317" s="22">
        <f t="shared" si="100"/>
        <v>638856.82000000007</v>
      </c>
      <c r="V1317" s="23">
        <f t="shared" si="101"/>
        <v>-6.60772791561932E-2</v>
      </c>
      <c r="W1317" s="24">
        <f>Parametros!$B$4*H1317+Parametros!$B$5*K1317*100+Parametros!$B$6*P1317+Parametros!$B$7*(1-L1317)*100</f>
        <v>83.982500000000002</v>
      </c>
      <c r="X1317" s="16">
        <f>INDEX('Tasa Referencia'!$B$2:$B$37,MATCH(B1317,'Tasa Referencia'!$A$2:$A$37,0))</f>
        <v>0.1017</v>
      </c>
      <c r="Y1317" s="16">
        <f>INDEX('Catalogo Proveedores'!$N$2:$N$101,MATCH(A1317,'Catalogo Proveedores'!$A$2:$A$101,0))</f>
        <v>3.1400000000000004E-2</v>
      </c>
      <c r="Z1317" s="14">
        <v>-2.32E-3</v>
      </c>
      <c r="AA1317" s="16">
        <f t="shared" si="102"/>
        <v>0.13078000000000001</v>
      </c>
      <c r="AB1317" s="25">
        <f t="shared" si="103"/>
        <v>1.0294936950538291E-2</v>
      </c>
      <c r="AC1317" s="23">
        <f t="shared" si="104"/>
        <v>-7.6372216106731491E-2</v>
      </c>
    </row>
    <row r="1318" spans="1:29" x14ac:dyDescent="0.3">
      <c r="A1318" s="4" t="s">
        <v>148</v>
      </c>
      <c r="B1318" s="18">
        <v>45536</v>
      </c>
      <c r="C1318" s="4" t="s">
        <v>281</v>
      </c>
      <c r="D1318" s="4">
        <v>9</v>
      </c>
      <c r="E1318" s="15">
        <v>606705.99</v>
      </c>
      <c r="F1318" s="19">
        <v>1.0808</v>
      </c>
      <c r="G1318" s="20">
        <v>0</v>
      </c>
      <c r="H1318" s="4">
        <v>84.8</v>
      </c>
      <c r="I1318" s="4">
        <v>6</v>
      </c>
      <c r="J1318" s="4">
        <v>0</v>
      </c>
      <c r="K1318" s="21">
        <v>0.91869999999999996</v>
      </c>
      <c r="L1318" s="21">
        <v>3.9E-2</v>
      </c>
      <c r="M1318" s="4">
        <v>0</v>
      </c>
      <c r="N1318" s="4">
        <v>1</v>
      </c>
      <c r="O1318" s="4">
        <v>99.2</v>
      </c>
      <c r="P1318" s="4">
        <v>89.7</v>
      </c>
      <c r="Q1318" s="15">
        <v>142158.60999999999</v>
      </c>
      <c r="R1318" s="15">
        <v>7200.6</v>
      </c>
      <c r="S1318" s="15">
        <v>2128.35</v>
      </c>
      <c r="T1318" s="15">
        <v>674109.32</v>
      </c>
      <c r="U1318" s="22">
        <f t="shared" si="100"/>
        <v>753936.85</v>
      </c>
      <c r="V1318" s="23">
        <f t="shared" si="101"/>
        <v>-0.11841926469730464</v>
      </c>
      <c r="W1318" s="24">
        <f>Parametros!$B$4*H1318+Parametros!$B$5*K1318*100+Parametros!$B$6*P1318+Parametros!$B$7*(1-L1318)*100</f>
        <v>89.596000000000004</v>
      </c>
      <c r="X1318" s="16">
        <f>INDEX('Tasa Referencia'!$B$2:$B$37,MATCH(B1318,'Tasa Referencia'!$A$2:$A$37,0))</f>
        <v>9.7900000000000001E-2</v>
      </c>
      <c r="Y1318" s="16">
        <f>INDEX('Catalogo Proveedores'!$N$2:$N$101,MATCH(A1318,'Catalogo Proveedores'!$A$2:$A$101,0))</f>
        <v>3.1400000000000004E-2</v>
      </c>
      <c r="Z1318" s="14">
        <v>1.47E-3</v>
      </c>
      <c r="AA1318" s="16">
        <f t="shared" si="102"/>
        <v>0.13077</v>
      </c>
      <c r="AB1318" s="25">
        <f t="shared" si="103"/>
        <v>1.0294192406188341E-2</v>
      </c>
      <c r="AC1318" s="23">
        <f t="shared" si="104"/>
        <v>-0.12871345710349297</v>
      </c>
    </row>
    <row r="1319" spans="1:29" x14ac:dyDescent="0.3">
      <c r="A1319" s="4" t="s">
        <v>148</v>
      </c>
      <c r="B1319" s="18">
        <v>45566</v>
      </c>
      <c r="C1319" s="4" t="s">
        <v>281</v>
      </c>
      <c r="D1319" s="4">
        <v>10</v>
      </c>
      <c r="E1319" s="15">
        <v>554418.68999999994</v>
      </c>
      <c r="F1319" s="19">
        <v>1.0808</v>
      </c>
      <c r="G1319" s="20">
        <v>0</v>
      </c>
      <c r="H1319" s="4">
        <v>82.7</v>
      </c>
      <c r="I1319" s="4">
        <v>6</v>
      </c>
      <c r="J1319" s="4">
        <v>0</v>
      </c>
      <c r="K1319" s="21">
        <v>0.92720000000000002</v>
      </c>
      <c r="L1319" s="21">
        <v>6.9900000000000004E-2</v>
      </c>
      <c r="M1319" s="4">
        <v>1</v>
      </c>
      <c r="N1319" s="4">
        <v>0</v>
      </c>
      <c r="O1319" s="4">
        <v>0</v>
      </c>
      <c r="P1319" s="4">
        <v>94.9</v>
      </c>
      <c r="Q1319" s="15">
        <v>1722.99</v>
      </c>
      <c r="R1319" s="15">
        <v>20486.02</v>
      </c>
      <c r="S1319" s="15">
        <v>3487.75</v>
      </c>
      <c r="T1319" s="15">
        <v>592294.72</v>
      </c>
      <c r="U1319" s="22">
        <f t="shared" si="100"/>
        <v>573139.94999999995</v>
      </c>
      <c r="V1319" s="23">
        <f t="shared" si="101"/>
        <v>3.2339930364397002E-2</v>
      </c>
      <c r="W1319" s="24">
        <f>Parametros!$B$4*H1319+Parametros!$B$5*K1319*100+Parametros!$B$6*P1319+Parametros!$B$7*(1-L1319)*100</f>
        <v>89.692499999999995</v>
      </c>
      <c r="X1319" s="16">
        <f>INDEX('Tasa Referencia'!$B$2:$B$37,MATCH(B1319,'Tasa Referencia'!$A$2:$A$37,0))</f>
        <v>9.5200000000000007E-2</v>
      </c>
      <c r="Y1319" s="16">
        <f>INDEX('Catalogo Proveedores'!$N$2:$N$101,MATCH(A1319,'Catalogo Proveedores'!$A$2:$A$101,0))</f>
        <v>3.1400000000000004E-2</v>
      </c>
      <c r="Z1319" s="14">
        <v>2.5300000000000001E-3</v>
      </c>
      <c r="AA1319" s="16">
        <f t="shared" si="102"/>
        <v>0.12913000000000002</v>
      </c>
      <c r="AB1319" s="25">
        <f t="shared" si="103"/>
        <v>1.0172005394151196E-2</v>
      </c>
      <c r="AC1319" s="23">
        <f t="shared" si="104"/>
        <v>2.2167924970245806E-2</v>
      </c>
    </row>
    <row r="1320" spans="1:29" x14ac:dyDescent="0.3">
      <c r="A1320" s="4" t="s">
        <v>148</v>
      </c>
      <c r="B1320" s="18">
        <v>45597</v>
      </c>
      <c r="C1320" s="4" t="s">
        <v>281</v>
      </c>
      <c r="D1320" s="4">
        <v>11</v>
      </c>
      <c r="E1320" s="15">
        <v>549357.82999999996</v>
      </c>
      <c r="F1320" s="19">
        <v>1.0808</v>
      </c>
      <c r="G1320" s="20">
        <v>0</v>
      </c>
      <c r="H1320" s="4">
        <v>86.9</v>
      </c>
      <c r="I1320" s="4">
        <v>5</v>
      </c>
      <c r="J1320" s="4">
        <v>1</v>
      </c>
      <c r="K1320" s="21">
        <v>0.86170000000000002</v>
      </c>
      <c r="L1320" s="21">
        <v>3.6700000000000003E-2</v>
      </c>
      <c r="M1320" s="4">
        <v>1</v>
      </c>
      <c r="N1320" s="4">
        <v>1</v>
      </c>
      <c r="O1320" s="4">
        <v>76.5</v>
      </c>
      <c r="P1320" s="4">
        <v>95.4</v>
      </c>
      <c r="Q1320" s="15">
        <v>148196.53</v>
      </c>
      <c r="R1320" s="15">
        <v>10199.4</v>
      </c>
      <c r="S1320" s="15">
        <v>2144.5100000000002</v>
      </c>
      <c r="T1320" s="15">
        <v>600641.56000000006</v>
      </c>
      <c r="U1320" s="22">
        <f t="shared" si="100"/>
        <v>705609.25</v>
      </c>
      <c r="V1320" s="23">
        <f t="shared" si="101"/>
        <v>-0.17475928572108784</v>
      </c>
      <c r="W1320" s="24">
        <f>Parametros!$B$4*H1320+Parametros!$B$5*K1320*100+Parametros!$B$6*P1320+Parametros!$B$7*(1-L1320)*100</f>
        <v>89.795500000000004</v>
      </c>
      <c r="X1320" s="16">
        <f>INDEX('Tasa Referencia'!$B$2:$B$37,MATCH(B1320,'Tasa Referencia'!$A$2:$A$37,0))</f>
        <v>9.5600000000000004E-2</v>
      </c>
      <c r="Y1320" s="16">
        <f>INDEX('Catalogo Proveedores'!$N$2:$N$101,MATCH(A1320,'Catalogo Proveedores'!$A$2:$A$101,0))</f>
        <v>3.1400000000000004E-2</v>
      </c>
      <c r="Z1320" s="14">
        <v>6.0200000000000002E-3</v>
      </c>
      <c r="AA1320" s="16">
        <f t="shared" si="102"/>
        <v>0.13302</v>
      </c>
      <c r="AB1320" s="25">
        <f t="shared" si="103"/>
        <v>1.0461562978561156E-2</v>
      </c>
      <c r="AC1320" s="23">
        <f t="shared" si="104"/>
        <v>-0.185220848699649</v>
      </c>
    </row>
    <row r="1321" spans="1:29" x14ac:dyDescent="0.3">
      <c r="A1321" s="4" t="s">
        <v>148</v>
      </c>
      <c r="B1321" s="18">
        <v>45627</v>
      </c>
      <c r="C1321" s="4" t="s">
        <v>281</v>
      </c>
      <c r="D1321" s="4">
        <v>12</v>
      </c>
      <c r="E1321" s="15">
        <v>481763.2</v>
      </c>
      <c r="F1321" s="19">
        <v>1.0808</v>
      </c>
      <c r="G1321" s="20">
        <v>0</v>
      </c>
      <c r="H1321" s="4">
        <v>86.6</v>
      </c>
      <c r="I1321" s="4">
        <v>5</v>
      </c>
      <c r="J1321" s="4">
        <v>1</v>
      </c>
      <c r="K1321" s="21">
        <v>0.8498</v>
      </c>
      <c r="L1321" s="21">
        <v>6.54E-2</v>
      </c>
      <c r="M1321" s="4">
        <v>1</v>
      </c>
      <c r="N1321" s="4">
        <v>0</v>
      </c>
      <c r="O1321" s="4">
        <v>0</v>
      </c>
      <c r="P1321" s="4">
        <v>93.1</v>
      </c>
      <c r="Q1321" s="15">
        <v>17547.46</v>
      </c>
      <c r="R1321" s="15">
        <v>19779.849999999999</v>
      </c>
      <c r="S1321" s="15">
        <v>3125.76</v>
      </c>
      <c r="T1321" s="15">
        <v>540510.92000000004</v>
      </c>
      <c r="U1321" s="22">
        <f t="shared" si="100"/>
        <v>515964.75</v>
      </c>
      <c r="V1321" s="23">
        <f t="shared" si="101"/>
        <v>4.5412903036260652E-2</v>
      </c>
      <c r="W1321" s="24">
        <f>Parametros!$B$4*H1321+Parametros!$B$5*K1321*100+Parametros!$B$6*P1321+Parametros!$B$7*(1-L1321)*100</f>
        <v>88.442999999999984</v>
      </c>
      <c r="X1321" s="16">
        <f>INDEX('Tasa Referencia'!$B$2:$B$37,MATCH(B1321,'Tasa Referencia'!$A$2:$A$37,0))</f>
        <v>9.2399999999999996E-2</v>
      </c>
      <c r="Y1321" s="16">
        <f>INDEX('Catalogo Proveedores'!$N$2:$N$101,MATCH(A1321,'Catalogo Proveedores'!$A$2:$A$101,0))</f>
        <v>3.1400000000000004E-2</v>
      </c>
      <c r="Z1321" s="14">
        <v>2.49E-3</v>
      </c>
      <c r="AA1321" s="16">
        <f t="shared" si="102"/>
        <v>0.12628999999999999</v>
      </c>
      <c r="AB1321" s="25">
        <f t="shared" si="103"/>
        <v>9.9600279507094935E-3</v>
      </c>
      <c r="AC1321" s="23">
        <f t="shared" si="104"/>
        <v>3.5452875085551158E-2</v>
      </c>
    </row>
    <row r="1322" spans="1:29" x14ac:dyDescent="0.3">
      <c r="A1322" s="4" t="s">
        <v>148</v>
      </c>
      <c r="B1322" s="18">
        <v>45658</v>
      </c>
      <c r="C1322" s="4" t="s">
        <v>282</v>
      </c>
      <c r="D1322" s="4">
        <v>1</v>
      </c>
      <c r="E1322" s="15">
        <v>576738.18999999994</v>
      </c>
      <c r="F1322" s="19">
        <v>1.0808</v>
      </c>
      <c r="G1322" s="20">
        <v>0</v>
      </c>
      <c r="H1322" s="4">
        <v>89.1</v>
      </c>
      <c r="I1322" s="4">
        <v>6</v>
      </c>
      <c r="J1322" s="4">
        <v>1</v>
      </c>
      <c r="K1322" s="21">
        <v>0.82509999999999994</v>
      </c>
      <c r="L1322" s="21">
        <v>5.5399999999999998E-2</v>
      </c>
      <c r="M1322" s="4">
        <v>1</v>
      </c>
      <c r="N1322" s="4">
        <v>0</v>
      </c>
      <c r="O1322" s="4">
        <v>0</v>
      </c>
      <c r="P1322" s="4">
        <v>94.5</v>
      </c>
      <c r="Q1322" s="15">
        <v>9943.1</v>
      </c>
      <c r="R1322" s="15">
        <v>18614.27</v>
      </c>
      <c r="S1322" s="15">
        <v>3220.78</v>
      </c>
      <c r="T1322" s="15">
        <v>607664.43000000005</v>
      </c>
      <c r="U1322" s="22">
        <f t="shared" si="100"/>
        <v>602074.77999999991</v>
      </c>
      <c r="V1322" s="23">
        <f t="shared" si="101"/>
        <v>9.1985802098045119E-3</v>
      </c>
      <c r="W1322" s="24">
        <f>Parametros!$B$4*H1322+Parametros!$B$5*K1322*100+Parametros!$B$6*P1322+Parametros!$B$7*(1-L1322)*100</f>
        <v>89.006999999999991</v>
      </c>
      <c r="X1322" s="16">
        <f>INDEX('Tasa Referencia'!$B$2:$B$37,MATCH(B1322,'Tasa Referencia'!$A$2:$A$37,0))</f>
        <v>8.8900000000000007E-2</v>
      </c>
      <c r="Y1322" s="16">
        <f>INDEX('Catalogo Proveedores'!$N$2:$N$101,MATCH(A1322,'Catalogo Proveedores'!$A$2:$A$101,0))</f>
        <v>3.1400000000000004E-2</v>
      </c>
      <c r="Z1322" s="14">
        <v>1.6999999999999999E-3</v>
      </c>
      <c r="AA1322" s="16">
        <f t="shared" si="102"/>
        <v>0.12200000000000001</v>
      </c>
      <c r="AB1322" s="25">
        <f t="shared" si="103"/>
        <v>9.6388916720551165E-3</v>
      </c>
      <c r="AC1322" s="23">
        <f t="shared" si="104"/>
        <v>-4.4031146225060463E-4</v>
      </c>
    </row>
    <row r="1323" spans="1:29" x14ac:dyDescent="0.3">
      <c r="A1323" s="4" t="s">
        <v>148</v>
      </c>
      <c r="B1323" s="18">
        <v>45689</v>
      </c>
      <c r="C1323" s="4" t="s">
        <v>282</v>
      </c>
      <c r="D1323" s="4">
        <v>2</v>
      </c>
      <c r="E1323" s="15">
        <v>634198.46</v>
      </c>
      <c r="F1323" s="19">
        <v>1.0808</v>
      </c>
      <c r="G1323" s="20">
        <v>0</v>
      </c>
      <c r="H1323" s="4">
        <v>89.1</v>
      </c>
      <c r="I1323" s="4">
        <v>6</v>
      </c>
      <c r="J1323" s="4">
        <v>1</v>
      </c>
      <c r="K1323" s="21">
        <v>0.87690000000000001</v>
      </c>
      <c r="L1323" s="21">
        <v>4.1200000000000001E-2</v>
      </c>
      <c r="M1323" s="4">
        <v>0</v>
      </c>
      <c r="N1323" s="4">
        <v>0</v>
      </c>
      <c r="O1323" s="4">
        <v>0</v>
      </c>
      <c r="P1323" s="4">
        <v>94</v>
      </c>
      <c r="Q1323" s="15">
        <v>0</v>
      </c>
      <c r="R1323" s="15">
        <v>7939.51</v>
      </c>
      <c r="S1323" s="15">
        <v>2730.16</v>
      </c>
      <c r="T1323" s="15">
        <v>711402.8</v>
      </c>
      <c r="U1323" s="22">
        <f t="shared" si="100"/>
        <v>639407.80999999994</v>
      </c>
      <c r="V1323" s="23">
        <f t="shared" si="101"/>
        <v>0.10120144312055013</v>
      </c>
      <c r="W1323" s="24">
        <f>Parametros!$B$4*H1323+Parametros!$B$5*K1323*100+Parametros!$B$6*P1323+Parametros!$B$7*(1-L1323)*100</f>
        <v>90.673999999999992</v>
      </c>
      <c r="X1323" s="16">
        <f>INDEX('Tasa Referencia'!$B$2:$B$37,MATCH(B1323,'Tasa Referencia'!$A$2:$A$37,0))</f>
        <v>8.8300000000000003E-2</v>
      </c>
      <c r="Y1323" s="16">
        <f>INDEX('Catalogo Proveedores'!$N$2:$N$101,MATCH(A1323,'Catalogo Proveedores'!$A$2:$A$101,0))</f>
        <v>3.1400000000000004E-2</v>
      </c>
      <c r="Z1323" s="14">
        <v>5.4000000000000003E-3</v>
      </c>
      <c r="AA1323" s="16">
        <f t="shared" si="102"/>
        <v>0.12509999999999999</v>
      </c>
      <c r="AB1323" s="25">
        <f t="shared" si="103"/>
        <v>9.8710607194358868E-3</v>
      </c>
      <c r="AC1323" s="23">
        <f t="shared" si="104"/>
        <v>9.1330382401114241E-2</v>
      </c>
    </row>
    <row r="1324" spans="1:29" x14ac:dyDescent="0.3">
      <c r="A1324" s="4" t="s">
        <v>148</v>
      </c>
      <c r="B1324" s="18">
        <v>45717</v>
      </c>
      <c r="C1324" s="4" t="s">
        <v>282</v>
      </c>
      <c r="D1324" s="4">
        <v>3</v>
      </c>
      <c r="E1324" s="15">
        <v>668108.42000000004</v>
      </c>
      <c r="F1324" s="19">
        <v>1.0808</v>
      </c>
      <c r="G1324" s="20">
        <v>0</v>
      </c>
      <c r="H1324" s="4">
        <v>88.7</v>
      </c>
      <c r="I1324" s="4">
        <v>6</v>
      </c>
      <c r="J1324" s="4">
        <v>0</v>
      </c>
      <c r="K1324" s="21">
        <v>0.95709999999999995</v>
      </c>
      <c r="L1324" s="21">
        <v>4.58E-2</v>
      </c>
      <c r="M1324" s="4">
        <v>0</v>
      </c>
      <c r="N1324" s="4">
        <v>0</v>
      </c>
      <c r="O1324" s="4">
        <v>0</v>
      </c>
      <c r="P1324" s="4">
        <v>92.3</v>
      </c>
      <c r="Q1324" s="15">
        <v>0</v>
      </c>
      <c r="R1324" s="15">
        <v>13835.17</v>
      </c>
      <c r="S1324" s="15">
        <v>2753.4</v>
      </c>
      <c r="T1324" s="15">
        <v>730167.96</v>
      </c>
      <c r="U1324" s="22">
        <f t="shared" si="100"/>
        <v>679190.19000000006</v>
      </c>
      <c r="V1324" s="23">
        <f t="shared" si="101"/>
        <v>6.9816498110927661E-2</v>
      </c>
      <c r="W1324" s="24">
        <f>Parametros!$B$4*H1324+Parametros!$B$5*K1324*100+Parametros!$B$6*P1324+Parametros!$B$7*(1-L1324)*100</f>
        <v>92.530999999999992</v>
      </c>
      <c r="X1324" s="16">
        <f>INDEX('Tasa Referencia'!$B$2:$B$37,MATCH(B1324,'Tasa Referencia'!$A$2:$A$37,0))</f>
        <v>8.6800000000000002E-2</v>
      </c>
      <c r="Y1324" s="16">
        <f>INDEX('Catalogo Proveedores'!$N$2:$N$101,MATCH(A1324,'Catalogo Proveedores'!$A$2:$A$101,0))</f>
        <v>3.1400000000000004E-2</v>
      </c>
      <c r="Z1324" s="14">
        <v>1.5900000000000001E-3</v>
      </c>
      <c r="AA1324" s="16">
        <f t="shared" si="102"/>
        <v>0.11978999999999999</v>
      </c>
      <c r="AB1324" s="25">
        <f t="shared" si="103"/>
        <v>9.4730183165161463E-3</v>
      </c>
      <c r="AC1324" s="23">
        <f t="shared" si="104"/>
        <v>6.0343479794411514E-2</v>
      </c>
    </row>
    <row r="1325" spans="1:29" x14ac:dyDescent="0.3">
      <c r="A1325" s="4" t="s">
        <v>148</v>
      </c>
      <c r="B1325" s="18">
        <v>45748</v>
      </c>
      <c r="C1325" s="4" t="s">
        <v>282</v>
      </c>
      <c r="D1325" s="4">
        <v>4</v>
      </c>
      <c r="E1325" s="15">
        <v>596224.5</v>
      </c>
      <c r="F1325" s="19">
        <v>1.0808</v>
      </c>
      <c r="G1325" s="20">
        <v>0</v>
      </c>
      <c r="H1325" s="4">
        <v>89.9</v>
      </c>
      <c r="I1325" s="4">
        <v>4</v>
      </c>
      <c r="J1325" s="4">
        <v>0</v>
      </c>
      <c r="K1325" s="21">
        <v>0.87619999999999998</v>
      </c>
      <c r="L1325" s="21">
        <v>3.6799999999999999E-2</v>
      </c>
      <c r="M1325" s="4">
        <v>0</v>
      </c>
      <c r="N1325" s="4">
        <v>0</v>
      </c>
      <c r="O1325" s="4">
        <v>0</v>
      </c>
      <c r="P1325" s="4">
        <v>88.2</v>
      </c>
      <c r="Q1325" s="15">
        <v>0</v>
      </c>
      <c r="R1325" s="15">
        <v>11152.74</v>
      </c>
      <c r="S1325" s="15">
        <v>1974.18</v>
      </c>
      <c r="T1325" s="15">
        <v>667497.42000000004</v>
      </c>
      <c r="U1325" s="22">
        <f t="shared" si="100"/>
        <v>605403.05999999994</v>
      </c>
      <c r="V1325" s="23">
        <f t="shared" si="101"/>
        <v>9.3025617986658427E-2</v>
      </c>
      <c r="W1325" s="24">
        <f>Parametros!$B$4*H1325+Parametros!$B$5*K1325*100+Parametros!$B$6*P1325+Parametros!$B$7*(1-L1325)*100</f>
        <v>89.838999999999999</v>
      </c>
      <c r="X1325" s="16">
        <f>INDEX('Tasa Referencia'!$B$2:$B$37,MATCH(B1325,'Tasa Referencia'!$A$2:$A$37,0))</f>
        <v>8.4000000000000005E-2</v>
      </c>
      <c r="Y1325" s="16">
        <f>INDEX('Catalogo Proveedores'!$N$2:$N$101,MATCH(A1325,'Catalogo Proveedores'!$A$2:$A$101,0))</f>
        <v>3.1400000000000004E-2</v>
      </c>
      <c r="Z1325" s="14">
        <v>1.6000000000000001E-3</v>
      </c>
      <c r="AA1325" s="16">
        <f t="shared" si="102"/>
        <v>0.11700000000000001</v>
      </c>
      <c r="AB1325" s="25">
        <f t="shared" si="103"/>
        <v>9.2631835047352062E-3</v>
      </c>
      <c r="AC1325" s="23">
        <f t="shared" si="104"/>
        <v>8.376243448192322E-2</v>
      </c>
    </row>
    <row r="1326" spans="1:29" x14ac:dyDescent="0.3">
      <c r="A1326" s="4" t="s">
        <v>148</v>
      </c>
      <c r="B1326" s="18">
        <v>45778</v>
      </c>
      <c r="C1326" s="4" t="s">
        <v>282</v>
      </c>
      <c r="D1326" s="4">
        <v>5</v>
      </c>
      <c r="E1326" s="15">
        <v>655947.4</v>
      </c>
      <c r="F1326" s="19">
        <v>1.1223000000000001</v>
      </c>
      <c r="G1326" s="20">
        <v>3.85E-2</v>
      </c>
      <c r="H1326" s="4">
        <v>90.2</v>
      </c>
      <c r="I1326" s="4">
        <v>5</v>
      </c>
      <c r="J1326" s="4">
        <v>1</v>
      </c>
      <c r="K1326" s="21">
        <v>0.8196</v>
      </c>
      <c r="L1326" s="21">
        <v>5.2200000000000003E-2</v>
      </c>
      <c r="M1326" s="4">
        <v>1</v>
      </c>
      <c r="N1326" s="4">
        <v>0</v>
      </c>
      <c r="O1326" s="4">
        <v>0</v>
      </c>
      <c r="P1326" s="4">
        <v>97.2</v>
      </c>
      <c r="Q1326" s="15">
        <v>2782.93</v>
      </c>
      <c r="R1326" s="15">
        <v>18626.68</v>
      </c>
      <c r="S1326" s="15">
        <v>3473.65</v>
      </c>
      <c r="T1326" s="15">
        <v>682128.45</v>
      </c>
      <c r="U1326" s="22">
        <f t="shared" si="100"/>
        <v>673883.3600000001</v>
      </c>
      <c r="V1326" s="23">
        <f t="shared" si="101"/>
        <v>1.208729822073812E-2</v>
      </c>
      <c r="W1326" s="24">
        <f>Parametros!$B$4*H1326+Parametros!$B$5*K1326*100+Parametros!$B$6*P1326+Parametros!$B$7*(1-L1326)*100</f>
        <v>89.814999999999998</v>
      </c>
      <c r="X1326" s="16">
        <f>INDEX('Tasa Referencia'!$B$2:$B$37,MATCH(B1326,'Tasa Referencia'!$A$2:$A$37,0))</f>
        <v>8.1699999999999995E-2</v>
      </c>
      <c r="Y1326" s="16">
        <f>INDEX('Catalogo Proveedores'!$N$2:$N$101,MATCH(A1326,'Catalogo Proveedores'!$A$2:$A$101,0))</f>
        <v>3.1400000000000004E-2</v>
      </c>
      <c r="Z1326" s="14">
        <v>3.7399999999999998E-3</v>
      </c>
      <c r="AA1326" s="16">
        <f t="shared" si="102"/>
        <v>0.11684</v>
      </c>
      <c r="AB1326" s="25">
        <f t="shared" si="103"/>
        <v>9.2511354062598805E-3</v>
      </c>
      <c r="AC1326" s="23">
        <f t="shared" si="104"/>
        <v>2.8361628144782398E-3</v>
      </c>
    </row>
    <row r="1327" spans="1:29" x14ac:dyDescent="0.3">
      <c r="A1327" s="4" t="s">
        <v>148</v>
      </c>
      <c r="B1327" s="18">
        <v>45809</v>
      </c>
      <c r="C1327" s="4" t="s">
        <v>282</v>
      </c>
      <c r="D1327" s="4">
        <v>6</v>
      </c>
      <c r="E1327" s="15">
        <v>662073.89</v>
      </c>
      <c r="F1327" s="19">
        <v>1.1223000000000001</v>
      </c>
      <c r="G1327" s="20">
        <v>0</v>
      </c>
      <c r="H1327" s="4">
        <v>94.2</v>
      </c>
      <c r="I1327" s="4">
        <v>6</v>
      </c>
      <c r="J1327" s="4">
        <v>1</v>
      </c>
      <c r="K1327" s="21">
        <v>0.87839999999999996</v>
      </c>
      <c r="L1327" s="21">
        <v>1.38E-2</v>
      </c>
      <c r="M1327" s="4">
        <v>1</v>
      </c>
      <c r="N1327" s="4">
        <v>0</v>
      </c>
      <c r="O1327" s="4">
        <v>0</v>
      </c>
      <c r="P1327" s="4">
        <v>92.1</v>
      </c>
      <c r="Q1327" s="15">
        <v>11582.12</v>
      </c>
      <c r="R1327" s="15">
        <v>4810.07</v>
      </c>
      <c r="S1327" s="15">
        <v>1218.98</v>
      </c>
      <c r="T1327" s="15">
        <v>727757.21</v>
      </c>
      <c r="U1327" s="22">
        <f t="shared" si="100"/>
        <v>677247.1</v>
      </c>
      <c r="V1327" s="23">
        <f t="shared" si="101"/>
        <v>6.9405166044318525E-2</v>
      </c>
      <c r="W1327" s="24">
        <f>Parametros!$B$4*H1327+Parametros!$B$5*K1327*100+Parametros!$B$6*P1327+Parametros!$B$7*(1-L1327)*100</f>
        <v>92.534999999999982</v>
      </c>
      <c r="X1327" s="16">
        <f>INDEX('Tasa Referencia'!$B$2:$B$37,MATCH(B1327,'Tasa Referencia'!$A$2:$A$37,0))</f>
        <v>8.1600000000000006E-2</v>
      </c>
      <c r="Y1327" s="16">
        <f>INDEX('Catalogo Proveedores'!$N$2:$N$101,MATCH(A1327,'Catalogo Proveedores'!$A$2:$A$101,0))</f>
        <v>3.1400000000000004E-2</v>
      </c>
      <c r="Z1327" s="14">
        <v>-3.8999999999999999E-4</v>
      </c>
      <c r="AA1327" s="16">
        <f t="shared" si="102"/>
        <v>0.11261000000000002</v>
      </c>
      <c r="AB1327" s="25">
        <f t="shared" si="103"/>
        <v>8.9320385812305947E-3</v>
      </c>
      <c r="AC1327" s="23">
        <f t="shared" si="104"/>
        <v>6.0473127463087931E-2</v>
      </c>
    </row>
    <row r="1328" spans="1:29" x14ac:dyDescent="0.3">
      <c r="A1328" s="4" t="s">
        <v>148</v>
      </c>
      <c r="B1328" s="18">
        <v>45839</v>
      </c>
      <c r="C1328" s="4" t="s">
        <v>282</v>
      </c>
      <c r="D1328" s="4">
        <v>7</v>
      </c>
      <c r="E1328" s="15">
        <v>691730.44</v>
      </c>
      <c r="F1328" s="19">
        <v>1.1223000000000001</v>
      </c>
      <c r="G1328" s="20">
        <v>0</v>
      </c>
      <c r="H1328" s="4">
        <v>92.2</v>
      </c>
      <c r="I1328" s="4">
        <v>6</v>
      </c>
      <c r="J1328" s="4">
        <v>1</v>
      </c>
      <c r="K1328" s="21">
        <v>0.85129999999999995</v>
      </c>
      <c r="L1328" s="21">
        <v>3.4000000000000002E-2</v>
      </c>
      <c r="M1328" s="4">
        <v>1</v>
      </c>
      <c r="N1328" s="4">
        <v>0</v>
      </c>
      <c r="O1328" s="4">
        <v>0</v>
      </c>
      <c r="P1328" s="4">
        <v>95</v>
      </c>
      <c r="Q1328" s="15">
        <v>7633.16</v>
      </c>
      <c r="R1328" s="15">
        <v>15983.72</v>
      </c>
      <c r="S1328" s="15">
        <v>2529.17</v>
      </c>
      <c r="T1328" s="15">
        <v>706119.37</v>
      </c>
      <c r="U1328" s="22">
        <f t="shared" si="100"/>
        <v>712818.14999999991</v>
      </c>
      <c r="V1328" s="23">
        <f t="shared" si="101"/>
        <v>-9.4867529267748472E-3</v>
      </c>
      <c r="W1328" s="24">
        <f>Parametros!$B$4*H1328+Parametros!$B$5*K1328*100+Parametros!$B$6*P1328+Parametros!$B$7*(1-L1328)*100</f>
        <v>91.298999999999992</v>
      </c>
      <c r="X1328" s="16">
        <f>INDEX('Tasa Referencia'!$B$2:$B$37,MATCH(B1328,'Tasa Referencia'!$A$2:$A$37,0))</f>
        <v>8.0699999999999994E-2</v>
      </c>
      <c r="Y1328" s="16">
        <f>INDEX('Catalogo Proveedores'!$N$2:$N$101,MATCH(A1328,'Catalogo Proveedores'!$A$2:$A$101,0))</f>
        <v>3.1400000000000004E-2</v>
      </c>
      <c r="Z1328" s="14">
        <v>-1.8000000000000001E-4</v>
      </c>
      <c r="AA1328" s="16">
        <f t="shared" si="102"/>
        <v>0.11192000000000001</v>
      </c>
      <c r="AB1328" s="25">
        <f t="shared" si="103"/>
        <v>8.8798818608804009E-3</v>
      </c>
      <c r="AC1328" s="23">
        <f t="shared" si="104"/>
        <v>-1.8366634787655246E-2</v>
      </c>
    </row>
    <row r="1329" spans="1:29" x14ac:dyDescent="0.3">
      <c r="A1329" s="4" t="s">
        <v>148</v>
      </c>
      <c r="B1329" s="18">
        <v>45870</v>
      </c>
      <c r="C1329" s="4" t="s">
        <v>282</v>
      </c>
      <c r="D1329" s="4">
        <v>8</v>
      </c>
      <c r="E1329" s="15">
        <v>624565.57999999996</v>
      </c>
      <c r="F1329" s="19">
        <v>1.1223000000000001</v>
      </c>
      <c r="G1329" s="20">
        <v>0</v>
      </c>
      <c r="H1329" s="4">
        <v>89.1</v>
      </c>
      <c r="I1329" s="4">
        <v>7</v>
      </c>
      <c r="J1329" s="4">
        <v>2</v>
      </c>
      <c r="K1329" s="21">
        <v>0.69950000000000001</v>
      </c>
      <c r="L1329" s="21">
        <v>5.79E-2</v>
      </c>
      <c r="M1329" s="4">
        <v>2</v>
      </c>
      <c r="N1329" s="4">
        <v>0</v>
      </c>
      <c r="O1329" s="4">
        <v>0</v>
      </c>
      <c r="P1329" s="4">
        <v>91.4</v>
      </c>
      <c r="Q1329" s="15">
        <v>14028.27</v>
      </c>
      <c r="R1329" s="15">
        <v>12659.44</v>
      </c>
      <c r="S1329" s="15">
        <v>4001.31</v>
      </c>
      <c r="T1329" s="15">
        <v>601739.6</v>
      </c>
      <c r="U1329" s="22">
        <f t="shared" si="100"/>
        <v>647251.97999999986</v>
      </c>
      <c r="V1329" s="23">
        <f t="shared" si="101"/>
        <v>-7.5634676527853398E-2</v>
      </c>
      <c r="W1329" s="24">
        <f>Parametros!$B$4*H1329+Parametros!$B$5*K1329*100+Parametros!$B$6*P1329+Parametros!$B$7*(1-L1329)*100</f>
        <v>84.581499999999991</v>
      </c>
      <c r="X1329" s="16">
        <f>INDEX('Tasa Referencia'!$B$2:$B$37,MATCH(B1329,'Tasa Referencia'!$A$2:$A$37,0))</f>
        <v>7.7399999999999997E-2</v>
      </c>
      <c r="Y1329" s="16">
        <f>INDEX('Catalogo Proveedores'!$N$2:$N$101,MATCH(A1329,'Catalogo Proveedores'!$A$2:$A$101,0))</f>
        <v>3.1400000000000004E-2</v>
      </c>
      <c r="Z1329" s="14">
        <v>1.7700000000000001E-3</v>
      </c>
      <c r="AA1329" s="16">
        <f t="shared" si="102"/>
        <v>0.11057</v>
      </c>
      <c r="AB1329" s="25">
        <f t="shared" si="103"/>
        <v>8.7777502376407135E-3</v>
      </c>
      <c r="AC1329" s="23">
        <f t="shared" si="104"/>
        <v>-8.4412426765494111E-2</v>
      </c>
    </row>
    <row r="1330" spans="1:29" x14ac:dyDescent="0.3">
      <c r="A1330" s="4" t="s">
        <v>148</v>
      </c>
      <c r="B1330" s="18">
        <v>45901</v>
      </c>
      <c r="C1330" s="4" t="s">
        <v>282</v>
      </c>
      <c r="D1330" s="4">
        <v>9</v>
      </c>
      <c r="E1330" s="15">
        <v>662114.30000000005</v>
      </c>
      <c r="F1330" s="19">
        <v>1.1223000000000001</v>
      </c>
      <c r="G1330" s="20">
        <v>0</v>
      </c>
      <c r="H1330" s="4">
        <v>85.9</v>
      </c>
      <c r="I1330" s="4">
        <v>5</v>
      </c>
      <c r="J1330" s="4">
        <v>1</v>
      </c>
      <c r="K1330" s="21">
        <v>0.86160000000000003</v>
      </c>
      <c r="L1330" s="21">
        <v>6.0400000000000002E-2</v>
      </c>
      <c r="M1330" s="4">
        <v>1</v>
      </c>
      <c r="N1330" s="4">
        <v>0</v>
      </c>
      <c r="O1330" s="4">
        <v>0</v>
      </c>
      <c r="P1330" s="4">
        <v>98</v>
      </c>
      <c r="Q1330" s="15">
        <v>2374.5500000000002</v>
      </c>
      <c r="R1330" s="15">
        <v>24834.5</v>
      </c>
      <c r="S1330" s="15">
        <v>3996.27</v>
      </c>
      <c r="T1330" s="15">
        <v>714177.69</v>
      </c>
      <c r="U1330" s="22">
        <f t="shared" si="100"/>
        <v>685327.08000000007</v>
      </c>
      <c r="V1330" s="23">
        <f t="shared" si="101"/>
        <v>4.0396963394361801E-2</v>
      </c>
      <c r="W1330" s="24">
        <f>Parametros!$B$4*H1330+Parametros!$B$5*K1330*100+Parametros!$B$6*P1330+Parametros!$B$7*(1-L1330)*100</f>
        <v>89.606999999999999</v>
      </c>
      <c r="X1330" s="16">
        <f>INDEX('Tasa Referencia'!$B$2:$B$37,MATCH(B1330,'Tasa Referencia'!$A$2:$A$37,0))</f>
        <v>7.4899999999999994E-2</v>
      </c>
      <c r="Y1330" s="16">
        <f>INDEX('Catalogo Proveedores'!$N$2:$N$101,MATCH(A1330,'Catalogo Proveedores'!$A$2:$A$101,0))</f>
        <v>3.1400000000000004E-2</v>
      </c>
      <c r="Z1330" s="14">
        <v>-1.5499999999999999E-3</v>
      </c>
      <c r="AA1330" s="16">
        <f t="shared" si="102"/>
        <v>0.10475000000000001</v>
      </c>
      <c r="AB1330" s="25">
        <f t="shared" si="103"/>
        <v>8.3361424910914916E-3</v>
      </c>
      <c r="AC1330" s="23">
        <f t="shared" si="104"/>
        <v>3.206082090327031E-2</v>
      </c>
    </row>
    <row r="1331" spans="1:29" x14ac:dyDescent="0.3">
      <c r="A1331" s="4" t="s">
        <v>148</v>
      </c>
      <c r="B1331" s="18">
        <v>45931</v>
      </c>
      <c r="C1331" s="4" t="s">
        <v>282</v>
      </c>
      <c r="D1331" s="4">
        <v>10</v>
      </c>
      <c r="E1331" s="15">
        <v>631162.19999999995</v>
      </c>
      <c r="F1331" s="19">
        <v>1.1223000000000001</v>
      </c>
      <c r="G1331" s="20">
        <v>0</v>
      </c>
      <c r="H1331" s="4">
        <v>84.2</v>
      </c>
      <c r="I1331" s="4">
        <v>5</v>
      </c>
      <c r="J1331" s="4">
        <v>1</v>
      </c>
      <c r="K1331" s="21">
        <v>0.88780000000000003</v>
      </c>
      <c r="L1331" s="21">
        <v>6.2399999999999997E-2</v>
      </c>
      <c r="M1331" s="4">
        <v>3</v>
      </c>
      <c r="N1331" s="4">
        <v>1</v>
      </c>
      <c r="O1331" s="4">
        <v>41.1</v>
      </c>
      <c r="P1331" s="4">
        <v>91.4</v>
      </c>
      <c r="Q1331" s="15">
        <v>129793.06</v>
      </c>
      <c r="R1331" s="15">
        <v>11863.6</v>
      </c>
      <c r="S1331" s="15">
        <v>3921.42</v>
      </c>
      <c r="T1331" s="15">
        <v>690993.91</v>
      </c>
      <c r="U1331" s="22">
        <f t="shared" si="100"/>
        <v>768897.44</v>
      </c>
      <c r="V1331" s="23">
        <f t="shared" si="101"/>
        <v>-0.11274126858802548</v>
      </c>
      <c r="W1331" s="24">
        <f>Parametros!$B$4*H1331+Parametros!$B$5*K1331*100+Parametros!$B$6*P1331+Parametros!$B$7*(1-L1331)*100</f>
        <v>88.447999999999993</v>
      </c>
      <c r="X1331" s="16">
        <f>INDEX('Tasa Referencia'!$B$2:$B$37,MATCH(B1331,'Tasa Referencia'!$A$2:$A$37,0))</f>
        <v>7.4300000000000005E-2</v>
      </c>
      <c r="Y1331" s="16">
        <f>INDEX('Catalogo Proveedores'!$N$2:$N$101,MATCH(A1331,'Catalogo Proveedores'!$A$2:$A$101,0))</f>
        <v>3.1400000000000004E-2</v>
      </c>
      <c r="Z1331" s="14">
        <v>6.7000000000000002E-4</v>
      </c>
      <c r="AA1331" s="16">
        <f t="shared" si="102"/>
        <v>0.10637000000000002</v>
      </c>
      <c r="AB1331" s="25">
        <f t="shared" si="103"/>
        <v>8.4592780197592088E-3</v>
      </c>
      <c r="AC1331" s="23">
        <f t="shared" si="104"/>
        <v>-0.12120054660778469</v>
      </c>
    </row>
    <row r="1332" spans="1:29" x14ac:dyDescent="0.3">
      <c r="A1332" s="4" t="s">
        <v>148</v>
      </c>
      <c r="B1332" s="18">
        <v>45962</v>
      </c>
      <c r="C1332" s="4" t="s">
        <v>282</v>
      </c>
      <c r="D1332" s="4">
        <v>11</v>
      </c>
      <c r="E1332" s="15">
        <v>589841.98</v>
      </c>
      <c r="F1332" s="19">
        <v>1.1223000000000001</v>
      </c>
      <c r="G1332" s="20">
        <v>0</v>
      </c>
      <c r="H1332" s="4">
        <v>84.4</v>
      </c>
      <c r="I1332" s="4">
        <v>6</v>
      </c>
      <c r="J1332" s="4">
        <v>1</v>
      </c>
      <c r="K1332" s="21">
        <v>0.90580000000000005</v>
      </c>
      <c r="L1332" s="21">
        <v>6.7199999999999996E-2</v>
      </c>
      <c r="M1332" s="4">
        <v>2</v>
      </c>
      <c r="N1332" s="4">
        <v>1</v>
      </c>
      <c r="O1332" s="4">
        <v>53.7</v>
      </c>
      <c r="P1332" s="4">
        <v>90</v>
      </c>
      <c r="Q1332" s="15">
        <v>120521.69</v>
      </c>
      <c r="R1332" s="15">
        <v>13303.97</v>
      </c>
      <c r="S1332" s="15">
        <v>3921.25</v>
      </c>
      <c r="T1332" s="15">
        <v>628624.22</v>
      </c>
      <c r="U1332" s="22">
        <f t="shared" si="100"/>
        <v>719746.3899999999</v>
      </c>
      <c r="V1332" s="23">
        <f t="shared" si="101"/>
        <v>-0.14495491440021183</v>
      </c>
      <c r="W1332" s="24">
        <f>Parametros!$B$4*H1332+Parametros!$B$5*K1332*100+Parametros!$B$6*P1332+Parametros!$B$7*(1-L1332)*100</f>
        <v>88.706000000000003</v>
      </c>
      <c r="X1332" s="16">
        <f>INDEX('Tasa Referencia'!$B$2:$B$37,MATCH(B1332,'Tasa Referencia'!$A$2:$A$37,0))</f>
        <v>7.2800000000000004E-2</v>
      </c>
      <c r="Y1332" s="16">
        <f>INDEX('Catalogo Proveedores'!$N$2:$N$101,MATCH(A1332,'Catalogo Proveedores'!$A$2:$A$101,0))</f>
        <v>3.1400000000000004E-2</v>
      </c>
      <c r="Z1332" s="14">
        <v>2.0600000000000002E-3</v>
      </c>
      <c r="AA1332" s="16">
        <f t="shared" si="102"/>
        <v>0.10626000000000002</v>
      </c>
      <c r="AB1332" s="25">
        <f t="shared" si="103"/>
        <v>8.4509221972686177E-3</v>
      </c>
      <c r="AC1332" s="23">
        <f t="shared" si="104"/>
        <v>-0.15340583659748044</v>
      </c>
    </row>
    <row r="1333" spans="1:29" x14ac:dyDescent="0.3">
      <c r="A1333" s="4" t="s">
        <v>148</v>
      </c>
      <c r="B1333" s="18">
        <v>45992</v>
      </c>
      <c r="C1333" s="4" t="s">
        <v>282</v>
      </c>
      <c r="D1333" s="4">
        <v>12</v>
      </c>
      <c r="E1333" s="15">
        <v>524151.61</v>
      </c>
      <c r="F1333" s="19">
        <v>1.1223000000000001</v>
      </c>
      <c r="G1333" s="20">
        <v>0</v>
      </c>
      <c r="H1333" s="4">
        <v>85</v>
      </c>
      <c r="I1333" s="4">
        <v>7</v>
      </c>
      <c r="J1333" s="4">
        <v>1</v>
      </c>
      <c r="K1333" s="21">
        <v>0.89739999999999998</v>
      </c>
      <c r="L1333" s="21">
        <v>6.0900000000000003E-2</v>
      </c>
      <c r="M1333" s="4">
        <v>0</v>
      </c>
      <c r="N1333" s="4">
        <v>0</v>
      </c>
      <c r="O1333" s="4">
        <v>0</v>
      </c>
      <c r="P1333" s="4">
        <v>85.1</v>
      </c>
      <c r="Q1333" s="15">
        <v>0</v>
      </c>
      <c r="R1333" s="15">
        <v>13116.99</v>
      </c>
      <c r="S1333" s="15">
        <v>3185.45</v>
      </c>
      <c r="T1333" s="15">
        <v>605691.25</v>
      </c>
      <c r="U1333" s="22">
        <f t="shared" si="100"/>
        <v>534083.15</v>
      </c>
      <c r="V1333" s="23">
        <f t="shared" si="101"/>
        <v>0.11822541600196466</v>
      </c>
      <c r="W1333" s="24">
        <f>Parametros!$B$4*H1333+Parametros!$B$5*K1333*100+Parametros!$B$6*P1333+Parametros!$B$7*(1-L1333)*100</f>
        <v>87.778499999999994</v>
      </c>
      <c r="X1333" s="16">
        <f>INDEX('Tasa Referencia'!$B$2:$B$37,MATCH(B1333,'Tasa Referencia'!$A$2:$A$37,0))</f>
        <v>6.9599999999999995E-2</v>
      </c>
      <c r="Y1333" s="16">
        <f>INDEX('Catalogo Proveedores'!$N$2:$N$101,MATCH(A1333,'Catalogo Proveedores'!$A$2:$A$101,0))</f>
        <v>3.1400000000000004E-2</v>
      </c>
      <c r="Z1333" s="14">
        <v>3.9300000000000003E-3</v>
      </c>
      <c r="AA1333" s="16">
        <f t="shared" si="102"/>
        <v>0.10493000000000001</v>
      </c>
      <c r="AB1333" s="25">
        <f t="shared" si="103"/>
        <v>8.3498323872255309E-3</v>
      </c>
      <c r="AC1333" s="23">
        <f t="shared" si="104"/>
        <v>0.10987558361473913</v>
      </c>
    </row>
    <row r="1334" spans="1:29" x14ac:dyDescent="0.3">
      <c r="A1334" s="4" t="s">
        <v>150</v>
      </c>
      <c r="B1334" s="18">
        <v>44927</v>
      </c>
      <c r="C1334" s="4" t="s">
        <v>279</v>
      </c>
      <c r="D1334" s="4">
        <v>1</v>
      </c>
      <c r="E1334" s="15">
        <v>779022.14</v>
      </c>
      <c r="F1334" s="19">
        <v>1</v>
      </c>
      <c r="G1334" s="20">
        <v>0</v>
      </c>
      <c r="H1334" s="4">
        <v>78.400000000000006</v>
      </c>
      <c r="I1334" s="4">
        <v>9</v>
      </c>
      <c r="J1334" s="4">
        <v>2</v>
      </c>
      <c r="K1334" s="21">
        <v>0.79690000000000005</v>
      </c>
      <c r="L1334" s="21">
        <v>0.1143</v>
      </c>
      <c r="M1334" s="4">
        <v>1</v>
      </c>
      <c r="N1334" s="4">
        <v>1</v>
      </c>
      <c r="O1334" s="4">
        <v>8.6</v>
      </c>
      <c r="P1334" s="4">
        <v>97</v>
      </c>
      <c r="Q1334" s="15">
        <v>36710.839999999997</v>
      </c>
      <c r="R1334" s="15">
        <v>60344.56</v>
      </c>
      <c r="S1334" s="15">
        <v>29838.73</v>
      </c>
      <c r="T1334" s="15">
        <v>778409.35</v>
      </c>
      <c r="U1334" s="22">
        <f t="shared" si="100"/>
        <v>846238.81</v>
      </c>
      <c r="V1334" s="23">
        <f t="shared" si="101"/>
        <v>-8.7138547346585798E-2</v>
      </c>
      <c r="W1334" s="24">
        <f>Parametros!$B$4*H1334+Parametros!$B$5*K1334*100+Parametros!$B$6*P1334+Parametros!$B$7*(1-L1334)*100</f>
        <v>84.032499999999999</v>
      </c>
      <c r="X1334" s="16">
        <f>INDEX('Tasa Referencia'!$B$2:$B$37,MATCH(B1334,'Tasa Referencia'!$A$2:$A$37,0))</f>
        <v>0.1125</v>
      </c>
      <c r="Y1334" s="16">
        <f>INDEX('Catalogo Proveedores'!$N$2:$N$101,MATCH(A1334,'Catalogo Proveedores'!$A$2:$A$101,0))</f>
        <v>3.2599999999999997E-2</v>
      </c>
      <c r="Z1334" s="14">
        <v>-8.0000000000000007E-5</v>
      </c>
      <c r="AA1334" s="16">
        <f t="shared" si="102"/>
        <v>0.14502000000000001</v>
      </c>
      <c r="AB1334" s="25">
        <f t="shared" si="103"/>
        <v>1.1349093148056877E-2</v>
      </c>
      <c r="AC1334" s="23">
        <f t="shared" si="104"/>
        <v>-9.8487640494642675E-2</v>
      </c>
    </row>
    <row r="1335" spans="1:29" x14ac:dyDescent="0.3">
      <c r="A1335" s="4" t="s">
        <v>150</v>
      </c>
      <c r="B1335" s="18">
        <v>44958</v>
      </c>
      <c r="C1335" s="4" t="s">
        <v>279</v>
      </c>
      <c r="D1335" s="4">
        <v>2</v>
      </c>
      <c r="E1335" s="15">
        <v>881641.06</v>
      </c>
      <c r="F1335" s="19">
        <v>1</v>
      </c>
      <c r="G1335" s="20">
        <v>0</v>
      </c>
      <c r="H1335" s="4">
        <v>77.2</v>
      </c>
      <c r="I1335" s="4">
        <v>6</v>
      </c>
      <c r="J1335" s="4">
        <v>1</v>
      </c>
      <c r="K1335" s="21">
        <v>0.84250000000000003</v>
      </c>
      <c r="L1335" s="21">
        <v>7.6600000000000001E-2</v>
      </c>
      <c r="M1335" s="4">
        <v>1</v>
      </c>
      <c r="N1335" s="4">
        <v>0</v>
      </c>
      <c r="O1335" s="4">
        <v>0</v>
      </c>
      <c r="P1335" s="4">
        <v>100</v>
      </c>
      <c r="Q1335" s="15">
        <v>2202.15</v>
      </c>
      <c r="R1335" s="15">
        <v>37894.230000000003</v>
      </c>
      <c r="S1335" s="15">
        <v>22022.73</v>
      </c>
      <c r="T1335" s="15">
        <v>940099.03</v>
      </c>
      <c r="U1335" s="22">
        <f t="shared" si="100"/>
        <v>899714.71000000008</v>
      </c>
      <c r="V1335" s="23">
        <f t="shared" si="101"/>
        <v>4.2957516933083049E-2</v>
      </c>
      <c r="W1335" s="24">
        <f>Parametros!$B$4*H1335+Parametros!$B$5*K1335*100+Parametros!$B$6*P1335+Parametros!$B$7*(1-L1335)*100</f>
        <v>86.146000000000001</v>
      </c>
      <c r="X1335" s="16">
        <f>INDEX('Tasa Referencia'!$B$2:$B$37,MATCH(B1335,'Tasa Referencia'!$A$2:$A$37,0))</f>
        <v>0.11409999999999999</v>
      </c>
      <c r="Y1335" s="16">
        <f>INDEX('Catalogo Proveedores'!$N$2:$N$101,MATCH(A1335,'Catalogo Proveedores'!$A$2:$A$101,0))</f>
        <v>3.2599999999999997E-2</v>
      </c>
      <c r="Z1335" s="14">
        <v>2.5600000000000002E-3</v>
      </c>
      <c r="AA1335" s="16">
        <f t="shared" si="102"/>
        <v>0.14926</v>
      </c>
      <c r="AB1335" s="25">
        <f t="shared" si="103"/>
        <v>1.1660649533443701E-2</v>
      </c>
      <c r="AC1335" s="23">
        <f t="shared" si="104"/>
        <v>3.1296867399639348E-2</v>
      </c>
    </row>
    <row r="1336" spans="1:29" x14ac:dyDescent="0.3">
      <c r="A1336" s="4" t="s">
        <v>150</v>
      </c>
      <c r="B1336" s="18">
        <v>44986</v>
      </c>
      <c r="C1336" s="4" t="s">
        <v>279</v>
      </c>
      <c r="D1336" s="4">
        <v>3</v>
      </c>
      <c r="E1336" s="15">
        <v>911308.4</v>
      </c>
      <c r="F1336" s="19">
        <v>1</v>
      </c>
      <c r="G1336" s="20">
        <v>0</v>
      </c>
      <c r="H1336" s="4">
        <v>77.5</v>
      </c>
      <c r="I1336" s="4">
        <v>6</v>
      </c>
      <c r="J1336" s="4">
        <v>1</v>
      </c>
      <c r="K1336" s="21">
        <v>0.7681</v>
      </c>
      <c r="L1336" s="21">
        <v>0.1278</v>
      </c>
      <c r="M1336" s="4">
        <v>2</v>
      </c>
      <c r="N1336" s="4">
        <v>0</v>
      </c>
      <c r="O1336" s="4">
        <v>0</v>
      </c>
      <c r="P1336" s="4">
        <v>93.4</v>
      </c>
      <c r="Q1336" s="15">
        <v>10955.48</v>
      </c>
      <c r="R1336" s="15">
        <v>81268.62</v>
      </c>
      <c r="S1336" s="15">
        <v>36749.949999999997</v>
      </c>
      <c r="T1336" s="15">
        <v>933967.52</v>
      </c>
      <c r="U1336" s="22">
        <f t="shared" si="100"/>
        <v>966782.55</v>
      </c>
      <c r="V1336" s="23">
        <f t="shared" si="101"/>
        <v>-3.5135086924650255E-2</v>
      </c>
      <c r="W1336" s="24">
        <f>Parametros!$B$4*H1336+Parametros!$B$5*K1336*100+Parametros!$B$6*P1336+Parametros!$B$7*(1-L1336)*100</f>
        <v>81.930999999999997</v>
      </c>
      <c r="X1336" s="16">
        <f>INDEX('Tasa Referencia'!$B$2:$B$37,MATCH(B1336,'Tasa Referencia'!$A$2:$A$37,0))</f>
        <v>0.114</v>
      </c>
      <c r="Y1336" s="16">
        <f>INDEX('Catalogo Proveedores'!$N$2:$N$101,MATCH(A1336,'Catalogo Proveedores'!$A$2:$A$101,0))</f>
        <v>3.2599999999999997E-2</v>
      </c>
      <c r="Z1336" s="14">
        <v>7.8600000000000007E-3</v>
      </c>
      <c r="AA1336" s="16">
        <f t="shared" si="102"/>
        <v>0.15446000000000001</v>
      </c>
      <c r="AB1336" s="25">
        <f t="shared" si="103"/>
        <v>1.2041311677944533E-2</v>
      </c>
      <c r="AC1336" s="23">
        <f t="shared" si="104"/>
        <v>-4.7176398602594788E-2</v>
      </c>
    </row>
    <row r="1337" spans="1:29" x14ac:dyDescent="0.3">
      <c r="A1337" s="4" t="s">
        <v>150</v>
      </c>
      <c r="B1337" s="18">
        <v>45017</v>
      </c>
      <c r="C1337" s="4" t="s">
        <v>279</v>
      </c>
      <c r="D1337" s="4">
        <v>4</v>
      </c>
      <c r="E1337" s="15">
        <v>997635.4</v>
      </c>
      <c r="F1337" s="19">
        <v>1</v>
      </c>
      <c r="G1337" s="20">
        <v>0</v>
      </c>
      <c r="H1337" s="4">
        <v>79.900000000000006</v>
      </c>
      <c r="I1337" s="4">
        <v>5</v>
      </c>
      <c r="J1337" s="4">
        <v>0</v>
      </c>
      <c r="K1337" s="21">
        <v>0.9143</v>
      </c>
      <c r="L1337" s="21">
        <v>0.1187</v>
      </c>
      <c r="M1337" s="4">
        <v>1</v>
      </c>
      <c r="N1337" s="4">
        <v>1</v>
      </c>
      <c r="O1337" s="4">
        <v>89</v>
      </c>
      <c r="P1337" s="4">
        <v>97.2</v>
      </c>
      <c r="Q1337" s="15">
        <v>342729.48</v>
      </c>
      <c r="R1337" s="15">
        <v>45426.13</v>
      </c>
      <c r="S1337" s="15">
        <v>35539.269999999997</v>
      </c>
      <c r="T1337" s="15">
        <v>1082599.82</v>
      </c>
      <c r="U1337" s="22">
        <f t="shared" si="100"/>
        <v>1350251.7399999998</v>
      </c>
      <c r="V1337" s="23">
        <f t="shared" si="101"/>
        <v>-0.24723070801914568</v>
      </c>
      <c r="W1337" s="24">
        <f>Parametros!$B$4*H1337+Parametros!$B$5*K1337*100+Parametros!$B$6*P1337+Parametros!$B$7*(1-L1337)*100</f>
        <v>88.0535</v>
      </c>
      <c r="X1337" s="16">
        <f>INDEX('Tasa Referencia'!$B$2:$B$37,MATCH(B1337,'Tasa Referencia'!$A$2:$A$37,0))</f>
        <v>0.1119</v>
      </c>
      <c r="Y1337" s="16">
        <f>INDEX('Catalogo Proveedores'!$N$2:$N$101,MATCH(A1337,'Catalogo Proveedores'!$A$2:$A$101,0))</f>
        <v>3.2599999999999997E-2</v>
      </c>
      <c r="Z1337" s="14">
        <v>2.9099999999999998E-3</v>
      </c>
      <c r="AA1337" s="16">
        <f t="shared" si="102"/>
        <v>0.14740999999999999</v>
      </c>
      <c r="AB1337" s="25">
        <f t="shared" si="103"/>
        <v>1.1524840805987591E-2</v>
      </c>
      <c r="AC1337" s="23">
        <f t="shared" si="104"/>
        <v>-0.2587555488251333</v>
      </c>
    </row>
    <row r="1338" spans="1:29" x14ac:dyDescent="0.3">
      <c r="A1338" s="4" t="s">
        <v>150</v>
      </c>
      <c r="B1338" s="18">
        <v>45047</v>
      </c>
      <c r="C1338" s="4" t="s">
        <v>279</v>
      </c>
      <c r="D1338" s="4">
        <v>5</v>
      </c>
      <c r="E1338" s="15">
        <v>990416.24</v>
      </c>
      <c r="F1338" s="19">
        <v>1</v>
      </c>
      <c r="G1338" s="20">
        <v>0</v>
      </c>
      <c r="H1338" s="4">
        <v>81.400000000000006</v>
      </c>
      <c r="I1338" s="4">
        <v>9</v>
      </c>
      <c r="J1338" s="4">
        <v>1</v>
      </c>
      <c r="K1338" s="21">
        <v>0.8498</v>
      </c>
      <c r="L1338" s="21">
        <v>4.9399999999999999E-2</v>
      </c>
      <c r="M1338" s="4">
        <v>1</v>
      </c>
      <c r="N1338" s="4">
        <v>0</v>
      </c>
      <c r="O1338" s="4">
        <v>0</v>
      </c>
      <c r="P1338" s="4">
        <v>93</v>
      </c>
      <c r="Q1338" s="15">
        <v>1535.31</v>
      </c>
      <c r="R1338" s="15">
        <v>14933.42</v>
      </c>
      <c r="S1338" s="15">
        <v>16663.84</v>
      </c>
      <c r="T1338" s="15">
        <v>1042817.57</v>
      </c>
      <c r="U1338" s="22">
        <f t="shared" si="100"/>
        <v>990221.13000000012</v>
      </c>
      <c r="V1338" s="23">
        <f t="shared" si="101"/>
        <v>5.0436856371723605E-2</v>
      </c>
      <c r="W1338" s="24">
        <f>Parametros!$B$4*H1338+Parametros!$B$5*K1338*100+Parametros!$B$6*P1338+Parametros!$B$7*(1-L1338)*100</f>
        <v>86.843000000000004</v>
      </c>
      <c r="X1338" s="16">
        <f>INDEX('Tasa Referencia'!$B$2:$B$37,MATCH(B1338,'Tasa Referencia'!$A$2:$A$37,0))</f>
        <v>0.11210000000000001</v>
      </c>
      <c r="Y1338" s="16">
        <f>INDEX('Catalogo Proveedores'!$N$2:$N$101,MATCH(A1338,'Catalogo Proveedores'!$A$2:$A$101,0))</f>
        <v>3.2599999999999997E-2</v>
      </c>
      <c r="Z1338" s="14">
        <v>1E-4</v>
      </c>
      <c r="AA1338" s="16">
        <f t="shared" si="102"/>
        <v>0.14479999999999998</v>
      </c>
      <c r="AB1338" s="25">
        <f t="shared" si="103"/>
        <v>1.1332898642245848E-2</v>
      </c>
      <c r="AC1338" s="23">
        <f t="shared" si="104"/>
        <v>3.9103957729477758E-2</v>
      </c>
    </row>
    <row r="1339" spans="1:29" x14ac:dyDescent="0.3">
      <c r="A1339" s="4" t="s">
        <v>150</v>
      </c>
      <c r="B1339" s="18">
        <v>45078</v>
      </c>
      <c r="C1339" s="4" t="s">
        <v>279</v>
      </c>
      <c r="D1339" s="4">
        <v>6</v>
      </c>
      <c r="E1339" s="15">
        <v>974696.97</v>
      </c>
      <c r="F1339" s="19">
        <v>1</v>
      </c>
      <c r="G1339" s="20">
        <v>0</v>
      </c>
      <c r="H1339" s="4">
        <v>80.599999999999994</v>
      </c>
      <c r="I1339" s="4">
        <v>6</v>
      </c>
      <c r="J1339" s="4">
        <v>1</v>
      </c>
      <c r="K1339" s="21">
        <v>0.83250000000000002</v>
      </c>
      <c r="L1339" s="21">
        <v>0.11</v>
      </c>
      <c r="M1339" s="4">
        <v>2</v>
      </c>
      <c r="N1339" s="4">
        <v>0</v>
      </c>
      <c r="O1339" s="4">
        <v>0</v>
      </c>
      <c r="P1339" s="4">
        <v>93.6</v>
      </c>
      <c r="Q1339" s="15">
        <v>15214.09</v>
      </c>
      <c r="R1339" s="15">
        <v>36514.18</v>
      </c>
      <c r="S1339" s="15">
        <v>34103.919999999998</v>
      </c>
      <c r="T1339" s="15">
        <v>1023206.15</v>
      </c>
      <c r="U1339" s="22">
        <f t="shared" si="100"/>
        <v>992321.32</v>
      </c>
      <c r="V1339" s="23">
        <f t="shared" si="101"/>
        <v>3.01843670505695E-2</v>
      </c>
      <c r="W1339" s="24">
        <f>Parametros!$B$4*H1339+Parametros!$B$5*K1339*100+Parametros!$B$6*P1339+Parametros!$B$7*(1-L1339)*100</f>
        <v>85.254999999999995</v>
      </c>
      <c r="X1339" s="16">
        <f>INDEX('Tasa Referencia'!$B$2:$B$37,MATCH(B1339,'Tasa Referencia'!$A$2:$A$37,0))</f>
        <v>0.1119</v>
      </c>
      <c r="Y1339" s="16">
        <f>INDEX('Catalogo Proveedores'!$N$2:$N$101,MATCH(A1339,'Catalogo Proveedores'!$A$2:$A$101,0))</f>
        <v>3.2599999999999997E-2</v>
      </c>
      <c r="Z1339" s="14">
        <v>-1.33E-3</v>
      </c>
      <c r="AA1339" s="16">
        <f t="shared" si="102"/>
        <v>0.14316999999999999</v>
      </c>
      <c r="AB1339" s="25">
        <f t="shared" si="103"/>
        <v>1.1212823128422089E-2</v>
      </c>
      <c r="AC1339" s="23">
        <f t="shared" si="104"/>
        <v>1.8971543922147411E-2</v>
      </c>
    </row>
    <row r="1340" spans="1:29" x14ac:dyDescent="0.3">
      <c r="A1340" s="4" t="s">
        <v>150</v>
      </c>
      <c r="B1340" s="18">
        <v>45108</v>
      </c>
      <c r="C1340" s="4" t="s">
        <v>279</v>
      </c>
      <c r="D1340" s="4">
        <v>7</v>
      </c>
      <c r="E1340" s="15">
        <v>958255.41</v>
      </c>
      <c r="F1340" s="19">
        <v>1</v>
      </c>
      <c r="G1340" s="20">
        <v>0</v>
      </c>
      <c r="H1340" s="4">
        <v>79.3</v>
      </c>
      <c r="I1340" s="4">
        <v>11</v>
      </c>
      <c r="J1340" s="4">
        <v>2</v>
      </c>
      <c r="K1340" s="21">
        <v>0.85389999999999999</v>
      </c>
      <c r="L1340" s="21">
        <v>0.12039999999999999</v>
      </c>
      <c r="M1340" s="4">
        <v>1</v>
      </c>
      <c r="N1340" s="4">
        <v>0</v>
      </c>
      <c r="O1340" s="4">
        <v>0</v>
      </c>
      <c r="P1340" s="4">
        <v>92.6</v>
      </c>
      <c r="Q1340" s="15">
        <v>6487.73</v>
      </c>
      <c r="R1340" s="15">
        <v>40375.75</v>
      </c>
      <c r="S1340" s="15">
        <v>38444.379999999997</v>
      </c>
      <c r="T1340" s="15">
        <v>992748.66</v>
      </c>
      <c r="U1340" s="22">
        <f t="shared" si="100"/>
        <v>966674.51</v>
      </c>
      <c r="V1340" s="23">
        <f t="shared" si="101"/>
        <v>2.6264603570454601E-2</v>
      </c>
      <c r="W1340" s="24">
        <f>Parametros!$B$4*H1340+Parametros!$B$5*K1340*100+Parametros!$B$6*P1340+Parametros!$B$7*(1-L1340)*100</f>
        <v>85.085999999999999</v>
      </c>
      <c r="X1340" s="16">
        <f>INDEX('Tasa Referencia'!$B$2:$B$37,MATCH(B1340,'Tasa Referencia'!$A$2:$A$37,0))</f>
        <v>0.1132</v>
      </c>
      <c r="Y1340" s="16">
        <f>INDEX('Catalogo Proveedores'!$N$2:$N$101,MATCH(A1340,'Catalogo Proveedores'!$A$2:$A$101,0))</f>
        <v>3.2599999999999997E-2</v>
      </c>
      <c r="Z1340" s="14">
        <v>-3.0400000000000002E-3</v>
      </c>
      <c r="AA1340" s="16">
        <f t="shared" si="102"/>
        <v>0.14276</v>
      </c>
      <c r="AB1340" s="25">
        <f t="shared" si="103"/>
        <v>1.1182595382660754E-2</v>
      </c>
      <c r="AC1340" s="23">
        <f t="shared" si="104"/>
        <v>1.5082008187793847E-2</v>
      </c>
    </row>
    <row r="1341" spans="1:29" x14ac:dyDescent="0.3">
      <c r="A1341" s="4" t="s">
        <v>150</v>
      </c>
      <c r="B1341" s="18">
        <v>45139</v>
      </c>
      <c r="C1341" s="4" t="s">
        <v>279</v>
      </c>
      <c r="D1341" s="4">
        <v>8</v>
      </c>
      <c r="E1341" s="15">
        <v>904175.62</v>
      </c>
      <c r="F1341" s="19">
        <v>1.0485</v>
      </c>
      <c r="G1341" s="20">
        <v>4.8500000000000001E-2</v>
      </c>
      <c r="H1341" s="4">
        <v>78.400000000000006</v>
      </c>
      <c r="I1341" s="4">
        <v>6</v>
      </c>
      <c r="J1341" s="4">
        <v>1</v>
      </c>
      <c r="K1341" s="21">
        <v>0.79949999999999999</v>
      </c>
      <c r="L1341" s="21">
        <v>6.54E-2</v>
      </c>
      <c r="M1341" s="4">
        <v>0</v>
      </c>
      <c r="N1341" s="4">
        <v>0</v>
      </c>
      <c r="O1341" s="4">
        <v>0</v>
      </c>
      <c r="P1341" s="4">
        <v>100</v>
      </c>
      <c r="Q1341" s="15">
        <v>0</v>
      </c>
      <c r="R1341" s="15">
        <v>19036.36</v>
      </c>
      <c r="S1341" s="15">
        <v>19540.75</v>
      </c>
      <c r="T1341" s="15">
        <v>915068.36</v>
      </c>
      <c r="U1341" s="22">
        <f t="shared" si="100"/>
        <v>903671.23</v>
      </c>
      <c r="V1341" s="23">
        <f t="shared" si="101"/>
        <v>1.2454949267396815E-2</v>
      </c>
      <c r="W1341" s="24">
        <f>Parametros!$B$4*H1341+Parametros!$B$5*K1341*100+Parametros!$B$6*P1341+Parametros!$B$7*(1-L1341)*100</f>
        <v>85.443999999999988</v>
      </c>
      <c r="X1341" s="16">
        <f>INDEX('Tasa Referencia'!$B$2:$B$37,MATCH(B1341,'Tasa Referencia'!$A$2:$A$37,0))</f>
        <v>0.1124</v>
      </c>
      <c r="Y1341" s="16">
        <f>INDEX('Catalogo Proveedores'!$N$2:$N$101,MATCH(A1341,'Catalogo Proveedores'!$A$2:$A$101,0))</f>
        <v>3.2599999999999997E-2</v>
      </c>
      <c r="Z1341" s="14">
        <v>-2.1000000000000001E-4</v>
      </c>
      <c r="AA1341" s="16">
        <f t="shared" si="102"/>
        <v>0.14479</v>
      </c>
      <c r="AB1341" s="25">
        <f t="shared" si="103"/>
        <v>1.1332162460563788E-2</v>
      </c>
      <c r="AC1341" s="23">
        <f t="shared" si="104"/>
        <v>1.1227868068330264E-3</v>
      </c>
    </row>
    <row r="1342" spans="1:29" x14ac:dyDescent="0.3">
      <c r="A1342" s="4" t="s">
        <v>150</v>
      </c>
      <c r="B1342" s="18">
        <v>45170</v>
      </c>
      <c r="C1342" s="4" t="s">
        <v>279</v>
      </c>
      <c r="D1342" s="4">
        <v>9</v>
      </c>
      <c r="E1342" s="15">
        <v>881406.36</v>
      </c>
      <c r="F1342" s="19">
        <v>1.0485</v>
      </c>
      <c r="G1342" s="20">
        <v>0</v>
      </c>
      <c r="H1342" s="4">
        <v>77.7</v>
      </c>
      <c r="I1342" s="4">
        <v>11</v>
      </c>
      <c r="J1342" s="4">
        <v>2</v>
      </c>
      <c r="K1342" s="21">
        <v>0.84060000000000001</v>
      </c>
      <c r="L1342" s="21">
        <v>9.8000000000000004E-2</v>
      </c>
      <c r="M1342" s="4">
        <v>0</v>
      </c>
      <c r="N1342" s="4">
        <v>1</v>
      </c>
      <c r="O1342" s="4">
        <v>34.799999999999997</v>
      </c>
      <c r="P1342" s="4">
        <v>97.5</v>
      </c>
      <c r="Q1342" s="15">
        <v>64086.22</v>
      </c>
      <c r="R1342" s="15">
        <v>27111.3</v>
      </c>
      <c r="S1342" s="15">
        <v>29446.37</v>
      </c>
      <c r="T1342" s="15">
        <v>912378.2</v>
      </c>
      <c r="U1342" s="22">
        <f t="shared" si="100"/>
        <v>943157.51</v>
      </c>
      <c r="V1342" s="23">
        <f t="shared" si="101"/>
        <v>-3.3735253648103446E-2</v>
      </c>
      <c r="W1342" s="24">
        <f>Parametros!$B$4*H1342+Parametros!$B$5*K1342*100+Parametros!$B$6*P1342+Parametros!$B$7*(1-L1342)*100</f>
        <v>85.442999999999998</v>
      </c>
      <c r="X1342" s="16">
        <f>INDEX('Tasa Referencia'!$B$2:$B$37,MATCH(B1342,'Tasa Referencia'!$A$2:$A$37,0))</f>
        <v>0.1134</v>
      </c>
      <c r="Y1342" s="16">
        <f>INDEX('Catalogo Proveedores'!$N$2:$N$101,MATCH(A1342,'Catalogo Proveedores'!$A$2:$A$101,0))</f>
        <v>3.2599999999999997E-2</v>
      </c>
      <c r="Z1342" s="14">
        <v>8.4000000000000003E-4</v>
      </c>
      <c r="AA1342" s="16">
        <f t="shared" si="102"/>
        <v>0.14684</v>
      </c>
      <c r="AB1342" s="25">
        <f t="shared" si="103"/>
        <v>1.148295658572418E-2</v>
      </c>
      <c r="AC1342" s="23">
        <f t="shared" si="104"/>
        <v>-4.5218210233827626E-2</v>
      </c>
    </row>
    <row r="1343" spans="1:29" x14ac:dyDescent="0.3">
      <c r="A1343" s="4" t="s">
        <v>150</v>
      </c>
      <c r="B1343" s="18">
        <v>45200</v>
      </c>
      <c r="C1343" s="4" t="s">
        <v>279</v>
      </c>
      <c r="D1343" s="4">
        <v>10</v>
      </c>
      <c r="E1343" s="15">
        <v>876791.19</v>
      </c>
      <c r="F1343" s="19">
        <v>1.0485</v>
      </c>
      <c r="G1343" s="20">
        <v>0</v>
      </c>
      <c r="H1343" s="4">
        <v>77.2</v>
      </c>
      <c r="I1343" s="4">
        <v>10</v>
      </c>
      <c r="J1343" s="4">
        <v>2</v>
      </c>
      <c r="K1343" s="21">
        <v>0.82110000000000005</v>
      </c>
      <c r="L1343" s="21">
        <v>5.3800000000000001E-2</v>
      </c>
      <c r="M1343" s="4">
        <v>0</v>
      </c>
      <c r="N1343" s="4">
        <v>1</v>
      </c>
      <c r="O1343" s="4">
        <v>6</v>
      </c>
      <c r="P1343" s="4">
        <v>91.4</v>
      </c>
      <c r="Q1343" s="15">
        <v>28449.24</v>
      </c>
      <c r="R1343" s="15">
        <v>26254.31</v>
      </c>
      <c r="S1343" s="15">
        <v>17670.509999999998</v>
      </c>
      <c r="T1343" s="15">
        <v>897022.38</v>
      </c>
      <c r="U1343" s="22">
        <f t="shared" si="100"/>
        <v>913824.23</v>
      </c>
      <c r="V1343" s="23">
        <f t="shared" si="101"/>
        <v>-1.8730692092654339E-2</v>
      </c>
      <c r="W1343" s="24">
        <f>Parametros!$B$4*H1343+Parametros!$B$5*K1343*100+Parametros!$B$6*P1343+Parametros!$B$7*(1-L1343)*100</f>
        <v>84.125999999999991</v>
      </c>
      <c r="X1343" s="16">
        <f>INDEX('Tasa Referencia'!$B$2:$B$37,MATCH(B1343,'Tasa Referencia'!$A$2:$A$37,0))</f>
        <v>0.1103</v>
      </c>
      <c r="Y1343" s="16">
        <f>INDEX('Catalogo Proveedores'!$N$2:$N$101,MATCH(A1343,'Catalogo Proveedores'!$A$2:$A$101,0))</f>
        <v>3.2599999999999997E-2</v>
      </c>
      <c r="Z1343" s="14">
        <v>3.62E-3</v>
      </c>
      <c r="AA1343" s="16">
        <f t="shared" si="102"/>
        <v>0.14652000000000001</v>
      </c>
      <c r="AB1343" s="25">
        <f t="shared" si="103"/>
        <v>1.1459434273147551E-2</v>
      </c>
      <c r="AC1343" s="23">
        <f t="shared" si="104"/>
        <v>-3.019012636580189E-2</v>
      </c>
    </row>
    <row r="1344" spans="1:29" x14ac:dyDescent="0.3">
      <c r="A1344" s="4" t="s">
        <v>150</v>
      </c>
      <c r="B1344" s="18">
        <v>45231</v>
      </c>
      <c r="C1344" s="4" t="s">
        <v>279</v>
      </c>
      <c r="D1344" s="4">
        <v>11</v>
      </c>
      <c r="E1344" s="15">
        <v>836454.53</v>
      </c>
      <c r="F1344" s="19">
        <v>1.0485</v>
      </c>
      <c r="G1344" s="20">
        <v>0</v>
      </c>
      <c r="H1344" s="4">
        <v>80</v>
      </c>
      <c r="I1344" s="4">
        <v>9</v>
      </c>
      <c r="J1344" s="4">
        <v>1</v>
      </c>
      <c r="K1344" s="21">
        <v>0.87809999999999999</v>
      </c>
      <c r="L1344" s="21">
        <v>5.0299999999999997E-2</v>
      </c>
      <c r="M1344" s="4">
        <v>0</v>
      </c>
      <c r="N1344" s="4">
        <v>0</v>
      </c>
      <c r="O1344" s="4">
        <v>0</v>
      </c>
      <c r="P1344" s="4">
        <v>98</v>
      </c>
      <c r="Q1344" s="15">
        <v>0</v>
      </c>
      <c r="R1344" s="15">
        <v>19024.3</v>
      </c>
      <c r="S1344" s="15">
        <v>14287.97</v>
      </c>
      <c r="T1344" s="15">
        <v>908653.31</v>
      </c>
      <c r="U1344" s="22">
        <f t="shared" si="100"/>
        <v>841190.8600000001</v>
      </c>
      <c r="V1344" s="23">
        <f t="shared" si="101"/>
        <v>7.4244433226133236E-2</v>
      </c>
      <c r="W1344" s="24">
        <f>Parametros!$B$4*H1344+Parametros!$B$5*K1344*100+Parametros!$B$6*P1344+Parametros!$B$7*(1-L1344)*100</f>
        <v>88.188500000000005</v>
      </c>
      <c r="X1344" s="16">
        <f>INDEX('Tasa Referencia'!$B$2:$B$37,MATCH(B1344,'Tasa Referencia'!$A$2:$A$37,0))</f>
        <v>0.1144</v>
      </c>
      <c r="Y1344" s="16">
        <f>INDEX('Catalogo Proveedores'!$N$2:$N$101,MATCH(A1344,'Catalogo Proveedores'!$A$2:$A$101,0))</f>
        <v>3.2599999999999997E-2</v>
      </c>
      <c r="Z1344" s="14">
        <v>-1.64E-3</v>
      </c>
      <c r="AA1344" s="16">
        <f t="shared" si="102"/>
        <v>0.14535999999999999</v>
      </c>
      <c r="AB1344" s="25">
        <f t="shared" si="103"/>
        <v>1.1374115411317609E-2</v>
      </c>
      <c r="AC1344" s="23">
        <f t="shared" si="104"/>
        <v>6.2870317814815627E-2</v>
      </c>
    </row>
    <row r="1345" spans="1:29" x14ac:dyDescent="0.3">
      <c r="A1345" s="4" t="s">
        <v>150</v>
      </c>
      <c r="B1345" s="18">
        <v>45261</v>
      </c>
      <c r="C1345" s="4" t="s">
        <v>279</v>
      </c>
      <c r="D1345" s="4">
        <v>12</v>
      </c>
      <c r="E1345" s="15">
        <v>880712.83</v>
      </c>
      <c r="F1345" s="19">
        <v>1.0786</v>
      </c>
      <c r="G1345" s="20">
        <v>2.8799999999999999E-2</v>
      </c>
      <c r="H1345" s="4">
        <v>77.400000000000006</v>
      </c>
      <c r="I1345" s="4">
        <v>8</v>
      </c>
      <c r="J1345" s="4">
        <v>1</v>
      </c>
      <c r="K1345" s="21">
        <v>0.8196</v>
      </c>
      <c r="L1345" s="21">
        <v>7.5499999999999998E-2</v>
      </c>
      <c r="M1345" s="4">
        <v>2</v>
      </c>
      <c r="N1345" s="4">
        <v>0</v>
      </c>
      <c r="O1345" s="4">
        <v>0</v>
      </c>
      <c r="P1345" s="4">
        <v>94.7</v>
      </c>
      <c r="Q1345" s="15">
        <v>15724.37</v>
      </c>
      <c r="R1345" s="15">
        <v>37538.370000000003</v>
      </c>
      <c r="S1345" s="15">
        <v>21697.86</v>
      </c>
      <c r="T1345" s="15">
        <v>900961.21</v>
      </c>
      <c r="U1345" s="22">
        <f t="shared" si="100"/>
        <v>912277.71</v>
      </c>
      <c r="V1345" s="23">
        <f t="shared" si="101"/>
        <v>-1.2560474162922065E-2</v>
      </c>
      <c r="W1345" s="24">
        <f>Parametros!$B$4*H1345+Parametros!$B$5*K1345*100+Parametros!$B$6*P1345+Parametros!$B$7*(1-L1345)*100</f>
        <v>84.485500000000002</v>
      </c>
      <c r="X1345" s="16">
        <f>INDEX('Tasa Referencia'!$B$2:$B$37,MATCH(B1345,'Tasa Referencia'!$A$2:$A$37,0))</f>
        <v>0.1124</v>
      </c>
      <c r="Y1345" s="16">
        <f>INDEX('Catalogo Proveedores'!$N$2:$N$101,MATCH(A1345,'Catalogo Proveedores'!$A$2:$A$101,0))</f>
        <v>3.2599999999999997E-2</v>
      </c>
      <c r="Z1345" s="14">
        <v>4.9399999999999999E-3</v>
      </c>
      <c r="AA1345" s="16">
        <f t="shared" si="102"/>
        <v>0.14993999999999999</v>
      </c>
      <c r="AB1345" s="25">
        <f t="shared" si="103"/>
        <v>1.1710518054153685E-2</v>
      </c>
      <c r="AC1345" s="23">
        <f t="shared" si="104"/>
        <v>-2.4270992217075751E-2</v>
      </c>
    </row>
    <row r="1346" spans="1:29" x14ac:dyDescent="0.3">
      <c r="A1346" s="4" t="s">
        <v>150</v>
      </c>
      <c r="B1346" s="18">
        <v>45292</v>
      </c>
      <c r="C1346" s="4" t="s">
        <v>281</v>
      </c>
      <c r="D1346" s="4">
        <v>1</v>
      </c>
      <c r="E1346" s="15">
        <v>884134.46</v>
      </c>
      <c r="F1346" s="19">
        <v>1.0786</v>
      </c>
      <c r="G1346" s="20">
        <v>0</v>
      </c>
      <c r="H1346" s="4">
        <v>75.400000000000006</v>
      </c>
      <c r="I1346" s="4">
        <v>5</v>
      </c>
      <c r="J1346" s="4">
        <v>1</v>
      </c>
      <c r="K1346" s="21">
        <v>0.88980000000000004</v>
      </c>
      <c r="L1346" s="21">
        <v>0.1096</v>
      </c>
      <c r="M1346" s="4">
        <v>0</v>
      </c>
      <c r="N1346" s="4">
        <v>0</v>
      </c>
      <c r="O1346" s="4">
        <v>0</v>
      </c>
      <c r="P1346" s="4">
        <v>96.4</v>
      </c>
      <c r="Q1346" s="15">
        <v>0</v>
      </c>
      <c r="R1346" s="15">
        <v>50804.9</v>
      </c>
      <c r="S1346" s="15">
        <v>30835.46</v>
      </c>
      <c r="T1346" s="15">
        <v>927058.59</v>
      </c>
      <c r="U1346" s="22">
        <f t="shared" ref="U1346:U1409" si="105">E1346+Q1346+R1346-S1346</f>
        <v>904103.9</v>
      </c>
      <c r="V1346" s="23">
        <f t="shared" ref="V1346:V1409" si="106">IF(T1346=0,0,(T1346-U1346)/T1346)</f>
        <v>2.4760775907378137E-2</v>
      </c>
      <c r="W1346" s="24">
        <f>Parametros!$B$4*H1346+Parametros!$B$5*K1346*100+Parametros!$B$6*P1346+Parametros!$B$7*(1-L1346)*100</f>
        <v>85.72</v>
      </c>
      <c r="X1346" s="16">
        <f>INDEX('Tasa Referencia'!$B$2:$B$37,MATCH(B1346,'Tasa Referencia'!$A$2:$A$37,0))</f>
        <v>0.1133</v>
      </c>
      <c r="Y1346" s="16">
        <f>INDEX('Catalogo Proveedores'!$N$2:$N$101,MATCH(A1346,'Catalogo Proveedores'!$A$2:$A$101,0))</f>
        <v>3.2599999999999997E-2</v>
      </c>
      <c r="Z1346" s="14">
        <v>-2.7200000000000002E-3</v>
      </c>
      <c r="AA1346" s="16">
        <f t="shared" ref="AA1346:AA1409" si="107">X1346+Y1346+Z1346</f>
        <v>0.14318</v>
      </c>
      <c r="AB1346" s="25">
        <f t="shared" ref="AB1346:AB1409" si="108">(1+AA1346)^(1/12)-1</f>
        <v>1.1213560266357891E-2</v>
      </c>
      <c r="AC1346" s="23">
        <f t="shared" ref="AC1346:AC1409" si="109">V1346-AB1346</f>
        <v>1.3547215641020245E-2</v>
      </c>
    </row>
    <row r="1347" spans="1:29" x14ac:dyDescent="0.3">
      <c r="A1347" s="4" t="s">
        <v>150</v>
      </c>
      <c r="B1347" s="18">
        <v>45323</v>
      </c>
      <c r="C1347" s="4" t="s">
        <v>281</v>
      </c>
      <c r="D1347" s="4">
        <v>2</v>
      </c>
      <c r="E1347" s="15">
        <v>967755.53</v>
      </c>
      <c r="F1347" s="19">
        <v>1.0786</v>
      </c>
      <c r="G1347" s="20">
        <v>0</v>
      </c>
      <c r="H1347" s="4">
        <v>72.599999999999994</v>
      </c>
      <c r="I1347" s="4">
        <v>7</v>
      </c>
      <c r="J1347" s="4">
        <v>1</v>
      </c>
      <c r="K1347" s="21">
        <v>0.82589999999999997</v>
      </c>
      <c r="L1347" s="21">
        <v>0.15479999999999999</v>
      </c>
      <c r="M1347" s="4">
        <v>3</v>
      </c>
      <c r="N1347" s="4">
        <v>1</v>
      </c>
      <c r="O1347" s="4">
        <v>21.3</v>
      </c>
      <c r="P1347" s="4">
        <v>97.8</v>
      </c>
      <c r="Q1347" s="15">
        <v>97892.47</v>
      </c>
      <c r="R1347" s="15">
        <v>55784.93</v>
      </c>
      <c r="S1347" s="15">
        <v>46877.22</v>
      </c>
      <c r="T1347" s="15">
        <v>965142.54</v>
      </c>
      <c r="U1347" s="22">
        <f t="shared" si="105"/>
        <v>1074555.71</v>
      </c>
      <c r="V1347" s="23">
        <f t="shared" si="106"/>
        <v>-0.11336477822229235</v>
      </c>
      <c r="W1347" s="24">
        <f>Parametros!$B$4*H1347+Parametros!$B$5*K1347*100+Parametros!$B$6*P1347+Parametros!$B$7*(1-L1347)*100</f>
        <v>82.424999999999997</v>
      </c>
      <c r="X1347" s="16">
        <f>INDEX('Tasa Referencia'!$B$2:$B$37,MATCH(B1347,'Tasa Referencia'!$A$2:$A$37,0))</f>
        <v>0.1123</v>
      </c>
      <c r="Y1347" s="16">
        <f>INDEX('Catalogo Proveedores'!$N$2:$N$101,MATCH(A1347,'Catalogo Proveedores'!$A$2:$A$101,0))</f>
        <v>3.2599999999999997E-2</v>
      </c>
      <c r="Z1347" s="14">
        <v>-2.5600000000000002E-3</v>
      </c>
      <c r="AA1347" s="16">
        <f t="shared" si="107"/>
        <v>0.14233999999999999</v>
      </c>
      <c r="AB1347" s="25">
        <f t="shared" si="108"/>
        <v>1.1151620065023682E-2</v>
      </c>
      <c r="AC1347" s="23">
        <f t="shared" si="109"/>
        <v>-0.12451639828731603</v>
      </c>
    </row>
    <row r="1348" spans="1:29" x14ac:dyDescent="0.3">
      <c r="A1348" s="4" t="s">
        <v>150</v>
      </c>
      <c r="B1348" s="18">
        <v>45352</v>
      </c>
      <c r="C1348" s="4" t="s">
        <v>281</v>
      </c>
      <c r="D1348" s="4">
        <v>3</v>
      </c>
      <c r="E1348" s="15">
        <v>1046248.59</v>
      </c>
      <c r="F1348" s="19">
        <v>1.1029</v>
      </c>
      <c r="G1348" s="20">
        <v>2.24E-2</v>
      </c>
      <c r="H1348" s="4">
        <v>74.8</v>
      </c>
      <c r="I1348" s="4">
        <v>9</v>
      </c>
      <c r="J1348" s="4">
        <v>1</v>
      </c>
      <c r="K1348" s="21">
        <v>0.85819999999999996</v>
      </c>
      <c r="L1348" s="21">
        <v>0.13059999999999999</v>
      </c>
      <c r="M1348" s="4">
        <v>2</v>
      </c>
      <c r="N1348" s="4">
        <v>0</v>
      </c>
      <c r="O1348" s="4">
        <v>0</v>
      </c>
      <c r="P1348" s="4">
        <v>93.1</v>
      </c>
      <c r="Q1348" s="15">
        <v>9993.07</v>
      </c>
      <c r="R1348" s="15">
        <v>64453.31</v>
      </c>
      <c r="S1348" s="15">
        <v>43077.48</v>
      </c>
      <c r="T1348" s="15">
        <v>1073439.29</v>
      </c>
      <c r="U1348" s="22">
        <f t="shared" si="105"/>
        <v>1077617.49</v>
      </c>
      <c r="V1348" s="23">
        <f t="shared" si="106"/>
        <v>-3.8923486767471994E-3</v>
      </c>
      <c r="W1348" s="24">
        <f>Parametros!$B$4*H1348+Parametros!$B$5*K1348*100+Parametros!$B$6*P1348+Parametros!$B$7*(1-L1348)*100</f>
        <v>83.586999999999989</v>
      </c>
      <c r="X1348" s="16">
        <f>INDEX('Tasa Referencia'!$B$2:$B$37,MATCH(B1348,'Tasa Referencia'!$A$2:$A$37,0))</f>
        <v>0.1101</v>
      </c>
      <c r="Y1348" s="16">
        <f>INDEX('Catalogo Proveedores'!$N$2:$N$101,MATCH(A1348,'Catalogo Proveedores'!$A$2:$A$101,0))</f>
        <v>3.2599999999999997E-2</v>
      </c>
      <c r="Z1348" s="14">
        <v>9.6000000000000002E-4</v>
      </c>
      <c r="AA1348" s="16">
        <f t="shared" si="107"/>
        <v>0.14365999999999998</v>
      </c>
      <c r="AB1348" s="25">
        <f t="shared" si="108"/>
        <v>1.1248935938039217E-2</v>
      </c>
      <c r="AC1348" s="23">
        <f t="shared" si="109"/>
        <v>-1.5141284614786418E-2</v>
      </c>
    </row>
    <row r="1349" spans="1:29" x14ac:dyDescent="0.3">
      <c r="A1349" s="4" t="s">
        <v>150</v>
      </c>
      <c r="B1349" s="18">
        <v>45383</v>
      </c>
      <c r="C1349" s="4" t="s">
        <v>281</v>
      </c>
      <c r="D1349" s="4">
        <v>4</v>
      </c>
      <c r="E1349" s="15">
        <v>1031357.4</v>
      </c>
      <c r="F1349" s="19">
        <v>1.1029</v>
      </c>
      <c r="G1349" s="20">
        <v>0</v>
      </c>
      <c r="H1349" s="4">
        <v>71.5</v>
      </c>
      <c r="I1349" s="4">
        <v>7</v>
      </c>
      <c r="J1349" s="4">
        <v>1</v>
      </c>
      <c r="K1349" s="21">
        <v>0.86599999999999999</v>
      </c>
      <c r="L1349" s="21">
        <v>0.1547</v>
      </c>
      <c r="M1349" s="4">
        <v>3</v>
      </c>
      <c r="N1349" s="4">
        <v>0</v>
      </c>
      <c r="O1349" s="4">
        <v>0</v>
      </c>
      <c r="P1349" s="4">
        <v>95</v>
      </c>
      <c r="Q1349" s="15">
        <v>15821.88</v>
      </c>
      <c r="R1349" s="15">
        <v>80757.58</v>
      </c>
      <c r="S1349" s="15">
        <v>49931.07</v>
      </c>
      <c r="T1349" s="15">
        <v>1047441.23</v>
      </c>
      <c r="U1349" s="22">
        <f t="shared" si="105"/>
        <v>1078005.79</v>
      </c>
      <c r="V1349" s="23">
        <f t="shared" si="106"/>
        <v>-2.9180214721927698E-2</v>
      </c>
      <c r="W1349" s="24">
        <f>Parametros!$B$4*H1349+Parametros!$B$5*K1349*100+Parametros!$B$6*P1349+Parametros!$B$7*(1-L1349)*100</f>
        <v>82.6845</v>
      </c>
      <c r="X1349" s="16">
        <f>INDEX('Tasa Referencia'!$B$2:$B$37,MATCH(B1349,'Tasa Referencia'!$A$2:$A$37,0))</f>
        <v>0.10920000000000001</v>
      </c>
      <c r="Y1349" s="16">
        <f>INDEX('Catalogo Proveedores'!$N$2:$N$101,MATCH(A1349,'Catalogo Proveedores'!$A$2:$A$101,0))</f>
        <v>3.2599999999999997E-2</v>
      </c>
      <c r="Z1349" s="14">
        <v>1.1299999999999999E-3</v>
      </c>
      <c r="AA1349" s="16">
        <f t="shared" si="107"/>
        <v>0.14293</v>
      </c>
      <c r="AB1349" s="25">
        <f t="shared" si="108"/>
        <v>1.1195130044475032E-2</v>
      </c>
      <c r="AC1349" s="23">
        <f t="shared" si="109"/>
        <v>-4.0375344766402727E-2</v>
      </c>
    </row>
    <row r="1350" spans="1:29" x14ac:dyDescent="0.3">
      <c r="A1350" s="4" t="s">
        <v>150</v>
      </c>
      <c r="B1350" s="18">
        <v>45413</v>
      </c>
      <c r="C1350" s="4" t="s">
        <v>281</v>
      </c>
      <c r="D1350" s="4">
        <v>5</v>
      </c>
      <c r="E1350" s="15">
        <v>1119212.8899999999</v>
      </c>
      <c r="F1350" s="19">
        <v>1.1029</v>
      </c>
      <c r="G1350" s="20">
        <v>0</v>
      </c>
      <c r="H1350" s="4">
        <v>69.8</v>
      </c>
      <c r="I1350" s="4">
        <v>7</v>
      </c>
      <c r="J1350" s="4">
        <v>1</v>
      </c>
      <c r="K1350" s="21">
        <v>0.81410000000000005</v>
      </c>
      <c r="L1350" s="21">
        <v>7.7700000000000005E-2</v>
      </c>
      <c r="M1350" s="4">
        <v>0</v>
      </c>
      <c r="N1350" s="4">
        <v>0</v>
      </c>
      <c r="O1350" s="4">
        <v>0</v>
      </c>
      <c r="P1350" s="4">
        <v>100</v>
      </c>
      <c r="Q1350" s="15">
        <v>0</v>
      </c>
      <c r="R1350" s="15">
        <v>30895.38</v>
      </c>
      <c r="S1350" s="15">
        <v>28316.43</v>
      </c>
      <c r="T1350" s="15">
        <v>1138830.3700000001</v>
      </c>
      <c r="U1350" s="22">
        <f t="shared" si="105"/>
        <v>1121791.8399999999</v>
      </c>
      <c r="V1350" s="23">
        <f t="shared" si="106"/>
        <v>1.4961429242530877E-2</v>
      </c>
      <c r="W1350" s="24">
        <f>Parametros!$B$4*H1350+Parametros!$B$5*K1350*100+Parametros!$B$6*P1350+Parametros!$B$7*(1-L1350)*100</f>
        <v>82.6875</v>
      </c>
      <c r="X1350" s="16">
        <f>INDEX('Tasa Referencia'!$B$2:$B$37,MATCH(B1350,'Tasa Referencia'!$A$2:$A$37,0))</f>
        <v>0.1077</v>
      </c>
      <c r="Y1350" s="16">
        <f>INDEX('Catalogo Proveedores'!$N$2:$N$101,MATCH(A1350,'Catalogo Proveedores'!$A$2:$A$101,0))</f>
        <v>3.2599999999999997E-2</v>
      </c>
      <c r="Z1350" s="14">
        <v>2.1000000000000001E-4</v>
      </c>
      <c r="AA1350" s="16">
        <f t="shared" si="107"/>
        <v>0.14051</v>
      </c>
      <c r="AB1350" s="25">
        <f t="shared" si="108"/>
        <v>1.1016534225337882E-2</v>
      </c>
      <c r="AC1350" s="23">
        <f t="shared" si="109"/>
        <v>3.9448950171929956E-3</v>
      </c>
    </row>
    <row r="1351" spans="1:29" x14ac:dyDescent="0.3">
      <c r="A1351" s="4" t="s">
        <v>150</v>
      </c>
      <c r="B1351" s="18">
        <v>45444</v>
      </c>
      <c r="C1351" s="4" t="s">
        <v>281</v>
      </c>
      <c r="D1351" s="4">
        <v>6</v>
      </c>
      <c r="E1351" s="15">
        <v>1046662.79</v>
      </c>
      <c r="F1351" s="19">
        <v>1.1029</v>
      </c>
      <c r="G1351" s="20">
        <v>0</v>
      </c>
      <c r="H1351" s="4">
        <v>69.900000000000006</v>
      </c>
      <c r="I1351" s="4">
        <v>9</v>
      </c>
      <c r="J1351" s="4">
        <v>1</v>
      </c>
      <c r="K1351" s="21">
        <v>0.83499999999999996</v>
      </c>
      <c r="L1351" s="21">
        <v>0.1396</v>
      </c>
      <c r="M1351" s="4">
        <v>1</v>
      </c>
      <c r="N1351" s="4">
        <v>0</v>
      </c>
      <c r="O1351" s="4">
        <v>0</v>
      </c>
      <c r="P1351" s="4">
        <v>98.3</v>
      </c>
      <c r="Q1351" s="15">
        <v>9751.6299999999992</v>
      </c>
      <c r="R1351" s="15">
        <v>94701.72</v>
      </c>
      <c r="S1351" s="15">
        <v>45923.4</v>
      </c>
      <c r="T1351" s="15">
        <v>1130745.8799999999</v>
      </c>
      <c r="U1351" s="22">
        <f t="shared" si="105"/>
        <v>1105192.74</v>
      </c>
      <c r="V1351" s="23">
        <f t="shared" si="106"/>
        <v>2.2598481632318573E-2</v>
      </c>
      <c r="W1351" s="24">
        <f>Parametros!$B$4*H1351+Parametros!$B$5*K1351*100+Parametros!$B$6*P1351+Parametros!$B$7*(1-L1351)*100</f>
        <v>82.081000000000003</v>
      </c>
      <c r="X1351" s="16">
        <f>INDEX('Tasa Referencia'!$B$2:$B$37,MATCH(B1351,'Tasa Referencia'!$A$2:$A$37,0))</f>
        <v>0.1045</v>
      </c>
      <c r="Y1351" s="16">
        <f>INDEX('Catalogo Proveedores'!$N$2:$N$101,MATCH(A1351,'Catalogo Proveedores'!$A$2:$A$101,0))</f>
        <v>3.2599999999999997E-2</v>
      </c>
      <c r="Z1351" s="14">
        <v>-4.2399999999999998E-3</v>
      </c>
      <c r="AA1351" s="16">
        <f t="shared" si="107"/>
        <v>0.13286000000000001</v>
      </c>
      <c r="AB1351" s="25">
        <f t="shared" si="108"/>
        <v>1.0449671138231587E-2</v>
      </c>
      <c r="AC1351" s="23">
        <f t="shared" si="109"/>
        <v>1.2148810494086986E-2</v>
      </c>
    </row>
    <row r="1352" spans="1:29" x14ac:dyDescent="0.3">
      <c r="A1352" s="4" t="s">
        <v>150</v>
      </c>
      <c r="B1352" s="18">
        <v>45474</v>
      </c>
      <c r="C1352" s="4" t="s">
        <v>281</v>
      </c>
      <c r="D1352" s="4">
        <v>7</v>
      </c>
      <c r="E1352" s="15">
        <v>1160565.1000000001</v>
      </c>
      <c r="F1352" s="19">
        <v>1.1029</v>
      </c>
      <c r="G1352" s="20">
        <v>0</v>
      </c>
      <c r="H1352" s="4">
        <v>69.8</v>
      </c>
      <c r="I1352" s="4">
        <v>8</v>
      </c>
      <c r="J1352" s="4">
        <v>1</v>
      </c>
      <c r="K1352" s="21">
        <v>0.8629</v>
      </c>
      <c r="L1352" s="21">
        <v>9.9500000000000005E-2</v>
      </c>
      <c r="M1352" s="4">
        <v>0</v>
      </c>
      <c r="N1352" s="4">
        <v>0</v>
      </c>
      <c r="O1352" s="4">
        <v>0</v>
      </c>
      <c r="P1352" s="4">
        <v>99.1</v>
      </c>
      <c r="Q1352" s="15">
        <v>0</v>
      </c>
      <c r="R1352" s="15">
        <v>70628.2</v>
      </c>
      <c r="S1352" s="15">
        <v>36979.769999999997</v>
      </c>
      <c r="T1352" s="15">
        <v>1223829.23</v>
      </c>
      <c r="U1352" s="22">
        <f t="shared" si="105"/>
        <v>1194213.53</v>
      </c>
      <c r="V1352" s="23">
        <f t="shared" si="106"/>
        <v>2.4199209558019751E-2</v>
      </c>
      <c r="W1352" s="24">
        <f>Parametros!$B$4*H1352+Parametros!$B$5*K1352*100+Parametros!$B$6*P1352+Parametros!$B$7*(1-L1352)*100</f>
        <v>83.644499999999994</v>
      </c>
      <c r="X1352" s="16">
        <f>INDEX('Tasa Referencia'!$B$2:$B$37,MATCH(B1352,'Tasa Referencia'!$A$2:$A$37,0))</f>
        <v>0.1027</v>
      </c>
      <c r="Y1352" s="16">
        <f>INDEX('Catalogo Proveedores'!$N$2:$N$101,MATCH(A1352,'Catalogo Proveedores'!$A$2:$A$101,0))</f>
        <v>3.2599999999999997E-2</v>
      </c>
      <c r="Z1352" s="14">
        <v>-2.49E-3</v>
      </c>
      <c r="AA1352" s="16">
        <f t="shared" si="107"/>
        <v>0.13281000000000001</v>
      </c>
      <c r="AB1352" s="25">
        <f t="shared" si="108"/>
        <v>1.0445954622392062E-2</v>
      </c>
      <c r="AC1352" s="23">
        <f t="shared" si="109"/>
        <v>1.3753254935627689E-2</v>
      </c>
    </row>
    <row r="1353" spans="1:29" x14ac:dyDescent="0.3">
      <c r="A1353" s="4" t="s">
        <v>150</v>
      </c>
      <c r="B1353" s="18">
        <v>45505</v>
      </c>
      <c r="C1353" s="4" t="s">
        <v>281</v>
      </c>
      <c r="D1353" s="4">
        <v>8</v>
      </c>
      <c r="E1353" s="15">
        <v>1060234.03</v>
      </c>
      <c r="F1353" s="19">
        <v>1.1698999999999999</v>
      </c>
      <c r="G1353" s="20">
        <v>6.08E-2</v>
      </c>
      <c r="H1353" s="4">
        <v>70.7</v>
      </c>
      <c r="I1353" s="4">
        <v>7</v>
      </c>
      <c r="J1353" s="4">
        <v>1</v>
      </c>
      <c r="K1353" s="21">
        <v>0.78680000000000005</v>
      </c>
      <c r="L1353" s="21">
        <v>0.17269999999999999</v>
      </c>
      <c r="M1353" s="4">
        <v>3</v>
      </c>
      <c r="N1353" s="4">
        <v>0</v>
      </c>
      <c r="O1353" s="4">
        <v>0</v>
      </c>
      <c r="P1353" s="4">
        <v>95.2</v>
      </c>
      <c r="Q1353" s="15">
        <v>12149.77</v>
      </c>
      <c r="R1353" s="15">
        <v>106153.29</v>
      </c>
      <c r="S1353" s="15">
        <v>57065.71</v>
      </c>
      <c r="T1353" s="15">
        <v>1066443.83</v>
      </c>
      <c r="U1353" s="22">
        <f t="shared" si="105"/>
        <v>1121471.3800000001</v>
      </c>
      <c r="V1353" s="23">
        <f t="shared" si="106"/>
        <v>-5.1599107662332333E-2</v>
      </c>
      <c r="W1353" s="24">
        <f>Parametros!$B$4*H1353+Parametros!$B$5*K1353*100+Parametros!$B$6*P1353+Parametros!$B$7*(1-L1353)*100</f>
        <v>79.798500000000004</v>
      </c>
      <c r="X1353" s="16">
        <f>INDEX('Tasa Referencia'!$B$2:$B$37,MATCH(B1353,'Tasa Referencia'!$A$2:$A$37,0))</f>
        <v>0.1017</v>
      </c>
      <c r="Y1353" s="16">
        <f>INDEX('Catalogo Proveedores'!$N$2:$N$101,MATCH(A1353,'Catalogo Proveedores'!$A$2:$A$101,0))</f>
        <v>3.2599999999999997E-2</v>
      </c>
      <c r="Z1353" s="14">
        <v>-1.64E-3</v>
      </c>
      <c r="AA1353" s="16">
        <f t="shared" si="107"/>
        <v>0.13266</v>
      </c>
      <c r="AB1353" s="25">
        <f t="shared" si="108"/>
        <v>1.0434804172586132E-2</v>
      </c>
      <c r="AC1353" s="23">
        <f t="shared" si="109"/>
        <v>-6.2033911834918465E-2</v>
      </c>
    </row>
    <row r="1354" spans="1:29" x14ac:dyDescent="0.3">
      <c r="A1354" s="4" t="s">
        <v>150</v>
      </c>
      <c r="B1354" s="18">
        <v>45536</v>
      </c>
      <c r="C1354" s="4" t="s">
        <v>281</v>
      </c>
      <c r="D1354" s="4">
        <v>9</v>
      </c>
      <c r="E1354" s="15">
        <v>1052953.77</v>
      </c>
      <c r="F1354" s="19">
        <v>1.2145999999999999</v>
      </c>
      <c r="G1354" s="20">
        <v>3.8199999999999998E-2</v>
      </c>
      <c r="H1354" s="4">
        <v>66.3</v>
      </c>
      <c r="I1354" s="4">
        <v>11</v>
      </c>
      <c r="J1354" s="4">
        <v>1</v>
      </c>
      <c r="K1354" s="21">
        <v>0.8881</v>
      </c>
      <c r="L1354" s="21">
        <v>0.1203</v>
      </c>
      <c r="M1354" s="4">
        <v>0</v>
      </c>
      <c r="N1354" s="4">
        <v>0</v>
      </c>
      <c r="O1354" s="4">
        <v>0</v>
      </c>
      <c r="P1354" s="4">
        <v>97.7</v>
      </c>
      <c r="Q1354" s="15">
        <v>0</v>
      </c>
      <c r="R1354" s="15">
        <v>68411.12</v>
      </c>
      <c r="S1354" s="15">
        <v>40113.050000000003</v>
      </c>
      <c r="T1354" s="15">
        <v>1125504.3600000001</v>
      </c>
      <c r="U1354" s="22">
        <f t="shared" si="105"/>
        <v>1081251.8400000001</v>
      </c>
      <c r="V1354" s="23">
        <f t="shared" si="106"/>
        <v>3.9317946311642912E-2</v>
      </c>
      <c r="W1354" s="24">
        <f>Parametros!$B$4*H1354+Parametros!$B$5*K1354*100+Parametros!$B$6*P1354+Parametros!$B$7*(1-L1354)*100</f>
        <v>82.583500000000001</v>
      </c>
      <c r="X1354" s="16">
        <f>INDEX('Tasa Referencia'!$B$2:$B$37,MATCH(B1354,'Tasa Referencia'!$A$2:$A$37,0))</f>
        <v>9.7900000000000001E-2</v>
      </c>
      <c r="Y1354" s="16">
        <f>INDEX('Catalogo Proveedores'!$N$2:$N$101,MATCH(A1354,'Catalogo Proveedores'!$A$2:$A$101,0))</f>
        <v>3.2599999999999997E-2</v>
      </c>
      <c r="Z1354" s="14">
        <v>-1.1000000000000001E-3</v>
      </c>
      <c r="AA1354" s="16">
        <f t="shared" si="107"/>
        <v>0.12940000000000002</v>
      </c>
      <c r="AB1354" s="25">
        <f t="shared" si="108"/>
        <v>1.0192132730659109E-2</v>
      </c>
      <c r="AC1354" s="23">
        <f t="shared" si="109"/>
        <v>2.9125813580983803E-2</v>
      </c>
    </row>
    <row r="1355" spans="1:29" x14ac:dyDescent="0.3">
      <c r="A1355" s="4" t="s">
        <v>150</v>
      </c>
      <c r="B1355" s="18">
        <v>45566</v>
      </c>
      <c r="C1355" s="4" t="s">
        <v>281</v>
      </c>
      <c r="D1355" s="4">
        <v>10</v>
      </c>
      <c r="E1355" s="15">
        <v>947990.94</v>
      </c>
      <c r="F1355" s="19">
        <v>1.2145999999999999</v>
      </c>
      <c r="G1355" s="20">
        <v>0</v>
      </c>
      <c r="H1355" s="4">
        <v>69.7</v>
      </c>
      <c r="I1355" s="4">
        <v>7</v>
      </c>
      <c r="J1355" s="4">
        <v>1</v>
      </c>
      <c r="K1355" s="21">
        <v>0.86880000000000002</v>
      </c>
      <c r="L1355" s="21">
        <v>6.0999999999999999E-2</v>
      </c>
      <c r="M1355" s="4">
        <v>1</v>
      </c>
      <c r="N1355" s="4">
        <v>0</v>
      </c>
      <c r="O1355" s="4">
        <v>0</v>
      </c>
      <c r="P1355" s="4">
        <v>93.2</v>
      </c>
      <c r="Q1355" s="15">
        <v>2999.05</v>
      </c>
      <c r="R1355" s="15">
        <v>32435.87</v>
      </c>
      <c r="S1355" s="15">
        <v>19249.22</v>
      </c>
      <c r="T1355" s="15">
        <v>996048.06</v>
      </c>
      <c r="U1355" s="22">
        <f t="shared" si="105"/>
        <v>964176.64</v>
      </c>
      <c r="V1355" s="23">
        <f t="shared" si="106"/>
        <v>3.1997873676898721E-2</v>
      </c>
      <c r="W1355" s="24">
        <f>Parametros!$B$4*H1355+Parametros!$B$5*K1355*100+Parametros!$B$6*P1355+Parametros!$B$7*(1-L1355)*100</f>
        <v>83.183999999999997</v>
      </c>
      <c r="X1355" s="16">
        <f>INDEX('Tasa Referencia'!$B$2:$B$37,MATCH(B1355,'Tasa Referencia'!$A$2:$A$37,0))</f>
        <v>9.5200000000000007E-2</v>
      </c>
      <c r="Y1355" s="16">
        <f>INDEX('Catalogo Proveedores'!$N$2:$N$101,MATCH(A1355,'Catalogo Proveedores'!$A$2:$A$101,0))</f>
        <v>3.2599999999999997E-2</v>
      </c>
      <c r="Z1355" s="14">
        <v>-3.5E-4</v>
      </c>
      <c r="AA1355" s="16">
        <f t="shared" si="107"/>
        <v>0.12745000000000001</v>
      </c>
      <c r="AB1355" s="25">
        <f t="shared" si="108"/>
        <v>1.0046669413878329E-2</v>
      </c>
      <c r="AC1355" s="23">
        <f t="shared" si="109"/>
        <v>2.1951204263020392E-2</v>
      </c>
    </row>
    <row r="1356" spans="1:29" x14ac:dyDescent="0.3">
      <c r="A1356" s="4" t="s">
        <v>150</v>
      </c>
      <c r="B1356" s="18">
        <v>45597</v>
      </c>
      <c r="C1356" s="4" t="s">
        <v>281</v>
      </c>
      <c r="D1356" s="4">
        <v>11</v>
      </c>
      <c r="E1356" s="15">
        <v>1072568.78</v>
      </c>
      <c r="F1356" s="19">
        <v>1.2145999999999999</v>
      </c>
      <c r="G1356" s="20">
        <v>0</v>
      </c>
      <c r="H1356" s="4">
        <v>72.099999999999994</v>
      </c>
      <c r="I1356" s="4">
        <v>8</v>
      </c>
      <c r="J1356" s="4">
        <v>1</v>
      </c>
      <c r="K1356" s="21">
        <v>0.86019999999999996</v>
      </c>
      <c r="L1356" s="21">
        <v>0.1</v>
      </c>
      <c r="M1356" s="4">
        <v>0</v>
      </c>
      <c r="N1356" s="4">
        <v>1</v>
      </c>
      <c r="O1356" s="4">
        <v>7.8</v>
      </c>
      <c r="P1356" s="4">
        <v>95.5</v>
      </c>
      <c r="Q1356" s="15">
        <v>29267.69</v>
      </c>
      <c r="R1356" s="15">
        <v>43572.160000000003</v>
      </c>
      <c r="S1356" s="15">
        <v>34324.65</v>
      </c>
      <c r="T1356" s="15">
        <v>1123722.1200000001</v>
      </c>
      <c r="U1356" s="22">
        <f t="shared" si="105"/>
        <v>1111083.98</v>
      </c>
      <c r="V1356" s="23">
        <f t="shared" si="106"/>
        <v>1.1246677247930412E-2</v>
      </c>
      <c r="W1356" s="24">
        <f>Parametros!$B$4*H1356+Parametros!$B$5*K1356*100+Parametros!$B$6*P1356+Parametros!$B$7*(1-L1356)*100</f>
        <v>83.640999999999991</v>
      </c>
      <c r="X1356" s="16">
        <f>INDEX('Tasa Referencia'!$B$2:$B$37,MATCH(B1356,'Tasa Referencia'!$A$2:$A$37,0))</f>
        <v>9.5600000000000004E-2</v>
      </c>
      <c r="Y1356" s="16">
        <f>INDEX('Catalogo Proveedores'!$N$2:$N$101,MATCH(A1356,'Catalogo Proveedores'!$A$2:$A$101,0))</f>
        <v>3.2599999999999997E-2</v>
      </c>
      <c r="Z1356" s="14">
        <v>-5.2999999999999998E-4</v>
      </c>
      <c r="AA1356" s="16">
        <f t="shared" si="107"/>
        <v>0.12767000000000001</v>
      </c>
      <c r="AB1356" s="25">
        <f t="shared" si="108"/>
        <v>1.0063092196588741E-2</v>
      </c>
      <c r="AC1356" s="23">
        <f t="shared" si="109"/>
        <v>1.1835850513416714E-3</v>
      </c>
    </row>
    <row r="1357" spans="1:29" x14ac:dyDescent="0.3">
      <c r="A1357" s="4" t="s">
        <v>150</v>
      </c>
      <c r="B1357" s="18">
        <v>45627</v>
      </c>
      <c r="C1357" s="4" t="s">
        <v>281</v>
      </c>
      <c r="D1357" s="4">
        <v>12</v>
      </c>
      <c r="E1357" s="15">
        <v>924404.71</v>
      </c>
      <c r="F1357" s="19">
        <v>1.2145999999999999</v>
      </c>
      <c r="G1357" s="20">
        <v>0</v>
      </c>
      <c r="H1357" s="4">
        <v>72.8</v>
      </c>
      <c r="I1357" s="4">
        <v>8</v>
      </c>
      <c r="J1357" s="4">
        <v>1</v>
      </c>
      <c r="K1357" s="21">
        <v>0.91520000000000001</v>
      </c>
      <c r="L1357" s="21">
        <v>0.14929999999999999</v>
      </c>
      <c r="M1357" s="4">
        <v>2</v>
      </c>
      <c r="N1357" s="4">
        <v>0</v>
      </c>
      <c r="O1357" s="4">
        <v>0</v>
      </c>
      <c r="P1357" s="4">
        <v>99.8</v>
      </c>
      <c r="Q1357" s="15">
        <v>55540.44</v>
      </c>
      <c r="R1357" s="15">
        <v>63614.03</v>
      </c>
      <c r="S1357" s="15">
        <v>43243.8</v>
      </c>
      <c r="T1357" s="15">
        <v>977767.2</v>
      </c>
      <c r="U1357" s="22">
        <f t="shared" si="105"/>
        <v>1000315.3799999999</v>
      </c>
      <c r="V1357" s="23">
        <f t="shared" si="106"/>
        <v>-2.3060888113244069E-2</v>
      </c>
      <c r="W1357" s="24">
        <f>Parametros!$B$4*H1357+Parametros!$B$5*K1357*100+Parametros!$B$6*P1357+Parametros!$B$7*(1-L1357)*100</f>
        <v>85.656499999999994</v>
      </c>
      <c r="X1357" s="16">
        <f>INDEX('Tasa Referencia'!$B$2:$B$37,MATCH(B1357,'Tasa Referencia'!$A$2:$A$37,0))</f>
        <v>9.2399999999999996E-2</v>
      </c>
      <c r="Y1357" s="16">
        <f>INDEX('Catalogo Proveedores'!$N$2:$N$101,MATCH(A1357,'Catalogo Proveedores'!$A$2:$A$101,0))</f>
        <v>3.2599999999999997E-2</v>
      </c>
      <c r="Z1357" s="14">
        <v>1.97E-3</v>
      </c>
      <c r="AA1357" s="16">
        <f t="shared" si="107"/>
        <v>0.12697</v>
      </c>
      <c r="AB1357" s="25">
        <f t="shared" si="108"/>
        <v>1.0010827689134638E-2</v>
      </c>
      <c r="AC1357" s="23">
        <f t="shared" si="109"/>
        <v>-3.3071715802378707E-2</v>
      </c>
    </row>
    <row r="1358" spans="1:29" x14ac:dyDescent="0.3">
      <c r="A1358" s="4" t="s">
        <v>150</v>
      </c>
      <c r="B1358" s="18">
        <v>45658</v>
      </c>
      <c r="C1358" s="4" t="s">
        <v>282</v>
      </c>
      <c r="D1358" s="4">
        <v>1</v>
      </c>
      <c r="E1358" s="15">
        <v>1044198.03</v>
      </c>
      <c r="F1358" s="19">
        <v>1.2145999999999999</v>
      </c>
      <c r="G1358" s="20">
        <v>0</v>
      </c>
      <c r="H1358" s="4">
        <v>73.5</v>
      </c>
      <c r="I1358" s="4">
        <v>7</v>
      </c>
      <c r="J1358" s="4">
        <v>1</v>
      </c>
      <c r="K1358" s="21">
        <v>0.84299999999999997</v>
      </c>
      <c r="L1358" s="21">
        <v>6.5799999999999997E-2</v>
      </c>
      <c r="M1358" s="4">
        <v>0</v>
      </c>
      <c r="N1358" s="4">
        <v>0</v>
      </c>
      <c r="O1358" s="4">
        <v>0</v>
      </c>
      <c r="P1358" s="4">
        <v>98.1</v>
      </c>
      <c r="Q1358" s="15">
        <v>0</v>
      </c>
      <c r="R1358" s="15">
        <v>22185.49</v>
      </c>
      <c r="S1358" s="15">
        <v>22702.28</v>
      </c>
      <c r="T1358" s="15">
        <v>1095869.98</v>
      </c>
      <c r="U1358" s="22">
        <f t="shared" si="105"/>
        <v>1043681.24</v>
      </c>
      <c r="V1358" s="23">
        <f t="shared" si="106"/>
        <v>4.7623113099603286E-2</v>
      </c>
      <c r="W1358" s="24">
        <f>Parametros!$B$4*H1358+Parametros!$B$5*K1358*100+Parametros!$B$6*P1358+Parametros!$B$7*(1-L1358)*100</f>
        <v>84.647999999999996</v>
      </c>
      <c r="X1358" s="16">
        <f>INDEX('Tasa Referencia'!$B$2:$B$37,MATCH(B1358,'Tasa Referencia'!$A$2:$A$37,0))</f>
        <v>8.8900000000000007E-2</v>
      </c>
      <c r="Y1358" s="16">
        <f>INDEX('Catalogo Proveedores'!$N$2:$N$101,MATCH(A1358,'Catalogo Proveedores'!$A$2:$A$101,0))</f>
        <v>3.2599999999999997E-2</v>
      </c>
      <c r="Z1358" s="14">
        <v>1.82E-3</v>
      </c>
      <c r="AA1358" s="16">
        <f t="shared" si="107"/>
        <v>0.12332</v>
      </c>
      <c r="AB1358" s="25">
        <f t="shared" si="108"/>
        <v>9.7378225433681909E-3</v>
      </c>
      <c r="AC1358" s="23">
        <f t="shared" si="109"/>
        <v>3.7885290556235095E-2</v>
      </c>
    </row>
    <row r="1359" spans="1:29" x14ac:dyDescent="0.3">
      <c r="A1359" s="4" t="s">
        <v>150</v>
      </c>
      <c r="B1359" s="18">
        <v>45689</v>
      </c>
      <c r="C1359" s="4" t="s">
        <v>282</v>
      </c>
      <c r="D1359" s="4">
        <v>2</v>
      </c>
      <c r="E1359" s="15">
        <v>1135116.2</v>
      </c>
      <c r="F1359" s="19">
        <v>1.2145999999999999</v>
      </c>
      <c r="G1359" s="20">
        <v>0</v>
      </c>
      <c r="H1359" s="4">
        <v>76.900000000000006</v>
      </c>
      <c r="I1359" s="4">
        <v>7</v>
      </c>
      <c r="J1359" s="4">
        <v>1</v>
      </c>
      <c r="K1359" s="21">
        <v>0.85829999999999995</v>
      </c>
      <c r="L1359" s="21">
        <v>4.6399999999999997E-2</v>
      </c>
      <c r="M1359" s="4">
        <v>0</v>
      </c>
      <c r="N1359" s="4">
        <v>0</v>
      </c>
      <c r="O1359" s="4">
        <v>0</v>
      </c>
      <c r="P1359" s="4">
        <v>94.5</v>
      </c>
      <c r="Q1359" s="15">
        <v>0</v>
      </c>
      <c r="R1359" s="15">
        <v>18551.580000000002</v>
      </c>
      <c r="S1359" s="15">
        <v>18067.509999999998</v>
      </c>
      <c r="T1359" s="15">
        <v>1257087.04</v>
      </c>
      <c r="U1359" s="22">
        <f t="shared" si="105"/>
        <v>1135600.27</v>
      </c>
      <c r="V1359" s="23">
        <f t="shared" si="106"/>
        <v>9.6641494291437466E-2</v>
      </c>
      <c r="W1359" s="24">
        <f>Parametros!$B$4*H1359+Parametros!$B$5*K1359*100+Parametros!$B$6*P1359+Parametros!$B$7*(1-L1359)*100</f>
        <v>85.868000000000009</v>
      </c>
      <c r="X1359" s="16">
        <f>INDEX('Tasa Referencia'!$B$2:$B$37,MATCH(B1359,'Tasa Referencia'!$A$2:$A$37,0))</f>
        <v>8.8300000000000003E-2</v>
      </c>
      <c r="Y1359" s="16">
        <f>INDEX('Catalogo Proveedores'!$N$2:$N$101,MATCH(A1359,'Catalogo Proveedores'!$A$2:$A$101,0))</f>
        <v>3.2599999999999997E-2</v>
      </c>
      <c r="Z1359" s="14">
        <v>8.3000000000000001E-4</v>
      </c>
      <c r="AA1359" s="16">
        <f t="shared" si="107"/>
        <v>0.12173</v>
      </c>
      <c r="AB1359" s="25">
        <f t="shared" si="108"/>
        <v>9.6186426693942728E-3</v>
      </c>
      <c r="AC1359" s="23">
        <f t="shared" si="109"/>
        <v>8.7022851622043193E-2</v>
      </c>
    </row>
    <row r="1360" spans="1:29" x14ac:dyDescent="0.3">
      <c r="A1360" s="4" t="s">
        <v>150</v>
      </c>
      <c r="B1360" s="18">
        <v>45717</v>
      </c>
      <c r="C1360" s="4" t="s">
        <v>282</v>
      </c>
      <c r="D1360" s="4">
        <v>3</v>
      </c>
      <c r="E1360" s="15">
        <v>1243753.3</v>
      </c>
      <c r="F1360" s="19">
        <v>1.2145999999999999</v>
      </c>
      <c r="G1360" s="20">
        <v>0</v>
      </c>
      <c r="H1360" s="4">
        <v>74.3</v>
      </c>
      <c r="I1360" s="4">
        <v>6</v>
      </c>
      <c r="J1360" s="4">
        <v>1</v>
      </c>
      <c r="K1360" s="21">
        <v>0.88329999999999997</v>
      </c>
      <c r="L1360" s="21">
        <v>0.12740000000000001</v>
      </c>
      <c r="M1360" s="4">
        <v>3</v>
      </c>
      <c r="N1360" s="4">
        <v>1</v>
      </c>
      <c r="O1360" s="4">
        <v>27.6</v>
      </c>
      <c r="P1360" s="4">
        <v>98.3</v>
      </c>
      <c r="Q1360" s="15">
        <v>119470.64</v>
      </c>
      <c r="R1360" s="15">
        <v>53865.41</v>
      </c>
      <c r="S1360" s="15">
        <v>50021.43</v>
      </c>
      <c r="T1360" s="15">
        <v>1295064.99</v>
      </c>
      <c r="U1360" s="22">
        <f t="shared" si="105"/>
        <v>1367067.92</v>
      </c>
      <c r="V1360" s="23">
        <f t="shared" si="106"/>
        <v>-5.5597927946457681E-2</v>
      </c>
      <c r="W1360" s="24">
        <f>Parametros!$B$4*H1360+Parametros!$B$5*K1360*100+Parametros!$B$6*P1360+Parametros!$B$7*(1-L1360)*100</f>
        <v>85.253</v>
      </c>
      <c r="X1360" s="16">
        <f>INDEX('Tasa Referencia'!$B$2:$B$37,MATCH(B1360,'Tasa Referencia'!$A$2:$A$37,0))</f>
        <v>8.6800000000000002E-2</v>
      </c>
      <c r="Y1360" s="16">
        <f>INDEX('Catalogo Proveedores'!$N$2:$N$101,MATCH(A1360,'Catalogo Proveedores'!$A$2:$A$101,0))</f>
        <v>3.2599999999999997E-2</v>
      </c>
      <c r="Z1360" s="14">
        <v>-7.7999999999999999E-4</v>
      </c>
      <c r="AA1360" s="16">
        <f t="shared" si="107"/>
        <v>0.11862</v>
      </c>
      <c r="AB1360" s="25">
        <f t="shared" si="108"/>
        <v>9.3850814852243225E-3</v>
      </c>
      <c r="AC1360" s="23">
        <f t="shared" si="109"/>
        <v>-6.4983009431682004E-2</v>
      </c>
    </row>
    <row r="1361" spans="1:29" x14ac:dyDescent="0.3">
      <c r="A1361" s="4" t="s">
        <v>150</v>
      </c>
      <c r="B1361" s="18">
        <v>45748</v>
      </c>
      <c r="C1361" s="4" t="s">
        <v>282</v>
      </c>
      <c r="D1361" s="4">
        <v>4</v>
      </c>
      <c r="E1361" s="15">
        <v>1255038.49</v>
      </c>
      <c r="F1361" s="19">
        <v>1.2145999999999999</v>
      </c>
      <c r="G1361" s="20">
        <v>0</v>
      </c>
      <c r="H1361" s="4">
        <v>76.7</v>
      </c>
      <c r="I1361" s="4">
        <v>7</v>
      </c>
      <c r="J1361" s="4">
        <v>1</v>
      </c>
      <c r="K1361" s="21">
        <v>0.87180000000000002</v>
      </c>
      <c r="L1361" s="21">
        <v>0.13469999999999999</v>
      </c>
      <c r="M1361" s="4">
        <v>1</v>
      </c>
      <c r="N1361" s="4">
        <v>0</v>
      </c>
      <c r="O1361" s="4">
        <v>0</v>
      </c>
      <c r="P1361" s="4">
        <v>96.1</v>
      </c>
      <c r="Q1361" s="15">
        <v>4886.5600000000004</v>
      </c>
      <c r="R1361" s="15">
        <v>85583.67</v>
      </c>
      <c r="S1361" s="15">
        <v>53216.18</v>
      </c>
      <c r="T1361" s="15">
        <v>1351254.17</v>
      </c>
      <c r="U1361" s="22">
        <f t="shared" si="105"/>
        <v>1292292.54</v>
      </c>
      <c r="V1361" s="23">
        <f t="shared" si="106"/>
        <v>4.3634744157718224E-2</v>
      </c>
      <c r="W1361" s="24">
        <f>Parametros!$B$4*H1361+Parametros!$B$5*K1361*100+Parametros!$B$6*P1361+Parametros!$B$7*(1-L1361)*100</f>
        <v>85.198499999999996</v>
      </c>
      <c r="X1361" s="16">
        <f>INDEX('Tasa Referencia'!$B$2:$B$37,MATCH(B1361,'Tasa Referencia'!$A$2:$A$37,0))</f>
        <v>8.4000000000000005E-2</v>
      </c>
      <c r="Y1361" s="16">
        <f>INDEX('Catalogo Proveedores'!$N$2:$N$101,MATCH(A1361,'Catalogo Proveedores'!$A$2:$A$101,0))</f>
        <v>3.2599999999999997E-2</v>
      </c>
      <c r="Z1361" s="14">
        <v>3.9199999999999999E-3</v>
      </c>
      <c r="AA1361" s="16">
        <f t="shared" si="107"/>
        <v>0.12052000000000002</v>
      </c>
      <c r="AB1361" s="25">
        <f t="shared" si="108"/>
        <v>9.5278422277904617E-3</v>
      </c>
      <c r="AC1361" s="23">
        <f t="shared" si="109"/>
        <v>3.4106901929927762E-2</v>
      </c>
    </row>
    <row r="1362" spans="1:29" x14ac:dyDescent="0.3">
      <c r="A1362" s="4" t="s">
        <v>150</v>
      </c>
      <c r="B1362" s="18">
        <v>45778</v>
      </c>
      <c r="C1362" s="4" t="s">
        <v>282</v>
      </c>
      <c r="D1362" s="4">
        <v>5</v>
      </c>
      <c r="E1362" s="15">
        <v>1250908.6399999999</v>
      </c>
      <c r="F1362" s="19">
        <v>1.2145999999999999</v>
      </c>
      <c r="G1362" s="20">
        <v>0</v>
      </c>
      <c r="H1362" s="4">
        <v>77</v>
      </c>
      <c r="I1362" s="4">
        <v>6</v>
      </c>
      <c r="J1362" s="4">
        <v>1</v>
      </c>
      <c r="K1362" s="21">
        <v>0.82469999999999999</v>
      </c>
      <c r="L1362" s="21">
        <v>0.123</v>
      </c>
      <c r="M1362" s="4">
        <v>2</v>
      </c>
      <c r="N1362" s="4">
        <v>1</v>
      </c>
      <c r="O1362" s="4">
        <v>28.2</v>
      </c>
      <c r="P1362" s="4">
        <v>97.3</v>
      </c>
      <c r="Q1362" s="15">
        <v>126251.03</v>
      </c>
      <c r="R1362" s="15">
        <v>93929.81</v>
      </c>
      <c r="S1362" s="15">
        <v>48666.04</v>
      </c>
      <c r="T1362" s="15">
        <v>1277955.74</v>
      </c>
      <c r="U1362" s="22">
        <f t="shared" si="105"/>
        <v>1422423.44</v>
      </c>
      <c r="V1362" s="23">
        <f t="shared" si="106"/>
        <v>-0.11304593381301292</v>
      </c>
      <c r="W1362" s="24">
        <f>Parametros!$B$4*H1362+Parametros!$B$5*K1362*100+Parametros!$B$6*P1362+Parametros!$B$7*(1-L1362)*100</f>
        <v>84.306000000000012</v>
      </c>
      <c r="X1362" s="16">
        <f>INDEX('Tasa Referencia'!$B$2:$B$37,MATCH(B1362,'Tasa Referencia'!$A$2:$A$37,0))</f>
        <v>8.1699999999999995E-2</v>
      </c>
      <c r="Y1362" s="16">
        <f>INDEX('Catalogo Proveedores'!$N$2:$N$101,MATCH(A1362,'Catalogo Proveedores'!$A$2:$A$101,0))</f>
        <v>3.2599999999999997E-2</v>
      </c>
      <c r="Z1362" s="14">
        <v>2.0000000000000002E-5</v>
      </c>
      <c r="AA1362" s="16">
        <f t="shared" si="107"/>
        <v>0.11431999999999999</v>
      </c>
      <c r="AB1362" s="25">
        <f t="shared" si="108"/>
        <v>9.0611688584221195E-3</v>
      </c>
      <c r="AC1362" s="23">
        <f t="shared" si="109"/>
        <v>-0.12210710267143504</v>
      </c>
    </row>
    <row r="1363" spans="1:29" x14ac:dyDescent="0.3">
      <c r="A1363" s="4" t="s">
        <v>150</v>
      </c>
      <c r="B1363" s="18">
        <v>45809</v>
      </c>
      <c r="C1363" s="4" t="s">
        <v>282</v>
      </c>
      <c r="D1363" s="4">
        <v>6</v>
      </c>
      <c r="E1363" s="15">
        <v>1301577.3700000001</v>
      </c>
      <c r="F1363" s="19">
        <v>1.2145999999999999</v>
      </c>
      <c r="G1363" s="20">
        <v>0</v>
      </c>
      <c r="H1363" s="4">
        <v>79</v>
      </c>
      <c r="I1363" s="4">
        <v>9</v>
      </c>
      <c r="J1363" s="4">
        <v>1</v>
      </c>
      <c r="K1363" s="21">
        <v>0.84750000000000003</v>
      </c>
      <c r="L1363" s="21">
        <v>9.1300000000000006E-2</v>
      </c>
      <c r="M1363" s="4">
        <v>1</v>
      </c>
      <c r="N1363" s="4">
        <v>0</v>
      </c>
      <c r="O1363" s="4">
        <v>0</v>
      </c>
      <c r="P1363" s="4">
        <v>94.1</v>
      </c>
      <c r="Q1363" s="15">
        <v>2175.7800000000002</v>
      </c>
      <c r="R1363" s="15">
        <v>66543.22</v>
      </c>
      <c r="S1363" s="15">
        <v>38258.67</v>
      </c>
      <c r="T1363" s="15">
        <v>1398916.41</v>
      </c>
      <c r="U1363" s="22">
        <f t="shared" si="105"/>
        <v>1332037.7000000002</v>
      </c>
      <c r="V1363" s="23">
        <f t="shared" si="106"/>
        <v>4.780750981397075E-2</v>
      </c>
      <c r="W1363" s="24">
        <f>Parametros!$B$4*H1363+Parametros!$B$5*K1363*100+Parametros!$B$6*P1363+Parametros!$B$7*(1-L1363)*100</f>
        <v>85.525499999999994</v>
      </c>
      <c r="X1363" s="16">
        <f>INDEX('Tasa Referencia'!$B$2:$B$37,MATCH(B1363,'Tasa Referencia'!$A$2:$A$37,0))</f>
        <v>8.1600000000000006E-2</v>
      </c>
      <c r="Y1363" s="16">
        <f>INDEX('Catalogo Proveedores'!$N$2:$N$101,MATCH(A1363,'Catalogo Proveedores'!$A$2:$A$101,0))</f>
        <v>3.2599999999999997E-2</v>
      </c>
      <c r="Z1363" s="14">
        <v>8.8000000000000003E-4</v>
      </c>
      <c r="AA1363" s="16">
        <f t="shared" si="107"/>
        <v>0.11508</v>
      </c>
      <c r="AB1363" s="25">
        <f t="shared" si="108"/>
        <v>9.1185017958606007E-3</v>
      </c>
      <c r="AC1363" s="23">
        <f t="shared" si="109"/>
        <v>3.8689008018110149E-2</v>
      </c>
    </row>
    <row r="1364" spans="1:29" x14ac:dyDescent="0.3">
      <c r="A1364" s="4" t="s">
        <v>150</v>
      </c>
      <c r="B1364" s="18">
        <v>45839</v>
      </c>
      <c r="C1364" s="4" t="s">
        <v>282</v>
      </c>
      <c r="D1364" s="4">
        <v>7</v>
      </c>
      <c r="E1364" s="15">
        <v>1193006.17</v>
      </c>
      <c r="F1364" s="19">
        <v>1.2145999999999999</v>
      </c>
      <c r="G1364" s="20">
        <v>0</v>
      </c>
      <c r="H1364" s="4">
        <v>77.900000000000006</v>
      </c>
      <c r="I1364" s="4">
        <v>8</v>
      </c>
      <c r="J1364" s="4">
        <v>2</v>
      </c>
      <c r="K1364" s="21">
        <v>0.79500000000000004</v>
      </c>
      <c r="L1364" s="21">
        <v>6.5699999999999995E-2</v>
      </c>
      <c r="M1364" s="4">
        <v>2</v>
      </c>
      <c r="N1364" s="4">
        <v>0</v>
      </c>
      <c r="O1364" s="4">
        <v>0</v>
      </c>
      <c r="P1364" s="4">
        <v>94.8</v>
      </c>
      <c r="Q1364" s="15">
        <v>48354.41</v>
      </c>
      <c r="R1364" s="15">
        <v>29792.1</v>
      </c>
      <c r="S1364" s="15">
        <v>28298.66</v>
      </c>
      <c r="T1364" s="15">
        <v>1208753.83</v>
      </c>
      <c r="U1364" s="22">
        <f t="shared" si="105"/>
        <v>1242854.02</v>
      </c>
      <c r="V1364" s="23">
        <f t="shared" si="106"/>
        <v>-2.8211029536096645E-2</v>
      </c>
      <c r="W1364" s="24">
        <f>Parametros!$B$4*H1364+Parametros!$B$5*K1364*100+Parametros!$B$6*P1364+Parametros!$B$7*(1-L1364)*100</f>
        <v>84.089499999999987</v>
      </c>
      <c r="X1364" s="16">
        <f>INDEX('Tasa Referencia'!$B$2:$B$37,MATCH(B1364,'Tasa Referencia'!$A$2:$A$37,0))</f>
        <v>8.0699999999999994E-2</v>
      </c>
      <c r="Y1364" s="16">
        <f>INDEX('Catalogo Proveedores'!$N$2:$N$101,MATCH(A1364,'Catalogo Proveedores'!$A$2:$A$101,0))</f>
        <v>3.2599999999999997E-2</v>
      </c>
      <c r="Z1364" s="14">
        <v>2.48E-3</v>
      </c>
      <c r="AA1364" s="16">
        <f t="shared" si="107"/>
        <v>0.11577999999999998</v>
      </c>
      <c r="AB1364" s="25">
        <f t="shared" si="108"/>
        <v>9.1712767679579255E-3</v>
      </c>
      <c r="AC1364" s="23">
        <f t="shared" si="109"/>
        <v>-3.738230630405457E-2</v>
      </c>
    </row>
    <row r="1365" spans="1:29" x14ac:dyDescent="0.3">
      <c r="A1365" s="4" t="s">
        <v>150</v>
      </c>
      <c r="B1365" s="18">
        <v>45870</v>
      </c>
      <c r="C1365" s="4" t="s">
        <v>282</v>
      </c>
      <c r="D1365" s="4">
        <v>8</v>
      </c>
      <c r="E1365" s="15">
        <v>1220381.18</v>
      </c>
      <c r="F1365" s="19">
        <v>1.2562</v>
      </c>
      <c r="G1365" s="20">
        <v>3.4299999999999997E-2</v>
      </c>
      <c r="H1365" s="4">
        <v>73.400000000000006</v>
      </c>
      <c r="I1365" s="4">
        <v>8</v>
      </c>
      <c r="J1365" s="4">
        <v>1</v>
      </c>
      <c r="K1365" s="21">
        <v>0.83809999999999996</v>
      </c>
      <c r="L1365" s="21">
        <v>6.6699999999999995E-2</v>
      </c>
      <c r="M1365" s="4">
        <v>1</v>
      </c>
      <c r="N1365" s="4">
        <v>0</v>
      </c>
      <c r="O1365" s="4">
        <v>0</v>
      </c>
      <c r="P1365" s="4">
        <v>98.1</v>
      </c>
      <c r="Q1365" s="15">
        <v>3497.89</v>
      </c>
      <c r="R1365" s="15">
        <v>31468.62</v>
      </c>
      <c r="S1365" s="15">
        <v>26861.57</v>
      </c>
      <c r="T1365" s="15">
        <v>1268822.44</v>
      </c>
      <c r="U1365" s="22">
        <f t="shared" si="105"/>
        <v>1228486.1199999999</v>
      </c>
      <c r="V1365" s="23">
        <f t="shared" si="106"/>
        <v>3.1790358310497778E-2</v>
      </c>
      <c r="W1365" s="24">
        <f>Parametros!$B$4*H1365+Parametros!$B$5*K1365*100+Parametros!$B$6*P1365+Parametros!$B$7*(1-L1365)*100</f>
        <v>84.452500000000001</v>
      </c>
      <c r="X1365" s="16">
        <f>INDEX('Tasa Referencia'!$B$2:$B$37,MATCH(B1365,'Tasa Referencia'!$A$2:$A$37,0))</f>
        <v>7.7399999999999997E-2</v>
      </c>
      <c r="Y1365" s="16">
        <f>INDEX('Catalogo Proveedores'!$N$2:$N$101,MATCH(A1365,'Catalogo Proveedores'!$A$2:$A$101,0))</f>
        <v>3.2599999999999997E-2</v>
      </c>
      <c r="Z1365" s="14">
        <v>1.3699999999999999E-3</v>
      </c>
      <c r="AA1365" s="16">
        <f t="shared" si="107"/>
        <v>0.11136999999999998</v>
      </c>
      <c r="AB1365" s="25">
        <f t="shared" si="108"/>
        <v>8.8382864094311842E-3</v>
      </c>
      <c r="AC1365" s="23">
        <f t="shared" si="109"/>
        <v>2.2952071901066594E-2</v>
      </c>
    </row>
    <row r="1366" spans="1:29" x14ac:dyDescent="0.3">
      <c r="A1366" s="4" t="s">
        <v>150</v>
      </c>
      <c r="B1366" s="18">
        <v>45901</v>
      </c>
      <c r="C1366" s="4" t="s">
        <v>282</v>
      </c>
      <c r="D1366" s="4">
        <v>9</v>
      </c>
      <c r="E1366" s="15">
        <v>1220550.18</v>
      </c>
      <c r="F1366" s="19">
        <v>1.2562</v>
      </c>
      <c r="G1366" s="20">
        <v>0</v>
      </c>
      <c r="H1366" s="4">
        <v>76.7</v>
      </c>
      <c r="I1366" s="4">
        <v>10</v>
      </c>
      <c r="J1366" s="4">
        <v>1</v>
      </c>
      <c r="K1366" s="21">
        <v>0.86439999999999995</v>
      </c>
      <c r="L1366" s="21">
        <v>5.2600000000000001E-2</v>
      </c>
      <c r="M1366" s="4">
        <v>1</v>
      </c>
      <c r="N1366" s="4">
        <v>0</v>
      </c>
      <c r="O1366" s="4">
        <v>0</v>
      </c>
      <c r="P1366" s="4">
        <v>100</v>
      </c>
      <c r="Q1366" s="15">
        <v>8184.59</v>
      </c>
      <c r="R1366" s="15">
        <v>39088.85</v>
      </c>
      <c r="S1366" s="15">
        <v>21718.880000000001</v>
      </c>
      <c r="T1366" s="15">
        <v>1336683.25</v>
      </c>
      <c r="U1366" s="22">
        <f t="shared" si="105"/>
        <v>1246104.7400000002</v>
      </c>
      <c r="V1366" s="23">
        <f t="shared" si="106"/>
        <v>6.7763630613310796E-2</v>
      </c>
      <c r="W1366" s="24">
        <f>Parametros!$B$4*H1366+Parametros!$B$5*K1366*100+Parametros!$B$6*P1366+Parametros!$B$7*(1-L1366)*100</f>
        <v>86.988</v>
      </c>
      <c r="X1366" s="16">
        <f>INDEX('Tasa Referencia'!$B$2:$B$37,MATCH(B1366,'Tasa Referencia'!$A$2:$A$37,0))</f>
        <v>7.4899999999999994E-2</v>
      </c>
      <c r="Y1366" s="16">
        <f>INDEX('Catalogo Proveedores'!$N$2:$N$101,MATCH(A1366,'Catalogo Proveedores'!$A$2:$A$101,0))</f>
        <v>3.2599999999999997E-2</v>
      </c>
      <c r="Z1366" s="14">
        <v>3.3E-3</v>
      </c>
      <c r="AA1366" s="16">
        <f t="shared" si="107"/>
        <v>0.11079999999999998</v>
      </c>
      <c r="AB1366" s="25">
        <f t="shared" si="108"/>
        <v>8.7951584801011506E-3</v>
      </c>
      <c r="AC1366" s="23">
        <f t="shared" si="109"/>
        <v>5.8968472133209646E-2</v>
      </c>
    </row>
    <row r="1367" spans="1:29" x14ac:dyDescent="0.3">
      <c r="A1367" s="4" t="s">
        <v>150</v>
      </c>
      <c r="B1367" s="18">
        <v>45931</v>
      </c>
      <c r="C1367" s="4" t="s">
        <v>282</v>
      </c>
      <c r="D1367" s="4">
        <v>10</v>
      </c>
      <c r="E1367" s="15">
        <v>1203674.6299999999</v>
      </c>
      <c r="F1367" s="19">
        <v>1.2562</v>
      </c>
      <c r="G1367" s="20">
        <v>0</v>
      </c>
      <c r="H1367" s="4">
        <v>77.400000000000006</v>
      </c>
      <c r="I1367" s="4">
        <v>7</v>
      </c>
      <c r="J1367" s="4">
        <v>1</v>
      </c>
      <c r="K1367" s="21">
        <v>0.83760000000000001</v>
      </c>
      <c r="L1367" s="21">
        <v>5.5899999999999998E-2</v>
      </c>
      <c r="M1367" s="4">
        <v>1</v>
      </c>
      <c r="N1367" s="4">
        <v>0</v>
      </c>
      <c r="O1367" s="4">
        <v>0</v>
      </c>
      <c r="P1367" s="4">
        <v>97.4</v>
      </c>
      <c r="Q1367" s="15">
        <v>14070.72</v>
      </c>
      <c r="R1367" s="15">
        <v>32356.52</v>
      </c>
      <c r="S1367" s="15">
        <v>22606.400000000001</v>
      </c>
      <c r="T1367" s="15">
        <v>1291428.94</v>
      </c>
      <c r="U1367" s="22">
        <f t="shared" si="105"/>
        <v>1227495.47</v>
      </c>
      <c r="V1367" s="23">
        <f t="shared" si="106"/>
        <v>4.9505991402051107E-2</v>
      </c>
      <c r="W1367" s="24">
        <f>Parametros!$B$4*H1367+Parametros!$B$5*K1367*100+Parametros!$B$6*P1367+Parametros!$B$7*(1-L1367)*100</f>
        <v>85.859500000000011</v>
      </c>
      <c r="X1367" s="16">
        <f>INDEX('Tasa Referencia'!$B$2:$B$37,MATCH(B1367,'Tasa Referencia'!$A$2:$A$37,0))</f>
        <v>7.4300000000000005E-2</v>
      </c>
      <c r="Y1367" s="16">
        <f>INDEX('Catalogo Proveedores'!$N$2:$N$101,MATCH(A1367,'Catalogo Proveedores'!$A$2:$A$101,0))</f>
        <v>3.2599999999999997E-2</v>
      </c>
      <c r="Z1367" s="14">
        <v>-9.8999999999999999E-4</v>
      </c>
      <c r="AA1367" s="16">
        <f t="shared" si="107"/>
        <v>0.10590999999999999</v>
      </c>
      <c r="AB1367" s="25">
        <f t="shared" si="108"/>
        <v>8.4243304214608461E-3</v>
      </c>
      <c r="AC1367" s="23">
        <f t="shared" si="109"/>
        <v>4.1081660980590261E-2</v>
      </c>
    </row>
    <row r="1368" spans="1:29" x14ac:dyDescent="0.3">
      <c r="A1368" s="4" t="s">
        <v>150</v>
      </c>
      <c r="B1368" s="18">
        <v>45962</v>
      </c>
      <c r="C1368" s="4" t="s">
        <v>282</v>
      </c>
      <c r="D1368" s="4">
        <v>11</v>
      </c>
      <c r="E1368" s="15">
        <v>1142397.49</v>
      </c>
      <c r="F1368" s="19">
        <v>1.2562</v>
      </c>
      <c r="G1368" s="20">
        <v>0</v>
      </c>
      <c r="H1368" s="4">
        <v>80.099999999999994</v>
      </c>
      <c r="I1368" s="4">
        <v>6</v>
      </c>
      <c r="J1368" s="4">
        <v>1</v>
      </c>
      <c r="K1368" s="21">
        <v>0.8105</v>
      </c>
      <c r="L1368" s="21">
        <v>0.1162</v>
      </c>
      <c r="M1368" s="4">
        <v>0</v>
      </c>
      <c r="N1368" s="4">
        <v>0</v>
      </c>
      <c r="O1368" s="4">
        <v>0</v>
      </c>
      <c r="P1368" s="4">
        <v>100</v>
      </c>
      <c r="Q1368" s="15">
        <v>0</v>
      </c>
      <c r="R1368" s="15">
        <v>60798.76</v>
      </c>
      <c r="S1368" s="15">
        <v>42098.6</v>
      </c>
      <c r="T1368" s="15">
        <v>1186106.52</v>
      </c>
      <c r="U1368" s="22">
        <f t="shared" si="105"/>
        <v>1161097.6499999999</v>
      </c>
      <c r="V1368" s="23">
        <f t="shared" si="106"/>
        <v>2.1084843206156653E-2</v>
      </c>
      <c r="W1368" s="24">
        <f>Parametros!$B$4*H1368+Parametros!$B$5*K1368*100+Parametros!$B$6*P1368+Parametros!$B$7*(1-L1368)*100</f>
        <v>85.606999999999999</v>
      </c>
      <c r="X1368" s="16">
        <f>INDEX('Tasa Referencia'!$B$2:$B$37,MATCH(B1368,'Tasa Referencia'!$A$2:$A$37,0))</f>
        <v>7.2800000000000004E-2</v>
      </c>
      <c r="Y1368" s="16">
        <f>INDEX('Catalogo Proveedores'!$N$2:$N$101,MATCH(A1368,'Catalogo Proveedores'!$A$2:$A$101,0))</f>
        <v>3.2599999999999997E-2</v>
      </c>
      <c r="Z1368" s="14">
        <v>-2.15E-3</v>
      </c>
      <c r="AA1368" s="16">
        <f t="shared" si="107"/>
        <v>0.10324999999999999</v>
      </c>
      <c r="AB1368" s="25">
        <f t="shared" si="108"/>
        <v>8.2219804422349885E-3</v>
      </c>
      <c r="AC1368" s="23">
        <f t="shared" si="109"/>
        <v>1.2862862763921665E-2</v>
      </c>
    </row>
    <row r="1369" spans="1:29" x14ac:dyDescent="0.3">
      <c r="A1369" s="4" t="s">
        <v>150</v>
      </c>
      <c r="B1369" s="18">
        <v>45992</v>
      </c>
      <c r="C1369" s="4" t="s">
        <v>282</v>
      </c>
      <c r="D1369" s="4">
        <v>12</v>
      </c>
      <c r="E1369" s="15">
        <v>1086752.18</v>
      </c>
      <c r="F1369" s="19">
        <v>1.2562</v>
      </c>
      <c r="G1369" s="20">
        <v>0</v>
      </c>
      <c r="H1369" s="4">
        <v>77.599999999999994</v>
      </c>
      <c r="I1369" s="4">
        <v>7</v>
      </c>
      <c r="J1369" s="4">
        <v>1</v>
      </c>
      <c r="K1369" s="21">
        <v>0.88400000000000001</v>
      </c>
      <c r="L1369" s="21">
        <v>9.1899999999999996E-2</v>
      </c>
      <c r="M1369" s="4">
        <v>0</v>
      </c>
      <c r="N1369" s="4">
        <v>0</v>
      </c>
      <c r="O1369" s="4">
        <v>0</v>
      </c>
      <c r="P1369" s="4">
        <v>100</v>
      </c>
      <c r="Q1369" s="15">
        <v>0</v>
      </c>
      <c r="R1369" s="15">
        <v>51503.97</v>
      </c>
      <c r="S1369" s="15">
        <v>32127.040000000001</v>
      </c>
      <c r="T1369" s="15">
        <v>1185075.26</v>
      </c>
      <c r="U1369" s="22">
        <f t="shared" si="105"/>
        <v>1106129.1099999999</v>
      </c>
      <c r="V1369" s="23">
        <f t="shared" si="106"/>
        <v>6.6616992746941772E-2</v>
      </c>
      <c r="W1369" s="24">
        <f>Parametros!$B$4*H1369+Parametros!$B$5*K1369*100+Parametros!$B$6*P1369+Parametros!$B$7*(1-L1369)*100</f>
        <v>87.30149999999999</v>
      </c>
      <c r="X1369" s="16">
        <f>INDEX('Tasa Referencia'!$B$2:$B$37,MATCH(B1369,'Tasa Referencia'!$A$2:$A$37,0))</f>
        <v>6.9599999999999995E-2</v>
      </c>
      <c r="Y1369" s="16">
        <f>INDEX('Catalogo Proveedores'!$N$2:$N$101,MATCH(A1369,'Catalogo Proveedores'!$A$2:$A$101,0))</f>
        <v>3.2599999999999997E-2</v>
      </c>
      <c r="Z1369" s="14">
        <v>-2.47E-3</v>
      </c>
      <c r="AA1369" s="16">
        <f t="shared" si="107"/>
        <v>9.9729999999999985E-2</v>
      </c>
      <c r="AB1369" s="25">
        <f t="shared" si="108"/>
        <v>7.9535204561815842E-3</v>
      </c>
      <c r="AC1369" s="23">
        <f t="shared" si="109"/>
        <v>5.8663472290760188E-2</v>
      </c>
    </row>
    <row r="1370" spans="1:29" x14ac:dyDescent="0.3">
      <c r="A1370" s="4" t="s">
        <v>152</v>
      </c>
      <c r="B1370" s="18">
        <v>44927</v>
      </c>
      <c r="C1370" s="4" t="s">
        <v>279</v>
      </c>
      <c r="D1370" s="4">
        <v>1</v>
      </c>
      <c r="E1370" s="15">
        <v>340309.79</v>
      </c>
      <c r="F1370" s="19">
        <v>1</v>
      </c>
      <c r="G1370" s="20">
        <v>0</v>
      </c>
      <c r="H1370" s="4">
        <v>76.8</v>
      </c>
      <c r="I1370" s="4">
        <v>4</v>
      </c>
      <c r="J1370" s="4">
        <v>1</v>
      </c>
      <c r="K1370" s="21">
        <v>0.77080000000000004</v>
      </c>
      <c r="L1370" s="21">
        <v>5.4300000000000001E-2</v>
      </c>
      <c r="M1370" s="4">
        <v>1</v>
      </c>
      <c r="N1370" s="4">
        <v>0</v>
      </c>
      <c r="O1370" s="4">
        <v>0</v>
      </c>
      <c r="P1370" s="4">
        <v>76.8</v>
      </c>
      <c r="Q1370" s="15">
        <v>951.14</v>
      </c>
      <c r="R1370" s="15">
        <v>5660.85</v>
      </c>
      <c r="S1370" s="15">
        <v>6222.81</v>
      </c>
      <c r="T1370" s="15">
        <v>352446.88</v>
      </c>
      <c r="U1370" s="22">
        <f t="shared" si="105"/>
        <v>340698.97</v>
      </c>
      <c r="V1370" s="23">
        <f t="shared" si="106"/>
        <v>3.3332427286631203E-2</v>
      </c>
      <c r="W1370" s="24">
        <f>Parametros!$B$4*H1370+Parametros!$B$5*K1370*100+Parametros!$B$6*P1370+Parametros!$B$7*(1-L1370)*100</f>
        <v>79.549499999999995</v>
      </c>
      <c r="X1370" s="16">
        <f>INDEX('Tasa Referencia'!$B$2:$B$37,MATCH(B1370,'Tasa Referencia'!$A$2:$A$37,0))</f>
        <v>0.1125</v>
      </c>
      <c r="Y1370" s="16">
        <f>INDEX('Catalogo Proveedores'!$N$2:$N$101,MATCH(A1370,'Catalogo Proveedores'!$A$2:$A$101,0))</f>
        <v>4.3500000000000004E-2</v>
      </c>
      <c r="Z1370" s="14">
        <v>2.5600000000000002E-3</v>
      </c>
      <c r="AA1370" s="16">
        <f t="shared" si="107"/>
        <v>0.15856000000000001</v>
      </c>
      <c r="AB1370" s="25">
        <f t="shared" si="108"/>
        <v>1.2340342577482177E-2</v>
      </c>
      <c r="AC1370" s="23">
        <f t="shared" si="109"/>
        <v>2.0992084709149025E-2</v>
      </c>
    </row>
    <row r="1371" spans="1:29" x14ac:dyDescent="0.3">
      <c r="A1371" s="4" t="s">
        <v>152</v>
      </c>
      <c r="B1371" s="18">
        <v>44958</v>
      </c>
      <c r="C1371" s="4" t="s">
        <v>279</v>
      </c>
      <c r="D1371" s="4">
        <v>2</v>
      </c>
      <c r="E1371" s="15">
        <v>345223.56</v>
      </c>
      <c r="F1371" s="19">
        <v>1</v>
      </c>
      <c r="G1371" s="20">
        <v>0</v>
      </c>
      <c r="H1371" s="4">
        <v>79.900000000000006</v>
      </c>
      <c r="I1371" s="4">
        <v>6</v>
      </c>
      <c r="J1371" s="4">
        <v>1</v>
      </c>
      <c r="K1371" s="21">
        <v>0.84589999999999999</v>
      </c>
      <c r="L1371" s="21">
        <v>7.6499999999999999E-2</v>
      </c>
      <c r="M1371" s="4">
        <v>1</v>
      </c>
      <c r="N1371" s="4">
        <v>0</v>
      </c>
      <c r="O1371" s="4">
        <v>0</v>
      </c>
      <c r="P1371" s="4">
        <v>76.099999999999994</v>
      </c>
      <c r="Q1371" s="15">
        <v>4468.38</v>
      </c>
      <c r="R1371" s="15">
        <v>13015.21</v>
      </c>
      <c r="S1371" s="15">
        <v>8609.8700000000008</v>
      </c>
      <c r="T1371" s="15">
        <v>380635.31</v>
      </c>
      <c r="U1371" s="22">
        <f t="shared" si="105"/>
        <v>354097.28</v>
      </c>
      <c r="V1371" s="23">
        <f t="shared" si="106"/>
        <v>6.9720357788141021E-2</v>
      </c>
      <c r="W1371" s="24">
        <f>Parametros!$B$4*H1371+Parametros!$B$5*K1371*100+Parametros!$B$6*P1371+Parametros!$B$7*(1-L1371)*100</f>
        <v>82.41449999999999</v>
      </c>
      <c r="X1371" s="16">
        <f>INDEX('Tasa Referencia'!$B$2:$B$37,MATCH(B1371,'Tasa Referencia'!$A$2:$A$37,0))</f>
        <v>0.11409999999999999</v>
      </c>
      <c r="Y1371" s="16">
        <f>INDEX('Catalogo Proveedores'!$N$2:$N$101,MATCH(A1371,'Catalogo Proveedores'!$A$2:$A$101,0))</f>
        <v>4.3500000000000004E-2</v>
      </c>
      <c r="Z1371" s="14">
        <v>-2.0500000000000002E-3</v>
      </c>
      <c r="AA1371" s="16">
        <f t="shared" si="107"/>
        <v>0.15554999999999999</v>
      </c>
      <c r="AB1371" s="25">
        <f t="shared" si="108"/>
        <v>1.2120905019489037E-2</v>
      </c>
      <c r="AC1371" s="23">
        <f t="shared" si="109"/>
        <v>5.7599452768651985E-2</v>
      </c>
    </row>
    <row r="1372" spans="1:29" x14ac:dyDescent="0.3">
      <c r="A1372" s="4" t="s">
        <v>152</v>
      </c>
      <c r="B1372" s="18">
        <v>44986</v>
      </c>
      <c r="C1372" s="4" t="s">
        <v>279</v>
      </c>
      <c r="D1372" s="4">
        <v>3</v>
      </c>
      <c r="E1372" s="15">
        <v>342517.84</v>
      </c>
      <c r="F1372" s="19">
        <v>1</v>
      </c>
      <c r="G1372" s="20">
        <v>0</v>
      </c>
      <c r="H1372" s="4">
        <v>78.2</v>
      </c>
      <c r="I1372" s="4">
        <v>5</v>
      </c>
      <c r="J1372" s="4">
        <v>1</v>
      </c>
      <c r="K1372" s="21">
        <v>0.84299999999999997</v>
      </c>
      <c r="L1372" s="21">
        <v>5.0599999999999999E-2</v>
      </c>
      <c r="M1372" s="4">
        <v>1</v>
      </c>
      <c r="N1372" s="4">
        <v>0</v>
      </c>
      <c r="O1372" s="4">
        <v>0</v>
      </c>
      <c r="P1372" s="4">
        <v>84</v>
      </c>
      <c r="Q1372" s="15">
        <v>2396.44</v>
      </c>
      <c r="R1372" s="15">
        <v>5534.07</v>
      </c>
      <c r="S1372" s="15">
        <v>5881.29</v>
      </c>
      <c r="T1372" s="15">
        <v>386708.8</v>
      </c>
      <c r="U1372" s="22">
        <f t="shared" si="105"/>
        <v>344567.06000000006</v>
      </c>
      <c r="V1372" s="23">
        <f t="shared" si="106"/>
        <v>0.10897538406159864</v>
      </c>
      <c r="W1372" s="24">
        <f>Parametros!$B$4*H1372+Parametros!$B$5*K1372*100+Parametros!$B$6*P1372+Parametros!$B$7*(1-L1372)*100</f>
        <v>83.700999999999993</v>
      </c>
      <c r="X1372" s="16">
        <f>INDEX('Tasa Referencia'!$B$2:$B$37,MATCH(B1372,'Tasa Referencia'!$A$2:$A$37,0))</f>
        <v>0.114</v>
      </c>
      <c r="Y1372" s="16">
        <f>INDEX('Catalogo Proveedores'!$N$2:$N$101,MATCH(A1372,'Catalogo Proveedores'!$A$2:$A$101,0))</f>
        <v>4.3500000000000004E-2</v>
      </c>
      <c r="Z1372" s="14">
        <v>-3.0300000000000001E-3</v>
      </c>
      <c r="AA1372" s="16">
        <f t="shared" si="107"/>
        <v>0.15447</v>
      </c>
      <c r="AB1372" s="25">
        <f t="shared" si="108"/>
        <v>1.2042042205127501E-2</v>
      </c>
      <c r="AC1372" s="23">
        <f t="shared" si="109"/>
        <v>9.6933341856471136E-2</v>
      </c>
    </row>
    <row r="1373" spans="1:29" x14ac:dyDescent="0.3">
      <c r="A1373" s="4" t="s">
        <v>152</v>
      </c>
      <c r="B1373" s="18">
        <v>45017</v>
      </c>
      <c r="C1373" s="4" t="s">
        <v>279</v>
      </c>
      <c r="D1373" s="4">
        <v>4</v>
      </c>
      <c r="E1373" s="15">
        <v>366564.97</v>
      </c>
      <c r="F1373" s="19">
        <v>1</v>
      </c>
      <c r="G1373" s="20">
        <v>0</v>
      </c>
      <c r="H1373" s="4">
        <v>79.3</v>
      </c>
      <c r="I1373" s="4">
        <v>6</v>
      </c>
      <c r="J1373" s="4">
        <v>1</v>
      </c>
      <c r="K1373" s="21">
        <v>0.86850000000000005</v>
      </c>
      <c r="L1373" s="21">
        <v>4.5199999999999997E-2</v>
      </c>
      <c r="M1373" s="4">
        <v>0</v>
      </c>
      <c r="N1373" s="4">
        <v>1</v>
      </c>
      <c r="O1373" s="4">
        <v>50.8</v>
      </c>
      <c r="P1373" s="4">
        <v>84.2</v>
      </c>
      <c r="Q1373" s="15">
        <v>82724.42</v>
      </c>
      <c r="R1373" s="15">
        <v>7054.27</v>
      </c>
      <c r="S1373" s="15">
        <v>5705.22</v>
      </c>
      <c r="T1373" s="15">
        <v>404354.38</v>
      </c>
      <c r="U1373" s="22">
        <f t="shared" si="105"/>
        <v>450638.44</v>
      </c>
      <c r="V1373" s="23">
        <f t="shared" si="106"/>
        <v>-0.11446409953565978</v>
      </c>
      <c r="W1373" s="24">
        <f>Parametros!$B$4*H1373+Parametros!$B$5*K1373*100+Parametros!$B$6*P1373+Parametros!$B$7*(1-L1373)*100</f>
        <v>84.972000000000008</v>
      </c>
      <c r="X1373" s="16">
        <f>INDEX('Tasa Referencia'!$B$2:$B$37,MATCH(B1373,'Tasa Referencia'!$A$2:$A$37,0))</f>
        <v>0.1119</v>
      </c>
      <c r="Y1373" s="16">
        <f>INDEX('Catalogo Proveedores'!$N$2:$N$101,MATCH(A1373,'Catalogo Proveedores'!$A$2:$A$101,0))</f>
        <v>4.3500000000000004E-2</v>
      </c>
      <c r="Z1373" s="14">
        <v>-2.2799999999999999E-3</v>
      </c>
      <c r="AA1373" s="16">
        <f t="shared" si="107"/>
        <v>0.15312000000000001</v>
      </c>
      <c r="AB1373" s="25">
        <f t="shared" si="108"/>
        <v>1.1943368530642706E-2</v>
      </c>
      <c r="AC1373" s="23">
        <f t="shared" si="109"/>
        <v>-0.12640746806630249</v>
      </c>
    </row>
    <row r="1374" spans="1:29" x14ac:dyDescent="0.3">
      <c r="A1374" s="4" t="s">
        <v>152</v>
      </c>
      <c r="B1374" s="18">
        <v>45047</v>
      </c>
      <c r="C1374" s="4" t="s">
        <v>279</v>
      </c>
      <c r="D1374" s="4">
        <v>5</v>
      </c>
      <c r="E1374" s="15">
        <v>375185.69</v>
      </c>
      <c r="F1374" s="19">
        <v>1.0284</v>
      </c>
      <c r="G1374" s="20">
        <v>2.8400000000000002E-2</v>
      </c>
      <c r="H1374" s="4">
        <v>76.7</v>
      </c>
      <c r="I1374" s="4">
        <v>5</v>
      </c>
      <c r="J1374" s="4">
        <v>1</v>
      </c>
      <c r="K1374" s="21">
        <v>0.877</v>
      </c>
      <c r="L1374" s="21">
        <v>5.5199999999999999E-2</v>
      </c>
      <c r="M1374" s="4">
        <v>0</v>
      </c>
      <c r="N1374" s="4">
        <v>1</v>
      </c>
      <c r="O1374" s="4">
        <v>11.5</v>
      </c>
      <c r="P1374" s="4">
        <v>83</v>
      </c>
      <c r="Q1374" s="15">
        <v>23642.94</v>
      </c>
      <c r="R1374" s="15">
        <v>13555.27</v>
      </c>
      <c r="S1374" s="15">
        <v>6961.43</v>
      </c>
      <c r="T1374" s="15">
        <v>398823.14</v>
      </c>
      <c r="U1374" s="22">
        <f t="shared" si="105"/>
        <v>405422.47000000003</v>
      </c>
      <c r="V1374" s="23">
        <f t="shared" si="106"/>
        <v>-1.6547008781887671E-2</v>
      </c>
      <c r="W1374" s="24">
        <f>Parametros!$B$4*H1374+Parametros!$B$5*K1374*100+Parametros!$B$6*P1374+Parametros!$B$7*(1-L1374)*100</f>
        <v>83.926999999999992</v>
      </c>
      <c r="X1374" s="16">
        <f>INDEX('Tasa Referencia'!$B$2:$B$37,MATCH(B1374,'Tasa Referencia'!$A$2:$A$37,0))</f>
        <v>0.11210000000000001</v>
      </c>
      <c r="Y1374" s="16">
        <f>INDEX('Catalogo Proveedores'!$N$2:$N$101,MATCH(A1374,'Catalogo Proveedores'!$A$2:$A$101,0))</f>
        <v>4.3500000000000004E-2</v>
      </c>
      <c r="Z1374" s="14">
        <v>-5.1999999999999995E-4</v>
      </c>
      <c r="AA1374" s="16">
        <f t="shared" si="107"/>
        <v>0.15508000000000002</v>
      </c>
      <c r="AB1374" s="25">
        <f t="shared" si="108"/>
        <v>1.2086593398225265E-2</v>
      </c>
      <c r="AC1374" s="23">
        <f t="shared" si="109"/>
        <v>-2.8633602180112936E-2</v>
      </c>
    </row>
    <row r="1375" spans="1:29" x14ac:dyDescent="0.3">
      <c r="A1375" s="4" t="s">
        <v>152</v>
      </c>
      <c r="B1375" s="18">
        <v>45078</v>
      </c>
      <c r="C1375" s="4" t="s">
        <v>279</v>
      </c>
      <c r="D1375" s="4">
        <v>6</v>
      </c>
      <c r="E1375" s="15">
        <v>355292.26</v>
      </c>
      <c r="F1375" s="19">
        <v>1.0284</v>
      </c>
      <c r="G1375" s="20">
        <v>0</v>
      </c>
      <c r="H1375" s="4">
        <v>76.5</v>
      </c>
      <c r="I1375" s="4">
        <v>5</v>
      </c>
      <c r="J1375" s="4">
        <v>1</v>
      </c>
      <c r="K1375" s="21">
        <v>0.86</v>
      </c>
      <c r="L1375" s="21">
        <v>9.5500000000000002E-2</v>
      </c>
      <c r="M1375" s="4">
        <v>0</v>
      </c>
      <c r="N1375" s="4">
        <v>1</v>
      </c>
      <c r="O1375" s="4">
        <v>11.3</v>
      </c>
      <c r="P1375" s="4">
        <v>89</v>
      </c>
      <c r="Q1375" s="15">
        <v>19492.150000000001</v>
      </c>
      <c r="R1375" s="15">
        <v>23222.23</v>
      </c>
      <c r="S1375" s="15">
        <v>10888.9</v>
      </c>
      <c r="T1375" s="15">
        <v>390882.23</v>
      </c>
      <c r="U1375" s="22">
        <f t="shared" si="105"/>
        <v>387117.74</v>
      </c>
      <c r="V1375" s="23">
        <f t="shared" si="106"/>
        <v>9.6307524647513167E-3</v>
      </c>
      <c r="W1375" s="24">
        <f>Parametros!$B$4*H1375+Parametros!$B$5*K1375*100+Parametros!$B$6*P1375+Parametros!$B$7*(1-L1375)*100</f>
        <v>83.942499999999995</v>
      </c>
      <c r="X1375" s="16">
        <f>INDEX('Tasa Referencia'!$B$2:$B$37,MATCH(B1375,'Tasa Referencia'!$A$2:$A$37,0))</f>
        <v>0.1119</v>
      </c>
      <c r="Y1375" s="16">
        <f>INDEX('Catalogo Proveedores'!$N$2:$N$101,MATCH(A1375,'Catalogo Proveedores'!$A$2:$A$101,0))</f>
        <v>4.3500000000000004E-2</v>
      </c>
      <c r="Z1375" s="14">
        <v>1.57E-3</v>
      </c>
      <c r="AA1375" s="16">
        <f t="shared" si="107"/>
        <v>0.15697</v>
      </c>
      <c r="AB1375" s="25">
        <f t="shared" si="108"/>
        <v>1.222449226136213E-2</v>
      </c>
      <c r="AC1375" s="23">
        <f t="shared" si="109"/>
        <v>-2.5937397966108132E-3</v>
      </c>
    </row>
    <row r="1376" spans="1:29" x14ac:dyDescent="0.3">
      <c r="A1376" s="4" t="s">
        <v>152</v>
      </c>
      <c r="B1376" s="18">
        <v>45108</v>
      </c>
      <c r="C1376" s="4" t="s">
        <v>279</v>
      </c>
      <c r="D1376" s="4">
        <v>7</v>
      </c>
      <c r="E1376" s="15">
        <v>386453.68</v>
      </c>
      <c r="F1376" s="19">
        <v>1.0284</v>
      </c>
      <c r="G1376" s="20">
        <v>0</v>
      </c>
      <c r="H1376" s="4">
        <v>75.8</v>
      </c>
      <c r="I1376" s="4">
        <v>5</v>
      </c>
      <c r="J1376" s="4">
        <v>1</v>
      </c>
      <c r="K1376" s="21">
        <v>0.74060000000000004</v>
      </c>
      <c r="L1376" s="21">
        <v>0.14069999999999999</v>
      </c>
      <c r="M1376" s="4">
        <v>1</v>
      </c>
      <c r="N1376" s="4">
        <v>0</v>
      </c>
      <c r="O1376" s="4">
        <v>0</v>
      </c>
      <c r="P1376" s="4">
        <v>76.599999999999994</v>
      </c>
      <c r="Q1376" s="15">
        <v>1189.01</v>
      </c>
      <c r="R1376" s="15">
        <v>32518.34</v>
      </c>
      <c r="S1376" s="15">
        <v>17087.849999999999</v>
      </c>
      <c r="T1376" s="15">
        <v>395028.91</v>
      </c>
      <c r="U1376" s="22">
        <f t="shared" si="105"/>
        <v>403073.18000000005</v>
      </c>
      <c r="V1376" s="23">
        <f t="shared" si="106"/>
        <v>-2.0363750086038201E-2</v>
      </c>
      <c r="W1376" s="24">
        <f>Parametros!$B$4*H1376+Parametros!$B$5*K1376*100+Parametros!$B$6*P1376+Parametros!$B$7*(1-L1376)*100</f>
        <v>76.957499999999996</v>
      </c>
      <c r="X1376" s="16">
        <f>INDEX('Tasa Referencia'!$B$2:$B$37,MATCH(B1376,'Tasa Referencia'!$A$2:$A$37,0))</f>
        <v>0.1132</v>
      </c>
      <c r="Y1376" s="16">
        <f>INDEX('Catalogo Proveedores'!$N$2:$N$101,MATCH(A1376,'Catalogo Proveedores'!$A$2:$A$101,0))</f>
        <v>4.3500000000000004E-2</v>
      </c>
      <c r="Z1376" s="14">
        <v>1.34E-3</v>
      </c>
      <c r="AA1376" s="16">
        <f t="shared" si="107"/>
        <v>0.15804000000000001</v>
      </c>
      <c r="AB1376" s="25">
        <f t="shared" si="108"/>
        <v>1.2302470470358706E-2</v>
      </c>
      <c r="AC1376" s="23">
        <f t="shared" si="109"/>
        <v>-3.266622055639691E-2</v>
      </c>
    </row>
    <row r="1377" spans="1:29" x14ac:dyDescent="0.3">
      <c r="A1377" s="4" t="s">
        <v>152</v>
      </c>
      <c r="B1377" s="18">
        <v>45139</v>
      </c>
      <c r="C1377" s="4" t="s">
        <v>279</v>
      </c>
      <c r="D1377" s="4">
        <v>8</v>
      </c>
      <c r="E1377" s="15">
        <v>367064.6</v>
      </c>
      <c r="F1377" s="19">
        <v>1.0284</v>
      </c>
      <c r="G1377" s="20">
        <v>0</v>
      </c>
      <c r="H1377" s="4">
        <v>76.8</v>
      </c>
      <c r="I1377" s="4">
        <v>4</v>
      </c>
      <c r="J1377" s="4">
        <v>1</v>
      </c>
      <c r="K1377" s="21">
        <v>0.76780000000000004</v>
      </c>
      <c r="L1377" s="21">
        <v>0.10730000000000001</v>
      </c>
      <c r="M1377" s="4">
        <v>0</v>
      </c>
      <c r="N1377" s="4">
        <v>1</v>
      </c>
      <c r="O1377" s="4">
        <v>13.4</v>
      </c>
      <c r="P1377" s="4">
        <v>83.2</v>
      </c>
      <c r="Q1377" s="15">
        <v>18128.05</v>
      </c>
      <c r="R1377" s="15">
        <v>27263.84</v>
      </c>
      <c r="S1377" s="15">
        <v>12546.67</v>
      </c>
      <c r="T1377" s="15">
        <v>383950.37</v>
      </c>
      <c r="U1377" s="22">
        <f t="shared" si="105"/>
        <v>399909.82</v>
      </c>
      <c r="V1377" s="23">
        <f t="shared" si="106"/>
        <v>-4.1566439954205572E-2</v>
      </c>
      <c r="W1377" s="24">
        <f>Parametros!$B$4*H1377+Parametros!$B$5*K1377*100+Parametros!$B$6*P1377+Parametros!$B$7*(1-L1377)*100</f>
        <v>79.944500000000005</v>
      </c>
      <c r="X1377" s="16">
        <f>INDEX('Tasa Referencia'!$B$2:$B$37,MATCH(B1377,'Tasa Referencia'!$A$2:$A$37,0))</f>
        <v>0.1124</v>
      </c>
      <c r="Y1377" s="16">
        <f>INDEX('Catalogo Proveedores'!$N$2:$N$101,MATCH(A1377,'Catalogo Proveedores'!$A$2:$A$101,0))</f>
        <v>4.3500000000000004E-2</v>
      </c>
      <c r="Z1377" s="14">
        <v>4.6499999999999996E-3</v>
      </c>
      <c r="AA1377" s="16">
        <f t="shared" si="107"/>
        <v>0.16055</v>
      </c>
      <c r="AB1377" s="25">
        <f t="shared" si="108"/>
        <v>1.2485132449365777E-2</v>
      </c>
      <c r="AC1377" s="23">
        <f t="shared" si="109"/>
        <v>-5.4051572403571349E-2</v>
      </c>
    </row>
    <row r="1378" spans="1:29" x14ac:dyDescent="0.3">
      <c r="A1378" s="4" t="s">
        <v>152</v>
      </c>
      <c r="B1378" s="18">
        <v>45170</v>
      </c>
      <c r="C1378" s="4" t="s">
        <v>279</v>
      </c>
      <c r="D1378" s="4">
        <v>9</v>
      </c>
      <c r="E1378" s="15">
        <v>356908.59</v>
      </c>
      <c r="F1378" s="19">
        <v>1.0284</v>
      </c>
      <c r="G1378" s="20">
        <v>0</v>
      </c>
      <c r="H1378" s="4">
        <v>74.099999999999994</v>
      </c>
      <c r="I1378" s="4">
        <v>5</v>
      </c>
      <c r="J1378" s="4">
        <v>1</v>
      </c>
      <c r="K1378" s="21">
        <v>0.80830000000000002</v>
      </c>
      <c r="L1378" s="21">
        <v>0.13750000000000001</v>
      </c>
      <c r="M1378" s="4">
        <v>1</v>
      </c>
      <c r="N1378" s="4">
        <v>0</v>
      </c>
      <c r="O1378" s="4">
        <v>0</v>
      </c>
      <c r="P1378" s="4">
        <v>79.900000000000006</v>
      </c>
      <c r="Q1378" s="15">
        <v>4178.03</v>
      </c>
      <c r="R1378" s="15">
        <v>26488.13</v>
      </c>
      <c r="S1378" s="15">
        <v>15432.95</v>
      </c>
      <c r="T1378" s="15">
        <v>386806.79</v>
      </c>
      <c r="U1378" s="22">
        <f t="shared" si="105"/>
        <v>372141.80000000005</v>
      </c>
      <c r="V1378" s="23">
        <f t="shared" si="106"/>
        <v>3.7912959077062568E-2</v>
      </c>
      <c r="W1378" s="24">
        <f>Parametros!$B$4*H1378+Parametros!$B$5*K1378*100+Parametros!$B$6*P1378+Parametros!$B$7*(1-L1378)*100</f>
        <v>79.101500000000001</v>
      </c>
      <c r="X1378" s="16">
        <f>INDEX('Tasa Referencia'!$B$2:$B$37,MATCH(B1378,'Tasa Referencia'!$A$2:$A$37,0))</f>
        <v>0.1134</v>
      </c>
      <c r="Y1378" s="16">
        <f>INDEX('Catalogo Proveedores'!$N$2:$N$101,MATCH(A1378,'Catalogo Proveedores'!$A$2:$A$101,0))</f>
        <v>4.3500000000000004E-2</v>
      </c>
      <c r="Z1378" s="14">
        <v>2.2799999999999999E-3</v>
      </c>
      <c r="AA1378" s="16">
        <f t="shared" si="107"/>
        <v>0.15918000000000002</v>
      </c>
      <c r="AB1378" s="25">
        <f t="shared" si="108"/>
        <v>1.2385477422853564E-2</v>
      </c>
      <c r="AC1378" s="23">
        <f t="shared" si="109"/>
        <v>2.5527481654209004E-2</v>
      </c>
    </row>
    <row r="1379" spans="1:29" x14ac:dyDescent="0.3">
      <c r="A1379" s="4" t="s">
        <v>152</v>
      </c>
      <c r="B1379" s="18">
        <v>45200</v>
      </c>
      <c r="C1379" s="4" t="s">
        <v>279</v>
      </c>
      <c r="D1379" s="4">
        <v>10</v>
      </c>
      <c r="E1379" s="15">
        <v>343256.9</v>
      </c>
      <c r="F1379" s="19">
        <v>1.0284</v>
      </c>
      <c r="G1379" s="20">
        <v>0</v>
      </c>
      <c r="H1379" s="4">
        <v>70.900000000000006</v>
      </c>
      <c r="I1379" s="4">
        <v>5</v>
      </c>
      <c r="J1379" s="4">
        <v>1</v>
      </c>
      <c r="K1379" s="21">
        <v>0.75290000000000001</v>
      </c>
      <c r="L1379" s="21">
        <v>8.2600000000000007E-2</v>
      </c>
      <c r="M1379" s="4">
        <v>1</v>
      </c>
      <c r="N1379" s="4">
        <v>1</v>
      </c>
      <c r="O1379" s="4">
        <v>4.2</v>
      </c>
      <c r="P1379" s="4">
        <v>85.2</v>
      </c>
      <c r="Q1379" s="15">
        <v>7965.46</v>
      </c>
      <c r="R1379" s="15">
        <v>9182.2900000000009</v>
      </c>
      <c r="S1379" s="15">
        <v>9187.7099999999991</v>
      </c>
      <c r="T1379" s="15">
        <v>346136.36</v>
      </c>
      <c r="U1379" s="22">
        <f t="shared" si="105"/>
        <v>351216.94</v>
      </c>
      <c r="V1379" s="23">
        <f t="shared" si="106"/>
        <v>-1.4677972577050318E-2</v>
      </c>
      <c r="W1379" s="24">
        <f>Parametros!$B$4*H1379+Parametros!$B$5*K1379*100+Parametros!$B$6*P1379+Parametros!$B$7*(1-L1379)*100</f>
        <v>78.203000000000003</v>
      </c>
      <c r="X1379" s="16">
        <f>INDEX('Tasa Referencia'!$B$2:$B$37,MATCH(B1379,'Tasa Referencia'!$A$2:$A$37,0))</f>
        <v>0.1103</v>
      </c>
      <c r="Y1379" s="16">
        <f>INDEX('Catalogo Proveedores'!$N$2:$N$101,MATCH(A1379,'Catalogo Proveedores'!$A$2:$A$101,0))</f>
        <v>4.3500000000000004E-2</v>
      </c>
      <c r="Z1379" s="14">
        <v>8.7000000000000001E-4</v>
      </c>
      <c r="AA1379" s="16">
        <f t="shared" si="107"/>
        <v>0.15467</v>
      </c>
      <c r="AB1379" s="25">
        <f t="shared" si="108"/>
        <v>1.2056651530812701E-2</v>
      </c>
      <c r="AC1379" s="23">
        <f t="shared" si="109"/>
        <v>-2.6734624107863019E-2</v>
      </c>
    </row>
    <row r="1380" spans="1:29" x14ac:dyDescent="0.3">
      <c r="A1380" s="4" t="s">
        <v>152</v>
      </c>
      <c r="B1380" s="18">
        <v>45231</v>
      </c>
      <c r="C1380" s="4" t="s">
        <v>279</v>
      </c>
      <c r="D1380" s="4">
        <v>11</v>
      </c>
      <c r="E1380" s="15">
        <v>335400.53999999998</v>
      </c>
      <c r="F1380" s="19">
        <v>1.0284</v>
      </c>
      <c r="G1380" s="20">
        <v>0</v>
      </c>
      <c r="H1380" s="4">
        <v>73</v>
      </c>
      <c r="I1380" s="4">
        <v>5</v>
      </c>
      <c r="J1380" s="4">
        <v>1</v>
      </c>
      <c r="K1380" s="21">
        <v>0.86219999999999997</v>
      </c>
      <c r="L1380" s="21">
        <v>9.1700000000000004E-2</v>
      </c>
      <c r="M1380" s="4">
        <v>1</v>
      </c>
      <c r="N1380" s="4">
        <v>0</v>
      </c>
      <c r="O1380" s="4">
        <v>0</v>
      </c>
      <c r="P1380" s="4">
        <v>79.599999999999994</v>
      </c>
      <c r="Q1380" s="15">
        <v>620.85</v>
      </c>
      <c r="R1380" s="15">
        <v>20283.27</v>
      </c>
      <c r="S1380" s="15">
        <v>9895.94</v>
      </c>
      <c r="T1380" s="15">
        <v>379742.9</v>
      </c>
      <c r="U1380" s="22">
        <f t="shared" si="105"/>
        <v>346408.72</v>
      </c>
      <c r="V1380" s="23">
        <f t="shared" si="106"/>
        <v>8.7780917036237013E-2</v>
      </c>
      <c r="W1380" s="24">
        <f>Parametros!$B$4*H1380+Parametros!$B$5*K1380*100+Parametros!$B$6*P1380+Parametros!$B$7*(1-L1380)*100</f>
        <v>80.960499999999996</v>
      </c>
      <c r="X1380" s="16">
        <f>INDEX('Tasa Referencia'!$B$2:$B$37,MATCH(B1380,'Tasa Referencia'!$A$2:$A$37,0))</f>
        <v>0.1144</v>
      </c>
      <c r="Y1380" s="16">
        <f>INDEX('Catalogo Proveedores'!$N$2:$N$101,MATCH(A1380,'Catalogo Proveedores'!$A$2:$A$101,0))</f>
        <v>4.3500000000000004E-2</v>
      </c>
      <c r="Z1380" s="14">
        <v>1.8600000000000001E-3</v>
      </c>
      <c r="AA1380" s="16">
        <f t="shared" si="107"/>
        <v>0.15976000000000001</v>
      </c>
      <c r="AB1380" s="25">
        <f t="shared" si="108"/>
        <v>1.242768031353525E-2</v>
      </c>
      <c r="AC1380" s="23">
        <f t="shared" si="109"/>
        <v>7.5353236722701764E-2</v>
      </c>
    </row>
    <row r="1381" spans="1:29" x14ac:dyDescent="0.3">
      <c r="A1381" s="4" t="s">
        <v>152</v>
      </c>
      <c r="B1381" s="18">
        <v>45261</v>
      </c>
      <c r="C1381" s="4" t="s">
        <v>279</v>
      </c>
      <c r="D1381" s="4">
        <v>12</v>
      </c>
      <c r="E1381" s="15">
        <v>335862.69</v>
      </c>
      <c r="F1381" s="19">
        <v>1.0284</v>
      </c>
      <c r="G1381" s="20">
        <v>0</v>
      </c>
      <c r="H1381" s="4">
        <v>75.5</v>
      </c>
      <c r="I1381" s="4">
        <v>6</v>
      </c>
      <c r="J1381" s="4">
        <v>1</v>
      </c>
      <c r="K1381" s="21">
        <v>0.82230000000000003</v>
      </c>
      <c r="L1381" s="21">
        <v>5.28E-2</v>
      </c>
      <c r="M1381" s="4">
        <v>2</v>
      </c>
      <c r="N1381" s="4">
        <v>0</v>
      </c>
      <c r="O1381" s="4">
        <v>0</v>
      </c>
      <c r="P1381" s="4">
        <v>79.2</v>
      </c>
      <c r="Q1381" s="15">
        <v>2213.52</v>
      </c>
      <c r="R1381" s="15">
        <v>8850.32</v>
      </c>
      <c r="S1381" s="15">
        <v>5991.63</v>
      </c>
      <c r="T1381" s="15">
        <v>354190.47</v>
      </c>
      <c r="U1381" s="22">
        <f t="shared" si="105"/>
        <v>340934.9</v>
      </c>
      <c r="V1381" s="23">
        <f t="shared" si="106"/>
        <v>3.7424976454052954E-2</v>
      </c>
      <c r="W1381" s="24">
        <f>Parametros!$B$4*H1381+Parametros!$B$5*K1381*100+Parametros!$B$6*P1381+Parametros!$B$7*(1-L1381)*100</f>
        <v>81.141999999999996</v>
      </c>
      <c r="X1381" s="16">
        <f>INDEX('Tasa Referencia'!$B$2:$B$37,MATCH(B1381,'Tasa Referencia'!$A$2:$A$37,0))</f>
        <v>0.1124</v>
      </c>
      <c r="Y1381" s="16">
        <f>INDEX('Catalogo Proveedores'!$N$2:$N$101,MATCH(A1381,'Catalogo Proveedores'!$A$2:$A$101,0))</f>
        <v>4.3500000000000004E-2</v>
      </c>
      <c r="Z1381" s="14">
        <v>1.16E-3</v>
      </c>
      <c r="AA1381" s="16">
        <f t="shared" si="107"/>
        <v>0.15706000000000001</v>
      </c>
      <c r="AB1381" s="25">
        <f t="shared" si="108"/>
        <v>1.2231053721932117E-2</v>
      </c>
      <c r="AC1381" s="23">
        <f t="shared" si="109"/>
        <v>2.5193922732120837E-2</v>
      </c>
    </row>
    <row r="1382" spans="1:29" x14ac:dyDescent="0.3">
      <c r="A1382" s="4" t="s">
        <v>152</v>
      </c>
      <c r="B1382" s="18">
        <v>45292</v>
      </c>
      <c r="C1382" s="4" t="s">
        <v>281</v>
      </c>
      <c r="D1382" s="4">
        <v>1</v>
      </c>
      <c r="E1382" s="15">
        <v>331555.84000000003</v>
      </c>
      <c r="F1382" s="19">
        <v>1.0284</v>
      </c>
      <c r="G1382" s="20">
        <v>0</v>
      </c>
      <c r="H1382" s="4">
        <v>74.599999999999994</v>
      </c>
      <c r="I1382" s="4">
        <v>6</v>
      </c>
      <c r="J1382" s="4">
        <v>1</v>
      </c>
      <c r="K1382" s="21">
        <v>0.7802</v>
      </c>
      <c r="L1382" s="21">
        <v>7.8899999999999998E-2</v>
      </c>
      <c r="M1382" s="4">
        <v>1</v>
      </c>
      <c r="N1382" s="4">
        <v>0</v>
      </c>
      <c r="O1382" s="4">
        <v>0</v>
      </c>
      <c r="P1382" s="4">
        <v>76.5</v>
      </c>
      <c r="Q1382" s="15">
        <v>5146.67</v>
      </c>
      <c r="R1382" s="15">
        <v>12631.59</v>
      </c>
      <c r="S1382" s="15">
        <v>8509.25</v>
      </c>
      <c r="T1382" s="15">
        <v>349488.84</v>
      </c>
      <c r="U1382" s="22">
        <f t="shared" si="105"/>
        <v>340824.85000000003</v>
      </c>
      <c r="V1382" s="23">
        <f t="shared" si="106"/>
        <v>2.4790462550964402E-2</v>
      </c>
      <c r="W1382" s="24">
        <f>Parametros!$B$4*H1382+Parametros!$B$5*K1382*100+Parametros!$B$6*P1382+Parametros!$B$7*(1-L1382)*100</f>
        <v>78.632499999999993</v>
      </c>
      <c r="X1382" s="16">
        <f>INDEX('Tasa Referencia'!$B$2:$B$37,MATCH(B1382,'Tasa Referencia'!$A$2:$A$37,0))</f>
        <v>0.1133</v>
      </c>
      <c r="Y1382" s="16">
        <f>INDEX('Catalogo Proveedores'!$N$2:$N$101,MATCH(A1382,'Catalogo Proveedores'!$A$2:$A$101,0))</f>
        <v>4.3500000000000004E-2</v>
      </c>
      <c r="Z1382" s="14">
        <v>6.0999999999999997E-4</v>
      </c>
      <c r="AA1382" s="16">
        <f t="shared" si="107"/>
        <v>0.15740999999999999</v>
      </c>
      <c r="AB1382" s="25">
        <f t="shared" si="108"/>
        <v>1.2256566066453312E-2</v>
      </c>
      <c r="AC1382" s="23">
        <f t="shared" si="109"/>
        <v>1.253389648451109E-2</v>
      </c>
    </row>
    <row r="1383" spans="1:29" x14ac:dyDescent="0.3">
      <c r="A1383" s="4" t="s">
        <v>152</v>
      </c>
      <c r="B1383" s="18">
        <v>45323</v>
      </c>
      <c r="C1383" s="4" t="s">
        <v>281</v>
      </c>
      <c r="D1383" s="4">
        <v>2</v>
      </c>
      <c r="E1383" s="15">
        <v>345409.27</v>
      </c>
      <c r="F1383" s="19">
        <v>1.0284</v>
      </c>
      <c r="G1383" s="20">
        <v>0</v>
      </c>
      <c r="H1383" s="4">
        <v>71</v>
      </c>
      <c r="I1383" s="4">
        <v>4</v>
      </c>
      <c r="J1383" s="4">
        <v>1</v>
      </c>
      <c r="K1383" s="21">
        <v>0.66830000000000001</v>
      </c>
      <c r="L1383" s="21">
        <v>0.1346</v>
      </c>
      <c r="M1383" s="4">
        <v>6</v>
      </c>
      <c r="N1383" s="4">
        <v>1</v>
      </c>
      <c r="O1383" s="4">
        <v>4</v>
      </c>
      <c r="P1383" s="4">
        <v>81.599999999999994</v>
      </c>
      <c r="Q1383" s="15">
        <v>28360.69</v>
      </c>
      <c r="R1383" s="15">
        <v>24398.22</v>
      </c>
      <c r="S1383" s="15">
        <v>14640.99</v>
      </c>
      <c r="T1383" s="15">
        <v>339812.2</v>
      </c>
      <c r="U1383" s="22">
        <f t="shared" si="105"/>
        <v>383527.19000000006</v>
      </c>
      <c r="V1383" s="23">
        <f t="shared" si="106"/>
        <v>-0.12864455719953566</v>
      </c>
      <c r="W1383" s="24">
        <f>Parametros!$B$4*H1383+Parametros!$B$5*K1383*100+Parametros!$B$6*P1383+Parametros!$B$7*(1-L1383)*100</f>
        <v>74.2</v>
      </c>
      <c r="X1383" s="16">
        <f>INDEX('Tasa Referencia'!$B$2:$B$37,MATCH(B1383,'Tasa Referencia'!$A$2:$A$37,0))</f>
        <v>0.1123</v>
      </c>
      <c r="Y1383" s="16">
        <f>INDEX('Catalogo Proveedores'!$N$2:$N$101,MATCH(A1383,'Catalogo Proveedores'!$A$2:$A$101,0))</f>
        <v>4.3500000000000004E-2</v>
      </c>
      <c r="Z1383" s="14">
        <v>1.0399999999999999E-3</v>
      </c>
      <c r="AA1383" s="16">
        <f t="shared" si="107"/>
        <v>0.15684000000000001</v>
      </c>
      <c r="AB1383" s="25">
        <f t="shared" si="108"/>
        <v>1.2215013770040528E-2</v>
      </c>
      <c r="AC1383" s="23">
        <f t="shared" si="109"/>
        <v>-0.14085957096957619</v>
      </c>
    </row>
    <row r="1384" spans="1:29" x14ac:dyDescent="0.3">
      <c r="A1384" s="4" t="s">
        <v>152</v>
      </c>
      <c r="B1384" s="18">
        <v>45352</v>
      </c>
      <c r="C1384" s="4" t="s">
        <v>281</v>
      </c>
      <c r="D1384" s="4">
        <v>3</v>
      </c>
      <c r="E1384" s="15">
        <v>360901.38</v>
      </c>
      <c r="F1384" s="19">
        <v>1.0284</v>
      </c>
      <c r="G1384" s="20">
        <v>0</v>
      </c>
      <c r="H1384" s="4">
        <v>73</v>
      </c>
      <c r="I1384" s="4">
        <v>4</v>
      </c>
      <c r="J1384" s="4">
        <v>0</v>
      </c>
      <c r="K1384" s="21">
        <v>0.88139999999999996</v>
      </c>
      <c r="L1384" s="21">
        <v>0.15260000000000001</v>
      </c>
      <c r="M1384" s="4">
        <v>1</v>
      </c>
      <c r="N1384" s="4">
        <v>0</v>
      </c>
      <c r="O1384" s="4">
        <v>0</v>
      </c>
      <c r="P1384" s="4">
        <v>85.9</v>
      </c>
      <c r="Q1384" s="15">
        <v>1462.35</v>
      </c>
      <c r="R1384" s="15">
        <v>23263.35</v>
      </c>
      <c r="S1384" s="15">
        <v>16518.89</v>
      </c>
      <c r="T1384" s="15">
        <v>390169.07</v>
      </c>
      <c r="U1384" s="22">
        <f t="shared" si="105"/>
        <v>369108.18999999994</v>
      </c>
      <c r="V1384" s="23">
        <f t="shared" si="106"/>
        <v>5.3978855884194162E-2</v>
      </c>
      <c r="W1384" s="24">
        <f>Parametros!$B$4*H1384+Parametros!$B$5*K1384*100+Parametros!$B$6*P1384+Parametros!$B$7*(1-L1384)*100</f>
        <v>81.882999999999996</v>
      </c>
      <c r="X1384" s="16">
        <f>INDEX('Tasa Referencia'!$B$2:$B$37,MATCH(B1384,'Tasa Referencia'!$A$2:$A$37,0))</f>
        <v>0.1101</v>
      </c>
      <c r="Y1384" s="16">
        <f>INDEX('Catalogo Proveedores'!$N$2:$N$101,MATCH(A1384,'Catalogo Proveedores'!$A$2:$A$101,0))</f>
        <v>4.3500000000000004E-2</v>
      </c>
      <c r="Z1384" s="14">
        <v>1.58E-3</v>
      </c>
      <c r="AA1384" s="16">
        <f t="shared" si="107"/>
        <v>0.15518000000000001</v>
      </c>
      <c r="AB1384" s="25">
        <f t="shared" si="108"/>
        <v>1.2093894814838801E-2</v>
      </c>
      <c r="AC1384" s="23">
        <f t="shared" si="109"/>
        <v>4.188496106935536E-2</v>
      </c>
    </row>
    <row r="1385" spans="1:29" x14ac:dyDescent="0.3">
      <c r="A1385" s="4" t="s">
        <v>152</v>
      </c>
      <c r="B1385" s="18">
        <v>45383</v>
      </c>
      <c r="C1385" s="4" t="s">
        <v>281</v>
      </c>
      <c r="D1385" s="4">
        <v>4</v>
      </c>
      <c r="E1385" s="15">
        <v>378051.54</v>
      </c>
      <c r="F1385" s="19">
        <v>1.0284</v>
      </c>
      <c r="G1385" s="20">
        <v>0</v>
      </c>
      <c r="H1385" s="4">
        <v>72</v>
      </c>
      <c r="I1385" s="4">
        <v>5</v>
      </c>
      <c r="J1385" s="4">
        <v>1</v>
      </c>
      <c r="K1385" s="21">
        <v>0.80689999999999995</v>
      </c>
      <c r="L1385" s="21">
        <v>0.161</v>
      </c>
      <c r="M1385" s="4">
        <v>0</v>
      </c>
      <c r="N1385" s="4">
        <v>1</v>
      </c>
      <c r="O1385" s="4">
        <v>14.8</v>
      </c>
      <c r="P1385" s="4">
        <v>82.6</v>
      </c>
      <c r="Q1385" s="15">
        <v>23135.41</v>
      </c>
      <c r="R1385" s="15">
        <v>25569.49</v>
      </c>
      <c r="S1385" s="15">
        <v>19012.689999999999</v>
      </c>
      <c r="T1385" s="15">
        <v>398643.85</v>
      </c>
      <c r="U1385" s="22">
        <f t="shared" si="105"/>
        <v>407743.74999999994</v>
      </c>
      <c r="V1385" s="23">
        <f t="shared" si="106"/>
        <v>-2.2827142573502553E-2</v>
      </c>
      <c r="W1385" s="24">
        <f>Parametros!$B$4*H1385+Parametros!$B$5*K1385*100+Parametros!$B$6*P1385+Parametros!$B$7*(1-L1385)*100</f>
        <v>78.511999999999986</v>
      </c>
      <c r="X1385" s="16">
        <f>INDEX('Tasa Referencia'!$B$2:$B$37,MATCH(B1385,'Tasa Referencia'!$A$2:$A$37,0))</f>
        <v>0.10920000000000001</v>
      </c>
      <c r="Y1385" s="16">
        <f>INDEX('Catalogo Proveedores'!$N$2:$N$101,MATCH(A1385,'Catalogo Proveedores'!$A$2:$A$101,0))</f>
        <v>4.3500000000000004E-2</v>
      </c>
      <c r="Z1385" s="14">
        <v>1.91E-3</v>
      </c>
      <c r="AA1385" s="16">
        <f t="shared" si="107"/>
        <v>0.15461</v>
      </c>
      <c r="AB1385" s="25">
        <f t="shared" si="108"/>
        <v>1.2052268976681102E-2</v>
      </c>
      <c r="AC1385" s="23">
        <f t="shared" si="109"/>
        <v>-3.4879411550183655E-2</v>
      </c>
    </row>
    <row r="1386" spans="1:29" x14ac:dyDescent="0.3">
      <c r="A1386" s="4" t="s">
        <v>152</v>
      </c>
      <c r="B1386" s="18">
        <v>45413</v>
      </c>
      <c r="C1386" s="4" t="s">
        <v>281</v>
      </c>
      <c r="D1386" s="4">
        <v>5</v>
      </c>
      <c r="E1386" s="15">
        <v>405952.36</v>
      </c>
      <c r="F1386" s="19">
        <v>1.0741000000000001</v>
      </c>
      <c r="G1386" s="20">
        <v>4.4400000000000002E-2</v>
      </c>
      <c r="H1386" s="4">
        <v>74.5</v>
      </c>
      <c r="I1386" s="4">
        <v>6</v>
      </c>
      <c r="J1386" s="4">
        <v>1</v>
      </c>
      <c r="K1386" s="21">
        <v>0.82240000000000002</v>
      </c>
      <c r="L1386" s="21">
        <v>5.3800000000000001E-2</v>
      </c>
      <c r="M1386" s="4">
        <v>2</v>
      </c>
      <c r="N1386" s="4">
        <v>0</v>
      </c>
      <c r="O1386" s="4">
        <v>0</v>
      </c>
      <c r="P1386" s="4">
        <v>80.3</v>
      </c>
      <c r="Q1386" s="15">
        <v>16589.21</v>
      </c>
      <c r="R1386" s="15">
        <v>11447.49</v>
      </c>
      <c r="S1386" s="15">
        <v>7362.57</v>
      </c>
      <c r="T1386" s="15">
        <v>424511.17</v>
      </c>
      <c r="U1386" s="22">
        <f t="shared" si="105"/>
        <v>426626.49</v>
      </c>
      <c r="V1386" s="23">
        <f t="shared" si="106"/>
        <v>-4.9829548654750522E-3</v>
      </c>
      <c r="W1386" s="24">
        <f>Parametros!$B$4*H1386+Parametros!$B$5*K1386*100+Parametros!$B$6*P1386+Parametros!$B$7*(1-L1386)*100</f>
        <v>81</v>
      </c>
      <c r="X1386" s="16">
        <f>INDEX('Tasa Referencia'!$B$2:$B$37,MATCH(B1386,'Tasa Referencia'!$A$2:$A$37,0))</f>
        <v>0.1077</v>
      </c>
      <c r="Y1386" s="16">
        <f>INDEX('Catalogo Proveedores'!$N$2:$N$101,MATCH(A1386,'Catalogo Proveedores'!$A$2:$A$101,0))</f>
        <v>4.3500000000000004E-2</v>
      </c>
      <c r="Z1386" s="14">
        <v>-5.1399999999999996E-3</v>
      </c>
      <c r="AA1386" s="16">
        <f t="shared" si="107"/>
        <v>0.14606</v>
      </c>
      <c r="AB1386" s="25">
        <f t="shared" si="108"/>
        <v>1.1425610403207997E-2</v>
      </c>
      <c r="AC1386" s="23">
        <f t="shared" si="109"/>
        <v>-1.6408565268683048E-2</v>
      </c>
    </row>
    <row r="1387" spans="1:29" x14ac:dyDescent="0.3">
      <c r="A1387" s="4" t="s">
        <v>152</v>
      </c>
      <c r="B1387" s="18">
        <v>45444</v>
      </c>
      <c r="C1387" s="4" t="s">
        <v>281</v>
      </c>
      <c r="D1387" s="4">
        <v>6</v>
      </c>
      <c r="E1387" s="15">
        <v>391876.37</v>
      </c>
      <c r="F1387" s="19">
        <v>1.0741000000000001</v>
      </c>
      <c r="G1387" s="20">
        <v>0</v>
      </c>
      <c r="H1387" s="4">
        <v>74.2</v>
      </c>
      <c r="I1387" s="4">
        <v>7</v>
      </c>
      <c r="J1387" s="4">
        <v>1</v>
      </c>
      <c r="K1387" s="21">
        <v>0.83279999999999998</v>
      </c>
      <c r="L1387" s="21">
        <v>0.1381</v>
      </c>
      <c r="M1387" s="4">
        <v>0</v>
      </c>
      <c r="N1387" s="4">
        <v>0</v>
      </c>
      <c r="O1387" s="4">
        <v>0</v>
      </c>
      <c r="P1387" s="4">
        <v>82.4</v>
      </c>
      <c r="Q1387" s="15">
        <v>0</v>
      </c>
      <c r="R1387" s="15">
        <v>21782.85</v>
      </c>
      <c r="S1387" s="15">
        <v>17023.36</v>
      </c>
      <c r="T1387" s="15">
        <v>443974.61</v>
      </c>
      <c r="U1387" s="22">
        <f t="shared" si="105"/>
        <v>396635.86</v>
      </c>
      <c r="V1387" s="23">
        <f t="shared" si="106"/>
        <v>0.10662490361779922</v>
      </c>
      <c r="W1387" s="24">
        <f>Parametros!$B$4*H1387+Parametros!$B$5*K1387*100+Parametros!$B$6*P1387+Parametros!$B$7*(1-L1387)*100</f>
        <v>80.362499999999997</v>
      </c>
      <c r="X1387" s="16">
        <f>INDEX('Tasa Referencia'!$B$2:$B$37,MATCH(B1387,'Tasa Referencia'!$A$2:$A$37,0))</f>
        <v>0.1045</v>
      </c>
      <c r="Y1387" s="16">
        <f>INDEX('Catalogo Proveedores'!$N$2:$N$101,MATCH(A1387,'Catalogo Proveedores'!$A$2:$A$101,0))</f>
        <v>4.3500000000000004E-2</v>
      </c>
      <c r="Z1387" s="14">
        <v>-6.3E-3</v>
      </c>
      <c r="AA1387" s="16">
        <f t="shared" si="107"/>
        <v>0.14169999999999999</v>
      </c>
      <c r="AB1387" s="25">
        <f t="shared" si="108"/>
        <v>1.1104399500944329E-2</v>
      </c>
      <c r="AC1387" s="23">
        <f t="shared" si="109"/>
        <v>9.5520504116854893E-2</v>
      </c>
    </row>
    <row r="1388" spans="1:29" x14ac:dyDescent="0.3">
      <c r="A1388" s="4" t="s">
        <v>152</v>
      </c>
      <c r="B1388" s="18">
        <v>45474</v>
      </c>
      <c r="C1388" s="4" t="s">
        <v>281</v>
      </c>
      <c r="D1388" s="4">
        <v>7</v>
      </c>
      <c r="E1388" s="15">
        <v>387521.12</v>
      </c>
      <c r="F1388" s="19">
        <v>1.0741000000000001</v>
      </c>
      <c r="G1388" s="20">
        <v>0</v>
      </c>
      <c r="H1388" s="4">
        <v>72.599999999999994</v>
      </c>
      <c r="I1388" s="4">
        <v>6</v>
      </c>
      <c r="J1388" s="4">
        <v>2</v>
      </c>
      <c r="K1388" s="21">
        <v>0.71319999999999995</v>
      </c>
      <c r="L1388" s="21">
        <v>7.2099999999999997E-2</v>
      </c>
      <c r="M1388" s="4">
        <v>2</v>
      </c>
      <c r="N1388" s="4">
        <v>1</v>
      </c>
      <c r="O1388" s="4">
        <v>13.3</v>
      </c>
      <c r="P1388" s="4">
        <v>84.6</v>
      </c>
      <c r="Q1388" s="15">
        <v>25634.87</v>
      </c>
      <c r="R1388" s="15">
        <v>19500.36</v>
      </c>
      <c r="S1388" s="15">
        <v>9930.19</v>
      </c>
      <c r="T1388" s="15">
        <v>396326.03</v>
      </c>
      <c r="U1388" s="22">
        <f t="shared" si="105"/>
        <v>422726.16</v>
      </c>
      <c r="V1388" s="23">
        <f t="shared" si="106"/>
        <v>-6.6612152625957835E-2</v>
      </c>
      <c r="W1388" s="24">
        <f>Parametros!$B$4*H1388+Parametros!$B$5*K1388*100+Parametros!$B$6*P1388+Parametros!$B$7*(1-L1388)*100</f>
        <v>77.644499999999994</v>
      </c>
      <c r="X1388" s="16">
        <f>INDEX('Tasa Referencia'!$B$2:$B$37,MATCH(B1388,'Tasa Referencia'!$A$2:$A$37,0))</f>
        <v>0.1027</v>
      </c>
      <c r="Y1388" s="16">
        <f>INDEX('Catalogo Proveedores'!$N$2:$N$101,MATCH(A1388,'Catalogo Proveedores'!$A$2:$A$101,0))</f>
        <v>4.3500000000000004E-2</v>
      </c>
      <c r="Z1388" s="14">
        <v>-5.6899999999999997E-3</v>
      </c>
      <c r="AA1388" s="16">
        <f t="shared" si="107"/>
        <v>0.14051</v>
      </c>
      <c r="AB1388" s="25">
        <f t="shared" si="108"/>
        <v>1.1016534225337882E-2</v>
      </c>
      <c r="AC1388" s="23">
        <f t="shared" si="109"/>
        <v>-7.7628686851295717E-2</v>
      </c>
    </row>
    <row r="1389" spans="1:29" x14ac:dyDescent="0.3">
      <c r="A1389" s="4" t="s">
        <v>152</v>
      </c>
      <c r="B1389" s="18">
        <v>45505</v>
      </c>
      <c r="C1389" s="4" t="s">
        <v>281</v>
      </c>
      <c r="D1389" s="4">
        <v>8</v>
      </c>
      <c r="E1389" s="15">
        <v>381544.63</v>
      </c>
      <c r="F1389" s="19">
        <v>1.0741000000000001</v>
      </c>
      <c r="G1389" s="20">
        <v>0</v>
      </c>
      <c r="H1389" s="4">
        <v>74.2</v>
      </c>
      <c r="I1389" s="4">
        <v>5</v>
      </c>
      <c r="J1389" s="4">
        <v>1</v>
      </c>
      <c r="K1389" s="21">
        <v>0.72670000000000001</v>
      </c>
      <c r="L1389" s="21">
        <v>8.1699999999999995E-2</v>
      </c>
      <c r="M1389" s="4">
        <v>3</v>
      </c>
      <c r="N1389" s="4">
        <v>1</v>
      </c>
      <c r="O1389" s="4">
        <v>26.3</v>
      </c>
      <c r="P1389" s="4">
        <v>79.7</v>
      </c>
      <c r="Q1389" s="15">
        <v>56895.199999999997</v>
      </c>
      <c r="R1389" s="15">
        <v>11852.96</v>
      </c>
      <c r="S1389" s="15">
        <v>10115.959999999999</v>
      </c>
      <c r="T1389" s="15">
        <v>393471.97</v>
      </c>
      <c r="U1389" s="22">
        <f t="shared" si="105"/>
        <v>440176.83</v>
      </c>
      <c r="V1389" s="23">
        <f t="shared" si="106"/>
        <v>-0.11869933200070147</v>
      </c>
      <c r="W1389" s="24">
        <f>Parametros!$B$4*H1389+Parametros!$B$5*K1389*100+Parametros!$B$6*P1389+Parametros!$B$7*(1-L1389)*100</f>
        <v>77.485500000000002</v>
      </c>
      <c r="X1389" s="16">
        <f>INDEX('Tasa Referencia'!$B$2:$B$37,MATCH(B1389,'Tasa Referencia'!$A$2:$A$37,0))</f>
        <v>0.1017</v>
      </c>
      <c r="Y1389" s="16">
        <f>INDEX('Catalogo Proveedores'!$N$2:$N$101,MATCH(A1389,'Catalogo Proveedores'!$A$2:$A$101,0))</f>
        <v>4.3500000000000004E-2</v>
      </c>
      <c r="Z1389" s="14">
        <v>-4.2599999999999999E-3</v>
      </c>
      <c r="AA1389" s="16">
        <f t="shared" si="107"/>
        <v>0.14094000000000001</v>
      </c>
      <c r="AB1389" s="25">
        <f t="shared" si="108"/>
        <v>1.1048293555521616E-2</v>
      </c>
      <c r="AC1389" s="23">
        <f t="shared" si="109"/>
        <v>-0.1297476255562231</v>
      </c>
    </row>
    <row r="1390" spans="1:29" x14ac:dyDescent="0.3">
      <c r="A1390" s="4" t="s">
        <v>152</v>
      </c>
      <c r="B1390" s="18">
        <v>45536</v>
      </c>
      <c r="C1390" s="4" t="s">
        <v>281</v>
      </c>
      <c r="D1390" s="4">
        <v>9</v>
      </c>
      <c r="E1390" s="15">
        <v>393250.53</v>
      </c>
      <c r="F1390" s="19">
        <v>1.0741000000000001</v>
      </c>
      <c r="G1390" s="20">
        <v>0</v>
      </c>
      <c r="H1390" s="4">
        <v>72.099999999999994</v>
      </c>
      <c r="I1390" s="4">
        <v>6</v>
      </c>
      <c r="J1390" s="4">
        <v>1</v>
      </c>
      <c r="K1390" s="21">
        <v>0.79800000000000004</v>
      </c>
      <c r="L1390" s="21">
        <v>8.2799999999999999E-2</v>
      </c>
      <c r="M1390" s="4">
        <v>0</v>
      </c>
      <c r="N1390" s="4">
        <v>0</v>
      </c>
      <c r="O1390" s="4">
        <v>0</v>
      </c>
      <c r="P1390" s="4">
        <v>81.099999999999994</v>
      </c>
      <c r="Q1390" s="15">
        <v>0</v>
      </c>
      <c r="R1390" s="15">
        <v>17476.48</v>
      </c>
      <c r="S1390" s="15">
        <v>10555.66</v>
      </c>
      <c r="T1390" s="15">
        <v>427754.13</v>
      </c>
      <c r="U1390" s="22">
        <f t="shared" si="105"/>
        <v>400171.35000000003</v>
      </c>
      <c r="V1390" s="23">
        <f t="shared" si="106"/>
        <v>6.4482790616188723E-2</v>
      </c>
      <c r="W1390" s="24">
        <f>Parametros!$B$4*H1390+Parametros!$B$5*K1390*100+Parametros!$B$6*P1390+Parametros!$B$7*(1-L1390)*100</f>
        <v>79.152999999999992</v>
      </c>
      <c r="X1390" s="16">
        <f>INDEX('Tasa Referencia'!$B$2:$B$37,MATCH(B1390,'Tasa Referencia'!$A$2:$A$37,0))</f>
        <v>9.7900000000000001E-2</v>
      </c>
      <c r="Y1390" s="16">
        <f>INDEX('Catalogo Proveedores'!$N$2:$N$101,MATCH(A1390,'Catalogo Proveedores'!$A$2:$A$101,0))</f>
        <v>4.3500000000000004E-2</v>
      </c>
      <c r="Z1390" s="14">
        <v>1.0000000000000001E-5</v>
      </c>
      <c r="AA1390" s="16">
        <f t="shared" si="107"/>
        <v>0.14141000000000001</v>
      </c>
      <c r="AB1390" s="25">
        <f t="shared" si="108"/>
        <v>1.1082994693924819E-2</v>
      </c>
      <c r="AC1390" s="23">
        <f t="shared" si="109"/>
        <v>5.3399795922263904E-2</v>
      </c>
    </row>
    <row r="1391" spans="1:29" x14ac:dyDescent="0.3">
      <c r="A1391" s="4" t="s">
        <v>152</v>
      </c>
      <c r="B1391" s="18">
        <v>45566</v>
      </c>
      <c r="C1391" s="4" t="s">
        <v>281</v>
      </c>
      <c r="D1391" s="4">
        <v>10</v>
      </c>
      <c r="E1391" s="15">
        <v>350786.61</v>
      </c>
      <c r="F1391" s="19">
        <v>1.0741000000000001</v>
      </c>
      <c r="G1391" s="20">
        <v>0</v>
      </c>
      <c r="H1391" s="4">
        <v>73.099999999999994</v>
      </c>
      <c r="I1391" s="4">
        <v>4</v>
      </c>
      <c r="J1391" s="4">
        <v>1</v>
      </c>
      <c r="K1391" s="21">
        <v>0.8569</v>
      </c>
      <c r="L1391" s="21">
        <v>0.1037</v>
      </c>
      <c r="M1391" s="4">
        <v>3</v>
      </c>
      <c r="N1391" s="4">
        <v>0</v>
      </c>
      <c r="O1391" s="4">
        <v>0</v>
      </c>
      <c r="P1391" s="4">
        <v>82.2</v>
      </c>
      <c r="Q1391" s="15">
        <v>2920.46</v>
      </c>
      <c r="R1391" s="15">
        <v>19058.580000000002</v>
      </c>
      <c r="S1391" s="15">
        <v>11619.04</v>
      </c>
      <c r="T1391" s="15">
        <v>370360.32000000001</v>
      </c>
      <c r="U1391" s="22">
        <f t="shared" si="105"/>
        <v>361146.61000000004</v>
      </c>
      <c r="V1391" s="23">
        <f t="shared" si="106"/>
        <v>2.487769208105221E-2</v>
      </c>
      <c r="W1391" s="24">
        <f>Parametros!$B$4*H1391+Parametros!$B$5*K1391*100+Parametros!$B$6*P1391+Parametros!$B$7*(1-L1391)*100</f>
        <v>81.176500000000004</v>
      </c>
      <c r="X1391" s="16">
        <f>INDEX('Tasa Referencia'!$B$2:$B$37,MATCH(B1391,'Tasa Referencia'!$A$2:$A$37,0))</f>
        <v>9.5200000000000007E-2</v>
      </c>
      <c r="Y1391" s="16">
        <f>INDEX('Catalogo Proveedores'!$N$2:$N$101,MATCH(A1391,'Catalogo Proveedores'!$A$2:$A$101,0))</f>
        <v>4.3500000000000004E-2</v>
      </c>
      <c r="Z1391" s="14">
        <v>-4.8000000000000001E-4</v>
      </c>
      <c r="AA1391" s="16">
        <f t="shared" si="107"/>
        <v>0.13822000000000001</v>
      </c>
      <c r="AB1391" s="25">
        <f t="shared" si="108"/>
        <v>1.0847212222613978E-2</v>
      </c>
      <c r="AC1391" s="23">
        <f t="shared" si="109"/>
        <v>1.4030479858438232E-2</v>
      </c>
    </row>
    <row r="1392" spans="1:29" x14ac:dyDescent="0.3">
      <c r="A1392" s="4" t="s">
        <v>152</v>
      </c>
      <c r="B1392" s="18">
        <v>45597</v>
      </c>
      <c r="C1392" s="4" t="s">
        <v>281</v>
      </c>
      <c r="D1392" s="4">
        <v>11</v>
      </c>
      <c r="E1392" s="15">
        <v>331173.59999999998</v>
      </c>
      <c r="F1392" s="19">
        <v>1.0741000000000001</v>
      </c>
      <c r="G1392" s="20">
        <v>0</v>
      </c>
      <c r="H1392" s="4">
        <v>73.2</v>
      </c>
      <c r="I1392" s="4">
        <v>5</v>
      </c>
      <c r="J1392" s="4">
        <v>1</v>
      </c>
      <c r="K1392" s="21">
        <v>0.82899999999999996</v>
      </c>
      <c r="L1392" s="21">
        <v>6.0999999999999999E-2</v>
      </c>
      <c r="M1392" s="4">
        <v>1</v>
      </c>
      <c r="N1392" s="4">
        <v>1</v>
      </c>
      <c r="O1392" s="4">
        <v>27.7</v>
      </c>
      <c r="P1392" s="4">
        <v>81.400000000000006</v>
      </c>
      <c r="Q1392" s="15">
        <v>56042.65</v>
      </c>
      <c r="R1392" s="15">
        <v>11348.05</v>
      </c>
      <c r="S1392" s="15">
        <v>6726.26</v>
      </c>
      <c r="T1392" s="15">
        <v>349777.78</v>
      </c>
      <c r="U1392" s="22">
        <f t="shared" si="105"/>
        <v>391838.04</v>
      </c>
      <c r="V1392" s="23">
        <f t="shared" si="106"/>
        <v>-0.1202485189310766</v>
      </c>
      <c r="W1392" s="24">
        <f>Parametros!$B$4*H1392+Parametros!$B$5*K1392*100+Parametros!$B$6*P1392+Parametros!$B$7*(1-L1392)*100</f>
        <v>80.85499999999999</v>
      </c>
      <c r="X1392" s="16">
        <f>INDEX('Tasa Referencia'!$B$2:$B$37,MATCH(B1392,'Tasa Referencia'!$A$2:$A$37,0))</f>
        <v>9.5600000000000004E-2</v>
      </c>
      <c r="Y1392" s="16">
        <f>INDEX('Catalogo Proveedores'!$N$2:$N$101,MATCH(A1392,'Catalogo Proveedores'!$A$2:$A$101,0))</f>
        <v>4.3500000000000004E-2</v>
      </c>
      <c r="Z1392" s="14">
        <v>-1.74E-3</v>
      </c>
      <c r="AA1392" s="16">
        <f t="shared" si="107"/>
        <v>0.13736000000000001</v>
      </c>
      <c r="AB1392" s="25">
        <f t="shared" si="108"/>
        <v>1.0783543380237681E-2</v>
      </c>
      <c r="AC1392" s="23">
        <f t="shared" si="109"/>
        <v>-0.13103206231131428</v>
      </c>
    </row>
    <row r="1393" spans="1:29" x14ac:dyDescent="0.3">
      <c r="A1393" s="4" t="s">
        <v>152</v>
      </c>
      <c r="B1393" s="18">
        <v>45627</v>
      </c>
      <c r="C1393" s="4" t="s">
        <v>281</v>
      </c>
      <c r="D1393" s="4">
        <v>12</v>
      </c>
      <c r="E1393" s="15">
        <v>344188.26</v>
      </c>
      <c r="F1393" s="19">
        <v>1.0741000000000001</v>
      </c>
      <c r="G1393" s="20">
        <v>0</v>
      </c>
      <c r="H1393" s="4">
        <v>65.7</v>
      </c>
      <c r="I1393" s="4">
        <v>6</v>
      </c>
      <c r="J1393" s="4">
        <v>1</v>
      </c>
      <c r="K1393" s="21">
        <v>0.81220000000000003</v>
      </c>
      <c r="L1393" s="21">
        <v>0.20180000000000001</v>
      </c>
      <c r="M1393" s="4">
        <v>3</v>
      </c>
      <c r="N1393" s="4">
        <v>0</v>
      </c>
      <c r="O1393" s="4">
        <v>0</v>
      </c>
      <c r="P1393" s="4">
        <v>81.400000000000006</v>
      </c>
      <c r="Q1393" s="15">
        <v>4589.6099999999997</v>
      </c>
      <c r="R1393" s="15">
        <v>45354.05</v>
      </c>
      <c r="S1393" s="15">
        <v>21529.59</v>
      </c>
      <c r="T1393" s="15">
        <v>381184.32</v>
      </c>
      <c r="U1393" s="22">
        <f t="shared" si="105"/>
        <v>372602.32999999996</v>
      </c>
      <c r="V1393" s="23">
        <f t="shared" si="106"/>
        <v>2.2514016316306108E-2</v>
      </c>
      <c r="W1393" s="24">
        <f>Parametros!$B$4*H1393+Parametros!$B$5*K1393*100+Parametros!$B$6*P1393+Parametros!$B$7*(1-L1393)*100</f>
        <v>75.614000000000004</v>
      </c>
      <c r="X1393" s="16">
        <f>INDEX('Tasa Referencia'!$B$2:$B$37,MATCH(B1393,'Tasa Referencia'!$A$2:$A$37,0))</f>
        <v>9.2399999999999996E-2</v>
      </c>
      <c r="Y1393" s="16">
        <f>INDEX('Catalogo Proveedores'!$N$2:$N$101,MATCH(A1393,'Catalogo Proveedores'!$A$2:$A$101,0))</f>
        <v>4.3500000000000004E-2</v>
      </c>
      <c r="Z1393" s="14">
        <v>-8.4499999999999992E-3</v>
      </c>
      <c r="AA1393" s="16">
        <f t="shared" si="107"/>
        <v>0.12745000000000001</v>
      </c>
      <c r="AB1393" s="25">
        <f t="shared" si="108"/>
        <v>1.0046669413878329E-2</v>
      </c>
      <c r="AC1393" s="23">
        <f t="shared" si="109"/>
        <v>1.2467346902427779E-2</v>
      </c>
    </row>
    <row r="1394" spans="1:29" x14ac:dyDescent="0.3">
      <c r="A1394" s="4" t="s">
        <v>152</v>
      </c>
      <c r="B1394" s="18">
        <v>45658</v>
      </c>
      <c r="C1394" s="4" t="s">
        <v>282</v>
      </c>
      <c r="D1394" s="4">
        <v>1</v>
      </c>
      <c r="E1394" s="15">
        <v>370048.83</v>
      </c>
      <c r="F1394" s="19">
        <v>1.0741000000000001</v>
      </c>
      <c r="G1394" s="20">
        <v>0</v>
      </c>
      <c r="H1394" s="4">
        <v>65.900000000000006</v>
      </c>
      <c r="I1394" s="4">
        <v>7</v>
      </c>
      <c r="J1394" s="4">
        <v>2</v>
      </c>
      <c r="K1394" s="21">
        <v>0.73119999999999996</v>
      </c>
      <c r="L1394" s="21">
        <v>0.1966</v>
      </c>
      <c r="M1394" s="4">
        <v>1</v>
      </c>
      <c r="N1394" s="4">
        <v>0</v>
      </c>
      <c r="O1394" s="4">
        <v>0</v>
      </c>
      <c r="P1394" s="4">
        <v>83.7</v>
      </c>
      <c r="Q1394" s="15">
        <v>717.36</v>
      </c>
      <c r="R1394" s="15">
        <v>47805.7</v>
      </c>
      <c r="S1394" s="15">
        <v>23310.52</v>
      </c>
      <c r="T1394" s="15">
        <v>375608.19</v>
      </c>
      <c r="U1394" s="22">
        <f t="shared" si="105"/>
        <v>395261.37</v>
      </c>
      <c r="V1394" s="23">
        <f t="shared" si="106"/>
        <v>-5.2323619461013333E-2</v>
      </c>
      <c r="W1394" s="24">
        <f>Parametros!$B$4*H1394+Parametros!$B$5*K1394*100+Parametros!$B$6*P1394+Parametros!$B$7*(1-L1394)*100</f>
        <v>73.792000000000002</v>
      </c>
      <c r="X1394" s="16">
        <f>INDEX('Tasa Referencia'!$B$2:$B$37,MATCH(B1394,'Tasa Referencia'!$A$2:$A$37,0))</f>
        <v>8.8900000000000007E-2</v>
      </c>
      <c r="Y1394" s="16">
        <f>INDEX('Catalogo Proveedores'!$N$2:$N$101,MATCH(A1394,'Catalogo Proveedores'!$A$2:$A$101,0))</f>
        <v>4.3500000000000004E-2</v>
      </c>
      <c r="Z1394" s="14">
        <v>-6.3899999999999998E-3</v>
      </c>
      <c r="AA1394" s="16">
        <f t="shared" si="107"/>
        <v>0.12601000000000001</v>
      </c>
      <c r="AB1394" s="25">
        <f t="shared" si="108"/>
        <v>9.9391022392387729E-3</v>
      </c>
      <c r="AC1394" s="23">
        <f t="shared" si="109"/>
        <v>-6.2262721700252106E-2</v>
      </c>
    </row>
    <row r="1395" spans="1:29" x14ac:dyDescent="0.3">
      <c r="A1395" s="4" t="s">
        <v>152</v>
      </c>
      <c r="B1395" s="18">
        <v>45689</v>
      </c>
      <c r="C1395" s="4" t="s">
        <v>282</v>
      </c>
      <c r="D1395" s="4">
        <v>2</v>
      </c>
      <c r="E1395" s="15">
        <v>349177.8</v>
      </c>
      <c r="F1395" s="19">
        <v>1.0741000000000001</v>
      </c>
      <c r="G1395" s="20">
        <v>0</v>
      </c>
      <c r="H1395" s="4">
        <v>66.599999999999994</v>
      </c>
      <c r="I1395" s="4">
        <v>5</v>
      </c>
      <c r="J1395" s="4">
        <v>1</v>
      </c>
      <c r="K1395" s="21">
        <v>0.80430000000000001</v>
      </c>
      <c r="L1395" s="21">
        <v>0.107</v>
      </c>
      <c r="M1395" s="4">
        <v>1</v>
      </c>
      <c r="N1395" s="4">
        <v>0</v>
      </c>
      <c r="O1395" s="4">
        <v>0</v>
      </c>
      <c r="P1395" s="4">
        <v>83.3</v>
      </c>
      <c r="Q1395" s="15">
        <v>1516.94</v>
      </c>
      <c r="R1395" s="15">
        <v>20950.04</v>
      </c>
      <c r="S1395" s="15">
        <v>11906.42</v>
      </c>
      <c r="T1395" s="15">
        <v>396993</v>
      </c>
      <c r="U1395" s="22">
        <f t="shared" si="105"/>
        <v>359738.36</v>
      </c>
      <c r="V1395" s="23">
        <f t="shared" si="106"/>
        <v>9.384205766852316E-2</v>
      </c>
      <c r="W1395" s="24">
        <f>Parametros!$B$4*H1395+Parametros!$B$5*K1395*100+Parametros!$B$6*P1395+Parametros!$B$7*(1-L1395)*100</f>
        <v>77.493999999999986</v>
      </c>
      <c r="X1395" s="16">
        <f>INDEX('Tasa Referencia'!$B$2:$B$37,MATCH(B1395,'Tasa Referencia'!$A$2:$A$37,0))</f>
        <v>8.8300000000000003E-2</v>
      </c>
      <c r="Y1395" s="16">
        <f>INDEX('Catalogo Proveedores'!$N$2:$N$101,MATCH(A1395,'Catalogo Proveedores'!$A$2:$A$101,0))</f>
        <v>4.3500000000000004E-2</v>
      </c>
      <c r="Z1395" s="14">
        <v>-4.4400000000000004E-3</v>
      </c>
      <c r="AA1395" s="16">
        <f t="shared" si="107"/>
        <v>0.12736</v>
      </c>
      <c r="AB1395" s="25">
        <f t="shared" si="108"/>
        <v>1.0039950156089494E-2</v>
      </c>
      <c r="AC1395" s="23">
        <f t="shared" si="109"/>
        <v>8.3802107512433666E-2</v>
      </c>
    </row>
    <row r="1396" spans="1:29" x14ac:dyDescent="0.3">
      <c r="A1396" s="4" t="s">
        <v>152</v>
      </c>
      <c r="B1396" s="18">
        <v>45717</v>
      </c>
      <c r="C1396" s="4" t="s">
        <v>282</v>
      </c>
      <c r="D1396" s="4">
        <v>3</v>
      </c>
      <c r="E1396" s="15">
        <v>416640.97</v>
      </c>
      <c r="F1396" s="19">
        <v>1.0741000000000001</v>
      </c>
      <c r="G1396" s="20">
        <v>0</v>
      </c>
      <c r="H1396" s="4">
        <v>67.400000000000006</v>
      </c>
      <c r="I1396" s="4">
        <v>5</v>
      </c>
      <c r="J1396" s="4">
        <v>1</v>
      </c>
      <c r="K1396" s="21">
        <v>0.80659999999999998</v>
      </c>
      <c r="L1396" s="21">
        <v>7.9600000000000004E-2</v>
      </c>
      <c r="M1396" s="4">
        <v>2</v>
      </c>
      <c r="N1396" s="4">
        <v>1</v>
      </c>
      <c r="O1396" s="4">
        <v>2</v>
      </c>
      <c r="P1396" s="4">
        <v>78.8</v>
      </c>
      <c r="Q1396" s="15">
        <v>33702.26</v>
      </c>
      <c r="R1396" s="15">
        <v>21647.85</v>
      </c>
      <c r="S1396" s="15">
        <v>10784.42</v>
      </c>
      <c r="T1396" s="15">
        <v>428398.98</v>
      </c>
      <c r="U1396" s="22">
        <f t="shared" si="105"/>
        <v>461206.66</v>
      </c>
      <c r="V1396" s="23">
        <f t="shared" si="106"/>
        <v>-7.6582068426026578E-2</v>
      </c>
      <c r="W1396" s="24">
        <f>Parametros!$B$4*H1396+Parametros!$B$5*K1396*100+Parametros!$B$6*P1396+Parametros!$B$7*(1-L1396)*100</f>
        <v>77.353999999999999</v>
      </c>
      <c r="X1396" s="16">
        <f>INDEX('Tasa Referencia'!$B$2:$B$37,MATCH(B1396,'Tasa Referencia'!$A$2:$A$37,0))</f>
        <v>8.6800000000000002E-2</v>
      </c>
      <c r="Y1396" s="16">
        <f>INDEX('Catalogo Proveedores'!$N$2:$N$101,MATCH(A1396,'Catalogo Proveedores'!$A$2:$A$101,0))</f>
        <v>4.3500000000000004E-2</v>
      </c>
      <c r="Z1396" s="14">
        <v>-4.7000000000000002E-3</v>
      </c>
      <c r="AA1396" s="16">
        <f t="shared" si="107"/>
        <v>0.12559999999999999</v>
      </c>
      <c r="AB1396" s="25">
        <f t="shared" si="108"/>
        <v>9.9084524113934869E-3</v>
      </c>
      <c r="AC1396" s="23">
        <f t="shared" si="109"/>
        <v>-8.6490520837420065E-2</v>
      </c>
    </row>
    <row r="1397" spans="1:29" x14ac:dyDescent="0.3">
      <c r="A1397" s="4" t="s">
        <v>152</v>
      </c>
      <c r="B1397" s="18">
        <v>45748</v>
      </c>
      <c r="C1397" s="4" t="s">
        <v>282</v>
      </c>
      <c r="D1397" s="4">
        <v>4</v>
      </c>
      <c r="E1397" s="15">
        <v>404700.84</v>
      </c>
      <c r="F1397" s="19">
        <v>1.0741000000000001</v>
      </c>
      <c r="G1397" s="20">
        <v>0</v>
      </c>
      <c r="H1397" s="4">
        <v>68.099999999999994</v>
      </c>
      <c r="I1397" s="4">
        <v>4</v>
      </c>
      <c r="J1397" s="4">
        <v>1</v>
      </c>
      <c r="K1397" s="21">
        <v>0.78310000000000002</v>
      </c>
      <c r="L1397" s="21">
        <v>0.14549999999999999</v>
      </c>
      <c r="M1397" s="4">
        <v>2</v>
      </c>
      <c r="N1397" s="4">
        <v>0</v>
      </c>
      <c r="O1397" s="4">
        <v>0</v>
      </c>
      <c r="P1397" s="4">
        <v>85.5</v>
      </c>
      <c r="Q1397" s="15">
        <v>4243</v>
      </c>
      <c r="R1397" s="15">
        <v>26246.38</v>
      </c>
      <c r="S1397" s="15">
        <v>18474.189999999999</v>
      </c>
      <c r="T1397" s="15">
        <v>447519.06</v>
      </c>
      <c r="U1397" s="22">
        <f t="shared" si="105"/>
        <v>416716.03</v>
      </c>
      <c r="V1397" s="23">
        <f t="shared" si="106"/>
        <v>6.8830654944618375E-2</v>
      </c>
      <c r="W1397" s="24">
        <f>Parametros!$B$4*H1397+Parametros!$B$5*K1397*100+Parametros!$B$6*P1397+Parametros!$B$7*(1-L1397)*100</f>
        <v>77.245499999999993</v>
      </c>
      <c r="X1397" s="16">
        <f>INDEX('Tasa Referencia'!$B$2:$B$37,MATCH(B1397,'Tasa Referencia'!$A$2:$A$37,0))</f>
        <v>8.4000000000000005E-2</v>
      </c>
      <c r="Y1397" s="16">
        <f>INDEX('Catalogo Proveedores'!$N$2:$N$101,MATCH(A1397,'Catalogo Proveedores'!$A$2:$A$101,0))</f>
        <v>4.3500000000000004E-2</v>
      </c>
      <c r="Z1397" s="14">
        <v>-2.65E-3</v>
      </c>
      <c r="AA1397" s="16">
        <f t="shared" si="107"/>
        <v>0.12485</v>
      </c>
      <c r="AB1397" s="25">
        <f t="shared" si="108"/>
        <v>9.8523591609926964E-3</v>
      </c>
      <c r="AC1397" s="23">
        <f t="shared" si="109"/>
        <v>5.8978295783625678E-2</v>
      </c>
    </row>
    <row r="1398" spans="1:29" x14ac:dyDescent="0.3">
      <c r="A1398" s="4" t="s">
        <v>152</v>
      </c>
      <c r="B1398" s="18">
        <v>45778</v>
      </c>
      <c r="C1398" s="4" t="s">
        <v>282</v>
      </c>
      <c r="D1398" s="4">
        <v>5</v>
      </c>
      <c r="E1398" s="15">
        <v>425281.16</v>
      </c>
      <c r="F1398" s="19">
        <v>1.1233</v>
      </c>
      <c r="G1398" s="20">
        <v>4.58E-2</v>
      </c>
      <c r="H1398" s="4">
        <v>70</v>
      </c>
      <c r="I1398" s="4">
        <v>6</v>
      </c>
      <c r="J1398" s="4">
        <v>1</v>
      </c>
      <c r="K1398" s="21">
        <v>0.86699999999999999</v>
      </c>
      <c r="L1398" s="21">
        <v>0.14799999999999999</v>
      </c>
      <c r="M1398" s="4">
        <v>2</v>
      </c>
      <c r="N1398" s="4">
        <v>0</v>
      </c>
      <c r="O1398" s="4">
        <v>0</v>
      </c>
      <c r="P1398" s="4">
        <v>82.5</v>
      </c>
      <c r="Q1398" s="15">
        <v>7138.34</v>
      </c>
      <c r="R1398" s="15">
        <v>19778.79</v>
      </c>
      <c r="S1398" s="15">
        <v>19734.580000000002</v>
      </c>
      <c r="T1398" s="15">
        <v>460831.98</v>
      </c>
      <c r="U1398" s="22">
        <f t="shared" si="105"/>
        <v>432463.70999999996</v>
      </c>
      <c r="V1398" s="23">
        <f t="shared" si="106"/>
        <v>6.1558813691706071E-2</v>
      </c>
      <c r="W1398" s="24">
        <f>Parametros!$B$4*H1398+Parametros!$B$5*K1398*100+Parametros!$B$6*P1398+Parametros!$B$7*(1-L1398)*100</f>
        <v>79.789999999999992</v>
      </c>
      <c r="X1398" s="16">
        <f>INDEX('Tasa Referencia'!$B$2:$B$37,MATCH(B1398,'Tasa Referencia'!$A$2:$A$37,0))</f>
        <v>8.1699999999999995E-2</v>
      </c>
      <c r="Y1398" s="16">
        <f>INDEX('Catalogo Proveedores'!$N$2:$N$101,MATCH(A1398,'Catalogo Proveedores'!$A$2:$A$101,0))</f>
        <v>4.3500000000000004E-2</v>
      </c>
      <c r="Z1398" s="14">
        <v>-4.8000000000000001E-4</v>
      </c>
      <c r="AA1398" s="16">
        <f t="shared" si="107"/>
        <v>0.12472000000000001</v>
      </c>
      <c r="AB1398" s="25">
        <f t="shared" si="108"/>
        <v>9.8426328448060207E-3</v>
      </c>
      <c r="AC1398" s="23">
        <f t="shared" si="109"/>
        <v>5.1716180846900051E-2</v>
      </c>
    </row>
    <row r="1399" spans="1:29" x14ac:dyDescent="0.3">
      <c r="A1399" s="4" t="s">
        <v>152</v>
      </c>
      <c r="B1399" s="18">
        <v>45809</v>
      </c>
      <c r="C1399" s="4" t="s">
        <v>282</v>
      </c>
      <c r="D1399" s="4">
        <v>6</v>
      </c>
      <c r="E1399" s="15">
        <v>420632.14</v>
      </c>
      <c r="F1399" s="19">
        <v>1.1233</v>
      </c>
      <c r="G1399" s="20">
        <v>0</v>
      </c>
      <c r="H1399" s="4">
        <v>70.2</v>
      </c>
      <c r="I1399" s="4">
        <v>5</v>
      </c>
      <c r="J1399" s="4">
        <v>1</v>
      </c>
      <c r="K1399" s="21">
        <v>0.85270000000000001</v>
      </c>
      <c r="L1399" s="21">
        <v>9.6100000000000005E-2</v>
      </c>
      <c r="M1399" s="4">
        <v>1</v>
      </c>
      <c r="N1399" s="4">
        <v>0</v>
      </c>
      <c r="O1399" s="4">
        <v>0</v>
      </c>
      <c r="P1399" s="4">
        <v>77.2</v>
      </c>
      <c r="Q1399" s="15">
        <v>1659.45</v>
      </c>
      <c r="R1399" s="15">
        <v>26428.59</v>
      </c>
      <c r="S1399" s="15">
        <v>12964.88</v>
      </c>
      <c r="T1399" s="15">
        <v>463366.09</v>
      </c>
      <c r="U1399" s="22">
        <f t="shared" si="105"/>
        <v>435755.30000000005</v>
      </c>
      <c r="V1399" s="23">
        <f t="shared" si="106"/>
        <v>5.9587420391509396E-2</v>
      </c>
      <c r="W1399" s="24">
        <f>Parametros!$B$4*H1399+Parametros!$B$5*K1399*100+Parametros!$B$6*P1399+Parametros!$B$7*(1-L1399)*100</f>
        <v>79.149499999999989</v>
      </c>
      <c r="X1399" s="16">
        <f>INDEX('Tasa Referencia'!$B$2:$B$37,MATCH(B1399,'Tasa Referencia'!$A$2:$A$37,0))</f>
        <v>8.1600000000000006E-2</v>
      </c>
      <c r="Y1399" s="16">
        <f>INDEX('Catalogo Proveedores'!$N$2:$N$101,MATCH(A1399,'Catalogo Proveedores'!$A$2:$A$101,0))</f>
        <v>4.3500000000000004E-2</v>
      </c>
      <c r="Z1399" s="14">
        <v>-3.96E-3</v>
      </c>
      <c r="AA1399" s="16">
        <f t="shared" si="107"/>
        <v>0.12114000000000001</v>
      </c>
      <c r="AB1399" s="25">
        <f t="shared" si="108"/>
        <v>9.5743792958948859E-3</v>
      </c>
      <c r="AC1399" s="23">
        <f t="shared" si="109"/>
        <v>5.0013041095614511E-2</v>
      </c>
    </row>
    <row r="1400" spans="1:29" x14ac:dyDescent="0.3">
      <c r="A1400" s="4" t="s">
        <v>152</v>
      </c>
      <c r="B1400" s="18">
        <v>45839</v>
      </c>
      <c r="C1400" s="4" t="s">
        <v>282</v>
      </c>
      <c r="D1400" s="4">
        <v>7</v>
      </c>
      <c r="E1400" s="15">
        <v>446642.49</v>
      </c>
      <c r="F1400" s="19">
        <v>1.1233</v>
      </c>
      <c r="G1400" s="20">
        <v>0</v>
      </c>
      <c r="H1400" s="4">
        <v>69.599999999999994</v>
      </c>
      <c r="I1400" s="4">
        <v>7</v>
      </c>
      <c r="J1400" s="4">
        <v>2</v>
      </c>
      <c r="K1400" s="21">
        <v>0.6734</v>
      </c>
      <c r="L1400" s="21">
        <v>0.1193</v>
      </c>
      <c r="M1400" s="4">
        <v>1</v>
      </c>
      <c r="N1400" s="4">
        <v>0</v>
      </c>
      <c r="O1400" s="4">
        <v>0</v>
      </c>
      <c r="P1400" s="4">
        <v>78.599999999999994</v>
      </c>
      <c r="Q1400" s="15">
        <v>19213.89</v>
      </c>
      <c r="R1400" s="15">
        <v>31367.88</v>
      </c>
      <c r="S1400" s="15">
        <v>17768.78</v>
      </c>
      <c r="T1400" s="15">
        <v>447512.7</v>
      </c>
      <c r="U1400" s="22">
        <f t="shared" si="105"/>
        <v>479455.48</v>
      </c>
      <c r="V1400" s="23">
        <f t="shared" si="106"/>
        <v>-7.1378488252959005E-2</v>
      </c>
      <c r="W1400" s="24">
        <f>Parametros!$B$4*H1400+Parametros!$B$5*K1400*100+Parametros!$B$6*P1400+Parametros!$B$7*(1-L1400)*100</f>
        <v>73.492499999999993</v>
      </c>
      <c r="X1400" s="16">
        <f>INDEX('Tasa Referencia'!$B$2:$B$37,MATCH(B1400,'Tasa Referencia'!$A$2:$A$37,0))</f>
        <v>8.0699999999999994E-2</v>
      </c>
      <c r="Y1400" s="16">
        <f>INDEX('Catalogo Proveedores'!$N$2:$N$101,MATCH(A1400,'Catalogo Proveedores'!$A$2:$A$101,0))</f>
        <v>4.3500000000000004E-2</v>
      </c>
      <c r="Z1400" s="14">
        <v>-2.8600000000000001E-3</v>
      </c>
      <c r="AA1400" s="16">
        <f t="shared" si="107"/>
        <v>0.12134</v>
      </c>
      <c r="AB1400" s="25">
        <f t="shared" si="108"/>
        <v>9.5893862210463254E-3</v>
      </c>
      <c r="AC1400" s="23">
        <f t="shared" si="109"/>
        <v>-8.096787447400533E-2</v>
      </c>
    </row>
    <row r="1401" spans="1:29" x14ac:dyDescent="0.3">
      <c r="A1401" s="4" t="s">
        <v>152</v>
      </c>
      <c r="B1401" s="18">
        <v>45870</v>
      </c>
      <c r="C1401" s="4" t="s">
        <v>282</v>
      </c>
      <c r="D1401" s="4">
        <v>8</v>
      </c>
      <c r="E1401" s="15">
        <v>375547</v>
      </c>
      <c r="F1401" s="19">
        <v>1.1233</v>
      </c>
      <c r="G1401" s="20">
        <v>0</v>
      </c>
      <c r="H1401" s="4">
        <v>70.5</v>
      </c>
      <c r="I1401" s="4">
        <v>4</v>
      </c>
      <c r="J1401" s="4">
        <v>1</v>
      </c>
      <c r="K1401" s="21">
        <v>0.69499999999999995</v>
      </c>
      <c r="L1401" s="21">
        <v>6.9599999999999995E-2</v>
      </c>
      <c r="M1401" s="4">
        <v>1</v>
      </c>
      <c r="N1401" s="4">
        <v>1</v>
      </c>
      <c r="O1401" s="4">
        <v>2.4</v>
      </c>
      <c r="P1401" s="4">
        <v>82.6</v>
      </c>
      <c r="Q1401" s="15">
        <v>4379.05</v>
      </c>
      <c r="R1401" s="15">
        <v>13391.27</v>
      </c>
      <c r="S1401" s="15">
        <v>8589.8700000000008</v>
      </c>
      <c r="T1401" s="15">
        <v>384869.68</v>
      </c>
      <c r="U1401" s="22">
        <f t="shared" si="105"/>
        <v>384727.45</v>
      </c>
      <c r="V1401" s="23">
        <f t="shared" si="106"/>
        <v>3.6955366294373041E-4</v>
      </c>
      <c r="W1401" s="24">
        <f>Parametros!$B$4*H1401+Parametros!$B$5*K1401*100+Parametros!$B$6*P1401+Parametros!$B$7*(1-L1401)*100</f>
        <v>76.000999999999991</v>
      </c>
      <c r="X1401" s="16">
        <f>INDEX('Tasa Referencia'!$B$2:$B$37,MATCH(B1401,'Tasa Referencia'!$A$2:$A$37,0))</f>
        <v>7.7399999999999997E-2</v>
      </c>
      <c r="Y1401" s="16">
        <f>INDEX('Catalogo Proveedores'!$N$2:$N$101,MATCH(A1401,'Catalogo Proveedores'!$A$2:$A$101,0))</f>
        <v>4.3500000000000004E-2</v>
      </c>
      <c r="Z1401" s="14">
        <v>2.2100000000000002E-3</v>
      </c>
      <c r="AA1401" s="16">
        <f t="shared" si="107"/>
        <v>0.12311000000000001</v>
      </c>
      <c r="AB1401" s="25">
        <f t="shared" si="108"/>
        <v>9.7220906716501965E-3</v>
      </c>
      <c r="AC1401" s="23">
        <f t="shared" si="109"/>
        <v>-9.3525370087064654E-3</v>
      </c>
    </row>
    <row r="1402" spans="1:29" x14ac:dyDescent="0.3">
      <c r="A1402" s="4" t="s">
        <v>152</v>
      </c>
      <c r="B1402" s="18">
        <v>45901</v>
      </c>
      <c r="C1402" s="4" t="s">
        <v>282</v>
      </c>
      <c r="D1402" s="4">
        <v>9</v>
      </c>
      <c r="E1402" s="15">
        <v>394162.89</v>
      </c>
      <c r="F1402" s="19">
        <v>1.1233</v>
      </c>
      <c r="G1402" s="20">
        <v>0</v>
      </c>
      <c r="H1402" s="4">
        <v>70.7</v>
      </c>
      <c r="I1402" s="4">
        <v>5</v>
      </c>
      <c r="J1402" s="4">
        <v>1</v>
      </c>
      <c r="K1402" s="21">
        <v>0.81640000000000001</v>
      </c>
      <c r="L1402" s="21">
        <v>9.6000000000000002E-2</v>
      </c>
      <c r="M1402" s="4">
        <v>0</v>
      </c>
      <c r="N1402" s="4">
        <v>1</v>
      </c>
      <c r="O1402" s="4">
        <v>28.6</v>
      </c>
      <c r="P1402" s="4">
        <v>84.2</v>
      </c>
      <c r="Q1402" s="15">
        <v>51203.68</v>
      </c>
      <c r="R1402" s="15">
        <v>11514.84</v>
      </c>
      <c r="S1402" s="15">
        <v>12139.46</v>
      </c>
      <c r="T1402" s="15">
        <v>461291.71</v>
      </c>
      <c r="U1402" s="22">
        <f t="shared" si="105"/>
        <v>444741.95</v>
      </c>
      <c r="V1402" s="23">
        <f t="shared" si="106"/>
        <v>3.5876994190942667E-2</v>
      </c>
      <c r="W1402" s="24">
        <f>Parametros!$B$4*H1402+Parametros!$B$5*K1402*100+Parametros!$B$6*P1402+Parametros!$B$7*(1-L1402)*100</f>
        <v>79.637</v>
      </c>
      <c r="X1402" s="16">
        <f>INDEX('Tasa Referencia'!$B$2:$B$37,MATCH(B1402,'Tasa Referencia'!$A$2:$A$37,0))</f>
        <v>7.4899999999999994E-2</v>
      </c>
      <c r="Y1402" s="16">
        <f>INDEX('Catalogo Proveedores'!$N$2:$N$101,MATCH(A1402,'Catalogo Proveedores'!$A$2:$A$101,0))</f>
        <v>4.3500000000000004E-2</v>
      </c>
      <c r="Z1402" s="14">
        <v>5.4000000000000003E-3</v>
      </c>
      <c r="AA1402" s="16">
        <f t="shared" si="107"/>
        <v>0.12380000000000001</v>
      </c>
      <c r="AB1402" s="25">
        <f t="shared" si="108"/>
        <v>9.7737709862466549E-3</v>
      </c>
      <c r="AC1402" s="23">
        <f t="shared" si="109"/>
        <v>2.6103223204696012E-2</v>
      </c>
    </row>
    <row r="1403" spans="1:29" x14ac:dyDescent="0.3">
      <c r="A1403" s="4" t="s">
        <v>152</v>
      </c>
      <c r="B1403" s="18">
        <v>45931</v>
      </c>
      <c r="C1403" s="4" t="s">
        <v>282</v>
      </c>
      <c r="D1403" s="4">
        <v>10</v>
      </c>
      <c r="E1403" s="15">
        <v>338115.91</v>
      </c>
      <c r="F1403" s="19">
        <v>1.1233</v>
      </c>
      <c r="G1403" s="20">
        <v>0</v>
      </c>
      <c r="H1403" s="4">
        <v>71.099999999999994</v>
      </c>
      <c r="I1403" s="4">
        <v>6</v>
      </c>
      <c r="J1403" s="4">
        <v>1</v>
      </c>
      <c r="K1403" s="21">
        <v>0.87490000000000001</v>
      </c>
      <c r="L1403" s="21">
        <v>0.1633</v>
      </c>
      <c r="M1403" s="4">
        <v>0</v>
      </c>
      <c r="N1403" s="4">
        <v>0</v>
      </c>
      <c r="O1403" s="4">
        <v>0</v>
      </c>
      <c r="P1403" s="4">
        <v>83.7</v>
      </c>
      <c r="Q1403" s="15">
        <v>0</v>
      </c>
      <c r="R1403" s="15">
        <v>19546.07</v>
      </c>
      <c r="S1403" s="15">
        <v>17237.91</v>
      </c>
      <c r="T1403" s="15">
        <v>371387.92</v>
      </c>
      <c r="U1403" s="22">
        <f t="shared" si="105"/>
        <v>340424.07</v>
      </c>
      <c r="V1403" s="23">
        <f t="shared" si="106"/>
        <v>8.337333642946701E-2</v>
      </c>
      <c r="W1403" s="24">
        <f>Parametros!$B$4*H1403+Parametros!$B$5*K1403*100+Parametros!$B$6*P1403+Parametros!$B$7*(1-L1403)*100</f>
        <v>80.422499999999999</v>
      </c>
      <c r="X1403" s="16">
        <f>INDEX('Tasa Referencia'!$B$2:$B$37,MATCH(B1403,'Tasa Referencia'!$A$2:$A$37,0))</f>
        <v>7.4300000000000005E-2</v>
      </c>
      <c r="Y1403" s="16">
        <f>INDEX('Catalogo Proveedores'!$N$2:$N$101,MATCH(A1403,'Catalogo Proveedores'!$A$2:$A$101,0))</f>
        <v>4.3500000000000004E-2</v>
      </c>
      <c r="Z1403" s="14">
        <v>-5.6999999999999998E-4</v>
      </c>
      <c r="AA1403" s="16">
        <f t="shared" si="107"/>
        <v>0.11723000000000001</v>
      </c>
      <c r="AB1403" s="25">
        <f t="shared" si="108"/>
        <v>9.2804998750584122E-3</v>
      </c>
      <c r="AC1403" s="23">
        <f t="shared" si="109"/>
        <v>7.4092836554408598E-2</v>
      </c>
    </row>
    <row r="1404" spans="1:29" x14ac:dyDescent="0.3">
      <c r="A1404" s="4" t="s">
        <v>152</v>
      </c>
      <c r="B1404" s="18">
        <v>45962</v>
      </c>
      <c r="C1404" s="4" t="s">
        <v>282</v>
      </c>
      <c r="D1404" s="4">
        <v>11</v>
      </c>
      <c r="E1404" s="15">
        <v>340373.49</v>
      </c>
      <c r="F1404" s="19">
        <v>1.1233</v>
      </c>
      <c r="G1404" s="20">
        <v>0</v>
      </c>
      <c r="H1404" s="4">
        <v>71.8</v>
      </c>
      <c r="I1404" s="4">
        <v>5</v>
      </c>
      <c r="J1404" s="4">
        <v>1</v>
      </c>
      <c r="K1404" s="21">
        <v>0.85289999999999999</v>
      </c>
      <c r="L1404" s="21">
        <v>6.13E-2</v>
      </c>
      <c r="M1404" s="4">
        <v>0</v>
      </c>
      <c r="N1404" s="4">
        <v>1</v>
      </c>
      <c r="O1404" s="4">
        <v>11.2</v>
      </c>
      <c r="P1404" s="4">
        <v>80.900000000000006</v>
      </c>
      <c r="Q1404" s="15">
        <v>16236.31</v>
      </c>
      <c r="R1404" s="15">
        <v>8352.4</v>
      </c>
      <c r="S1404" s="15">
        <v>6938.8</v>
      </c>
      <c r="T1404" s="15">
        <v>373367.29</v>
      </c>
      <c r="U1404" s="22">
        <f t="shared" si="105"/>
        <v>358023.4</v>
      </c>
      <c r="V1404" s="23">
        <f t="shared" si="106"/>
        <v>4.10959674587454E-2</v>
      </c>
      <c r="W1404" s="24">
        <f>Parametros!$B$4*H1404+Parametros!$B$5*K1404*100+Parametros!$B$6*P1404+Parametros!$B$7*(1-L1404)*100</f>
        <v>80.977500000000006</v>
      </c>
      <c r="X1404" s="16">
        <f>INDEX('Tasa Referencia'!$B$2:$B$37,MATCH(B1404,'Tasa Referencia'!$A$2:$A$37,0))</f>
        <v>7.2800000000000004E-2</v>
      </c>
      <c r="Y1404" s="16">
        <f>INDEX('Catalogo Proveedores'!$N$2:$N$101,MATCH(A1404,'Catalogo Proveedores'!$A$2:$A$101,0))</f>
        <v>4.3500000000000004E-2</v>
      </c>
      <c r="Z1404" s="14">
        <v>8.4000000000000003E-4</v>
      </c>
      <c r="AA1404" s="16">
        <f t="shared" si="107"/>
        <v>0.11714000000000001</v>
      </c>
      <c r="AB1404" s="25">
        <f t="shared" si="108"/>
        <v>9.2737242932658948E-3</v>
      </c>
      <c r="AC1404" s="23">
        <f t="shared" si="109"/>
        <v>3.1822243165479505E-2</v>
      </c>
    </row>
    <row r="1405" spans="1:29" x14ac:dyDescent="0.3">
      <c r="A1405" s="4" t="s">
        <v>152</v>
      </c>
      <c r="B1405" s="18">
        <v>45992</v>
      </c>
      <c r="C1405" s="4" t="s">
        <v>282</v>
      </c>
      <c r="D1405" s="4">
        <v>12</v>
      </c>
      <c r="E1405" s="15">
        <v>370590.47</v>
      </c>
      <c r="F1405" s="19">
        <v>1.1233</v>
      </c>
      <c r="G1405" s="20">
        <v>0</v>
      </c>
      <c r="H1405" s="4">
        <v>75.5</v>
      </c>
      <c r="I1405" s="4">
        <v>4</v>
      </c>
      <c r="J1405" s="4">
        <v>1</v>
      </c>
      <c r="K1405" s="21">
        <v>0.78400000000000003</v>
      </c>
      <c r="L1405" s="21">
        <v>0.1196</v>
      </c>
      <c r="M1405" s="4">
        <v>0</v>
      </c>
      <c r="N1405" s="4">
        <v>0</v>
      </c>
      <c r="O1405" s="4">
        <v>0</v>
      </c>
      <c r="P1405" s="4">
        <v>81.099999999999994</v>
      </c>
      <c r="Q1405" s="15">
        <v>0</v>
      </c>
      <c r="R1405" s="15">
        <v>26084.080000000002</v>
      </c>
      <c r="S1405" s="15">
        <v>14037.26</v>
      </c>
      <c r="T1405" s="15">
        <v>418252.6</v>
      </c>
      <c r="U1405" s="22">
        <f t="shared" si="105"/>
        <v>382637.29</v>
      </c>
      <c r="V1405" s="23">
        <f t="shared" si="106"/>
        <v>8.5152632643526904E-2</v>
      </c>
      <c r="W1405" s="24">
        <f>Parametros!$B$4*H1405+Parametros!$B$5*K1405*100+Parametros!$B$6*P1405+Parametros!$B$7*(1-L1405)*100</f>
        <v>79.370999999999995</v>
      </c>
      <c r="X1405" s="16">
        <f>INDEX('Tasa Referencia'!$B$2:$B$37,MATCH(B1405,'Tasa Referencia'!$A$2:$A$37,0))</f>
        <v>6.9599999999999995E-2</v>
      </c>
      <c r="Y1405" s="16">
        <f>INDEX('Catalogo Proveedores'!$N$2:$N$101,MATCH(A1405,'Catalogo Proveedores'!$A$2:$A$101,0))</f>
        <v>4.3500000000000004E-2</v>
      </c>
      <c r="Z1405" s="14">
        <v>7.9000000000000001E-4</v>
      </c>
      <c r="AA1405" s="16">
        <f t="shared" si="107"/>
        <v>0.11389000000000001</v>
      </c>
      <c r="AB1405" s="25">
        <f t="shared" si="108"/>
        <v>9.0287146066316826E-3</v>
      </c>
      <c r="AC1405" s="23">
        <f t="shared" si="109"/>
        <v>7.6123918036895222E-2</v>
      </c>
    </row>
    <row r="1406" spans="1:29" x14ac:dyDescent="0.3">
      <c r="A1406" s="4" t="s">
        <v>154</v>
      </c>
      <c r="B1406" s="18">
        <v>44927</v>
      </c>
      <c r="C1406" s="4" t="s">
        <v>279</v>
      </c>
      <c r="D1406" s="4">
        <v>1</v>
      </c>
      <c r="E1406" s="15">
        <v>287957.81</v>
      </c>
      <c r="F1406" s="19">
        <v>1.081</v>
      </c>
      <c r="G1406" s="20">
        <v>8.1000000000000003E-2</v>
      </c>
      <c r="H1406" s="4">
        <v>84.8</v>
      </c>
      <c r="I1406" s="4">
        <v>4</v>
      </c>
      <c r="J1406" s="4">
        <v>1</v>
      </c>
      <c r="K1406" s="21">
        <v>0.87409999999999999</v>
      </c>
      <c r="L1406" s="21">
        <v>4.4400000000000002E-2</v>
      </c>
      <c r="M1406" s="4">
        <v>1</v>
      </c>
      <c r="N1406" s="4">
        <v>0</v>
      </c>
      <c r="O1406" s="4">
        <v>0</v>
      </c>
      <c r="P1406" s="4">
        <v>95.5</v>
      </c>
      <c r="Q1406" s="15">
        <v>1235.83</v>
      </c>
      <c r="R1406" s="15">
        <v>4269.21</v>
      </c>
      <c r="S1406" s="15">
        <v>4413.33</v>
      </c>
      <c r="T1406" s="15">
        <v>305258.03999999998</v>
      </c>
      <c r="U1406" s="22">
        <f t="shared" si="105"/>
        <v>289049.52</v>
      </c>
      <c r="V1406" s="23">
        <f t="shared" si="106"/>
        <v>5.3097766073581423E-2</v>
      </c>
      <c r="W1406" s="24">
        <f>Parametros!$B$4*H1406+Parametros!$B$5*K1406*100+Parametros!$B$6*P1406+Parametros!$B$7*(1-L1406)*100</f>
        <v>89.336999999999989</v>
      </c>
      <c r="X1406" s="16">
        <f>INDEX('Tasa Referencia'!$B$2:$B$37,MATCH(B1406,'Tasa Referencia'!$A$2:$A$37,0))</f>
        <v>0.1125</v>
      </c>
      <c r="Y1406" s="16">
        <f>INDEX('Catalogo Proveedores'!$N$2:$N$101,MATCH(A1406,'Catalogo Proveedores'!$A$2:$A$101,0))</f>
        <v>1.7899999999999999E-2</v>
      </c>
      <c r="Z1406" s="14">
        <v>-2.0899999999999998E-3</v>
      </c>
      <c r="AA1406" s="16">
        <f t="shared" si="107"/>
        <v>0.12831000000000001</v>
      </c>
      <c r="AB1406" s="25">
        <f t="shared" si="108"/>
        <v>1.0110850870498567E-2</v>
      </c>
      <c r="AC1406" s="23">
        <f t="shared" si="109"/>
        <v>4.2986915203082857E-2</v>
      </c>
    </row>
    <row r="1407" spans="1:29" x14ac:dyDescent="0.3">
      <c r="A1407" s="4" t="s">
        <v>154</v>
      </c>
      <c r="B1407" s="18">
        <v>44958</v>
      </c>
      <c r="C1407" s="4" t="s">
        <v>279</v>
      </c>
      <c r="D1407" s="4">
        <v>2</v>
      </c>
      <c r="E1407" s="15">
        <v>319782.96000000002</v>
      </c>
      <c r="F1407" s="19">
        <v>1.081</v>
      </c>
      <c r="G1407" s="20">
        <v>0</v>
      </c>
      <c r="H1407" s="4">
        <v>84</v>
      </c>
      <c r="I1407" s="4">
        <v>5</v>
      </c>
      <c r="J1407" s="4">
        <v>0</v>
      </c>
      <c r="K1407" s="21">
        <v>0.92120000000000002</v>
      </c>
      <c r="L1407" s="21">
        <v>8.8499999999999995E-2</v>
      </c>
      <c r="M1407" s="4">
        <v>2</v>
      </c>
      <c r="N1407" s="4">
        <v>0</v>
      </c>
      <c r="O1407" s="4">
        <v>0</v>
      </c>
      <c r="P1407" s="4">
        <v>93.8</v>
      </c>
      <c r="Q1407" s="15">
        <v>3769.8</v>
      </c>
      <c r="R1407" s="15">
        <v>19485.009999999998</v>
      </c>
      <c r="S1407" s="15">
        <v>8488.73</v>
      </c>
      <c r="T1407" s="15">
        <v>352887.09</v>
      </c>
      <c r="U1407" s="22">
        <f t="shared" si="105"/>
        <v>334549.04000000004</v>
      </c>
      <c r="V1407" s="23">
        <f t="shared" si="106"/>
        <v>5.1965771828037084E-2</v>
      </c>
      <c r="W1407" s="24">
        <f>Parametros!$B$4*H1407+Parametros!$B$5*K1407*100+Parametros!$B$6*P1407+Parametros!$B$7*(1-L1407)*100</f>
        <v>89.468500000000006</v>
      </c>
      <c r="X1407" s="16">
        <f>INDEX('Tasa Referencia'!$B$2:$B$37,MATCH(B1407,'Tasa Referencia'!$A$2:$A$37,0))</f>
        <v>0.11409999999999999</v>
      </c>
      <c r="Y1407" s="16">
        <f>INDEX('Catalogo Proveedores'!$N$2:$N$101,MATCH(A1407,'Catalogo Proveedores'!$A$2:$A$101,0))</f>
        <v>1.7899999999999999E-2</v>
      </c>
      <c r="Z1407" s="14">
        <v>-4.8399999999999997E-3</v>
      </c>
      <c r="AA1407" s="16">
        <f t="shared" si="107"/>
        <v>0.12716</v>
      </c>
      <c r="AB1407" s="25">
        <f t="shared" si="108"/>
        <v>1.0025016711482371E-2</v>
      </c>
      <c r="AC1407" s="23">
        <f t="shared" si="109"/>
        <v>4.1940755116554713E-2</v>
      </c>
    </row>
    <row r="1408" spans="1:29" x14ac:dyDescent="0.3">
      <c r="A1408" s="4" t="s">
        <v>154</v>
      </c>
      <c r="B1408" s="18">
        <v>44986</v>
      </c>
      <c r="C1408" s="4" t="s">
        <v>279</v>
      </c>
      <c r="D1408" s="4">
        <v>3</v>
      </c>
      <c r="E1408" s="15">
        <v>350320.74</v>
      </c>
      <c r="F1408" s="19">
        <v>1.081</v>
      </c>
      <c r="G1408" s="20">
        <v>0</v>
      </c>
      <c r="H1408" s="4">
        <v>83.5</v>
      </c>
      <c r="I1408" s="4">
        <v>4</v>
      </c>
      <c r="J1408" s="4">
        <v>1</v>
      </c>
      <c r="K1408" s="21">
        <v>0.80269999999999997</v>
      </c>
      <c r="L1408" s="21">
        <v>6.9900000000000004E-2</v>
      </c>
      <c r="M1408" s="4">
        <v>0</v>
      </c>
      <c r="N1408" s="4">
        <v>0</v>
      </c>
      <c r="O1408" s="4">
        <v>0</v>
      </c>
      <c r="P1408" s="4">
        <v>96.5</v>
      </c>
      <c r="Q1408" s="15">
        <v>0</v>
      </c>
      <c r="R1408" s="15">
        <v>12539.68</v>
      </c>
      <c r="S1408" s="15">
        <v>8042.06</v>
      </c>
      <c r="T1408" s="15">
        <v>367728.28</v>
      </c>
      <c r="U1408" s="22">
        <f t="shared" si="105"/>
        <v>354818.36</v>
      </c>
      <c r="V1408" s="23">
        <f t="shared" si="106"/>
        <v>3.5107226455360033E-2</v>
      </c>
      <c r="W1408" s="24">
        <f>Parametros!$B$4*H1408+Parametros!$B$5*K1408*100+Parametros!$B$6*P1408+Parametros!$B$7*(1-L1408)*100</f>
        <v>86.55749999999999</v>
      </c>
      <c r="X1408" s="16">
        <f>INDEX('Tasa Referencia'!$B$2:$B$37,MATCH(B1408,'Tasa Referencia'!$A$2:$A$37,0))</f>
        <v>0.114</v>
      </c>
      <c r="Y1408" s="16">
        <f>INDEX('Catalogo Proveedores'!$N$2:$N$101,MATCH(A1408,'Catalogo Proveedores'!$A$2:$A$101,0))</f>
        <v>1.7899999999999999E-2</v>
      </c>
      <c r="Z1408" s="14">
        <v>-1.7799999999999999E-3</v>
      </c>
      <c r="AA1408" s="16">
        <f t="shared" si="107"/>
        <v>0.13012000000000001</v>
      </c>
      <c r="AB1408" s="25">
        <f t="shared" si="108"/>
        <v>1.0245784072131059E-2</v>
      </c>
      <c r="AC1408" s="23">
        <f t="shared" si="109"/>
        <v>2.4861442383228974E-2</v>
      </c>
    </row>
    <row r="1409" spans="1:29" x14ac:dyDescent="0.3">
      <c r="A1409" s="4" t="s">
        <v>154</v>
      </c>
      <c r="B1409" s="18">
        <v>45017</v>
      </c>
      <c r="C1409" s="4" t="s">
        <v>279</v>
      </c>
      <c r="D1409" s="4">
        <v>4</v>
      </c>
      <c r="E1409" s="15">
        <v>371998.9</v>
      </c>
      <c r="F1409" s="19">
        <v>1.081</v>
      </c>
      <c r="G1409" s="20">
        <v>0</v>
      </c>
      <c r="H1409" s="4">
        <v>84</v>
      </c>
      <c r="I1409" s="4">
        <v>4</v>
      </c>
      <c r="J1409" s="4">
        <v>0</v>
      </c>
      <c r="K1409" s="21">
        <v>0.90069999999999995</v>
      </c>
      <c r="L1409" s="21">
        <v>3.4500000000000003E-2</v>
      </c>
      <c r="M1409" s="4">
        <v>0</v>
      </c>
      <c r="N1409" s="4">
        <v>0</v>
      </c>
      <c r="O1409" s="4">
        <v>0</v>
      </c>
      <c r="P1409" s="4">
        <v>93.3</v>
      </c>
      <c r="Q1409" s="15">
        <v>0</v>
      </c>
      <c r="R1409" s="15">
        <v>5376.26</v>
      </c>
      <c r="S1409" s="15">
        <v>3847.92</v>
      </c>
      <c r="T1409" s="15">
        <v>411484.67</v>
      </c>
      <c r="U1409" s="22">
        <f t="shared" si="105"/>
        <v>373527.24000000005</v>
      </c>
      <c r="V1409" s="23">
        <f t="shared" si="106"/>
        <v>9.2245064682482433E-2</v>
      </c>
      <c r="W1409" s="24">
        <f>Parametros!$B$4*H1409+Parametros!$B$5*K1409*100+Parametros!$B$6*P1409+Parametros!$B$7*(1-L1409)*100</f>
        <v>89.563499999999991</v>
      </c>
      <c r="X1409" s="16">
        <f>INDEX('Tasa Referencia'!$B$2:$B$37,MATCH(B1409,'Tasa Referencia'!$A$2:$A$37,0))</f>
        <v>0.1119</v>
      </c>
      <c r="Y1409" s="16">
        <f>INDEX('Catalogo Proveedores'!$N$2:$N$101,MATCH(A1409,'Catalogo Proveedores'!$A$2:$A$101,0))</f>
        <v>1.7899999999999999E-2</v>
      </c>
      <c r="Z1409" s="14">
        <v>-2.64E-3</v>
      </c>
      <c r="AA1409" s="16">
        <f t="shared" si="107"/>
        <v>0.12716</v>
      </c>
      <c r="AB1409" s="25">
        <f t="shared" si="108"/>
        <v>1.0025016711482371E-2</v>
      </c>
      <c r="AC1409" s="23">
        <f t="shared" si="109"/>
        <v>8.2220047971000063E-2</v>
      </c>
    </row>
    <row r="1410" spans="1:29" x14ac:dyDescent="0.3">
      <c r="A1410" s="4" t="s">
        <v>154</v>
      </c>
      <c r="B1410" s="18">
        <v>45047</v>
      </c>
      <c r="C1410" s="4" t="s">
        <v>279</v>
      </c>
      <c r="D1410" s="4">
        <v>5</v>
      </c>
      <c r="E1410" s="15">
        <v>341846.69</v>
      </c>
      <c r="F1410" s="19">
        <v>1.081</v>
      </c>
      <c r="G1410" s="20">
        <v>0</v>
      </c>
      <c r="H1410" s="4">
        <v>84.8</v>
      </c>
      <c r="I1410" s="4">
        <v>5</v>
      </c>
      <c r="J1410" s="4">
        <v>0</v>
      </c>
      <c r="K1410" s="21">
        <v>0.90720000000000001</v>
      </c>
      <c r="L1410" s="21">
        <v>7.6999999999999999E-2</v>
      </c>
      <c r="M1410" s="4">
        <v>3</v>
      </c>
      <c r="N1410" s="4">
        <v>0</v>
      </c>
      <c r="O1410" s="4">
        <v>0</v>
      </c>
      <c r="P1410" s="4">
        <v>93.2</v>
      </c>
      <c r="Q1410" s="15">
        <v>7667.42</v>
      </c>
      <c r="R1410" s="15">
        <v>16367.39</v>
      </c>
      <c r="S1410" s="15">
        <v>7900.49</v>
      </c>
      <c r="T1410" s="15">
        <v>373514.79</v>
      </c>
      <c r="U1410" s="22">
        <f t="shared" ref="U1410:U1473" si="110">E1410+Q1410+R1410-S1410</f>
        <v>357981.01</v>
      </c>
      <c r="V1410" s="23">
        <f t="shared" ref="V1410:V1473" si="111">IF(T1410=0,0,(T1410-U1410)/T1410)</f>
        <v>4.1588125600059825E-2</v>
      </c>
      <c r="W1410" s="24">
        <f>Parametros!$B$4*H1410+Parametros!$B$5*K1410*100+Parametros!$B$6*P1410+Parametros!$B$7*(1-L1410)*100</f>
        <v>89.381</v>
      </c>
      <c r="X1410" s="16">
        <f>INDEX('Tasa Referencia'!$B$2:$B$37,MATCH(B1410,'Tasa Referencia'!$A$2:$A$37,0))</f>
        <v>0.11210000000000001</v>
      </c>
      <c r="Y1410" s="16">
        <f>INDEX('Catalogo Proveedores'!$N$2:$N$101,MATCH(A1410,'Catalogo Proveedores'!$A$2:$A$101,0))</f>
        <v>1.7899999999999999E-2</v>
      </c>
      <c r="Z1410" s="14">
        <v>-3.0599999999999998E-3</v>
      </c>
      <c r="AA1410" s="16">
        <f t="shared" ref="AA1410:AA1473" si="112">X1410+Y1410+Z1410</f>
        <v>0.12694</v>
      </c>
      <c r="AB1410" s="25">
        <f t="shared" ref="AB1410:AB1473" si="113">(1+AA1410)^(1/12)-1</f>
        <v>1.0008587116734802E-2</v>
      </c>
      <c r="AC1410" s="23">
        <f t="shared" ref="AC1410:AC1473" si="114">V1410-AB1410</f>
        <v>3.1579538483325023E-2</v>
      </c>
    </row>
    <row r="1411" spans="1:29" x14ac:dyDescent="0.3">
      <c r="A1411" s="4" t="s">
        <v>154</v>
      </c>
      <c r="B1411" s="18">
        <v>45078</v>
      </c>
      <c r="C1411" s="4" t="s">
        <v>279</v>
      </c>
      <c r="D1411" s="4">
        <v>6</v>
      </c>
      <c r="E1411" s="15">
        <v>334735.09999999998</v>
      </c>
      <c r="F1411" s="19">
        <v>1.081</v>
      </c>
      <c r="G1411" s="20">
        <v>0</v>
      </c>
      <c r="H1411" s="4">
        <v>83.7</v>
      </c>
      <c r="I1411" s="4">
        <v>4</v>
      </c>
      <c r="J1411" s="4">
        <v>1</v>
      </c>
      <c r="K1411" s="21">
        <v>0.84060000000000001</v>
      </c>
      <c r="L1411" s="21">
        <v>5.4800000000000001E-2</v>
      </c>
      <c r="M1411" s="4">
        <v>0</v>
      </c>
      <c r="N1411" s="4">
        <v>0</v>
      </c>
      <c r="O1411" s="4">
        <v>0</v>
      </c>
      <c r="P1411" s="4">
        <v>97.4</v>
      </c>
      <c r="Q1411" s="15">
        <v>0</v>
      </c>
      <c r="R1411" s="15">
        <v>12114.96</v>
      </c>
      <c r="S1411" s="15">
        <v>6176.08</v>
      </c>
      <c r="T1411" s="15">
        <v>357439.42</v>
      </c>
      <c r="U1411" s="22">
        <f t="shared" si="110"/>
        <v>340673.98</v>
      </c>
      <c r="V1411" s="23">
        <f t="shared" si="111"/>
        <v>4.6904283808428301E-2</v>
      </c>
      <c r="W1411" s="24">
        <f>Parametros!$B$4*H1411+Parametros!$B$5*K1411*100+Parametros!$B$6*P1411+Parametros!$B$7*(1-L1411)*100</f>
        <v>88.170999999999992</v>
      </c>
      <c r="X1411" s="16">
        <f>INDEX('Tasa Referencia'!$B$2:$B$37,MATCH(B1411,'Tasa Referencia'!$A$2:$A$37,0))</f>
        <v>0.1119</v>
      </c>
      <c r="Y1411" s="16">
        <f>INDEX('Catalogo Proveedores'!$N$2:$N$101,MATCH(A1411,'Catalogo Proveedores'!$A$2:$A$101,0))</f>
        <v>1.7899999999999999E-2</v>
      </c>
      <c r="Z1411" s="14">
        <v>-1.1299999999999999E-3</v>
      </c>
      <c r="AA1411" s="16">
        <f t="shared" si="112"/>
        <v>0.12867000000000001</v>
      </c>
      <c r="AB1411" s="25">
        <f t="shared" si="113"/>
        <v>1.013770421309057E-2</v>
      </c>
      <c r="AC1411" s="23">
        <f t="shared" si="114"/>
        <v>3.6766579595337731E-2</v>
      </c>
    </row>
    <row r="1412" spans="1:29" x14ac:dyDescent="0.3">
      <c r="A1412" s="4" t="s">
        <v>154</v>
      </c>
      <c r="B1412" s="18">
        <v>45108</v>
      </c>
      <c r="C1412" s="4" t="s">
        <v>279</v>
      </c>
      <c r="D1412" s="4">
        <v>7</v>
      </c>
      <c r="E1412" s="15">
        <v>406066.81</v>
      </c>
      <c r="F1412" s="19">
        <v>1.081</v>
      </c>
      <c r="G1412" s="20">
        <v>0</v>
      </c>
      <c r="H1412" s="4">
        <v>80.8</v>
      </c>
      <c r="I1412" s="4">
        <v>7</v>
      </c>
      <c r="J1412" s="4">
        <v>1</v>
      </c>
      <c r="K1412" s="21">
        <v>0.78779999999999994</v>
      </c>
      <c r="L1412" s="21">
        <v>0.114</v>
      </c>
      <c r="M1412" s="4">
        <v>1</v>
      </c>
      <c r="N1412" s="4">
        <v>0</v>
      </c>
      <c r="O1412" s="4">
        <v>0</v>
      </c>
      <c r="P1412" s="4">
        <v>100</v>
      </c>
      <c r="Q1412" s="15">
        <v>1144.6099999999999</v>
      </c>
      <c r="R1412" s="15">
        <v>21941.59</v>
      </c>
      <c r="S1412" s="15">
        <v>14705.09</v>
      </c>
      <c r="T1412" s="15">
        <v>411187.44</v>
      </c>
      <c r="U1412" s="22">
        <f t="shared" si="110"/>
        <v>414447.92</v>
      </c>
      <c r="V1412" s="23">
        <f t="shared" si="111"/>
        <v>-7.9294250816610099E-3</v>
      </c>
      <c r="W1412" s="24">
        <f>Parametros!$B$4*H1412+Parametros!$B$5*K1412*100+Parametros!$B$6*P1412+Parametros!$B$7*(1-L1412)*100</f>
        <v>85.203999999999979</v>
      </c>
      <c r="X1412" s="16">
        <f>INDEX('Tasa Referencia'!$B$2:$B$37,MATCH(B1412,'Tasa Referencia'!$A$2:$A$37,0))</f>
        <v>0.1132</v>
      </c>
      <c r="Y1412" s="16">
        <f>INDEX('Catalogo Proveedores'!$N$2:$N$101,MATCH(A1412,'Catalogo Proveedores'!$A$2:$A$101,0))</f>
        <v>1.7899999999999999E-2</v>
      </c>
      <c r="Z1412" s="14">
        <v>1.65E-3</v>
      </c>
      <c r="AA1412" s="16">
        <f t="shared" si="112"/>
        <v>0.13275000000000001</v>
      </c>
      <c r="AB1412" s="25">
        <f t="shared" si="113"/>
        <v>1.044149460489141E-2</v>
      </c>
      <c r="AC1412" s="23">
        <f t="shared" si="114"/>
        <v>-1.8370919686552419E-2</v>
      </c>
    </row>
    <row r="1413" spans="1:29" x14ac:dyDescent="0.3">
      <c r="A1413" s="4" t="s">
        <v>154</v>
      </c>
      <c r="B1413" s="18">
        <v>45139</v>
      </c>
      <c r="C1413" s="4" t="s">
        <v>279</v>
      </c>
      <c r="D1413" s="4">
        <v>8</v>
      </c>
      <c r="E1413" s="15">
        <v>351576.84</v>
      </c>
      <c r="F1413" s="19">
        <v>1.081</v>
      </c>
      <c r="G1413" s="20">
        <v>0</v>
      </c>
      <c r="H1413" s="4">
        <v>84.9</v>
      </c>
      <c r="I1413" s="4">
        <v>4</v>
      </c>
      <c r="J1413" s="4">
        <v>1</v>
      </c>
      <c r="K1413" s="21">
        <v>0.86050000000000004</v>
      </c>
      <c r="L1413" s="21">
        <v>4.1500000000000002E-2</v>
      </c>
      <c r="M1413" s="4">
        <v>0</v>
      </c>
      <c r="N1413" s="4">
        <v>0</v>
      </c>
      <c r="O1413" s="4">
        <v>0</v>
      </c>
      <c r="P1413" s="4">
        <v>98.9</v>
      </c>
      <c r="Q1413" s="15">
        <v>0</v>
      </c>
      <c r="R1413" s="15">
        <v>9635.42</v>
      </c>
      <c r="S1413" s="15">
        <v>5075.21</v>
      </c>
      <c r="T1413" s="15">
        <v>384585.8</v>
      </c>
      <c r="U1413" s="22">
        <f t="shared" si="110"/>
        <v>356137.05</v>
      </c>
      <c r="V1413" s="23">
        <f t="shared" si="111"/>
        <v>7.3972439960081737E-2</v>
      </c>
      <c r="W1413" s="24">
        <f>Parametros!$B$4*H1413+Parametros!$B$5*K1413*100+Parametros!$B$6*P1413+Parametros!$B$7*(1-L1413)*100</f>
        <v>89.6875</v>
      </c>
      <c r="X1413" s="16">
        <f>INDEX('Tasa Referencia'!$B$2:$B$37,MATCH(B1413,'Tasa Referencia'!$A$2:$A$37,0))</f>
        <v>0.1124</v>
      </c>
      <c r="Y1413" s="16">
        <f>INDEX('Catalogo Proveedores'!$N$2:$N$101,MATCH(A1413,'Catalogo Proveedores'!$A$2:$A$101,0))</f>
        <v>1.7899999999999999E-2</v>
      </c>
      <c r="Z1413" s="14">
        <v>-1.0499999999999999E-3</v>
      </c>
      <c r="AA1413" s="16">
        <f t="shared" si="112"/>
        <v>0.12925</v>
      </c>
      <c r="AB1413" s="25">
        <f t="shared" si="113"/>
        <v>1.0180951421651985E-2</v>
      </c>
      <c r="AC1413" s="23">
        <f t="shared" si="114"/>
        <v>6.3791488538429753E-2</v>
      </c>
    </row>
    <row r="1414" spans="1:29" x14ac:dyDescent="0.3">
      <c r="A1414" s="4" t="s">
        <v>154</v>
      </c>
      <c r="B1414" s="18">
        <v>45170</v>
      </c>
      <c r="C1414" s="4" t="s">
        <v>279</v>
      </c>
      <c r="D1414" s="4">
        <v>9</v>
      </c>
      <c r="E1414" s="15">
        <v>352408.35</v>
      </c>
      <c r="F1414" s="19">
        <v>1.081</v>
      </c>
      <c r="G1414" s="20">
        <v>0</v>
      </c>
      <c r="H1414" s="4">
        <v>86.4</v>
      </c>
      <c r="I1414" s="4">
        <v>6</v>
      </c>
      <c r="J1414" s="4">
        <v>1</v>
      </c>
      <c r="K1414" s="21">
        <v>0.83489999999999998</v>
      </c>
      <c r="L1414" s="21">
        <v>6.7100000000000007E-2</v>
      </c>
      <c r="M1414" s="4">
        <v>0</v>
      </c>
      <c r="N1414" s="4">
        <v>0</v>
      </c>
      <c r="O1414" s="4">
        <v>0</v>
      </c>
      <c r="P1414" s="4">
        <v>95.7</v>
      </c>
      <c r="Q1414" s="15">
        <v>0</v>
      </c>
      <c r="R1414" s="15">
        <v>7730.68</v>
      </c>
      <c r="S1414" s="15">
        <v>7803.61</v>
      </c>
      <c r="T1414" s="15">
        <v>379106.41</v>
      </c>
      <c r="U1414" s="22">
        <f t="shared" si="110"/>
        <v>352335.42</v>
      </c>
      <c r="V1414" s="23">
        <f t="shared" si="111"/>
        <v>7.0616030997734891E-2</v>
      </c>
      <c r="W1414" s="24">
        <f>Parametros!$B$4*H1414+Parametros!$B$5*K1414*100+Parametros!$B$6*P1414+Parametros!$B$7*(1-L1414)*100</f>
        <v>88.42049999999999</v>
      </c>
      <c r="X1414" s="16">
        <f>INDEX('Tasa Referencia'!$B$2:$B$37,MATCH(B1414,'Tasa Referencia'!$A$2:$A$37,0))</f>
        <v>0.1134</v>
      </c>
      <c r="Y1414" s="16">
        <f>INDEX('Catalogo Proveedores'!$N$2:$N$101,MATCH(A1414,'Catalogo Proveedores'!$A$2:$A$101,0))</f>
        <v>1.7899999999999999E-2</v>
      </c>
      <c r="Z1414" s="14">
        <v>1.8000000000000001E-4</v>
      </c>
      <c r="AA1414" s="16">
        <f t="shared" si="112"/>
        <v>0.13148000000000001</v>
      </c>
      <c r="AB1414" s="25">
        <f t="shared" si="113"/>
        <v>1.0347040062350432E-2</v>
      </c>
      <c r="AC1414" s="23">
        <f t="shared" si="114"/>
        <v>6.0268990935384459E-2</v>
      </c>
    </row>
    <row r="1415" spans="1:29" x14ac:dyDescent="0.3">
      <c r="A1415" s="4" t="s">
        <v>154</v>
      </c>
      <c r="B1415" s="18">
        <v>45200</v>
      </c>
      <c r="C1415" s="4" t="s">
        <v>279</v>
      </c>
      <c r="D1415" s="4">
        <v>10</v>
      </c>
      <c r="E1415" s="15">
        <v>337725.76</v>
      </c>
      <c r="F1415" s="19">
        <v>1.081</v>
      </c>
      <c r="G1415" s="20">
        <v>0</v>
      </c>
      <c r="H1415" s="4">
        <v>80.900000000000006</v>
      </c>
      <c r="I1415" s="4">
        <v>4</v>
      </c>
      <c r="J1415" s="4">
        <v>1</v>
      </c>
      <c r="K1415" s="21">
        <v>0.84060000000000001</v>
      </c>
      <c r="L1415" s="21">
        <v>0.1095</v>
      </c>
      <c r="M1415" s="4">
        <v>0</v>
      </c>
      <c r="N1415" s="4">
        <v>0</v>
      </c>
      <c r="O1415" s="4">
        <v>0</v>
      </c>
      <c r="P1415" s="4">
        <v>100</v>
      </c>
      <c r="Q1415" s="15">
        <v>0</v>
      </c>
      <c r="R1415" s="15">
        <v>23704.94</v>
      </c>
      <c r="S1415" s="15">
        <v>11773.38</v>
      </c>
      <c r="T1415" s="15">
        <v>350138.33</v>
      </c>
      <c r="U1415" s="22">
        <f t="shared" si="110"/>
        <v>349657.32</v>
      </c>
      <c r="V1415" s="23">
        <f t="shared" si="111"/>
        <v>1.3737713320332832E-3</v>
      </c>
      <c r="W1415" s="24">
        <f>Parametros!$B$4*H1415+Parametros!$B$5*K1415*100+Parametros!$B$6*P1415+Parametros!$B$7*(1-L1415)*100</f>
        <v>86.890500000000003</v>
      </c>
      <c r="X1415" s="16">
        <f>INDEX('Tasa Referencia'!$B$2:$B$37,MATCH(B1415,'Tasa Referencia'!$A$2:$A$37,0))</f>
        <v>0.1103</v>
      </c>
      <c r="Y1415" s="16">
        <f>INDEX('Catalogo Proveedores'!$N$2:$N$101,MATCH(A1415,'Catalogo Proveedores'!$A$2:$A$101,0))</f>
        <v>1.7899999999999999E-2</v>
      </c>
      <c r="Z1415" s="14">
        <v>-4.3200000000000001E-3</v>
      </c>
      <c r="AA1415" s="16">
        <f t="shared" si="112"/>
        <v>0.12387999999999998</v>
      </c>
      <c r="AB1415" s="25">
        <f t="shared" si="113"/>
        <v>9.7797610249619193E-3</v>
      </c>
      <c r="AC1415" s="23">
        <f t="shared" si="114"/>
        <v>-8.4059896929286355E-3</v>
      </c>
    </row>
    <row r="1416" spans="1:29" x14ac:dyDescent="0.3">
      <c r="A1416" s="4" t="s">
        <v>154</v>
      </c>
      <c r="B1416" s="18">
        <v>45231</v>
      </c>
      <c r="C1416" s="4" t="s">
        <v>279</v>
      </c>
      <c r="D1416" s="4">
        <v>11</v>
      </c>
      <c r="E1416" s="15">
        <v>310542.07</v>
      </c>
      <c r="F1416" s="19">
        <v>1.081</v>
      </c>
      <c r="G1416" s="20">
        <v>0</v>
      </c>
      <c r="H1416" s="4">
        <v>81.2</v>
      </c>
      <c r="I1416" s="4">
        <v>4</v>
      </c>
      <c r="J1416" s="4">
        <v>1</v>
      </c>
      <c r="K1416" s="21">
        <v>0.86950000000000005</v>
      </c>
      <c r="L1416" s="21">
        <v>5.5199999999999999E-2</v>
      </c>
      <c r="M1416" s="4">
        <v>0</v>
      </c>
      <c r="N1416" s="4">
        <v>0</v>
      </c>
      <c r="O1416" s="4">
        <v>0</v>
      </c>
      <c r="P1416" s="4">
        <v>98.5</v>
      </c>
      <c r="Q1416" s="15">
        <v>0</v>
      </c>
      <c r="R1416" s="15">
        <v>9606.19</v>
      </c>
      <c r="S1416" s="15">
        <v>5764.36</v>
      </c>
      <c r="T1416" s="15">
        <v>335280.40999999997</v>
      </c>
      <c r="U1416" s="22">
        <f t="shared" si="110"/>
        <v>314383.90000000002</v>
      </c>
      <c r="V1416" s="23">
        <f t="shared" si="111"/>
        <v>6.2325472579802539E-2</v>
      </c>
      <c r="W1416" s="24">
        <f>Parametros!$B$4*H1416+Parametros!$B$5*K1416*100+Parametros!$B$6*P1416+Parametros!$B$7*(1-L1416)*100</f>
        <v>88.376999999999995</v>
      </c>
      <c r="X1416" s="16">
        <f>INDEX('Tasa Referencia'!$B$2:$B$37,MATCH(B1416,'Tasa Referencia'!$A$2:$A$37,0))</f>
        <v>0.1144</v>
      </c>
      <c r="Y1416" s="16">
        <f>INDEX('Catalogo Proveedores'!$N$2:$N$101,MATCH(A1416,'Catalogo Proveedores'!$A$2:$A$101,0))</f>
        <v>1.7899999999999999E-2</v>
      </c>
      <c r="Z1416" s="14">
        <v>-2.1700000000000001E-3</v>
      </c>
      <c r="AA1416" s="16">
        <f t="shared" si="112"/>
        <v>0.13013</v>
      </c>
      <c r="AB1416" s="25">
        <f t="shared" si="113"/>
        <v>1.0246529009015903E-2</v>
      </c>
      <c r="AC1416" s="23">
        <f t="shared" si="114"/>
        <v>5.2078943570786636E-2</v>
      </c>
    </row>
    <row r="1417" spans="1:29" x14ac:dyDescent="0.3">
      <c r="A1417" s="4" t="s">
        <v>154</v>
      </c>
      <c r="B1417" s="18">
        <v>45261</v>
      </c>
      <c r="C1417" s="4" t="s">
        <v>279</v>
      </c>
      <c r="D1417" s="4">
        <v>12</v>
      </c>
      <c r="E1417" s="15">
        <v>292612.44</v>
      </c>
      <c r="F1417" s="19">
        <v>1.081</v>
      </c>
      <c r="G1417" s="20">
        <v>0</v>
      </c>
      <c r="H1417" s="4">
        <v>83.4</v>
      </c>
      <c r="I1417" s="4">
        <v>6</v>
      </c>
      <c r="J1417" s="4">
        <v>1</v>
      </c>
      <c r="K1417" s="21">
        <v>0.8296</v>
      </c>
      <c r="L1417" s="21">
        <v>6.1499999999999999E-2</v>
      </c>
      <c r="M1417" s="4">
        <v>2</v>
      </c>
      <c r="N1417" s="4">
        <v>0</v>
      </c>
      <c r="O1417" s="4">
        <v>0</v>
      </c>
      <c r="P1417" s="4">
        <v>96.9</v>
      </c>
      <c r="Q1417" s="15">
        <v>18391.91</v>
      </c>
      <c r="R1417" s="15">
        <v>8968.49</v>
      </c>
      <c r="S1417" s="15">
        <v>5980.19</v>
      </c>
      <c r="T1417" s="15">
        <v>306250.56</v>
      </c>
      <c r="U1417" s="22">
        <f t="shared" si="110"/>
        <v>313992.64999999997</v>
      </c>
      <c r="V1417" s="23">
        <f t="shared" si="111"/>
        <v>-2.5280247650812354E-2</v>
      </c>
      <c r="W1417" s="24">
        <f>Parametros!$B$4*H1417+Parametros!$B$5*K1417*100+Parametros!$B$6*P1417+Parametros!$B$7*(1-L1417)*100</f>
        <v>87.535499999999999</v>
      </c>
      <c r="X1417" s="16">
        <f>INDEX('Tasa Referencia'!$B$2:$B$37,MATCH(B1417,'Tasa Referencia'!$A$2:$A$37,0))</f>
        <v>0.1124</v>
      </c>
      <c r="Y1417" s="16">
        <f>INDEX('Catalogo Proveedores'!$N$2:$N$101,MATCH(A1417,'Catalogo Proveedores'!$A$2:$A$101,0))</f>
        <v>1.7899999999999999E-2</v>
      </c>
      <c r="Z1417" s="14">
        <v>-4.0699999999999998E-3</v>
      </c>
      <c r="AA1417" s="16">
        <f t="shared" si="112"/>
        <v>0.12623000000000001</v>
      </c>
      <c r="AB1417" s="25">
        <f t="shared" si="113"/>
        <v>9.9555442711578568E-3</v>
      </c>
      <c r="AC1417" s="23">
        <f t="shared" si="114"/>
        <v>-3.5235791921970211E-2</v>
      </c>
    </row>
    <row r="1418" spans="1:29" x14ac:dyDescent="0.3">
      <c r="A1418" s="4" t="s">
        <v>154</v>
      </c>
      <c r="B1418" s="18">
        <v>45292</v>
      </c>
      <c r="C1418" s="4" t="s">
        <v>281</v>
      </c>
      <c r="D1418" s="4">
        <v>1</v>
      </c>
      <c r="E1418" s="15">
        <v>355019.13</v>
      </c>
      <c r="F1418" s="19">
        <v>1.1691</v>
      </c>
      <c r="G1418" s="20">
        <v>8.1500000000000003E-2</v>
      </c>
      <c r="H1418" s="4">
        <v>79.5</v>
      </c>
      <c r="I1418" s="4">
        <v>5</v>
      </c>
      <c r="J1418" s="4">
        <v>1</v>
      </c>
      <c r="K1418" s="21">
        <v>0.86109999999999998</v>
      </c>
      <c r="L1418" s="21">
        <v>6.0100000000000001E-2</v>
      </c>
      <c r="M1418" s="4">
        <v>0</v>
      </c>
      <c r="N1418" s="4">
        <v>1</v>
      </c>
      <c r="O1418" s="4">
        <v>6.1</v>
      </c>
      <c r="P1418" s="4">
        <v>92.7</v>
      </c>
      <c r="Q1418" s="15">
        <v>7033.37</v>
      </c>
      <c r="R1418" s="15">
        <v>6998.81</v>
      </c>
      <c r="S1418" s="15">
        <v>7106.54</v>
      </c>
      <c r="T1418" s="15">
        <v>371745.14</v>
      </c>
      <c r="U1418" s="22">
        <f t="shared" si="110"/>
        <v>361944.77</v>
      </c>
      <c r="V1418" s="23">
        <f t="shared" si="111"/>
        <v>2.6363142232336906E-2</v>
      </c>
      <c r="W1418" s="24">
        <f>Parametros!$B$4*H1418+Parametros!$B$5*K1418*100+Parametros!$B$6*P1418+Parametros!$B$7*(1-L1418)*100</f>
        <v>86.296500000000009</v>
      </c>
      <c r="X1418" s="16">
        <f>INDEX('Tasa Referencia'!$B$2:$B$37,MATCH(B1418,'Tasa Referencia'!$A$2:$A$37,0))</f>
        <v>0.1133</v>
      </c>
      <c r="Y1418" s="16">
        <f>INDEX('Catalogo Proveedores'!$N$2:$N$101,MATCH(A1418,'Catalogo Proveedores'!$A$2:$A$101,0))</f>
        <v>1.7899999999999999E-2</v>
      </c>
      <c r="Z1418" s="14">
        <v>1.66E-3</v>
      </c>
      <c r="AA1418" s="16">
        <f t="shared" si="112"/>
        <v>0.13285999999999998</v>
      </c>
      <c r="AB1418" s="25">
        <f t="shared" si="113"/>
        <v>1.0449671138231587E-2</v>
      </c>
      <c r="AC1418" s="23">
        <f t="shared" si="114"/>
        <v>1.5913471094105319E-2</v>
      </c>
    </row>
    <row r="1419" spans="1:29" x14ac:dyDescent="0.3">
      <c r="A1419" s="4" t="s">
        <v>154</v>
      </c>
      <c r="B1419" s="18">
        <v>45323</v>
      </c>
      <c r="C1419" s="4" t="s">
        <v>281</v>
      </c>
      <c r="D1419" s="4">
        <v>2</v>
      </c>
      <c r="E1419" s="15">
        <v>391868.78</v>
      </c>
      <c r="F1419" s="19">
        <v>1.1691</v>
      </c>
      <c r="G1419" s="20">
        <v>0</v>
      </c>
      <c r="H1419" s="4">
        <v>81.5</v>
      </c>
      <c r="I1419" s="4">
        <v>6</v>
      </c>
      <c r="J1419" s="4">
        <v>1</v>
      </c>
      <c r="K1419" s="21">
        <v>0.82330000000000003</v>
      </c>
      <c r="L1419" s="21">
        <v>8.2900000000000001E-2</v>
      </c>
      <c r="M1419" s="4">
        <v>1</v>
      </c>
      <c r="N1419" s="4">
        <v>0</v>
      </c>
      <c r="O1419" s="4">
        <v>0</v>
      </c>
      <c r="P1419" s="4">
        <v>97.3</v>
      </c>
      <c r="Q1419" s="15">
        <v>1703.53</v>
      </c>
      <c r="R1419" s="15">
        <v>17418.650000000001</v>
      </c>
      <c r="S1419" s="15">
        <v>10533.24</v>
      </c>
      <c r="T1419" s="15">
        <v>405791.24</v>
      </c>
      <c r="U1419" s="22">
        <f t="shared" si="110"/>
        <v>400457.72000000009</v>
      </c>
      <c r="V1419" s="23">
        <f t="shared" si="111"/>
        <v>1.3143506991427174E-2</v>
      </c>
      <c r="W1419" s="24">
        <f>Parametros!$B$4*H1419+Parametros!$B$5*K1419*100+Parametros!$B$6*P1419+Parametros!$B$7*(1-L1419)*100</f>
        <v>86.4405</v>
      </c>
      <c r="X1419" s="16">
        <f>INDEX('Tasa Referencia'!$B$2:$B$37,MATCH(B1419,'Tasa Referencia'!$A$2:$A$37,0))</f>
        <v>0.1123</v>
      </c>
      <c r="Y1419" s="16">
        <f>INDEX('Catalogo Proveedores'!$N$2:$N$101,MATCH(A1419,'Catalogo Proveedores'!$A$2:$A$101,0))</f>
        <v>1.7899999999999999E-2</v>
      </c>
      <c r="Z1419" s="14">
        <v>1.49E-3</v>
      </c>
      <c r="AA1419" s="16">
        <f t="shared" si="112"/>
        <v>0.13168999999999997</v>
      </c>
      <c r="AB1419" s="25">
        <f t="shared" si="113"/>
        <v>1.036266523409779E-2</v>
      </c>
      <c r="AC1419" s="23">
        <f t="shared" si="114"/>
        <v>2.7808417573293841E-3</v>
      </c>
    </row>
    <row r="1420" spans="1:29" x14ac:dyDescent="0.3">
      <c r="A1420" s="4" t="s">
        <v>154</v>
      </c>
      <c r="B1420" s="18">
        <v>45352</v>
      </c>
      <c r="C1420" s="4" t="s">
        <v>281</v>
      </c>
      <c r="D1420" s="4">
        <v>3</v>
      </c>
      <c r="E1420" s="15">
        <v>368963.34</v>
      </c>
      <c r="F1420" s="19">
        <v>1.1691</v>
      </c>
      <c r="G1420" s="20">
        <v>0</v>
      </c>
      <c r="H1420" s="4">
        <v>83.3</v>
      </c>
      <c r="I1420" s="4">
        <v>5</v>
      </c>
      <c r="J1420" s="4">
        <v>1</v>
      </c>
      <c r="K1420" s="21">
        <v>0.88790000000000002</v>
      </c>
      <c r="L1420" s="21">
        <v>8.0299999999999996E-2</v>
      </c>
      <c r="M1420" s="4">
        <v>2</v>
      </c>
      <c r="N1420" s="4">
        <v>1</v>
      </c>
      <c r="O1420" s="4">
        <v>5.5</v>
      </c>
      <c r="P1420" s="4">
        <v>95.3</v>
      </c>
      <c r="Q1420" s="15">
        <v>15623.93</v>
      </c>
      <c r="R1420" s="15">
        <v>18154.689999999999</v>
      </c>
      <c r="S1420" s="15">
        <v>9628.36</v>
      </c>
      <c r="T1420" s="15">
        <v>388245.56</v>
      </c>
      <c r="U1420" s="22">
        <f t="shared" si="110"/>
        <v>393113.60000000003</v>
      </c>
      <c r="V1420" s="23">
        <f t="shared" si="111"/>
        <v>-1.2538559359185041E-2</v>
      </c>
      <c r="W1420" s="24">
        <f>Parametros!$B$4*H1420+Parametros!$B$5*K1420*100+Parametros!$B$6*P1420+Parametros!$B$7*(1-L1420)*100</f>
        <v>88.647500000000008</v>
      </c>
      <c r="X1420" s="16">
        <f>INDEX('Tasa Referencia'!$B$2:$B$37,MATCH(B1420,'Tasa Referencia'!$A$2:$A$37,0))</f>
        <v>0.1101</v>
      </c>
      <c r="Y1420" s="16">
        <f>INDEX('Catalogo Proveedores'!$N$2:$N$101,MATCH(A1420,'Catalogo Proveedores'!$A$2:$A$101,0))</f>
        <v>1.7899999999999999E-2</v>
      </c>
      <c r="Z1420" s="14">
        <v>2.8700000000000002E-3</v>
      </c>
      <c r="AA1420" s="16">
        <f t="shared" si="112"/>
        <v>0.13087000000000001</v>
      </c>
      <c r="AB1420" s="25">
        <f t="shared" si="113"/>
        <v>1.0301637578096434E-2</v>
      </c>
      <c r="AC1420" s="23">
        <f t="shared" si="114"/>
        <v>-2.2840196937281475E-2</v>
      </c>
    </row>
    <row r="1421" spans="1:29" x14ac:dyDescent="0.3">
      <c r="A1421" s="4" t="s">
        <v>154</v>
      </c>
      <c r="B1421" s="18">
        <v>45383</v>
      </c>
      <c r="C1421" s="4" t="s">
        <v>281</v>
      </c>
      <c r="D1421" s="4">
        <v>4</v>
      </c>
      <c r="E1421" s="15">
        <v>426763.1</v>
      </c>
      <c r="F1421" s="19">
        <v>1.1691</v>
      </c>
      <c r="G1421" s="20">
        <v>0</v>
      </c>
      <c r="H1421" s="4">
        <v>82.6</v>
      </c>
      <c r="I1421" s="4">
        <v>6</v>
      </c>
      <c r="J1421" s="4">
        <v>1</v>
      </c>
      <c r="K1421" s="21">
        <v>0.89170000000000005</v>
      </c>
      <c r="L1421" s="21">
        <v>9.2999999999999999E-2</v>
      </c>
      <c r="M1421" s="4">
        <v>1</v>
      </c>
      <c r="N1421" s="4">
        <v>0</v>
      </c>
      <c r="O1421" s="4">
        <v>0</v>
      </c>
      <c r="P1421" s="4">
        <v>93.2</v>
      </c>
      <c r="Q1421" s="15">
        <v>1747.01</v>
      </c>
      <c r="R1421" s="15">
        <v>16194.78</v>
      </c>
      <c r="S1421" s="15">
        <v>12755.13</v>
      </c>
      <c r="T1421" s="15">
        <v>457268.49</v>
      </c>
      <c r="U1421" s="22">
        <f t="shared" si="110"/>
        <v>431949.76</v>
      </c>
      <c r="V1421" s="23">
        <f t="shared" si="111"/>
        <v>5.5369505123784017E-2</v>
      </c>
      <c r="W1421" s="24">
        <f>Parametros!$B$4*H1421+Parametros!$B$5*K1421*100+Parametros!$B$6*P1421+Parametros!$B$7*(1-L1421)*100</f>
        <v>87.906000000000006</v>
      </c>
      <c r="X1421" s="16">
        <f>INDEX('Tasa Referencia'!$B$2:$B$37,MATCH(B1421,'Tasa Referencia'!$A$2:$A$37,0))</f>
        <v>0.10920000000000001</v>
      </c>
      <c r="Y1421" s="16">
        <f>INDEX('Catalogo Proveedores'!$N$2:$N$101,MATCH(A1421,'Catalogo Proveedores'!$A$2:$A$101,0))</f>
        <v>1.7899999999999999E-2</v>
      </c>
      <c r="Z1421" s="14">
        <v>2.14E-3</v>
      </c>
      <c r="AA1421" s="16">
        <f t="shared" si="112"/>
        <v>0.12923999999999999</v>
      </c>
      <c r="AB1421" s="25">
        <f t="shared" si="113"/>
        <v>1.0180205952644794E-2</v>
      </c>
      <c r="AC1421" s="23">
        <f t="shared" si="114"/>
        <v>4.5189299171139223E-2</v>
      </c>
    </row>
    <row r="1422" spans="1:29" x14ac:dyDescent="0.3">
      <c r="A1422" s="4" t="s">
        <v>154</v>
      </c>
      <c r="B1422" s="18">
        <v>45413</v>
      </c>
      <c r="C1422" s="4" t="s">
        <v>281</v>
      </c>
      <c r="D1422" s="4">
        <v>5</v>
      </c>
      <c r="E1422" s="15">
        <v>450840.71</v>
      </c>
      <c r="F1422" s="19">
        <v>1.1691</v>
      </c>
      <c r="G1422" s="20">
        <v>0</v>
      </c>
      <c r="H1422" s="4">
        <v>77.7</v>
      </c>
      <c r="I1422" s="4">
        <v>5</v>
      </c>
      <c r="J1422" s="4">
        <v>1</v>
      </c>
      <c r="K1422" s="21">
        <v>0.85060000000000002</v>
      </c>
      <c r="L1422" s="21">
        <v>0.13239999999999999</v>
      </c>
      <c r="M1422" s="4">
        <v>0</v>
      </c>
      <c r="N1422" s="4">
        <v>0</v>
      </c>
      <c r="O1422" s="4">
        <v>0</v>
      </c>
      <c r="P1422" s="4">
        <v>92.2</v>
      </c>
      <c r="Q1422" s="15">
        <v>0</v>
      </c>
      <c r="R1422" s="15">
        <v>20339.400000000001</v>
      </c>
      <c r="S1422" s="15">
        <v>18809.150000000001</v>
      </c>
      <c r="T1422" s="15">
        <v>470847.63</v>
      </c>
      <c r="U1422" s="22">
        <f t="shared" si="110"/>
        <v>452370.96</v>
      </c>
      <c r="V1422" s="23">
        <f t="shared" si="111"/>
        <v>3.9241293409504864E-2</v>
      </c>
      <c r="W1422" s="24">
        <f>Parametros!$B$4*H1422+Parametros!$B$5*K1422*100+Parametros!$B$6*P1422+Parametros!$B$7*(1-L1422)*100</f>
        <v>84.167000000000002</v>
      </c>
      <c r="X1422" s="16">
        <f>INDEX('Tasa Referencia'!$B$2:$B$37,MATCH(B1422,'Tasa Referencia'!$A$2:$A$37,0))</f>
        <v>0.1077</v>
      </c>
      <c r="Y1422" s="16">
        <f>INDEX('Catalogo Proveedores'!$N$2:$N$101,MATCH(A1422,'Catalogo Proveedores'!$A$2:$A$101,0))</f>
        <v>1.7899999999999999E-2</v>
      </c>
      <c r="Z1422" s="14">
        <v>2.5300000000000001E-3</v>
      </c>
      <c r="AA1422" s="16">
        <f t="shared" si="112"/>
        <v>0.12812999999999999</v>
      </c>
      <c r="AB1422" s="25">
        <f t="shared" si="113"/>
        <v>1.0097421253870031E-2</v>
      </c>
      <c r="AC1422" s="23">
        <f t="shared" si="114"/>
        <v>2.9143872155634833E-2</v>
      </c>
    </row>
    <row r="1423" spans="1:29" x14ac:dyDescent="0.3">
      <c r="A1423" s="4" t="s">
        <v>154</v>
      </c>
      <c r="B1423" s="18">
        <v>45444</v>
      </c>
      <c r="C1423" s="4" t="s">
        <v>281</v>
      </c>
      <c r="D1423" s="4">
        <v>6</v>
      </c>
      <c r="E1423" s="15">
        <v>400302.8</v>
      </c>
      <c r="F1423" s="19">
        <v>1.1691</v>
      </c>
      <c r="G1423" s="20">
        <v>0</v>
      </c>
      <c r="H1423" s="4">
        <v>82.9</v>
      </c>
      <c r="I1423" s="4">
        <v>4</v>
      </c>
      <c r="J1423" s="4">
        <v>1</v>
      </c>
      <c r="K1423" s="21">
        <v>0.8286</v>
      </c>
      <c r="L1423" s="21">
        <v>9.98E-2</v>
      </c>
      <c r="M1423" s="4">
        <v>0</v>
      </c>
      <c r="N1423" s="4">
        <v>0</v>
      </c>
      <c r="O1423" s="4">
        <v>0</v>
      </c>
      <c r="P1423" s="4">
        <v>95.8</v>
      </c>
      <c r="Q1423" s="15">
        <v>0</v>
      </c>
      <c r="R1423" s="15">
        <v>18168.439999999999</v>
      </c>
      <c r="S1423" s="15">
        <v>12781.24</v>
      </c>
      <c r="T1423" s="15">
        <v>443663.86</v>
      </c>
      <c r="U1423" s="22">
        <f t="shared" si="110"/>
        <v>405690</v>
      </c>
      <c r="V1423" s="23">
        <f t="shared" si="111"/>
        <v>8.5591510654034308E-2</v>
      </c>
      <c r="W1423" s="24">
        <f>Parametros!$B$4*H1423+Parametros!$B$5*K1423*100+Parametros!$B$6*P1423+Parametros!$B$7*(1-L1423)*100</f>
        <v>86.536000000000001</v>
      </c>
      <c r="X1423" s="16">
        <f>INDEX('Tasa Referencia'!$B$2:$B$37,MATCH(B1423,'Tasa Referencia'!$A$2:$A$37,0))</f>
        <v>0.1045</v>
      </c>
      <c r="Y1423" s="16">
        <f>INDEX('Catalogo Proveedores'!$N$2:$N$101,MATCH(A1423,'Catalogo Proveedores'!$A$2:$A$101,0))</f>
        <v>1.7899999999999999E-2</v>
      </c>
      <c r="Z1423" s="14">
        <v>-3.8999999999999999E-4</v>
      </c>
      <c r="AA1423" s="16">
        <f t="shared" si="112"/>
        <v>0.12200999999999999</v>
      </c>
      <c r="AB1423" s="25">
        <f t="shared" si="113"/>
        <v>9.6396415493333887E-3</v>
      </c>
      <c r="AC1423" s="23">
        <f t="shared" si="114"/>
        <v>7.595186910470092E-2</v>
      </c>
    </row>
    <row r="1424" spans="1:29" x14ac:dyDescent="0.3">
      <c r="A1424" s="4" t="s">
        <v>154</v>
      </c>
      <c r="B1424" s="18">
        <v>45474</v>
      </c>
      <c r="C1424" s="4" t="s">
        <v>281</v>
      </c>
      <c r="D1424" s="4">
        <v>7</v>
      </c>
      <c r="E1424" s="15">
        <v>428595.67</v>
      </c>
      <c r="F1424" s="19">
        <v>1.1691</v>
      </c>
      <c r="G1424" s="20">
        <v>0</v>
      </c>
      <c r="H1424" s="4">
        <v>84.1</v>
      </c>
      <c r="I1424" s="4">
        <v>5</v>
      </c>
      <c r="J1424" s="4">
        <v>0</v>
      </c>
      <c r="K1424" s="21">
        <v>0.9234</v>
      </c>
      <c r="L1424" s="21">
        <v>5.6000000000000001E-2</v>
      </c>
      <c r="M1424" s="4">
        <v>0</v>
      </c>
      <c r="N1424" s="4">
        <v>1</v>
      </c>
      <c r="O1424" s="4">
        <v>3.4</v>
      </c>
      <c r="P1424" s="4">
        <v>98.6</v>
      </c>
      <c r="Q1424" s="15">
        <v>5322.57</v>
      </c>
      <c r="R1424" s="15">
        <v>16654.689999999999</v>
      </c>
      <c r="S1424" s="15">
        <v>7198.11</v>
      </c>
      <c r="T1424" s="15">
        <v>465066</v>
      </c>
      <c r="U1424" s="22">
        <f t="shared" si="110"/>
        <v>443374.82</v>
      </c>
      <c r="V1424" s="23">
        <f t="shared" si="111"/>
        <v>4.6641078900629143E-2</v>
      </c>
      <c r="W1424" s="24">
        <f>Parametros!$B$4*H1424+Parametros!$B$5*K1424*100+Parametros!$B$6*P1424+Parametros!$B$7*(1-L1424)*100</f>
        <v>91.016999999999996</v>
      </c>
      <c r="X1424" s="16">
        <f>INDEX('Tasa Referencia'!$B$2:$B$37,MATCH(B1424,'Tasa Referencia'!$A$2:$A$37,0))</f>
        <v>0.1027</v>
      </c>
      <c r="Y1424" s="16">
        <f>INDEX('Catalogo Proveedores'!$N$2:$N$101,MATCH(A1424,'Catalogo Proveedores'!$A$2:$A$101,0))</f>
        <v>1.7899999999999999E-2</v>
      </c>
      <c r="Z1424" s="14">
        <v>1.8000000000000001E-4</v>
      </c>
      <c r="AA1424" s="16">
        <f t="shared" si="112"/>
        <v>0.12078</v>
      </c>
      <c r="AB1424" s="25">
        <f t="shared" si="113"/>
        <v>9.5473606454901105E-3</v>
      </c>
      <c r="AC1424" s="23">
        <f t="shared" si="114"/>
        <v>3.7093718255139033E-2</v>
      </c>
    </row>
    <row r="1425" spans="1:29" x14ac:dyDescent="0.3">
      <c r="A1425" s="4" t="s">
        <v>154</v>
      </c>
      <c r="B1425" s="18">
        <v>45505</v>
      </c>
      <c r="C1425" s="4" t="s">
        <v>281</v>
      </c>
      <c r="D1425" s="4">
        <v>8</v>
      </c>
      <c r="E1425" s="15">
        <v>402743.76</v>
      </c>
      <c r="F1425" s="19">
        <v>1.2224999999999999</v>
      </c>
      <c r="G1425" s="20">
        <v>4.5699999999999998E-2</v>
      </c>
      <c r="H1425" s="4">
        <v>77.900000000000006</v>
      </c>
      <c r="I1425" s="4">
        <v>4</v>
      </c>
      <c r="J1425" s="4">
        <v>1</v>
      </c>
      <c r="K1425" s="21">
        <v>0.80920000000000003</v>
      </c>
      <c r="L1425" s="21">
        <v>4.4600000000000001E-2</v>
      </c>
      <c r="M1425" s="4">
        <v>3</v>
      </c>
      <c r="N1425" s="4">
        <v>2</v>
      </c>
      <c r="O1425" s="4">
        <v>63.1</v>
      </c>
      <c r="P1425" s="4">
        <v>92.6</v>
      </c>
      <c r="Q1425" s="15">
        <v>103664.26</v>
      </c>
      <c r="R1425" s="15">
        <v>10621.39</v>
      </c>
      <c r="S1425" s="15">
        <v>6199.59</v>
      </c>
      <c r="T1425" s="15">
        <v>410303.5</v>
      </c>
      <c r="U1425" s="22">
        <f t="shared" si="110"/>
        <v>510829.82</v>
      </c>
      <c r="V1425" s="23">
        <f t="shared" si="111"/>
        <v>-0.24500478304474615</v>
      </c>
      <c r="W1425" s="24">
        <f>Parametros!$B$4*H1425+Parametros!$B$5*K1425*100+Parametros!$B$6*P1425+Parametros!$B$7*(1-L1425)*100</f>
        <v>84.391999999999996</v>
      </c>
      <c r="X1425" s="16">
        <f>INDEX('Tasa Referencia'!$B$2:$B$37,MATCH(B1425,'Tasa Referencia'!$A$2:$A$37,0))</f>
        <v>0.1017</v>
      </c>
      <c r="Y1425" s="16">
        <f>INDEX('Catalogo Proveedores'!$N$2:$N$101,MATCH(A1425,'Catalogo Proveedores'!$A$2:$A$101,0))</f>
        <v>1.7899999999999999E-2</v>
      </c>
      <c r="Z1425" s="14">
        <v>4.5599999999999998E-3</v>
      </c>
      <c r="AA1425" s="16">
        <f t="shared" si="112"/>
        <v>0.12415999999999999</v>
      </c>
      <c r="AB1425" s="25">
        <f t="shared" si="113"/>
        <v>9.8007230829639802E-3</v>
      </c>
      <c r="AC1425" s="23">
        <f t="shared" si="114"/>
        <v>-0.25480550612771014</v>
      </c>
    </row>
    <row r="1426" spans="1:29" x14ac:dyDescent="0.3">
      <c r="A1426" s="4" t="s">
        <v>154</v>
      </c>
      <c r="B1426" s="18">
        <v>45536</v>
      </c>
      <c r="C1426" s="4" t="s">
        <v>281</v>
      </c>
      <c r="D1426" s="4">
        <v>9</v>
      </c>
      <c r="E1426" s="15">
        <v>378806.58</v>
      </c>
      <c r="F1426" s="19">
        <v>1.2224999999999999</v>
      </c>
      <c r="G1426" s="20">
        <v>0</v>
      </c>
      <c r="H1426" s="4">
        <v>77.7</v>
      </c>
      <c r="I1426" s="4">
        <v>4</v>
      </c>
      <c r="J1426" s="4">
        <v>0</v>
      </c>
      <c r="K1426" s="21">
        <v>0.88170000000000004</v>
      </c>
      <c r="L1426" s="21">
        <v>7.6200000000000004E-2</v>
      </c>
      <c r="M1426" s="4">
        <v>0</v>
      </c>
      <c r="N1426" s="4">
        <v>0</v>
      </c>
      <c r="O1426" s="4">
        <v>0</v>
      </c>
      <c r="P1426" s="4">
        <v>94.3</v>
      </c>
      <c r="Q1426" s="15">
        <v>0</v>
      </c>
      <c r="R1426" s="15">
        <v>11520.38</v>
      </c>
      <c r="S1426" s="15">
        <v>8662.91</v>
      </c>
      <c r="T1426" s="15">
        <v>423814.03</v>
      </c>
      <c r="U1426" s="22">
        <f t="shared" si="110"/>
        <v>381664.05000000005</v>
      </c>
      <c r="V1426" s="23">
        <f t="shared" si="111"/>
        <v>9.945395153624334E-2</v>
      </c>
      <c r="W1426" s="24">
        <f>Parametros!$B$4*H1426+Parametros!$B$5*K1426*100+Parametros!$B$6*P1426+Parametros!$B$7*(1-L1426)*100</f>
        <v>86.363</v>
      </c>
      <c r="X1426" s="16">
        <f>INDEX('Tasa Referencia'!$B$2:$B$37,MATCH(B1426,'Tasa Referencia'!$A$2:$A$37,0))</f>
        <v>9.7900000000000001E-2</v>
      </c>
      <c r="Y1426" s="16">
        <f>INDEX('Catalogo Proveedores'!$N$2:$N$101,MATCH(A1426,'Catalogo Proveedores'!$A$2:$A$101,0))</f>
        <v>1.7899999999999999E-2</v>
      </c>
      <c r="Z1426" s="14">
        <v>1.58E-3</v>
      </c>
      <c r="AA1426" s="16">
        <f t="shared" si="112"/>
        <v>0.11738</v>
      </c>
      <c r="AB1426" s="25">
        <f t="shared" si="113"/>
        <v>9.2917913996100054E-3</v>
      </c>
      <c r="AC1426" s="23">
        <f t="shared" si="114"/>
        <v>9.0162160136633335E-2</v>
      </c>
    </row>
    <row r="1427" spans="1:29" x14ac:dyDescent="0.3">
      <c r="A1427" s="4" t="s">
        <v>154</v>
      </c>
      <c r="B1427" s="18">
        <v>45566</v>
      </c>
      <c r="C1427" s="4" t="s">
        <v>281</v>
      </c>
      <c r="D1427" s="4">
        <v>10</v>
      </c>
      <c r="E1427" s="15">
        <v>378333.54</v>
      </c>
      <c r="F1427" s="19">
        <v>1.2224999999999999</v>
      </c>
      <c r="G1427" s="20">
        <v>0</v>
      </c>
      <c r="H1427" s="4">
        <v>78.5</v>
      </c>
      <c r="I1427" s="4">
        <v>6</v>
      </c>
      <c r="J1427" s="4">
        <v>1</v>
      </c>
      <c r="K1427" s="21">
        <v>0.89359999999999995</v>
      </c>
      <c r="L1427" s="21">
        <v>0.1182</v>
      </c>
      <c r="M1427" s="4">
        <v>0</v>
      </c>
      <c r="N1427" s="4">
        <v>0</v>
      </c>
      <c r="O1427" s="4">
        <v>0</v>
      </c>
      <c r="P1427" s="4">
        <v>93.7</v>
      </c>
      <c r="Q1427" s="15">
        <v>0</v>
      </c>
      <c r="R1427" s="15">
        <v>16501.82</v>
      </c>
      <c r="S1427" s="15">
        <v>14171.18</v>
      </c>
      <c r="T1427" s="15">
        <v>408168.66</v>
      </c>
      <c r="U1427" s="22">
        <f t="shared" si="110"/>
        <v>380664.18</v>
      </c>
      <c r="V1427" s="23">
        <f t="shared" si="111"/>
        <v>6.7385085371326606E-2</v>
      </c>
      <c r="W1427" s="24">
        <f>Parametros!$B$4*H1427+Parametros!$B$5*K1427*100+Parametros!$B$6*P1427+Parametros!$B$7*(1-L1427)*100</f>
        <v>86.25</v>
      </c>
      <c r="X1427" s="16">
        <f>INDEX('Tasa Referencia'!$B$2:$B$37,MATCH(B1427,'Tasa Referencia'!$A$2:$A$37,0))</f>
        <v>9.5200000000000007E-2</v>
      </c>
      <c r="Y1427" s="16">
        <f>INDEX('Catalogo Proveedores'!$N$2:$N$101,MATCH(A1427,'Catalogo Proveedores'!$A$2:$A$101,0))</f>
        <v>1.7899999999999999E-2</v>
      </c>
      <c r="Z1427" s="14">
        <v>1.6800000000000001E-3</v>
      </c>
      <c r="AA1427" s="16">
        <f t="shared" si="112"/>
        <v>0.11478000000000001</v>
      </c>
      <c r="AB1427" s="25">
        <f t="shared" si="113"/>
        <v>9.0958746534777202E-3</v>
      </c>
      <c r="AC1427" s="23">
        <f t="shared" si="114"/>
        <v>5.8289210717848886E-2</v>
      </c>
    </row>
    <row r="1428" spans="1:29" x14ac:dyDescent="0.3">
      <c r="A1428" s="4" t="s">
        <v>154</v>
      </c>
      <c r="B1428" s="18">
        <v>45597</v>
      </c>
      <c r="C1428" s="4" t="s">
        <v>281</v>
      </c>
      <c r="D1428" s="4">
        <v>11</v>
      </c>
      <c r="E1428" s="15">
        <v>309880.68</v>
      </c>
      <c r="F1428" s="19">
        <v>1.2224999999999999</v>
      </c>
      <c r="G1428" s="20">
        <v>0</v>
      </c>
      <c r="H1428" s="4">
        <v>79.7</v>
      </c>
      <c r="I1428" s="4">
        <v>5</v>
      </c>
      <c r="J1428" s="4">
        <v>0</v>
      </c>
      <c r="K1428" s="21">
        <v>0.91690000000000005</v>
      </c>
      <c r="L1428" s="21">
        <v>0.1047</v>
      </c>
      <c r="M1428" s="4">
        <v>0</v>
      </c>
      <c r="N1428" s="4">
        <v>0</v>
      </c>
      <c r="O1428" s="4">
        <v>0</v>
      </c>
      <c r="P1428" s="4">
        <v>99.5</v>
      </c>
      <c r="Q1428" s="15">
        <v>0</v>
      </c>
      <c r="R1428" s="15">
        <v>12299.31</v>
      </c>
      <c r="S1428" s="15">
        <v>9730.7000000000007</v>
      </c>
      <c r="T1428" s="15">
        <v>340565.22</v>
      </c>
      <c r="U1428" s="22">
        <f t="shared" si="110"/>
        <v>312449.28999999998</v>
      </c>
      <c r="V1428" s="23">
        <f t="shared" si="111"/>
        <v>8.2556668587590934E-2</v>
      </c>
      <c r="W1428" s="24">
        <f>Parametros!$B$4*H1428+Parametros!$B$5*K1428*100+Parametros!$B$6*P1428+Parametros!$B$7*(1-L1428)*100</f>
        <v>88.731500000000011</v>
      </c>
      <c r="X1428" s="16">
        <f>INDEX('Tasa Referencia'!$B$2:$B$37,MATCH(B1428,'Tasa Referencia'!$A$2:$A$37,0))</f>
        <v>9.5600000000000004E-2</v>
      </c>
      <c r="Y1428" s="16">
        <f>INDEX('Catalogo Proveedores'!$N$2:$N$101,MATCH(A1428,'Catalogo Proveedores'!$A$2:$A$101,0))</f>
        <v>1.7899999999999999E-2</v>
      </c>
      <c r="Z1428" s="14">
        <v>3.8000000000000002E-4</v>
      </c>
      <c r="AA1428" s="16">
        <f t="shared" si="112"/>
        <v>0.11388000000000001</v>
      </c>
      <c r="AB1428" s="25">
        <f t="shared" si="113"/>
        <v>9.0279597199534045E-3</v>
      </c>
      <c r="AC1428" s="23">
        <f t="shared" si="114"/>
        <v>7.3528708867637529E-2</v>
      </c>
    </row>
    <row r="1429" spans="1:29" x14ac:dyDescent="0.3">
      <c r="A1429" s="4" t="s">
        <v>154</v>
      </c>
      <c r="B1429" s="18">
        <v>45627</v>
      </c>
      <c r="C1429" s="4" t="s">
        <v>281</v>
      </c>
      <c r="D1429" s="4">
        <v>12</v>
      </c>
      <c r="E1429" s="15">
        <v>361215.43</v>
      </c>
      <c r="F1429" s="19">
        <v>1.2224999999999999</v>
      </c>
      <c r="G1429" s="20">
        <v>0</v>
      </c>
      <c r="H1429" s="4">
        <v>79.7</v>
      </c>
      <c r="I1429" s="4">
        <v>6</v>
      </c>
      <c r="J1429" s="4">
        <v>1</v>
      </c>
      <c r="K1429" s="21">
        <v>0.90210000000000001</v>
      </c>
      <c r="L1429" s="21">
        <v>0.11849999999999999</v>
      </c>
      <c r="M1429" s="4">
        <v>1</v>
      </c>
      <c r="N1429" s="4">
        <v>0</v>
      </c>
      <c r="O1429" s="4">
        <v>0</v>
      </c>
      <c r="P1429" s="4">
        <v>96.4</v>
      </c>
      <c r="Q1429" s="15">
        <v>1532.86</v>
      </c>
      <c r="R1429" s="15">
        <v>24689.11</v>
      </c>
      <c r="S1429" s="15">
        <v>13567.14</v>
      </c>
      <c r="T1429" s="15">
        <v>399901.72</v>
      </c>
      <c r="U1429" s="22">
        <f t="shared" si="110"/>
        <v>373870.25999999995</v>
      </c>
      <c r="V1429" s="23">
        <f t="shared" si="111"/>
        <v>6.5094643753970408E-2</v>
      </c>
      <c r="W1429" s="24">
        <f>Parametros!$B$4*H1429+Parametros!$B$5*K1429*100+Parametros!$B$6*P1429+Parametros!$B$7*(1-L1429)*100</f>
        <v>87.460499999999996</v>
      </c>
      <c r="X1429" s="16">
        <f>INDEX('Tasa Referencia'!$B$2:$B$37,MATCH(B1429,'Tasa Referencia'!$A$2:$A$37,0))</f>
        <v>9.2399999999999996E-2</v>
      </c>
      <c r="Y1429" s="16">
        <f>INDEX('Catalogo Proveedores'!$N$2:$N$101,MATCH(A1429,'Catalogo Proveedores'!$A$2:$A$101,0))</f>
        <v>1.7899999999999999E-2</v>
      </c>
      <c r="Z1429" s="14">
        <v>1.6900000000000001E-3</v>
      </c>
      <c r="AA1429" s="16">
        <f t="shared" si="112"/>
        <v>0.11198999999999999</v>
      </c>
      <c r="AB1429" s="25">
        <f t="shared" si="113"/>
        <v>8.8851744744149475E-3</v>
      </c>
      <c r="AC1429" s="23">
        <f t="shared" si="114"/>
        <v>5.620946927955546E-2</v>
      </c>
    </row>
    <row r="1430" spans="1:29" x14ac:dyDescent="0.3">
      <c r="A1430" s="4" t="s">
        <v>154</v>
      </c>
      <c r="B1430" s="18">
        <v>45658</v>
      </c>
      <c r="C1430" s="4" t="s">
        <v>282</v>
      </c>
      <c r="D1430" s="4">
        <v>1</v>
      </c>
      <c r="E1430" s="15">
        <v>361867.28</v>
      </c>
      <c r="F1430" s="19">
        <v>1.2663</v>
      </c>
      <c r="G1430" s="20">
        <v>3.5799999999999998E-2</v>
      </c>
      <c r="H1430" s="4">
        <v>79.5</v>
      </c>
      <c r="I1430" s="4">
        <v>4</v>
      </c>
      <c r="J1430" s="4">
        <v>1</v>
      </c>
      <c r="K1430" s="21">
        <v>0.85660000000000003</v>
      </c>
      <c r="L1430" s="21">
        <v>0.11890000000000001</v>
      </c>
      <c r="M1430" s="4">
        <v>0</v>
      </c>
      <c r="N1430" s="4">
        <v>0</v>
      </c>
      <c r="O1430" s="4">
        <v>0</v>
      </c>
      <c r="P1430" s="4">
        <v>98.8</v>
      </c>
      <c r="Q1430" s="15">
        <v>0</v>
      </c>
      <c r="R1430" s="15">
        <v>24281.59</v>
      </c>
      <c r="S1430" s="15">
        <v>13629.69</v>
      </c>
      <c r="T1430" s="15">
        <v>387128.07</v>
      </c>
      <c r="U1430" s="22">
        <f t="shared" si="110"/>
        <v>372519.18000000005</v>
      </c>
      <c r="V1430" s="23">
        <f t="shared" si="111"/>
        <v>3.7736581591719651E-2</v>
      </c>
      <c r="W1430" s="24">
        <f>Parametros!$B$4*H1430+Parametros!$B$5*K1430*100+Parametros!$B$6*P1430+Parametros!$B$7*(1-L1430)*100</f>
        <v>86.499499999999998</v>
      </c>
      <c r="X1430" s="16">
        <f>INDEX('Tasa Referencia'!$B$2:$B$37,MATCH(B1430,'Tasa Referencia'!$A$2:$A$37,0))</f>
        <v>8.8900000000000007E-2</v>
      </c>
      <c r="Y1430" s="16">
        <f>INDEX('Catalogo Proveedores'!$N$2:$N$101,MATCH(A1430,'Catalogo Proveedores'!$A$2:$A$101,0))</f>
        <v>1.7899999999999999E-2</v>
      </c>
      <c r="Z1430" s="14">
        <v>2.3E-3</v>
      </c>
      <c r="AA1430" s="16">
        <f t="shared" si="112"/>
        <v>0.1091</v>
      </c>
      <c r="AB1430" s="25">
        <f t="shared" si="113"/>
        <v>8.6664107387064426E-3</v>
      </c>
      <c r="AC1430" s="23">
        <f t="shared" si="114"/>
        <v>2.9070170853013208E-2</v>
      </c>
    </row>
    <row r="1431" spans="1:29" x14ac:dyDescent="0.3">
      <c r="A1431" s="4" t="s">
        <v>154</v>
      </c>
      <c r="B1431" s="18">
        <v>45689</v>
      </c>
      <c r="C1431" s="4" t="s">
        <v>282</v>
      </c>
      <c r="D1431" s="4">
        <v>2</v>
      </c>
      <c r="E1431" s="15">
        <v>386989.45</v>
      </c>
      <c r="F1431" s="19">
        <v>1.3037000000000001</v>
      </c>
      <c r="G1431" s="20">
        <v>2.9499999999999998E-2</v>
      </c>
      <c r="H1431" s="4">
        <v>82.9</v>
      </c>
      <c r="I1431" s="4">
        <v>6</v>
      </c>
      <c r="J1431" s="4">
        <v>1</v>
      </c>
      <c r="K1431" s="21">
        <v>0.89590000000000003</v>
      </c>
      <c r="L1431" s="21">
        <v>9.4899999999999998E-2</v>
      </c>
      <c r="M1431" s="4">
        <v>1</v>
      </c>
      <c r="N1431" s="4">
        <v>0</v>
      </c>
      <c r="O1431" s="4">
        <v>0</v>
      </c>
      <c r="P1431" s="4">
        <v>100</v>
      </c>
      <c r="Q1431" s="15">
        <v>13054.06</v>
      </c>
      <c r="R1431" s="15">
        <v>19144.43</v>
      </c>
      <c r="S1431" s="15">
        <v>11794.21</v>
      </c>
      <c r="T1431" s="15">
        <v>424565.89</v>
      </c>
      <c r="U1431" s="22">
        <f t="shared" si="110"/>
        <v>407393.73</v>
      </c>
      <c r="V1431" s="23">
        <f t="shared" si="111"/>
        <v>4.0446395729058761E-2</v>
      </c>
      <c r="W1431" s="24">
        <f>Parametros!$B$4*H1431+Parametros!$B$5*K1431*100+Parametros!$B$6*P1431+Parametros!$B$7*(1-L1431)*100</f>
        <v>89.468499999999992</v>
      </c>
      <c r="X1431" s="16">
        <f>INDEX('Tasa Referencia'!$B$2:$B$37,MATCH(B1431,'Tasa Referencia'!$A$2:$A$37,0))</f>
        <v>8.8300000000000003E-2</v>
      </c>
      <c r="Y1431" s="16">
        <f>INDEX('Catalogo Proveedores'!$N$2:$N$101,MATCH(A1431,'Catalogo Proveedores'!$A$2:$A$101,0))</f>
        <v>1.7899999999999999E-2</v>
      </c>
      <c r="Z1431" s="14">
        <v>1.1199999999999999E-3</v>
      </c>
      <c r="AA1431" s="16">
        <f t="shared" si="112"/>
        <v>0.10732</v>
      </c>
      <c r="AB1431" s="25">
        <f t="shared" si="113"/>
        <v>8.531410269181583E-3</v>
      </c>
      <c r="AC1431" s="23">
        <f t="shared" si="114"/>
        <v>3.1914985459877178E-2</v>
      </c>
    </row>
    <row r="1432" spans="1:29" x14ac:dyDescent="0.3">
      <c r="A1432" s="4" t="s">
        <v>154</v>
      </c>
      <c r="B1432" s="18">
        <v>45717</v>
      </c>
      <c r="C1432" s="4" t="s">
        <v>282</v>
      </c>
      <c r="D1432" s="4">
        <v>3</v>
      </c>
      <c r="E1432" s="15">
        <v>364905.15</v>
      </c>
      <c r="F1432" s="19">
        <v>1.3037000000000001</v>
      </c>
      <c r="G1432" s="20">
        <v>0</v>
      </c>
      <c r="H1432" s="4">
        <v>83.3</v>
      </c>
      <c r="I1432" s="4">
        <v>6</v>
      </c>
      <c r="J1432" s="4">
        <v>1</v>
      </c>
      <c r="K1432" s="21">
        <v>0.91139999999999999</v>
      </c>
      <c r="L1432" s="21">
        <v>9.4700000000000006E-2</v>
      </c>
      <c r="M1432" s="4">
        <v>0</v>
      </c>
      <c r="N1432" s="4">
        <v>0</v>
      </c>
      <c r="O1432" s="4">
        <v>0</v>
      </c>
      <c r="P1432" s="4">
        <v>97.8</v>
      </c>
      <c r="Q1432" s="15">
        <v>0</v>
      </c>
      <c r="R1432" s="15">
        <v>22303.74</v>
      </c>
      <c r="S1432" s="15">
        <v>11097.73</v>
      </c>
      <c r="T1432" s="15">
        <v>393739.17</v>
      </c>
      <c r="U1432" s="22">
        <f t="shared" si="110"/>
        <v>376111.16000000003</v>
      </c>
      <c r="V1432" s="23">
        <f t="shared" si="111"/>
        <v>4.4770780616010218E-2</v>
      </c>
      <c r="W1432" s="24">
        <f>Parametros!$B$4*H1432+Parametros!$B$5*K1432*100+Parametros!$B$6*P1432+Parametros!$B$7*(1-L1432)*100</f>
        <v>89.636499999999998</v>
      </c>
      <c r="X1432" s="16">
        <f>INDEX('Tasa Referencia'!$B$2:$B$37,MATCH(B1432,'Tasa Referencia'!$A$2:$A$37,0))</f>
        <v>8.6800000000000002E-2</v>
      </c>
      <c r="Y1432" s="16">
        <f>INDEX('Catalogo Proveedores'!$N$2:$N$101,MATCH(A1432,'Catalogo Proveedores'!$A$2:$A$101,0))</f>
        <v>1.7899999999999999E-2</v>
      </c>
      <c r="Z1432" s="14">
        <v>5.7600000000000004E-3</v>
      </c>
      <c r="AA1432" s="16">
        <f t="shared" si="112"/>
        <v>0.11046</v>
      </c>
      <c r="AB1432" s="25">
        <f t="shared" si="113"/>
        <v>8.7694233881878692E-3</v>
      </c>
      <c r="AC1432" s="23">
        <f t="shared" si="114"/>
        <v>3.6001357227822349E-2</v>
      </c>
    </row>
    <row r="1433" spans="1:29" x14ac:dyDescent="0.3">
      <c r="A1433" s="4" t="s">
        <v>154</v>
      </c>
      <c r="B1433" s="18">
        <v>45748</v>
      </c>
      <c r="C1433" s="4" t="s">
        <v>282</v>
      </c>
      <c r="D1433" s="4">
        <v>4</v>
      </c>
      <c r="E1433" s="15">
        <v>417022.65</v>
      </c>
      <c r="F1433" s="19">
        <v>1.3037000000000001</v>
      </c>
      <c r="G1433" s="20">
        <v>0</v>
      </c>
      <c r="H1433" s="4">
        <v>85</v>
      </c>
      <c r="I1433" s="4">
        <v>5</v>
      </c>
      <c r="J1433" s="4">
        <v>1</v>
      </c>
      <c r="K1433" s="21">
        <v>0.85680000000000001</v>
      </c>
      <c r="L1433" s="21">
        <v>6.9900000000000004E-2</v>
      </c>
      <c r="M1433" s="4">
        <v>1</v>
      </c>
      <c r="N1433" s="4">
        <v>0</v>
      </c>
      <c r="O1433" s="4">
        <v>0</v>
      </c>
      <c r="P1433" s="4">
        <v>94.1</v>
      </c>
      <c r="Q1433" s="15">
        <v>1347.28</v>
      </c>
      <c r="R1433" s="15">
        <v>18912.580000000002</v>
      </c>
      <c r="S1433" s="15">
        <v>9574.26</v>
      </c>
      <c r="T1433" s="15">
        <v>469980.71</v>
      </c>
      <c r="U1433" s="22">
        <f t="shared" si="110"/>
        <v>427708.25000000006</v>
      </c>
      <c r="V1433" s="23">
        <f t="shared" si="111"/>
        <v>8.9945095831699046E-2</v>
      </c>
      <c r="W1433" s="24">
        <f>Parametros!$B$4*H1433+Parametros!$B$5*K1433*100+Parametros!$B$6*P1433+Parametros!$B$7*(1-L1433)*100</f>
        <v>88.225499999999997</v>
      </c>
      <c r="X1433" s="16">
        <f>INDEX('Tasa Referencia'!$B$2:$B$37,MATCH(B1433,'Tasa Referencia'!$A$2:$A$37,0))</f>
        <v>8.4000000000000005E-2</v>
      </c>
      <c r="Y1433" s="16">
        <f>INDEX('Catalogo Proveedores'!$N$2:$N$101,MATCH(A1433,'Catalogo Proveedores'!$A$2:$A$101,0))</f>
        <v>1.7899999999999999E-2</v>
      </c>
      <c r="Z1433" s="14">
        <v>3.7299999999999998E-3</v>
      </c>
      <c r="AA1433" s="16">
        <f t="shared" si="112"/>
        <v>0.10563</v>
      </c>
      <c r="AB1433" s="25">
        <f t="shared" si="113"/>
        <v>8.4030514458028893E-3</v>
      </c>
      <c r="AC1433" s="23">
        <f t="shared" si="114"/>
        <v>8.1542044385896156E-2</v>
      </c>
    </row>
    <row r="1434" spans="1:29" x14ac:dyDescent="0.3">
      <c r="A1434" s="4" t="s">
        <v>154</v>
      </c>
      <c r="B1434" s="18">
        <v>45778</v>
      </c>
      <c r="C1434" s="4" t="s">
        <v>282</v>
      </c>
      <c r="D1434" s="4">
        <v>5</v>
      </c>
      <c r="E1434" s="15">
        <v>435421.4</v>
      </c>
      <c r="F1434" s="19">
        <v>1.3037000000000001</v>
      </c>
      <c r="G1434" s="20">
        <v>0</v>
      </c>
      <c r="H1434" s="4">
        <v>85.4</v>
      </c>
      <c r="I1434" s="4">
        <v>4</v>
      </c>
      <c r="J1434" s="4">
        <v>1</v>
      </c>
      <c r="K1434" s="21">
        <v>0.78</v>
      </c>
      <c r="L1434" s="21">
        <v>8.1799999999999998E-2</v>
      </c>
      <c r="M1434" s="4">
        <v>3</v>
      </c>
      <c r="N1434" s="4">
        <v>0</v>
      </c>
      <c r="O1434" s="4">
        <v>0</v>
      </c>
      <c r="P1434" s="4">
        <v>100</v>
      </c>
      <c r="Q1434" s="15">
        <v>6904.95</v>
      </c>
      <c r="R1434" s="15">
        <v>16973.349999999999</v>
      </c>
      <c r="S1434" s="15">
        <v>11558.5</v>
      </c>
      <c r="T1434" s="15">
        <v>448469.41</v>
      </c>
      <c r="U1434" s="22">
        <f t="shared" si="110"/>
        <v>447741.2</v>
      </c>
      <c r="V1434" s="23">
        <f t="shared" si="111"/>
        <v>1.6237673824842653E-3</v>
      </c>
      <c r="W1434" s="24">
        <f>Parametros!$B$4*H1434+Parametros!$B$5*K1434*100+Parametros!$B$6*P1434+Parametros!$B$7*(1-L1434)*100</f>
        <v>87.062999999999988</v>
      </c>
      <c r="X1434" s="16">
        <f>INDEX('Tasa Referencia'!$B$2:$B$37,MATCH(B1434,'Tasa Referencia'!$A$2:$A$37,0))</f>
        <v>8.1699999999999995E-2</v>
      </c>
      <c r="Y1434" s="16">
        <f>INDEX('Catalogo Proveedores'!$N$2:$N$101,MATCH(A1434,'Catalogo Proveedores'!$A$2:$A$101,0))</f>
        <v>1.7899999999999999E-2</v>
      </c>
      <c r="Z1434" s="14">
        <v>5.7499999999999999E-3</v>
      </c>
      <c r="AA1434" s="16">
        <f t="shared" si="112"/>
        <v>0.10535</v>
      </c>
      <c r="AB1434" s="25">
        <f t="shared" si="113"/>
        <v>8.3817675297599425E-3</v>
      </c>
      <c r="AC1434" s="23">
        <f t="shared" si="114"/>
        <v>-6.758000147275677E-3</v>
      </c>
    </row>
    <row r="1435" spans="1:29" x14ac:dyDescent="0.3">
      <c r="A1435" s="4" t="s">
        <v>154</v>
      </c>
      <c r="B1435" s="18">
        <v>45809</v>
      </c>
      <c r="C1435" s="4" t="s">
        <v>282</v>
      </c>
      <c r="D1435" s="4">
        <v>6</v>
      </c>
      <c r="E1435" s="15">
        <v>443889.22</v>
      </c>
      <c r="F1435" s="19">
        <v>1.3037000000000001</v>
      </c>
      <c r="G1435" s="20">
        <v>0</v>
      </c>
      <c r="H1435" s="4">
        <v>84.2</v>
      </c>
      <c r="I1435" s="4">
        <v>6</v>
      </c>
      <c r="J1435" s="4">
        <v>1</v>
      </c>
      <c r="K1435" s="21">
        <v>0.91490000000000005</v>
      </c>
      <c r="L1435" s="21">
        <v>8.8599999999999998E-2</v>
      </c>
      <c r="M1435" s="4">
        <v>0</v>
      </c>
      <c r="N1435" s="4">
        <v>0</v>
      </c>
      <c r="O1435" s="4">
        <v>0</v>
      </c>
      <c r="P1435" s="4">
        <v>96.3</v>
      </c>
      <c r="Q1435" s="15">
        <v>0</v>
      </c>
      <c r="R1435" s="15">
        <v>25461.17</v>
      </c>
      <c r="S1435" s="15">
        <v>12687.39</v>
      </c>
      <c r="T1435" s="15">
        <v>499654.54</v>
      </c>
      <c r="U1435" s="22">
        <f t="shared" si="110"/>
        <v>456662.99999999994</v>
      </c>
      <c r="V1435" s="23">
        <f t="shared" si="111"/>
        <v>8.6042528503793916E-2</v>
      </c>
      <c r="W1435" s="24">
        <f>Parametros!$B$4*H1435+Parametros!$B$5*K1435*100+Parametros!$B$6*P1435+Parametros!$B$7*(1-L1435)*100</f>
        <v>89.848000000000013</v>
      </c>
      <c r="X1435" s="16">
        <f>INDEX('Tasa Referencia'!$B$2:$B$37,MATCH(B1435,'Tasa Referencia'!$A$2:$A$37,0))</f>
        <v>8.1600000000000006E-2</v>
      </c>
      <c r="Y1435" s="16">
        <f>INDEX('Catalogo Proveedores'!$N$2:$N$101,MATCH(A1435,'Catalogo Proveedores'!$A$2:$A$101,0))</f>
        <v>1.7899999999999999E-2</v>
      </c>
      <c r="Z1435" s="14">
        <v>4.1000000000000003E-3</v>
      </c>
      <c r="AA1435" s="16">
        <f t="shared" si="112"/>
        <v>0.10360000000000001</v>
      </c>
      <c r="AB1435" s="25">
        <f t="shared" si="113"/>
        <v>8.2486309742855202E-3</v>
      </c>
      <c r="AC1435" s="23">
        <f t="shared" si="114"/>
        <v>7.7793897529508396E-2</v>
      </c>
    </row>
    <row r="1436" spans="1:29" x14ac:dyDescent="0.3">
      <c r="A1436" s="4" t="s">
        <v>154</v>
      </c>
      <c r="B1436" s="18">
        <v>45839</v>
      </c>
      <c r="C1436" s="4" t="s">
        <v>282</v>
      </c>
      <c r="D1436" s="4">
        <v>7</v>
      </c>
      <c r="E1436" s="15">
        <v>413668.71</v>
      </c>
      <c r="F1436" s="19">
        <v>1.3037000000000001</v>
      </c>
      <c r="G1436" s="20">
        <v>0</v>
      </c>
      <c r="H1436" s="4">
        <v>83.4</v>
      </c>
      <c r="I1436" s="4">
        <v>4</v>
      </c>
      <c r="J1436" s="4">
        <v>1</v>
      </c>
      <c r="K1436" s="21">
        <v>0.85099999999999998</v>
      </c>
      <c r="L1436" s="21">
        <v>7.22E-2</v>
      </c>
      <c r="M1436" s="4">
        <v>0</v>
      </c>
      <c r="N1436" s="4">
        <v>0</v>
      </c>
      <c r="O1436" s="4">
        <v>0</v>
      </c>
      <c r="P1436" s="4">
        <v>94.4</v>
      </c>
      <c r="Q1436" s="15">
        <v>0</v>
      </c>
      <c r="R1436" s="15">
        <v>12362.91</v>
      </c>
      <c r="S1436" s="15">
        <v>9787.94</v>
      </c>
      <c r="T1436" s="15">
        <v>434927.91</v>
      </c>
      <c r="U1436" s="22">
        <f t="shared" si="110"/>
        <v>416243.68</v>
      </c>
      <c r="V1436" s="23">
        <f t="shared" si="111"/>
        <v>4.2959372278500094E-2</v>
      </c>
      <c r="W1436" s="24">
        <f>Parametros!$B$4*H1436+Parametros!$B$5*K1436*100+Parametros!$B$6*P1436+Parametros!$B$7*(1-L1436)*100</f>
        <v>87.516999999999996</v>
      </c>
      <c r="X1436" s="16">
        <f>INDEX('Tasa Referencia'!$B$2:$B$37,MATCH(B1436,'Tasa Referencia'!$A$2:$A$37,0))</f>
        <v>8.0699999999999994E-2</v>
      </c>
      <c r="Y1436" s="16">
        <f>INDEX('Catalogo Proveedores'!$N$2:$N$101,MATCH(A1436,'Catalogo Proveedores'!$A$2:$A$101,0))</f>
        <v>1.7899999999999999E-2</v>
      </c>
      <c r="Z1436" s="14">
        <v>3.47E-3</v>
      </c>
      <c r="AA1436" s="16">
        <f t="shared" si="112"/>
        <v>0.10206999999999999</v>
      </c>
      <c r="AB1436" s="25">
        <f t="shared" si="113"/>
        <v>8.1320729303822059E-3</v>
      </c>
      <c r="AC1436" s="23">
        <f t="shared" si="114"/>
        <v>3.4827299348117888E-2</v>
      </c>
    </row>
    <row r="1437" spans="1:29" x14ac:dyDescent="0.3">
      <c r="A1437" s="4" t="s">
        <v>154</v>
      </c>
      <c r="B1437" s="18">
        <v>45870</v>
      </c>
      <c r="C1437" s="4" t="s">
        <v>282</v>
      </c>
      <c r="D1437" s="4">
        <v>8</v>
      </c>
      <c r="E1437" s="15">
        <v>413464.9</v>
      </c>
      <c r="F1437" s="19">
        <v>1.3546</v>
      </c>
      <c r="G1437" s="20">
        <v>3.9E-2</v>
      </c>
      <c r="H1437" s="4">
        <v>84.6</v>
      </c>
      <c r="I1437" s="4">
        <v>5</v>
      </c>
      <c r="J1437" s="4">
        <v>1</v>
      </c>
      <c r="K1437" s="21">
        <v>0.82220000000000004</v>
      </c>
      <c r="L1437" s="21">
        <v>4.9200000000000001E-2</v>
      </c>
      <c r="M1437" s="4">
        <v>0</v>
      </c>
      <c r="N1437" s="4">
        <v>0</v>
      </c>
      <c r="O1437" s="4">
        <v>0</v>
      </c>
      <c r="P1437" s="4">
        <v>94.8</v>
      </c>
      <c r="Q1437" s="15">
        <v>0</v>
      </c>
      <c r="R1437" s="15">
        <v>12813.81</v>
      </c>
      <c r="S1437" s="15">
        <v>6925.45</v>
      </c>
      <c r="T1437" s="15">
        <v>432105.72</v>
      </c>
      <c r="U1437" s="22">
        <f t="shared" si="110"/>
        <v>419353.26</v>
      </c>
      <c r="V1437" s="23">
        <f t="shared" si="111"/>
        <v>2.9512361002765629E-2</v>
      </c>
      <c r="W1437" s="24">
        <f>Parametros!$B$4*H1437+Parametros!$B$5*K1437*100+Parametros!$B$6*P1437+Parametros!$B$7*(1-L1437)*100</f>
        <v>87.49799999999999</v>
      </c>
      <c r="X1437" s="16">
        <f>INDEX('Tasa Referencia'!$B$2:$B$37,MATCH(B1437,'Tasa Referencia'!$A$2:$A$37,0))</f>
        <v>7.7399999999999997E-2</v>
      </c>
      <c r="Y1437" s="16">
        <f>INDEX('Catalogo Proveedores'!$N$2:$N$101,MATCH(A1437,'Catalogo Proveedores'!$A$2:$A$101,0))</f>
        <v>1.7899999999999999E-2</v>
      </c>
      <c r="Z1437" s="14">
        <v>9.2000000000000003E-4</v>
      </c>
      <c r="AA1437" s="16">
        <f t="shared" si="112"/>
        <v>9.622E-2</v>
      </c>
      <c r="AB1437" s="25">
        <f t="shared" si="113"/>
        <v>7.6850376688406552E-3</v>
      </c>
      <c r="AC1437" s="23">
        <f t="shared" si="114"/>
        <v>2.1827323333924974E-2</v>
      </c>
    </row>
    <row r="1438" spans="1:29" x14ac:dyDescent="0.3">
      <c r="A1438" s="4" t="s">
        <v>154</v>
      </c>
      <c r="B1438" s="18">
        <v>45901</v>
      </c>
      <c r="C1438" s="4" t="s">
        <v>282</v>
      </c>
      <c r="D1438" s="4">
        <v>9</v>
      </c>
      <c r="E1438" s="15">
        <v>415643.77</v>
      </c>
      <c r="F1438" s="19">
        <v>1.3546</v>
      </c>
      <c r="G1438" s="20">
        <v>0</v>
      </c>
      <c r="H1438" s="4">
        <v>86</v>
      </c>
      <c r="I1438" s="4">
        <v>5</v>
      </c>
      <c r="J1438" s="4">
        <v>0</v>
      </c>
      <c r="K1438" s="21">
        <v>0.9365</v>
      </c>
      <c r="L1438" s="21">
        <v>5.4699999999999999E-2</v>
      </c>
      <c r="M1438" s="4">
        <v>0</v>
      </c>
      <c r="N1438" s="4">
        <v>0</v>
      </c>
      <c r="O1438" s="4">
        <v>0</v>
      </c>
      <c r="P1438" s="4">
        <v>91.1</v>
      </c>
      <c r="Q1438" s="15">
        <v>0</v>
      </c>
      <c r="R1438" s="15">
        <v>11117.69</v>
      </c>
      <c r="S1438" s="15">
        <v>6818.62</v>
      </c>
      <c r="T1438" s="15">
        <v>458881.95</v>
      </c>
      <c r="U1438" s="22">
        <f t="shared" si="110"/>
        <v>419942.84</v>
      </c>
      <c r="V1438" s="23">
        <f t="shared" si="111"/>
        <v>8.4856486510310511E-2</v>
      </c>
      <c r="W1438" s="24">
        <f>Parametros!$B$4*H1438+Parametros!$B$5*K1438*100+Parametros!$B$6*P1438+Parametros!$B$7*(1-L1438)*100</f>
        <v>90.594499999999996</v>
      </c>
      <c r="X1438" s="16">
        <f>INDEX('Tasa Referencia'!$B$2:$B$37,MATCH(B1438,'Tasa Referencia'!$A$2:$A$37,0))</f>
        <v>7.4899999999999994E-2</v>
      </c>
      <c r="Y1438" s="16">
        <f>INDEX('Catalogo Proveedores'!$N$2:$N$101,MATCH(A1438,'Catalogo Proveedores'!$A$2:$A$101,0))</f>
        <v>1.7899999999999999E-2</v>
      </c>
      <c r="Z1438" s="14">
        <v>-1.9599999999999999E-3</v>
      </c>
      <c r="AA1438" s="16">
        <f t="shared" si="112"/>
        <v>9.083999999999999E-2</v>
      </c>
      <c r="AB1438" s="25">
        <f t="shared" si="113"/>
        <v>7.2719835197296856E-3</v>
      </c>
      <c r="AC1438" s="23">
        <f t="shared" si="114"/>
        <v>7.7584502990580825E-2</v>
      </c>
    </row>
    <row r="1439" spans="1:29" x14ac:dyDescent="0.3">
      <c r="A1439" s="4" t="s">
        <v>154</v>
      </c>
      <c r="B1439" s="18">
        <v>45931</v>
      </c>
      <c r="C1439" s="4" t="s">
        <v>282</v>
      </c>
      <c r="D1439" s="4">
        <v>10</v>
      </c>
      <c r="E1439" s="15">
        <v>359394.34</v>
      </c>
      <c r="F1439" s="19">
        <v>1.3546</v>
      </c>
      <c r="G1439" s="20">
        <v>0</v>
      </c>
      <c r="H1439" s="4">
        <v>85.1</v>
      </c>
      <c r="I1439" s="4">
        <v>5</v>
      </c>
      <c r="J1439" s="4">
        <v>0</v>
      </c>
      <c r="K1439" s="21">
        <v>0.9032</v>
      </c>
      <c r="L1439" s="21">
        <v>5.8000000000000003E-2</v>
      </c>
      <c r="M1439" s="4">
        <v>1</v>
      </c>
      <c r="N1439" s="4">
        <v>0</v>
      </c>
      <c r="O1439" s="4">
        <v>0</v>
      </c>
      <c r="P1439" s="4">
        <v>97.4</v>
      </c>
      <c r="Q1439" s="15">
        <v>4521.88</v>
      </c>
      <c r="R1439" s="15">
        <v>6510.23</v>
      </c>
      <c r="S1439" s="15">
        <v>6252.89</v>
      </c>
      <c r="T1439" s="15">
        <v>393220.99</v>
      </c>
      <c r="U1439" s="22">
        <f t="shared" si="110"/>
        <v>364173.56</v>
      </c>
      <c r="V1439" s="23">
        <f t="shared" si="111"/>
        <v>7.3870497096301987E-2</v>
      </c>
      <c r="W1439" s="24">
        <f>Parametros!$B$4*H1439+Parametros!$B$5*K1439*100+Parametros!$B$6*P1439+Parametros!$B$7*(1-L1439)*100</f>
        <v>90.490999999999985</v>
      </c>
      <c r="X1439" s="16">
        <f>INDEX('Tasa Referencia'!$B$2:$B$37,MATCH(B1439,'Tasa Referencia'!$A$2:$A$37,0))</f>
        <v>7.4300000000000005E-2</v>
      </c>
      <c r="Y1439" s="16">
        <f>INDEX('Catalogo Proveedores'!$N$2:$N$101,MATCH(A1439,'Catalogo Proveedores'!$A$2:$A$101,0))</f>
        <v>1.7899999999999999E-2</v>
      </c>
      <c r="Z1439" s="14">
        <v>-1.91E-3</v>
      </c>
      <c r="AA1439" s="16">
        <f t="shared" si="112"/>
        <v>9.0290000000000009E-2</v>
      </c>
      <c r="AB1439" s="25">
        <f t="shared" si="113"/>
        <v>7.2296516427261537E-3</v>
      </c>
      <c r="AC1439" s="23">
        <f t="shared" si="114"/>
        <v>6.6640845453575834E-2</v>
      </c>
    </row>
    <row r="1440" spans="1:29" x14ac:dyDescent="0.3">
      <c r="A1440" s="4" t="s">
        <v>154</v>
      </c>
      <c r="B1440" s="18">
        <v>45962</v>
      </c>
      <c r="C1440" s="4" t="s">
        <v>282</v>
      </c>
      <c r="D1440" s="4">
        <v>11</v>
      </c>
      <c r="E1440" s="15">
        <v>377949.81</v>
      </c>
      <c r="F1440" s="19">
        <v>1.3546</v>
      </c>
      <c r="G1440" s="20">
        <v>0</v>
      </c>
      <c r="H1440" s="4">
        <v>84.3</v>
      </c>
      <c r="I1440" s="4">
        <v>5</v>
      </c>
      <c r="J1440" s="4">
        <v>1</v>
      </c>
      <c r="K1440" s="21">
        <v>0.82369999999999999</v>
      </c>
      <c r="L1440" s="21">
        <v>8.77E-2</v>
      </c>
      <c r="M1440" s="4">
        <v>2</v>
      </c>
      <c r="N1440" s="4">
        <v>2</v>
      </c>
      <c r="O1440" s="4">
        <v>62.9</v>
      </c>
      <c r="P1440" s="4">
        <v>97</v>
      </c>
      <c r="Q1440" s="15">
        <v>76546.53</v>
      </c>
      <c r="R1440" s="15">
        <v>19128.72</v>
      </c>
      <c r="S1440" s="15">
        <v>10701.5</v>
      </c>
      <c r="T1440" s="15">
        <v>388732.21</v>
      </c>
      <c r="U1440" s="22">
        <f t="shared" si="110"/>
        <v>462923.55999999994</v>
      </c>
      <c r="V1440" s="23">
        <f t="shared" si="111"/>
        <v>-0.19085465030026691</v>
      </c>
      <c r="W1440" s="24">
        <f>Parametros!$B$4*H1440+Parametros!$B$5*K1440*100+Parametros!$B$6*P1440+Parametros!$B$7*(1-L1440)*100</f>
        <v>87.3005</v>
      </c>
      <c r="X1440" s="16">
        <f>INDEX('Tasa Referencia'!$B$2:$B$37,MATCH(B1440,'Tasa Referencia'!$A$2:$A$37,0))</f>
        <v>7.2800000000000004E-2</v>
      </c>
      <c r="Y1440" s="16">
        <f>INDEX('Catalogo Proveedores'!$N$2:$N$101,MATCH(A1440,'Catalogo Proveedores'!$A$2:$A$101,0))</f>
        <v>1.7899999999999999E-2</v>
      </c>
      <c r="Z1440" s="14">
        <v>-1.58E-3</v>
      </c>
      <c r="AA1440" s="16">
        <f t="shared" si="112"/>
        <v>8.9120000000000005E-2</v>
      </c>
      <c r="AB1440" s="25">
        <f t="shared" si="113"/>
        <v>7.139535044913714E-3</v>
      </c>
      <c r="AC1440" s="23">
        <f t="shared" si="114"/>
        <v>-0.19799418534518062</v>
      </c>
    </row>
    <row r="1441" spans="1:29" x14ac:dyDescent="0.3">
      <c r="A1441" s="4" t="s">
        <v>154</v>
      </c>
      <c r="B1441" s="18">
        <v>45992</v>
      </c>
      <c r="C1441" s="4" t="s">
        <v>282</v>
      </c>
      <c r="D1441" s="4">
        <v>12</v>
      </c>
      <c r="E1441" s="15">
        <v>378606.83</v>
      </c>
      <c r="F1441" s="19">
        <v>1.3546</v>
      </c>
      <c r="G1441" s="20">
        <v>0</v>
      </c>
      <c r="H1441" s="4">
        <v>85.7</v>
      </c>
      <c r="I1441" s="4">
        <v>5</v>
      </c>
      <c r="J1441" s="4">
        <v>0</v>
      </c>
      <c r="K1441" s="21">
        <v>0.90290000000000004</v>
      </c>
      <c r="L1441" s="21">
        <v>4.0099999999999997E-2</v>
      </c>
      <c r="M1441" s="4">
        <v>0</v>
      </c>
      <c r="N1441" s="4">
        <v>0</v>
      </c>
      <c r="O1441" s="4">
        <v>0</v>
      </c>
      <c r="P1441" s="4">
        <v>98.8</v>
      </c>
      <c r="Q1441" s="15">
        <v>0</v>
      </c>
      <c r="R1441" s="15">
        <v>9066.19</v>
      </c>
      <c r="S1441" s="15">
        <v>4558.8</v>
      </c>
      <c r="T1441" s="15">
        <v>426682.21</v>
      </c>
      <c r="U1441" s="22">
        <f t="shared" si="110"/>
        <v>383114.22000000003</v>
      </c>
      <c r="V1441" s="23">
        <f t="shared" si="111"/>
        <v>0.10210875677239974</v>
      </c>
      <c r="W1441" s="24">
        <f>Parametros!$B$4*H1441+Parametros!$B$5*K1441*100+Parametros!$B$6*P1441+Parametros!$B$7*(1-L1441)*100</f>
        <v>91.240499999999997</v>
      </c>
      <c r="X1441" s="16">
        <f>INDEX('Tasa Referencia'!$B$2:$B$37,MATCH(B1441,'Tasa Referencia'!$A$2:$A$37,0))</f>
        <v>6.9599999999999995E-2</v>
      </c>
      <c r="Y1441" s="16">
        <f>INDEX('Catalogo Proveedores'!$N$2:$N$101,MATCH(A1441,'Catalogo Proveedores'!$A$2:$A$101,0))</f>
        <v>1.7899999999999999E-2</v>
      </c>
      <c r="Z1441" s="14">
        <v>-6.43E-3</v>
      </c>
      <c r="AA1441" s="16">
        <f t="shared" si="112"/>
        <v>8.1069999999999989E-2</v>
      </c>
      <c r="AB1441" s="25">
        <f t="shared" si="113"/>
        <v>6.5170853352818359E-3</v>
      </c>
      <c r="AC1441" s="23">
        <f t="shared" si="114"/>
        <v>9.55916714371179E-2</v>
      </c>
    </row>
    <row r="1442" spans="1:29" x14ac:dyDescent="0.3">
      <c r="A1442" s="4" t="s">
        <v>156</v>
      </c>
      <c r="B1442" s="18">
        <v>44927</v>
      </c>
      <c r="C1442" s="4" t="s">
        <v>279</v>
      </c>
      <c r="D1442" s="4">
        <v>1</v>
      </c>
      <c r="E1442" s="15">
        <v>826234.44</v>
      </c>
      <c r="F1442" s="19">
        <v>1</v>
      </c>
      <c r="G1442" s="20">
        <v>0</v>
      </c>
      <c r="H1442" s="4">
        <v>98.1</v>
      </c>
      <c r="I1442" s="4">
        <v>4</v>
      </c>
      <c r="J1442" s="4">
        <v>0</v>
      </c>
      <c r="K1442" s="21">
        <v>0.98550000000000004</v>
      </c>
      <c r="L1442" s="21">
        <v>9.2999999999999992E-3</v>
      </c>
      <c r="M1442" s="4">
        <v>2</v>
      </c>
      <c r="N1442" s="4">
        <v>0</v>
      </c>
      <c r="O1442" s="4">
        <v>0</v>
      </c>
      <c r="P1442" s="4">
        <v>78.5</v>
      </c>
      <c r="Q1442" s="15">
        <v>12976.92</v>
      </c>
      <c r="R1442" s="15">
        <v>4465.21</v>
      </c>
      <c r="S1442" s="15">
        <v>688.58</v>
      </c>
      <c r="T1442" s="15">
        <v>865142.88</v>
      </c>
      <c r="U1442" s="22">
        <f t="shared" si="110"/>
        <v>842987.99</v>
      </c>
      <c r="V1442" s="23">
        <f t="shared" si="111"/>
        <v>2.5608359627256036E-2</v>
      </c>
      <c r="W1442" s="24">
        <f>Parametros!$B$4*H1442+Parametros!$B$5*K1442*100+Parametros!$B$6*P1442+Parametros!$B$7*(1-L1442)*100</f>
        <v>94.460499999999996</v>
      </c>
      <c r="X1442" s="16">
        <f>INDEX('Tasa Referencia'!$B$2:$B$37,MATCH(B1442,'Tasa Referencia'!$A$2:$A$37,0))</f>
        <v>0.1125</v>
      </c>
      <c r="Y1442" s="16">
        <f>INDEX('Catalogo Proveedores'!$N$2:$N$101,MATCH(A1442,'Catalogo Proveedores'!$A$2:$A$101,0))</f>
        <v>3.2100000000000004E-2</v>
      </c>
      <c r="Z1442" s="14">
        <v>2.1299999999999999E-3</v>
      </c>
      <c r="AA1442" s="16">
        <f t="shared" si="112"/>
        <v>0.14673</v>
      </c>
      <c r="AB1442" s="25">
        <f t="shared" si="113"/>
        <v>1.1474871469462355E-2</v>
      </c>
      <c r="AC1442" s="23">
        <f t="shared" si="114"/>
        <v>1.4133488157793681E-2</v>
      </c>
    </row>
    <row r="1443" spans="1:29" x14ac:dyDescent="0.3">
      <c r="A1443" s="4" t="s">
        <v>156</v>
      </c>
      <c r="B1443" s="18">
        <v>44958</v>
      </c>
      <c r="C1443" s="4" t="s">
        <v>279</v>
      </c>
      <c r="D1443" s="4">
        <v>2</v>
      </c>
      <c r="E1443" s="15">
        <v>817158.21</v>
      </c>
      <c r="F1443" s="19">
        <v>1</v>
      </c>
      <c r="G1443" s="20">
        <v>0</v>
      </c>
      <c r="H1443" s="4">
        <v>99.6</v>
      </c>
      <c r="I1443" s="4">
        <v>5</v>
      </c>
      <c r="J1443" s="4">
        <v>0</v>
      </c>
      <c r="K1443" s="21">
        <v>0.91369999999999996</v>
      </c>
      <c r="L1443" s="21">
        <v>1.1000000000000001E-3</v>
      </c>
      <c r="M1443" s="4">
        <v>1</v>
      </c>
      <c r="N1443" s="4">
        <v>0</v>
      </c>
      <c r="O1443" s="4">
        <v>0</v>
      </c>
      <c r="P1443" s="4">
        <v>86.5</v>
      </c>
      <c r="Q1443" s="15">
        <v>2310.8000000000002</v>
      </c>
      <c r="R1443" s="15">
        <v>461.95</v>
      </c>
      <c r="S1443" s="15">
        <v>78.08</v>
      </c>
      <c r="T1443" s="15">
        <v>858557.67</v>
      </c>
      <c r="U1443" s="22">
        <f t="shared" si="110"/>
        <v>819852.88</v>
      </c>
      <c r="V1443" s="23">
        <f t="shared" si="111"/>
        <v>4.5081176666909327E-2</v>
      </c>
      <c r="W1443" s="24">
        <f>Parametros!$B$4*H1443+Parametros!$B$5*K1443*100+Parametros!$B$6*P1443+Parametros!$B$7*(1-L1443)*100</f>
        <v>94.55449999999999</v>
      </c>
      <c r="X1443" s="16">
        <f>INDEX('Tasa Referencia'!$B$2:$B$37,MATCH(B1443,'Tasa Referencia'!$A$2:$A$37,0))</f>
        <v>0.11409999999999999</v>
      </c>
      <c r="Y1443" s="16">
        <f>INDEX('Catalogo Proveedores'!$N$2:$N$101,MATCH(A1443,'Catalogo Proveedores'!$A$2:$A$101,0))</f>
        <v>3.2100000000000004E-2</v>
      </c>
      <c r="Z1443" s="14">
        <v>-3.1800000000000001E-3</v>
      </c>
      <c r="AA1443" s="16">
        <f t="shared" si="112"/>
        <v>0.14302000000000001</v>
      </c>
      <c r="AB1443" s="25">
        <f t="shared" si="113"/>
        <v>1.1201765350025594E-2</v>
      </c>
      <c r="AC1443" s="23">
        <f t="shared" si="114"/>
        <v>3.3879411316883733E-2</v>
      </c>
    </row>
    <row r="1444" spans="1:29" x14ac:dyDescent="0.3">
      <c r="A1444" s="4" t="s">
        <v>156</v>
      </c>
      <c r="B1444" s="18">
        <v>44986</v>
      </c>
      <c r="C1444" s="4" t="s">
        <v>279</v>
      </c>
      <c r="D1444" s="4">
        <v>3</v>
      </c>
      <c r="E1444" s="15">
        <v>984120.7</v>
      </c>
      <c r="F1444" s="19">
        <v>1</v>
      </c>
      <c r="G1444" s="20">
        <v>0</v>
      </c>
      <c r="H1444" s="4">
        <v>99.4</v>
      </c>
      <c r="I1444" s="4">
        <v>4</v>
      </c>
      <c r="J1444" s="4">
        <v>0</v>
      </c>
      <c r="K1444" s="21">
        <v>0.95109999999999995</v>
      </c>
      <c r="L1444" s="21">
        <v>2.3E-3</v>
      </c>
      <c r="M1444" s="4">
        <v>2</v>
      </c>
      <c r="N1444" s="4">
        <v>0</v>
      </c>
      <c r="O1444" s="4">
        <v>0</v>
      </c>
      <c r="P1444" s="4">
        <v>84</v>
      </c>
      <c r="Q1444" s="15">
        <v>4619.1499999999996</v>
      </c>
      <c r="R1444" s="15">
        <v>1443.41</v>
      </c>
      <c r="S1444" s="15">
        <v>203.46</v>
      </c>
      <c r="T1444" s="15">
        <v>1029123.55</v>
      </c>
      <c r="U1444" s="22">
        <f t="shared" si="110"/>
        <v>989979.8</v>
      </c>
      <c r="V1444" s="23">
        <f t="shared" si="111"/>
        <v>3.803600646394692E-2</v>
      </c>
      <c r="W1444" s="24">
        <f>Parametros!$B$4*H1444+Parametros!$B$5*K1444*100+Parametros!$B$6*P1444+Parametros!$B$7*(1-L1444)*100</f>
        <v>95.088499999999996</v>
      </c>
      <c r="X1444" s="16">
        <f>INDEX('Tasa Referencia'!$B$2:$B$37,MATCH(B1444,'Tasa Referencia'!$A$2:$A$37,0))</f>
        <v>0.114</v>
      </c>
      <c r="Y1444" s="16">
        <f>INDEX('Catalogo Proveedores'!$N$2:$N$101,MATCH(A1444,'Catalogo Proveedores'!$A$2:$A$101,0))</f>
        <v>3.2100000000000004E-2</v>
      </c>
      <c r="Z1444" s="14">
        <v>-4.6499999999999996E-3</v>
      </c>
      <c r="AA1444" s="16">
        <f t="shared" si="112"/>
        <v>0.14145000000000002</v>
      </c>
      <c r="AB1444" s="25">
        <f t="shared" si="113"/>
        <v>1.1085947377462713E-2</v>
      </c>
      <c r="AC1444" s="23">
        <f t="shared" si="114"/>
        <v>2.6950059086484207E-2</v>
      </c>
    </row>
    <row r="1445" spans="1:29" x14ac:dyDescent="0.3">
      <c r="A1445" s="4" t="s">
        <v>156</v>
      </c>
      <c r="B1445" s="18">
        <v>45017</v>
      </c>
      <c r="C1445" s="4" t="s">
        <v>279</v>
      </c>
      <c r="D1445" s="4">
        <v>4</v>
      </c>
      <c r="E1445" s="15">
        <v>885017.77</v>
      </c>
      <c r="F1445" s="19">
        <v>1</v>
      </c>
      <c r="G1445" s="20">
        <v>0</v>
      </c>
      <c r="H1445" s="4">
        <v>96.2</v>
      </c>
      <c r="I1445" s="4">
        <v>4</v>
      </c>
      <c r="J1445" s="4">
        <v>1</v>
      </c>
      <c r="K1445" s="21">
        <v>0.84870000000000001</v>
      </c>
      <c r="L1445" s="21">
        <v>1.7600000000000001E-2</v>
      </c>
      <c r="M1445" s="4">
        <v>1</v>
      </c>
      <c r="N1445" s="4">
        <v>0</v>
      </c>
      <c r="O1445" s="4">
        <v>0</v>
      </c>
      <c r="P1445" s="4">
        <v>85.4</v>
      </c>
      <c r="Q1445" s="15">
        <v>1445.37</v>
      </c>
      <c r="R1445" s="15">
        <v>10134.790000000001</v>
      </c>
      <c r="S1445" s="15">
        <v>1934.29</v>
      </c>
      <c r="T1445" s="15">
        <v>902223.35</v>
      </c>
      <c r="U1445" s="22">
        <f t="shared" si="110"/>
        <v>894663.64</v>
      </c>
      <c r="V1445" s="23">
        <f t="shared" si="111"/>
        <v>8.3789784425330627E-3</v>
      </c>
      <c r="W1445" s="24">
        <f>Parametros!$B$4*H1445+Parametros!$B$5*K1445*100+Parametros!$B$6*P1445+Parametros!$B$7*(1-L1445)*100</f>
        <v>90.947000000000003</v>
      </c>
      <c r="X1445" s="16">
        <f>INDEX('Tasa Referencia'!$B$2:$B$37,MATCH(B1445,'Tasa Referencia'!$A$2:$A$37,0))</f>
        <v>0.1119</v>
      </c>
      <c r="Y1445" s="16">
        <f>INDEX('Catalogo Proveedores'!$N$2:$N$101,MATCH(A1445,'Catalogo Proveedores'!$A$2:$A$101,0))</f>
        <v>3.2100000000000004E-2</v>
      </c>
      <c r="Z1445" s="14">
        <v>-3.6900000000000001E-3</v>
      </c>
      <c r="AA1445" s="16">
        <f t="shared" si="112"/>
        <v>0.14031000000000002</v>
      </c>
      <c r="AB1445" s="25">
        <f t="shared" si="113"/>
        <v>1.1001758703828912E-2</v>
      </c>
      <c r="AC1445" s="23">
        <f t="shared" si="114"/>
        <v>-2.6227802612958494E-3</v>
      </c>
    </row>
    <row r="1446" spans="1:29" x14ac:dyDescent="0.3">
      <c r="A1446" s="4" t="s">
        <v>156</v>
      </c>
      <c r="B1446" s="18">
        <v>45047</v>
      </c>
      <c r="C1446" s="4" t="s">
        <v>279</v>
      </c>
      <c r="D1446" s="4">
        <v>5</v>
      </c>
      <c r="E1446" s="15">
        <v>922578.13</v>
      </c>
      <c r="F1446" s="19">
        <v>1.0616000000000001</v>
      </c>
      <c r="G1446" s="20">
        <v>6.1600000000000002E-2</v>
      </c>
      <c r="H1446" s="4">
        <v>93.4</v>
      </c>
      <c r="I1446" s="4">
        <v>4</v>
      </c>
      <c r="J1446" s="4">
        <v>0</v>
      </c>
      <c r="K1446" s="21">
        <v>0.9073</v>
      </c>
      <c r="L1446" s="21">
        <v>2.86E-2</v>
      </c>
      <c r="M1446" s="4">
        <v>1</v>
      </c>
      <c r="N1446" s="4">
        <v>0</v>
      </c>
      <c r="O1446" s="4">
        <v>0</v>
      </c>
      <c r="P1446" s="4">
        <v>77</v>
      </c>
      <c r="Q1446" s="15">
        <v>3467.73</v>
      </c>
      <c r="R1446" s="15">
        <v>14375.43</v>
      </c>
      <c r="S1446" s="15">
        <v>2373.98</v>
      </c>
      <c r="T1446" s="15">
        <v>984120.11</v>
      </c>
      <c r="U1446" s="22">
        <f t="shared" si="110"/>
        <v>938047.31</v>
      </c>
      <c r="V1446" s="23">
        <f t="shared" si="111"/>
        <v>4.6816236688832558E-2</v>
      </c>
      <c r="W1446" s="24">
        <f>Parametros!$B$4*H1446+Parametros!$B$5*K1446*100+Parametros!$B$6*P1446+Parametros!$B$7*(1-L1446)*100</f>
        <v>89.88</v>
      </c>
      <c r="X1446" s="16">
        <f>INDEX('Tasa Referencia'!$B$2:$B$37,MATCH(B1446,'Tasa Referencia'!$A$2:$A$37,0))</f>
        <v>0.11210000000000001</v>
      </c>
      <c r="Y1446" s="16">
        <f>INDEX('Catalogo Proveedores'!$N$2:$N$101,MATCH(A1446,'Catalogo Proveedores'!$A$2:$A$101,0))</f>
        <v>3.2100000000000004E-2</v>
      </c>
      <c r="Z1446" s="14">
        <v>5.4400000000000004E-3</v>
      </c>
      <c r="AA1446" s="16">
        <f t="shared" si="112"/>
        <v>0.14964</v>
      </c>
      <c r="AB1446" s="25">
        <f t="shared" si="113"/>
        <v>1.1688520569286709E-2</v>
      </c>
      <c r="AC1446" s="23">
        <f t="shared" si="114"/>
        <v>3.5127716119545849E-2</v>
      </c>
    </row>
    <row r="1447" spans="1:29" x14ac:dyDescent="0.3">
      <c r="A1447" s="4" t="s">
        <v>156</v>
      </c>
      <c r="B1447" s="18">
        <v>45078</v>
      </c>
      <c r="C1447" s="4" t="s">
        <v>279</v>
      </c>
      <c r="D1447" s="4">
        <v>6</v>
      </c>
      <c r="E1447" s="15">
        <v>900758.26</v>
      </c>
      <c r="F1447" s="19">
        <v>1.0616000000000001</v>
      </c>
      <c r="G1447" s="20">
        <v>0</v>
      </c>
      <c r="H1447" s="4">
        <v>91.5</v>
      </c>
      <c r="I1447" s="4">
        <v>7</v>
      </c>
      <c r="J1447" s="4">
        <v>1</v>
      </c>
      <c r="K1447" s="21">
        <v>0.92490000000000006</v>
      </c>
      <c r="L1447" s="21">
        <v>3.1399999999999997E-2</v>
      </c>
      <c r="M1447" s="4">
        <v>0</v>
      </c>
      <c r="N1447" s="4">
        <v>0</v>
      </c>
      <c r="O1447" s="4">
        <v>0</v>
      </c>
      <c r="P1447" s="4">
        <v>82</v>
      </c>
      <c r="Q1447" s="15">
        <v>0</v>
      </c>
      <c r="R1447" s="15">
        <v>17979.03</v>
      </c>
      <c r="S1447" s="15">
        <v>3089.29</v>
      </c>
      <c r="T1447" s="15">
        <v>955627.69</v>
      </c>
      <c r="U1447" s="22">
        <f t="shared" si="110"/>
        <v>915648</v>
      </c>
      <c r="V1447" s="23">
        <f t="shared" si="111"/>
        <v>4.1836052280988162E-2</v>
      </c>
      <c r="W1447" s="24">
        <f>Parametros!$B$4*H1447+Parametros!$B$5*K1447*100+Parametros!$B$6*P1447+Parametros!$B$7*(1-L1447)*100</f>
        <v>90.700999999999993</v>
      </c>
      <c r="X1447" s="16">
        <f>INDEX('Tasa Referencia'!$B$2:$B$37,MATCH(B1447,'Tasa Referencia'!$A$2:$A$37,0))</f>
        <v>0.1119</v>
      </c>
      <c r="Y1447" s="16">
        <f>INDEX('Catalogo Proveedores'!$N$2:$N$101,MATCH(A1447,'Catalogo Proveedores'!$A$2:$A$101,0))</f>
        <v>3.2100000000000004E-2</v>
      </c>
      <c r="Z1447" s="14">
        <v>-2.2000000000000001E-4</v>
      </c>
      <c r="AA1447" s="16">
        <f t="shared" si="112"/>
        <v>0.14378000000000002</v>
      </c>
      <c r="AB1447" s="25">
        <f t="shared" si="113"/>
        <v>1.1257777729367202E-2</v>
      </c>
      <c r="AC1447" s="23">
        <f t="shared" si="114"/>
        <v>3.057827455162096E-2</v>
      </c>
    </row>
    <row r="1448" spans="1:29" x14ac:dyDescent="0.3">
      <c r="A1448" s="4" t="s">
        <v>156</v>
      </c>
      <c r="B1448" s="18">
        <v>45108</v>
      </c>
      <c r="C1448" s="4" t="s">
        <v>279</v>
      </c>
      <c r="D1448" s="4">
        <v>7</v>
      </c>
      <c r="E1448" s="15">
        <v>911857.82</v>
      </c>
      <c r="F1448" s="19">
        <v>1.0616000000000001</v>
      </c>
      <c r="G1448" s="20">
        <v>0</v>
      </c>
      <c r="H1448" s="4">
        <v>92.9</v>
      </c>
      <c r="I1448" s="4">
        <v>4</v>
      </c>
      <c r="J1448" s="4">
        <v>0</v>
      </c>
      <c r="K1448" s="21">
        <v>0.98350000000000004</v>
      </c>
      <c r="L1448" s="21">
        <v>2.63E-2</v>
      </c>
      <c r="M1448" s="4">
        <v>0</v>
      </c>
      <c r="N1448" s="4">
        <v>0</v>
      </c>
      <c r="O1448" s="4">
        <v>0</v>
      </c>
      <c r="P1448" s="4">
        <v>85.7</v>
      </c>
      <c r="Q1448" s="15">
        <v>0</v>
      </c>
      <c r="R1448" s="15">
        <v>10978.3</v>
      </c>
      <c r="S1448" s="15">
        <v>2162.11</v>
      </c>
      <c r="T1448" s="15">
        <v>962665.53</v>
      </c>
      <c r="U1448" s="22">
        <f t="shared" si="110"/>
        <v>920674.01</v>
      </c>
      <c r="V1448" s="23">
        <f t="shared" si="111"/>
        <v>4.3620051504285211E-2</v>
      </c>
      <c r="W1448" s="24">
        <f>Parametros!$B$4*H1448+Parametros!$B$5*K1448*100+Parametros!$B$6*P1448+Parametros!$B$7*(1-L1448)*100</f>
        <v>93.765500000000003</v>
      </c>
      <c r="X1448" s="16">
        <f>INDEX('Tasa Referencia'!$B$2:$B$37,MATCH(B1448,'Tasa Referencia'!$A$2:$A$37,0))</f>
        <v>0.1132</v>
      </c>
      <c r="Y1448" s="16">
        <f>INDEX('Catalogo Proveedores'!$N$2:$N$101,MATCH(A1448,'Catalogo Proveedores'!$A$2:$A$101,0))</f>
        <v>3.2100000000000004E-2</v>
      </c>
      <c r="Z1448" s="14">
        <v>2.9E-4</v>
      </c>
      <c r="AA1448" s="16">
        <f t="shared" si="112"/>
        <v>0.14559</v>
      </c>
      <c r="AB1448" s="25">
        <f t="shared" si="113"/>
        <v>1.1391038375841989E-2</v>
      </c>
      <c r="AC1448" s="23">
        <f t="shared" si="114"/>
        <v>3.2229013128443222E-2</v>
      </c>
    </row>
    <row r="1449" spans="1:29" x14ac:dyDescent="0.3">
      <c r="A1449" s="4" t="s">
        <v>156</v>
      </c>
      <c r="B1449" s="18">
        <v>45139</v>
      </c>
      <c r="C1449" s="4" t="s">
        <v>279</v>
      </c>
      <c r="D1449" s="4">
        <v>8</v>
      </c>
      <c r="E1449" s="15">
        <v>974788.85</v>
      </c>
      <c r="F1449" s="19">
        <v>1.0616000000000001</v>
      </c>
      <c r="G1449" s="20">
        <v>0</v>
      </c>
      <c r="H1449" s="4">
        <v>93.9</v>
      </c>
      <c r="I1449" s="4">
        <v>4</v>
      </c>
      <c r="J1449" s="4">
        <v>0</v>
      </c>
      <c r="K1449" s="21">
        <v>0.96709999999999996</v>
      </c>
      <c r="L1449" s="21">
        <v>3.44E-2</v>
      </c>
      <c r="M1449" s="4">
        <v>1</v>
      </c>
      <c r="N1449" s="4">
        <v>0</v>
      </c>
      <c r="O1449" s="4">
        <v>0</v>
      </c>
      <c r="P1449" s="4">
        <v>80</v>
      </c>
      <c r="Q1449" s="15">
        <v>4118.87</v>
      </c>
      <c r="R1449" s="15">
        <v>18933.759999999998</v>
      </c>
      <c r="S1449" s="15">
        <v>3020.28</v>
      </c>
      <c r="T1449" s="15">
        <v>1017936.74</v>
      </c>
      <c r="U1449" s="22">
        <f t="shared" si="110"/>
        <v>994821.2</v>
      </c>
      <c r="V1449" s="23">
        <f t="shared" si="111"/>
        <v>2.2708228411129003E-2</v>
      </c>
      <c r="W1449" s="24">
        <f>Parametros!$B$4*H1449+Parametros!$B$5*K1449*100+Parametros!$B$6*P1449+Parametros!$B$7*(1-L1449)*100</f>
        <v>92.361999999999995</v>
      </c>
      <c r="X1449" s="16">
        <f>INDEX('Tasa Referencia'!$B$2:$B$37,MATCH(B1449,'Tasa Referencia'!$A$2:$A$37,0))</f>
        <v>0.1124</v>
      </c>
      <c r="Y1449" s="16">
        <f>INDEX('Catalogo Proveedores'!$N$2:$N$101,MATCH(A1449,'Catalogo Proveedores'!$A$2:$A$101,0))</f>
        <v>3.2100000000000004E-2</v>
      </c>
      <c r="Z1449" s="14">
        <v>-1.31E-3</v>
      </c>
      <c r="AA1449" s="16">
        <f t="shared" si="112"/>
        <v>0.14319000000000001</v>
      </c>
      <c r="AB1449" s="25">
        <f t="shared" si="113"/>
        <v>1.1214297398382866E-2</v>
      </c>
      <c r="AC1449" s="23">
        <f t="shared" si="114"/>
        <v>1.1493931012746136E-2</v>
      </c>
    </row>
    <row r="1450" spans="1:29" x14ac:dyDescent="0.3">
      <c r="A1450" s="4" t="s">
        <v>156</v>
      </c>
      <c r="B1450" s="18">
        <v>45170</v>
      </c>
      <c r="C1450" s="4" t="s">
        <v>279</v>
      </c>
      <c r="D1450" s="4">
        <v>9</v>
      </c>
      <c r="E1450" s="15">
        <v>843289.79</v>
      </c>
      <c r="F1450" s="19">
        <v>1.0616000000000001</v>
      </c>
      <c r="G1450" s="20">
        <v>0</v>
      </c>
      <c r="H1450" s="4">
        <v>88.6</v>
      </c>
      <c r="I1450" s="4">
        <v>4</v>
      </c>
      <c r="J1450" s="4">
        <v>1</v>
      </c>
      <c r="K1450" s="21">
        <v>0.77729999999999999</v>
      </c>
      <c r="L1450" s="21">
        <v>5.4300000000000001E-2</v>
      </c>
      <c r="M1450" s="4">
        <v>2</v>
      </c>
      <c r="N1450" s="4">
        <v>1</v>
      </c>
      <c r="O1450" s="4">
        <v>7.2</v>
      </c>
      <c r="P1450" s="4">
        <v>91.3</v>
      </c>
      <c r="Q1450" s="15">
        <v>28542.3</v>
      </c>
      <c r="R1450" s="15">
        <v>24236.23</v>
      </c>
      <c r="S1450" s="15">
        <v>4626.95</v>
      </c>
      <c r="T1450" s="15">
        <v>822757.21</v>
      </c>
      <c r="U1450" s="22">
        <f t="shared" si="110"/>
        <v>891441.37000000011</v>
      </c>
      <c r="V1450" s="23">
        <f t="shared" si="111"/>
        <v>-8.3480471717774618E-2</v>
      </c>
      <c r="W1450" s="24">
        <f>Parametros!$B$4*H1450+Parametros!$B$5*K1450*100+Parametros!$B$6*P1450+Parametros!$B$7*(1-L1450)*100</f>
        <v>86.774499999999989</v>
      </c>
      <c r="X1450" s="16">
        <f>INDEX('Tasa Referencia'!$B$2:$B$37,MATCH(B1450,'Tasa Referencia'!$A$2:$A$37,0))</f>
        <v>0.1134</v>
      </c>
      <c r="Y1450" s="16">
        <f>INDEX('Catalogo Proveedores'!$N$2:$N$101,MATCH(A1450,'Catalogo Proveedores'!$A$2:$A$101,0))</f>
        <v>3.2100000000000004E-2</v>
      </c>
      <c r="Z1450" s="14">
        <v>-9.1E-4</v>
      </c>
      <c r="AA1450" s="16">
        <f t="shared" si="112"/>
        <v>0.14459000000000002</v>
      </c>
      <c r="AB1450" s="25">
        <f t="shared" si="113"/>
        <v>1.1317437588872492E-2</v>
      </c>
      <c r="AC1450" s="23">
        <f t="shared" si="114"/>
        <v>-9.479790930664711E-2</v>
      </c>
    </row>
    <row r="1451" spans="1:29" x14ac:dyDescent="0.3">
      <c r="A1451" s="4" t="s">
        <v>156</v>
      </c>
      <c r="B1451" s="18">
        <v>45200</v>
      </c>
      <c r="C1451" s="4" t="s">
        <v>279</v>
      </c>
      <c r="D1451" s="4">
        <v>10</v>
      </c>
      <c r="E1451" s="15">
        <v>862394.05</v>
      </c>
      <c r="F1451" s="19">
        <v>1.0616000000000001</v>
      </c>
      <c r="G1451" s="20">
        <v>0</v>
      </c>
      <c r="H1451" s="4">
        <v>90.1</v>
      </c>
      <c r="I1451" s="4">
        <v>4</v>
      </c>
      <c r="J1451" s="4">
        <v>0</v>
      </c>
      <c r="K1451" s="21">
        <v>0.89229999999999998</v>
      </c>
      <c r="L1451" s="21">
        <v>2.87E-2</v>
      </c>
      <c r="M1451" s="4">
        <v>0</v>
      </c>
      <c r="N1451" s="4">
        <v>0</v>
      </c>
      <c r="O1451" s="4">
        <v>0</v>
      </c>
      <c r="P1451" s="4">
        <v>81.400000000000006</v>
      </c>
      <c r="Q1451" s="15">
        <v>0</v>
      </c>
      <c r="R1451" s="15">
        <v>14424.96</v>
      </c>
      <c r="S1451" s="15">
        <v>2224.98</v>
      </c>
      <c r="T1451" s="15">
        <v>896364.56</v>
      </c>
      <c r="U1451" s="22">
        <f t="shared" si="110"/>
        <v>874594.03</v>
      </c>
      <c r="V1451" s="23">
        <f t="shared" si="111"/>
        <v>2.4287584506910924E-2</v>
      </c>
      <c r="W1451" s="24">
        <f>Parametros!$B$4*H1451+Parametros!$B$5*K1451*100+Parametros!$B$6*P1451+Parametros!$B$7*(1-L1451)*100</f>
        <v>89.153500000000008</v>
      </c>
      <c r="X1451" s="16">
        <f>INDEX('Tasa Referencia'!$B$2:$B$37,MATCH(B1451,'Tasa Referencia'!$A$2:$A$37,0))</f>
        <v>0.1103</v>
      </c>
      <c r="Y1451" s="16">
        <f>INDEX('Catalogo Proveedores'!$N$2:$N$101,MATCH(A1451,'Catalogo Proveedores'!$A$2:$A$101,0))</f>
        <v>3.2100000000000004E-2</v>
      </c>
      <c r="Z1451" s="14">
        <v>1.1800000000000001E-3</v>
      </c>
      <c r="AA1451" s="16">
        <f t="shared" si="112"/>
        <v>0.14357999999999999</v>
      </c>
      <c r="AB1451" s="25">
        <f t="shared" si="113"/>
        <v>1.1243040938016868E-2</v>
      </c>
      <c r="AC1451" s="23">
        <f t="shared" si="114"/>
        <v>1.3044543568894056E-2</v>
      </c>
    </row>
    <row r="1452" spans="1:29" x14ac:dyDescent="0.3">
      <c r="A1452" s="4" t="s">
        <v>156</v>
      </c>
      <c r="B1452" s="18">
        <v>45231</v>
      </c>
      <c r="C1452" s="4" t="s">
        <v>279</v>
      </c>
      <c r="D1452" s="4">
        <v>11</v>
      </c>
      <c r="E1452" s="15">
        <v>865455.24</v>
      </c>
      <c r="F1452" s="19">
        <v>1.0616000000000001</v>
      </c>
      <c r="G1452" s="20">
        <v>0</v>
      </c>
      <c r="H1452" s="4">
        <v>88.9</v>
      </c>
      <c r="I1452" s="4">
        <v>7</v>
      </c>
      <c r="J1452" s="4">
        <v>0</v>
      </c>
      <c r="K1452" s="21">
        <v>1</v>
      </c>
      <c r="L1452" s="21">
        <v>5.74E-2</v>
      </c>
      <c r="M1452" s="4">
        <v>1</v>
      </c>
      <c r="N1452" s="4">
        <v>0</v>
      </c>
      <c r="O1452" s="4">
        <v>0</v>
      </c>
      <c r="P1452" s="4">
        <v>83.8</v>
      </c>
      <c r="Q1452" s="15">
        <v>3603.98</v>
      </c>
      <c r="R1452" s="15">
        <v>18386.34</v>
      </c>
      <c r="S1452" s="15">
        <v>4469.03</v>
      </c>
      <c r="T1452" s="15">
        <v>904185.39</v>
      </c>
      <c r="U1452" s="22">
        <f t="shared" si="110"/>
        <v>882976.52999999991</v>
      </c>
      <c r="V1452" s="23">
        <f t="shared" si="111"/>
        <v>2.3456317957095171E-2</v>
      </c>
      <c r="W1452" s="24">
        <f>Parametros!$B$4*H1452+Parametros!$B$5*K1452*100+Parametros!$B$6*P1452+Parametros!$B$7*(1-L1452)*100</f>
        <v>92.013999999999996</v>
      </c>
      <c r="X1452" s="16">
        <f>INDEX('Tasa Referencia'!$B$2:$B$37,MATCH(B1452,'Tasa Referencia'!$A$2:$A$37,0))</f>
        <v>0.1144</v>
      </c>
      <c r="Y1452" s="16">
        <f>INDEX('Catalogo Proveedores'!$N$2:$N$101,MATCH(A1452,'Catalogo Proveedores'!$A$2:$A$101,0))</f>
        <v>3.2100000000000004E-2</v>
      </c>
      <c r="Z1452" s="14">
        <v>3.4000000000000002E-4</v>
      </c>
      <c r="AA1452" s="16">
        <f t="shared" si="112"/>
        <v>0.14684000000000003</v>
      </c>
      <c r="AB1452" s="25">
        <f t="shared" si="113"/>
        <v>1.148295658572418E-2</v>
      </c>
      <c r="AC1452" s="23">
        <f t="shared" si="114"/>
        <v>1.1973361371370991E-2</v>
      </c>
    </row>
    <row r="1453" spans="1:29" x14ac:dyDescent="0.3">
      <c r="A1453" s="4" t="s">
        <v>156</v>
      </c>
      <c r="B1453" s="18">
        <v>45261</v>
      </c>
      <c r="C1453" s="4" t="s">
        <v>279</v>
      </c>
      <c r="D1453" s="4">
        <v>12</v>
      </c>
      <c r="E1453" s="15">
        <v>861302.26</v>
      </c>
      <c r="F1453" s="19">
        <v>1.0616000000000001</v>
      </c>
      <c r="G1453" s="20">
        <v>0</v>
      </c>
      <c r="H1453" s="4">
        <v>92.9</v>
      </c>
      <c r="I1453" s="4">
        <v>4</v>
      </c>
      <c r="J1453" s="4">
        <v>1</v>
      </c>
      <c r="K1453" s="21">
        <v>0.82410000000000005</v>
      </c>
      <c r="L1453" s="21">
        <v>1.7299999999999999E-2</v>
      </c>
      <c r="M1453" s="4">
        <v>0</v>
      </c>
      <c r="N1453" s="4">
        <v>0</v>
      </c>
      <c r="O1453" s="4">
        <v>0</v>
      </c>
      <c r="P1453" s="4">
        <v>81.599999999999994</v>
      </c>
      <c r="Q1453" s="15">
        <v>0</v>
      </c>
      <c r="R1453" s="15">
        <v>8607.99</v>
      </c>
      <c r="S1453" s="15">
        <v>1854.3</v>
      </c>
      <c r="T1453" s="15">
        <v>889615.84</v>
      </c>
      <c r="U1453" s="22">
        <f t="shared" si="110"/>
        <v>868055.95</v>
      </c>
      <c r="V1453" s="23">
        <f t="shared" si="111"/>
        <v>2.4235056336227124E-2</v>
      </c>
      <c r="W1453" s="24">
        <f>Parametros!$B$4*H1453+Parametros!$B$5*K1453*100+Parametros!$B$6*P1453+Parametros!$B$7*(1-L1453)*100</f>
        <v>88.29849999999999</v>
      </c>
      <c r="X1453" s="16">
        <f>INDEX('Tasa Referencia'!$B$2:$B$37,MATCH(B1453,'Tasa Referencia'!$A$2:$A$37,0))</f>
        <v>0.1124</v>
      </c>
      <c r="Y1453" s="16">
        <f>INDEX('Catalogo Proveedores'!$N$2:$N$101,MATCH(A1453,'Catalogo Proveedores'!$A$2:$A$101,0))</f>
        <v>3.2100000000000004E-2</v>
      </c>
      <c r="Z1453" s="14">
        <v>8.5999999999999998E-4</v>
      </c>
      <c r="AA1453" s="16">
        <f t="shared" si="112"/>
        <v>0.14536000000000002</v>
      </c>
      <c r="AB1453" s="25">
        <f t="shared" si="113"/>
        <v>1.1374115411317609E-2</v>
      </c>
      <c r="AC1453" s="23">
        <f t="shared" si="114"/>
        <v>1.2860940924909515E-2</v>
      </c>
    </row>
    <row r="1454" spans="1:29" x14ac:dyDescent="0.3">
      <c r="A1454" s="4" t="s">
        <v>156</v>
      </c>
      <c r="B1454" s="18">
        <v>45292</v>
      </c>
      <c r="C1454" s="4" t="s">
        <v>281</v>
      </c>
      <c r="D1454" s="4">
        <v>1</v>
      </c>
      <c r="E1454" s="15">
        <v>734647.05</v>
      </c>
      <c r="F1454" s="19">
        <v>1.0616000000000001</v>
      </c>
      <c r="G1454" s="20">
        <v>0</v>
      </c>
      <c r="H1454" s="4">
        <v>88.5</v>
      </c>
      <c r="I1454" s="4">
        <v>5</v>
      </c>
      <c r="J1454" s="4">
        <v>0</v>
      </c>
      <c r="K1454" s="21">
        <v>0.93910000000000005</v>
      </c>
      <c r="L1454" s="21">
        <v>3.9100000000000003E-2</v>
      </c>
      <c r="M1454" s="4">
        <v>1</v>
      </c>
      <c r="N1454" s="4">
        <v>0</v>
      </c>
      <c r="O1454" s="4">
        <v>0</v>
      </c>
      <c r="P1454" s="4">
        <v>84.8</v>
      </c>
      <c r="Q1454" s="15">
        <v>6411.41</v>
      </c>
      <c r="R1454" s="15">
        <v>17900.63</v>
      </c>
      <c r="S1454" s="15">
        <v>2586.2199999999998</v>
      </c>
      <c r="T1454" s="15">
        <v>773726.2</v>
      </c>
      <c r="U1454" s="22">
        <f t="shared" si="110"/>
        <v>756372.87000000011</v>
      </c>
      <c r="V1454" s="23">
        <f t="shared" si="111"/>
        <v>2.2428256920858879E-2</v>
      </c>
      <c r="W1454" s="24">
        <f>Parametros!$B$4*H1454+Parametros!$B$5*K1454*100+Parametros!$B$6*P1454+Parametros!$B$7*(1-L1454)*100</f>
        <v>90.521500000000003</v>
      </c>
      <c r="X1454" s="16">
        <f>INDEX('Tasa Referencia'!$B$2:$B$37,MATCH(B1454,'Tasa Referencia'!$A$2:$A$37,0))</f>
        <v>0.1133</v>
      </c>
      <c r="Y1454" s="16">
        <f>INDEX('Catalogo Proveedores'!$N$2:$N$101,MATCH(A1454,'Catalogo Proveedores'!$A$2:$A$101,0))</f>
        <v>3.2100000000000004E-2</v>
      </c>
      <c r="Z1454" s="14">
        <v>-1.8699999999999999E-3</v>
      </c>
      <c r="AA1454" s="16">
        <f t="shared" si="112"/>
        <v>0.14352999999999999</v>
      </c>
      <c r="AB1454" s="25">
        <f t="shared" si="113"/>
        <v>1.1239356371034903E-2</v>
      </c>
      <c r="AC1454" s="23">
        <f t="shared" si="114"/>
        <v>1.1188900549823976E-2</v>
      </c>
    </row>
    <row r="1455" spans="1:29" x14ac:dyDescent="0.3">
      <c r="A1455" s="4" t="s">
        <v>156</v>
      </c>
      <c r="B1455" s="18">
        <v>45323</v>
      </c>
      <c r="C1455" s="4" t="s">
        <v>281</v>
      </c>
      <c r="D1455" s="4">
        <v>2</v>
      </c>
      <c r="E1455" s="15">
        <v>857620.02</v>
      </c>
      <c r="F1455" s="19">
        <v>1.0616000000000001</v>
      </c>
      <c r="G1455" s="20">
        <v>0</v>
      </c>
      <c r="H1455" s="4">
        <v>91.6</v>
      </c>
      <c r="I1455" s="4">
        <v>4</v>
      </c>
      <c r="J1455" s="4">
        <v>0</v>
      </c>
      <c r="K1455" s="21">
        <v>0.88560000000000005</v>
      </c>
      <c r="L1455" s="21">
        <v>3.5000000000000003E-2</v>
      </c>
      <c r="M1455" s="4">
        <v>0</v>
      </c>
      <c r="N1455" s="4">
        <v>0</v>
      </c>
      <c r="O1455" s="4">
        <v>0</v>
      </c>
      <c r="P1455" s="4">
        <v>74.3</v>
      </c>
      <c r="Q1455" s="15">
        <v>0</v>
      </c>
      <c r="R1455" s="15">
        <v>20634.88</v>
      </c>
      <c r="S1455" s="15">
        <v>2702.47</v>
      </c>
      <c r="T1455" s="15">
        <v>895453.01</v>
      </c>
      <c r="U1455" s="22">
        <f t="shared" si="110"/>
        <v>875552.43</v>
      </c>
      <c r="V1455" s="23">
        <f t="shared" si="111"/>
        <v>2.2224036077560294E-2</v>
      </c>
      <c r="W1455" s="24">
        <f>Parametros!$B$4*H1455+Parametros!$B$5*K1455*100+Parametros!$B$6*P1455+Parametros!$B$7*(1-L1455)*100</f>
        <v>87.962999999999994</v>
      </c>
      <c r="X1455" s="16">
        <f>INDEX('Tasa Referencia'!$B$2:$B$37,MATCH(B1455,'Tasa Referencia'!$A$2:$A$37,0))</f>
        <v>0.1123</v>
      </c>
      <c r="Y1455" s="16">
        <f>INDEX('Catalogo Proveedores'!$N$2:$N$101,MATCH(A1455,'Catalogo Proveedores'!$A$2:$A$101,0))</f>
        <v>3.2100000000000004E-2</v>
      </c>
      <c r="Z1455" s="14">
        <v>-1.98E-3</v>
      </c>
      <c r="AA1455" s="16">
        <f t="shared" si="112"/>
        <v>0.14241999999999999</v>
      </c>
      <c r="AB1455" s="25">
        <f t="shared" si="113"/>
        <v>1.1157520930298537E-2</v>
      </c>
      <c r="AC1455" s="23">
        <f t="shared" si="114"/>
        <v>1.1066515147261757E-2</v>
      </c>
    </row>
    <row r="1456" spans="1:29" x14ac:dyDescent="0.3">
      <c r="A1456" s="4" t="s">
        <v>156</v>
      </c>
      <c r="B1456" s="18">
        <v>45352</v>
      </c>
      <c r="C1456" s="4" t="s">
        <v>281</v>
      </c>
      <c r="D1456" s="4">
        <v>3</v>
      </c>
      <c r="E1456" s="15">
        <v>851614.26</v>
      </c>
      <c r="F1456" s="19">
        <v>1.0616000000000001</v>
      </c>
      <c r="G1456" s="20">
        <v>0</v>
      </c>
      <c r="H1456" s="4">
        <v>92.9</v>
      </c>
      <c r="I1456" s="4">
        <v>7</v>
      </c>
      <c r="J1456" s="4">
        <v>1</v>
      </c>
      <c r="K1456" s="21">
        <v>0.92759999999999998</v>
      </c>
      <c r="L1456" s="21">
        <v>3.2099999999999997E-2</v>
      </c>
      <c r="M1456" s="4">
        <v>0</v>
      </c>
      <c r="N1456" s="4">
        <v>0</v>
      </c>
      <c r="O1456" s="4">
        <v>0</v>
      </c>
      <c r="P1456" s="4">
        <v>83.5</v>
      </c>
      <c r="Q1456" s="15">
        <v>0</v>
      </c>
      <c r="R1456" s="15">
        <v>16505.990000000002</v>
      </c>
      <c r="S1456" s="15">
        <v>2972.43</v>
      </c>
      <c r="T1456" s="15">
        <v>880537.25</v>
      </c>
      <c r="U1456" s="22">
        <f t="shared" si="110"/>
        <v>865147.82</v>
      </c>
      <c r="V1456" s="23">
        <f t="shared" si="111"/>
        <v>1.747731853479231E-2</v>
      </c>
      <c r="W1456" s="24">
        <f>Parametros!$B$4*H1456+Parametros!$B$5*K1456*100+Parametros!$B$6*P1456+Parametros!$B$7*(1-L1456)*100</f>
        <v>91.561499999999995</v>
      </c>
      <c r="X1456" s="16">
        <f>INDEX('Tasa Referencia'!$B$2:$B$37,MATCH(B1456,'Tasa Referencia'!$A$2:$A$37,0))</f>
        <v>0.1101</v>
      </c>
      <c r="Y1456" s="16">
        <f>INDEX('Catalogo Proveedores'!$N$2:$N$101,MATCH(A1456,'Catalogo Proveedores'!$A$2:$A$101,0))</f>
        <v>3.2100000000000004E-2</v>
      </c>
      <c r="Z1456" s="14">
        <v>1.34E-3</v>
      </c>
      <c r="AA1456" s="16">
        <f t="shared" si="112"/>
        <v>0.14354</v>
      </c>
      <c r="AB1456" s="25">
        <f t="shared" si="113"/>
        <v>1.1240093296245535E-2</v>
      </c>
      <c r="AC1456" s="23">
        <f t="shared" si="114"/>
        <v>6.2372252385467751E-3</v>
      </c>
    </row>
    <row r="1457" spans="1:29" x14ac:dyDescent="0.3">
      <c r="A1457" s="4" t="s">
        <v>156</v>
      </c>
      <c r="B1457" s="18">
        <v>45383</v>
      </c>
      <c r="C1457" s="4" t="s">
        <v>281</v>
      </c>
      <c r="D1457" s="4">
        <v>4</v>
      </c>
      <c r="E1457" s="15">
        <v>910350.1</v>
      </c>
      <c r="F1457" s="19">
        <v>1.0616000000000001</v>
      </c>
      <c r="G1457" s="20">
        <v>0</v>
      </c>
      <c r="H1457" s="4">
        <v>95.2</v>
      </c>
      <c r="I1457" s="4">
        <v>4</v>
      </c>
      <c r="J1457" s="4">
        <v>0</v>
      </c>
      <c r="K1457" s="21">
        <v>0.88149999999999995</v>
      </c>
      <c r="L1457" s="21">
        <v>2.3300000000000001E-2</v>
      </c>
      <c r="M1457" s="4">
        <v>3</v>
      </c>
      <c r="N1457" s="4">
        <v>0</v>
      </c>
      <c r="O1457" s="4">
        <v>0</v>
      </c>
      <c r="P1457" s="4">
        <v>76.2</v>
      </c>
      <c r="Q1457" s="15">
        <v>31778.04</v>
      </c>
      <c r="R1457" s="15">
        <v>13346.16</v>
      </c>
      <c r="S1457" s="15">
        <v>1907.38</v>
      </c>
      <c r="T1457" s="15">
        <v>921901.85</v>
      </c>
      <c r="U1457" s="22">
        <f t="shared" si="110"/>
        <v>953566.92</v>
      </c>
      <c r="V1457" s="23">
        <f t="shared" si="111"/>
        <v>-3.434755012152331E-2</v>
      </c>
      <c r="W1457" s="24">
        <f>Parametros!$B$4*H1457+Parametros!$B$5*K1457*100+Parametros!$B$6*P1457+Parametros!$B$7*(1-L1457)*100</f>
        <v>89.655499999999989</v>
      </c>
      <c r="X1457" s="16">
        <f>INDEX('Tasa Referencia'!$B$2:$B$37,MATCH(B1457,'Tasa Referencia'!$A$2:$A$37,0))</f>
        <v>0.10920000000000001</v>
      </c>
      <c r="Y1457" s="16">
        <f>INDEX('Catalogo Proveedores'!$N$2:$N$101,MATCH(A1457,'Catalogo Proveedores'!$A$2:$A$101,0))</f>
        <v>3.2100000000000004E-2</v>
      </c>
      <c r="Z1457" s="14">
        <v>-2.6700000000000001E-3</v>
      </c>
      <c r="AA1457" s="16">
        <f t="shared" si="112"/>
        <v>0.13863</v>
      </c>
      <c r="AB1457" s="25">
        <f t="shared" si="113"/>
        <v>1.087755045165828E-2</v>
      </c>
      <c r="AC1457" s="23">
        <f t="shared" si="114"/>
        <v>-4.522510057318159E-2</v>
      </c>
    </row>
    <row r="1458" spans="1:29" x14ac:dyDescent="0.3">
      <c r="A1458" s="4" t="s">
        <v>156</v>
      </c>
      <c r="B1458" s="18">
        <v>45413</v>
      </c>
      <c r="C1458" s="4" t="s">
        <v>281</v>
      </c>
      <c r="D1458" s="4">
        <v>5</v>
      </c>
      <c r="E1458" s="15">
        <v>927797.24</v>
      </c>
      <c r="F1458" s="19">
        <v>1.1358999999999999</v>
      </c>
      <c r="G1458" s="20">
        <v>7.0000000000000007E-2</v>
      </c>
      <c r="H1458" s="4">
        <v>93.4</v>
      </c>
      <c r="I1458" s="4">
        <v>4</v>
      </c>
      <c r="J1458" s="4">
        <v>1</v>
      </c>
      <c r="K1458" s="21">
        <v>0.81289999999999996</v>
      </c>
      <c r="L1458" s="21">
        <v>1.9599999999999999E-2</v>
      </c>
      <c r="M1458" s="4">
        <v>3</v>
      </c>
      <c r="N1458" s="4">
        <v>1</v>
      </c>
      <c r="O1458" s="4">
        <v>18.600000000000001</v>
      </c>
      <c r="P1458" s="4">
        <v>79.5</v>
      </c>
      <c r="Q1458" s="15">
        <v>102540.57</v>
      </c>
      <c r="R1458" s="15">
        <v>9471.6</v>
      </c>
      <c r="S1458" s="15">
        <v>2195.69</v>
      </c>
      <c r="T1458" s="15">
        <v>924951.04000000004</v>
      </c>
      <c r="U1458" s="22">
        <f t="shared" si="110"/>
        <v>1037613.7200000001</v>
      </c>
      <c r="V1458" s="23">
        <f t="shared" si="111"/>
        <v>-0.12180393894146013</v>
      </c>
      <c r="W1458" s="24">
        <f>Parametros!$B$4*H1458+Parametros!$B$5*K1458*100+Parametros!$B$6*P1458+Parametros!$B$7*(1-L1458)*100</f>
        <v>87.683000000000007</v>
      </c>
      <c r="X1458" s="16">
        <f>INDEX('Tasa Referencia'!$B$2:$B$37,MATCH(B1458,'Tasa Referencia'!$A$2:$A$37,0))</f>
        <v>0.1077</v>
      </c>
      <c r="Y1458" s="16">
        <f>INDEX('Catalogo Proveedores'!$N$2:$N$101,MATCH(A1458,'Catalogo Proveedores'!$A$2:$A$101,0))</f>
        <v>3.2100000000000004E-2</v>
      </c>
      <c r="Z1458" s="14">
        <v>-6.7000000000000002E-4</v>
      </c>
      <c r="AA1458" s="16">
        <f t="shared" si="112"/>
        <v>0.13913</v>
      </c>
      <c r="AB1458" s="25">
        <f t="shared" si="113"/>
        <v>1.0914534742464621E-2</v>
      </c>
      <c r="AC1458" s="23">
        <f t="shared" si="114"/>
        <v>-0.13271847368392475</v>
      </c>
    </row>
    <row r="1459" spans="1:29" x14ac:dyDescent="0.3">
      <c r="A1459" s="4" t="s">
        <v>156</v>
      </c>
      <c r="B1459" s="18">
        <v>45444</v>
      </c>
      <c r="C1459" s="4" t="s">
        <v>281</v>
      </c>
      <c r="D1459" s="4">
        <v>6</v>
      </c>
      <c r="E1459" s="15">
        <v>896249.22</v>
      </c>
      <c r="F1459" s="19">
        <v>1.1358999999999999</v>
      </c>
      <c r="G1459" s="20">
        <v>0</v>
      </c>
      <c r="H1459" s="4">
        <v>92.8</v>
      </c>
      <c r="I1459" s="4">
        <v>4</v>
      </c>
      <c r="J1459" s="4">
        <v>0</v>
      </c>
      <c r="K1459" s="21">
        <v>0.91390000000000005</v>
      </c>
      <c r="L1459" s="21">
        <v>3.7600000000000001E-2</v>
      </c>
      <c r="M1459" s="4">
        <v>0</v>
      </c>
      <c r="N1459" s="4">
        <v>1</v>
      </c>
      <c r="O1459" s="4">
        <v>3.9</v>
      </c>
      <c r="P1459" s="4">
        <v>80.099999999999994</v>
      </c>
      <c r="Q1459" s="15">
        <v>15784.82</v>
      </c>
      <c r="R1459" s="15">
        <v>21350.77</v>
      </c>
      <c r="S1459" s="15">
        <v>3034.79</v>
      </c>
      <c r="T1459" s="15">
        <v>928839.75</v>
      </c>
      <c r="U1459" s="22">
        <f t="shared" si="110"/>
        <v>930350.0199999999</v>
      </c>
      <c r="V1459" s="23">
        <f t="shared" si="111"/>
        <v>-1.6259747712131206E-3</v>
      </c>
      <c r="W1459" s="24">
        <f>Parametros!$B$4*H1459+Parametros!$B$5*K1459*100+Parametros!$B$6*P1459+Parametros!$B$7*(1-L1459)*100</f>
        <v>90.352999999999994</v>
      </c>
      <c r="X1459" s="16">
        <f>INDEX('Tasa Referencia'!$B$2:$B$37,MATCH(B1459,'Tasa Referencia'!$A$2:$A$37,0))</f>
        <v>0.1045</v>
      </c>
      <c r="Y1459" s="16">
        <f>INDEX('Catalogo Proveedores'!$N$2:$N$101,MATCH(A1459,'Catalogo Proveedores'!$A$2:$A$101,0))</f>
        <v>3.2100000000000004E-2</v>
      </c>
      <c r="Z1459" s="14">
        <v>-3.3600000000000001E-3</v>
      </c>
      <c r="AA1459" s="16">
        <f t="shared" si="112"/>
        <v>0.13324</v>
      </c>
      <c r="AB1459" s="25">
        <f t="shared" si="113"/>
        <v>1.0477911745760071E-2</v>
      </c>
      <c r="AC1459" s="23">
        <f t="shared" si="114"/>
        <v>-1.2103886516973191E-2</v>
      </c>
    </row>
    <row r="1460" spans="1:29" x14ac:dyDescent="0.3">
      <c r="A1460" s="4" t="s">
        <v>156</v>
      </c>
      <c r="B1460" s="18">
        <v>45474</v>
      </c>
      <c r="C1460" s="4" t="s">
        <v>281</v>
      </c>
      <c r="D1460" s="4">
        <v>7</v>
      </c>
      <c r="E1460" s="15">
        <v>988198.22</v>
      </c>
      <c r="F1460" s="19">
        <v>1.1358999999999999</v>
      </c>
      <c r="G1460" s="20">
        <v>0</v>
      </c>
      <c r="H1460" s="4">
        <v>91.7</v>
      </c>
      <c r="I1460" s="4">
        <v>8</v>
      </c>
      <c r="J1460" s="4">
        <v>1</v>
      </c>
      <c r="K1460" s="21">
        <v>0.91339999999999999</v>
      </c>
      <c r="L1460" s="21">
        <v>2.5000000000000001E-2</v>
      </c>
      <c r="M1460" s="4">
        <v>0</v>
      </c>
      <c r="N1460" s="4">
        <v>0</v>
      </c>
      <c r="O1460" s="4">
        <v>0</v>
      </c>
      <c r="P1460" s="4">
        <v>77.900000000000006</v>
      </c>
      <c r="Q1460" s="15">
        <v>0</v>
      </c>
      <c r="R1460" s="15">
        <v>7979.26</v>
      </c>
      <c r="S1460" s="15">
        <v>2815.48</v>
      </c>
      <c r="T1460" s="15">
        <v>1016304.18</v>
      </c>
      <c r="U1460" s="22">
        <f t="shared" si="110"/>
        <v>993362</v>
      </c>
      <c r="V1460" s="23">
        <f t="shared" si="111"/>
        <v>2.2574127364112632E-2</v>
      </c>
      <c r="W1460" s="24">
        <f>Parametros!$B$4*H1460+Parametros!$B$5*K1460*100+Parametros!$B$6*P1460+Parametros!$B$7*(1-L1460)*100</f>
        <v>89.701999999999998</v>
      </c>
      <c r="X1460" s="16">
        <f>INDEX('Tasa Referencia'!$B$2:$B$37,MATCH(B1460,'Tasa Referencia'!$A$2:$A$37,0))</f>
        <v>0.1027</v>
      </c>
      <c r="Y1460" s="16">
        <f>INDEX('Catalogo Proveedores'!$N$2:$N$101,MATCH(A1460,'Catalogo Proveedores'!$A$2:$A$101,0))</f>
        <v>3.2100000000000004E-2</v>
      </c>
      <c r="Z1460" s="14">
        <v>-3.3E-4</v>
      </c>
      <c r="AA1460" s="16">
        <f t="shared" si="112"/>
        <v>0.13447000000000001</v>
      </c>
      <c r="AB1460" s="25">
        <f t="shared" si="113"/>
        <v>1.0569262648454369E-2</v>
      </c>
      <c r="AC1460" s="23">
        <f t="shared" si="114"/>
        <v>1.2004864715658262E-2</v>
      </c>
    </row>
    <row r="1461" spans="1:29" x14ac:dyDescent="0.3">
      <c r="A1461" s="4" t="s">
        <v>156</v>
      </c>
      <c r="B1461" s="18">
        <v>45505</v>
      </c>
      <c r="C1461" s="4" t="s">
        <v>281</v>
      </c>
      <c r="D1461" s="4">
        <v>8</v>
      </c>
      <c r="E1461" s="15">
        <v>865553.91</v>
      </c>
      <c r="F1461" s="19">
        <v>1.1358999999999999</v>
      </c>
      <c r="G1461" s="20">
        <v>0</v>
      </c>
      <c r="H1461" s="4">
        <v>92.3</v>
      </c>
      <c r="I1461" s="4">
        <v>5</v>
      </c>
      <c r="J1461" s="4">
        <v>0</v>
      </c>
      <c r="K1461" s="21">
        <v>0.94589999999999996</v>
      </c>
      <c r="L1461" s="21">
        <v>4.4900000000000002E-2</v>
      </c>
      <c r="M1461" s="4">
        <v>0</v>
      </c>
      <c r="N1461" s="4">
        <v>1</v>
      </c>
      <c r="O1461" s="4">
        <v>15.2</v>
      </c>
      <c r="P1461" s="4">
        <v>79.900000000000006</v>
      </c>
      <c r="Q1461" s="15">
        <v>62308.62</v>
      </c>
      <c r="R1461" s="15">
        <v>20316.099999999999</v>
      </c>
      <c r="S1461" s="15">
        <v>3498.97</v>
      </c>
      <c r="T1461" s="15">
        <v>893477.83</v>
      </c>
      <c r="U1461" s="22">
        <f t="shared" si="110"/>
        <v>944679.66</v>
      </c>
      <c r="V1461" s="23">
        <f t="shared" si="111"/>
        <v>-5.7306212063482402E-2</v>
      </c>
      <c r="W1461" s="24">
        <f>Parametros!$B$4*H1461+Parametros!$B$5*K1461*100+Parametros!$B$6*P1461+Parametros!$B$7*(1-L1461)*100</f>
        <v>90.988499999999988</v>
      </c>
      <c r="X1461" s="16">
        <f>INDEX('Tasa Referencia'!$B$2:$B$37,MATCH(B1461,'Tasa Referencia'!$A$2:$A$37,0))</f>
        <v>0.1017</v>
      </c>
      <c r="Y1461" s="16">
        <f>INDEX('Catalogo Proveedores'!$N$2:$N$101,MATCH(A1461,'Catalogo Proveedores'!$A$2:$A$101,0))</f>
        <v>3.2100000000000004E-2</v>
      </c>
      <c r="Z1461" s="14">
        <v>-1.7600000000000001E-3</v>
      </c>
      <c r="AA1461" s="16">
        <f t="shared" si="112"/>
        <v>0.13203999999999999</v>
      </c>
      <c r="AB1461" s="25">
        <f t="shared" si="113"/>
        <v>1.0388701281678347E-2</v>
      </c>
      <c r="AC1461" s="23">
        <f t="shared" si="114"/>
        <v>-6.7694913345160757E-2</v>
      </c>
    </row>
    <row r="1462" spans="1:29" x14ac:dyDescent="0.3">
      <c r="A1462" s="4" t="s">
        <v>156</v>
      </c>
      <c r="B1462" s="18">
        <v>45536</v>
      </c>
      <c r="C1462" s="4" t="s">
        <v>281</v>
      </c>
      <c r="D1462" s="4">
        <v>9</v>
      </c>
      <c r="E1462" s="15">
        <v>905109.42</v>
      </c>
      <c r="F1462" s="19">
        <v>1.1358999999999999</v>
      </c>
      <c r="G1462" s="20">
        <v>0</v>
      </c>
      <c r="H1462" s="4">
        <v>96</v>
      </c>
      <c r="I1462" s="4">
        <v>4</v>
      </c>
      <c r="J1462" s="4">
        <v>0</v>
      </c>
      <c r="K1462" s="21">
        <v>0.88109999999999999</v>
      </c>
      <c r="L1462" s="21">
        <v>1.66E-2</v>
      </c>
      <c r="M1462" s="4">
        <v>0</v>
      </c>
      <c r="N1462" s="4">
        <v>0</v>
      </c>
      <c r="O1462" s="4">
        <v>0</v>
      </c>
      <c r="P1462" s="4">
        <v>77.900000000000006</v>
      </c>
      <c r="Q1462" s="15">
        <v>0</v>
      </c>
      <c r="R1462" s="15">
        <v>9078.0300000000007</v>
      </c>
      <c r="S1462" s="15">
        <v>1355.61</v>
      </c>
      <c r="T1462" s="15">
        <v>944115.36</v>
      </c>
      <c r="U1462" s="22">
        <f t="shared" si="110"/>
        <v>912831.84000000008</v>
      </c>
      <c r="V1462" s="23">
        <f t="shared" si="111"/>
        <v>3.3135272791240157E-2</v>
      </c>
      <c r="W1462" s="24">
        <f>Parametros!$B$4*H1462+Parametros!$B$5*K1462*100+Parametros!$B$6*P1462+Parametros!$B$7*(1-L1462)*100</f>
        <v>90.364000000000004</v>
      </c>
      <c r="X1462" s="16">
        <f>INDEX('Tasa Referencia'!$B$2:$B$37,MATCH(B1462,'Tasa Referencia'!$A$2:$A$37,0))</f>
        <v>9.7900000000000001E-2</v>
      </c>
      <c r="Y1462" s="16">
        <f>INDEX('Catalogo Proveedores'!$N$2:$N$101,MATCH(A1462,'Catalogo Proveedores'!$A$2:$A$101,0))</f>
        <v>3.2100000000000004E-2</v>
      </c>
      <c r="Z1462" s="14">
        <v>-2.82E-3</v>
      </c>
      <c r="AA1462" s="16">
        <f t="shared" si="112"/>
        <v>0.12718000000000002</v>
      </c>
      <c r="AB1462" s="25">
        <f t="shared" si="113"/>
        <v>1.0026510165240365E-2</v>
      </c>
      <c r="AC1462" s="23">
        <f t="shared" si="114"/>
        <v>2.3108762625999792E-2</v>
      </c>
    </row>
    <row r="1463" spans="1:29" x14ac:dyDescent="0.3">
      <c r="A1463" s="4" t="s">
        <v>156</v>
      </c>
      <c r="B1463" s="18">
        <v>45566</v>
      </c>
      <c r="C1463" s="4" t="s">
        <v>281</v>
      </c>
      <c r="D1463" s="4">
        <v>10</v>
      </c>
      <c r="E1463" s="15">
        <v>859319.52</v>
      </c>
      <c r="F1463" s="19">
        <v>1.1358999999999999</v>
      </c>
      <c r="G1463" s="20">
        <v>0</v>
      </c>
      <c r="H1463" s="4">
        <v>93.7</v>
      </c>
      <c r="I1463" s="4">
        <v>6</v>
      </c>
      <c r="J1463" s="4">
        <v>0</v>
      </c>
      <c r="K1463" s="21">
        <v>0.92810000000000004</v>
      </c>
      <c r="L1463" s="21">
        <v>1.44E-2</v>
      </c>
      <c r="M1463" s="4">
        <v>1</v>
      </c>
      <c r="N1463" s="4">
        <v>0</v>
      </c>
      <c r="O1463" s="4">
        <v>0</v>
      </c>
      <c r="P1463" s="4">
        <v>75.8</v>
      </c>
      <c r="Q1463" s="15">
        <v>2250.08</v>
      </c>
      <c r="R1463" s="15">
        <v>7312.97</v>
      </c>
      <c r="S1463" s="15">
        <v>1115.06</v>
      </c>
      <c r="T1463" s="15">
        <v>904509.79</v>
      </c>
      <c r="U1463" s="22">
        <f t="shared" si="110"/>
        <v>867767.50999999989</v>
      </c>
      <c r="V1463" s="23">
        <f t="shared" si="111"/>
        <v>4.062120764884164E-2</v>
      </c>
      <c r="W1463" s="24">
        <f>Parametros!$B$4*H1463+Parametros!$B$5*K1463*100+Parametros!$B$6*P1463+Parametros!$B$7*(1-L1463)*100</f>
        <v>90.582000000000008</v>
      </c>
      <c r="X1463" s="16">
        <f>INDEX('Tasa Referencia'!$B$2:$B$37,MATCH(B1463,'Tasa Referencia'!$A$2:$A$37,0))</f>
        <v>9.5200000000000007E-2</v>
      </c>
      <c r="Y1463" s="16">
        <f>INDEX('Catalogo Proveedores'!$N$2:$N$101,MATCH(A1463,'Catalogo Proveedores'!$A$2:$A$101,0))</f>
        <v>3.2100000000000004E-2</v>
      </c>
      <c r="Z1463" s="14">
        <v>1.67E-3</v>
      </c>
      <c r="AA1463" s="16">
        <f t="shared" si="112"/>
        <v>0.12897000000000003</v>
      </c>
      <c r="AB1463" s="25">
        <f t="shared" si="113"/>
        <v>1.0160076001684226E-2</v>
      </c>
      <c r="AC1463" s="23">
        <f t="shared" si="114"/>
        <v>3.0461131647157413E-2</v>
      </c>
    </row>
    <row r="1464" spans="1:29" x14ac:dyDescent="0.3">
      <c r="A1464" s="4" t="s">
        <v>156</v>
      </c>
      <c r="B1464" s="18">
        <v>45597</v>
      </c>
      <c r="C1464" s="4" t="s">
        <v>281</v>
      </c>
      <c r="D1464" s="4">
        <v>11</v>
      </c>
      <c r="E1464" s="15">
        <v>748325.73</v>
      </c>
      <c r="F1464" s="19">
        <v>1.1358999999999999</v>
      </c>
      <c r="G1464" s="20">
        <v>0</v>
      </c>
      <c r="H1464" s="4">
        <v>93.4</v>
      </c>
      <c r="I1464" s="4">
        <v>4</v>
      </c>
      <c r="J1464" s="4">
        <v>0</v>
      </c>
      <c r="K1464" s="21">
        <v>0.93169999999999997</v>
      </c>
      <c r="L1464" s="21">
        <v>2.7900000000000001E-2</v>
      </c>
      <c r="M1464" s="4">
        <v>1</v>
      </c>
      <c r="N1464" s="4">
        <v>0</v>
      </c>
      <c r="O1464" s="4">
        <v>0</v>
      </c>
      <c r="P1464" s="4">
        <v>79.599999999999994</v>
      </c>
      <c r="Q1464" s="15">
        <v>16224.52</v>
      </c>
      <c r="R1464" s="15">
        <v>6701.21</v>
      </c>
      <c r="S1464" s="15">
        <v>1879.85</v>
      </c>
      <c r="T1464" s="15">
        <v>780931.19</v>
      </c>
      <c r="U1464" s="22">
        <f t="shared" si="110"/>
        <v>769371.61</v>
      </c>
      <c r="V1464" s="23">
        <f t="shared" si="111"/>
        <v>1.4802302876390375E-2</v>
      </c>
      <c r="W1464" s="24">
        <f>Parametros!$B$4*H1464+Parametros!$B$5*K1464*100+Parametros!$B$6*P1464+Parametros!$B$7*(1-L1464)*100</f>
        <v>91.142499999999998</v>
      </c>
      <c r="X1464" s="16">
        <f>INDEX('Tasa Referencia'!$B$2:$B$37,MATCH(B1464,'Tasa Referencia'!$A$2:$A$37,0))</f>
        <v>9.5600000000000004E-2</v>
      </c>
      <c r="Y1464" s="16">
        <f>INDEX('Catalogo Proveedores'!$N$2:$N$101,MATCH(A1464,'Catalogo Proveedores'!$A$2:$A$101,0))</f>
        <v>3.2100000000000004E-2</v>
      </c>
      <c r="Z1464" s="14">
        <v>3.5200000000000001E-3</v>
      </c>
      <c r="AA1464" s="16">
        <f t="shared" si="112"/>
        <v>0.13122</v>
      </c>
      <c r="AB1464" s="25">
        <f t="shared" si="113"/>
        <v>1.0327690928117139E-2</v>
      </c>
      <c r="AC1464" s="23">
        <f t="shared" si="114"/>
        <v>4.4746119482732358E-3</v>
      </c>
    </row>
    <row r="1465" spans="1:29" x14ac:dyDescent="0.3">
      <c r="A1465" s="4" t="s">
        <v>156</v>
      </c>
      <c r="B1465" s="18">
        <v>45627</v>
      </c>
      <c r="C1465" s="4" t="s">
        <v>281</v>
      </c>
      <c r="D1465" s="4">
        <v>12</v>
      </c>
      <c r="E1465" s="15">
        <v>810525.95</v>
      </c>
      <c r="F1465" s="19">
        <v>1.1358999999999999</v>
      </c>
      <c r="G1465" s="20">
        <v>0</v>
      </c>
      <c r="H1465" s="4">
        <v>97.1</v>
      </c>
      <c r="I1465" s="4">
        <v>4</v>
      </c>
      <c r="J1465" s="4">
        <v>0</v>
      </c>
      <c r="K1465" s="21">
        <v>0.92830000000000001</v>
      </c>
      <c r="L1465" s="21">
        <v>1.0200000000000001E-2</v>
      </c>
      <c r="M1465" s="4">
        <v>1</v>
      </c>
      <c r="N1465" s="4">
        <v>0</v>
      </c>
      <c r="O1465" s="4">
        <v>0</v>
      </c>
      <c r="P1465" s="4">
        <v>83.7</v>
      </c>
      <c r="Q1465" s="15">
        <v>21491.82</v>
      </c>
      <c r="R1465" s="15">
        <v>2635.82</v>
      </c>
      <c r="S1465" s="15">
        <v>746.77</v>
      </c>
      <c r="T1465" s="15">
        <v>845474.02</v>
      </c>
      <c r="U1465" s="22">
        <f t="shared" si="110"/>
        <v>833906.81999999983</v>
      </c>
      <c r="V1465" s="23">
        <f t="shared" si="111"/>
        <v>1.3681319267504146E-2</v>
      </c>
      <c r="W1465" s="24">
        <f>Parametros!$B$4*H1465+Parametros!$B$5*K1465*100+Parametros!$B$6*P1465+Parametros!$B$7*(1-L1465)*100</f>
        <v>93.420999999999978</v>
      </c>
      <c r="X1465" s="16">
        <f>INDEX('Tasa Referencia'!$B$2:$B$37,MATCH(B1465,'Tasa Referencia'!$A$2:$A$37,0))</f>
        <v>9.2399999999999996E-2</v>
      </c>
      <c r="Y1465" s="16">
        <f>INDEX('Catalogo Proveedores'!$N$2:$N$101,MATCH(A1465,'Catalogo Proveedores'!$A$2:$A$101,0))</f>
        <v>3.2100000000000004E-2</v>
      </c>
      <c r="Z1465" s="14">
        <v>4.0400000000000002E-3</v>
      </c>
      <c r="AA1465" s="16">
        <f t="shared" si="112"/>
        <v>0.12853999999999999</v>
      </c>
      <c r="AB1465" s="25">
        <f t="shared" si="113"/>
        <v>1.0128008078522877E-2</v>
      </c>
      <c r="AC1465" s="23">
        <f t="shared" si="114"/>
        <v>3.5533111889812698E-3</v>
      </c>
    </row>
    <row r="1466" spans="1:29" x14ac:dyDescent="0.3">
      <c r="A1466" s="4" t="s">
        <v>156</v>
      </c>
      <c r="B1466" s="18">
        <v>45658</v>
      </c>
      <c r="C1466" s="4" t="s">
        <v>282</v>
      </c>
      <c r="D1466" s="4">
        <v>1</v>
      </c>
      <c r="E1466" s="15">
        <v>992399.25</v>
      </c>
      <c r="F1466" s="19">
        <v>1.1358999999999999</v>
      </c>
      <c r="G1466" s="20">
        <v>0</v>
      </c>
      <c r="H1466" s="4">
        <v>95.4</v>
      </c>
      <c r="I1466" s="4">
        <v>5</v>
      </c>
      <c r="J1466" s="4">
        <v>0</v>
      </c>
      <c r="K1466" s="21">
        <v>0.96760000000000002</v>
      </c>
      <c r="L1466" s="21">
        <v>1.84E-2</v>
      </c>
      <c r="M1466" s="4">
        <v>0</v>
      </c>
      <c r="N1466" s="4">
        <v>0</v>
      </c>
      <c r="O1466" s="4">
        <v>0</v>
      </c>
      <c r="P1466" s="4">
        <v>87.4</v>
      </c>
      <c r="Q1466" s="15">
        <v>0</v>
      </c>
      <c r="R1466" s="15">
        <v>5705.08</v>
      </c>
      <c r="S1466" s="15">
        <v>1642.13</v>
      </c>
      <c r="T1466" s="15">
        <v>1046208.68</v>
      </c>
      <c r="U1466" s="22">
        <f t="shared" si="110"/>
        <v>996462.2</v>
      </c>
      <c r="V1466" s="23">
        <f t="shared" si="111"/>
        <v>4.754929007088729E-2</v>
      </c>
      <c r="W1466" s="24">
        <f>Parametros!$B$4*H1466+Parametros!$B$5*K1466*100+Parametros!$B$6*P1466+Parametros!$B$7*(1-L1466)*100</f>
        <v>94.622</v>
      </c>
      <c r="X1466" s="16">
        <f>INDEX('Tasa Referencia'!$B$2:$B$37,MATCH(B1466,'Tasa Referencia'!$A$2:$A$37,0))</f>
        <v>8.8900000000000007E-2</v>
      </c>
      <c r="Y1466" s="16">
        <f>INDEX('Catalogo Proveedores'!$N$2:$N$101,MATCH(A1466,'Catalogo Proveedores'!$A$2:$A$101,0))</f>
        <v>3.2100000000000004E-2</v>
      </c>
      <c r="Z1466" s="14">
        <v>1.4599999999999999E-3</v>
      </c>
      <c r="AA1466" s="16">
        <f t="shared" si="112"/>
        <v>0.12246000000000001</v>
      </c>
      <c r="AB1466" s="25">
        <f t="shared" si="113"/>
        <v>9.6733796876484757E-3</v>
      </c>
      <c r="AC1466" s="23">
        <f t="shared" si="114"/>
        <v>3.7875910383238814E-2</v>
      </c>
    </row>
    <row r="1467" spans="1:29" x14ac:dyDescent="0.3">
      <c r="A1467" s="4" t="s">
        <v>156</v>
      </c>
      <c r="B1467" s="18">
        <v>45689</v>
      </c>
      <c r="C1467" s="4" t="s">
        <v>282</v>
      </c>
      <c r="D1467" s="4">
        <v>2</v>
      </c>
      <c r="E1467" s="15">
        <v>976282.85</v>
      </c>
      <c r="F1467" s="19">
        <v>1.1358999999999999</v>
      </c>
      <c r="G1467" s="20">
        <v>0</v>
      </c>
      <c r="H1467" s="4">
        <v>98.7</v>
      </c>
      <c r="I1467" s="4">
        <v>6</v>
      </c>
      <c r="J1467" s="4">
        <v>1</v>
      </c>
      <c r="K1467" s="21">
        <v>0.91200000000000003</v>
      </c>
      <c r="L1467" s="21">
        <v>3.3E-3</v>
      </c>
      <c r="M1467" s="4">
        <v>0</v>
      </c>
      <c r="N1467" s="4">
        <v>0</v>
      </c>
      <c r="O1467" s="4">
        <v>0</v>
      </c>
      <c r="P1467" s="4">
        <v>79.400000000000006</v>
      </c>
      <c r="Q1467" s="15">
        <v>0</v>
      </c>
      <c r="R1467" s="15">
        <v>1091.8599999999999</v>
      </c>
      <c r="S1467" s="15">
        <v>879.37</v>
      </c>
      <c r="T1467" s="15">
        <v>1034373.37</v>
      </c>
      <c r="U1467" s="22">
        <f t="shared" si="110"/>
        <v>976495.34</v>
      </c>
      <c r="V1467" s="23">
        <f t="shared" si="111"/>
        <v>5.5954679111663547E-2</v>
      </c>
      <c r="W1467" s="24">
        <f>Parametros!$B$4*H1467+Parametros!$B$5*K1467*100+Parametros!$B$6*P1467+Parametros!$B$7*(1-L1467)*100</f>
        <v>92.735500000000002</v>
      </c>
      <c r="X1467" s="16">
        <f>INDEX('Tasa Referencia'!$B$2:$B$37,MATCH(B1467,'Tasa Referencia'!$A$2:$A$37,0))</f>
        <v>8.8300000000000003E-2</v>
      </c>
      <c r="Y1467" s="16">
        <f>INDEX('Catalogo Proveedores'!$N$2:$N$101,MATCH(A1467,'Catalogo Proveedores'!$A$2:$A$101,0))</f>
        <v>3.2100000000000004E-2</v>
      </c>
      <c r="Z1467" s="14">
        <v>1.65E-3</v>
      </c>
      <c r="AA1467" s="16">
        <f t="shared" si="112"/>
        <v>0.12205000000000001</v>
      </c>
      <c r="AB1467" s="25">
        <f t="shared" si="113"/>
        <v>9.6426409971834826E-3</v>
      </c>
      <c r="AC1467" s="23">
        <f t="shared" si="114"/>
        <v>4.6312038114480064E-2</v>
      </c>
    </row>
    <row r="1468" spans="1:29" x14ac:dyDescent="0.3">
      <c r="A1468" s="4" t="s">
        <v>156</v>
      </c>
      <c r="B1468" s="18">
        <v>45717</v>
      </c>
      <c r="C1468" s="4" t="s">
        <v>282</v>
      </c>
      <c r="D1468" s="4">
        <v>3</v>
      </c>
      <c r="E1468" s="15">
        <v>988865.74</v>
      </c>
      <c r="F1468" s="19">
        <v>1.1358999999999999</v>
      </c>
      <c r="G1468" s="20">
        <v>0</v>
      </c>
      <c r="H1468" s="4">
        <v>100</v>
      </c>
      <c r="I1468" s="4">
        <v>6</v>
      </c>
      <c r="J1468" s="4">
        <v>1</v>
      </c>
      <c r="K1468" s="21">
        <v>0.86140000000000005</v>
      </c>
      <c r="L1468" s="21">
        <v>0</v>
      </c>
      <c r="M1468" s="4">
        <v>0</v>
      </c>
      <c r="N1468" s="4">
        <v>0</v>
      </c>
      <c r="O1468" s="4">
        <v>0</v>
      </c>
      <c r="P1468" s="4">
        <v>82.6</v>
      </c>
      <c r="Q1468" s="15">
        <v>0</v>
      </c>
      <c r="R1468" s="15">
        <v>0</v>
      </c>
      <c r="S1468" s="15">
        <v>593.32000000000005</v>
      </c>
      <c r="T1468" s="15">
        <v>1022863.26</v>
      </c>
      <c r="U1468" s="22">
        <f t="shared" si="110"/>
        <v>988272.42</v>
      </c>
      <c r="V1468" s="23">
        <f t="shared" si="111"/>
        <v>3.3817658090486077E-2</v>
      </c>
      <c r="W1468" s="24">
        <f>Parametros!$B$4*H1468+Parametros!$B$5*K1468*100+Parametros!$B$6*P1468+Parametros!$B$7*(1-L1468)*100</f>
        <v>92.361999999999995</v>
      </c>
      <c r="X1468" s="16">
        <f>INDEX('Tasa Referencia'!$B$2:$B$37,MATCH(B1468,'Tasa Referencia'!$A$2:$A$37,0))</f>
        <v>8.6800000000000002E-2</v>
      </c>
      <c r="Y1468" s="16">
        <f>INDEX('Catalogo Proveedores'!$N$2:$N$101,MATCH(A1468,'Catalogo Proveedores'!$A$2:$A$101,0))</f>
        <v>3.2100000000000004E-2</v>
      </c>
      <c r="Z1468" s="14">
        <v>1.98E-3</v>
      </c>
      <c r="AA1468" s="16">
        <f t="shared" si="112"/>
        <v>0.12088</v>
      </c>
      <c r="AB1468" s="25">
        <f t="shared" si="113"/>
        <v>9.5548666240528046E-3</v>
      </c>
      <c r="AC1468" s="23">
        <f t="shared" si="114"/>
        <v>2.4262791466433273E-2</v>
      </c>
    </row>
    <row r="1469" spans="1:29" x14ac:dyDescent="0.3">
      <c r="A1469" s="4" t="s">
        <v>156</v>
      </c>
      <c r="B1469" s="18">
        <v>45748</v>
      </c>
      <c r="C1469" s="4" t="s">
        <v>282</v>
      </c>
      <c r="D1469" s="4">
        <v>4</v>
      </c>
      <c r="E1469" s="15">
        <v>1057498.58</v>
      </c>
      <c r="F1469" s="19">
        <v>1.1358999999999999</v>
      </c>
      <c r="G1469" s="20">
        <v>0</v>
      </c>
      <c r="H1469" s="4">
        <v>100</v>
      </c>
      <c r="I1469" s="4">
        <v>6</v>
      </c>
      <c r="J1469" s="4">
        <v>1</v>
      </c>
      <c r="K1469" s="21">
        <v>0.91400000000000003</v>
      </c>
      <c r="L1469" s="21">
        <v>0</v>
      </c>
      <c r="M1469" s="4">
        <v>0</v>
      </c>
      <c r="N1469" s="4">
        <v>0</v>
      </c>
      <c r="O1469" s="4">
        <v>0</v>
      </c>
      <c r="P1469" s="4">
        <v>79.900000000000006</v>
      </c>
      <c r="Q1469" s="15">
        <v>0</v>
      </c>
      <c r="R1469" s="15">
        <v>0</v>
      </c>
      <c r="S1469" s="15">
        <v>634.5</v>
      </c>
      <c r="T1469" s="15">
        <v>1132625.6299999999</v>
      </c>
      <c r="U1469" s="22">
        <f t="shared" si="110"/>
        <v>1056864.08</v>
      </c>
      <c r="V1469" s="23">
        <f t="shared" si="111"/>
        <v>6.6890195659796092E-2</v>
      </c>
      <c r="W1469" s="24">
        <f>Parametros!$B$4*H1469+Parametros!$B$5*K1469*100+Parametros!$B$6*P1469+Parametros!$B$7*(1-L1469)*100</f>
        <v>93.4</v>
      </c>
      <c r="X1469" s="16">
        <f>INDEX('Tasa Referencia'!$B$2:$B$37,MATCH(B1469,'Tasa Referencia'!$A$2:$A$37,0))</f>
        <v>8.4000000000000005E-2</v>
      </c>
      <c r="Y1469" s="16">
        <f>INDEX('Catalogo Proveedores'!$N$2:$N$101,MATCH(A1469,'Catalogo Proveedores'!$A$2:$A$101,0))</f>
        <v>3.2100000000000004E-2</v>
      </c>
      <c r="Z1469" s="14">
        <v>4.64E-3</v>
      </c>
      <c r="AA1469" s="16">
        <f t="shared" si="112"/>
        <v>0.12074000000000001</v>
      </c>
      <c r="AB1469" s="25">
        <f t="shared" si="113"/>
        <v>9.5443580821714669E-3</v>
      </c>
      <c r="AC1469" s="23">
        <f t="shared" si="114"/>
        <v>5.7345837577624625E-2</v>
      </c>
    </row>
    <row r="1470" spans="1:29" x14ac:dyDescent="0.3">
      <c r="A1470" s="4" t="s">
        <v>156</v>
      </c>
      <c r="B1470" s="18">
        <v>45778</v>
      </c>
      <c r="C1470" s="4" t="s">
        <v>282</v>
      </c>
      <c r="D1470" s="4">
        <v>5</v>
      </c>
      <c r="E1470" s="15">
        <v>1130053.3600000001</v>
      </c>
      <c r="F1470" s="19">
        <v>1.1655</v>
      </c>
      <c r="G1470" s="20">
        <v>2.6100000000000002E-2</v>
      </c>
      <c r="H1470" s="4">
        <v>100</v>
      </c>
      <c r="I1470" s="4">
        <v>8</v>
      </c>
      <c r="J1470" s="4">
        <v>1</v>
      </c>
      <c r="K1470" s="21">
        <v>0.88239999999999996</v>
      </c>
      <c r="L1470" s="21">
        <v>0</v>
      </c>
      <c r="M1470" s="4">
        <v>0</v>
      </c>
      <c r="N1470" s="4">
        <v>0</v>
      </c>
      <c r="O1470" s="4">
        <v>0</v>
      </c>
      <c r="P1470" s="4">
        <v>80.900000000000006</v>
      </c>
      <c r="Q1470" s="15">
        <v>0</v>
      </c>
      <c r="R1470" s="15">
        <v>0</v>
      </c>
      <c r="S1470" s="15">
        <v>678.03</v>
      </c>
      <c r="T1470" s="15">
        <v>1169531.24</v>
      </c>
      <c r="U1470" s="22">
        <f t="shared" si="110"/>
        <v>1129375.33</v>
      </c>
      <c r="V1470" s="23">
        <f t="shared" si="111"/>
        <v>3.4335046920165993E-2</v>
      </c>
      <c r="W1470" s="24">
        <f>Parametros!$B$4*H1470+Parametros!$B$5*K1470*100+Parametros!$B$6*P1470+Parametros!$B$7*(1-L1470)*100</f>
        <v>92.652000000000001</v>
      </c>
      <c r="X1470" s="16">
        <f>INDEX('Tasa Referencia'!$B$2:$B$37,MATCH(B1470,'Tasa Referencia'!$A$2:$A$37,0))</f>
        <v>8.1699999999999995E-2</v>
      </c>
      <c r="Y1470" s="16">
        <f>INDEX('Catalogo Proveedores'!$N$2:$N$101,MATCH(A1470,'Catalogo Proveedores'!$A$2:$A$101,0))</f>
        <v>3.2100000000000004E-2</v>
      </c>
      <c r="Z1470" s="14">
        <v>6.3E-3</v>
      </c>
      <c r="AA1470" s="16">
        <f t="shared" si="112"/>
        <v>0.1201</v>
      </c>
      <c r="AB1470" s="25">
        <f t="shared" si="113"/>
        <v>9.4963037045558973E-3</v>
      </c>
      <c r="AC1470" s="23">
        <f t="shared" si="114"/>
        <v>2.4838743215610096E-2</v>
      </c>
    </row>
    <row r="1471" spans="1:29" x14ac:dyDescent="0.3">
      <c r="A1471" s="4" t="s">
        <v>156</v>
      </c>
      <c r="B1471" s="18">
        <v>45809</v>
      </c>
      <c r="C1471" s="4" t="s">
        <v>282</v>
      </c>
      <c r="D1471" s="4">
        <v>6</v>
      </c>
      <c r="E1471" s="15">
        <v>1184563.82</v>
      </c>
      <c r="F1471" s="19">
        <v>1.1655</v>
      </c>
      <c r="G1471" s="20">
        <v>0</v>
      </c>
      <c r="H1471" s="4">
        <v>100</v>
      </c>
      <c r="I1471" s="4">
        <v>6</v>
      </c>
      <c r="J1471" s="4">
        <v>0</v>
      </c>
      <c r="K1471" s="21">
        <v>0.95030000000000003</v>
      </c>
      <c r="L1471" s="21">
        <v>0</v>
      </c>
      <c r="M1471" s="4">
        <v>0</v>
      </c>
      <c r="N1471" s="4">
        <v>0</v>
      </c>
      <c r="O1471" s="4">
        <v>0</v>
      </c>
      <c r="P1471" s="4">
        <v>82.2</v>
      </c>
      <c r="Q1471" s="15">
        <v>0</v>
      </c>
      <c r="R1471" s="15">
        <v>0</v>
      </c>
      <c r="S1471" s="15">
        <v>0</v>
      </c>
      <c r="T1471" s="15">
        <v>1223910.92</v>
      </c>
      <c r="U1471" s="22">
        <f t="shared" si="110"/>
        <v>1184563.82</v>
      </c>
      <c r="V1471" s="23">
        <f t="shared" si="111"/>
        <v>3.2148663237680619E-2</v>
      </c>
      <c r="W1471" s="24">
        <f>Parametros!$B$4*H1471+Parametros!$B$5*K1471*100+Parametros!$B$6*P1471+Parametros!$B$7*(1-L1471)*100</f>
        <v>94.948999999999998</v>
      </c>
      <c r="X1471" s="16">
        <f>INDEX('Tasa Referencia'!$B$2:$B$37,MATCH(B1471,'Tasa Referencia'!$A$2:$A$37,0))</f>
        <v>8.1600000000000006E-2</v>
      </c>
      <c r="Y1471" s="16">
        <f>INDEX('Catalogo Proveedores'!$N$2:$N$101,MATCH(A1471,'Catalogo Proveedores'!$A$2:$A$101,0))</f>
        <v>3.2100000000000004E-2</v>
      </c>
      <c r="Z1471" s="14">
        <v>2.5999999999999999E-3</v>
      </c>
      <c r="AA1471" s="16">
        <f t="shared" si="112"/>
        <v>0.11630000000000001</v>
      </c>
      <c r="AB1471" s="25">
        <f t="shared" si="113"/>
        <v>9.2104613895775955E-3</v>
      </c>
      <c r="AC1471" s="23">
        <f t="shared" si="114"/>
        <v>2.2938201848103024E-2</v>
      </c>
    </row>
    <row r="1472" spans="1:29" x14ac:dyDescent="0.3">
      <c r="A1472" s="4" t="s">
        <v>156</v>
      </c>
      <c r="B1472" s="18">
        <v>45839</v>
      </c>
      <c r="C1472" s="4" t="s">
        <v>282</v>
      </c>
      <c r="D1472" s="4">
        <v>7</v>
      </c>
      <c r="E1472" s="15">
        <v>1122148.9099999999</v>
      </c>
      <c r="F1472" s="19">
        <v>1.1655</v>
      </c>
      <c r="G1472" s="20">
        <v>0</v>
      </c>
      <c r="H1472" s="4">
        <v>95.4</v>
      </c>
      <c r="I1472" s="4">
        <v>5</v>
      </c>
      <c r="J1472" s="4">
        <v>1</v>
      </c>
      <c r="K1472" s="21">
        <v>0.89980000000000004</v>
      </c>
      <c r="L1472" s="21">
        <v>9.1999999999999998E-3</v>
      </c>
      <c r="M1472" s="4">
        <v>3</v>
      </c>
      <c r="N1472" s="4">
        <v>0</v>
      </c>
      <c r="O1472" s="4">
        <v>0</v>
      </c>
      <c r="P1472" s="4">
        <v>78.7</v>
      </c>
      <c r="Q1472" s="15">
        <v>27769.7</v>
      </c>
      <c r="R1472" s="15">
        <v>4960.1000000000004</v>
      </c>
      <c r="S1472" s="15">
        <v>1604.12</v>
      </c>
      <c r="T1472" s="15">
        <v>1136813.98</v>
      </c>
      <c r="U1472" s="22">
        <f t="shared" si="110"/>
        <v>1153274.5899999999</v>
      </c>
      <c r="V1472" s="23">
        <f t="shared" si="111"/>
        <v>-1.4479598500363155E-2</v>
      </c>
      <c r="W1472" s="24">
        <f>Parametros!$B$4*H1472+Parametros!$B$5*K1472*100+Parametros!$B$6*P1472+Parametros!$B$7*(1-L1472)*100</f>
        <v>90.98599999999999</v>
      </c>
      <c r="X1472" s="16">
        <f>INDEX('Tasa Referencia'!$B$2:$B$37,MATCH(B1472,'Tasa Referencia'!$A$2:$A$37,0))</f>
        <v>8.0699999999999994E-2</v>
      </c>
      <c r="Y1472" s="16">
        <f>INDEX('Catalogo Proveedores'!$N$2:$N$101,MATCH(A1472,'Catalogo Proveedores'!$A$2:$A$101,0))</f>
        <v>3.2100000000000004E-2</v>
      </c>
      <c r="Z1472" s="14">
        <v>-1.73E-3</v>
      </c>
      <c r="AA1472" s="16">
        <f t="shared" si="112"/>
        <v>0.11107</v>
      </c>
      <c r="AB1472" s="25">
        <f t="shared" si="113"/>
        <v>8.8155900274298205E-3</v>
      </c>
      <c r="AC1472" s="23">
        <f t="shared" si="114"/>
        <v>-2.3295188527792977E-2</v>
      </c>
    </row>
    <row r="1473" spans="1:29" x14ac:dyDescent="0.3">
      <c r="A1473" s="4" t="s">
        <v>156</v>
      </c>
      <c r="B1473" s="18">
        <v>45870</v>
      </c>
      <c r="C1473" s="4" t="s">
        <v>282</v>
      </c>
      <c r="D1473" s="4">
        <v>8</v>
      </c>
      <c r="E1473" s="15">
        <v>1131997.47</v>
      </c>
      <c r="F1473" s="19">
        <v>1.1655</v>
      </c>
      <c r="G1473" s="20">
        <v>0</v>
      </c>
      <c r="H1473" s="4">
        <v>95.4</v>
      </c>
      <c r="I1473" s="4">
        <v>5</v>
      </c>
      <c r="J1473" s="4">
        <v>0</v>
      </c>
      <c r="K1473" s="21">
        <v>0.96599999999999997</v>
      </c>
      <c r="L1473" s="21">
        <v>1.1900000000000001E-2</v>
      </c>
      <c r="M1473" s="4">
        <v>1</v>
      </c>
      <c r="N1473" s="4">
        <v>0</v>
      </c>
      <c r="O1473" s="4">
        <v>0</v>
      </c>
      <c r="P1473" s="4">
        <v>75.5</v>
      </c>
      <c r="Q1473" s="15">
        <v>4627.09</v>
      </c>
      <c r="R1473" s="15">
        <v>6843.72</v>
      </c>
      <c r="S1473" s="15">
        <v>1216</v>
      </c>
      <c r="T1473" s="15">
        <v>1200778.4099999999</v>
      </c>
      <c r="U1473" s="22">
        <f t="shared" si="110"/>
        <v>1142252.28</v>
      </c>
      <c r="V1473" s="23">
        <f t="shared" si="111"/>
        <v>4.8740158477699386E-2</v>
      </c>
      <c r="W1473" s="24">
        <f>Parametros!$B$4*H1473+Parametros!$B$5*K1473*100+Parametros!$B$6*P1473+Parametros!$B$7*(1-L1473)*100</f>
        <v>92.291499999999999</v>
      </c>
      <c r="X1473" s="16">
        <f>INDEX('Tasa Referencia'!$B$2:$B$37,MATCH(B1473,'Tasa Referencia'!$A$2:$A$37,0))</f>
        <v>7.7399999999999997E-2</v>
      </c>
      <c r="Y1473" s="16">
        <f>INDEX('Catalogo Proveedores'!$N$2:$N$101,MATCH(A1473,'Catalogo Proveedores'!$A$2:$A$101,0))</f>
        <v>3.2100000000000004E-2</v>
      </c>
      <c r="Z1473" s="14">
        <v>-5.9000000000000003E-4</v>
      </c>
      <c r="AA1473" s="16">
        <f t="shared" si="112"/>
        <v>0.10891000000000001</v>
      </c>
      <c r="AB1473" s="25">
        <f t="shared" si="113"/>
        <v>8.652010048415093E-3</v>
      </c>
      <c r="AC1473" s="23">
        <f t="shared" si="114"/>
        <v>4.0088148429284293E-2</v>
      </c>
    </row>
    <row r="1474" spans="1:29" x14ac:dyDescent="0.3">
      <c r="A1474" s="4" t="s">
        <v>156</v>
      </c>
      <c r="B1474" s="18">
        <v>45901</v>
      </c>
      <c r="C1474" s="4" t="s">
        <v>282</v>
      </c>
      <c r="D1474" s="4">
        <v>9</v>
      </c>
      <c r="E1474" s="15">
        <v>1070859.5</v>
      </c>
      <c r="F1474" s="19">
        <v>1.1655</v>
      </c>
      <c r="G1474" s="20">
        <v>0</v>
      </c>
      <c r="H1474" s="4">
        <v>92.7</v>
      </c>
      <c r="I1474" s="4">
        <v>4</v>
      </c>
      <c r="J1474" s="4">
        <v>0</v>
      </c>
      <c r="K1474" s="21">
        <v>0.95440000000000003</v>
      </c>
      <c r="L1474" s="21">
        <v>4.2500000000000003E-2</v>
      </c>
      <c r="M1474" s="4">
        <v>1</v>
      </c>
      <c r="N1474" s="4">
        <v>0</v>
      </c>
      <c r="O1474" s="4">
        <v>0</v>
      </c>
      <c r="P1474" s="4">
        <v>79.8</v>
      </c>
      <c r="Q1474" s="15">
        <v>7250.54</v>
      </c>
      <c r="R1474" s="15">
        <v>24813.1</v>
      </c>
      <c r="S1474" s="15">
        <v>4094.55</v>
      </c>
      <c r="T1474" s="15">
        <v>1133136.76</v>
      </c>
      <c r="U1474" s="22">
        <f t="shared" ref="U1474:U1537" si="115">E1474+Q1474+R1474-S1474</f>
        <v>1098828.5900000001</v>
      </c>
      <c r="V1474" s="23">
        <f t="shared" ref="V1474:V1537" si="116">IF(T1474=0,0,(T1474-U1474)/T1474)</f>
        <v>3.0277166191307679E-2</v>
      </c>
      <c r="W1474" s="24">
        <f>Parametros!$B$4*H1474+Parametros!$B$5*K1474*100+Parametros!$B$6*P1474+Parametros!$B$7*(1-L1474)*100</f>
        <v>91.399500000000003</v>
      </c>
      <c r="X1474" s="16">
        <f>INDEX('Tasa Referencia'!$B$2:$B$37,MATCH(B1474,'Tasa Referencia'!$A$2:$A$37,0))</f>
        <v>7.4899999999999994E-2</v>
      </c>
      <c r="Y1474" s="16">
        <f>INDEX('Catalogo Proveedores'!$N$2:$N$101,MATCH(A1474,'Catalogo Proveedores'!$A$2:$A$101,0))</f>
        <v>3.2100000000000004E-2</v>
      </c>
      <c r="Z1474" s="14">
        <v>7.3999999999999999E-4</v>
      </c>
      <c r="AA1474" s="16">
        <f t="shared" ref="AA1474:AA1537" si="117">X1474+Y1474+Z1474</f>
        <v>0.10774</v>
      </c>
      <c r="AB1474" s="25">
        <f t="shared" ref="AB1474:AB1537" si="118">(1+AA1474)^(1/12)-1</f>
        <v>8.5632822343102433E-3</v>
      </c>
      <c r="AC1474" s="23">
        <f t="shared" ref="AC1474:AC1537" si="119">V1474-AB1474</f>
        <v>2.1713883956997436E-2</v>
      </c>
    </row>
    <row r="1475" spans="1:29" x14ac:dyDescent="0.3">
      <c r="A1475" s="4" t="s">
        <v>156</v>
      </c>
      <c r="B1475" s="18">
        <v>45931</v>
      </c>
      <c r="C1475" s="4" t="s">
        <v>282</v>
      </c>
      <c r="D1475" s="4">
        <v>10</v>
      </c>
      <c r="E1475" s="15">
        <v>996095.32</v>
      </c>
      <c r="F1475" s="19">
        <v>1.1655</v>
      </c>
      <c r="G1475" s="20">
        <v>0</v>
      </c>
      <c r="H1475" s="4">
        <v>93.5</v>
      </c>
      <c r="I1475" s="4">
        <v>6</v>
      </c>
      <c r="J1475" s="4">
        <v>1</v>
      </c>
      <c r="K1475" s="21">
        <v>0.87280000000000002</v>
      </c>
      <c r="L1475" s="21">
        <v>1.37E-2</v>
      </c>
      <c r="M1475" s="4">
        <v>0</v>
      </c>
      <c r="N1475" s="4">
        <v>0</v>
      </c>
      <c r="O1475" s="4">
        <v>0</v>
      </c>
      <c r="P1475" s="4">
        <v>78.099999999999994</v>
      </c>
      <c r="Q1475" s="15">
        <v>0</v>
      </c>
      <c r="R1475" s="15">
        <v>6231.79</v>
      </c>
      <c r="S1475" s="15">
        <v>1827.33</v>
      </c>
      <c r="T1475" s="15">
        <v>1022060.52</v>
      </c>
      <c r="U1475" s="22">
        <f t="shared" si="115"/>
        <v>1000499.78</v>
      </c>
      <c r="V1475" s="23">
        <f t="shared" si="116"/>
        <v>2.1095365272498726E-2</v>
      </c>
      <c r="W1475" s="24">
        <f>Parametros!$B$4*H1475+Parametros!$B$5*K1475*100+Parametros!$B$6*P1475+Parametros!$B$7*(1-L1475)*100</f>
        <v>89.32350000000001</v>
      </c>
      <c r="X1475" s="16">
        <f>INDEX('Tasa Referencia'!$B$2:$B$37,MATCH(B1475,'Tasa Referencia'!$A$2:$A$37,0))</f>
        <v>7.4300000000000005E-2</v>
      </c>
      <c r="Y1475" s="16">
        <f>INDEX('Catalogo Proveedores'!$N$2:$N$101,MATCH(A1475,'Catalogo Proveedores'!$A$2:$A$101,0))</f>
        <v>3.2100000000000004E-2</v>
      </c>
      <c r="Z1475" s="14">
        <v>-2.31E-3</v>
      </c>
      <c r="AA1475" s="16">
        <f t="shared" si="117"/>
        <v>0.10409</v>
      </c>
      <c r="AB1475" s="25">
        <f t="shared" si="118"/>
        <v>8.2859287059400266E-3</v>
      </c>
      <c r="AC1475" s="23">
        <f t="shared" si="119"/>
        <v>1.28094365665587E-2</v>
      </c>
    </row>
    <row r="1476" spans="1:29" x14ac:dyDescent="0.3">
      <c r="A1476" s="4" t="s">
        <v>156</v>
      </c>
      <c r="B1476" s="18">
        <v>45962</v>
      </c>
      <c r="C1476" s="4" t="s">
        <v>282</v>
      </c>
      <c r="D1476" s="4">
        <v>11</v>
      </c>
      <c r="E1476" s="15">
        <v>982526.45</v>
      </c>
      <c r="F1476" s="19">
        <v>1.1655</v>
      </c>
      <c r="G1476" s="20">
        <v>0</v>
      </c>
      <c r="H1476" s="4">
        <v>92.8</v>
      </c>
      <c r="I1476" s="4">
        <v>4</v>
      </c>
      <c r="J1476" s="4">
        <v>1</v>
      </c>
      <c r="K1476" s="21">
        <v>0.85680000000000001</v>
      </c>
      <c r="L1476" s="21">
        <v>1.77E-2</v>
      </c>
      <c r="M1476" s="4">
        <v>2</v>
      </c>
      <c r="N1476" s="4">
        <v>0</v>
      </c>
      <c r="O1476" s="4">
        <v>0</v>
      </c>
      <c r="P1476" s="4">
        <v>79.900000000000006</v>
      </c>
      <c r="Q1476" s="15">
        <v>17815.02</v>
      </c>
      <c r="R1476" s="15">
        <v>6888.83</v>
      </c>
      <c r="S1476" s="15">
        <v>2152.44</v>
      </c>
      <c r="T1476" s="15">
        <v>1000977.16</v>
      </c>
      <c r="U1476" s="22">
        <f t="shared" si="115"/>
        <v>1005077.86</v>
      </c>
      <c r="V1476" s="23">
        <f t="shared" si="116"/>
        <v>-4.0966968716848176E-3</v>
      </c>
      <c r="W1476" s="24">
        <f>Parametros!$B$4*H1476+Parametros!$B$5*K1476*100+Parametros!$B$6*P1476+Parametros!$B$7*(1-L1476)*100</f>
        <v>88.898499999999999</v>
      </c>
      <c r="X1476" s="16">
        <f>INDEX('Tasa Referencia'!$B$2:$B$37,MATCH(B1476,'Tasa Referencia'!$A$2:$A$37,0))</f>
        <v>7.2800000000000004E-2</v>
      </c>
      <c r="Y1476" s="16">
        <f>INDEX('Catalogo Proveedores'!$N$2:$N$101,MATCH(A1476,'Catalogo Proveedores'!$A$2:$A$101,0))</f>
        <v>3.2100000000000004E-2</v>
      </c>
      <c r="Z1476" s="14">
        <v>-3.1800000000000001E-3</v>
      </c>
      <c r="AA1476" s="16">
        <f t="shared" si="117"/>
        <v>0.10172</v>
      </c>
      <c r="AB1476" s="25">
        <f t="shared" si="118"/>
        <v>8.1053884793007569E-3</v>
      </c>
      <c r="AC1476" s="23">
        <f t="shared" si="119"/>
        <v>-1.2202085350985575E-2</v>
      </c>
    </row>
    <row r="1477" spans="1:29" x14ac:dyDescent="0.3">
      <c r="A1477" s="4" t="s">
        <v>156</v>
      </c>
      <c r="B1477" s="18">
        <v>45992</v>
      </c>
      <c r="C1477" s="4" t="s">
        <v>282</v>
      </c>
      <c r="D1477" s="4">
        <v>12</v>
      </c>
      <c r="E1477" s="15">
        <v>1022930.22</v>
      </c>
      <c r="F1477" s="19">
        <v>1.1655</v>
      </c>
      <c r="G1477" s="20">
        <v>0</v>
      </c>
      <c r="H1477" s="4">
        <v>93.1</v>
      </c>
      <c r="I1477" s="4">
        <v>5</v>
      </c>
      <c r="J1477" s="4">
        <v>1</v>
      </c>
      <c r="K1477" s="21">
        <v>0.8921</v>
      </c>
      <c r="L1477" s="21">
        <v>2.1700000000000001E-2</v>
      </c>
      <c r="M1477" s="4">
        <v>1</v>
      </c>
      <c r="N1477" s="4">
        <v>0</v>
      </c>
      <c r="O1477" s="4">
        <v>0</v>
      </c>
      <c r="P1477" s="4">
        <v>85.8</v>
      </c>
      <c r="Q1477" s="15">
        <v>1603.97</v>
      </c>
      <c r="R1477" s="15">
        <v>9646.59</v>
      </c>
      <c r="S1477" s="15">
        <v>2613.17</v>
      </c>
      <c r="T1477" s="15">
        <v>1070866.29</v>
      </c>
      <c r="U1477" s="22">
        <f t="shared" si="115"/>
        <v>1031567.6099999999</v>
      </c>
      <c r="V1477" s="23">
        <f t="shared" si="116"/>
        <v>3.6698026977765981E-2</v>
      </c>
      <c r="W1477" s="24">
        <f>Parametros!$B$4*H1477+Parametros!$B$5*K1477*100+Parametros!$B$6*P1477+Parametros!$B$7*(1-L1477)*100</f>
        <v>91.18249999999999</v>
      </c>
      <c r="X1477" s="16">
        <f>INDEX('Tasa Referencia'!$B$2:$B$37,MATCH(B1477,'Tasa Referencia'!$A$2:$A$37,0))</f>
        <v>6.9599999999999995E-2</v>
      </c>
      <c r="Y1477" s="16">
        <f>INDEX('Catalogo Proveedores'!$N$2:$N$101,MATCH(A1477,'Catalogo Proveedores'!$A$2:$A$101,0))</f>
        <v>3.2100000000000004E-2</v>
      </c>
      <c r="Z1477" s="14">
        <v>1.9000000000000001E-4</v>
      </c>
      <c r="AA1477" s="16">
        <f t="shared" si="117"/>
        <v>0.10188999999999999</v>
      </c>
      <c r="AB1477" s="25">
        <f t="shared" si="118"/>
        <v>8.1183504688049357E-3</v>
      </c>
      <c r="AC1477" s="23">
        <f t="shared" si="119"/>
        <v>2.8579676508961045E-2</v>
      </c>
    </row>
    <row r="1478" spans="1:29" x14ac:dyDescent="0.3">
      <c r="A1478" s="4" t="s">
        <v>158</v>
      </c>
      <c r="B1478" s="18">
        <v>44927</v>
      </c>
      <c r="C1478" s="4" t="s">
        <v>279</v>
      </c>
      <c r="D1478" s="4">
        <v>1</v>
      </c>
      <c r="E1478" s="15">
        <v>607458.71</v>
      </c>
      <c r="F1478" s="19">
        <v>1</v>
      </c>
      <c r="G1478" s="20">
        <v>0</v>
      </c>
      <c r="H1478" s="4">
        <v>85.2</v>
      </c>
      <c r="I1478" s="4">
        <v>5</v>
      </c>
      <c r="J1478" s="4">
        <v>1</v>
      </c>
      <c r="K1478" s="21">
        <v>0.81559999999999999</v>
      </c>
      <c r="L1478" s="21">
        <v>8.6400000000000005E-2</v>
      </c>
      <c r="M1478" s="4">
        <v>1</v>
      </c>
      <c r="N1478" s="4">
        <v>0</v>
      </c>
      <c r="O1478" s="4">
        <v>0</v>
      </c>
      <c r="P1478" s="4">
        <v>75.900000000000006</v>
      </c>
      <c r="Q1478" s="15">
        <v>2678.76</v>
      </c>
      <c r="R1478" s="15">
        <v>36728.400000000001</v>
      </c>
      <c r="S1478" s="15">
        <v>16956.32</v>
      </c>
      <c r="T1478" s="15">
        <v>646959.11</v>
      </c>
      <c r="U1478" s="22">
        <f t="shared" si="115"/>
        <v>629909.55000000005</v>
      </c>
      <c r="V1478" s="23">
        <f t="shared" si="116"/>
        <v>2.6353381127904574E-2</v>
      </c>
      <c r="W1478" s="24">
        <f>Parametros!$B$4*H1478+Parametros!$B$5*K1478*100+Parametros!$B$6*P1478+Parametros!$B$7*(1-L1478)*100</f>
        <v>83.171999999999997</v>
      </c>
      <c r="X1478" s="16">
        <f>INDEX('Tasa Referencia'!$B$2:$B$37,MATCH(B1478,'Tasa Referencia'!$A$2:$A$37,0))</f>
        <v>0.1125</v>
      </c>
      <c r="Y1478" s="16">
        <f>INDEX('Catalogo Proveedores'!$N$2:$N$101,MATCH(A1478,'Catalogo Proveedores'!$A$2:$A$101,0))</f>
        <v>3.7699999999999997E-2</v>
      </c>
      <c r="Z1478" s="14">
        <v>1.42E-3</v>
      </c>
      <c r="AA1478" s="16">
        <f t="shared" si="117"/>
        <v>0.15162</v>
      </c>
      <c r="AB1478" s="25">
        <f t="shared" si="118"/>
        <v>1.1833606840650823E-2</v>
      </c>
      <c r="AC1478" s="23">
        <f t="shared" si="119"/>
        <v>1.4519774287253751E-2</v>
      </c>
    </row>
    <row r="1479" spans="1:29" x14ac:dyDescent="0.3">
      <c r="A1479" s="4" t="s">
        <v>158</v>
      </c>
      <c r="B1479" s="18">
        <v>44958</v>
      </c>
      <c r="C1479" s="4" t="s">
        <v>279</v>
      </c>
      <c r="D1479" s="4">
        <v>2</v>
      </c>
      <c r="E1479" s="15">
        <v>697681.45</v>
      </c>
      <c r="F1479" s="19">
        <v>1</v>
      </c>
      <c r="G1479" s="20">
        <v>0</v>
      </c>
      <c r="H1479" s="4">
        <v>84.5</v>
      </c>
      <c r="I1479" s="4">
        <v>4</v>
      </c>
      <c r="J1479" s="4">
        <v>1</v>
      </c>
      <c r="K1479" s="21">
        <v>0.81579999999999997</v>
      </c>
      <c r="L1479" s="21">
        <v>5.5199999999999999E-2</v>
      </c>
      <c r="M1479" s="4">
        <v>0</v>
      </c>
      <c r="N1479" s="4">
        <v>0</v>
      </c>
      <c r="O1479" s="4">
        <v>0</v>
      </c>
      <c r="P1479" s="4">
        <v>79.8</v>
      </c>
      <c r="Q1479" s="15">
        <v>0</v>
      </c>
      <c r="R1479" s="15">
        <v>19466.95</v>
      </c>
      <c r="S1479" s="15">
        <v>12942.62</v>
      </c>
      <c r="T1479" s="15">
        <v>766523.63</v>
      </c>
      <c r="U1479" s="22">
        <f t="shared" si="115"/>
        <v>704205.77999999991</v>
      </c>
      <c r="V1479" s="23">
        <f t="shared" si="116"/>
        <v>8.1299320152726534E-2</v>
      </c>
      <c r="W1479" s="24">
        <f>Parametros!$B$4*H1479+Parametros!$B$5*K1479*100+Parametros!$B$6*P1479+Parametros!$B$7*(1-L1479)*100</f>
        <v>84.180999999999997</v>
      </c>
      <c r="X1479" s="16">
        <f>INDEX('Tasa Referencia'!$B$2:$B$37,MATCH(B1479,'Tasa Referencia'!$A$2:$A$37,0))</f>
        <v>0.11409999999999999</v>
      </c>
      <c r="Y1479" s="16">
        <f>INDEX('Catalogo Proveedores'!$N$2:$N$101,MATCH(A1479,'Catalogo Proveedores'!$A$2:$A$101,0))</f>
        <v>3.7699999999999997E-2</v>
      </c>
      <c r="Z1479" s="14">
        <v>1.7600000000000001E-3</v>
      </c>
      <c r="AA1479" s="16">
        <f t="shared" si="117"/>
        <v>0.15356</v>
      </c>
      <c r="AB1479" s="25">
        <f t="shared" si="118"/>
        <v>1.1975540466450996E-2</v>
      </c>
      <c r="AC1479" s="23">
        <f t="shared" si="119"/>
        <v>6.9323779686275538E-2</v>
      </c>
    </row>
    <row r="1480" spans="1:29" x14ac:dyDescent="0.3">
      <c r="A1480" s="4" t="s">
        <v>158</v>
      </c>
      <c r="B1480" s="18">
        <v>44986</v>
      </c>
      <c r="C1480" s="4" t="s">
        <v>279</v>
      </c>
      <c r="D1480" s="4">
        <v>3</v>
      </c>
      <c r="E1480" s="15">
        <v>719321.33</v>
      </c>
      <c r="F1480" s="19">
        <v>1</v>
      </c>
      <c r="G1480" s="20">
        <v>0</v>
      </c>
      <c r="H1480" s="4">
        <v>81</v>
      </c>
      <c r="I1480" s="4">
        <v>6</v>
      </c>
      <c r="J1480" s="4">
        <v>2</v>
      </c>
      <c r="K1480" s="21">
        <v>0.71930000000000005</v>
      </c>
      <c r="L1480" s="21">
        <v>0.10299999999999999</v>
      </c>
      <c r="M1480" s="4">
        <v>1</v>
      </c>
      <c r="N1480" s="4">
        <v>0</v>
      </c>
      <c r="O1480" s="4">
        <v>0</v>
      </c>
      <c r="P1480" s="4">
        <v>76.5</v>
      </c>
      <c r="Q1480" s="15">
        <v>31985.35</v>
      </c>
      <c r="R1480" s="15">
        <v>31753</v>
      </c>
      <c r="S1480" s="15">
        <v>25093.97</v>
      </c>
      <c r="T1480" s="15">
        <v>744327.76</v>
      </c>
      <c r="U1480" s="22">
        <f t="shared" si="115"/>
        <v>757965.71</v>
      </c>
      <c r="V1480" s="23">
        <f t="shared" si="116"/>
        <v>-1.8322506203449881E-2</v>
      </c>
      <c r="W1480" s="24">
        <f>Parametros!$B$4*H1480+Parametros!$B$5*K1480*100+Parametros!$B$6*P1480+Parametros!$B$7*(1-L1480)*100</f>
        <v>78.683999999999997</v>
      </c>
      <c r="X1480" s="16">
        <f>INDEX('Tasa Referencia'!$B$2:$B$37,MATCH(B1480,'Tasa Referencia'!$A$2:$A$37,0))</f>
        <v>0.114</v>
      </c>
      <c r="Y1480" s="16">
        <f>INDEX('Catalogo Proveedores'!$N$2:$N$101,MATCH(A1480,'Catalogo Proveedores'!$A$2:$A$101,0))</f>
        <v>3.7699999999999997E-2</v>
      </c>
      <c r="Z1480" s="14">
        <v>2.5400000000000002E-3</v>
      </c>
      <c r="AA1480" s="16">
        <f t="shared" si="117"/>
        <v>0.15423999999999999</v>
      </c>
      <c r="AB1480" s="25">
        <f t="shared" si="118"/>
        <v>1.2025238612207723E-2</v>
      </c>
      <c r="AC1480" s="23">
        <f t="shared" si="119"/>
        <v>-3.0347744815657603E-2</v>
      </c>
    </row>
    <row r="1481" spans="1:29" x14ac:dyDescent="0.3">
      <c r="A1481" s="4" t="s">
        <v>158</v>
      </c>
      <c r="B1481" s="18">
        <v>45017</v>
      </c>
      <c r="C1481" s="4" t="s">
        <v>279</v>
      </c>
      <c r="D1481" s="4">
        <v>4</v>
      </c>
      <c r="E1481" s="15">
        <v>708408.78</v>
      </c>
      <c r="F1481" s="19">
        <v>1.0827</v>
      </c>
      <c r="G1481" s="20">
        <v>8.2699999999999996E-2</v>
      </c>
      <c r="H1481" s="4">
        <v>84.9</v>
      </c>
      <c r="I1481" s="4">
        <v>6</v>
      </c>
      <c r="J1481" s="4">
        <v>1</v>
      </c>
      <c r="K1481" s="21">
        <v>0.76390000000000002</v>
      </c>
      <c r="L1481" s="21">
        <v>8.2299999999999998E-2</v>
      </c>
      <c r="M1481" s="4">
        <v>0</v>
      </c>
      <c r="N1481" s="4">
        <v>0</v>
      </c>
      <c r="O1481" s="4">
        <v>0</v>
      </c>
      <c r="P1481" s="4">
        <v>77.8</v>
      </c>
      <c r="Q1481" s="15">
        <v>0</v>
      </c>
      <c r="R1481" s="15">
        <v>21650.42</v>
      </c>
      <c r="S1481" s="15">
        <v>18900.28</v>
      </c>
      <c r="T1481" s="15">
        <v>745025.71</v>
      </c>
      <c r="U1481" s="22">
        <f t="shared" si="115"/>
        <v>711158.92</v>
      </c>
      <c r="V1481" s="23">
        <f t="shared" si="116"/>
        <v>4.5457209792129083E-2</v>
      </c>
      <c r="W1481" s="24">
        <f>Parametros!$B$4*H1481+Parametros!$B$5*K1481*100+Parametros!$B$6*P1481+Parametros!$B$7*(1-L1481)*100</f>
        <v>81.957499999999996</v>
      </c>
      <c r="X1481" s="16">
        <f>INDEX('Tasa Referencia'!$B$2:$B$37,MATCH(B1481,'Tasa Referencia'!$A$2:$A$37,0))</f>
        <v>0.1119</v>
      </c>
      <c r="Y1481" s="16">
        <f>INDEX('Catalogo Proveedores'!$N$2:$N$101,MATCH(A1481,'Catalogo Proveedores'!$A$2:$A$101,0))</f>
        <v>3.7699999999999997E-2</v>
      </c>
      <c r="Z1481" s="14">
        <v>9.1E-4</v>
      </c>
      <c r="AA1481" s="16">
        <f t="shared" si="117"/>
        <v>0.15051</v>
      </c>
      <c r="AB1481" s="25">
        <f t="shared" si="118"/>
        <v>1.1752298786511739E-2</v>
      </c>
      <c r="AC1481" s="23">
        <f t="shared" si="119"/>
        <v>3.3704911005617344E-2</v>
      </c>
    </row>
    <row r="1482" spans="1:29" x14ac:dyDescent="0.3">
      <c r="A1482" s="4" t="s">
        <v>158</v>
      </c>
      <c r="B1482" s="18">
        <v>45047</v>
      </c>
      <c r="C1482" s="4" t="s">
        <v>279</v>
      </c>
      <c r="D1482" s="4">
        <v>5</v>
      </c>
      <c r="E1482" s="15">
        <v>747893.53</v>
      </c>
      <c r="F1482" s="19">
        <v>1.0827</v>
      </c>
      <c r="G1482" s="20">
        <v>0</v>
      </c>
      <c r="H1482" s="4">
        <v>85.3</v>
      </c>
      <c r="I1482" s="4">
        <v>4</v>
      </c>
      <c r="J1482" s="4">
        <v>1</v>
      </c>
      <c r="K1482" s="21">
        <v>0.86580000000000001</v>
      </c>
      <c r="L1482" s="21">
        <v>7.7499999999999999E-2</v>
      </c>
      <c r="M1482" s="4">
        <v>0</v>
      </c>
      <c r="N1482" s="4">
        <v>1</v>
      </c>
      <c r="O1482" s="4">
        <v>18.3</v>
      </c>
      <c r="P1482" s="4">
        <v>81.599999999999994</v>
      </c>
      <c r="Q1482" s="15">
        <v>33647.71</v>
      </c>
      <c r="R1482" s="15">
        <v>37261.379999999997</v>
      </c>
      <c r="S1482" s="15">
        <v>18884.849999999999</v>
      </c>
      <c r="T1482" s="15">
        <v>816188.12</v>
      </c>
      <c r="U1482" s="22">
        <f t="shared" si="115"/>
        <v>799917.77</v>
      </c>
      <c r="V1482" s="23">
        <f t="shared" si="116"/>
        <v>1.9934558714233646E-2</v>
      </c>
      <c r="W1482" s="24">
        <f>Parametros!$B$4*H1482+Parametros!$B$5*K1482*100+Parametros!$B$6*P1482+Parametros!$B$7*(1-L1482)*100</f>
        <v>85.986500000000007</v>
      </c>
      <c r="X1482" s="16">
        <f>INDEX('Tasa Referencia'!$B$2:$B$37,MATCH(B1482,'Tasa Referencia'!$A$2:$A$37,0))</f>
        <v>0.11210000000000001</v>
      </c>
      <c r="Y1482" s="16">
        <f>INDEX('Catalogo Proveedores'!$N$2:$N$101,MATCH(A1482,'Catalogo Proveedores'!$A$2:$A$101,0))</f>
        <v>3.7699999999999997E-2</v>
      </c>
      <c r="Z1482" s="14">
        <v>-8.4999999999999995E-4</v>
      </c>
      <c r="AA1482" s="16">
        <f t="shared" si="117"/>
        <v>0.14895</v>
      </c>
      <c r="AB1482" s="25">
        <f t="shared" si="118"/>
        <v>1.163790637840445E-2</v>
      </c>
      <c r="AC1482" s="23">
        <f t="shared" si="119"/>
        <v>8.2966523358291959E-3</v>
      </c>
    </row>
    <row r="1483" spans="1:29" x14ac:dyDescent="0.3">
      <c r="A1483" s="4" t="s">
        <v>158</v>
      </c>
      <c r="B1483" s="18">
        <v>45078</v>
      </c>
      <c r="C1483" s="4" t="s">
        <v>279</v>
      </c>
      <c r="D1483" s="4">
        <v>6</v>
      </c>
      <c r="E1483" s="15">
        <v>782750.37</v>
      </c>
      <c r="F1483" s="19">
        <v>1.0827</v>
      </c>
      <c r="G1483" s="20">
        <v>0</v>
      </c>
      <c r="H1483" s="4">
        <v>84.9</v>
      </c>
      <c r="I1483" s="4">
        <v>5</v>
      </c>
      <c r="J1483" s="4">
        <v>1</v>
      </c>
      <c r="K1483" s="21">
        <v>0.79239999999999999</v>
      </c>
      <c r="L1483" s="21">
        <v>5.2699999999999997E-2</v>
      </c>
      <c r="M1483" s="4">
        <v>0</v>
      </c>
      <c r="N1483" s="4">
        <v>0</v>
      </c>
      <c r="O1483" s="4">
        <v>0</v>
      </c>
      <c r="P1483" s="4">
        <v>81.7</v>
      </c>
      <c r="Q1483" s="15">
        <v>0</v>
      </c>
      <c r="R1483" s="15">
        <v>16257.72</v>
      </c>
      <c r="S1483" s="15">
        <v>13949.49</v>
      </c>
      <c r="T1483" s="15">
        <v>836738.75</v>
      </c>
      <c r="U1483" s="22">
        <f t="shared" si="115"/>
        <v>785058.6</v>
      </c>
      <c r="V1483" s="23">
        <f t="shared" si="116"/>
        <v>6.1763782303616302E-2</v>
      </c>
      <c r="W1483" s="24">
        <f>Parametros!$B$4*H1483+Parametros!$B$5*K1483*100+Parametros!$B$6*P1483+Parametros!$B$7*(1-L1483)*100</f>
        <v>84.036500000000004</v>
      </c>
      <c r="X1483" s="16">
        <f>INDEX('Tasa Referencia'!$B$2:$B$37,MATCH(B1483,'Tasa Referencia'!$A$2:$A$37,0))</f>
        <v>0.1119</v>
      </c>
      <c r="Y1483" s="16">
        <f>INDEX('Catalogo Proveedores'!$N$2:$N$101,MATCH(A1483,'Catalogo Proveedores'!$A$2:$A$101,0))</f>
        <v>3.7699999999999997E-2</v>
      </c>
      <c r="Z1483" s="14">
        <v>-3.5200000000000001E-3</v>
      </c>
      <c r="AA1483" s="16">
        <f t="shared" si="117"/>
        <v>0.14608000000000002</v>
      </c>
      <c r="AB1483" s="25">
        <f t="shared" si="118"/>
        <v>1.1427081265002359E-2</v>
      </c>
      <c r="AC1483" s="23">
        <f t="shared" si="119"/>
        <v>5.0336701038613943E-2</v>
      </c>
    </row>
    <row r="1484" spans="1:29" x14ac:dyDescent="0.3">
      <c r="A1484" s="4" t="s">
        <v>158</v>
      </c>
      <c r="B1484" s="18">
        <v>45108</v>
      </c>
      <c r="C1484" s="4" t="s">
        <v>279</v>
      </c>
      <c r="D1484" s="4">
        <v>7</v>
      </c>
      <c r="E1484" s="15">
        <v>767440.39</v>
      </c>
      <c r="F1484" s="19">
        <v>1.0827</v>
      </c>
      <c r="G1484" s="20">
        <v>0</v>
      </c>
      <c r="H1484" s="4">
        <v>85.7</v>
      </c>
      <c r="I1484" s="4">
        <v>6</v>
      </c>
      <c r="J1484" s="4">
        <v>1</v>
      </c>
      <c r="K1484" s="21">
        <v>0.7913</v>
      </c>
      <c r="L1484" s="21">
        <v>5.8200000000000002E-2</v>
      </c>
      <c r="M1484" s="4">
        <v>1</v>
      </c>
      <c r="N1484" s="4">
        <v>0</v>
      </c>
      <c r="O1484" s="4">
        <v>0</v>
      </c>
      <c r="P1484" s="4">
        <v>75.400000000000006</v>
      </c>
      <c r="Q1484" s="15">
        <v>2352.88</v>
      </c>
      <c r="R1484" s="15">
        <v>24710.16</v>
      </c>
      <c r="S1484" s="15">
        <v>14930.25</v>
      </c>
      <c r="T1484" s="15">
        <v>822335.56</v>
      </c>
      <c r="U1484" s="22">
        <f t="shared" si="115"/>
        <v>779573.18</v>
      </c>
      <c r="V1484" s="23">
        <f t="shared" si="116"/>
        <v>5.2001131995313449E-2</v>
      </c>
      <c r="W1484" s="24">
        <f>Parametros!$B$4*H1484+Parametros!$B$5*K1484*100+Parametros!$B$6*P1484+Parametros!$B$7*(1-L1484)*100</f>
        <v>82.940999999999988</v>
      </c>
      <c r="X1484" s="16">
        <f>INDEX('Tasa Referencia'!$B$2:$B$37,MATCH(B1484,'Tasa Referencia'!$A$2:$A$37,0))</f>
        <v>0.1132</v>
      </c>
      <c r="Y1484" s="16">
        <f>INDEX('Catalogo Proveedores'!$N$2:$N$101,MATCH(A1484,'Catalogo Proveedores'!$A$2:$A$101,0))</f>
        <v>3.7699999999999997E-2</v>
      </c>
      <c r="Z1484" s="14">
        <v>-1.75E-3</v>
      </c>
      <c r="AA1484" s="16">
        <f t="shared" si="117"/>
        <v>0.14914999999999998</v>
      </c>
      <c r="AB1484" s="25">
        <f t="shared" si="118"/>
        <v>1.1652580025413473E-2</v>
      </c>
      <c r="AC1484" s="23">
        <f t="shared" si="119"/>
        <v>4.0348551969899976E-2</v>
      </c>
    </row>
    <row r="1485" spans="1:29" x14ac:dyDescent="0.3">
      <c r="A1485" s="4" t="s">
        <v>158</v>
      </c>
      <c r="B1485" s="18">
        <v>45139</v>
      </c>
      <c r="C1485" s="4" t="s">
        <v>279</v>
      </c>
      <c r="D1485" s="4">
        <v>8</v>
      </c>
      <c r="E1485" s="15">
        <v>704995.56</v>
      </c>
      <c r="F1485" s="19">
        <v>1.0827</v>
      </c>
      <c r="G1485" s="20">
        <v>0</v>
      </c>
      <c r="H1485" s="4">
        <v>84.4</v>
      </c>
      <c r="I1485" s="4">
        <v>5</v>
      </c>
      <c r="J1485" s="4">
        <v>1</v>
      </c>
      <c r="K1485" s="21">
        <v>0.82289999999999996</v>
      </c>
      <c r="L1485" s="21">
        <v>4.1000000000000002E-2</v>
      </c>
      <c r="M1485" s="4">
        <v>1</v>
      </c>
      <c r="N1485" s="4">
        <v>0</v>
      </c>
      <c r="O1485" s="4">
        <v>0</v>
      </c>
      <c r="P1485" s="4">
        <v>79.7</v>
      </c>
      <c r="Q1485" s="15">
        <v>12163.64</v>
      </c>
      <c r="R1485" s="15">
        <v>18435.650000000001</v>
      </c>
      <c r="S1485" s="15">
        <v>10072.51</v>
      </c>
      <c r="T1485" s="15">
        <v>760895.85</v>
      </c>
      <c r="U1485" s="22">
        <f t="shared" si="115"/>
        <v>725522.34000000008</v>
      </c>
      <c r="V1485" s="23">
        <f t="shared" si="116"/>
        <v>4.6489292851314534E-2</v>
      </c>
      <c r="W1485" s="24">
        <f>Parametros!$B$4*H1485+Parametros!$B$5*K1485*100+Parametros!$B$6*P1485+Parametros!$B$7*(1-L1485)*100</f>
        <v>84.551999999999992</v>
      </c>
      <c r="X1485" s="16">
        <f>INDEX('Tasa Referencia'!$B$2:$B$37,MATCH(B1485,'Tasa Referencia'!$A$2:$A$37,0))</f>
        <v>0.1124</v>
      </c>
      <c r="Y1485" s="16">
        <f>INDEX('Catalogo Proveedores'!$N$2:$N$101,MATCH(A1485,'Catalogo Proveedores'!$A$2:$A$101,0))</f>
        <v>3.7699999999999997E-2</v>
      </c>
      <c r="Z1485" s="14">
        <v>3.2000000000000002E-3</v>
      </c>
      <c r="AA1485" s="16">
        <f t="shared" si="117"/>
        <v>0.15330000000000002</v>
      </c>
      <c r="AB1485" s="25">
        <f t="shared" si="118"/>
        <v>1.1956531137000681E-2</v>
      </c>
      <c r="AC1485" s="23">
        <f t="shared" si="119"/>
        <v>3.4532761714313853E-2</v>
      </c>
    </row>
    <row r="1486" spans="1:29" x14ac:dyDescent="0.3">
      <c r="A1486" s="4" t="s">
        <v>158</v>
      </c>
      <c r="B1486" s="18">
        <v>45170</v>
      </c>
      <c r="C1486" s="4" t="s">
        <v>279</v>
      </c>
      <c r="D1486" s="4">
        <v>9</v>
      </c>
      <c r="E1486" s="15">
        <v>736899.82</v>
      </c>
      <c r="F1486" s="19">
        <v>1.0827</v>
      </c>
      <c r="G1486" s="20">
        <v>0</v>
      </c>
      <c r="H1486" s="4">
        <v>85.5</v>
      </c>
      <c r="I1486" s="4">
        <v>7</v>
      </c>
      <c r="J1486" s="4">
        <v>2</v>
      </c>
      <c r="K1486" s="21">
        <v>0.70520000000000005</v>
      </c>
      <c r="L1486" s="21">
        <v>4.9799999999999997E-2</v>
      </c>
      <c r="M1486" s="4">
        <v>1</v>
      </c>
      <c r="N1486" s="4">
        <v>1</v>
      </c>
      <c r="O1486" s="4">
        <v>84.6</v>
      </c>
      <c r="P1486" s="4">
        <v>78.7</v>
      </c>
      <c r="Q1486" s="15">
        <v>311392.78000000003</v>
      </c>
      <c r="R1486" s="15">
        <v>19089.61</v>
      </c>
      <c r="S1486" s="15">
        <v>13950.12</v>
      </c>
      <c r="T1486" s="15">
        <v>728189.97</v>
      </c>
      <c r="U1486" s="22">
        <f t="shared" si="115"/>
        <v>1053432.0899999999</v>
      </c>
      <c r="V1486" s="23">
        <f t="shared" si="116"/>
        <v>-0.44664460291865854</v>
      </c>
      <c r="W1486" s="24">
        <f>Parametros!$B$4*H1486+Parametros!$B$5*K1486*100+Parametros!$B$6*P1486+Parametros!$B$7*(1-L1486)*100</f>
        <v>81.073999999999998</v>
      </c>
      <c r="X1486" s="16">
        <f>INDEX('Tasa Referencia'!$B$2:$B$37,MATCH(B1486,'Tasa Referencia'!$A$2:$A$37,0))</f>
        <v>0.1134</v>
      </c>
      <c r="Y1486" s="16">
        <f>INDEX('Catalogo Proveedores'!$N$2:$N$101,MATCH(A1486,'Catalogo Proveedores'!$A$2:$A$101,0))</f>
        <v>3.7699999999999997E-2</v>
      </c>
      <c r="Z1486" s="14">
        <v>3.0100000000000001E-3</v>
      </c>
      <c r="AA1486" s="16">
        <f t="shared" si="117"/>
        <v>0.15411000000000002</v>
      </c>
      <c r="AB1486" s="25">
        <f t="shared" si="118"/>
        <v>1.2015739571498818E-2</v>
      </c>
      <c r="AC1486" s="23">
        <f t="shared" si="119"/>
        <v>-0.45866034249015736</v>
      </c>
    </row>
    <row r="1487" spans="1:29" x14ac:dyDescent="0.3">
      <c r="A1487" s="4" t="s">
        <v>158</v>
      </c>
      <c r="B1487" s="18">
        <v>45200</v>
      </c>
      <c r="C1487" s="4" t="s">
        <v>279</v>
      </c>
      <c r="D1487" s="4">
        <v>10</v>
      </c>
      <c r="E1487" s="15">
        <v>634241.1</v>
      </c>
      <c r="F1487" s="19">
        <v>1.0827</v>
      </c>
      <c r="G1487" s="20">
        <v>0</v>
      </c>
      <c r="H1487" s="4">
        <v>85.3</v>
      </c>
      <c r="I1487" s="4">
        <v>4</v>
      </c>
      <c r="J1487" s="4">
        <v>1</v>
      </c>
      <c r="K1487" s="21">
        <v>0.7893</v>
      </c>
      <c r="L1487" s="21">
        <v>7.9000000000000001E-2</v>
      </c>
      <c r="M1487" s="4">
        <v>1</v>
      </c>
      <c r="N1487" s="4">
        <v>0</v>
      </c>
      <c r="O1487" s="4">
        <v>0</v>
      </c>
      <c r="P1487" s="4">
        <v>74</v>
      </c>
      <c r="Q1487" s="15">
        <v>1036.33</v>
      </c>
      <c r="R1487" s="15">
        <v>29037.87</v>
      </c>
      <c r="S1487" s="15">
        <v>16301.06</v>
      </c>
      <c r="T1487" s="15">
        <v>683716.61</v>
      </c>
      <c r="U1487" s="22">
        <f t="shared" si="115"/>
        <v>648014.23999999987</v>
      </c>
      <c r="V1487" s="23">
        <f t="shared" si="116"/>
        <v>5.2218081991601918E-2</v>
      </c>
      <c r="W1487" s="24">
        <f>Parametros!$B$4*H1487+Parametros!$B$5*K1487*100+Parametros!$B$6*P1487+Parametros!$B$7*(1-L1487)*100</f>
        <v>82.148999999999987</v>
      </c>
      <c r="X1487" s="16">
        <f>INDEX('Tasa Referencia'!$B$2:$B$37,MATCH(B1487,'Tasa Referencia'!$A$2:$A$37,0))</f>
        <v>0.1103</v>
      </c>
      <c r="Y1487" s="16">
        <f>INDEX('Catalogo Proveedores'!$N$2:$N$101,MATCH(A1487,'Catalogo Proveedores'!$A$2:$A$101,0))</f>
        <v>3.7699999999999997E-2</v>
      </c>
      <c r="Z1487" s="14">
        <v>2.7599999999999999E-3</v>
      </c>
      <c r="AA1487" s="16">
        <f t="shared" si="117"/>
        <v>0.15076000000000001</v>
      </c>
      <c r="AB1487" s="25">
        <f t="shared" si="118"/>
        <v>1.1770617683291018E-2</v>
      </c>
      <c r="AC1487" s="23">
        <f t="shared" si="119"/>
        <v>4.04474643083109E-2</v>
      </c>
    </row>
    <row r="1488" spans="1:29" x14ac:dyDescent="0.3">
      <c r="A1488" s="4" t="s">
        <v>158</v>
      </c>
      <c r="B1488" s="18">
        <v>45231</v>
      </c>
      <c r="C1488" s="4" t="s">
        <v>279</v>
      </c>
      <c r="D1488" s="4">
        <v>11</v>
      </c>
      <c r="E1488" s="15">
        <v>646842.48</v>
      </c>
      <c r="F1488" s="19">
        <v>1.0827</v>
      </c>
      <c r="G1488" s="20">
        <v>0</v>
      </c>
      <c r="H1488" s="4">
        <v>88.1</v>
      </c>
      <c r="I1488" s="4">
        <v>5</v>
      </c>
      <c r="J1488" s="4">
        <v>1</v>
      </c>
      <c r="K1488" s="21">
        <v>0.80659999999999998</v>
      </c>
      <c r="L1488" s="21">
        <v>5.9299999999999999E-2</v>
      </c>
      <c r="M1488" s="4">
        <v>4</v>
      </c>
      <c r="N1488" s="4">
        <v>0</v>
      </c>
      <c r="O1488" s="4">
        <v>0</v>
      </c>
      <c r="P1488" s="4">
        <v>84.6</v>
      </c>
      <c r="Q1488" s="15">
        <v>28463.98</v>
      </c>
      <c r="R1488" s="15">
        <v>22047.33</v>
      </c>
      <c r="S1488" s="15">
        <v>12806.68</v>
      </c>
      <c r="T1488" s="15">
        <v>713357.47</v>
      </c>
      <c r="U1488" s="22">
        <f t="shared" si="115"/>
        <v>684547.10999999987</v>
      </c>
      <c r="V1488" s="23">
        <f t="shared" si="116"/>
        <v>4.0386988587923674E-2</v>
      </c>
      <c r="W1488" s="24">
        <f>Parametros!$B$4*H1488+Parametros!$B$5*K1488*100+Parametros!$B$6*P1488+Parametros!$B$7*(1-L1488)*100</f>
        <v>86.063499999999991</v>
      </c>
      <c r="X1488" s="16">
        <f>INDEX('Tasa Referencia'!$B$2:$B$37,MATCH(B1488,'Tasa Referencia'!$A$2:$A$37,0))</f>
        <v>0.1144</v>
      </c>
      <c r="Y1488" s="16">
        <f>INDEX('Catalogo Proveedores'!$N$2:$N$101,MATCH(A1488,'Catalogo Proveedores'!$A$2:$A$101,0))</f>
        <v>3.7699999999999997E-2</v>
      </c>
      <c r="Z1488" s="14">
        <v>7.3200000000000001E-3</v>
      </c>
      <c r="AA1488" s="16">
        <f t="shared" si="117"/>
        <v>0.15942000000000001</v>
      </c>
      <c r="AB1488" s="25">
        <f t="shared" si="118"/>
        <v>1.2402943035099367E-2</v>
      </c>
      <c r="AC1488" s="23">
        <f t="shared" si="119"/>
        <v>2.7984045552824306E-2</v>
      </c>
    </row>
    <row r="1489" spans="1:29" x14ac:dyDescent="0.3">
      <c r="A1489" s="4" t="s">
        <v>158</v>
      </c>
      <c r="B1489" s="18">
        <v>45261</v>
      </c>
      <c r="C1489" s="4" t="s">
        <v>279</v>
      </c>
      <c r="D1489" s="4">
        <v>12</v>
      </c>
      <c r="E1489" s="15">
        <v>659183.21</v>
      </c>
      <c r="F1489" s="19">
        <v>1.0827</v>
      </c>
      <c r="G1489" s="20">
        <v>0</v>
      </c>
      <c r="H1489" s="4">
        <v>82.7</v>
      </c>
      <c r="I1489" s="4">
        <v>5</v>
      </c>
      <c r="J1489" s="4">
        <v>1</v>
      </c>
      <c r="K1489" s="21">
        <v>0.81320000000000003</v>
      </c>
      <c r="L1489" s="21">
        <v>9.2899999999999996E-2</v>
      </c>
      <c r="M1489" s="4">
        <v>1</v>
      </c>
      <c r="N1489" s="4">
        <v>0</v>
      </c>
      <c r="O1489" s="4">
        <v>0</v>
      </c>
      <c r="P1489" s="4">
        <v>71.900000000000006</v>
      </c>
      <c r="Q1489" s="15">
        <v>1217.52</v>
      </c>
      <c r="R1489" s="15">
        <v>37618.559999999998</v>
      </c>
      <c r="S1489" s="15">
        <v>19681.599999999999</v>
      </c>
      <c r="T1489" s="15">
        <v>702938.69</v>
      </c>
      <c r="U1489" s="22">
        <f t="shared" si="115"/>
        <v>678337.69000000006</v>
      </c>
      <c r="V1489" s="23">
        <f t="shared" si="116"/>
        <v>3.4997362287740752E-2</v>
      </c>
      <c r="W1489" s="24">
        <f>Parametros!$B$4*H1489+Parametros!$B$5*K1489*100+Parametros!$B$6*P1489+Parametros!$B$7*(1-L1489)*100</f>
        <v>81.327500000000001</v>
      </c>
      <c r="X1489" s="16">
        <f>INDEX('Tasa Referencia'!$B$2:$B$37,MATCH(B1489,'Tasa Referencia'!$A$2:$A$37,0))</f>
        <v>0.1124</v>
      </c>
      <c r="Y1489" s="16">
        <f>INDEX('Catalogo Proveedores'!$N$2:$N$101,MATCH(A1489,'Catalogo Proveedores'!$A$2:$A$101,0))</f>
        <v>3.7699999999999997E-2</v>
      </c>
      <c r="Z1489" s="14">
        <v>6.0699999999999999E-3</v>
      </c>
      <c r="AA1489" s="16">
        <f t="shared" si="117"/>
        <v>0.15617</v>
      </c>
      <c r="AB1489" s="25">
        <f t="shared" si="118"/>
        <v>1.2166147595092935E-2</v>
      </c>
      <c r="AC1489" s="23">
        <f t="shared" si="119"/>
        <v>2.2831214692647817E-2</v>
      </c>
    </row>
    <row r="1490" spans="1:29" x14ac:dyDescent="0.3">
      <c r="A1490" s="4" t="s">
        <v>158</v>
      </c>
      <c r="B1490" s="18">
        <v>45292</v>
      </c>
      <c r="C1490" s="4" t="s">
        <v>281</v>
      </c>
      <c r="D1490" s="4">
        <v>1</v>
      </c>
      <c r="E1490" s="15">
        <v>721551.87</v>
      </c>
      <c r="F1490" s="19">
        <v>1.0827</v>
      </c>
      <c r="G1490" s="20">
        <v>0</v>
      </c>
      <c r="H1490" s="4">
        <v>77.3</v>
      </c>
      <c r="I1490" s="4">
        <v>7</v>
      </c>
      <c r="J1490" s="4">
        <v>1</v>
      </c>
      <c r="K1490" s="21">
        <v>0.78669999999999995</v>
      </c>
      <c r="L1490" s="21">
        <v>6.8900000000000003E-2</v>
      </c>
      <c r="M1490" s="4">
        <v>0</v>
      </c>
      <c r="N1490" s="4">
        <v>0</v>
      </c>
      <c r="O1490" s="4">
        <v>0</v>
      </c>
      <c r="P1490" s="4">
        <v>74.3</v>
      </c>
      <c r="Q1490" s="15">
        <v>0</v>
      </c>
      <c r="R1490" s="15">
        <v>27128.22</v>
      </c>
      <c r="S1490" s="15">
        <v>16357.48</v>
      </c>
      <c r="T1490" s="15">
        <v>786141.73</v>
      </c>
      <c r="U1490" s="22">
        <f t="shared" si="115"/>
        <v>732322.61</v>
      </c>
      <c r="V1490" s="23">
        <f t="shared" si="116"/>
        <v>6.8459818307825993E-2</v>
      </c>
      <c r="W1490" s="24">
        <f>Parametros!$B$4*H1490+Parametros!$B$5*K1490*100+Parametros!$B$6*P1490+Parametros!$B$7*(1-L1490)*100</f>
        <v>79.482499999999987</v>
      </c>
      <c r="X1490" s="16">
        <f>INDEX('Tasa Referencia'!$B$2:$B$37,MATCH(B1490,'Tasa Referencia'!$A$2:$A$37,0))</f>
        <v>0.1133</v>
      </c>
      <c r="Y1490" s="16">
        <f>INDEX('Catalogo Proveedores'!$N$2:$N$101,MATCH(A1490,'Catalogo Proveedores'!$A$2:$A$101,0))</f>
        <v>3.7699999999999997E-2</v>
      </c>
      <c r="Z1490" s="14">
        <v>7.3499999999999998E-3</v>
      </c>
      <c r="AA1490" s="16">
        <f t="shared" si="117"/>
        <v>0.15834999999999999</v>
      </c>
      <c r="AB1490" s="25">
        <f t="shared" si="118"/>
        <v>1.2325049948737066E-2</v>
      </c>
      <c r="AC1490" s="23">
        <f t="shared" si="119"/>
        <v>5.6134768359088927E-2</v>
      </c>
    </row>
    <row r="1491" spans="1:29" x14ac:dyDescent="0.3">
      <c r="A1491" s="4" t="s">
        <v>158</v>
      </c>
      <c r="B1491" s="18">
        <v>45323</v>
      </c>
      <c r="C1491" s="4" t="s">
        <v>281</v>
      </c>
      <c r="D1491" s="4">
        <v>2</v>
      </c>
      <c r="E1491" s="15">
        <v>854596.25</v>
      </c>
      <c r="F1491" s="19">
        <v>1.0827</v>
      </c>
      <c r="G1491" s="20">
        <v>0</v>
      </c>
      <c r="H1491" s="4">
        <v>76.900000000000006</v>
      </c>
      <c r="I1491" s="4">
        <v>4</v>
      </c>
      <c r="J1491" s="4">
        <v>1</v>
      </c>
      <c r="K1491" s="21">
        <v>0.81610000000000005</v>
      </c>
      <c r="L1491" s="21">
        <v>8.2199999999999995E-2</v>
      </c>
      <c r="M1491" s="4">
        <v>1</v>
      </c>
      <c r="N1491" s="4">
        <v>0</v>
      </c>
      <c r="O1491" s="4">
        <v>0</v>
      </c>
      <c r="P1491" s="4">
        <v>80.5</v>
      </c>
      <c r="Q1491" s="15">
        <v>2205.16</v>
      </c>
      <c r="R1491" s="15">
        <v>48215.26</v>
      </c>
      <c r="S1491" s="15">
        <v>22778.37</v>
      </c>
      <c r="T1491" s="15">
        <v>908283.58</v>
      </c>
      <c r="U1491" s="22">
        <f t="shared" si="115"/>
        <v>882238.3</v>
      </c>
      <c r="V1491" s="23">
        <f t="shared" si="116"/>
        <v>2.8675273420664407E-2</v>
      </c>
      <c r="W1491" s="24">
        <f>Parametros!$B$4*H1491+Parametros!$B$5*K1491*100+Parametros!$B$6*P1491+Parametros!$B$7*(1-L1491)*100</f>
        <v>81.264999999999986</v>
      </c>
      <c r="X1491" s="16">
        <f>INDEX('Tasa Referencia'!$B$2:$B$37,MATCH(B1491,'Tasa Referencia'!$A$2:$A$37,0))</f>
        <v>0.1123</v>
      </c>
      <c r="Y1491" s="16">
        <f>INDEX('Catalogo Proveedores'!$N$2:$N$101,MATCH(A1491,'Catalogo Proveedores'!$A$2:$A$101,0))</f>
        <v>3.7699999999999997E-2</v>
      </c>
      <c r="Z1491" s="14">
        <v>6.4799999999999996E-3</v>
      </c>
      <c r="AA1491" s="16">
        <f t="shared" si="117"/>
        <v>0.15648000000000001</v>
      </c>
      <c r="AB1491" s="25">
        <f t="shared" si="118"/>
        <v>1.2188760543631716E-2</v>
      </c>
      <c r="AC1491" s="23">
        <f t="shared" si="119"/>
        <v>1.6486512877032691E-2</v>
      </c>
    </row>
    <row r="1492" spans="1:29" x14ac:dyDescent="0.3">
      <c r="A1492" s="4" t="s">
        <v>158</v>
      </c>
      <c r="B1492" s="18">
        <v>45352</v>
      </c>
      <c r="C1492" s="4" t="s">
        <v>281</v>
      </c>
      <c r="D1492" s="4">
        <v>3</v>
      </c>
      <c r="E1492" s="15">
        <v>841936.94</v>
      </c>
      <c r="F1492" s="19">
        <v>1.0827</v>
      </c>
      <c r="G1492" s="20">
        <v>0</v>
      </c>
      <c r="H1492" s="4">
        <v>76.2</v>
      </c>
      <c r="I1492" s="4">
        <v>5</v>
      </c>
      <c r="J1492" s="4">
        <v>1</v>
      </c>
      <c r="K1492" s="21">
        <v>0.82169999999999999</v>
      </c>
      <c r="L1492" s="21">
        <v>5.8000000000000003E-2</v>
      </c>
      <c r="M1492" s="4">
        <v>0</v>
      </c>
      <c r="N1492" s="4">
        <v>0</v>
      </c>
      <c r="O1492" s="4">
        <v>0</v>
      </c>
      <c r="P1492" s="4">
        <v>81.900000000000006</v>
      </c>
      <c r="Q1492" s="15">
        <v>0</v>
      </c>
      <c r="R1492" s="15">
        <v>15306.65</v>
      </c>
      <c r="S1492" s="15">
        <v>16338.01</v>
      </c>
      <c r="T1492" s="15">
        <v>886603.75</v>
      </c>
      <c r="U1492" s="22">
        <f t="shared" si="115"/>
        <v>840905.58</v>
      </c>
      <c r="V1492" s="23">
        <f t="shared" si="116"/>
        <v>5.1542946891438304E-2</v>
      </c>
      <c r="W1492" s="24">
        <f>Parametros!$B$4*H1492+Parametros!$B$5*K1492*100+Parametros!$B$6*P1492+Parametros!$B$7*(1-L1492)*100</f>
        <v>81.830999999999989</v>
      </c>
      <c r="X1492" s="16">
        <f>INDEX('Tasa Referencia'!$B$2:$B$37,MATCH(B1492,'Tasa Referencia'!$A$2:$A$37,0))</f>
        <v>0.1101</v>
      </c>
      <c r="Y1492" s="16">
        <f>INDEX('Catalogo Proveedores'!$N$2:$N$101,MATCH(A1492,'Catalogo Proveedores'!$A$2:$A$101,0))</f>
        <v>3.7699999999999997E-2</v>
      </c>
      <c r="Z1492" s="14">
        <v>4.0099999999999997E-3</v>
      </c>
      <c r="AA1492" s="16">
        <f t="shared" si="117"/>
        <v>0.15181</v>
      </c>
      <c r="AB1492" s="25">
        <f t="shared" si="118"/>
        <v>1.1847517234224725E-2</v>
      </c>
      <c r="AC1492" s="23">
        <f t="shared" si="119"/>
        <v>3.969542965721358E-2</v>
      </c>
    </row>
    <row r="1493" spans="1:29" x14ac:dyDescent="0.3">
      <c r="A1493" s="4" t="s">
        <v>158</v>
      </c>
      <c r="B1493" s="18">
        <v>45383</v>
      </c>
      <c r="C1493" s="4" t="s">
        <v>281</v>
      </c>
      <c r="D1493" s="4">
        <v>4</v>
      </c>
      <c r="E1493" s="15">
        <v>903232.63</v>
      </c>
      <c r="F1493" s="19">
        <v>1.1395999999999999</v>
      </c>
      <c r="G1493" s="20">
        <v>5.2600000000000001E-2</v>
      </c>
      <c r="H1493" s="4">
        <v>74.7</v>
      </c>
      <c r="I1493" s="4">
        <v>4</v>
      </c>
      <c r="J1493" s="4">
        <v>1</v>
      </c>
      <c r="K1493" s="21">
        <v>0.76170000000000004</v>
      </c>
      <c r="L1493" s="21">
        <v>0.13589999999999999</v>
      </c>
      <c r="M1493" s="4">
        <v>2</v>
      </c>
      <c r="N1493" s="4">
        <v>2</v>
      </c>
      <c r="O1493" s="4">
        <v>160.69999999999999</v>
      </c>
      <c r="P1493" s="4">
        <v>77.7</v>
      </c>
      <c r="Q1493" s="15">
        <v>481920.81</v>
      </c>
      <c r="R1493" s="15">
        <v>62086.76</v>
      </c>
      <c r="S1493" s="15">
        <v>38620.769999999997</v>
      </c>
      <c r="T1493" s="15">
        <v>934441</v>
      </c>
      <c r="U1493" s="22">
        <f t="shared" si="115"/>
        <v>1408619.43</v>
      </c>
      <c r="V1493" s="23">
        <f t="shared" si="116"/>
        <v>-0.50744608808902858</v>
      </c>
      <c r="W1493" s="24">
        <f>Parametros!$B$4*H1493+Parametros!$B$5*K1493*100+Parametros!$B$6*P1493+Parametros!$B$7*(1-L1493)*100</f>
        <v>77.497500000000002</v>
      </c>
      <c r="X1493" s="16">
        <f>INDEX('Tasa Referencia'!$B$2:$B$37,MATCH(B1493,'Tasa Referencia'!$A$2:$A$37,0))</f>
        <v>0.10920000000000001</v>
      </c>
      <c r="Y1493" s="16">
        <f>INDEX('Catalogo Proveedores'!$N$2:$N$101,MATCH(A1493,'Catalogo Proveedores'!$A$2:$A$101,0))</f>
        <v>3.7699999999999997E-2</v>
      </c>
      <c r="Z1493" s="14">
        <v>2.5999999999999999E-3</v>
      </c>
      <c r="AA1493" s="16">
        <f t="shared" si="117"/>
        <v>0.14949999999999999</v>
      </c>
      <c r="AB1493" s="25">
        <f t="shared" si="118"/>
        <v>1.1678253275549055E-2</v>
      </c>
      <c r="AC1493" s="23">
        <f t="shared" si="119"/>
        <v>-0.51912434136457764</v>
      </c>
    </row>
    <row r="1494" spans="1:29" x14ac:dyDescent="0.3">
      <c r="A1494" s="4" t="s">
        <v>158</v>
      </c>
      <c r="B1494" s="18">
        <v>45413</v>
      </c>
      <c r="C1494" s="4" t="s">
        <v>281</v>
      </c>
      <c r="D1494" s="4">
        <v>5</v>
      </c>
      <c r="E1494" s="15">
        <v>897937.76</v>
      </c>
      <c r="F1494" s="19">
        <v>1.1395999999999999</v>
      </c>
      <c r="G1494" s="20">
        <v>0</v>
      </c>
      <c r="H1494" s="4">
        <v>71.7</v>
      </c>
      <c r="I1494" s="4">
        <v>4</v>
      </c>
      <c r="J1494" s="4">
        <v>1</v>
      </c>
      <c r="K1494" s="21">
        <v>0.67259999999999998</v>
      </c>
      <c r="L1494" s="21">
        <v>0.1241</v>
      </c>
      <c r="M1494" s="4">
        <v>2</v>
      </c>
      <c r="N1494" s="4">
        <v>1</v>
      </c>
      <c r="O1494" s="4">
        <v>6.4</v>
      </c>
      <c r="P1494" s="4">
        <v>74.5</v>
      </c>
      <c r="Q1494" s="15">
        <v>67669.22</v>
      </c>
      <c r="R1494" s="15">
        <v>50810.01</v>
      </c>
      <c r="S1494" s="15">
        <v>35229.589999999997</v>
      </c>
      <c r="T1494" s="15">
        <v>898801.28</v>
      </c>
      <c r="U1494" s="22">
        <f t="shared" si="115"/>
        <v>981187.4</v>
      </c>
      <c r="V1494" s="23">
        <f t="shared" si="116"/>
        <v>-9.1662219261637007E-2</v>
      </c>
      <c r="W1494" s="24">
        <f>Parametros!$B$4*H1494+Parametros!$B$5*K1494*100+Parametros!$B$6*P1494+Parametros!$B$7*(1-L1494)*100</f>
        <v>73.311499999999995</v>
      </c>
      <c r="X1494" s="16">
        <f>INDEX('Tasa Referencia'!$B$2:$B$37,MATCH(B1494,'Tasa Referencia'!$A$2:$A$37,0))</f>
        <v>0.1077</v>
      </c>
      <c r="Y1494" s="16">
        <f>INDEX('Catalogo Proveedores'!$N$2:$N$101,MATCH(A1494,'Catalogo Proveedores'!$A$2:$A$101,0))</f>
        <v>3.7699999999999997E-2</v>
      </c>
      <c r="Z1494" s="14">
        <v>2.0200000000000001E-3</v>
      </c>
      <c r="AA1494" s="16">
        <f t="shared" si="117"/>
        <v>0.14742</v>
      </c>
      <c r="AB1494" s="25">
        <f t="shared" si="118"/>
        <v>1.1525575446613257E-2</v>
      </c>
      <c r="AC1494" s="23">
        <f t="shared" si="119"/>
        <v>-0.10318779470825026</v>
      </c>
    </row>
    <row r="1495" spans="1:29" x14ac:dyDescent="0.3">
      <c r="A1495" s="4" t="s">
        <v>158</v>
      </c>
      <c r="B1495" s="18">
        <v>45444</v>
      </c>
      <c r="C1495" s="4" t="s">
        <v>281</v>
      </c>
      <c r="D1495" s="4">
        <v>6</v>
      </c>
      <c r="E1495" s="15">
        <v>941859.11</v>
      </c>
      <c r="F1495" s="19">
        <v>1.1395999999999999</v>
      </c>
      <c r="G1495" s="20">
        <v>0</v>
      </c>
      <c r="H1495" s="4">
        <v>68.400000000000006</v>
      </c>
      <c r="I1495" s="4">
        <v>5</v>
      </c>
      <c r="J1495" s="4">
        <v>1</v>
      </c>
      <c r="K1495" s="21">
        <v>0.74560000000000004</v>
      </c>
      <c r="L1495" s="21">
        <v>0.18920000000000001</v>
      </c>
      <c r="M1495" s="4">
        <v>2</v>
      </c>
      <c r="N1495" s="4">
        <v>1</v>
      </c>
      <c r="O1495" s="4">
        <v>6.4</v>
      </c>
      <c r="P1495" s="4">
        <v>80</v>
      </c>
      <c r="Q1495" s="15">
        <v>27075.68</v>
      </c>
      <c r="R1495" s="15">
        <v>112558.93</v>
      </c>
      <c r="S1495" s="15">
        <v>55333.38</v>
      </c>
      <c r="T1495" s="15">
        <v>976224.86</v>
      </c>
      <c r="U1495" s="22">
        <f t="shared" si="115"/>
        <v>1026160.34</v>
      </c>
      <c r="V1495" s="23">
        <f t="shared" si="116"/>
        <v>-5.1151616851879786E-2</v>
      </c>
      <c r="W1495" s="24">
        <f>Parametros!$B$4*H1495+Parametros!$B$5*K1495*100+Parametros!$B$6*P1495+Parametros!$B$7*(1-L1495)*100</f>
        <v>74.47</v>
      </c>
      <c r="X1495" s="16">
        <f>INDEX('Tasa Referencia'!$B$2:$B$37,MATCH(B1495,'Tasa Referencia'!$A$2:$A$37,0))</f>
        <v>0.1045</v>
      </c>
      <c r="Y1495" s="16">
        <f>INDEX('Catalogo Proveedores'!$N$2:$N$101,MATCH(A1495,'Catalogo Proveedores'!$A$2:$A$101,0))</f>
        <v>3.7699999999999997E-2</v>
      </c>
      <c r="Z1495" s="14">
        <v>7.1900000000000002E-3</v>
      </c>
      <c r="AA1495" s="16">
        <f t="shared" si="117"/>
        <v>0.14939</v>
      </c>
      <c r="AB1495" s="25">
        <f t="shared" si="118"/>
        <v>1.1670185312009584E-2</v>
      </c>
      <c r="AC1495" s="23">
        <f t="shared" si="119"/>
        <v>-6.282180216388937E-2</v>
      </c>
    </row>
    <row r="1496" spans="1:29" x14ac:dyDescent="0.3">
      <c r="A1496" s="4" t="s">
        <v>158</v>
      </c>
      <c r="B1496" s="18">
        <v>45474</v>
      </c>
      <c r="C1496" s="4" t="s">
        <v>281</v>
      </c>
      <c r="D1496" s="4">
        <v>7</v>
      </c>
      <c r="E1496" s="15">
        <v>906943.25</v>
      </c>
      <c r="F1496" s="19">
        <v>1.1395999999999999</v>
      </c>
      <c r="G1496" s="20">
        <v>0</v>
      </c>
      <c r="H1496" s="4">
        <v>73.099999999999994</v>
      </c>
      <c r="I1496" s="4">
        <v>5</v>
      </c>
      <c r="J1496" s="4">
        <v>1</v>
      </c>
      <c r="K1496" s="21">
        <v>0.79039999999999999</v>
      </c>
      <c r="L1496" s="21">
        <v>0.14360000000000001</v>
      </c>
      <c r="M1496" s="4">
        <v>2</v>
      </c>
      <c r="N1496" s="4">
        <v>0</v>
      </c>
      <c r="O1496" s="4">
        <v>0</v>
      </c>
      <c r="P1496" s="4">
        <v>79.099999999999994</v>
      </c>
      <c r="Q1496" s="15">
        <v>4757.97</v>
      </c>
      <c r="R1496" s="15">
        <v>75422</v>
      </c>
      <c r="S1496" s="15">
        <v>40891.360000000001</v>
      </c>
      <c r="T1496" s="15">
        <v>971108.12</v>
      </c>
      <c r="U1496" s="22">
        <f t="shared" si="115"/>
        <v>946231.86</v>
      </c>
      <c r="V1496" s="23">
        <f t="shared" si="116"/>
        <v>2.561636494193871E-2</v>
      </c>
      <c r="W1496" s="24">
        <f>Parametros!$B$4*H1496+Parametros!$B$5*K1496*100+Parametros!$B$6*P1496+Parametros!$B$7*(1-L1496)*100</f>
        <v>77.962999999999994</v>
      </c>
      <c r="X1496" s="16">
        <f>INDEX('Tasa Referencia'!$B$2:$B$37,MATCH(B1496,'Tasa Referencia'!$A$2:$A$37,0))</f>
        <v>0.1027</v>
      </c>
      <c r="Y1496" s="16">
        <f>INDEX('Catalogo Proveedores'!$N$2:$N$101,MATCH(A1496,'Catalogo Proveedores'!$A$2:$A$101,0))</f>
        <v>3.7699999999999997E-2</v>
      </c>
      <c r="Z1496" s="14">
        <v>3.2399999999999998E-3</v>
      </c>
      <c r="AA1496" s="16">
        <f t="shared" si="117"/>
        <v>0.14363999999999999</v>
      </c>
      <c r="AB1496" s="25">
        <f t="shared" si="118"/>
        <v>1.1247462223471727E-2</v>
      </c>
      <c r="AC1496" s="23">
        <f t="shared" si="119"/>
        <v>1.4368902718466983E-2</v>
      </c>
    </row>
    <row r="1497" spans="1:29" x14ac:dyDescent="0.3">
      <c r="A1497" s="4" t="s">
        <v>158</v>
      </c>
      <c r="B1497" s="18">
        <v>45505</v>
      </c>
      <c r="C1497" s="4" t="s">
        <v>281</v>
      </c>
      <c r="D1497" s="4">
        <v>8</v>
      </c>
      <c r="E1497" s="15">
        <v>852884.91</v>
      </c>
      <c r="F1497" s="19">
        <v>1.1395999999999999</v>
      </c>
      <c r="G1497" s="20">
        <v>0</v>
      </c>
      <c r="H1497" s="4">
        <v>71.3</v>
      </c>
      <c r="I1497" s="4">
        <v>5</v>
      </c>
      <c r="J1497" s="4">
        <v>1</v>
      </c>
      <c r="K1497" s="21">
        <v>0.87090000000000001</v>
      </c>
      <c r="L1497" s="21">
        <v>7.6100000000000001E-2</v>
      </c>
      <c r="M1497" s="4">
        <v>2</v>
      </c>
      <c r="N1497" s="4">
        <v>0</v>
      </c>
      <c r="O1497" s="4">
        <v>0</v>
      </c>
      <c r="P1497" s="4">
        <v>78.2</v>
      </c>
      <c r="Q1497" s="15">
        <v>17341.63</v>
      </c>
      <c r="R1497" s="15">
        <v>42918.5</v>
      </c>
      <c r="S1497" s="15">
        <v>21173.759999999998</v>
      </c>
      <c r="T1497" s="15">
        <v>913324.12</v>
      </c>
      <c r="U1497" s="22">
        <f t="shared" si="115"/>
        <v>891971.28</v>
      </c>
      <c r="V1497" s="23">
        <f t="shared" si="116"/>
        <v>2.3379257738205761E-2</v>
      </c>
      <c r="W1497" s="24">
        <f>Parametros!$B$4*H1497+Parametros!$B$5*K1497*100+Parametros!$B$6*P1497+Parametros!$B$7*(1-L1497)*100</f>
        <v>80.580500000000001</v>
      </c>
      <c r="X1497" s="16">
        <f>INDEX('Tasa Referencia'!$B$2:$B$37,MATCH(B1497,'Tasa Referencia'!$A$2:$A$37,0))</f>
        <v>0.1017</v>
      </c>
      <c r="Y1497" s="16">
        <f>INDEX('Catalogo Proveedores'!$N$2:$N$101,MATCH(A1497,'Catalogo Proveedores'!$A$2:$A$101,0))</f>
        <v>3.7699999999999997E-2</v>
      </c>
      <c r="Z1497" s="14">
        <v>-1.3699999999999999E-3</v>
      </c>
      <c r="AA1497" s="16">
        <f t="shared" si="117"/>
        <v>0.13802999999999999</v>
      </c>
      <c r="AB1497" s="25">
        <f t="shared" si="118"/>
        <v>1.0833149646387152E-2</v>
      </c>
      <c r="AC1497" s="23">
        <f t="shared" si="119"/>
        <v>1.2546108091818609E-2</v>
      </c>
    </row>
    <row r="1498" spans="1:29" x14ac:dyDescent="0.3">
      <c r="A1498" s="4" t="s">
        <v>158</v>
      </c>
      <c r="B1498" s="18">
        <v>45536</v>
      </c>
      <c r="C1498" s="4" t="s">
        <v>281</v>
      </c>
      <c r="D1498" s="4">
        <v>9</v>
      </c>
      <c r="E1498" s="15">
        <v>827772.24</v>
      </c>
      <c r="F1498" s="19">
        <v>1.1395999999999999</v>
      </c>
      <c r="G1498" s="20">
        <v>0</v>
      </c>
      <c r="H1498" s="4">
        <v>69.2</v>
      </c>
      <c r="I1498" s="4">
        <v>4</v>
      </c>
      <c r="J1498" s="4">
        <v>1</v>
      </c>
      <c r="K1498" s="21">
        <v>0.84909999999999997</v>
      </c>
      <c r="L1498" s="21">
        <v>0.12540000000000001</v>
      </c>
      <c r="M1498" s="4">
        <v>0</v>
      </c>
      <c r="N1498" s="4">
        <v>0</v>
      </c>
      <c r="O1498" s="4">
        <v>0</v>
      </c>
      <c r="P1498" s="4">
        <v>79.3</v>
      </c>
      <c r="Q1498" s="15">
        <v>0</v>
      </c>
      <c r="R1498" s="15">
        <v>50753.94</v>
      </c>
      <c r="S1498" s="15">
        <v>32807.96</v>
      </c>
      <c r="T1498" s="15">
        <v>880375.94</v>
      </c>
      <c r="U1498" s="22">
        <f t="shared" si="115"/>
        <v>845718.22</v>
      </c>
      <c r="V1498" s="23">
        <f t="shared" si="116"/>
        <v>3.9366954985162329E-2</v>
      </c>
      <c r="W1498" s="24">
        <f>Parametros!$B$4*H1498+Parametros!$B$5*K1498*100+Parametros!$B$6*P1498+Parametros!$B$7*(1-L1498)*100</f>
        <v>78.671999999999997</v>
      </c>
      <c r="X1498" s="16">
        <f>INDEX('Tasa Referencia'!$B$2:$B$37,MATCH(B1498,'Tasa Referencia'!$A$2:$A$37,0))</f>
        <v>9.7900000000000001E-2</v>
      </c>
      <c r="Y1498" s="16">
        <f>INDEX('Catalogo Proveedores'!$N$2:$N$101,MATCH(A1498,'Catalogo Proveedores'!$A$2:$A$101,0))</f>
        <v>3.7699999999999997E-2</v>
      </c>
      <c r="Z1498" s="14">
        <v>-1.2700000000000001E-3</v>
      </c>
      <c r="AA1498" s="16">
        <f t="shared" si="117"/>
        <v>0.13433</v>
      </c>
      <c r="AB1498" s="25">
        <f t="shared" si="118"/>
        <v>1.0558869564780693E-2</v>
      </c>
      <c r="AC1498" s="23">
        <f t="shared" si="119"/>
        <v>2.8808085420381636E-2</v>
      </c>
    </row>
    <row r="1499" spans="1:29" x14ac:dyDescent="0.3">
      <c r="A1499" s="4" t="s">
        <v>158</v>
      </c>
      <c r="B1499" s="18">
        <v>45566</v>
      </c>
      <c r="C1499" s="4" t="s">
        <v>281</v>
      </c>
      <c r="D1499" s="4">
        <v>10</v>
      </c>
      <c r="E1499" s="15">
        <v>759352.94</v>
      </c>
      <c r="F1499" s="19">
        <v>1.1395999999999999</v>
      </c>
      <c r="G1499" s="20">
        <v>0</v>
      </c>
      <c r="H1499" s="4">
        <v>72.3</v>
      </c>
      <c r="I1499" s="4">
        <v>5</v>
      </c>
      <c r="J1499" s="4">
        <v>1</v>
      </c>
      <c r="K1499" s="21">
        <v>0.82320000000000004</v>
      </c>
      <c r="L1499" s="21">
        <v>0.15029999999999999</v>
      </c>
      <c r="M1499" s="4">
        <v>0</v>
      </c>
      <c r="N1499" s="4">
        <v>1</v>
      </c>
      <c r="O1499" s="4">
        <v>35</v>
      </c>
      <c r="P1499" s="4">
        <v>75.5</v>
      </c>
      <c r="Q1499" s="15">
        <v>143353.29</v>
      </c>
      <c r="R1499" s="15">
        <v>52808.89</v>
      </c>
      <c r="S1499" s="15">
        <v>35747.620000000003</v>
      </c>
      <c r="T1499" s="15">
        <v>825052.97</v>
      </c>
      <c r="U1499" s="22">
        <f t="shared" si="115"/>
        <v>919767.5</v>
      </c>
      <c r="V1499" s="23">
        <f t="shared" si="116"/>
        <v>-0.11479812017402959</v>
      </c>
      <c r="W1499" s="24">
        <f>Parametros!$B$4*H1499+Parametros!$B$5*K1499*100+Parametros!$B$6*P1499+Parametros!$B$7*(1-L1499)*100</f>
        <v>77.846499999999992</v>
      </c>
      <c r="X1499" s="16">
        <f>INDEX('Tasa Referencia'!$B$2:$B$37,MATCH(B1499,'Tasa Referencia'!$A$2:$A$37,0))</f>
        <v>9.5200000000000007E-2</v>
      </c>
      <c r="Y1499" s="16">
        <f>INDEX('Catalogo Proveedores'!$N$2:$N$101,MATCH(A1499,'Catalogo Proveedores'!$A$2:$A$101,0))</f>
        <v>3.7699999999999997E-2</v>
      </c>
      <c r="Z1499" s="14">
        <v>-1.64E-3</v>
      </c>
      <c r="AA1499" s="16">
        <f t="shared" si="117"/>
        <v>0.13126000000000002</v>
      </c>
      <c r="AB1499" s="25">
        <f t="shared" si="118"/>
        <v>1.0330667983323716E-2</v>
      </c>
      <c r="AC1499" s="23">
        <f t="shared" si="119"/>
        <v>-0.12512878815735329</v>
      </c>
    </row>
    <row r="1500" spans="1:29" x14ac:dyDescent="0.3">
      <c r="A1500" s="4" t="s">
        <v>158</v>
      </c>
      <c r="B1500" s="18">
        <v>45597</v>
      </c>
      <c r="C1500" s="4" t="s">
        <v>281</v>
      </c>
      <c r="D1500" s="4">
        <v>11</v>
      </c>
      <c r="E1500" s="15">
        <v>839316.66</v>
      </c>
      <c r="F1500" s="19">
        <v>1.1395999999999999</v>
      </c>
      <c r="G1500" s="20">
        <v>0</v>
      </c>
      <c r="H1500" s="4">
        <v>73.900000000000006</v>
      </c>
      <c r="I1500" s="4">
        <v>5</v>
      </c>
      <c r="J1500" s="4">
        <v>1</v>
      </c>
      <c r="K1500" s="21">
        <v>0.80200000000000005</v>
      </c>
      <c r="L1500" s="21">
        <v>0.14369999999999999</v>
      </c>
      <c r="M1500" s="4">
        <v>0</v>
      </c>
      <c r="N1500" s="4">
        <v>2</v>
      </c>
      <c r="O1500" s="4">
        <v>10.6</v>
      </c>
      <c r="P1500" s="4">
        <v>84.5</v>
      </c>
      <c r="Q1500" s="15">
        <v>36573.449999999997</v>
      </c>
      <c r="R1500" s="15">
        <v>50503.01</v>
      </c>
      <c r="S1500" s="15">
        <v>37859.46</v>
      </c>
      <c r="T1500" s="15">
        <v>876671.36</v>
      </c>
      <c r="U1500" s="22">
        <f t="shared" si="115"/>
        <v>888533.66</v>
      </c>
      <c r="V1500" s="23">
        <f t="shared" si="116"/>
        <v>-1.353106824431911E-2</v>
      </c>
      <c r="W1500" s="24">
        <f>Parametros!$B$4*H1500+Parametros!$B$5*K1500*100+Parametros!$B$6*P1500+Parametros!$B$7*(1-L1500)*100</f>
        <v>79.669499999999999</v>
      </c>
      <c r="X1500" s="16">
        <f>INDEX('Tasa Referencia'!$B$2:$B$37,MATCH(B1500,'Tasa Referencia'!$A$2:$A$37,0))</f>
        <v>9.5600000000000004E-2</v>
      </c>
      <c r="Y1500" s="16">
        <f>INDEX('Catalogo Proveedores'!$N$2:$N$101,MATCH(A1500,'Catalogo Proveedores'!$A$2:$A$101,0))</f>
        <v>3.7699999999999997E-2</v>
      </c>
      <c r="Z1500" s="14">
        <v>-2.2000000000000001E-4</v>
      </c>
      <c r="AA1500" s="16">
        <f t="shared" si="117"/>
        <v>0.13308</v>
      </c>
      <c r="AB1500" s="25">
        <f t="shared" si="118"/>
        <v>1.0466022021819343E-2</v>
      </c>
      <c r="AC1500" s="23">
        <f t="shared" si="119"/>
        <v>-2.3997090266138454E-2</v>
      </c>
    </row>
    <row r="1501" spans="1:29" x14ac:dyDescent="0.3">
      <c r="A1501" s="4" t="s">
        <v>158</v>
      </c>
      <c r="B1501" s="18">
        <v>45627</v>
      </c>
      <c r="C1501" s="4" t="s">
        <v>281</v>
      </c>
      <c r="D1501" s="4">
        <v>12</v>
      </c>
      <c r="E1501" s="15">
        <v>690695.39</v>
      </c>
      <c r="F1501" s="19">
        <v>1.1395999999999999</v>
      </c>
      <c r="G1501" s="20">
        <v>0</v>
      </c>
      <c r="H1501" s="4">
        <v>75.7</v>
      </c>
      <c r="I1501" s="4">
        <v>4</v>
      </c>
      <c r="J1501" s="4">
        <v>1</v>
      </c>
      <c r="K1501" s="21">
        <v>0.84630000000000005</v>
      </c>
      <c r="L1501" s="21">
        <v>6.6199999999999995E-2</v>
      </c>
      <c r="M1501" s="4">
        <v>1</v>
      </c>
      <c r="N1501" s="4">
        <v>0</v>
      </c>
      <c r="O1501" s="4">
        <v>0</v>
      </c>
      <c r="P1501" s="4">
        <v>76.7</v>
      </c>
      <c r="Q1501" s="15">
        <v>1188.74</v>
      </c>
      <c r="R1501" s="15">
        <v>30525.42</v>
      </c>
      <c r="S1501" s="15">
        <v>15097.02</v>
      </c>
      <c r="T1501" s="15">
        <v>731014.55</v>
      </c>
      <c r="U1501" s="22">
        <f t="shared" si="115"/>
        <v>707312.53</v>
      </c>
      <c r="V1501" s="23">
        <f t="shared" si="116"/>
        <v>3.2423458602841786E-2</v>
      </c>
      <c r="W1501" s="24">
        <f>Parametros!$B$4*H1501+Parametros!$B$5*K1501*100+Parametros!$B$6*P1501+Parametros!$B$7*(1-L1501)*100</f>
        <v>81.231000000000009</v>
      </c>
      <c r="X1501" s="16">
        <f>INDEX('Tasa Referencia'!$B$2:$B$37,MATCH(B1501,'Tasa Referencia'!$A$2:$A$37,0))</f>
        <v>9.2399999999999996E-2</v>
      </c>
      <c r="Y1501" s="16">
        <f>INDEX('Catalogo Proveedores'!$N$2:$N$101,MATCH(A1501,'Catalogo Proveedores'!$A$2:$A$101,0))</f>
        <v>3.7699999999999997E-2</v>
      </c>
      <c r="Z1501" s="14">
        <v>8.5999999999999998E-4</v>
      </c>
      <c r="AA1501" s="16">
        <f t="shared" si="117"/>
        <v>0.13095999999999999</v>
      </c>
      <c r="AB1501" s="25">
        <f t="shared" si="118"/>
        <v>1.0308337716843585E-2</v>
      </c>
      <c r="AC1501" s="23">
        <f t="shared" si="119"/>
        <v>2.21151208859982E-2</v>
      </c>
    </row>
    <row r="1502" spans="1:29" x14ac:dyDescent="0.3">
      <c r="A1502" s="4" t="s">
        <v>158</v>
      </c>
      <c r="B1502" s="18">
        <v>45658</v>
      </c>
      <c r="C1502" s="4" t="s">
        <v>282</v>
      </c>
      <c r="D1502" s="4">
        <v>1</v>
      </c>
      <c r="E1502" s="15">
        <v>758730.74</v>
      </c>
      <c r="F1502" s="19">
        <v>1.1395999999999999</v>
      </c>
      <c r="G1502" s="20">
        <v>0</v>
      </c>
      <c r="H1502" s="4">
        <v>76.5</v>
      </c>
      <c r="I1502" s="4">
        <v>4</v>
      </c>
      <c r="J1502" s="4">
        <v>1</v>
      </c>
      <c r="K1502" s="21">
        <v>0.77769999999999995</v>
      </c>
      <c r="L1502" s="21">
        <v>6.83E-2</v>
      </c>
      <c r="M1502" s="4">
        <v>2</v>
      </c>
      <c r="N1502" s="4">
        <v>0</v>
      </c>
      <c r="O1502" s="4">
        <v>0</v>
      </c>
      <c r="P1502" s="4">
        <v>75.8</v>
      </c>
      <c r="Q1502" s="15">
        <v>14398.44</v>
      </c>
      <c r="R1502" s="15">
        <v>24976.46</v>
      </c>
      <c r="S1502" s="15">
        <v>17074.77</v>
      </c>
      <c r="T1502" s="15">
        <v>835477.6</v>
      </c>
      <c r="U1502" s="22">
        <f t="shared" si="115"/>
        <v>781030.86999999988</v>
      </c>
      <c r="V1502" s="23">
        <f t="shared" si="116"/>
        <v>6.516838991254835E-2</v>
      </c>
      <c r="W1502" s="24">
        <f>Parametros!$B$4*H1502+Parametros!$B$5*K1502*100+Parametros!$B$6*P1502+Parametros!$B$7*(1-L1502)*100</f>
        <v>79.241499999999988</v>
      </c>
      <c r="X1502" s="16">
        <f>INDEX('Tasa Referencia'!$B$2:$B$37,MATCH(B1502,'Tasa Referencia'!$A$2:$A$37,0))</f>
        <v>8.8900000000000007E-2</v>
      </c>
      <c r="Y1502" s="16">
        <f>INDEX('Catalogo Proveedores'!$N$2:$N$101,MATCH(A1502,'Catalogo Proveedores'!$A$2:$A$101,0))</f>
        <v>3.7699999999999997E-2</v>
      </c>
      <c r="Z1502" s="14">
        <v>2.0000000000000002E-5</v>
      </c>
      <c r="AA1502" s="16">
        <f t="shared" si="117"/>
        <v>0.12661999999999998</v>
      </c>
      <c r="AB1502" s="25">
        <f t="shared" si="118"/>
        <v>9.9846842751878384E-3</v>
      </c>
      <c r="AC1502" s="23">
        <f t="shared" si="119"/>
        <v>5.5183705637360511E-2</v>
      </c>
    </row>
    <row r="1503" spans="1:29" x14ac:dyDescent="0.3">
      <c r="A1503" s="4" t="s">
        <v>158</v>
      </c>
      <c r="B1503" s="18">
        <v>45689</v>
      </c>
      <c r="C1503" s="4" t="s">
        <v>282</v>
      </c>
      <c r="D1503" s="4">
        <v>2</v>
      </c>
      <c r="E1503" s="15">
        <v>791496.52</v>
      </c>
      <c r="F1503" s="19">
        <v>1.1739999999999999</v>
      </c>
      <c r="G1503" s="20">
        <v>3.0200000000000001E-2</v>
      </c>
      <c r="H1503" s="4">
        <v>80.400000000000006</v>
      </c>
      <c r="I1503" s="4">
        <v>6</v>
      </c>
      <c r="J1503" s="4">
        <v>1</v>
      </c>
      <c r="K1503" s="21">
        <v>0.83099999999999996</v>
      </c>
      <c r="L1503" s="21">
        <v>5.9799999999999999E-2</v>
      </c>
      <c r="M1503" s="4">
        <v>1</v>
      </c>
      <c r="N1503" s="4">
        <v>0</v>
      </c>
      <c r="O1503" s="4">
        <v>0</v>
      </c>
      <c r="P1503" s="4">
        <v>81.5</v>
      </c>
      <c r="Q1503" s="15">
        <v>1483.77</v>
      </c>
      <c r="R1503" s="15">
        <v>14275.32</v>
      </c>
      <c r="S1503" s="15">
        <v>15786.73</v>
      </c>
      <c r="T1503" s="15">
        <v>874304.3</v>
      </c>
      <c r="U1503" s="22">
        <f t="shared" si="115"/>
        <v>791468.88</v>
      </c>
      <c r="V1503" s="23">
        <f t="shared" si="116"/>
        <v>9.4744381332677916E-2</v>
      </c>
      <c r="W1503" s="24">
        <f>Parametros!$B$4*H1503+Parametros!$B$5*K1503*100+Parametros!$B$6*P1503+Parametros!$B$7*(1-L1503)*100</f>
        <v>83.472999999999985</v>
      </c>
      <c r="X1503" s="16">
        <f>INDEX('Tasa Referencia'!$B$2:$B$37,MATCH(B1503,'Tasa Referencia'!$A$2:$A$37,0))</f>
        <v>8.8300000000000003E-2</v>
      </c>
      <c r="Y1503" s="16">
        <f>INDEX('Catalogo Proveedores'!$N$2:$N$101,MATCH(A1503,'Catalogo Proveedores'!$A$2:$A$101,0))</f>
        <v>3.7699999999999997E-2</v>
      </c>
      <c r="Z1503" s="14">
        <v>-1.6800000000000001E-3</v>
      </c>
      <c r="AA1503" s="16">
        <f t="shared" si="117"/>
        <v>0.12432</v>
      </c>
      <c r="AB1503" s="25">
        <f t="shared" si="118"/>
        <v>9.8126992530920276E-3</v>
      </c>
      <c r="AC1503" s="23">
        <f t="shared" si="119"/>
        <v>8.4931682079585888E-2</v>
      </c>
    </row>
    <row r="1504" spans="1:29" x14ac:dyDescent="0.3">
      <c r="A1504" s="4" t="s">
        <v>158</v>
      </c>
      <c r="B1504" s="18">
        <v>45717</v>
      </c>
      <c r="C1504" s="4" t="s">
        <v>282</v>
      </c>
      <c r="D1504" s="4">
        <v>3</v>
      </c>
      <c r="E1504" s="15">
        <v>723409.82</v>
      </c>
      <c r="F1504" s="19">
        <v>1.1739999999999999</v>
      </c>
      <c r="G1504" s="20">
        <v>0</v>
      </c>
      <c r="H1504" s="4">
        <v>83.1</v>
      </c>
      <c r="I1504" s="4">
        <v>5</v>
      </c>
      <c r="J1504" s="4">
        <v>1</v>
      </c>
      <c r="K1504" s="21">
        <v>0.83260000000000001</v>
      </c>
      <c r="L1504" s="21">
        <v>8.1199999999999994E-2</v>
      </c>
      <c r="M1504" s="4">
        <v>3</v>
      </c>
      <c r="N1504" s="4">
        <v>0</v>
      </c>
      <c r="O1504" s="4">
        <v>0</v>
      </c>
      <c r="P1504" s="4">
        <v>76.8</v>
      </c>
      <c r="Q1504" s="15">
        <v>5978.8</v>
      </c>
      <c r="R1504" s="15">
        <v>32477.599999999999</v>
      </c>
      <c r="S1504" s="15">
        <v>19063.55</v>
      </c>
      <c r="T1504" s="15">
        <v>758500.05</v>
      </c>
      <c r="U1504" s="22">
        <f t="shared" si="115"/>
        <v>742802.66999999993</v>
      </c>
      <c r="V1504" s="23">
        <f t="shared" si="116"/>
        <v>2.0695291977897854E-2</v>
      </c>
      <c r="W1504" s="24">
        <f>Parametros!$B$4*H1504+Parametros!$B$5*K1504*100+Parametros!$B$6*P1504+Parametros!$B$7*(1-L1504)*100</f>
        <v>83.204999999999998</v>
      </c>
      <c r="X1504" s="16">
        <f>INDEX('Tasa Referencia'!$B$2:$B$37,MATCH(B1504,'Tasa Referencia'!$A$2:$A$37,0))</f>
        <v>8.6800000000000002E-2</v>
      </c>
      <c r="Y1504" s="16">
        <f>INDEX('Catalogo Proveedores'!$N$2:$N$101,MATCH(A1504,'Catalogo Proveedores'!$A$2:$A$101,0))</f>
        <v>3.7699999999999997E-2</v>
      </c>
      <c r="Z1504" s="14">
        <v>5.5000000000000003E-4</v>
      </c>
      <c r="AA1504" s="16">
        <f t="shared" si="117"/>
        <v>0.12504999999999999</v>
      </c>
      <c r="AB1504" s="25">
        <f t="shared" si="118"/>
        <v>9.8673207125072881E-3</v>
      </c>
      <c r="AC1504" s="23">
        <f t="shared" si="119"/>
        <v>1.0827971265390566E-2</v>
      </c>
    </row>
    <row r="1505" spans="1:29" x14ac:dyDescent="0.3">
      <c r="A1505" s="4" t="s">
        <v>158</v>
      </c>
      <c r="B1505" s="18">
        <v>45748</v>
      </c>
      <c r="C1505" s="4" t="s">
        <v>282</v>
      </c>
      <c r="D1505" s="4">
        <v>4</v>
      </c>
      <c r="E1505" s="15">
        <v>847616.06</v>
      </c>
      <c r="F1505" s="19">
        <v>1.2333000000000001</v>
      </c>
      <c r="G1505" s="20">
        <v>5.0500000000000003E-2</v>
      </c>
      <c r="H1505" s="4">
        <v>84.4</v>
      </c>
      <c r="I1505" s="4">
        <v>4</v>
      </c>
      <c r="J1505" s="4">
        <v>1</v>
      </c>
      <c r="K1505" s="21">
        <v>0.83889999999999998</v>
      </c>
      <c r="L1505" s="21">
        <v>5.6800000000000003E-2</v>
      </c>
      <c r="M1505" s="4">
        <v>3</v>
      </c>
      <c r="N1505" s="4">
        <v>0</v>
      </c>
      <c r="O1505" s="4">
        <v>0</v>
      </c>
      <c r="P1505" s="4">
        <v>74.7</v>
      </c>
      <c r="Q1505" s="15">
        <v>14129.07</v>
      </c>
      <c r="R1505" s="15">
        <v>28501.94</v>
      </c>
      <c r="S1505" s="15">
        <v>16143.09</v>
      </c>
      <c r="T1505" s="15">
        <v>943476.33</v>
      </c>
      <c r="U1505" s="22">
        <f t="shared" si="115"/>
        <v>874103.98</v>
      </c>
      <c r="V1505" s="23">
        <f t="shared" si="116"/>
        <v>7.3528447714210257E-2</v>
      </c>
      <c r="W1505" s="24">
        <f>Parametros!$B$4*H1505+Parametros!$B$5*K1505*100+Parametros!$B$6*P1505+Parametros!$B$7*(1-L1505)*100</f>
        <v>83.795000000000002</v>
      </c>
      <c r="X1505" s="16">
        <f>INDEX('Tasa Referencia'!$B$2:$B$37,MATCH(B1505,'Tasa Referencia'!$A$2:$A$37,0))</f>
        <v>8.4000000000000005E-2</v>
      </c>
      <c r="Y1505" s="16">
        <f>INDEX('Catalogo Proveedores'!$N$2:$N$101,MATCH(A1505,'Catalogo Proveedores'!$A$2:$A$101,0))</f>
        <v>3.7699999999999997E-2</v>
      </c>
      <c r="Z1505" s="14">
        <v>-9.7999999999999997E-4</v>
      </c>
      <c r="AA1505" s="16">
        <f t="shared" si="117"/>
        <v>0.12072000000000001</v>
      </c>
      <c r="AB1505" s="25">
        <f t="shared" si="118"/>
        <v>9.542856763674612E-3</v>
      </c>
      <c r="AC1505" s="23">
        <f t="shared" si="119"/>
        <v>6.3985590950535645E-2</v>
      </c>
    </row>
    <row r="1506" spans="1:29" x14ac:dyDescent="0.3">
      <c r="A1506" s="4" t="s">
        <v>158</v>
      </c>
      <c r="B1506" s="18">
        <v>45778</v>
      </c>
      <c r="C1506" s="4" t="s">
        <v>282</v>
      </c>
      <c r="D1506" s="4">
        <v>5</v>
      </c>
      <c r="E1506" s="15">
        <v>891557.65</v>
      </c>
      <c r="F1506" s="19">
        <v>1.2333000000000001</v>
      </c>
      <c r="G1506" s="20">
        <v>0</v>
      </c>
      <c r="H1506" s="4">
        <v>83.8</v>
      </c>
      <c r="I1506" s="4">
        <v>5</v>
      </c>
      <c r="J1506" s="4">
        <v>1</v>
      </c>
      <c r="K1506" s="21">
        <v>0.81520000000000004</v>
      </c>
      <c r="L1506" s="21">
        <v>6.0600000000000001E-2</v>
      </c>
      <c r="M1506" s="4">
        <v>0</v>
      </c>
      <c r="N1506" s="4">
        <v>0</v>
      </c>
      <c r="O1506" s="4">
        <v>0</v>
      </c>
      <c r="P1506" s="4">
        <v>74.400000000000006</v>
      </c>
      <c r="Q1506" s="15">
        <v>0</v>
      </c>
      <c r="R1506" s="15">
        <v>25163.02</v>
      </c>
      <c r="S1506" s="15">
        <v>17999.05</v>
      </c>
      <c r="T1506" s="15">
        <v>937498.2</v>
      </c>
      <c r="U1506" s="22">
        <f t="shared" si="115"/>
        <v>898721.62</v>
      </c>
      <c r="V1506" s="23">
        <f t="shared" si="116"/>
        <v>4.1361764747921609E-2</v>
      </c>
      <c r="W1506" s="24">
        <f>Parametros!$B$4*H1506+Parametros!$B$5*K1506*100+Parametros!$B$6*P1506+Parametros!$B$7*(1-L1506)*100</f>
        <v>82.757000000000005</v>
      </c>
      <c r="X1506" s="16">
        <f>INDEX('Tasa Referencia'!$B$2:$B$37,MATCH(B1506,'Tasa Referencia'!$A$2:$A$37,0))</f>
        <v>8.1699999999999995E-2</v>
      </c>
      <c r="Y1506" s="16">
        <f>INDEX('Catalogo Proveedores'!$N$2:$N$101,MATCH(A1506,'Catalogo Proveedores'!$A$2:$A$101,0))</f>
        <v>3.7699999999999997E-2</v>
      </c>
      <c r="Z1506" s="14">
        <v>1.0499999999999999E-3</v>
      </c>
      <c r="AA1506" s="16">
        <f t="shared" si="117"/>
        <v>0.12044999999999999</v>
      </c>
      <c r="AB1506" s="25">
        <f t="shared" si="118"/>
        <v>9.5225865598556059E-3</v>
      </c>
      <c r="AC1506" s="23">
        <f t="shared" si="119"/>
        <v>3.1839178188066003E-2</v>
      </c>
    </row>
    <row r="1507" spans="1:29" x14ac:dyDescent="0.3">
      <c r="A1507" s="4" t="s">
        <v>158</v>
      </c>
      <c r="B1507" s="18">
        <v>45809</v>
      </c>
      <c r="C1507" s="4" t="s">
        <v>282</v>
      </c>
      <c r="D1507" s="4">
        <v>6</v>
      </c>
      <c r="E1507" s="15">
        <v>871659.49</v>
      </c>
      <c r="F1507" s="19">
        <v>1.2333000000000001</v>
      </c>
      <c r="G1507" s="20">
        <v>0</v>
      </c>
      <c r="H1507" s="4">
        <v>84.5</v>
      </c>
      <c r="I1507" s="4">
        <v>6</v>
      </c>
      <c r="J1507" s="4">
        <v>1</v>
      </c>
      <c r="K1507" s="21">
        <v>0.81599999999999995</v>
      </c>
      <c r="L1507" s="21">
        <v>4.6399999999999997E-2</v>
      </c>
      <c r="M1507" s="4">
        <v>0</v>
      </c>
      <c r="N1507" s="4">
        <v>0</v>
      </c>
      <c r="O1507" s="4">
        <v>0</v>
      </c>
      <c r="P1507" s="4">
        <v>75.599999999999994</v>
      </c>
      <c r="Q1507" s="15">
        <v>0</v>
      </c>
      <c r="R1507" s="15">
        <v>26977.35</v>
      </c>
      <c r="S1507" s="15">
        <v>13873.8</v>
      </c>
      <c r="T1507" s="15">
        <v>940561.77</v>
      </c>
      <c r="U1507" s="22">
        <f t="shared" si="115"/>
        <v>884763.03999999992</v>
      </c>
      <c r="V1507" s="23">
        <f t="shared" si="116"/>
        <v>5.9324896864562222E-2</v>
      </c>
      <c r="W1507" s="24">
        <f>Parametros!$B$4*H1507+Parametros!$B$5*K1507*100+Parametros!$B$6*P1507+Parametros!$B$7*(1-L1507)*100</f>
        <v>83.478999999999999</v>
      </c>
      <c r="X1507" s="16">
        <f>INDEX('Tasa Referencia'!$B$2:$B$37,MATCH(B1507,'Tasa Referencia'!$A$2:$A$37,0))</f>
        <v>8.1600000000000006E-2</v>
      </c>
      <c r="Y1507" s="16">
        <f>INDEX('Catalogo Proveedores'!$N$2:$N$101,MATCH(A1507,'Catalogo Proveedores'!$A$2:$A$101,0))</f>
        <v>3.7699999999999997E-2</v>
      </c>
      <c r="Z1507" s="14">
        <v>-2.98E-3</v>
      </c>
      <c r="AA1507" s="16">
        <f t="shared" si="117"/>
        <v>0.11632000000000001</v>
      </c>
      <c r="AB1507" s="25">
        <f t="shared" si="118"/>
        <v>9.2119681562385924E-3</v>
      </c>
      <c r="AC1507" s="23">
        <f t="shared" si="119"/>
        <v>5.011292870832363E-2</v>
      </c>
    </row>
    <row r="1508" spans="1:29" x14ac:dyDescent="0.3">
      <c r="A1508" s="4" t="s">
        <v>158</v>
      </c>
      <c r="B1508" s="18">
        <v>45839</v>
      </c>
      <c r="C1508" s="4" t="s">
        <v>282</v>
      </c>
      <c r="D1508" s="4">
        <v>7</v>
      </c>
      <c r="E1508" s="15">
        <v>840067.08</v>
      </c>
      <c r="F1508" s="19">
        <v>1.2333000000000001</v>
      </c>
      <c r="G1508" s="20">
        <v>0</v>
      </c>
      <c r="H1508" s="4">
        <v>83.9</v>
      </c>
      <c r="I1508" s="4">
        <v>6</v>
      </c>
      <c r="J1508" s="4">
        <v>1</v>
      </c>
      <c r="K1508" s="21">
        <v>0.81610000000000005</v>
      </c>
      <c r="L1508" s="21">
        <v>4.7199999999999999E-2</v>
      </c>
      <c r="M1508" s="4">
        <v>0</v>
      </c>
      <c r="N1508" s="4">
        <v>1</v>
      </c>
      <c r="O1508" s="4">
        <v>2.7</v>
      </c>
      <c r="P1508" s="4">
        <v>75.3</v>
      </c>
      <c r="Q1508" s="15">
        <v>9407.73</v>
      </c>
      <c r="R1508" s="15">
        <v>26231.09</v>
      </c>
      <c r="S1508" s="15">
        <v>13564.21</v>
      </c>
      <c r="T1508" s="15">
        <v>888132.08</v>
      </c>
      <c r="U1508" s="22">
        <f t="shared" si="115"/>
        <v>862141.69</v>
      </c>
      <c r="V1508" s="23">
        <f t="shared" si="116"/>
        <v>2.9264104501213396E-2</v>
      </c>
      <c r="W1508" s="24">
        <f>Parametros!$B$4*H1508+Parametros!$B$5*K1508*100+Parametros!$B$6*P1508+Parametros!$B$7*(1-L1508)*100</f>
        <v>83.2</v>
      </c>
      <c r="X1508" s="16">
        <f>INDEX('Tasa Referencia'!$B$2:$B$37,MATCH(B1508,'Tasa Referencia'!$A$2:$A$37,0))</f>
        <v>8.0699999999999994E-2</v>
      </c>
      <c r="Y1508" s="16">
        <f>INDEX('Catalogo Proveedores'!$N$2:$N$101,MATCH(A1508,'Catalogo Proveedores'!$A$2:$A$101,0))</f>
        <v>3.7699999999999997E-2</v>
      </c>
      <c r="Z1508" s="14">
        <v>1.72E-3</v>
      </c>
      <c r="AA1508" s="16">
        <f t="shared" si="117"/>
        <v>0.12011999999999999</v>
      </c>
      <c r="AB1508" s="25">
        <f t="shared" si="118"/>
        <v>9.4978057847903141E-3</v>
      </c>
      <c r="AC1508" s="23">
        <f t="shared" si="119"/>
        <v>1.9766298716423082E-2</v>
      </c>
    </row>
    <row r="1509" spans="1:29" x14ac:dyDescent="0.3">
      <c r="A1509" s="4" t="s">
        <v>158</v>
      </c>
      <c r="B1509" s="18">
        <v>45870</v>
      </c>
      <c r="C1509" s="4" t="s">
        <v>282</v>
      </c>
      <c r="D1509" s="4">
        <v>8</v>
      </c>
      <c r="E1509" s="15">
        <v>747224.02</v>
      </c>
      <c r="F1509" s="19">
        <v>1.2333000000000001</v>
      </c>
      <c r="G1509" s="20">
        <v>0</v>
      </c>
      <c r="H1509" s="4">
        <v>82.6</v>
      </c>
      <c r="I1509" s="4">
        <v>4</v>
      </c>
      <c r="J1509" s="4">
        <v>1</v>
      </c>
      <c r="K1509" s="21">
        <v>0.79910000000000003</v>
      </c>
      <c r="L1509" s="21">
        <v>4.0599999999999997E-2</v>
      </c>
      <c r="M1509" s="4">
        <v>0</v>
      </c>
      <c r="N1509" s="4">
        <v>0</v>
      </c>
      <c r="O1509" s="4">
        <v>0</v>
      </c>
      <c r="P1509" s="4">
        <v>77</v>
      </c>
      <c r="Q1509" s="15">
        <v>0</v>
      </c>
      <c r="R1509" s="15">
        <v>13978.77</v>
      </c>
      <c r="S1509" s="15">
        <v>10589.86</v>
      </c>
      <c r="T1509" s="15">
        <v>812683.57</v>
      </c>
      <c r="U1509" s="22">
        <f t="shared" si="115"/>
        <v>750612.93</v>
      </c>
      <c r="V1509" s="23">
        <f t="shared" si="116"/>
        <v>7.637737772894794E-2</v>
      </c>
      <c r="W1509" s="24">
        <f>Parametros!$B$4*H1509+Parametros!$B$5*K1509*100+Parametros!$B$6*P1509+Parametros!$B$7*(1-L1509)*100</f>
        <v>82.674000000000007</v>
      </c>
      <c r="X1509" s="16">
        <f>INDEX('Tasa Referencia'!$B$2:$B$37,MATCH(B1509,'Tasa Referencia'!$A$2:$A$37,0))</f>
        <v>7.7399999999999997E-2</v>
      </c>
      <c r="Y1509" s="16">
        <f>INDEX('Catalogo Proveedores'!$N$2:$N$101,MATCH(A1509,'Catalogo Proveedores'!$A$2:$A$101,0))</f>
        <v>3.7699999999999997E-2</v>
      </c>
      <c r="Z1509" s="14">
        <v>-1.8799999999999999E-3</v>
      </c>
      <c r="AA1509" s="16">
        <f t="shared" si="117"/>
        <v>0.11321999999999999</v>
      </c>
      <c r="AB1509" s="25">
        <f t="shared" si="118"/>
        <v>8.9781234585364356E-3</v>
      </c>
      <c r="AC1509" s="23">
        <f t="shared" si="119"/>
        <v>6.7399254270411504E-2</v>
      </c>
    </row>
    <row r="1510" spans="1:29" x14ac:dyDescent="0.3">
      <c r="A1510" s="4" t="s">
        <v>158</v>
      </c>
      <c r="B1510" s="18">
        <v>45901</v>
      </c>
      <c r="C1510" s="4" t="s">
        <v>282</v>
      </c>
      <c r="D1510" s="4">
        <v>9</v>
      </c>
      <c r="E1510" s="15">
        <v>809490.12</v>
      </c>
      <c r="F1510" s="19">
        <v>1.2333000000000001</v>
      </c>
      <c r="G1510" s="20">
        <v>0</v>
      </c>
      <c r="H1510" s="4">
        <v>83.8</v>
      </c>
      <c r="I1510" s="4">
        <v>6</v>
      </c>
      <c r="J1510" s="4">
        <v>1</v>
      </c>
      <c r="K1510" s="21">
        <v>0.79120000000000001</v>
      </c>
      <c r="L1510" s="21">
        <v>4.8599999999999997E-2</v>
      </c>
      <c r="M1510" s="4">
        <v>1</v>
      </c>
      <c r="N1510" s="4">
        <v>1</v>
      </c>
      <c r="O1510" s="4">
        <v>4</v>
      </c>
      <c r="P1510" s="4">
        <v>77</v>
      </c>
      <c r="Q1510" s="15">
        <v>14038.17</v>
      </c>
      <c r="R1510" s="15">
        <v>11950.3</v>
      </c>
      <c r="S1510" s="15">
        <v>13414.2</v>
      </c>
      <c r="T1510" s="15">
        <v>889507.19</v>
      </c>
      <c r="U1510" s="22">
        <f t="shared" si="115"/>
        <v>822064.39000000013</v>
      </c>
      <c r="V1510" s="23">
        <f t="shared" si="116"/>
        <v>7.5820410175661226E-2</v>
      </c>
      <c r="W1510" s="24">
        <f>Parametros!$B$4*H1510+Parametros!$B$5*K1510*100+Parametros!$B$6*P1510+Parametros!$B$7*(1-L1510)*100</f>
        <v>82.736999999999995</v>
      </c>
      <c r="X1510" s="16">
        <f>INDEX('Tasa Referencia'!$B$2:$B$37,MATCH(B1510,'Tasa Referencia'!$A$2:$A$37,0))</f>
        <v>7.4899999999999994E-2</v>
      </c>
      <c r="Y1510" s="16">
        <f>INDEX('Catalogo Proveedores'!$N$2:$N$101,MATCH(A1510,'Catalogo Proveedores'!$A$2:$A$101,0))</f>
        <v>3.7699999999999997E-2</v>
      </c>
      <c r="Z1510" s="14">
        <v>2.7999999999999998E-4</v>
      </c>
      <c r="AA1510" s="16">
        <f t="shared" si="117"/>
        <v>0.11287999999999999</v>
      </c>
      <c r="AB1510" s="25">
        <f t="shared" si="118"/>
        <v>8.9524396618831936E-3</v>
      </c>
      <c r="AC1510" s="23">
        <f t="shared" si="119"/>
        <v>6.6867970513778033E-2</v>
      </c>
    </row>
    <row r="1511" spans="1:29" x14ac:dyDescent="0.3">
      <c r="A1511" s="4" t="s">
        <v>158</v>
      </c>
      <c r="B1511" s="18">
        <v>45931</v>
      </c>
      <c r="C1511" s="4" t="s">
        <v>282</v>
      </c>
      <c r="D1511" s="4">
        <v>10</v>
      </c>
      <c r="E1511" s="15">
        <v>760567.16</v>
      </c>
      <c r="F1511" s="19">
        <v>1.2333000000000001</v>
      </c>
      <c r="G1511" s="20">
        <v>0</v>
      </c>
      <c r="H1511" s="4">
        <v>84.9</v>
      </c>
      <c r="I1511" s="4">
        <v>5</v>
      </c>
      <c r="J1511" s="4">
        <v>1</v>
      </c>
      <c r="K1511" s="21">
        <v>0.84770000000000001</v>
      </c>
      <c r="L1511" s="21">
        <v>5.3100000000000001E-2</v>
      </c>
      <c r="M1511" s="4">
        <v>1</v>
      </c>
      <c r="N1511" s="4">
        <v>0</v>
      </c>
      <c r="O1511" s="4">
        <v>0</v>
      </c>
      <c r="P1511" s="4">
        <v>76.900000000000006</v>
      </c>
      <c r="Q1511" s="15">
        <v>6493.49</v>
      </c>
      <c r="R1511" s="15">
        <v>23761.599999999999</v>
      </c>
      <c r="S1511" s="15">
        <v>13640.86</v>
      </c>
      <c r="T1511" s="15">
        <v>814016.28</v>
      </c>
      <c r="U1511" s="22">
        <f t="shared" si="115"/>
        <v>777181.39</v>
      </c>
      <c r="V1511" s="23">
        <f t="shared" si="116"/>
        <v>4.5250802600655622E-2</v>
      </c>
      <c r="W1511" s="24">
        <f>Parametros!$B$4*H1511+Parametros!$B$5*K1511*100+Parametros!$B$6*P1511+Parametros!$B$7*(1-L1511)*100</f>
        <v>84.729500000000016</v>
      </c>
      <c r="X1511" s="16">
        <f>INDEX('Tasa Referencia'!$B$2:$B$37,MATCH(B1511,'Tasa Referencia'!$A$2:$A$37,0))</f>
        <v>7.4300000000000005E-2</v>
      </c>
      <c r="Y1511" s="16">
        <f>INDEX('Catalogo Proveedores'!$N$2:$N$101,MATCH(A1511,'Catalogo Proveedores'!$A$2:$A$101,0))</f>
        <v>3.7699999999999997E-2</v>
      </c>
      <c r="Z1511" s="14">
        <v>1.41E-3</v>
      </c>
      <c r="AA1511" s="16">
        <f t="shared" si="117"/>
        <v>0.11341</v>
      </c>
      <c r="AB1511" s="25">
        <f t="shared" si="118"/>
        <v>8.9924730366828243E-3</v>
      </c>
      <c r="AC1511" s="23">
        <f t="shared" si="119"/>
        <v>3.6258329563972798E-2</v>
      </c>
    </row>
    <row r="1512" spans="1:29" x14ac:dyDescent="0.3">
      <c r="A1512" s="4" t="s">
        <v>158</v>
      </c>
      <c r="B1512" s="18">
        <v>45962</v>
      </c>
      <c r="C1512" s="4" t="s">
        <v>282</v>
      </c>
      <c r="D1512" s="4">
        <v>11</v>
      </c>
      <c r="E1512" s="15">
        <v>706613.91</v>
      </c>
      <c r="F1512" s="19">
        <v>1.2333000000000001</v>
      </c>
      <c r="G1512" s="20">
        <v>0</v>
      </c>
      <c r="H1512" s="4">
        <v>81.7</v>
      </c>
      <c r="I1512" s="4">
        <v>6</v>
      </c>
      <c r="J1512" s="4">
        <v>1</v>
      </c>
      <c r="K1512" s="21">
        <v>0.81289999999999996</v>
      </c>
      <c r="L1512" s="21">
        <v>8.6599999999999996E-2</v>
      </c>
      <c r="M1512" s="4">
        <v>3</v>
      </c>
      <c r="N1512" s="4">
        <v>0</v>
      </c>
      <c r="O1512" s="4">
        <v>0</v>
      </c>
      <c r="P1512" s="4">
        <v>75.8</v>
      </c>
      <c r="Q1512" s="15">
        <v>6845.71</v>
      </c>
      <c r="R1512" s="15">
        <v>35654.26</v>
      </c>
      <c r="S1512" s="15">
        <v>19774.46</v>
      </c>
      <c r="T1512" s="15">
        <v>747597.38</v>
      </c>
      <c r="U1512" s="22">
        <f t="shared" si="115"/>
        <v>729339.42</v>
      </c>
      <c r="V1512" s="23">
        <f t="shared" si="116"/>
        <v>2.4422182966986807E-2</v>
      </c>
      <c r="W1512" s="24">
        <f>Parametros!$B$4*H1512+Parametros!$B$5*K1512*100+Parametros!$B$6*P1512+Parametros!$B$7*(1-L1512)*100</f>
        <v>81.842999999999989</v>
      </c>
      <c r="X1512" s="16">
        <f>INDEX('Tasa Referencia'!$B$2:$B$37,MATCH(B1512,'Tasa Referencia'!$A$2:$A$37,0))</f>
        <v>7.2800000000000004E-2</v>
      </c>
      <c r="Y1512" s="16">
        <f>INDEX('Catalogo Proveedores'!$N$2:$N$101,MATCH(A1512,'Catalogo Proveedores'!$A$2:$A$101,0))</f>
        <v>3.7699999999999997E-2</v>
      </c>
      <c r="Z1512" s="14">
        <v>-1.34E-3</v>
      </c>
      <c r="AA1512" s="16">
        <f t="shared" si="117"/>
        <v>0.10916000000000001</v>
      </c>
      <c r="AB1512" s="25">
        <f t="shared" si="118"/>
        <v>8.6709578552957023E-3</v>
      </c>
      <c r="AC1512" s="23">
        <f t="shared" si="119"/>
        <v>1.5751225111691105E-2</v>
      </c>
    </row>
    <row r="1513" spans="1:29" x14ac:dyDescent="0.3">
      <c r="A1513" s="4" t="s">
        <v>158</v>
      </c>
      <c r="B1513" s="18">
        <v>45992</v>
      </c>
      <c r="C1513" s="4" t="s">
        <v>282</v>
      </c>
      <c r="D1513" s="4">
        <v>12</v>
      </c>
      <c r="E1513" s="15">
        <v>695950.06</v>
      </c>
      <c r="F1513" s="19">
        <v>1.2333000000000001</v>
      </c>
      <c r="G1513" s="20">
        <v>0</v>
      </c>
      <c r="H1513" s="4">
        <v>81.7</v>
      </c>
      <c r="I1513" s="4">
        <v>4</v>
      </c>
      <c r="J1513" s="4">
        <v>1</v>
      </c>
      <c r="K1513" s="21">
        <v>0.81779999999999997</v>
      </c>
      <c r="L1513" s="21">
        <v>9.8299999999999998E-2</v>
      </c>
      <c r="M1513" s="4">
        <v>1</v>
      </c>
      <c r="N1513" s="4">
        <v>0</v>
      </c>
      <c r="O1513" s="4">
        <v>0</v>
      </c>
      <c r="P1513" s="4">
        <v>75.8</v>
      </c>
      <c r="Q1513" s="15">
        <v>1931.43</v>
      </c>
      <c r="R1513" s="15">
        <v>32284.51</v>
      </c>
      <c r="S1513" s="15">
        <v>21920.45</v>
      </c>
      <c r="T1513" s="15">
        <v>752765.8</v>
      </c>
      <c r="U1513" s="22">
        <f t="shared" si="115"/>
        <v>708245.55000000016</v>
      </c>
      <c r="V1513" s="23">
        <f t="shared" si="116"/>
        <v>5.9142232550947298E-2</v>
      </c>
      <c r="W1513" s="24">
        <f>Parametros!$B$4*H1513+Parametros!$B$5*K1513*100+Parametros!$B$6*P1513+Parametros!$B$7*(1-L1513)*100</f>
        <v>81.814499999999995</v>
      </c>
      <c r="X1513" s="16">
        <f>INDEX('Tasa Referencia'!$B$2:$B$37,MATCH(B1513,'Tasa Referencia'!$A$2:$A$37,0))</f>
        <v>6.9599999999999995E-2</v>
      </c>
      <c r="Y1513" s="16">
        <f>INDEX('Catalogo Proveedores'!$N$2:$N$101,MATCH(A1513,'Catalogo Proveedores'!$A$2:$A$101,0))</f>
        <v>3.7699999999999997E-2</v>
      </c>
      <c r="Z1513" s="14">
        <v>2.2399999999999998E-3</v>
      </c>
      <c r="AA1513" s="16">
        <f t="shared" si="117"/>
        <v>0.10954</v>
      </c>
      <c r="AB1513" s="25">
        <f t="shared" si="118"/>
        <v>8.6997510253510324E-3</v>
      </c>
      <c r="AC1513" s="23">
        <f t="shared" si="119"/>
        <v>5.0442481525596265E-2</v>
      </c>
    </row>
    <row r="1514" spans="1:29" x14ac:dyDescent="0.3">
      <c r="A1514" s="4" t="s">
        <v>160</v>
      </c>
      <c r="B1514" s="18">
        <v>44927</v>
      </c>
      <c r="C1514" s="4" t="s">
        <v>279</v>
      </c>
      <c r="D1514" s="4">
        <v>1</v>
      </c>
      <c r="E1514" s="15">
        <v>720050.82</v>
      </c>
      <c r="F1514" s="19">
        <v>1</v>
      </c>
      <c r="G1514" s="20">
        <v>0</v>
      </c>
      <c r="H1514" s="4">
        <v>73.900000000000006</v>
      </c>
      <c r="I1514" s="4">
        <v>5</v>
      </c>
      <c r="J1514" s="4">
        <v>0</v>
      </c>
      <c r="K1514" s="21">
        <v>0.97189999999999999</v>
      </c>
      <c r="L1514" s="21">
        <v>7.4200000000000002E-2</v>
      </c>
      <c r="M1514" s="4">
        <v>0</v>
      </c>
      <c r="N1514" s="4">
        <v>0</v>
      </c>
      <c r="O1514" s="4">
        <v>0</v>
      </c>
      <c r="P1514" s="4">
        <v>95.6</v>
      </c>
      <c r="Q1514" s="15">
        <v>0</v>
      </c>
      <c r="R1514" s="15">
        <v>20228.810000000001</v>
      </c>
      <c r="S1514" s="15">
        <v>16018.78</v>
      </c>
      <c r="T1514" s="15">
        <v>749861.28</v>
      </c>
      <c r="U1514" s="22">
        <f t="shared" si="115"/>
        <v>724260.85</v>
      </c>
      <c r="V1514" s="23">
        <f t="shared" si="116"/>
        <v>3.4140221241987651E-2</v>
      </c>
      <c r="W1514" s="24">
        <f>Parametros!$B$4*H1514+Parametros!$B$5*K1514*100+Parametros!$B$6*P1514+Parametros!$B$7*(1-L1514)*100</f>
        <v>88.029000000000011</v>
      </c>
      <c r="X1514" s="16">
        <f>INDEX('Tasa Referencia'!$B$2:$B$37,MATCH(B1514,'Tasa Referencia'!$A$2:$A$37,0))</f>
        <v>0.1125</v>
      </c>
      <c r="Y1514" s="16">
        <f>INDEX('Catalogo Proveedores'!$N$2:$N$101,MATCH(A1514,'Catalogo Proveedores'!$A$2:$A$101,0))</f>
        <v>3.9999999999999994E-2</v>
      </c>
      <c r="Z1514" s="14">
        <v>-1.72E-3</v>
      </c>
      <c r="AA1514" s="16">
        <f t="shared" si="117"/>
        <v>0.15078</v>
      </c>
      <c r="AB1514" s="25">
        <f t="shared" si="118"/>
        <v>1.1772083037431269E-2</v>
      </c>
      <c r="AC1514" s="23">
        <f t="shared" si="119"/>
        <v>2.2368138204556381E-2</v>
      </c>
    </row>
    <row r="1515" spans="1:29" x14ac:dyDescent="0.3">
      <c r="A1515" s="4" t="s">
        <v>160</v>
      </c>
      <c r="B1515" s="18">
        <v>44958</v>
      </c>
      <c r="C1515" s="4" t="s">
        <v>279</v>
      </c>
      <c r="D1515" s="4">
        <v>2</v>
      </c>
      <c r="E1515" s="15">
        <v>694782.31</v>
      </c>
      <c r="F1515" s="19">
        <v>1</v>
      </c>
      <c r="G1515" s="20">
        <v>0</v>
      </c>
      <c r="H1515" s="4">
        <v>73.599999999999994</v>
      </c>
      <c r="I1515" s="4">
        <v>4</v>
      </c>
      <c r="J1515" s="4">
        <v>0</v>
      </c>
      <c r="K1515" s="21">
        <v>0.99939999999999996</v>
      </c>
      <c r="L1515" s="21">
        <v>7.0000000000000007E-2</v>
      </c>
      <c r="M1515" s="4">
        <v>1</v>
      </c>
      <c r="N1515" s="4">
        <v>0</v>
      </c>
      <c r="O1515" s="4">
        <v>0</v>
      </c>
      <c r="P1515" s="4">
        <v>93.5</v>
      </c>
      <c r="Q1515" s="15">
        <v>1402.6</v>
      </c>
      <c r="R1515" s="15">
        <v>26003.759999999998</v>
      </c>
      <c r="S1515" s="15">
        <v>14591.14</v>
      </c>
      <c r="T1515" s="15">
        <v>734561.62</v>
      </c>
      <c r="U1515" s="22">
        <f t="shared" si="115"/>
        <v>707597.53</v>
      </c>
      <c r="V1515" s="23">
        <f t="shared" si="116"/>
        <v>3.670773052368291E-2</v>
      </c>
      <c r="W1515" s="24">
        <f>Parametros!$B$4*H1515+Parametros!$B$5*K1515*100+Parametros!$B$6*P1515+Parametros!$B$7*(1-L1515)*100</f>
        <v>88.391999999999996</v>
      </c>
      <c r="X1515" s="16">
        <f>INDEX('Tasa Referencia'!$B$2:$B$37,MATCH(B1515,'Tasa Referencia'!$A$2:$A$37,0))</f>
        <v>0.11409999999999999</v>
      </c>
      <c r="Y1515" s="16">
        <f>INDEX('Catalogo Proveedores'!$N$2:$N$101,MATCH(A1515,'Catalogo Proveedores'!$A$2:$A$101,0))</f>
        <v>3.9999999999999994E-2</v>
      </c>
      <c r="Z1515" s="14">
        <v>9.1E-4</v>
      </c>
      <c r="AA1515" s="16">
        <f t="shared" si="117"/>
        <v>0.15500999999999998</v>
      </c>
      <c r="AB1515" s="25">
        <f t="shared" si="118"/>
        <v>1.208148206182269E-2</v>
      </c>
      <c r="AC1515" s="23">
        <f t="shared" si="119"/>
        <v>2.462624846186022E-2</v>
      </c>
    </row>
    <row r="1516" spans="1:29" x14ac:dyDescent="0.3">
      <c r="A1516" s="4" t="s">
        <v>160</v>
      </c>
      <c r="B1516" s="18">
        <v>44986</v>
      </c>
      <c r="C1516" s="4" t="s">
        <v>279</v>
      </c>
      <c r="D1516" s="4">
        <v>3</v>
      </c>
      <c r="E1516" s="15">
        <v>708262.41</v>
      </c>
      <c r="F1516" s="19">
        <v>1</v>
      </c>
      <c r="G1516" s="20">
        <v>0</v>
      </c>
      <c r="H1516" s="4">
        <v>75.5</v>
      </c>
      <c r="I1516" s="4">
        <v>4</v>
      </c>
      <c r="J1516" s="4">
        <v>0</v>
      </c>
      <c r="K1516" s="21">
        <v>1</v>
      </c>
      <c r="L1516" s="21">
        <v>9.7100000000000006E-2</v>
      </c>
      <c r="M1516" s="4">
        <v>1</v>
      </c>
      <c r="N1516" s="4">
        <v>0</v>
      </c>
      <c r="O1516" s="4">
        <v>0</v>
      </c>
      <c r="P1516" s="4">
        <v>89.9</v>
      </c>
      <c r="Q1516" s="15">
        <v>11718.91</v>
      </c>
      <c r="R1516" s="15">
        <v>33705.339999999997</v>
      </c>
      <c r="S1516" s="15">
        <v>20639.37</v>
      </c>
      <c r="T1516" s="15">
        <v>738964.21</v>
      </c>
      <c r="U1516" s="22">
        <f t="shared" si="115"/>
        <v>733047.29</v>
      </c>
      <c r="V1516" s="23">
        <f t="shared" si="116"/>
        <v>8.0070454291689252E-3</v>
      </c>
      <c r="W1516" s="24">
        <f>Parametros!$B$4*H1516+Parametros!$B$5*K1516*100+Parametros!$B$6*P1516+Parametros!$B$7*(1-L1516)*100</f>
        <v>87.948499999999996</v>
      </c>
      <c r="X1516" s="16">
        <f>INDEX('Tasa Referencia'!$B$2:$B$37,MATCH(B1516,'Tasa Referencia'!$A$2:$A$37,0))</f>
        <v>0.114</v>
      </c>
      <c r="Y1516" s="16">
        <f>INDEX('Catalogo Proveedores'!$N$2:$N$101,MATCH(A1516,'Catalogo Proveedores'!$A$2:$A$101,0))</f>
        <v>3.9999999999999994E-2</v>
      </c>
      <c r="Z1516" s="14">
        <v>1.3999999999999999E-4</v>
      </c>
      <c r="AA1516" s="16">
        <f t="shared" si="117"/>
        <v>0.15414</v>
      </c>
      <c r="AB1516" s="25">
        <f t="shared" si="118"/>
        <v>1.2017931744867649E-2</v>
      </c>
      <c r="AC1516" s="23">
        <f t="shared" si="119"/>
        <v>-4.0108863156987241E-3</v>
      </c>
    </row>
    <row r="1517" spans="1:29" x14ac:dyDescent="0.3">
      <c r="A1517" s="4" t="s">
        <v>160</v>
      </c>
      <c r="B1517" s="18">
        <v>45017</v>
      </c>
      <c r="C1517" s="4" t="s">
        <v>279</v>
      </c>
      <c r="D1517" s="4">
        <v>4</v>
      </c>
      <c r="E1517" s="15">
        <v>758455.6</v>
      </c>
      <c r="F1517" s="19">
        <v>1</v>
      </c>
      <c r="G1517" s="20">
        <v>0</v>
      </c>
      <c r="H1517" s="4">
        <v>75</v>
      </c>
      <c r="I1517" s="4">
        <v>6</v>
      </c>
      <c r="J1517" s="4">
        <v>0</v>
      </c>
      <c r="K1517" s="21">
        <v>0.97619999999999996</v>
      </c>
      <c r="L1517" s="21">
        <v>0.1105</v>
      </c>
      <c r="M1517" s="4">
        <v>0</v>
      </c>
      <c r="N1517" s="4">
        <v>0</v>
      </c>
      <c r="O1517" s="4">
        <v>0</v>
      </c>
      <c r="P1517" s="4">
        <v>89.3</v>
      </c>
      <c r="Q1517" s="15">
        <v>0</v>
      </c>
      <c r="R1517" s="15">
        <v>54979.68</v>
      </c>
      <c r="S1517" s="15">
        <v>25147.13</v>
      </c>
      <c r="T1517" s="15">
        <v>775829.66</v>
      </c>
      <c r="U1517" s="22">
        <f t="shared" si="115"/>
        <v>788288.15</v>
      </c>
      <c r="V1517" s="23">
        <f t="shared" si="116"/>
        <v>-1.6058280112673174E-2</v>
      </c>
      <c r="W1517" s="24">
        <f>Parametros!$B$4*H1517+Parametros!$B$5*K1517*100+Parametros!$B$6*P1517+Parametros!$B$7*(1-L1517)*100</f>
        <v>86.738499999999988</v>
      </c>
      <c r="X1517" s="16">
        <f>INDEX('Tasa Referencia'!$B$2:$B$37,MATCH(B1517,'Tasa Referencia'!$A$2:$A$37,0))</f>
        <v>0.1119</v>
      </c>
      <c r="Y1517" s="16">
        <f>INDEX('Catalogo Proveedores'!$N$2:$N$101,MATCH(A1517,'Catalogo Proveedores'!$A$2:$A$101,0))</f>
        <v>3.9999999999999994E-2</v>
      </c>
      <c r="Z1517" s="14">
        <v>2.8700000000000002E-3</v>
      </c>
      <c r="AA1517" s="16">
        <f t="shared" si="117"/>
        <v>0.15476999999999999</v>
      </c>
      <c r="AB1517" s="25">
        <f t="shared" si="118"/>
        <v>1.2063955323824871E-2</v>
      </c>
      <c r="AC1517" s="23">
        <f t="shared" si="119"/>
        <v>-2.8122235436498045E-2</v>
      </c>
    </row>
    <row r="1518" spans="1:29" x14ac:dyDescent="0.3">
      <c r="A1518" s="4" t="s">
        <v>160</v>
      </c>
      <c r="B1518" s="18">
        <v>45047</v>
      </c>
      <c r="C1518" s="4" t="s">
        <v>279</v>
      </c>
      <c r="D1518" s="4">
        <v>5</v>
      </c>
      <c r="E1518" s="15">
        <v>677532.75</v>
      </c>
      <c r="F1518" s="19">
        <v>1</v>
      </c>
      <c r="G1518" s="20">
        <v>0</v>
      </c>
      <c r="H1518" s="4">
        <v>76.599999999999994</v>
      </c>
      <c r="I1518" s="4">
        <v>5</v>
      </c>
      <c r="J1518" s="4">
        <v>0</v>
      </c>
      <c r="K1518" s="21">
        <v>0.96819999999999995</v>
      </c>
      <c r="L1518" s="21">
        <v>4.8300000000000003E-2</v>
      </c>
      <c r="M1518" s="4">
        <v>0</v>
      </c>
      <c r="N1518" s="4">
        <v>0</v>
      </c>
      <c r="O1518" s="4">
        <v>0</v>
      </c>
      <c r="P1518" s="4">
        <v>92.2</v>
      </c>
      <c r="Q1518" s="15">
        <v>0</v>
      </c>
      <c r="R1518" s="15">
        <v>20715.47</v>
      </c>
      <c r="S1518" s="15">
        <v>9808.61</v>
      </c>
      <c r="T1518" s="15">
        <v>719253.57</v>
      </c>
      <c r="U1518" s="22">
        <f t="shared" si="115"/>
        <v>688439.61</v>
      </c>
      <c r="V1518" s="23">
        <f t="shared" si="116"/>
        <v>4.2841580890589065E-2</v>
      </c>
      <c r="W1518" s="24">
        <f>Parametros!$B$4*H1518+Parametros!$B$5*K1518*100+Parametros!$B$6*P1518+Parametros!$B$7*(1-L1518)*100</f>
        <v>88.571499999999986</v>
      </c>
      <c r="X1518" s="16">
        <f>INDEX('Tasa Referencia'!$B$2:$B$37,MATCH(B1518,'Tasa Referencia'!$A$2:$A$37,0))</f>
        <v>0.11210000000000001</v>
      </c>
      <c r="Y1518" s="16">
        <f>INDEX('Catalogo Proveedores'!$N$2:$N$101,MATCH(A1518,'Catalogo Proveedores'!$A$2:$A$101,0))</f>
        <v>3.9999999999999994E-2</v>
      </c>
      <c r="Z1518" s="14">
        <v>3.3700000000000002E-3</v>
      </c>
      <c r="AA1518" s="16">
        <f t="shared" si="117"/>
        <v>0.15547000000000002</v>
      </c>
      <c r="AB1518" s="25">
        <f t="shared" si="118"/>
        <v>1.2115065647057444E-2</v>
      </c>
      <c r="AC1518" s="23">
        <f t="shared" si="119"/>
        <v>3.0726515243531621E-2</v>
      </c>
    </row>
    <row r="1519" spans="1:29" x14ac:dyDescent="0.3">
      <c r="A1519" s="4" t="s">
        <v>160</v>
      </c>
      <c r="B1519" s="18">
        <v>45078</v>
      </c>
      <c r="C1519" s="4" t="s">
        <v>279</v>
      </c>
      <c r="D1519" s="4">
        <v>6</v>
      </c>
      <c r="E1519" s="15">
        <v>808526.98</v>
      </c>
      <c r="F1519" s="19">
        <v>1</v>
      </c>
      <c r="G1519" s="20">
        <v>0</v>
      </c>
      <c r="H1519" s="4">
        <v>73.2</v>
      </c>
      <c r="I1519" s="4">
        <v>7</v>
      </c>
      <c r="J1519" s="4">
        <v>0</v>
      </c>
      <c r="K1519" s="21">
        <v>0.96919999999999995</v>
      </c>
      <c r="L1519" s="21">
        <v>8.6900000000000005E-2</v>
      </c>
      <c r="M1519" s="4">
        <v>0</v>
      </c>
      <c r="N1519" s="4">
        <v>0</v>
      </c>
      <c r="O1519" s="4">
        <v>0</v>
      </c>
      <c r="P1519" s="4">
        <v>98.4</v>
      </c>
      <c r="Q1519" s="15">
        <v>0</v>
      </c>
      <c r="R1519" s="15">
        <v>38023.660000000003</v>
      </c>
      <c r="S1519" s="15">
        <v>21070.66</v>
      </c>
      <c r="T1519" s="15">
        <v>863517.24</v>
      </c>
      <c r="U1519" s="22">
        <f t="shared" si="115"/>
        <v>825479.98</v>
      </c>
      <c r="V1519" s="23">
        <f t="shared" si="116"/>
        <v>4.4049218982588012E-2</v>
      </c>
      <c r="W1519" s="24">
        <f>Parametros!$B$4*H1519+Parametros!$B$5*K1519*100+Parametros!$B$6*P1519+Parametros!$B$7*(1-L1519)*100</f>
        <v>88.072500000000005</v>
      </c>
      <c r="X1519" s="16">
        <f>INDEX('Tasa Referencia'!$B$2:$B$37,MATCH(B1519,'Tasa Referencia'!$A$2:$A$37,0))</f>
        <v>0.1119</v>
      </c>
      <c r="Y1519" s="16">
        <f>INDEX('Catalogo Proveedores'!$N$2:$N$101,MATCH(A1519,'Catalogo Proveedores'!$A$2:$A$101,0))</f>
        <v>3.9999999999999994E-2</v>
      </c>
      <c r="Z1519" s="14">
        <v>1.25E-3</v>
      </c>
      <c r="AA1519" s="16">
        <f t="shared" si="117"/>
        <v>0.15314999999999998</v>
      </c>
      <c r="AB1519" s="25">
        <f t="shared" si="118"/>
        <v>1.1945562429157341E-2</v>
      </c>
      <c r="AC1519" s="23">
        <f t="shared" si="119"/>
        <v>3.2103656553430671E-2</v>
      </c>
    </row>
    <row r="1520" spans="1:29" x14ac:dyDescent="0.3">
      <c r="A1520" s="4" t="s">
        <v>160</v>
      </c>
      <c r="B1520" s="18">
        <v>45108</v>
      </c>
      <c r="C1520" s="4" t="s">
        <v>279</v>
      </c>
      <c r="D1520" s="4">
        <v>7</v>
      </c>
      <c r="E1520" s="15">
        <v>764214.06</v>
      </c>
      <c r="F1520" s="19">
        <v>1</v>
      </c>
      <c r="G1520" s="20">
        <v>0</v>
      </c>
      <c r="H1520" s="4">
        <v>72.7</v>
      </c>
      <c r="I1520" s="4">
        <v>8</v>
      </c>
      <c r="J1520" s="4">
        <v>0</v>
      </c>
      <c r="K1520" s="21">
        <v>0.99280000000000002</v>
      </c>
      <c r="L1520" s="21">
        <v>7.9399999999999998E-2</v>
      </c>
      <c r="M1520" s="4">
        <v>0</v>
      </c>
      <c r="N1520" s="4">
        <v>0</v>
      </c>
      <c r="O1520" s="4">
        <v>0</v>
      </c>
      <c r="P1520" s="4">
        <v>91.9</v>
      </c>
      <c r="Q1520" s="15">
        <v>0</v>
      </c>
      <c r="R1520" s="15">
        <v>21216.74</v>
      </c>
      <c r="S1520" s="15">
        <v>18195.830000000002</v>
      </c>
      <c r="T1520" s="15">
        <v>805049.51</v>
      </c>
      <c r="U1520" s="22">
        <f t="shared" si="115"/>
        <v>767234.97000000009</v>
      </c>
      <c r="V1520" s="23">
        <f t="shared" si="116"/>
        <v>4.6971694945817578E-2</v>
      </c>
      <c r="W1520" s="24">
        <f>Parametros!$B$4*H1520+Parametros!$B$5*K1520*100+Parametros!$B$6*P1520+Parametros!$B$7*(1-L1520)*100</f>
        <v>87.418000000000006</v>
      </c>
      <c r="X1520" s="16">
        <f>INDEX('Tasa Referencia'!$B$2:$B$37,MATCH(B1520,'Tasa Referencia'!$A$2:$A$37,0))</f>
        <v>0.1132</v>
      </c>
      <c r="Y1520" s="16">
        <f>INDEX('Catalogo Proveedores'!$N$2:$N$101,MATCH(A1520,'Catalogo Proveedores'!$A$2:$A$101,0))</f>
        <v>3.9999999999999994E-2</v>
      </c>
      <c r="Z1520" s="14">
        <v>3.6600000000000001E-3</v>
      </c>
      <c r="AA1520" s="16">
        <f t="shared" si="117"/>
        <v>0.15686</v>
      </c>
      <c r="AB1520" s="25">
        <f t="shared" si="118"/>
        <v>1.2216472063024231E-2</v>
      </c>
      <c r="AC1520" s="23">
        <f t="shared" si="119"/>
        <v>3.4755222882793348E-2</v>
      </c>
    </row>
    <row r="1521" spans="1:29" x14ac:dyDescent="0.3">
      <c r="A1521" s="4" t="s">
        <v>160</v>
      </c>
      <c r="B1521" s="18">
        <v>45139</v>
      </c>
      <c r="C1521" s="4" t="s">
        <v>279</v>
      </c>
      <c r="D1521" s="4">
        <v>8</v>
      </c>
      <c r="E1521" s="15">
        <v>780081.11</v>
      </c>
      <c r="F1521" s="19">
        <v>1</v>
      </c>
      <c r="G1521" s="20">
        <v>0</v>
      </c>
      <c r="H1521" s="4">
        <v>75.2</v>
      </c>
      <c r="I1521" s="4">
        <v>5</v>
      </c>
      <c r="J1521" s="4">
        <v>0</v>
      </c>
      <c r="K1521" s="21">
        <v>0.95599999999999996</v>
      </c>
      <c r="L1521" s="21">
        <v>0.1028</v>
      </c>
      <c r="M1521" s="4">
        <v>1</v>
      </c>
      <c r="N1521" s="4">
        <v>0</v>
      </c>
      <c r="O1521" s="4">
        <v>0</v>
      </c>
      <c r="P1521" s="4">
        <v>94.1</v>
      </c>
      <c r="Q1521" s="15">
        <v>37003.43</v>
      </c>
      <c r="R1521" s="15">
        <v>47993.42</v>
      </c>
      <c r="S1521" s="15">
        <v>24046.75</v>
      </c>
      <c r="T1521" s="15">
        <v>800036.78</v>
      </c>
      <c r="U1521" s="22">
        <f t="shared" si="115"/>
        <v>841031.21000000008</v>
      </c>
      <c r="V1521" s="23">
        <f t="shared" si="116"/>
        <v>-5.124068170965846E-2</v>
      </c>
      <c r="W1521" s="24">
        <f>Parametros!$B$4*H1521+Parametros!$B$5*K1521*100+Parametros!$B$6*P1521+Parametros!$B$7*(1-L1521)*100</f>
        <v>87.277999999999992</v>
      </c>
      <c r="X1521" s="16">
        <f>INDEX('Tasa Referencia'!$B$2:$B$37,MATCH(B1521,'Tasa Referencia'!$A$2:$A$37,0))</f>
        <v>0.1124</v>
      </c>
      <c r="Y1521" s="16">
        <f>INDEX('Catalogo Proveedores'!$N$2:$N$101,MATCH(A1521,'Catalogo Proveedores'!$A$2:$A$101,0))</f>
        <v>3.9999999999999994E-2</v>
      </c>
      <c r="Z1521" s="14">
        <v>1.64E-3</v>
      </c>
      <c r="AA1521" s="16">
        <f t="shared" si="117"/>
        <v>0.15403999999999998</v>
      </c>
      <c r="AB1521" s="25">
        <f t="shared" si="118"/>
        <v>1.2010624297162487E-2</v>
      </c>
      <c r="AC1521" s="23">
        <f t="shared" si="119"/>
        <v>-6.325130600682094E-2</v>
      </c>
    </row>
    <row r="1522" spans="1:29" x14ac:dyDescent="0.3">
      <c r="A1522" s="4" t="s">
        <v>160</v>
      </c>
      <c r="B1522" s="18">
        <v>45170</v>
      </c>
      <c r="C1522" s="4" t="s">
        <v>279</v>
      </c>
      <c r="D1522" s="4">
        <v>9</v>
      </c>
      <c r="E1522" s="15">
        <v>737123.08</v>
      </c>
      <c r="F1522" s="19">
        <v>1.0378000000000001</v>
      </c>
      <c r="G1522" s="20">
        <v>3.78E-2</v>
      </c>
      <c r="H1522" s="4">
        <v>69.8</v>
      </c>
      <c r="I1522" s="4">
        <v>5</v>
      </c>
      <c r="J1522" s="4">
        <v>1</v>
      </c>
      <c r="K1522" s="21">
        <v>0.70989999999999998</v>
      </c>
      <c r="L1522" s="21">
        <v>0.16889999999999999</v>
      </c>
      <c r="M1522" s="4">
        <v>2</v>
      </c>
      <c r="N1522" s="4">
        <v>1</v>
      </c>
      <c r="O1522" s="4">
        <v>12.2</v>
      </c>
      <c r="P1522" s="4">
        <v>97.4</v>
      </c>
      <c r="Q1522" s="15">
        <v>33657.39</v>
      </c>
      <c r="R1522" s="15">
        <v>81288.679999999993</v>
      </c>
      <c r="S1522" s="15">
        <v>38823.82</v>
      </c>
      <c r="T1522" s="15">
        <v>674300.83</v>
      </c>
      <c r="U1522" s="22">
        <f t="shared" si="115"/>
        <v>813245.33</v>
      </c>
      <c r="V1522" s="23">
        <f t="shared" si="116"/>
        <v>-0.20605713921485164</v>
      </c>
      <c r="W1522" s="24">
        <f>Parametros!$B$4*H1522+Parametros!$B$5*K1522*100+Parametros!$B$6*P1522+Parametros!$B$7*(1-L1522)*100</f>
        <v>77.67349999999999</v>
      </c>
      <c r="X1522" s="16">
        <f>INDEX('Tasa Referencia'!$B$2:$B$37,MATCH(B1522,'Tasa Referencia'!$A$2:$A$37,0))</f>
        <v>0.1134</v>
      </c>
      <c r="Y1522" s="16">
        <f>INDEX('Catalogo Proveedores'!$N$2:$N$101,MATCH(A1522,'Catalogo Proveedores'!$A$2:$A$101,0))</f>
        <v>3.9999999999999994E-2</v>
      </c>
      <c r="Z1522" s="14">
        <v>5.0800000000000003E-3</v>
      </c>
      <c r="AA1522" s="16">
        <f t="shared" si="117"/>
        <v>0.15847999999999998</v>
      </c>
      <c r="AB1522" s="25">
        <f t="shared" si="118"/>
        <v>1.2334517113785637E-2</v>
      </c>
      <c r="AC1522" s="23">
        <f t="shared" si="119"/>
        <v>-0.21839165632863727</v>
      </c>
    </row>
    <row r="1523" spans="1:29" x14ac:dyDescent="0.3">
      <c r="A1523" s="4" t="s">
        <v>160</v>
      </c>
      <c r="B1523" s="18">
        <v>45200</v>
      </c>
      <c r="C1523" s="4" t="s">
        <v>279</v>
      </c>
      <c r="D1523" s="4">
        <v>10</v>
      </c>
      <c r="E1523" s="15">
        <v>709180.33</v>
      </c>
      <c r="F1523" s="19">
        <v>1.0712999999999999</v>
      </c>
      <c r="G1523" s="20">
        <v>3.2199999999999999E-2</v>
      </c>
      <c r="H1523" s="4">
        <v>72.2</v>
      </c>
      <c r="I1523" s="4">
        <v>6</v>
      </c>
      <c r="J1523" s="4">
        <v>0</v>
      </c>
      <c r="K1523" s="21">
        <v>0.96479999999999999</v>
      </c>
      <c r="L1523" s="21">
        <v>0.1431</v>
      </c>
      <c r="M1523" s="4">
        <v>0</v>
      </c>
      <c r="N1523" s="4">
        <v>0</v>
      </c>
      <c r="O1523" s="4">
        <v>0</v>
      </c>
      <c r="P1523" s="4">
        <v>92.4</v>
      </c>
      <c r="Q1523" s="15">
        <v>0</v>
      </c>
      <c r="R1523" s="15">
        <v>64839.72</v>
      </c>
      <c r="S1523" s="15">
        <v>30448.25</v>
      </c>
      <c r="T1523" s="15">
        <v>728409.54</v>
      </c>
      <c r="U1523" s="22">
        <f t="shared" si="115"/>
        <v>743571.79999999993</v>
      </c>
      <c r="V1523" s="23">
        <f t="shared" si="116"/>
        <v>-2.0815570317763675E-2</v>
      </c>
      <c r="W1523" s="24">
        <f>Parametros!$B$4*H1523+Parametros!$B$5*K1523*100+Parametros!$B$6*P1523+Parametros!$B$7*(1-L1523)*100</f>
        <v>85.547499999999999</v>
      </c>
      <c r="X1523" s="16">
        <f>INDEX('Tasa Referencia'!$B$2:$B$37,MATCH(B1523,'Tasa Referencia'!$A$2:$A$37,0))</f>
        <v>0.1103</v>
      </c>
      <c r="Y1523" s="16">
        <f>INDEX('Catalogo Proveedores'!$N$2:$N$101,MATCH(A1523,'Catalogo Proveedores'!$A$2:$A$101,0))</f>
        <v>3.9999999999999994E-2</v>
      </c>
      <c r="Z1523" s="14">
        <v>-1.9499999999999999E-3</v>
      </c>
      <c r="AA1523" s="16">
        <f t="shared" si="117"/>
        <v>0.14834999999999998</v>
      </c>
      <c r="AB1523" s="25">
        <f t="shared" si="118"/>
        <v>1.1593871384641297E-2</v>
      </c>
      <c r="AC1523" s="23">
        <f t="shared" si="119"/>
        <v>-3.2409441702404972E-2</v>
      </c>
    </row>
    <row r="1524" spans="1:29" x14ac:dyDescent="0.3">
      <c r="A1524" s="4" t="s">
        <v>160</v>
      </c>
      <c r="B1524" s="18">
        <v>45231</v>
      </c>
      <c r="C1524" s="4" t="s">
        <v>279</v>
      </c>
      <c r="D1524" s="4">
        <v>11</v>
      </c>
      <c r="E1524" s="15">
        <v>595568.13</v>
      </c>
      <c r="F1524" s="19">
        <v>1.0712999999999999</v>
      </c>
      <c r="G1524" s="20">
        <v>0</v>
      </c>
      <c r="H1524" s="4">
        <v>73.2</v>
      </c>
      <c r="I1524" s="4">
        <v>4</v>
      </c>
      <c r="J1524" s="4">
        <v>0</v>
      </c>
      <c r="K1524" s="21">
        <v>1</v>
      </c>
      <c r="L1524" s="21">
        <v>6.2600000000000003E-2</v>
      </c>
      <c r="M1524" s="4">
        <v>1</v>
      </c>
      <c r="N1524" s="4">
        <v>0</v>
      </c>
      <c r="O1524" s="4">
        <v>0</v>
      </c>
      <c r="P1524" s="4">
        <v>87.4</v>
      </c>
      <c r="Q1524" s="15">
        <v>2070.9</v>
      </c>
      <c r="R1524" s="15">
        <v>16224.11</v>
      </c>
      <c r="S1524" s="15">
        <v>11177.51</v>
      </c>
      <c r="T1524" s="15">
        <v>636774.21</v>
      </c>
      <c r="U1524" s="22">
        <f t="shared" si="115"/>
        <v>602685.63</v>
      </c>
      <c r="V1524" s="23">
        <f t="shared" si="116"/>
        <v>5.353322961996209E-2</v>
      </c>
      <c r="W1524" s="24">
        <f>Parametros!$B$4*H1524+Parametros!$B$5*K1524*100+Parametros!$B$6*P1524+Parametros!$B$7*(1-L1524)*100</f>
        <v>87.161000000000001</v>
      </c>
      <c r="X1524" s="16">
        <f>INDEX('Tasa Referencia'!$B$2:$B$37,MATCH(B1524,'Tasa Referencia'!$A$2:$A$37,0))</f>
        <v>0.1144</v>
      </c>
      <c r="Y1524" s="16">
        <f>INDEX('Catalogo Proveedores'!$N$2:$N$101,MATCH(A1524,'Catalogo Proveedores'!$A$2:$A$101,0))</f>
        <v>3.9999999999999994E-2</v>
      </c>
      <c r="Z1524" s="14">
        <v>-3.0599999999999998E-3</v>
      </c>
      <c r="AA1524" s="16">
        <f t="shared" si="117"/>
        <v>0.15133999999999997</v>
      </c>
      <c r="AB1524" s="25">
        <f t="shared" si="118"/>
        <v>1.1813103478251152E-2</v>
      </c>
      <c r="AC1524" s="23">
        <f t="shared" si="119"/>
        <v>4.1720126141710938E-2</v>
      </c>
    </row>
    <row r="1525" spans="1:29" x14ac:dyDescent="0.3">
      <c r="A1525" s="4" t="s">
        <v>160</v>
      </c>
      <c r="B1525" s="18">
        <v>45261</v>
      </c>
      <c r="C1525" s="4" t="s">
        <v>279</v>
      </c>
      <c r="D1525" s="4">
        <v>12</v>
      </c>
      <c r="E1525" s="15">
        <v>697127.39</v>
      </c>
      <c r="F1525" s="19">
        <v>1.0712999999999999</v>
      </c>
      <c r="G1525" s="20">
        <v>0</v>
      </c>
      <c r="H1525" s="4">
        <v>71.900000000000006</v>
      </c>
      <c r="I1525" s="4">
        <v>4</v>
      </c>
      <c r="J1525" s="4">
        <v>0</v>
      </c>
      <c r="K1525" s="21">
        <v>0.96430000000000005</v>
      </c>
      <c r="L1525" s="21">
        <v>6.08E-2</v>
      </c>
      <c r="M1525" s="4">
        <v>0</v>
      </c>
      <c r="N1525" s="4">
        <v>0</v>
      </c>
      <c r="O1525" s="4">
        <v>0</v>
      </c>
      <c r="P1525" s="4">
        <v>92.9</v>
      </c>
      <c r="Q1525" s="15">
        <v>0</v>
      </c>
      <c r="R1525" s="15">
        <v>18117.849999999999</v>
      </c>
      <c r="S1525" s="15">
        <v>12709.47</v>
      </c>
      <c r="T1525" s="15">
        <v>717470.01</v>
      </c>
      <c r="U1525" s="22">
        <f t="shared" si="115"/>
        <v>702535.77</v>
      </c>
      <c r="V1525" s="23">
        <f t="shared" si="116"/>
        <v>2.0815141806415003E-2</v>
      </c>
      <c r="W1525" s="24">
        <f>Parametros!$B$4*H1525+Parametros!$B$5*K1525*100+Parametros!$B$6*P1525+Parametros!$B$7*(1-L1525)*100</f>
        <v>86.762</v>
      </c>
      <c r="X1525" s="16">
        <f>INDEX('Tasa Referencia'!$B$2:$B$37,MATCH(B1525,'Tasa Referencia'!$A$2:$A$37,0))</f>
        <v>0.1124</v>
      </c>
      <c r="Y1525" s="16">
        <f>INDEX('Catalogo Proveedores'!$N$2:$N$101,MATCH(A1525,'Catalogo Proveedores'!$A$2:$A$101,0))</f>
        <v>3.9999999999999994E-2</v>
      </c>
      <c r="Z1525" s="14">
        <v>-1.6800000000000001E-3</v>
      </c>
      <c r="AA1525" s="16">
        <f t="shared" si="117"/>
        <v>0.15071999999999999</v>
      </c>
      <c r="AB1525" s="25">
        <f t="shared" si="118"/>
        <v>1.1767686904973207E-2</v>
      </c>
      <c r="AC1525" s="23">
        <f t="shared" si="119"/>
        <v>9.0474549014417961E-3</v>
      </c>
    </row>
    <row r="1526" spans="1:29" x14ac:dyDescent="0.3">
      <c r="A1526" s="4" t="s">
        <v>160</v>
      </c>
      <c r="B1526" s="18">
        <v>45292</v>
      </c>
      <c r="C1526" s="4" t="s">
        <v>281</v>
      </c>
      <c r="D1526" s="4">
        <v>1</v>
      </c>
      <c r="E1526" s="15">
        <v>614855.93999999994</v>
      </c>
      <c r="F1526" s="19">
        <v>1.0712999999999999</v>
      </c>
      <c r="G1526" s="20">
        <v>0</v>
      </c>
      <c r="H1526" s="4">
        <v>69.5</v>
      </c>
      <c r="I1526" s="4">
        <v>4</v>
      </c>
      <c r="J1526" s="4">
        <v>0</v>
      </c>
      <c r="K1526" s="21">
        <v>0.94399999999999995</v>
      </c>
      <c r="L1526" s="21">
        <v>7.1800000000000003E-2</v>
      </c>
      <c r="M1526" s="4">
        <v>0</v>
      </c>
      <c r="N1526" s="4">
        <v>0</v>
      </c>
      <c r="O1526" s="4">
        <v>0</v>
      </c>
      <c r="P1526" s="4">
        <v>94.4</v>
      </c>
      <c r="Q1526" s="15">
        <v>0</v>
      </c>
      <c r="R1526" s="15">
        <v>28626.92</v>
      </c>
      <c r="S1526" s="15">
        <v>13249.23</v>
      </c>
      <c r="T1526" s="15">
        <v>627236.66</v>
      </c>
      <c r="U1526" s="22">
        <f t="shared" si="115"/>
        <v>630233.63</v>
      </c>
      <c r="V1526" s="23">
        <f t="shared" si="116"/>
        <v>-4.7780529919918451E-3</v>
      </c>
      <c r="W1526" s="24">
        <f>Parametros!$B$4*H1526+Parametros!$B$5*K1526*100+Parametros!$B$6*P1526+Parametros!$B$7*(1-L1526)*100</f>
        <v>85.448000000000008</v>
      </c>
      <c r="X1526" s="16">
        <f>INDEX('Tasa Referencia'!$B$2:$B$37,MATCH(B1526,'Tasa Referencia'!$A$2:$A$37,0))</f>
        <v>0.1133</v>
      </c>
      <c r="Y1526" s="16">
        <f>INDEX('Catalogo Proveedores'!$N$2:$N$101,MATCH(A1526,'Catalogo Proveedores'!$A$2:$A$101,0))</f>
        <v>3.9999999999999994E-2</v>
      </c>
      <c r="Z1526" s="14">
        <v>-5.6600000000000001E-3</v>
      </c>
      <c r="AA1526" s="16">
        <f t="shared" si="117"/>
        <v>0.14763999999999999</v>
      </c>
      <c r="AB1526" s="25">
        <f t="shared" si="118"/>
        <v>1.1541736055699969E-2</v>
      </c>
      <c r="AC1526" s="23">
        <f t="shared" si="119"/>
        <v>-1.6319789047691814E-2</v>
      </c>
    </row>
    <row r="1527" spans="1:29" x14ac:dyDescent="0.3">
      <c r="A1527" s="4" t="s">
        <v>160</v>
      </c>
      <c r="B1527" s="18">
        <v>45323</v>
      </c>
      <c r="C1527" s="4" t="s">
        <v>281</v>
      </c>
      <c r="D1527" s="4">
        <v>2</v>
      </c>
      <c r="E1527" s="15">
        <v>687160.08</v>
      </c>
      <c r="F1527" s="19">
        <v>1.0712999999999999</v>
      </c>
      <c r="G1527" s="20">
        <v>0</v>
      </c>
      <c r="H1527" s="4">
        <v>68.8</v>
      </c>
      <c r="I1527" s="4">
        <v>6</v>
      </c>
      <c r="J1527" s="4">
        <v>0</v>
      </c>
      <c r="K1527" s="21">
        <v>0.96240000000000003</v>
      </c>
      <c r="L1527" s="21">
        <v>0.1013</v>
      </c>
      <c r="M1527" s="4">
        <v>0</v>
      </c>
      <c r="N1527" s="4">
        <v>0</v>
      </c>
      <c r="O1527" s="4">
        <v>0</v>
      </c>
      <c r="P1527" s="4">
        <v>90.1</v>
      </c>
      <c r="Q1527" s="15">
        <v>0</v>
      </c>
      <c r="R1527" s="15">
        <v>23563.95</v>
      </c>
      <c r="S1527" s="15">
        <v>20887.04</v>
      </c>
      <c r="T1527" s="15">
        <v>707978.26</v>
      </c>
      <c r="U1527" s="22">
        <f t="shared" si="115"/>
        <v>689836.98999999987</v>
      </c>
      <c r="V1527" s="23">
        <f t="shared" si="116"/>
        <v>2.5624049529430655E-2</v>
      </c>
      <c r="W1527" s="24">
        <f>Parametros!$B$4*H1527+Parametros!$B$5*K1527*100+Parametros!$B$6*P1527+Parametros!$B$7*(1-L1527)*100</f>
        <v>84.452500000000001</v>
      </c>
      <c r="X1527" s="16">
        <f>INDEX('Tasa Referencia'!$B$2:$B$37,MATCH(B1527,'Tasa Referencia'!$A$2:$A$37,0))</f>
        <v>0.1123</v>
      </c>
      <c r="Y1527" s="16">
        <f>INDEX('Catalogo Proveedores'!$N$2:$N$101,MATCH(A1527,'Catalogo Proveedores'!$A$2:$A$101,0))</f>
        <v>3.9999999999999994E-2</v>
      </c>
      <c r="Z1527" s="14">
        <v>-4.7999999999999996E-3</v>
      </c>
      <c r="AA1527" s="16">
        <f t="shared" si="117"/>
        <v>0.14749999999999999</v>
      </c>
      <c r="AB1527" s="25">
        <f t="shared" si="118"/>
        <v>1.1531452360343364E-2</v>
      </c>
      <c r="AC1527" s="23">
        <f t="shared" si="119"/>
        <v>1.4092597169087291E-2</v>
      </c>
    </row>
    <row r="1528" spans="1:29" x14ac:dyDescent="0.3">
      <c r="A1528" s="4" t="s">
        <v>160</v>
      </c>
      <c r="B1528" s="18">
        <v>45352</v>
      </c>
      <c r="C1528" s="4" t="s">
        <v>281</v>
      </c>
      <c r="D1528" s="4">
        <v>3</v>
      </c>
      <c r="E1528" s="15">
        <v>653308.98</v>
      </c>
      <c r="F1528" s="19">
        <v>1.0712999999999999</v>
      </c>
      <c r="G1528" s="20">
        <v>0</v>
      </c>
      <c r="H1528" s="4">
        <v>64.3</v>
      </c>
      <c r="I1528" s="4">
        <v>6</v>
      </c>
      <c r="J1528" s="4">
        <v>0</v>
      </c>
      <c r="K1528" s="21">
        <v>0.96040000000000003</v>
      </c>
      <c r="L1528" s="21">
        <v>0.2031</v>
      </c>
      <c r="M1528" s="4">
        <v>0</v>
      </c>
      <c r="N1528" s="4">
        <v>0</v>
      </c>
      <c r="O1528" s="4">
        <v>0</v>
      </c>
      <c r="P1528" s="4">
        <v>97.1</v>
      </c>
      <c r="Q1528" s="15">
        <v>0</v>
      </c>
      <c r="R1528" s="15">
        <v>53790.720000000001</v>
      </c>
      <c r="S1528" s="15">
        <v>39809.74</v>
      </c>
      <c r="T1528" s="15">
        <v>672270.44</v>
      </c>
      <c r="U1528" s="22">
        <f t="shared" si="115"/>
        <v>667289.96</v>
      </c>
      <c r="V1528" s="23">
        <f t="shared" si="116"/>
        <v>7.4084471124447803E-3</v>
      </c>
      <c r="W1528" s="24">
        <f>Parametros!$B$4*H1528+Parametros!$B$5*K1528*100+Parametros!$B$6*P1528+Parametros!$B$7*(1-L1528)*100</f>
        <v>82.690499999999986</v>
      </c>
      <c r="X1528" s="16">
        <f>INDEX('Tasa Referencia'!$B$2:$B$37,MATCH(B1528,'Tasa Referencia'!$A$2:$A$37,0))</f>
        <v>0.1101</v>
      </c>
      <c r="Y1528" s="16">
        <f>INDEX('Catalogo Proveedores'!$N$2:$N$101,MATCH(A1528,'Catalogo Proveedores'!$A$2:$A$101,0))</f>
        <v>3.9999999999999994E-2</v>
      </c>
      <c r="Z1528" s="14">
        <v>-8.1799999999999998E-3</v>
      </c>
      <c r="AA1528" s="16">
        <f t="shared" si="117"/>
        <v>0.14192000000000002</v>
      </c>
      <c r="AB1528" s="25">
        <f t="shared" si="118"/>
        <v>1.1120634306093002E-2</v>
      </c>
      <c r="AC1528" s="23">
        <f t="shared" si="119"/>
        <v>-3.7121871936482221E-3</v>
      </c>
    </row>
    <row r="1529" spans="1:29" x14ac:dyDescent="0.3">
      <c r="A1529" s="4" t="s">
        <v>160</v>
      </c>
      <c r="B1529" s="18">
        <v>45383</v>
      </c>
      <c r="C1529" s="4" t="s">
        <v>281</v>
      </c>
      <c r="D1529" s="4">
        <v>4</v>
      </c>
      <c r="E1529" s="15">
        <v>701204.21</v>
      </c>
      <c r="F1529" s="19">
        <v>1.0712999999999999</v>
      </c>
      <c r="G1529" s="20">
        <v>0</v>
      </c>
      <c r="H1529" s="4">
        <v>63.8</v>
      </c>
      <c r="I1529" s="4">
        <v>5</v>
      </c>
      <c r="J1529" s="4">
        <v>1</v>
      </c>
      <c r="K1529" s="21">
        <v>0.81489999999999996</v>
      </c>
      <c r="L1529" s="21">
        <v>0.1943</v>
      </c>
      <c r="M1529" s="4">
        <v>1</v>
      </c>
      <c r="N1529" s="4">
        <v>0</v>
      </c>
      <c r="O1529" s="4">
        <v>0</v>
      </c>
      <c r="P1529" s="4">
        <v>91.1</v>
      </c>
      <c r="Q1529" s="15">
        <v>1690.28</v>
      </c>
      <c r="R1529" s="15">
        <v>41742.629999999997</v>
      </c>
      <c r="S1529" s="15">
        <v>42265.94</v>
      </c>
      <c r="T1529" s="15">
        <v>662720.92000000004</v>
      </c>
      <c r="U1529" s="22">
        <f t="shared" si="115"/>
        <v>702371.17999999993</v>
      </c>
      <c r="V1529" s="23">
        <f t="shared" si="116"/>
        <v>-5.982949806383038E-2</v>
      </c>
      <c r="W1529" s="24">
        <f>Parametros!$B$4*H1529+Parametros!$B$5*K1529*100+Parametros!$B$6*P1529+Parametros!$B$7*(1-L1529)*100</f>
        <v>77.082499999999982</v>
      </c>
      <c r="X1529" s="16">
        <f>INDEX('Tasa Referencia'!$B$2:$B$37,MATCH(B1529,'Tasa Referencia'!$A$2:$A$37,0))</f>
        <v>0.10920000000000001</v>
      </c>
      <c r="Y1529" s="16">
        <f>INDEX('Catalogo Proveedores'!$N$2:$N$101,MATCH(A1529,'Catalogo Proveedores'!$A$2:$A$101,0))</f>
        <v>3.9999999999999994E-2</v>
      </c>
      <c r="Z1529" s="14">
        <v>-7.7000000000000002E-3</v>
      </c>
      <c r="AA1529" s="16">
        <f t="shared" si="117"/>
        <v>0.14149999999999999</v>
      </c>
      <c r="AB1529" s="25">
        <f t="shared" si="118"/>
        <v>1.1089638098506605E-2</v>
      </c>
      <c r="AC1529" s="23">
        <f t="shared" si="119"/>
        <v>-7.0919136162336985E-2</v>
      </c>
    </row>
    <row r="1530" spans="1:29" x14ac:dyDescent="0.3">
      <c r="A1530" s="4" t="s">
        <v>160</v>
      </c>
      <c r="B1530" s="18">
        <v>45413</v>
      </c>
      <c r="C1530" s="4" t="s">
        <v>281</v>
      </c>
      <c r="D1530" s="4">
        <v>5</v>
      </c>
      <c r="E1530" s="15">
        <v>774048.97</v>
      </c>
      <c r="F1530" s="19">
        <v>1.0712999999999999</v>
      </c>
      <c r="G1530" s="20">
        <v>0</v>
      </c>
      <c r="H1530" s="4">
        <v>61.8</v>
      </c>
      <c r="I1530" s="4">
        <v>5</v>
      </c>
      <c r="J1530" s="4">
        <v>1</v>
      </c>
      <c r="K1530" s="21">
        <v>0.79849999999999999</v>
      </c>
      <c r="L1530" s="21">
        <v>0.19209999999999999</v>
      </c>
      <c r="M1530" s="4">
        <v>1</v>
      </c>
      <c r="N1530" s="4">
        <v>0</v>
      </c>
      <c r="O1530" s="4">
        <v>0</v>
      </c>
      <c r="P1530" s="4">
        <v>93</v>
      </c>
      <c r="Q1530" s="15">
        <v>27081.77</v>
      </c>
      <c r="R1530" s="15">
        <v>81087.5</v>
      </c>
      <c r="S1530" s="15">
        <v>46162.68</v>
      </c>
      <c r="T1530" s="15">
        <v>741972.66</v>
      </c>
      <c r="U1530" s="22">
        <f t="shared" si="115"/>
        <v>836055.55999999994</v>
      </c>
      <c r="V1530" s="23">
        <f t="shared" si="116"/>
        <v>-0.12680103334265699</v>
      </c>
      <c r="W1530" s="24">
        <f>Parametros!$B$4*H1530+Parametros!$B$5*K1530*100+Parametros!$B$6*P1530+Parametros!$B$7*(1-L1530)*100</f>
        <v>76.3035</v>
      </c>
      <c r="X1530" s="16">
        <f>INDEX('Tasa Referencia'!$B$2:$B$37,MATCH(B1530,'Tasa Referencia'!$A$2:$A$37,0))</f>
        <v>0.1077</v>
      </c>
      <c r="Y1530" s="16">
        <f>INDEX('Catalogo Proveedores'!$N$2:$N$101,MATCH(A1530,'Catalogo Proveedores'!$A$2:$A$101,0))</f>
        <v>3.9999999999999994E-2</v>
      </c>
      <c r="Z1530" s="14">
        <v>-5.7600000000000004E-3</v>
      </c>
      <c r="AA1530" s="16">
        <f t="shared" si="117"/>
        <v>0.14194000000000001</v>
      </c>
      <c r="AB1530" s="25">
        <f t="shared" si="118"/>
        <v>1.112211005529562E-2</v>
      </c>
      <c r="AC1530" s="23">
        <f t="shared" si="119"/>
        <v>-0.13792314339795261</v>
      </c>
    </row>
    <row r="1531" spans="1:29" x14ac:dyDescent="0.3">
      <c r="A1531" s="4" t="s">
        <v>160</v>
      </c>
      <c r="B1531" s="18">
        <v>45444</v>
      </c>
      <c r="C1531" s="4" t="s">
        <v>281</v>
      </c>
      <c r="D1531" s="4">
        <v>6</v>
      </c>
      <c r="E1531" s="15">
        <v>698844.24</v>
      </c>
      <c r="F1531" s="19">
        <v>1.0712999999999999</v>
      </c>
      <c r="G1531" s="20">
        <v>0</v>
      </c>
      <c r="H1531" s="4">
        <v>63.9</v>
      </c>
      <c r="I1531" s="4">
        <v>4</v>
      </c>
      <c r="J1531" s="4">
        <v>0</v>
      </c>
      <c r="K1531" s="21">
        <v>0.98109999999999997</v>
      </c>
      <c r="L1531" s="21">
        <v>0.15590000000000001</v>
      </c>
      <c r="M1531" s="4">
        <v>0</v>
      </c>
      <c r="N1531" s="4">
        <v>0</v>
      </c>
      <c r="O1531" s="4">
        <v>0</v>
      </c>
      <c r="P1531" s="4">
        <v>94</v>
      </c>
      <c r="Q1531" s="15">
        <v>0</v>
      </c>
      <c r="R1531" s="15">
        <v>59947.66</v>
      </c>
      <c r="S1531" s="15">
        <v>32677.11</v>
      </c>
      <c r="T1531" s="15">
        <v>723461.79</v>
      </c>
      <c r="U1531" s="22">
        <f t="shared" si="115"/>
        <v>726114.79</v>
      </c>
      <c r="V1531" s="23">
        <f t="shared" si="116"/>
        <v>-3.6670906973538986E-3</v>
      </c>
      <c r="W1531" s="24">
        <f>Parametros!$B$4*H1531+Parametros!$B$5*K1531*100+Parametros!$B$6*P1531+Parametros!$B$7*(1-L1531)*100</f>
        <v>83.259500000000003</v>
      </c>
      <c r="X1531" s="16">
        <f>INDEX('Tasa Referencia'!$B$2:$B$37,MATCH(B1531,'Tasa Referencia'!$A$2:$A$37,0))</f>
        <v>0.1045</v>
      </c>
      <c r="Y1531" s="16">
        <f>INDEX('Catalogo Proveedores'!$N$2:$N$101,MATCH(A1531,'Catalogo Proveedores'!$A$2:$A$101,0))</f>
        <v>3.9999999999999994E-2</v>
      </c>
      <c r="Z1531" s="14">
        <v>7.9000000000000001E-4</v>
      </c>
      <c r="AA1531" s="16">
        <f t="shared" si="117"/>
        <v>0.14529</v>
      </c>
      <c r="AB1531" s="25">
        <f t="shared" si="118"/>
        <v>1.1368964325540576E-2</v>
      </c>
      <c r="AC1531" s="23">
        <f t="shared" si="119"/>
        <v>-1.5036055022894474E-2</v>
      </c>
    </row>
    <row r="1532" spans="1:29" x14ac:dyDescent="0.3">
      <c r="A1532" s="4" t="s">
        <v>160</v>
      </c>
      <c r="B1532" s="18">
        <v>45474</v>
      </c>
      <c r="C1532" s="4" t="s">
        <v>281</v>
      </c>
      <c r="D1532" s="4">
        <v>7</v>
      </c>
      <c r="E1532" s="15">
        <v>735612.59</v>
      </c>
      <c r="F1532" s="19">
        <v>1.0712999999999999</v>
      </c>
      <c r="G1532" s="20">
        <v>0</v>
      </c>
      <c r="H1532" s="4">
        <v>65.3</v>
      </c>
      <c r="I1532" s="4">
        <v>4</v>
      </c>
      <c r="J1532" s="4">
        <v>0</v>
      </c>
      <c r="K1532" s="21">
        <v>0.97660000000000002</v>
      </c>
      <c r="L1532" s="21">
        <v>0.1167</v>
      </c>
      <c r="M1532" s="4">
        <v>0</v>
      </c>
      <c r="N1532" s="4">
        <v>0</v>
      </c>
      <c r="O1532" s="4">
        <v>0</v>
      </c>
      <c r="P1532" s="4">
        <v>99.6</v>
      </c>
      <c r="Q1532" s="15">
        <v>0</v>
      </c>
      <c r="R1532" s="15">
        <v>52760.63</v>
      </c>
      <c r="S1532" s="15">
        <v>25755.200000000001</v>
      </c>
      <c r="T1532" s="15">
        <v>769125.65</v>
      </c>
      <c r="U1532" s="22">
        <f t="shared" si="115"/>
        <v>762618.02</v>
      </c>
      <c r="V1532" s="23">
        <f t="shared" si="116"/>
        <v>8.4610752482380536E-3</v>
      </c>
      <c r="W1532" s="24">
        <f>Parametros!$B$4*H1532+Parametros!$B$5*K1532*100+Parametros!$B$6*P1532+Parametros!$B$7*(1-L1532)*100</f>
        <v>85.322500000000005</v>
      </c>
      <c r="X1532" s="16">
        <f>INDEX('Tasa Referencia'!$B$2:$B$37,MATCH(B1532,'Tasa Referencia'!$A$2:$A$37,0))</f>
        <v>0.1027</v>
      </c>
      <c r="Y1532" s="16">
        <f>INDEX('Catalogo Proveedores'!$N$2:$N$101,MATCH(A1532,'Catalogo Proveedores'!$A$2:$A$101,0))</f>
        <v>3.9999999999999994E-2</v>
      </c>
      <c r="Z1532" s="14">
        <v>1.83E-3</v>
      </c>
      <c r="AA1532" s="16">
        <f t="shared" si="117"/>
        <v>0.14452999999999999</v>
      </c>
      <c r="AB1532" s="25">
        <f t="shared" si="118"/>
        <v>1.1313019667449131E-2</v>
      </c>
      <c r="AC1532" s="23">
        <f t="shared" si="119"/>
        <v>-2.8519444192110777E-3</v>
      </c>
    </row>
    <row r="1533" spans="1:29" x14ac:dyDescent="0.3">
      <c r="A1533" s="4" t="s">
        <v>160</v>
      </c>
      <c r="B1533" s="18">
        <v>45505</v>
      </c>
      <c r="C1533" s="4" t="s">
        <v>281</v>
      </c>
      <c r="D1533" s="4">
        <v>8</v>
      </c>
      <c r="E1533" s="15">
        <v>729941.86</v>
      </c>
      <c r="F1533" s="19">
        <v>1.0831999999999999</v>
      </c>
      <c r="G1533" s="20">
        <v>1.12E-2</v>
      </c>
      <c r="H1533" s="4">
        <v>69</v>
      </c>
      <c r="I1533" s="4">
        <v>4</v>
      </c>
      <c r="J1533" s="4">
        <v>0</v>
      </c>
      <c r="K1533" s="21">
        <v>0.95</v>
      </c>
      <c r="L1533" s="21">
        <v>0.1794</v>
      </c>
      <c r="M1533" s="4">
        <v>0</v>
      </c>
      <c r="N1533" s="4">
        <v>0</v>
      </c>
      <c r="O1533" s="4">
        <v>0</v>
      </c>
      <c r="P1533" s="4">
        <v>94.3</v>
      </c>
      <c r="Q1533" s="15">
        <v>0</v>
      </c>
      <c r="R1533" s="15">
        <v>81090.14</v>
      </c>
      <c r="S1533" s="15">
        <v>39280.839999999997</v>
      </c>
      <c r="T1533" s="15">
        <v>752447.33</v>
      </c>
      <c r="U1533" s="22">
        <f t="shared" si="115"/>
        <v>771751.16</v>
      </c>
      <c r="V1533" s="23">
        <f t="shared" si="116"/>
        <v>-2.5654725892907449E-2</v>
      </c>
      <c r="W1533" s="24">
        <f>Parametros!$B$4*H1533+Parametros!$B$5*K1533*100+Parametros!$B$6*P1533+Parametros!$B$7*(1-L1533)*100</f>
        <v>83.818999999999988</v>
      </c>
      <c r="X1533" s="16">
        <f>INDEX('Tasa Referencia'!$B$2:$B$37,MATCH(B1533,'Tasa Referencia'!$A$2:$A$37,0))</f>
        <v>0.1017</v>
      </c>
      <c r="Y1533" s="16">
        <f>INDEX('Catalogo Proveedores'!$N$2:$N$101,MATCH(A1533,'Catalogo Proveedores'!$A$2:$A$101,0))</f>
        <v>3.9999999999999994E-2</v>
      </c>
      <c r="Z1533" s="14">
        <v>2.9099999999999998E-3</v>
      </c>
      <c r="AA1533" s="16">
        <f t="shared" si="117"/>
        <v>0.14460999999999999</v>
      </c>
      <c r="AB1533" s="25">
        <f t="shared" si="118"/>
        <v>1.1318910182171349E-2</v>
      </c>
      <c r="AC1533" s="23">
        <f t="shared" si="119"/>
        <v>-3.6973636075078795E-2</v>
      </c>
    </row>
    <row r="1534" spans="1:29" x14ac:dyDescent="0.3">
      <c r="A1534" s="4" t="s">
        <v>160</v>
      </c>
      <c r="B1534" s="18">
        <v>45536</v>
      </c>
      <c r="C1534" s="4" t="s">
        <v>281</v>
      </c>
      <c r="D1534" s="4">
        <v>9</v>
      </c>
      <c r="E1534" s="15">
        <v>574606.36</v>
      </c>
      <c r="F1534" s="19">
        <v>1.1474</v>
      </c>
      <c r="G1534" s="20">
        <v>5.9200000000000003E-2</v>
      </c>
      <c r="H1534" s="4">
        <v>68</v>
      </c>
      <c r="I1534" s="4">
        <v>4</v>
      </c>
      <c r="J1534" s="4">
        <v>0</v>
      </c>
      <c r="K1534" s="21">
        <v>0.96579999999999999</v>
      </c>
      <c r="L1534" s="21">
        <v>0.1215</v>
      </c>
      <c r="M1534" s="4">
        <v>0</v>
      </c>
      <c r="N1534" s="4">
        <v>0</v>
      </c>
      <c r="O1534" s="4">
        <v>0</v>
      </c>
      <c r="P1534" s="4">
        <v>93.5</v>
      </c>
      <c r="Q1534" s="15">
        <v>0</v>
      </c>
      <c r="R1534" s="15">
        <v>31682.03</v>
      </c>
      <c r="S1534" s="15">
        <v>20940.37</v>
      </c>
      <c r="T1534" s="15">
        <v>588428.84</v>
      </c>
      <c r="U1534" s="22">
        <f t="shared" si="115"/>
        <v>585348.02</v>
      </c>
      <c r="V1534" s="23">
        <f t="shared" si="116"/>
        <v>5.2356713175376463E-3</v>
      </c>
      <c r="W1534" s="24">
        <f>Parametros!$B$4*H1534+Parametros!$B$5*K1534*100+Parametros!$B$6*P1534+Parametros!$B$7*(1-L1534)*100</f>
        <v>84.651499999999999</v>
      </c>
      <c r="X1534" s="16">
        <f>INDEX('Tasa Referencia'!$B$2:$B$37,MATCH(B1534,'Tasa Referencia'!$A$2:$A$37,0))</f>
        <v>9.7900000000000001E-2</v>
      </c>
      <c r="Y1534" s="16">
        <f>INDEX('Catalogo Proveedores'!$N$2:$N$101,MATCH(A1534,'Catalogo Proveedores'!$A$2:$A$101,0))</f>
        <v>3.9999999999999994E-2</v>
      </c>
      <c r="Z1534" s="14">
        <v>-6.9699999999999996E-3</v>
      </c>
      <c r="AA1534" s="16">
        <f t="shared" si="117"/>
        <v>0.13092999999999999</v>
      </c>
      <c r="AB1534" s="25">
        <f t="shared" si="118"/>
        <v>1.0306104391569093E-2</v>
      </c>
      <c r="AC1534" s="23">
        <f t="shared" si="119"/>
        <v>-5.0704330740314468E-3</v>
      </c>
    </row>
    <row r="1535" spans="1:29" x14ac:dyDescent="0.3">
      <c r="A1535" s="4" t="s">
        <v>160</v>
      </c>
      <c r="B1535" s="18">
        <v>45566</v>
      </c>
      <c r="C1535" s="4" t="s">
        <v>281</v>
      </c>
      <c r="D1535" s="4">
        <v>10</v>
      </c>
      <c r="E1535" s="15">
        <v>620633.66</v>
      </c>
      <c r="F1535" s="19">
        <v>1.1474</v>
      </c>
      <c r="G1535" s="20">
        <v>0</v>
      </c>
      <c r="H1535" s="4">
        <v>70.5</v>
      </c>
      <c r="I1535" s="4">
        <v>5</v>
      </c>
      <c r="J1535" s="4">
        <v>0</v>
      </c>
      <c r="K1535" s="21">
        <v>0.93140000000000001</v>
      </c>
      <c r="L1535" s="21">
        <v>6.2799999999999995E-2</v>
      </c>
      <c r="M1535" s="4">
        <v>0</v>
      </c>
      <c r="N1535" s="4">
        <v>0</v>
      </c>
      <c r="O1535" s="4">
        <v>0</v>
      </c>
      <c r="P1535" s="4">
        <v>92.8</v>
      </c>
      <c r="Q1535" s="15">
        <v>0</v>
      </c>
      <c r="R1535" s="15">
        <v>13318.49</v>
      </c>
      <c r="S1535" s="15">
        <v>11689.08</v>
      </c>
      <c r="T1535" s="15">
        <v>654907.98</v>
      </c>
      <c r="U1535" s="22">
        <f t="shared" si="115"/>
        <v>622263.07000000007</v>
      </c>
      <c r="V1535" s="23">
        <f t="shared" si="116"/>
        <v>4.9846560122843393E-2</v>
      </c>
      <c r="W1535" s="24">
        <f>Parametros!$B$4*H1535+Parametros!$B$5*K1535*100+Parametros!$B$6*P1535+Parametros!$B$7*(1-L1535)*100</f>
        <v>85.234999999999999</v>
      </c>
      <c r="X1535" s="16">
        <f>INDEX('Tasa Referencia'!$B$2:$B$37,MATCH(B1535,'Tasa Referencia'!$A$2:$A$37,0))</f>
        <v>9.5200000000000007E-2</v>
      </c>
      <c r="Y1535" s="16">
        <f>INDEX('Catalogo Proveedores'!$N$2:$N$101,MATCH(A1535,'Catalogo Proveedores'!$A$2:$A$101,0))</f>
        <v>3.9999999999999994E-2</v>
      </c>
      <c r="Z1535" s="14">
        <v>-3.16E-3</v>
      </c>
      <c r="AA1535" s="16">
        <f t="shared" si="117"/>
        <v>0.13203999999999999</v>
      </c>
      <c r="AB1535" s="25">
        <f t="shared" si="118"/>
        <v>1.0388701281678347E-2</v>
      </c>
      <c r="AC1535" s="23">
        <f t="shared" si="119"/>
        <v>3.9457858841165046E-2</v>
      </c>
    </row>
    <row r="1536" spans="1:29" x14ac:dyDescent="0.3">
      <c r="A1536" s="4" t="s">
        <v>160</v>
      </c>
      <c r="B1536" s="18">
        <v>45597</v>
      </c>
      <c r="C1536" s="4" t="s">
        <v>281</v>
      </c>
      <c r="D1536" s="4">
        <v>11</v>
      </c>
      <c r="E1536" s="15">
        <v>687096.61</v>
      </c>
      <c r="F1536" s="19">
        <v>1.1474</v>
      </c>
      <c r="G1536" s="20">
        <v>0</v>
      </c>
      <c r="H1536" s="4">
        <v>65.5</v>
      </c>
      <c r="I1536" s="4">
        <v>5</v>
      </c>
      <c r="J1536" s="4">
        <v>0</v>
      </c>
      <c r="K1536" s="21">
        <v>0.97250000000000003</v>
      </c>
      <c r="L1536" s="21">
        <v>0.20649999999999999</v>
      </c>
      <c r="M1536" s="4">
        <v>0</v>
      </c>
      <c r="N1536" s="4">
        <v>0</v>
      </c>
      <c r="O1536" s="4">
        <v>0</v>
      </c>
      <c r="P1536" s="4">
        <v>94.4</v>
      </c>
      <c r="Q1536" s="15">
        <v>0</v>
      </c>
      <c r="R1536" s="15">
        <v>82695.88</v>
      </c>
      <c r="S1536" s="15">
        <v>42556.43</v>
      </c>
      <c r="T1536" s="15">
        <v>718866.65</v>
      </c>
      <c r="U1536" s="22">
        <f t="shared" si="115"/>
        <v>727236.05999999994</v>
      </c>
      <c r="V1536" s="23">
        <f t="shared" si="116"/>
        <v>-1.1642506993473568E-2</v>
      </c>
      <c r="W1536" s="24">
        <f>Parametros!$B$4*H1536+Parametros!$B$5*K1536*100+Parametros!$B$6*P1536+Parametros!$B$7*(1-L1536)*100</f>
        <v>82.882499999999993</v>
      </c>
      <c r="X1536" s="16">
        <f>INDEX('Tasa Referencia'!$B$2:$B$37,MATCH(B1536,'Tasa Referencia'!$A$2:$A$37,0))</f>
        <v>9.5600000000000004E-2</v>
      </c>
      <c r="Y1536" s="16">
        <f>INDEX('Catalogo Proveedores'!$N$2:$N$101,MATCH(A1536,'Catalogo Proveedores'!$A$2:$A$101,0))</f>
        <v>3.9999999999999994E-2</v>
      </c>
      <c r="Z1536" s="14">
        <v>-2.0300000000000001E-3</v>
      </c>
      <c r="AA1536" s="16">
        <f t="shared" si="117"/>
        <v>0.13356999999999999</v>
      </c>
      <c r="AB1536" s="25">
        <f t="shared" si="118"/>
        <v>1.0502429442334815E-2</v>
      </c>
      <c r="AC1536" s="23">
        <f t="shared" si="119"/>
        <v>-2.2144936435808383E-2</v>
      </c>
    </row>
    <row r="1537" spans="1:29" x14ac:dyDescent="0.3">
      <c r="A1537" s="4" t="s">
        <v>160</v>
      </c>
      <c r="B1537" s="18">
        <v>45627</v>
      </c>
      <c r="C1537" s="4" t="s">
        <v>281</v>
      </c>
      <c r="D1537" s="4">
        <v>12</v>
      </c>
      <c r="E1537" s="15">
        <v>631435.92000000004</v>
      </c>
      <c r="F1537" s="19">
        <v>1.1474</v>
      </c>
      <c r="G1537" s="20">
        <v>0</v>
      </c>
      <c r="H1537" s="4">
        <v>68.3</v>
      </c>
      <c r="I1537" s="4">
        <v>4</v>
      </c>
      <c r="J1537" s="4">
        <v>0</v>
      </c>
      <c r="K1537" s="21">
        <v>0.97330000000000005</v>
      </c>
      <c r="L1537" s="21">
        <v>0.18410000000000001</v>
      </c>
      <c r="M1537" s="4">
        <v>0</v>
      </c>
      <c r="N1537" s="4">
        <v>0</v>
      </c>
      <c r="O1537" s="4">
        <v>0</v>
      </c>
      <c r="P1537" s="4">
        <v>93.3</v>
      </c>
      <c r="Q1537" s="15">
        <v>0</v>
      </c>
      <c r="R1537" s="15">
        <v>50525.22</v>
      </c>
      <c r="S1537" s="15">
        <v>34865.019999999997</v>
      </c>
      <c r="T1537" s="15">
        <v>644959.22</v>
      </c>
      <c r="U1537" s="22">
        <f t="shared" si="115"/>
        <v>647096.12</v>
      </c>
      <c r="V1537" s="23">
        <f t="shared" si="116"/>
        <v>-3.3132327343115171E-3</v>
      </c>
      <c r="W1537" s="24">
        <f>Parametros!$B$4*H1537+Parametros!$B$5*K1537*100+Parametros!$B$6*P1537+Parametros!$B$7*(1-L1537)*100</f>
        <v>84.002499999999998</v>
      </c>
      <c r="X1537" s="16">
        <f>INDEX('Tasa Referencia'!$B$2:$B$37,MATCH(B1537,'Tasa Referencia'!$A$2:$A$37,0))</f>
        <v>9.2399999999999996E-2</v>
      </c>
      <c r="Y1537" s="16">
        <f>INDEX('Catalogo Proveedores'!$N$2:$N$101,MATCH(A1537,'Catalogo Proveedores'!$A$2:$A$101,0))</f>
        <v>3.9999999999999994E-2</v>
      </c>
      <c r="Z1537" s="14">
        <v>1.6999999999999999E-3</v>
      </c>
      <c r="AA1537" s="16">
        <f t="shared" si="117"/>
        <v>0.1341</v>
      </c>
      <c r="AB1537" s="25">
        <f t="shared" si="118"/>
        <v>1.0541792660126559E-2</v>
      </c>
      <c r="AC1537" s="23">
        <f t="shared" si="119"/>
        <v>-1.3855025394438076E-2</v>
      </c>
    </row>
    <row r="1538" spans="1:29" x14ac:dyDescent="0.3">
      <c r="A1538" s="4" t="s">
        <v>160</v>
      </c>
      <c r="B1538" s="18">
        <v>45658</v>
      </c>
      <c r="C1538" s="4" t="s">
        <v>282</v>
      </c>
      <c r="D1538" s="4">
        <v>1</v>
      </c>
      <c r="E1538" s="15">
        <v>800906.85</v>
      </c>
      <c r="F1538" s="19">
        <v>1.1474</v>
      </c>
      <c r="G1538" s="20">
        <v>0</v>
      </c>
      <c r="H1538" s="4">
        <v>69</v>
      </c>
      <c r="I1538" s="4">
        <v>5</v>
      </c>
      <c r="J1538" s="4">
        <v>0</v>
      </c>
      <c r="K1538" s="21">
        <v>0.95399999999999996</v>
      </c>
      <c r="L1538" s="21">
        <v>0.105</v>
      </c>
      <c r="M1538" s="4">
        <v>1</v>
      </c>
      <c r="N1538" s="4">
        <v>0</v>
      </c>
      <c r="O1538" s="4">
        <v>0</v>
      </c>
      <c r="P1538" s="4">
        <v>93.2</v>
      </c>
      <c r="Q1538" s="15">
        <v>1322.75</v>
      </c>
      <c r="R1538" s="15">
        <v>54234.27</v>
      </c>
      <c r="S1538" s="15">
        <v>25223.599999999999</v>
      </c>
      <c r="T1538" s="15">
        <v>823542.28</v>
      </c>
      <c r="U1538" s="22">
        <f t="shared" ref="U1538:U1601" si="120">E1538+Q1538+R1538-S1538</f>
        <v>831240.27</v>
      </c>
      <c r="V1538" s="23">
        <f t="shared" ref="V1538:V1601" si="121">IF(T1538=0,0,(T1538-U1538)/T1538)</f>
        <v>-9.347413225705899E-3</v>
      </c>
      <c r="W1538" s="24">
        <f>Parametros!$B$4*H1538+Parametros!$B$5*K1538*100+Parametros!$B$6*P1538+Parametros!$B$7*(1-L1538)*100</f>
        <v>84.834999999999994</v>
      </c>
      <c r="X1538" s="16">
        <f>INDEX('Tasa Referencia'!$B$2:$B$37,MATCH(B1538,'Tasa Referencia'!$A$2:$A$37,0))</f>
        <v>8.8900000000000007E-2</v>
      </c>
      <c r="Y1538" s="16">
        <f>INDEX('Catalogo Proveedores'!$N$2:$N$101,MATCH(A1538,'Catalogo Proveedores'!$A$2:$A$101,0))</f>
        <v>3.9999999999999994E-2</v>
      </c>
      <c r="Z1538" s="14">
        <v>-1.7700000000000001E-3</v>
      </c>
      <c r="AA1538" s="16">
        <f t="shared" ref="AA1538:AA1601" si="122">X1538+Y1538+Z1538</f>
        <v>0.12713000000000002</v>
      </c>
      <c r="AB1538" s="25">
        <f t="shared" ref="AB1538:AB1601" si="123">(1+AA1538)^(1/12)-1</f>
        <v>1.0022776485298923E-2</v>
      </c>
      <c r="AC1538" s="23">
        <f t="shared" ref="AC1538:AC1601" si="124">V1538-AB1538</f>
        <v>-1.937018971100482E-2</v>
      </c>
    </row>
    <row r="1539" spans="1:29" x14ac:dyDescent="0.3">
      <c r="A1539" s="4" t="s">
        <v>160</v>
      </c>
      <c r="B1539" s="18">
        <v>45689</v>
      </c>
      <c r="C1539" s="4" t="s">
        <v>282</v>
      </c>
      <c r="D1539" s="4">
        <v>2</v>
      </c>
      <c r="E1539" s="15">
        <v>740808.89</v>
      </c>
      <c r="F1539" s="19">
        <v>1.1474</v>
      </c>
      <c r="G1539" s="20">
        <v>0</v>
      </c>
      <c r="H1539" s="4">
        <v>67.7</v>
      </c>
      <c r="I1539" s="4">
        <v>4</v>
      </c>
      <c r="J1539" s="4">
        <v>0</v>
      </c>
      <c r="K1539" s="21">
        <v>0.94489999999999996</v>
      </c>
      <c r="L1539" s="21">
        <v>8.2000000000000003E-2</v>
      </c>
      <c r="M1539" s="4">
        <v>0</v>
      </c>
      <c r="N1539" s="4">
        <v>0</v>
      </c>
      <c r="O1539" s="4">
        <v>0</v>
      </c>
      <c r="P1539" s="4">
        <v>93.7</v>
      </c>
      <c r="Q1539" s="15">
        <v>0</v>
      </c>
      <c r="R1539" s="15">
        <v>34405.050000000003</v>
      </c>
      <c r="S1539" s="15">
        <v>18231.77</v>
      </c>
      <c r="T1539" s="15">
        <v>799742.5</v>
      </c>
      <c r="U1539" s="22">
        <f t="shared" si="120"/>
        <v>756982.17</v>
      </c>
      <c r="V1539" s="23">
        <f t="shared" si="121"/>
        <v>5.3467622390957037E-2</v>
      </c>
      <c r="W1539" s="24">
        <f>Parametros!$B$4*H1539+Parametros!$B$5*K1539*100+Parametros!$B$6*P1539+Parametros!$B$7*(1-L1539)*100</f>
        <v>84.552000000000007</v>
      </c>
      <c r="X1539" s="16">
        <f>INDEX('Tasa Referencia'!$B$2:$B$37,MATCH(B1539,'Tasa Referencia'!$A$2:$A$37,0))</f>
        <v>8.8300000000000003E-2</v>
      </c>
      <c r="Y1539" s="16">
        <f>INDEX('Catalogo Proveedores'!$N$2:$N$101,MATCH(A1539,'Catalogo Proveedores'!$A$2:$A$101,0))</f>
        <v>3.9999999999999994E-2</v>
      </c>
      <c r="Z1539" s="14">
        <v>2.5500000000000002E-3</v>
      </c>
      <c r="AA1539" s="16">
        <f t="shared" si="122"/>
        <v>0.13084999999999999</v>
      </c>
      <c r="AB1539" s="25">
        <f t="shared" si="123"/>
        <v>1.0300148591995795E-2</v>
      </c>
      <c r="AC1539" s="23">
        <f t="shared" si="124"/>
        <v>4.3167473798961242E-2</v>
      </c>
    </row>
    <row r="1540" spans="1:29" x14ac:dyDescent="0.3">
      <c r="A1540" s="4" t="s">
        <v>160</v>
      </c>
      <c r="B1540" s="18">
        <v>45717</v>
      </c>
      <c r="C1540" s="4" t="s">
        <v>282</v>
      </c>
      <c r="D1540" s="4">
        <v>3</v>
      </c>
      <c r="E1540" s="15">
        <v>825254.42</v>
      </c>
      <c r="F1540" s="19">
        <v>1.1474</v>
      </c>
      <c r="G1540" s="20">
        <v>0</v>
      </c>
      <c r="H1540" s="4">
        <v>69.5</v>
      </c>
      <c r="I1540" s="4">
        <v>4</v>
      </c>
      <c r="J1540" s="4">
        <v>0</v>
      </c>
      <c r="K1540" s="21">
        <v>0.89590000000000003</v>
      </c>
      <c r="L1540" s="21">
        <v>0.15049999999999999</v>
      </c>
      <c r="M1540" s="4">
        <v>2</v>
      </c>
      <c r="N1540" s="4">
        <v>0</v>
      </c>
      <c r="O1540" s="4">
        <v>0</v>
      </c>
      <c r="P1540" s="4">
        <v>87.3</v>
      </c>
      <c r="Q1540" s="15">
        <v>10605.5</v>
      </c>
      <c r="R1540" s="15">
        <v>47296.12</v>
      </c>
      <c r="S1540" s="15">
        <v>37266.19</v>
      </c>
      <c r="T1540" s="15">
        <v>831821.43</v>
      </c>
      <c r="U1540" s="22">
        <f t="shared" si="120"/>
        <v>845889.85000000009</v>
      </c>
      <c r="V1540" s="23">
        <f t="shared" si="121"/>
        <v>-1.6912788601755598E-2</v>
      </c>
      <c r="W1540" s="24">
        <f>Parametros!$B$4*H1540+Parametros!$B$5*K1540*100+Parametros!$B$6*P1540+Parametros!$B$7*(1-L1540)*100</f>
        <v>81.404500000000013</v>
      </c>
      <c r="X1540" s="16">
        <f>INDEX('Tasa Referencia'!$B$2:$B$37,MATCH(B1540,'Tasa Referencia'!$A$2:$A$37,0))</f>
        <v>8.6800000000000002E-2</v>
      </c>
      <c r="Y1540" s="16">
        <f>INDEX('Catalogo Proveedores'!$N$2:$N$101,MATCH(A1540,'Catalogo Proveedores'!$A$2:$A$101,0))</f>
        <v>3.9999999999999994E-2</v>
      </c>
      <c r="Z1540" s="14">
        <v>4.4900000000000001E-3</v>
      </c>
      <c r="AA1540" s="16">
        <f t="shared" si="122"/>
        <v>0.13128999999999999</v>
      </c>
      <c r="AB1540" s="25">
        <f t="shared" si="123"/>
        <v>1.033290071140569E-2</v>
      </c>
      <c r="AC1540" s="23">
        <f t="shared" si="124"/>
        <v>-2.7245689313161289E-2</v>
      </c>
    </row>
    <row r="1541" spans="1:29" x14ac:dyDescent="0.3">
      <c r="A1541" s="4" t="s">
        <v>160</v>
      </c>
      <c r="B1541" s="18">
        <v>45748</v>
      </c>
      <c r="C1541" s="4" t="s">
        <v>282</v>
      </c>
      <c r="D1541" s="4">
        <v>4</v>
      </c>
      <c r="E1541" s="15">
        <v>884419.03</v>
      </c>
      <c r="F1541" s="19">
        <v>1.1474</v>
      </c>
      <c r="G1541" s="20">
        <v>0</v>
      </c>
      <c r="H1541" s="4">
        <v>72.7</v>
      </c>
      <c r="I1541" s="4">
        <v>7</v>
      </c>
      <c r="J1541" s="4">
        <v>0</v>
      </c>
      <c r="K1541" s="21">
        <v>0.98419999999999996</v>
      </c>
      <c r="L1541" s="21">
        <v>8.1900000000000001E-2</v>
      </c>
      <c r="M1541" s="4">
        <v>1</v>
      </c>
      <c r="N1541" s="4">
        <v>0</v>
      </c>
      <c r="O1541" s="4">
        <v>0</v>
      </c>
      <c r="P1541" s="4">
        <v>93</v>
      </c>
      <c r="Q1541" s="15">
        <v>3277.65</v>
      </c>
      <c r="R1541" s="15">
        <v>26618.83</v>
      </c>
      <c r="S1541" s="15">
        <v>21718.81</v>
      </c>
      <c r="T1541" s="15">
        <v>958594.74</v>
      </c>
      <c r="U1541" s="22">
        <f t="shared" si="120"/>
        <v>892596.7</v>
      </c>
      <c r="V1541" s="23">
        <f t="shared" si="121"/>
        <v>6.8848739979524648E-2</v>
      </c>
      <c r="W1541" s="24">
        <f>Parametros!$B$4*H1541+Parametros!$B$5*K1541*100+Parametros!$B$6*P1541+Parametros!$B$7*(1-L1541)*100</f>
        <v>87.342500000000001</v>
      </c>
      <c r="X1541" s="16">
        <f>INDEX('Tasa Referencia'!$B$2:$B$37,MATCH(B1541,'Tasa Referencia'!$A$2:$A$37,0))</f>
        <v>8.4000000000000005E-2</v>
      </c>
      <c r="Y1541" s="16">
        <f>INDEX('Catalogo Proveedores'!$N$2:$N$101,MATCH(A1541,'Catalogo Proveedores'!$A$2:$A$101,0))</f>
        <v>3.9999999999999994E-2</v>
      </c>
      <c r="Z1541" s="14">
        <v>-1.17E-3</v>
      </c>
      <c r="AA1541" s="16">
        <f t="shared" si="122"/>
        <v>0.12282999999999999</v>
      </c>
      <c r="AB1541" s="25">
        <f t="shared" si="123"/>
        <v>9.7011106477227216E-3</v>
      </c>
      <c r="AC1541" s="23">
        <f t="shared" si="124"/>
        <v>5.9147629331801926E-2</v>
      </c>
    </row>
    <row r="1542" spans="1:29" x14ac:dyDescent="0.3">
      <c r="A1542" s="4" t="s">
        <v>160</v>
      </c>
      <c r="B1542" s="18">
        <v>45778</v>
      </c>
      <c r="C1542" s="4" t="s">
        <v>282</v>
      </c>
      <c r="D1542" s="4">
        <v>5</v>
      </c>
      <c r="E1542" s="15">
        <v>870848.87</v>
      </c>
      <c r="F1542" s="19">
        <v>1.1474</v>
      </c>
      <c r="G1542" s="20">
        <v>0</v>
      </c>
      <c r="H1542" s="4">
        <v>69.599999999999994</v>
      </c>
      <c r="I1542" s="4">
        <v>6</v>
      </c>
      <c r="J1542" s="4">
        <v>0</v>
      </c>
      <c r="K1542" s="21">
        <v>0.96240000000000003</v>
      </c>
      <c r="L1542" s="21">
        <v>0.153</v>
      </c>
      <c r="M1542" s="4">
        <v>1</v>
      </c>
      <c r="N1542" s="4">
        <v>0</v>
      </c>
      <c r="O1542" s="4">
        <v>0</v>
      </c>
      <c r="P1542" s="4">
        <v>95.4</v>
      </c>
      <c r="Q1542" s="15">
        <v>1848.55</v>
      </c>
      <c r="R1542" s="15">
        <v>73885.75</v>
      </c>
      <c r="S1542" s="15">
        <v>39968.06</v>
      </c>
      <c r="T1542" s="15">
        <v>911044.87</v>
      </c>
      <c r="U1542" s="22">
        <f t="shared" si="120"/>
        <v>906615.1100000001</v>
      </c>
      <c r="V1542" s="23">
        <f t="shared" si="121"/>
        <v>4.862285213240807E-3</v>
      </c>
      <c r="W1542" s="24">
        <f>Parametros!$B$4*H1542+Parametros!$B$5*K1542*100+Parametros!$B$6*P1542+Parametros!$B$7*(1-L1542)*100</f>
        <v>85.016999999999996</v>
      </c>
      <c r="X1542" s="16">
        <f>INDEX('Tasa Referencia'!$B$2:$B$37,MATCH(B1542,'Tasa Referencia'!$A$2:$A$37,0))</f>
        <v>8.1699999999999995E-2</v>
      </c>
      <c r="Y1542" s="16">
        <f>INDEX('Catalogo Proveedores'!$N$2:$N$101,MATCH(A1542,'Catalogo Proveedores'!$A$2:$A$101,0))</f>
        <v>3.9999999999999994E-2</v>
      </c>
      <c r="Z1542" s="14">
        <v>1.1900000000000001E-3</v>
      </c>
      <c r="AA1542" s="16">
        <f t="shared" si="122"/>
        <v>0.12288999999999999</v>
      </c>
      <c r="AB1542" s="25">
        <f t="shared" si="123"/>
        <v>9.7056067708320981E-3</v>
      </c>
      <c r="AC1542" s="23">
        <f t="shared" si="124"/>
        <v>-4.8433215575912911E-3</v>
      </c>
    </row>
    <row r="1543" spans="1:29" x14ac:dyDescent="0.3">
      <c r="A1543" s="4" t="s">
        <v>160</v>
      </c>
      <c r="B1543" s="18">
        <v>45809</v>
      </c>
      <c r="C1543" s="4" t="s">
        <v>282</v>
      </c>
      <c r="D1543" s="4">
        <v>6</v>
      </c>
      <c r="E1543" s="15">
        <v>928370.57</v>
      </c>
      <c r="F1543" s="19">
        <v>1.1474</v>
      </c>
      <c r="G1543" s="20">
        <v>0</v>
      </c>
      <c r="H1543" s="4">
        <v>69</v>
      </c>
      <c r="I1543" s="4">
        <v>4</v>
      </c>
      <c r="J1543" s="4">
        <v>0</v>
      </c>
      <c r="K1543" s="21">
        <v>0.94669999999999999</v>
      </c>
      <c r="L1543" s="21">
        <v>8.5400000000000004E-2</v>
      </c>
      <c r="M1543" s="4">
        <v>1</v>
      </c>
      <c r="N1543" s="4">
        <v>0</v>
      </c>
      <c r="O1543" s="4">
        <v>0</v>
      </c>
      <c r="P1543" s="4">
        <v>96</v>
      </c>
      <c r="Q1543" s="15">
        <v>1695.29</v>
      </c>
      <c r="R1543" s="15">
        <v>24054.69</v>
      </c>
      <c r="S1543" s="15">
        <v>23772.81</v>
      </c>
      <c r="T1543" s="15">
        <v>953674.23</v>
      </c>
      <c r="U1543" s="22">
        <f t="shared" si="120"/>
        <v>930347.73999999987</v>
      </c>
      <c r="V1543" s="23">
        <f t="shared" si="121"/>
        <v>2.4459599794365953E-2</v>
      </c>
      <c r="W1543" s="24">
        <f>Parametros!$B$4*H1543+Parametros!$B$5*K1543*100+Parametros!$B$6*P1543+Parametros!$B$7*(1-L1543)*100</f>
        <v>85.47</v>
      </c>
      <c r="X1543" s="16">
        <f>INDEX('Tasa Referencia'!$B$2:$B$37,MATCH(B1543,'Tasa Referencia'!$A$2:$A$37,0))</f>
        <v>8.1600000000000006E-2</v>
      </c>
      <c r="Y1543" s="16">
        <f>INDEX('Catalogo Proveedores'!$N$2:$N$101,MATCH(A1543,'Catalogo Proveedores'!$A$2:$A$101,0))</f>
        <v>3.9999999999999994E-2</v>
      </c>
      <c r="Z1543" s="14">
        <v>3.29E-3</v>
      </c>
      <c r="AA1543" s="16">
        <f t="shared" si="122"/>
        <v>0.12489</v>
      </c>
      <c r="AB1543" s="25">
        <f t="shared" si="123"/>
        <v>9.8553516663653085E-3</v>
      </c>
      <c r="AC1543" s="23">
        <f t="shared" si="124"/>
        <v>1.4604248128000645E-2</v>
      </c>
    </row>
    <row r="1544" spans="1:29" x14ac:dyDescent="0.3">
      <c r="A1544" s="4" t="s">
        <v>160</v>
      </c>
      <c r="B1544" s="18">
        <v>45839</v>
      </c>
      <c r="C1544" s="4" t="s">
        <v>282</v>
      </c>
      <c r="D1544" s="4">
        <v>7</v>
      </c>
      <c r="E1544" s="15">
        <v>895435.21</v>
      </c>
      <c r="F1544" s="19">
        <v>1.1474</v>
      </c>
      <c r="G1544" s="20">
        <v>0</v>
      </c>
      <c r="H1544" s="4">
        <v>69.7</v>
      </c>
      <c r="I1544" s="4">
        <v>5</v>
      </c>
      <c r="J1544" s="4">
        <v>0</v>
      </c>
      <c r="K1544" s="21">
        <v>0.94320000000000004</v>
      </c>
      <c r="L1544" s="21">
        <v>0.1042</v>
      </c>
      <c r="M1544" s="4">
        <v>0</v>
      </c>
      <c r="N1544" s="4">
        <v>0</v>
      </c>
      <c r="O1544" s="4">
        <v>0</v>
      </c>
      <c r="P1544" s="4">
        <v>96.6</v>
      </c>
      <c r="Q1544" s="15">
        <v>0</v>
      </c>
      <c r="R1544" s="15">
        <v>38411.919999999998</v>
      </c>
      <c r="S1544" s="15">
        <v>27987.599999999999</v>
      </c>
      <c r="T1544" s="15">
        <v>901496.43</v>
      </c>
      <c r="U1544" s="22">
        <f t="shared" si="120"/>
        <v>905859.53</v>
      </c>
      <c r="V1544" s="23">
        <f t="shared" si="121"/>
        <v>-4.8398416841206751E-3</v>
      </c>
      <c r="W1544" s="24">
        <f>Parametros!$B$4*H1544+Parametros!$B$5*K1544*100+Parametros!$B$6*P1544+Parametros!$B$7*(1-L1544)*100</f>
        <v>85.447999999999993</v>
      </c>
      <c r="X1544" s="16">
        <f>INDEX('Tasa Referencia'!$B$2:$B$37,MATCH(B1544,'Tasa Referencia'!$A$2:$A$37,0))</f>
        <v>8.0699999999999994E-2</v>
      </c>
      <c r="Y1544" s="16">
        <f>INDEX('Catalogo Proveedores'!$N$2:$N$101,MATCH(A1544,'Catalogo Proveedores'!$A$2:$A$101,0))</f>
        <v>3.9999999999999994E-2</v>
      </c>
      <c r="Z1544" s="14">
        <v>9.5E-4</v>
      </c>
      <c r="AA1544" s="16">
        <f t="shared" si="122"/>
        <v>0.12164999999999999</v>
      </c>
      <c r="AB1544" s="25">
        <f t="shared" si="123"/>
        <v>9.6126421068929435E-3</v>
      </c>
      <c r="AC1544" s="23">
        <f t="shared" si="124"/>
        <v>-1.4452483791013618E-2</v>
      </c>
    </row>
    <row r="1545" spans="1:29" x14ac:dyDescent="0.3">
      <c r="A1545" s="4" t="s">
        <v>160</v>
      </c>
      <c r="B1545" s="18">
        <v>45870</v>
      </c>
      <c r="C1545" s="4" t="s">
        <v>282</v>
      </c>
      <c r="D1545" s="4">
        <v>8</v>
      </c>
      <c r="E1545" s="15">
        <v>798028.87</v>
      </c>
      <c r="F1545" s="19">
        <v>1.1474</v>
      </c>
      <c r="G1545" s="20">
        <v>0</v>
      </c>
      <c r="H1545" s="4">
        <v>73.2</v>
      </c>
      <c r="I1545" s="4">
        <v>5</v>
      </c>
      <c r="J1545" s="4">
        <v>0</v>
      </c>
      <c r="K1545" s="21">
        <v>0.9325</v>
      </c>
      <c r="L1545" s="21">
        <v>0.14199999999999999</v>
      </c>
      <c r="M1545" s="4">
        <v>0</v>
      </c>
      <c r="N1545" s="4">
        <v>0</v>
      </c>
      <c r="O1545" s="4">
        <v>0</v>
      </c>
      <c r="P1545" s="4">
        <v>93.7</v>
      </c>
      <c r="Q1545" s="15">
        <v>0</v>
      </c>
      <c r="R1545" s="15">
        <v>78328.86</v>
      </c>
      <c r="S1545" s="15">
        <v>33995.51</v>
      </c>
      <c r="T1545" s="15">
        <v>833915.6</v>
      </c>
      <c r="U1545" s="22">
        <f t="shared" si="120"/>
        <v>842362.22</v>
      </c>
      <c r="V1545" s="23">
        <f t="shared" si="121"/>
        <v>-1.0128866758218693E-2</v>
      </c>
      <c r="W1545" s="24">
        <f>Parametros!$B$4*H1545+Parametros!$B$5*K1545*100+Parametros!$B$6*P1545+Parametros!$B$7*(1-L1545)*100</f>
        <v>85.205000000000013</v>
      </c>
      <c r="X1545" s="16">
        <f>INDEX('Tasa Referencia'!$B$2:$B$37,MATCH(B1545,'Tasa Referencia'!$A$2:$A$37,0))</f>
        <v>7.7399999999999997E-2</v>
      </c>
      <c r="Y1545" s="16">
        <f>INDEX('Catalogo Proveedores'!$N$2:$N$101,MATCH(A1545,'Catalogo Proveedores'!$A$2:$A$101,0))</f>
        <v>3.9999999999999994E-2</v>
      </c>
      <c r="Z1545" s="14">
        <v>-8.7000000000000001E-4</v>
      </c>
      <c r="AA1545" s="16">
        <f t="shared" si="122"/>
        <v>0.11652999999999999</v>
      </c>
      <c r="AB1545" s="25">
        <f t="shared" si="123"/>
        <v>9.2277877123356777E-3</v>
      </c>
      <c r="AC1545" s="23">
        <f t="shared" si="124"/>
        <v>-1.9356654470554371E-2</v>
      </c>
    </row>
    <row r="1546" spans="1:29" x14ac:dyDescent="0.3">
      <c r="A1546" s="4" t="s">
        <v>160</v>
      </c>
      <c r="B1546" s="18">
        <v>45901</v>
      </c>
      <c r="C1546" s="4" t="s">
        <v>282</v>
      </c>
      <c r="D1546" s="4">
        <v>9</v>
      </c>
      <c r="E1546" s="15">
        <v>841851.86</v>
      </c>
      <c r="F1546" s="19">
        <v>1.2159</v>
      </c>
      <c r="G1546" s="20">
        <v>5.9700000000000003E-2</v>
      </c>
      <c r="H1546" s="4">
        <v>72.7</v>
      </c>
      <c r="I1546" s="4">
        <v>5</v>
      </c>
      <c r="J1546" s="4">
        <v>0</v>
      </c>
      <c r="K1546" s="21">
        <v>0.9526</v>
      </c>
      <c r="L1546" s="21">
        <v>5.9400000000000001E-2</v>
      </c>
      <c r="M1546" s="4">
        <v>0</v>
      </c>
      <c r="N1546" s="4">
        <v>0</v>
      </c>
      <c r="O1546" s="4">
        <v>0</v>
      </c>
      <c r="P1546" s="4">
        <v>99.6</v>
      </c>
      <c r="Q1546" s="15">
        <v>0</v>
      </c>
      <c r="R1546" s="15">
        <v>16054.31</v>
      </c>
      <c r="S1546" s="15">
        <v>15004</v>
      </c>
      <c r="T1546" s="15">
        <v>891280.42</v>
      </c>
      <c r="U1546" s="22">
        <f t="shared" si="120"/>
        <v>842902.17</v>
      </c>
      <c r="V1546" s="23">
        <f t="shared" si="121"/>
        <v>5.4279493764712118E-2</v>
      </c>
      <c r="W1546" s="24">
        <f>Parametros!$B$4*H1546+Parametros!$B$5*K1546*100+Parametros!$B$6*P1546+Parametros!$B$7*(1-L1546)*100</f>
        <v>88.051999999999992</v>
      </c>
      <c r="X1546" s="16">
        <f>INDEX('Tasa Referencia'!$B$2:$B$37,MATCH(B1546,'Tasa Referencia'!$A$2:$A$37,0))</f>
        <v>7.4899999999999994E-2</v>
      </c>
      <c r="Y1546" s="16">
        <f>INDEX('Catalogo Proveedores'!$N$2:$N$101,MATCH(A1546,'Catalogo Proveedores'!$A$2:$A$101,0))</f>
        <v>3.9999999999999994E-2</v>
      </c>
      <c r="Z1546" s="14">
        <v>1.2199999999999999E-3</v>
      </c>
      <c r="AA1546" s="16">
        <f t="shared" si="122"/>
        <v>0.11611999999999999</v>
      </c>
      <c r="AB1546" s="25">
        <f t="shared" si="123"/>
        <v>9.1968993759437012E-3</v>
      </c>
      <c r="AC1546" s="23">
        <f t="shared" si="124"/>
        <v>4.5082594388768417E-2</v>
      </c>
    </row>
    <row r="1547" spans="1:29" x14ac:dyDescent="0.3">
      <c r="A1547" s="4" t="s">
        <v>160</v>
      </c>
      <c r="B1547" s="18">
        <v>45931</v>
      </c>
      <c r="C1547" s="4" t="s">
        <v>282</v>
      </c>
      <c r="D1547" s="4">
        <v>10</v>
      </c>
      <c r="E1547" s="15">
        <v>774487.07</v>
      </c>
      <c r="F1547" s="19">
        <v>1.2159</v>
      </c>
      <c r="G1547" s="20">
        <v>0</v>
      </c>
      <c r="H1547" s="4">
        <v>70.7</v>
      </c>
      <c r="I1547" s="4">
        <v>4</v>
      </c>
      <c r="J1547" s="4">
        <v>1</v>
      </c>
      <c r="K1547" s="21">
        <v>0.85929999999999995</v>
      </c>
      <c r="L1547" s="21">
        <v>0.1147</v>
      </c>
      <c r="M1547" s="4">
        <v>0</v>
      </c>
      <c r="N1547" s="4">
        <v>0</v>
      </c>
      <c r="O1547" s="4">
        <v>0</v>
      </c>
      <c r="P1547" s="4">
        <v>97.1</v>
      </c>
      <c r="Q1547" s="15">
        <v>0</v>
      </c>
      <c r="R1547" s="15">
        <v>59338.5</v>
      </c>
      <c r="S1547" s="15">
        <v>28191.47</v>
      </c>
      <c r="T1547" s="15">
        <v>759096.75</v>
      </c>
      <c r="U1547" s="22">
        <f t="shared" si="120"/>
        <v>805634.1</v>
      </c>
      <c r="V1547" s="23">
        <f t="shared" si="121"/>
        <v>-6.1306216895277155E-2</v>
      </c>
      <c r="W1547" s="24">
        <f>Parametros!$B$4*H1547+Parametros!$B$5*K1547*100+Parametros!$B$6*P1547+Parametros!$B$7*(1-L1547)*100</f>
        <v>83.223500000000001</v>
      </c>
      <c r="X1547" s="16">
        <f>INDEX('Tasa Referencia'!$B$2:$B$37,MATCH(B1547,'Tasa Referencia'!$A$2:$A$37,0))</f>
        <v>7.4300000000000005E-2</v>
      </c>
      <c r="Y1547" s="16">
        <f>INDEX('Catalogo Proveedores'!$N$2:$N$101,MATCH(A1547,'Catalogo Proveedores'!$A$2:$A$101,0))</f>
        <v>3.9999999999999994E-2</v>
      </c>
      <c r="Z1547" s="14">
        <v>1.49E-3</v>
      </c>
      <c r="AA1547" s="16">
        <f t="shared" si="122"/>
        <v>0.11579</v>
      </c>
      <c r="AB1547" s="25">
        <f t="shared" si="123"/>
        <v>9.1720304762243909E-3</v>
      </c>
      <c r="AC1547" s="23">
        <f t="shared" si="124"/>
        <v>-7.0478247371501546E-2</v>
      </c>
    </row>
    <row r="1548" spans="1:29" x14ac:dyDescent="0.3">
      <c r="A1548" s="4" t="s">
        <v>160</v>
      </c>
      <c r="B1548" s="18">
        <v>45962</v>
      </c>
      <c r="C1548" s="4" t="s">
        <v>282</v>
      </c>
      <c r="D1548" s="4">
        <v>11</v>
      </c>
      <c r="E1548" s="15">
        <v>806094.97</v>
      </c>
      <c r="F1548" s="19">
        <v>1.2159</v>
      </c>
      <c r="G1548" s="20">
        <v>0</v>
      </c>
      <c r="H1548" s="4">
        <v>71.8</v>
      </c>
      <c r="I1548" s="4">
        <v>4</v>
      </c>
      <c r="J1548" s="4">
        <v>0</v>
      </c>
      <c r="K1548" s="21">
        <v>0.91800000000000004</v>
      </c>
      <c r="L1548" s="21">
        <v>0.1394</v>
      </c>
      <c r="M1548" s="4">
        <v>0</v>
      </c>
      <c r="N1548" s="4">
        <v>0</v>
      </c>
      <c r="O1548" s="4">
        <v>0</v>
      </c>
      <c r="P1548" s="4">
        <v>92.8</v>
      </c>
      <c r="Q1548" s="15">
        <v>0</v>
      </c>
      <c r="R1548" s="15">
        <v>46348.2</v>
      </c>
      <c r="S1548" s="15">
        <v>33701.61</v>
      </c>
      <c r="T1548" s="15">
        <v>814979.11</v>
      </c>
      <c r="U1548" s="22">
        <f t="shared" si="120"/>
        <v>818741.55999999994</v>
      </c>
      <c r="V1548" s="23">
        <f t="shared" si="121"/>
        <v>-4.6166214002711717E-3</v>
      </c>
      <c r="W1548" s="24">
        <f>Parametros!$B$4*H1548+Parametros!$B$5*K1548*100+Parametros!$B$6*P1548+Parametros!$B$7*(1-L1548)*100</f>
        <v>84.13900000000001</v>
      </c>
      <c r="X1548" s="16">
        <f>INDEX('Tasa Referencia'!$B$2:$B$37,MATCH(B1548,'Tasa Referencia'!$A$2:$A$37,0))</f>
        <v>7.2800000000000004E-2</v>
      </c>
      <c r="Y1548" s="16">
        <f>INDEX('Catalogo Proveedores'!$N$2:$N$101,MATCH(A1548,'Catalogo Proveedores'!$A$2:$A$101,0))</f>
        <v>3.9999999999999994E-2</v>
      </c>
      <c r="Z1548" s="14">
        <v>3.5E-4</v>
      </c>
      <c r="AA1548" s="16">
        <f t="shared" si="122"/>
        <v>0.11315</v>
      </c>
      <c r="AB1548" s="25">
        <f t="shared" si="123"/>
        <v>8.9728362059227074E-3</v>
      </c>
      <c r="AC1548" s="23">
        <f t="shared" si="124"/>
        <v>-1.3589457606193879E-2</v>
      </c>
    </row>
    <row r="1549" spans="1:29" x14ac:dyDescent="0.3">
      <c r="A1549" s="4" t="s">
        <v>160</v>
      </c>
      <c r="B1549" s="18">
        <v>45992</v>
      </c>
      <c r="C1549" s="4" t="s">
        <v>282</v>
      </c>
      <c r="D1549" s="4">
        <v>12</v>
      </c>
      <c r="E1549" s="15">
        <v>818283.4</v>
      </c>
      <c r="F1549" s="19">
        <v>1.2159</v>
      </c>
      <c r="G1549" s="20">
        <v>0</v>
      </c>
      <c r="H1549" s="4">
        <v>66.2</v>
      </c>
      <c r="I1549" s="4">
        <v>4</v>
      </c>
      <c r="J1549" s="4">
        <v>0</v>
      </c>
      <c r="K1549" s="21">
        <v>0.94179999999999997</v>
      </c>
      <c r="L1549" s="21">
        <v>9.7900000000000001E-2</v>
      </c>
      <c r="M1549" s="4">
        <v>0</v>
      </c>
      <c r="N1549" s="4">
        <v>0</v>
      </c>
      <c r="O1549" s="4">
        <v>0</v>
      </c>
      <c r="P1549" s="4">
        <v>90.4</v>
      </c>
      <c r="Q1549" s="15">
        <v>0</v>
      </c>
      <c r="R1549" s="15">
        <v>53506.19</v>
      </c>
      <c r="S1549" s="15">
        <v>24041.4</v>
      </c>
      <c r="T1549" s="15">
        <v>865766.12</v>
      </c>
      <c r="U1549" s="22">
        <f t="shared" si="120"/>
        <v>847748.19000000006</v>
      </c>
      <c r="V1549" s="23">
        <f t="shared" si="121"/>
        <v>2.0811544346410707E-2</v>
      </c>
      <c r="W1549" s="24">
        <f>Parametros!$B$4*H1549+Parametros!$B$5*K1549*100+Parametros!$B$6*P1549+Parametros!$B$7*(1-L1549)*100</f>
        <v>83.035499999999985</v>
      </c>
      <c r="X1549" s="16">
        <f>INDEX('Tasa Referencia'!$B$2:$B$37,MATCH(B1549,'Tasa Referencia'!$A$2:$A$37,0))</f>
        <v>6.9599999999999995E-2</v>
      </c>
      <c r="Y1549" s="16">
        <f>INDEX('Catalogo Proveedores'!$N$2:$N$101,MATCH(A1549,'Catalogo Proveedores'!$A$2:$A$101,0))</f>
        <v>3.9999999999999994E-2</v>
      </c>
      <c r="Z1549" s="14">
        <v>4.5700000000000003E-3</v>
      </c>
      <c r="AA1549" s="16">
        <f t="shared" si="122"/>
        <v>0.11416999999999999</v>
      </c>
      <c r="AB1549" s="25">
        <f t="shared" si="123"/>
        <v>9.0498489118395753E-3</v>
      </c>
      <c r="AC1549" s="23">
        <f t="shared" si="124"/>
        <v>1.1761695434571132E-2</v>
      </c>
    </row>
    <row r="1550" spans="1:29" x14ac:dyDescent="0.3">
      <c r="A1550" s="4" t="s">
        <v>162</v>
      </c>
      <c r="B1550" s="18">
        <v>44927</v>
      </c>
      <c r="C1550" s="4" t="s">
        <v>279</v>
      </c>
      <c r="D1550" s="4">
        <v>1</v>
      </c>
      <c r="E1550" s="15">
        <v>865747.04</v>
      </c>
      <c r="F1550" s="19">
        <v>1</v>
      </c>
      <c r="G1550" s="20">
        <v>0</v>
      </c>
      <c r="H1550" s="4">
        <v>94.2</v>
      </c>
      <c r="I1550" s="4">
        <v>4</v>
      </c>
      <c r="J1550" s="4">
        <v>0</v>
      </c>
      <c r="K1550" s="21">
        <v>0.94020000000000004</v>
      </c>
      <c r="L1550" s="21">
        <v>1.46E-2</v>
      </c>
      <c r="M1550" s="4">
        <v>0</v>
      </c>
      <c r="N1550" s="4">
        <v>0</v>
      </c>
      <c r="O1550" s="4">
        <v>0</v>
      </c>
      <c r="P1550" s="4">
        <v>96.8</v>
      </c>
      <c r="Q1550" s="15">
        <v>0</v>
      </c>
      <c r="R1550" s="15">
        <v>7578.11</v>
      </c>
      <c r="S1550" s="15">
        <v>3792.9</v>
      </c>
      <c r="T1550" s="15">
        <v>925979.55</v>
      </c>
      <c r="U1550" s="22">
        <f t="shared" si="120"/>
        <v>869532.25</v>
      </c>
      <c r="V1550" s="23">
        <f t="shared" si="121"/>
        <v>6.0959553588413526E-2</v>
      </c>
      <c r="W1550" s="24">
        <f>Parametros!$B$4*H1550+Parametros!$B$5*K1550*100+Parametros!$B$6*P1550+Parametros!$B$7*(1-L1550)*100</f>
        <v>95.317000000000007</v>
      </c>
      <c r="X1550" s="16">
        <f>INDEX('Tasa Referencia'!$B$2:$B$37,MATCH(B1550,'Tasa Referencia'!$A$2:$A$37,0))</f>
        <v>0.1125</v>
      </c>
      <c r="Y1550" s="16">
        <f>INDEX('Catalogo Proveedores'!$N$2:$N$101,MATCH(A1550,'Catalogo Proveedores'!$A$2:$A$101,0))</f>
        <v>2.6700000000000002E-2</v>
      </c>
      <c r="Z1550" s="14">
        <v>1.6999999999999999E-3</v>
      </c>
      <c r="AA1550" s="16">
        <f t="shared" si="122"/>
        <v>0.1409</v>
      </c>
      <c r="AB1550" s="25">
        <f t="shared" si="123"/>
        <v>1.104533966212351E-2</v>
      </c>
      <c r="AC1550" s="23">
        <f t="shared" si="124"/>
        <v>4.9914213926290016E-2</v>
      </c>
    </row>
    <row r="1551" spans="1:29" x14ac:dyDescent="0.3">
      <c r="A1551" s="4" t="s">
        <v>162</v>
      </c>
      <c r="B1551" s="18">
        <v>44958</v>
      </c>
      <c r="C1551" s="4" t="s">
        <v>279</v>
      </c>
      <c r="D1551" s="4">
        <v>2</v>
      </c>
      <c r="E1551" s="15">
        <v>891674.7</v>
      </c>
      <c r="F1551" s="19">
        <v>1</v>
      </c>
      <c r="G1551" s="20">
        <v>0</v>
      </c>
      <c r="H1551" s="4">
        <v>92.4</v>
      </c>
      <c r="I1551" s="4">
        <v>4</v>
      </c>
      <c r="J1551" s="4">
        <v>0</v>
      </c>
      <c r="K1551" s="21">
        <v>0.89970000000000006</v>
      </c>
      <c r="L1551" s="21">
        <v>1.9099999999999999E-2</v>
      </c>
      <c r="M1551" s="4">
        <v>0</v>
      </c>
      <c r="N1551" s="4">
        <v>0</v>
      </c>
      <c r="O1551" s="4">
        <v>0</v>
      </c>
      <c r="P1551" s="4">
        <v>91.7</v>
      </c>
      <c r="Q1551" s="15">
        <v>0</v>
      </c>
      <c r="R1551" s="15">
        <v>5807.71</v>
      </c>
      <c r="S1551" s="15">
        <v>5110.04</v>
      </c>
      <c r="T1551" s="15">
        <v>967640.07</v>
      </c>
      <c r="U1551" s="22">
        <f t="shared" si="120"/>
        <v>892372.36999999988</v>
      </c>
      <c r="V1551" s="23">
        <f t="shared" si="121"/>
        <v>7.7784811040328319E-2</v>
      </c>
      <c r="W1551" s="24">
        <f>Parametros!$B$4*H1551+Parametros!$B$5*K1551*100+Parametros!$B$6*P1551+Parametros!$B$7*(1-L1551)*100</f>
        <v>92.384500000000003</v>
      </c>
      <c r="X1551" s="16">
        <f>INDEX('Tasa Referencia'!$B$2:$B$37,MATCH(B1551,'Tasa Referencia'!$A$2:$A$37,0))</f>
        <v>0.11409999999999999</v>
      </c>
      <c r="Y1551" s="16">
        <f>INDEX('Catalogo Proveedores'!$N$2:$N$101,MATCH(A1551,'Catalogo Proveedores'!$A$2:$A$101,0))</f>
        <v>2.6700000000000002E-2</v>
      </c>
      <c r="Z1551" s="14">
        <v>1.1199999999999999E-3</v>
      </c>
      <c r="AA1551" s="16">
        <f t="shared" si="122"/>
        <v>0.14191999999999999</v>
      </c>
      <c r="AB1551" s="25">
        <f t="shared" si="123"/>
        <v>1.1120634306093002E-2</v>
      </c>
      <c r="AC1551" s="23">
        <f t="shared" si="124"/>
        <v>6.6664176734235317E-2</v>
      </c>
    </row>
    <row r="1552" spans="1:29" x14ac:dyDescent="0.3">
      <c r="A1552" s="4" t="s">
        <v>162</v>
      </c>
      <c r="B1552" s="18">
        <v>44986</v>
      </c>
      <c r="C1552" s="4" t="s">
        <v>279</v>
      </c>
      <c r="D1552" s="4">
        <v>3</v>
      </c>
      <c r="E1552" s="15">
        <v>818967.53</v>
      </c>
      <c r="F1552" s="19">
        <v>1</v>
      </c>
      <c r="G1552" s="20">
        <v>0</v>
      </c>
      <c r="H1552" s="4">
        <v>91.4</v>
      </c>
      <c r="I1552" s="4">
        <v>6</v>
      </c>
      <c r="J1552" s="4">
        <v>0</v>
      </c>
      <c r="K1552" s="21">
        <v>0.94059999999999999</v>
      </c>
      <c r="L1552" s="21">
        <v>3.5499999999999997E-2</v>
      </c>
      <c r="M1552" s="4">
        <v>2</v>
      </c>
      <c r="N1552" s="4">
        <v>0</v>
      </c>
      <c r="O1552" s="4">
        <v>0</v>
      </c>
      <c r="P1552" s="4">
        <v>94.2</v>
      </c>
      <c r="Q1552" s="15">
        <v>6578.28</v>
      </c>
      <c r="R1552" s="15">
        <v>19841.18</v>
      </c>
      <c r="S1552" s="15">
        <v>8712.26</v>
      </c>
      <c r="T1552" s="15">
        <v>854004.06</v>
      </c>
      <c r="U1552" s="22">
        <f t="shared" si="120"/>
        <v>836674.7300000001</v>
      </c>
      <c r="V1552" s="23">
        <f t="shared" si="121"/>
        <v>2.0291859034019061E-2</v>
      </c>
      <c r="W1552" s="24">
        <f>Parametros!$B$4*H1552+Parametros!$B$5*K1552*100+Parametros!$B$6*P1552+Parametros!$B$7*(1-L1552)*100</f>
        <v>93.515500000000003</v>
      </c>
      <c r="X1552" s="16">
        <f>INDEX('Tasa Referencia'!$B$2:$B$37,MATCH(B1552,'Tasa Referencia'!$A$2:$A$37,0))</f>
        <v>0.114</v>
      </c>
      <c r="Y1552" s="16">
        <f>INDEX('Catalogo Proveedores'!$N$2:$N$101,MATCH(A1552,'Catalogo Proveedores'!$A$2:$A$101,0))</f>
        <v>2.6700000000000002E-2</v>
      </c>
      <c r="Z1552" s="14">
        <v>1.97E-3</v>
      </c>
      <c r="AA1552" s="16">
        <f t="shared" si="122"/>
        <v>0.14266999999999999</v>
      </c>
      <c r="AB1552" s="25">
        <f t="shared" si="123"/>
        <v>1.1175958693213417E-2</v>
      </c>
      <c r="AC1552" s="23">
        <f t="shared" si="124"/>
        <v>9.1159003408056438E-3</v>
      </c>
    </row>
    <row r="1553" spans="1:29" x14ac:dyDescent="0.3">
      <c r="A1553" s="4" t="s">
        <v>162</v>
      </c>
      <c r="B1553" s="18">
        <v>45017</v>
      </c>
      <c r="C1553" s="4" t="s">
        <v>279</v>
      </c>
      <c r="D1553" s="4">
        <v>4</v>
      </c>
      <c r="E1553" s="15">
        <v>983030.35</v>
      </c>
      <c r="F1553" s="19">
        <v>1.0349999999999999</v>
      </c>
      <c r="G1553" s="20">
        <v>3.5000000000000003E-2</v>
      </c>
      <c r="H1553" s="4">
        <v>89.6</v>
      </c>
      <c r="I1553" s="4">
        <v>4</v>
      </c>
      <c r="J1553" s="4">
        <v>0</v>
      </c>
      <c r="K1553" s="21">
        <v>0.88529999999999998</v>
      </c>
      <c r="L1553" s="21">
        <v>5.0700000000000002E-2</v>
      </c>
      <c r="M1553" s="4">
        <v>1</v>
      </c>
      <c r="N1553" s="4">
        <v>0</v>
      </c>
      <c r="O1553" s="4">
        <v>0</v>
      </c>
      <c r="P1553" s="4">
        <v>87.5</v>
      </c>
      <c r="Q1553" s="15">
        <v>10934.1</v>
      </c>
      <c r="R1553" s="15">
        <v>32832.160000000003</v>
      </c>
      <c r="S1553" s="15">
        <v>14949.01</v>
      </c>
      <c r="T1553" s="15">
        <v>1061893.55</v>
      </c>
      <c r="U1553" s="22">
        <f t="shared" si="120"/>
        <v>1011847.6</v>
      </c>
      <c r="V1553" s="23">
        <f t="shared" si="121"/>
        <v>4.7128970695791556E-2</v>
      </c>
      <c r="W1553" s="24">
        <f>Parametros!$B$4*H1553+Parametros!$B$5*K1553*100+Parametros!$B$6*P1553+Parametros!$B$7*(1-L1553)*100</f>
        <v>89.658500000000004</v>
      </c>
      <c r="X1553" s="16">
        <f>INDEX('Tasa Referencia'!$B$2:$B$37,MATCH(B1553,'Tasa Referencia'!$A$2:$A$37,0))</f>
        <v>0.1119</v>
      </c>
      <c r="Y1553" s="16">
        <f>INDEX('Catalogo Proveedores'!$N$2:$N$101,MATCH(A1553,'Catalogo Proveedores'!$A$2:$A$101,0))</f>
        <v>2.6700000000000002E-2</v>
      </c>
      <c r="Z1553" s="14">
        <v>-1.2E-4</v>
      </c>
      <c r="AA1553" s="16">
        <f t="shared" si="122"/>
        <v>0.13847999999999999</v>
      </c>
      <c r="AB1553" s="25">
        <f t="shared" si="123"/>
        <v>1.0866452261377502E-2</v>
      </c>
      <c r="AC1553" s="23">
        <f t="shared" si="124"/>
        <v>3.6262518434414054E-2</v>
      </c>
    </row>
    <row r="1554" spans="1:29" x14ac:dyDescent="0.3">
      <c r="A1554" s="4" t="s">
        <v>162</v>
      </c>
      <c r="B1554" s="18">
        <v>45047</v>
      </c>
      <c r="C1554" s="4" t="s">
        <v>279</v>
      </c>
      <c r="D1554" s="4">
        <v>5</v>
      </c>
      <c r="E1554" s="15">
        <v>1085348.9099999999</v>
      </c>
      <c r="F1554" s="19">
        <v>1.0349999999999999</v>
      </c>
      <c r="G1554" s="20">
        <v>0</v>
      </c>
      <c r="H1554" s="4">
        <v>91.5</v>
      </c>
      <c r="I1554" s="4">
        <v>4</v>
      </c>
      <c r="J1554" s="4">
        <v>0</v>
      </c>
      <c r="K1554" s="21">
        <v>0.96699999999999997</v>
      </c>
      <c r="L1554" s="21">
        <v>2.6800000000000001E-2</v>
      </c>
      <c r="M1554" s="4">
        <v>0</v>
      </c>
      <c r="N1554" s="4">
        <v>1</v>
      </c>
      <c r="O1554" s="4">
        <v>13.3</v>
      </c>
      <c r="P1554" s="4">
        <v>94.3</v>
      </c>
      <c r="Q1554" s="15">
        <v>41805.769999999997</v>
      </c>
      <c r="R1554" s="15">
        <v>12021.42</v>
      </c>
      <c r="S1554" s="15">
        <v>8718.2000000000007</v>
      </c>
      <c r="T1554" s="15">
        <v>1154451.8</v>
      </c>
      <c r="U1554" s="22">
        <f t="shared" si="120"/>
        <v>1130457.8999999999</v>
      </c>
      <c r="V1554" s="23">
        <f t="shared" si="121"/>
        <v>2.0783804053144651E-2</v>
      </c>
      <c r="W1554" s="24">
        <f>Parametros!$B$4*H1554+Parametros!$B$5*K1554*100+Parametros!$B$6*P1554+Parametros!$B$7*(1-L1554)*100</f>
        <v>94.492999999999995</v>
      </c>
      <c r="X1554" s="16">
        <f>INDEX('Tasa Referencia'!$B$2:$B$37,MATCH(B1554,'Tasa Referencia'!$A$2:$A$37,0))</f>
        <v>0.11210000000000001</v>
      </c>
      <c r="Y1554" s="16">
        <f>INDEX('Catalogo Proveedores'!$N$2:$N$101,MATCH(A1554,'Catalogo Proveedores'!$A$2:$A$101,0))</f>
        <v>2.6700000000000002E-2</v>
      </c>
      <c r="Z1554" s="14">
        <v>-2.0999999999999999E-3</v>
      </c>
      <c r="AA1554" s="16">
        <f t="shared" si="122"/>
        <v>0.13670000000000002</v>
      </c>
      <c r="AB1554" s="25">
        <f t="shared" si="123"/>
        <v>1.0734651308872856E-2</v>
      </c>
      <c r="AC1554" s="23">
        <f t="shared" si="124"/>
        <v>1.0049152744271796E-2</v>
      </c>
    </row>
    <row r="1555" spans="1:29" x14ac:dyDescent="0.3">
      <c r="A1555" s="4" t="s">
        <v>162</v>
      </c>
      <c r="B1555" s="18">
        <v>45078</v>
      </c>
      <c r="C1555" s="4" t="s">
        <v>279</v>
      </c>
      <c r="D1555" s="4">
        <v>6</v>
      </c>
      <c r="E1555" s="15">
        <v>1000835.86</v>
      </c>
      <c r="F1555" s="19">
        <v>1.0349999999999999</v>
      </c>
      <c r="G1555" s="20">
        <v>0</v>
      </c>
      <c r="H1555" s="4">
        <v>88.8</v>
      </c>
      <c r="I1555" s="4">
        <v>5</v>
      </c>
      <c r="J1555" s="4">
        <v>0</v>
      </c>
      <c r="K1555" s="21">
        <v>0.94430000000000003</v>
      </c>
      <c r="L1555" s="21">
        <v>5.74E-2</v>
      </c>
      <c r="M1555" s="4">
        <v>1</v>
      </c>
      <c r="N1555" s="4">
        <v>0</v>
      </c>
      <c r="O1555" s="4">
        <v>0</v>
      </c>
      <c r="P1555" s="4">
        <v>93.8</v>
      </c>
      <c r="Q1555" s="15">
        <v>20693.23</v>
      </c>
      <c r="R1555" s="15">
        <v>32564.67</v>
      </c>
      <c r="S1555" s="15">
        <v>17232.16</v>
      </c>
      <c r="T1555" s="15">
        <v>1066906.6599999999</v>
      </c>
      <c r="U1555" s="22">
        <f t="shared" si="120"/>
        <v>1036861.6</v>
      </c>
      <c r="V1555" s="23">
        <f t="shared" si="121"/>
        <v>2.816090772176822E-2</v>
      </c>
      <c r="W1555" s="24">
        <f>Parametros!$B$4*H1555+Parametros!$B$5*K1555*100+Parametros!$B$6*P1555+Parametros!$B$7*(1-L1555)*100</f>
        <v>92.307999999999993</v>
      </c>
      <c r="X1555" s="16">
        <f>INDEX('Tasa Referencia'!$B$2:$B$37,MATCH(B1555,'Tasa Referencia'!$A$2:$A$37,0))</f>
        <v>0.1119</v>
      </c>
      <c r="Y1555" s="16">
        <f>INDEX('Catalogo Proveedores'!$N$2:$N$101,MATCH(A1555,'Catalogo Proveedores'!$A$2:$A$101,0))</f>
        <v>2.6700000000000002E-2</v>
      </c>
      <c r="Z1555" s="14">
        <v>-1.73E-3</v>
      </c>
      <c r="AA1555" s="16">
        <f t="shared" si="122"/>
        <v>0.13686999999999999</v>
      </c>
      <c r="AB1555" s="25">
        <f t="shared" si="123"/>
        <v>1.0747247208837241E-2</v>
      </c>
      <c r="AC1555" s="23">
        <f t="shared" si="124"/>
        <v>1.741366051293098E-2</v>
      </c>
    </row>
    <row r="1556" spans="1:29" x14ac:dyDescent="0.3">
      <c r="A1556" s="4" t="s">
        <v>162</v>
      </c>
      <c r="B1556" s="18">
        <v>45108</v>
      </c>
      <c r="C1556" s="4" t="s">
        <v>279</v>
      </c>
      <c r="D1556" s="4">
        <v>7</v>
      </c>
      <c r="E1556" s="15">
        <v>967622.45</v>
      </c>
      <c r="F1556" s="19">
        <v>1.0349999999999999</v>
      </c>
      <c r="G1556" s="20">
        <v>0</v>
      </c>
      <c r="H1556" s="4">
        <v>88.2</v>
      </c>
      <c r="I1556" s="4">
        <v>5</v>
      </c>
      <c r="J1556" s="4">
        <v>0</v>
      </c>
      <c r="K1556" s="21">
        <v>0.91439999999999999</v>
      </c>
      <c r="L1556" s="21">
        <v>3.7699999999999997E-2</v>
      </c>
      <c r="M1556" s="4">
        <v>1</v>
      </c>
      <c r="N1556" s="4">
        <v>0</v>
      </c>
      <c r="O1556" s="4">
        <v>0</v>
      </c>
      <c r="P1556" s="4">
        <v>96.8</v>
      </c>
      <c r="Q1556" s="15">
        <v>4232.8599999999997</v>
      </c>
      <c r="R1556" s="15">
        <v>11104.03</v>
      </c>
      <c r="S1556" s="15">
        <v>10958.23</v>
      </c>
      <c r="T1556" s="15">
        <v>1007284.52</v>
      </c>
      <c r="U1556" s="22">
        <f t="shared" si="120"/>
        <v>972001.11</v>
      </c>
      <c r="V1556" s="23">
        <f t="shared" si="121"/>
        <v>3.5028246041148368E-2</v>
      </c>
      <c r="W1556" s="24">
        <f>Parametros!$B$4*H1556+Parametros!$B$5*K1556*100+Parametros!$B$6*P1556+Parametros!$B$7*(1-L1556)*100</f>
        <v>92.096500000000006</v>
      </c>
      <c r="X1556" s="16">
        <f>INDEX('Tasa Referencia'!$B$2:$B$37,MATCH(B1556,'Tasa Referencia'!$A$2:$A$37,0))</f>
        <v>0.1132</v>
      </c>
      <c r="Y1556" s="16">
        <f>INDEX('Catalogo Proveedores'!$N$2:$N$101,MATCH(A1556,'Catalogo Proveedores'!$A$2:$A$101,0))</f>
        <v>2.6700000000000002E-2</v>
      </c>
      <c r="Z1556" s="14">
        <v>1.74E-3</v>
      </c>
      <c r="AA1556" s="16">
        <f t="shared" si="122"/>
        <v>0.14163999999999999</v>
      </c>
      <c r="AB1556" s="25">
        <f t="shared" si="123"/>
        <v>1.1099971329118663E-2</v>
      </c>
      <c r="AC1556" s="23">
        <f t="shared" si="124"/>
        <v>2.3928274712029705E-2</v>
      </c>
    </row>
    <row r="1557" spans="1:29" x14ac:dyDescent="0.3">
      <c r="A1557" s="4" t="s">
        <v>162</v>
      </c>
      <c r="B1557" s="18">
        <v>45139</v>
      </c>
      <c r="C1557" s="4" t="s">
        <v>279</v>
      </c>
      <c r="D1557" s="4">
        <v>8</v>
      </c>
      <c r="E1557" s="15">
        <v>994941.15</v>
      </c>
      <c r="F1557" s="19">
        <v>1.0349999999999999</v>
      </c>
      <c r="G1557" s="20">
        <v>0</v>
      </c>
      <c r="H1557" s="4">
        <v>88.8</v>
      </c>
      <c r="I1557" s="4">
        <v>4</v>
      </c>
      <c r="J1557" s="4">
        <v>0</v>
      </c>
      <c r="K1557" s="21">
        <v>0.89319999999999999</v>
      </c>
      <c r="L1557" s="21">
        <v>3.8899999999999997E-2</v>
      </c>
      <c r="M1557" s="4">
        <v>0</v>
      </c>
      <c r="N1557" s="4">
        <v>0</v>
      </c>
      <c r="O1557" s="4">
        <v>0</v>
      </c>
      <c r="P1557" s="4">
        <v>97.1</v>
      </c>
      <c r="Q1557" s="15">
        <v>0</v>
      </c>
      <c r="R1557" s="15">
        <v>19766.53</v>
      </c>
      <c r="S1557" s="15">
        <v>11610.99</v>
      </c>
      <c r="T1557" s="15">
        <v>1029725.57</v>
      </c>
      <c r="U1557" s="22">
        <f t="shared" si="120"/>
        <v>1003096.6900000001</v>
      </c>
      <c r="V1557" s="23">
        <f t="shared" si="121"/>
        <v>2.5860171657192014E-2</v>
      </c>
      <c r="W1557" s="24">
        <f>Parametros!$B$4*H1557+Parametros!$B$5*K1557*100+Parametros!$B$6*P1557+Parametros!$B$7*(1-L1557)*100</f>
        <v>91.712499999999991</v>
      </c>
      <c r="X1557" s="16">
        <f>INDEX('Tasa Referencia'!$B$2:$B$37,MATCH(B1557,'Tasa Referencia'!$A$2:$A$37,0))</f>
        <v>0.1124</v>
      </c>
      <c r="Y1557" s="16">
        <f>INDEX('Catalogo Proveedores'!$N$2:$N$101,MATCH(A1557,'Catalogo Proveedores'!$A$2:$A$101,0))</f>
        <v>2.6700000000000002E-2</v>
      </c>
      <c r="Z1557" s="14">
        <v>-3.64E-3</v>
      </c>
      <c r="AA1557" s="16">
        <f t="shared" si="122"/>
        <v>0.13546</v>
      </c>
      <c r="AB1557" s="25">
        <f t="shared" si="123"/>
        <v>1.0642723063233994E-2</v>
      </c>
      <c r="AC1557" s="23">
        <f t="shared" si="124"/>
        <v>1.521744859395802E-2</v>
      </c>
    </row>
    <row r="1558" spans="1:29" x14ac:dyDescent="0.3">
      <c r="A1558" s="4" t="s">
        <v>162</v>
      </c>
      <c r="B1558" s="18">
        <v>45170</v>
      </c>
      <c r="C1558" s="4" t="s">
        <v>279</v>
      </c>
      <c r="D1558" s="4">
        <v>9</v>
      </c>
      <c r="E1558" s="15">
        <v>835312.39</v>
      </c>
      <c r="F1558" s="19">
        <v>1.0548</v>
      </c>
      <c r="G1558" s="20">
        <v>1.9099999999999999E-2</v>
      </c>
      <c r="H1558" s="4">
        <v>87.4</v>
      </c>
      <c r="I1558" s="4">
        <v>8</v>
      </c>
      <c r="J1558" s="4">
        <v>1</v>
      </c>
      <c r="K1558" s="21">
        <v>0.82569999999999999</v>
      </c>
      <c r="L1558" s="21">
        <v>6.7400000000000002E-2</v>
      </c>
      <c r="M1558" s="4">
        <v>1</v>
      </c>
      <c r="N1558" s="4">
        <v>0</v>
      </c>
      <c r="O1558" s="4">
        <v>0</v>
      </c>
      <c r="P1558" s="4">
        <v>93.4</v>
      </c>
      <c r="Q1558" s="15">
        <v>5674.08</v>
      </c>
      <c r="R1558" s="15">
        <v>19422.84</v>
      </c>
      <c r="S1558" s="15">
        <v>18559.53</v>
      </c>
      <c r="T1558" s="15">
        <v>836120.57</v>
      </c>
      <c r="U1558" s="22">
        <f t="shared" si="120"/>
        <v>841849.77999999991</v>
      </c>
      <c r="V1558" s="23">
        <f t="shared" si="121"/>
        <v>-6.8521337777875304E-3</v>
      </c>
      <c r="W1558" s="24">
        <f>Parametros!$B$4*H1558+Parametros!$B$5*K1558*100+Parametros!$B$6*P1558+Parametros!$B$7*(1-L1558)*100</f>
        <v>88.03</v>
      </c>
      <c r="X1558" s="16">
        <f>INDEX('Tasa Referencia'!$B$2:$B$37,MATCH(B1558,'Tasa Referencia'!$A$2:$A$37,0))</f>
        <v>0.1134</v>
      </c>
      <c r="Y1558" s="16">
        <f>INDEX('Catalogo Proveedores'!$N$2:$N$101,MATCH(A1558,'Catalogo Proveedores'!$A$2:$A$101,0))</f>
        <v>2.6700000000000002E-2</v>
      </c>
      <c r="Z1558" s="14">
        <v>-1.111E-2</v>
      </c>
      <c r="AA1558" s="16">
        <f t="shared" si="122"/>
        <v>0.12898999999999999</v>
      </c>
      <c r="AB1558" s="25">
        <f t="shared" si="123"/>
        <v>1.0161567260492443E-2</v>
      </c>
      <c r="AC1558" s="23">
        <f t="shared" si="124"/>
        <v>-1.7013701038279976E-2</v>
      </c>
    </row>
    <row r="1559" spans="1:29" x14ac:dyDescent="0.3">
      <c r="A1559" s="4" t="s">
        <v>162</v>
      </c>
      <c r="B1559" s="18">
        <v>45200</v>
      </c>
      <c r="C1559" s="4" t="s">
        <v>279</v>
      </c>
      <c r="D1559" s="4">
        <v>10</v>
      </c>
      <c r="E1559" s="15">
        <v>854117.73</v>
      </c>
      <c r="F1559" s="19">
        <v>1.0548</v>
      </c>
      <c r="G1559" s="20">
        <v>0</v>
      </c>
      <c r="H1559" s="4">
        <v>89.4</v>
      </c>
      <c r="I1559" s="4">
        <v>6</v>
      </c>
      <c r="J1559" s="4">
        <v>1</v>
      </c>
      <c r="K1559" s="21">
        <v>0.89200000000000002</v>
      </c>
      <c r="L1559" s="21">
        <v>4.7199999999999999E-2</v>
      </c>
      <c r="M1559" s="4">
        <v>1</v>
      </c>
      <c r="N1559" s="4">
        <v>1</v>
      </c>
      <c r="O1559" s="4">
        <v>4.3</v>
      </c>
      <c r="P1559" s="4">
        <v>93.7</v>
      </c>
      <c r="Q1559" s="15">
        <v>44309.08</v>
      </c>
      <c r="R1559" s="15">
        <v>15228.94</v>
      </c>
      <c r="S1559" s="15">
        <v>13796.5</v>
      </c>
      <c r="T1559" s="15">
        <v>872260.04</v>
      </c>
      <c r="U1559" s="22">
        <f t="shared" si="120"/>
        <v>899859.24999999988</v>
      </c>
      <c r="V1559" s="23">
        <f t="shared" si="121"/>
        <v>-3.1641034478662858E-2</v>
      </c>
      <c r="W1559" s="24">
        <f>Parametros!$B$4*H1559+Parametros!$B$5*K1559*100+Parametros!$B$6*P1559+Parametros!$B$7*(1-L1559)*100</f>
        <v>91.081999999999994</v>
      </c>
      <c r="X1559" s="16">
        <f>INDEX('Tasa Referencia'!$B$2:$B$37,MATCH(B1559,'Tasa Referencia'!$A$2:$A$37,0))</f>
        <v>0.1103</v>
      </c>
      <c r="Y1559" s="16">
        <f>INDEX('Catalogo Proveedores'!$N$2:$N$101,MATCH(A1559,'Catalogo Proveedores'!$A$2:$A$101,0))</f>
        <v>2.6700000000000002E-2</v>
      </c>
      <c r="Z1559" s="14">
        <v>-3.5400000000000002E-3</v>
      </c>
      <c r="AA1559" s="16">
        <f t="shared" si="122"/>
        <v>0.13346000000000002</v>
      </c>
      <c r="AB1559" s="25">
        <f t="shared" si="123"/>
        <v>1.0494257603859136E-2</v>
      </c>
      <c r="AC1559" s="23">
        <f t="shared" si="124"/>
        <v>-4.2135292082521994E-2</v>
      </c>
    </row>
    <row r="1560" spans="1:29" x14ac:dyDescent="0.3">
      <c r="A1560" s="4" t="s">
        <v>162</v>
      </c>
      <c r="B1560" s="18">
        <v>45231</v>
      </c>
      <c r="C1560" s="4" t="s">
        <v>279</v>
      </c>
      <c r="D1560" s="4">
        <v>11</v>
      </c>
      <c r="E1560" s="15">
        <v>783871.41</v>
      </c>
      <c r="F1560" s="19">
        <v>1.0548</v>
      </c>
      <c r="G1560" s="20">
        <v>0</v>
      </c>
      <c r="H1560" s="4">
        <v>87.7</v>
      </c>
      <c r="I1560" s="4">
        <v>4</v>
      </c>
      <c r="J1560" s="4">
        <v>0</v>
      </c>
      <c r="K1560" s="21">
        <v>0.9113</v>
      </c>
      <c r="L1560" s="21">
        <v>5.11E-2</v>
      </c>
      <c r="M1560" s="4">
        <v>1</v>
      </c>
      <c r="N1560" s="4">
        <v>0</v>
      </c>
      <c r="O1560" s="4">
        <v>0</v>
      </c>
      <c r="P1560" s="4">
        <v>95.5</v>
      </c>
      <c r="Q1560" s="15">
        <v>1204.79</v>
      </c>
      <c r="R1560" s="15">
        <v>16090.17</v>
      </c>
      <c r="S1560" s="15">
        <v>12009.33</v>
      </c>
      <c r="T1560" s="15">
        <v>814510.19</v>
      </c>
      <c r="U1560" s="22">
        <f t="shared" si="120"/>
        <v>789157.04000000015</v>
      </c>
      <c r="V1560" s="23">
        <f t="shared" si="121"/>
        <v>3.112686656504542E-2</v>
      </c>
      <c r="W1560" s="24">
        <f>Parametros!$B$4*H1560+Parametros!$B$5*K1560*100+Parametros!$B$6*P1560+Parametros!$B$7*(1-L1560)*100</f>
        <v>91.367499999999978</v>
      </c>
      <c r="X1560" s="16">
        <f>INDEX('Tasa Referencia'!$B$2:$B$37,MATCH(B1560,'Tasa Referencia'!$A$2:$A$37,0))</f>
        <v>0.1144</v>
      </c>
      <c r="Y1560" s="16">
        <f>INDEX('Catalogo Proveedores'!$N$2:$N$101,MATCH(A1560,'Catalogo Proveedores'!$A$2:$A$101,0))</f>
        <v>2.6700000000000002E-2</v>
      </c>
      <c r="Z1560" s="14">
        <v>3.29E-3</v>
      </c>
      <c r="AA1560" s="16">
        <f t="shared" si="122"/>
        <v>0.14438999999999999</v>
      </c>
      <c r="AB1560" s="25">
        <f t="shared" si="123"/>
        <v>1.1302710358453538E-2</v>
      </c>
      <c r="AC1560" s="23">
        <f t="shared" si="124"/>
        <v>1.9824156206591882E-2</v>
      </c>
    </row>
    <row r="1561" spans="1:29" x14ac:dyDescent="0.3">
      <c r="A1561" s="4" t="s">
        <v>162</v>
      </c>
      <c r="B1561" s="18">
        <v>45261</v>
      </c>
      <c r="C1561" s="4" t="s">
        <v>279</v>
      </c>
      <c r="D1561" s="4">
        <v>12</v>
      </c>
      <c r="E1561" s="15">
        <v>927424.34</v>
      </c>
      <c r="F1561" s="19">
        <v>1.0548</v>
      </c>
      <c r="G1561" s="20">
        <v>0</v>
      </c>
      <c r="H1561" s="4">
        <v>85.7</v>
      </c>
      <c r="I1561" s="4">
        <v>5</v>
      </c>
      <c r="J1561" s="4">
        <v>0</v>
      </c>
      <c r="K1561" s="21">
        <v>0.91120000000000001</v>
      </c>
      <c r="L1561" s="21">
        <v>7.4200000000000002E-2</v>
      </c>
      <c r="M1561" s="4">
        <v>0</v>
      </c>
      <c r="N1561" s="4">
        <v>0</v>
      </c>
      <c r="O1561" s="4">
        <v>0</v>
      </c>
      <c r="P1561" s="4">
        <v>94.3</v>
      </c>
      <c r="Q1561" s="15">
        <v>0</v>
      </c>
      <c r="R1561" s="15">
        <v>43109.97</v>
      </c>
      <c r="S1561" s="15">
        <v>20642.64</v>
      </c>
      <c r="T1561" s="15">
        <v>956778.28</v>
      </c>
      <c r="U1561" s="22">
        <f t="shared" si="120"/>
        <v>949891.66999999993</v>
      </c>
      <c r="V1561" s="23">
        <f t="shared" si="121"/>
        <v>7.1977072890911592E-3</v>
      </c>
      <c r="W1561" s="24">
        <f>Parametros!$B$4*H1561+Parametros!$B$5*K1561*100+Parametros!$B$6*P1561+Parametros!$B$7*(1-L1561)*100</f>
        <v>90.078000000000003</v>
      </c>
      <c r="X1561" s="16">
        <f>INDEX('Tasa Referencia'!$B$2:$B$37,MATCH(B1561,'Tasa Referencia'!$A$2:$A$37,0))</f>
        <v>0.1124</v>
      </c>
      <c r="Y1561" s="16">
        <f>INDEX('Catalogo Proveedores'!$N$2:$N$101,MATCH(A1561,'Catalogo Proveedores'!$A$2:$A$101,0))</f>
        <v>2.6700000000000002E-2</v>
      </c>
      <c r="Z1561" s="14">
        <v>1.9300000000000001E-3</v>
      </c>
      <c r="AA1561" s="16">
        <f t="shared" si="122"/>
        <v>0.14102999999999999</v>
      </c>
      <c r="AB1561" s="25">
        <f t="shared" si="123"/>
        <v>1.1054939468594593E-2</v>
      </c>
      <c r="AC1561" s="23">
        <f t="shared" si="124"/>
        <v>-3.8572321795034342E-3</v>
      </c>
    </row>
    <row r="1562" spans="1:29" x14ac:dyDescent="0.3">
      <c r="A1562" s="4" t="s">
        <v>162</v>
      </c>
      <c r="B1562" s="18">
        <v>45292</v>
      </c>
      <c r="C1562" s="4" t="s">
        <v>281</v>
      </c>
      <c r="D1562" s="4">
        <v>1</v>
      </c>
      <c r="E1562" s="15">
        <v>922994.82</v>
      </c>
      <c r="F1562" s="19">
        <v>1.0548</v>
      </c>
      <c r="G1562" s="20">
        <v>0</v>
      </c>
      <c r="H1562" s="4">
        <v>87.5</v>
      </c>
      <c r="I1562" s="4">
        <v>5</v>
      </c>
      <c r="J1562" s="4">
        <v>0</v>
      </c>
      <c r="K1562" s="21">
        <v>0.97699999999999998</v>
      </c>
      <c r="L1562" s="21">
        <v>2.8299999999999999E-2</v>
      </c>
      <c r="M1562" s="4">
        <v>1</v>
      </c>
      <c r="N1562" s="4">
        <v>0</v>
      </c>
      <c r="O1562" s="4">
        <v>0</v>
      </c>
      <c r="P1562" s="4">
        <v>94.8</v>
      </c>
      <c r="Q1562" s="15">
        <v>3576.74</v>
      </c>
      <c r="R1562" s="15">
        <v>10245.5</v>
      </c>
      <c r="S1562" s="15">
        <v>7843.06</v>
      </c>
      <c r="T1562" s="15">
        <v>998563.04</v>
      </c>
      <c r="U1562" s="22">
        <f t="shared" si="120"/>
        <v>928973.99999999988</v>
      </c>
      <c r="V1562" s="23">
        <f t="shared" si="121"/>
        <v>6.9689180564904696E-2</v>
      </c>
      <c r="W1562" s="24">
        <f>Parametros!$B$4*H1562+Parametros!$B$5*K1562*100+Parametros!$B$6*P1562+Parametros!$B$7*(1-L1562)*100</f>
        <v>93.470500000000001</v>
      </c>
      <c r="X1562" s="16">
        <f>INDEX('Tasa Referencia'!$B$2:$B$37,MATCH(B1562,'Tasa Referencia'!$A$2:$A$37,0))</f>
        <v>0.1133</v>
      </c>
      <c r="Y1562" s="16">
        <f>INDEX('Catalogo Proveedores'!$N$2:$N$101,MATCH(A1562,'Catalogo Proveedores'!$A$2:$A$101,0))</f>
        <v>2.6700000000000002E-2</v>
      </c>
      <c r="Z1562" s="14">
        <v>3.0899999999999999E-3</v>
      </c>
      <c r="AA1562" s="16">
        <f t="shared" si="122"/>
        <v>0.14309000000000002</v>
      </c>
      <c r="AB1562" s="25">
        <f t="shared" si="123"/>
        <v>1.1206925812136115E-2</v>
      </c>
      <c r="AC1562" s="23">
        <f t="shared" si="124"/>
        <v>5.8482254752768581E-2</v>
      </c>
    </row>
    <row r="1563" spans="1:29" x14ac:dyDescent="0.3">
      <c r="A1563" s="4" t="s">
        <v>162</v>
      </c>
      <c r="B1563" s="18">
        <v>45323</v>
      </c>
      <c r="C1563" s="4" t="s">
        <v>281</v>
      </c>
      <c r="D1563" s="4">
        <v>2</v>
      </c>
      <c r="E1563" s="15">
        <v>902145.33</v>
      </c>
      <c r="F1563" s="19">
        <v>1.0548</v>
      </c>
      <c r="G1563" s="20">
        <v>0</v>
      </c>
      <c r="H1563" s="4">
        <v>88.2</v>
      </c>
      <c r="I1563" s="4">
        <v>6</v>
      </c>
      <c r="J1563" s="4">
        <v>0</v>
      </c>
      <c r="K1563" s="21">
        <v>0.92390000000000005</v>
      </c>
      <c r="L1563" s="21">
        <v>5.9700000000000003E-2</v>
      </c>
      <c r="M1563" s="4">
        <v>1</v>
      </c>
      <c r="N1563" s="4">
        <v>0</v>
      </c>
      <c r="O1563" s="4">
        <v>0</v>
      </c>
      <c r="P1563" s="4">
        <v>93.6</v>
      </c>
      <c r="Q1563" s="15">
        <v>3187.98</v>
      </c>
      <c r="R1563" s="15">
        <v>19868.189999999999</v>
      </c>
      <c r="S1563" s="15">
        <v>16144.91</v>
      </c>
      <c r="T1563" s="15">
        <v>942606.9</v>
      </c>
      <c r="U1563" s="22">
        <f t="shared" si="120"/>
        <v>909056.58999999985</v>
      </c>
      <c r="V1563" s="23">
        <f t="shared" si="121"/>
        <v>3.5593108855876368E-2</v>
      </c>
      <c r="W1563" s="24">
        <f>Parametros!$B$4*H1563+Parametros!$B$5*K1563*100+Parametros!$B$6*P1563+Parametros!$B$7*(1-L1563)*100</f>
        <v>91.411500000000004</v>
      </c>
      <c r="X1563" s="16">
        <f>INDEX('Tasa Referencia'!$B$2:$B$37,MATCH(B1563,'Tasa Referencia'!$A$2:$A$37,0))</f>
        <v>0.1123</v>
      </c>
      <c r="Y1563" s="16">
        <f>INDEX('Catalogo Proveedores'!$N$2:$N$101,MATCH(A1563,'Catalogo Proveedores'!$A$2:$A$101,0))</f>
        <v>2.6700000000000002E-2</v>
      </c>
      <c r="Z1563" s="14">
        <v>3.3E-3</v>
      </c>
      <c r="AA1563" s="16">
        <f t="shared" si="122"/>
        <v>0.14230000000000001</v>
      </c>
      <c r="AB1563" s="25">
        <f t="shared" si="123"/>
        <v>1.1148669490331109E-2</v>
      </c>
      <c r="AC1563" s="23">
        <f t="shared" si="124"/>
        <v>2.4444439365545259E-2</v>
      </c>
    </row>
    <row r="1564" spans="1:29" x14ac:dyDescent="0.3">
      <c r="A1564" s="4" t="s">
        <v>162</v>
      </c>
      <c r="B1564" s="18">
        <v>45352</v>
      </c>
      <c r="C1564" s="4" t="s">
        <v>281</v>
      </c>
      <c r="D1564" s="4">
        <v>3</v>
      </c>
      <c r="E1564" s="15">
        <v>952897.5</v>
      </c>
      <c r="F1564" s="19">
        <v>1.0548</v>
      </c>
      <c r="G1564" s="20">
        <v>0</v>
      </c>
      <c r="H1564" s="4">
        <v>86.2</v>
      </c>
      <c r="I1564" s="4">
        <v>4</v>
      </c>
      <c r="J1564" s="4">
        <v>0</v>
      </c>
      <c r="K1564" s="21">
        <v>0.88949999999999996</v>
      </c>
      <c r="L1564" s="21">
        <v>3.1600000000000003E-2</v>
      </c>
      <c r="M1564" s="4">
        <v>0</v>
      </c>
      <c r="N1564" s="4">
        <v>0</v>
      </c>
      <c r="O1564" s="4">
        <v>0</v>
      </c>
      <c r="P1564" s="4">
        <v>92.6</v>
      </c>
      <c r="Q1564" s="15">
        <v>0</v>
      </c>
      <c r="R1564" s="15">
        <v>18063.09</v>
      </c>
      <c r="S1564" s="15">
        <v>9042.5400000000009</v>
      </c>
      <c r="T1564" s="15">
        <v>998362.51</v>
      </c>
      <c r="U1564" s="22">
        <f t="shared" si="120"/>
        <v>961918.04999999993</v>
      </c>
      <c r="V1564" s="23">
        <f t="shared" si="121"/>
        <v>3.650423532029471E-2</v>
      </c>
      <c r="W1564" s="24">
        <f>Parametros!$B$4*H1564+Parametros!$B$5*K1564*100+Parametros!$B$6*P1564+Parametros!$B$7*(1-L1564)*100</f>
        <v>89.900999999999996</v>
      </c>
      <c r="X1564" s="16">
        <f>INDEX('Tasa Referencia'!$B$2:$B$37,MATCH(B1564,'Tasa Referencia'!$A$2:$A$37,0))</f>
        <v>0.1101</v>
      </c>
      <c r="Y1564" s="16">
        <f>INDEX('Catalogo Proveedores'!$N$2:$N$101,MATCH(A1564,'Catalogo Proveedores'!$A$2:$A$101,0))</f>
        <v>2.6700000000000002E-2</v>
      </c>
      <c r="Z1564" s="14">
        <v>6.0499999999999998E-3</v>
      </c>
      <c r="AA1564" s="16">
        <f t="shared" si="122"/>
        <v>0.14285</v>
      </c>
      <c r="AB1564" s="25">
        <f t="shared" si="123"/>
        <v>1.118923159299845E-2</v>
      </c>
      <c r="AC1564" s="23">
        <f t="shared" si="124"/>
        <v>2.5315003727296261E-2</v>
      </c>
    </row>
    <row r="1565" spans="1:29" x14ac:dyDescent="0.3">
      <c r="A1565" s="4" t="s">
        <v>162</v>
      </c>
      <c r="B1565" s="18">
        <v>45383</v>
      </c>
      <c r="C1565" s="4" t="s">
        <v>281</v>
      </c>
      <c r="D1565" s="4">
        <v>4</v>
      </c>
      <c r="E1565" s="15">
        <v>958390.8</v>
      </c>
      <c r="F1565" s="19">
        <v>1.1094999999999999</v>
      </c>
      <c r="G1565" s="20">
        <v>5.1799999999999999E-2</v>
      </c>
      <c r="H1565" s="4">
        <v>85.3</v>
      </c>
      <c r="I1565" s="4">
        <v>6</v>
      </c>
      <c r="J1565" s="4">
        <v>0</v>
      </c>
      <c r="K1565" s="21">
        <v>0.92589999999999995</v>
      </c>
      <c r="L1565" s="21">
        <v>8.7400000000000005E-2</v>
      </c>
      <c r="M1565" s="4">
        <v>2</v>
      </c>
      <c r="N1565" s="4">
        <v>0</v>
      </c>
      <c r="O1565" s="4">
        <v>0</v>
      </c>
      <c r="P1565" s="4">
        <v>94.3</v>
      </c>
      <c r="Q1565" s="15">
        <v>17205.419999999998</v>
      </c>
      <c r="R1565" s="15">
        <v>28519.599999999999</v>
      </c>
      <c r="S1565" s="15">
        <v>25126.37</v>
      </c>
      <c r="T1565" s="15">
        <v>974976.57</v>
      </c>
      <c r="U1565" s="22">
        <f t="shared" si="120"/>
        <v>978989.45000000007</v>
      </c>
      <c r="V1565" s="23">
        <f t="shared" si="121"/>
        <v>-4.1158732665751352E-3</v>
      </c>
      <c r="W1565" s="24">
        <f>Parametros!$B$4*H1565+Parametros!$B$5*K1565*100+Parametros!$B$6*P1565+Parametros!$B$7*(1-L1565)*100</f>
        <v>90.180999999999983</v>
      </c>
      <c r="X1565" s="16">
        <f>INDEX('Tasa Referencia'!$B$2:$B$37,MATCH(B1565,'Tasa Referencia'!$A$2:$A$37,0))</f>
        <v>0.10920000000000001</v>
      </c>
      <c r="Y1565" s="16">
        <f>INDEX('Catalogo Proveedores'!$N$2:$N$101,MATCH(A1565,'Catalogo Proveedores'!$A$2:$A$101,0))</f>
        <v>2.6700000000000002E-2</v>
      </c>
      <c r="Z1565" s="14">
        <v>5.0499999999999998E-3</v>
      </c>
      <c r="AA1565" s="16">
        <f t="shared" si="122"/>
        <v>0.14095000000000002</v>
      </c>
      <c r="AB1565" s="25">
        <f t="shared" si="123"/>
        <v>1.1049032014038174E-2</v>
      </c>
      <c r="AC1565" s="23">
        <f t="shared" si="124"/>
        <v>-1.516490528061331E-2</v>
      </c>
    </row>
    <row r="1566" spans="1:29" x14ac:dyDescent="0.3">
      <c r="A1566" s="4" t="s">
        <v>162</v>
      </c>
      <c r="B1566" s="18">
        <v>45413</v>
      </c>
      <c r="C1566" s="4" t="s">
        <v>281</v>
      </c>
      <c r="D1566" s="4">
        <v>5</v>
      </c>
      <c r="E1566" s="15">
        <v>1089335.06</v>
      </c>
      <c r="F1566" s="19">
        <v>1.1094999999999999</v>
      </c>
      <c r="G1566" s="20">
        <v>0</v>
      </c>
      <c r="H1566" s="4">
        <v>83.1</v>
      </c>
      <c r="I1566" s="4">
        <v>4</v>
      </c>
      <c r="J1566" s="4">
        <v>0</v>
      </c>
      <c r="K1566" s="21">
        <v>0.88119999999999998</v>
      </c>
      <c r="L1566" s="21">
        <v>5.8500000000000003E-2</v>
      </c>
      <c r="M1566" s="4">
        <v>1</v>
      </c>
      <c r="N1566" s="4">
        <v>1</v>
      </c>
      <c r="O1566" s="4">
        <v>3.4</v>
      </c>
      <c r="P1566" s="4">
        <v>94.3</v>
      </c>
      <c r="Q1566" s="15">
        <v>17663.52</v>
      </c>
      <c r="R1566" s="15">
        <v>23085.74</v>
      </c>
      <c r="S1566" s="15">
        <v>19125.740000000002</v>
      </c>
      <c r="T1566" s="15">
        <v>1118980.52</v>
      </c>
      <c r="U1566" s="22">
        <f t="shared" si="120"/>
        <v>1110958.58</v>
      </c>
      <c r="V1566" s="23">
        <f t="shared" si="121"/>
        <v>7.1689719853210172E-3</v>
      </c>
      <c r="W1566" s="24">
        <f>Parametros!$B$4*H1566+Parametros!$B$5*K1566*100+Parametros!$B$6*P1566+Parametros!$B$7*(1-L1566)*100</f>
        <v>88.503500000000003</v>
      </c>
      <c r="X1566" s="16">
        <f>INDEX('Tasa Referencia'!$B$2:$B$37,MATCH(B1566,'Tasa Referencia'!$A$2:$A$37,0))</f>
        <v>0.1077</v>
      </c>
      <c r="Y1566" s="16">
        <f>INDEX('Catalogo Proveedores'!$N$2:$N$101,MATCH(A1566,'Catalogo Proveedores'!$A$2:$A$101,0))</f>
        <v>2.6700000000000002E-2</v>
      </c>
      <c r="Z1566" s="14">
        <v>1.92E-3</v>
      </c>
      <c r="AA1566" s="16">
        <f t="shared" si="122"/>
        <v>0.13632000000000002</v>
      </c>
      <c r="AB1566" s="25">
        <f t="shared" si="123"/>
        <v>1.0706489522621432E-2</v>
      </c>
      <c r="AC1566" s="23">
        <f t="shared" si="124"/>
        <v>-3.5375175373004147E-3</v>
      </c>
    </row>
    <row r="1567" spans="1:29" x14ac:dyDescent="0.3">
      <c r="A1567" s="4" t="s">
        <v>162</v>
      </c>
      <c r="B1567" s="18">
        <v>45444</v>
      </c>
      <c r="C1567" s="4" t="s">
        <v>281</v>
      </c>
      <c r="D1567" s="4">
        <v>6</v>
      </c>
      <c r="E1567" s="15">
        <v>1042991.36</v>
      </c>
      <c r="F1567" s="19">
        <v>1.1472</v>
      </c>
      <c r="G1567" s="20">
        <v>3.4000000000000002E-2</v>
      </c>
      <c r="H1567" s="4">
        <v>82.8</v>
      </c>
      <c r="I1567" s="4">
        <v>7</v>
      </c>
      <c r="J1567" s="4">
        <v>0</v>
      </c>
      <c r="K1567" s="21">
        <v>0.97609999999999997</v>
      </c>
      <c r="L1567" s="21">
        <v>7.5999999999999998E-2</v>
      </c>
      <c r="M1567" s="4">
        <v>0</v>
      </c>
      <c r="N1567" s="4">
        <v>0</v>
      </c>
      <c r="O1567" s="4">
        <v>0</v>
      </c>
      <c r="P1567" s="4">
        <v>91.6</v>
      </c>
      <c r="Q1567" s="15">
        <v>0</v>
      </c>
      <c r="R1567" s="15">
        <v>38007.589999999997</v>
      </c>
      <c r="S1567" s="15">
        <v>23793.57</v>
      </c>
      <c r="T1567" s="15">
        <v>1117332.07</v>
      </c>
      <c r="U1567" s="22">
        <f t="shared" si="120"/>
        <v>1057205.3799999999</v>
      </c>
      <c r="V1567" s="23">
        <f t="shared" si="121"/>
        <v>5.3812730892079538E-2</v>
      </c>
      <c r="W1567" s="24">
        <f>Parametros!$B$4*H1567+Parametros!$B$5*K1567*100+Parametros!$B$6*P1567+Parametros!$B$7*(1-L1567)*100</f>
        <v>90.442999999999998</v>
      </c>
      <c r="X1567" s="16">
        <f>INDEX('Tasa Referencia'!$B$2:$B$37,MATCH(B1567,'Tasa Referencia'!$A$2:$A$37,0))</f>
        <v>0.1045</v>
      </c>
      <c r="Y1567" s="16">
        <f>INDEX('Catalogo Proveedores'!$N$2:$N$101,MATCH(A1567,'Catalogo Proveedores'!$A$2:$A$101,0))</f>
        <v>2.6700000000000002E-2</v>
      </c>
      <c r="Z1567" s="14">
        <v>-2.1099999999999999E-3</v>
      </c>
      <c r="AA1567" s="16">
        <f t="shared" si="122"/>
        <v>0.12908999999999998</v>
      </c>
      <c r="AB1567" s="25">
        <f t="shared" si="123"/>
        <v>1.0169023191311855E-2</v>
      </c>
      <c r="AC1567" s="23">
        <f t="shared" si="124"/>
        <v>4.3643707700767684E-2</v>
      </c>
    </row>
    <row r="1568" spans="1:29" x14ac:dyDescent="0.3">
      <c r="A1568" s="4" t="s">
        <v>162</v>
      </c>
      <c r="B1568" s="18">
        <v>45474</v>
      </c>
      <c r="C1568" s="4" t="s">
        <v>281</v>
      </c>
      <c r="D1568" s="4">
        <v>7</v>
      </c>
      <c r="E1568" s="15">
        <v>1071801.56</v>
      </c>
      <c r="F1568" s="19">
        <v>1.1597999999999999</v>
      </c>
      <c r="G1568" s="20">
        <v>1.0999999999999999E-2</v>
      </c>
      <c r="H1568" s="4">
        <v>88.6</v>
      </c>
      <c r="I1568" s="4">
        <v>6</v>
      </c>
      <c r="J1568" s="4">
        <v>1</v>
      </c>
      <c r="K1568" s="21">
        <v>0.85929999999999995</v>
      </c>
      <c r="L1568" s="21">
        <v>6.0499999999999998E-2</v>
      </c>
      <c r="M1568" s="4">
        <v>0</v>
      </c>
      <c r="N1568" s="4">
        <v>0</v>
      </c>
      <c r="O1568" s="4">
        <v>0</v>
      </c>
      <c r="P1568" s="4">
        <v>89.2</v>
      </c>
      <c r="Q1568" s="15">
        <v>0</v>
      </c>
      <c r="R1568" s="15">
        <v>39124.78</v>
      </c>
      <c r="S1568" s="15">
        <v>21588</v>
      </c>
      <c r="T1568" s="15">
        <v>1121137.04</v>
      </c>
      <c r="U1568" s="22">
        <f t="shared" si="120"/>
        <v>1089338.3400000001</v>
      </c>
      <c r="V1568" s="23">
        <f t="shared" si="121"/>
        <v>2.836290200527132E-2</v>
      </c>
      <c r="W1568" s="24">
        <f>Parametros!$B$4*H1568+Parametros!$B$5*K1568*100+Parametros!$B$6*P1568+Parametros!$B$7*(1-L1568)*100</f>
        <v>88.721499999999992</v>
      </c>
      <c r="X1568" s="16">
        <f>INDEX('Tasa Referencia'!$B$2:$B$37,MATCH(B1568,'Tasa Referencia'!$A$2:$A$37,0))</f>
        <v>0.1027</v>
      </c>
      <c r="Y1568" s="16">
        <f>INDEX('Catalogo Proveedores'!$N$2:$N$101,MATCH(A1568,'Catalogo Proveedores'!$A$2:$A$101,0))</f>
        <v>2.6700000000000002E-2</v>
      </c>
      <c r="Z1568" s="14">
        <v>-1.24E-3</v>
      </c>
      <c r="AA1568" s="16">
        <f t="shared" si="122"/>
        <v>0.12816000000000002</v>
      </c>
      <c r="AB1568" s="25">
        <f t="shared" si="123"/>
        <v>1.0099659659705384E-2</v>
      </c>
      <c r="AC1568" s="23">
        <f t="shared" si="124"/>
        <v>1.8263242345565936E-2</v>
      </c>
    </row>
    <row r="1569" spans="1:29" x14ac:dyDescent="0.3">
      <c r="A1569" s="4" t="s">
        <v>162</v>
      </c>
      <c r="B1569" s="18">
        <v>45505</v>
      </c>
      <c r="C1569" s="4" t="s">
        <v>281</v>
      </c>
      <c r="D1569" s="4">
        <v>8</v>
      </c>
      <c r="E1569" s="15">
        <v>989343.33</v>
      </c>
      <c r="F1569" s="19">
        <v>1.1597999999999999</v>
      </c>
      <c r="G1569" s="20">
        <v>0</v>
      </c>
      <c r="H1569" s="4">
        <v>84.6</v>
      </c>
      <c r="I1569" s="4">
        <v>6</v>
      </c>
      <c r="J1569" s="4">
        <v>1</v>
      </c>
      <c r="K1569" s="21">
        <v>0.89270000000000005</v>
      </c>
      <c r="L1569" s="21">
        <v>3.4200000000000001E-2</v>
      </c>
      <c r="M1569" s="4">
        <v>1</v>
      </c>
      <c r="N1569" s="4">
        <v>0</v>
      </c>
      <c r="O1569" s="4">
        <v>0</v>
      </c>
      <c r="P1569" s="4">
        <v>100</v>
      </c>
      <c r="Q1569" s="15">
        <v>3251.03</v>
      </c>
      <c r="R1569" s="15">
        <v>20870.490000000002</v>
      </c>
      <c r="S1569" s="15">
        <v>12118.77</v>
      </c>
      <c r="T1569" s="15">
        <v>997420.17</v>
      </c>
      <c r="U1569" s="22">
        <f t="shared" si="120"/>
        <v>1001346.08</v>
      </c>
      <c r="V1569" s="23">
        <f t="shared" si="121"/>
        <v>-3.9360643769615327E-3</v>
      </c>
      <c r="W1569" s="24">
        <f>Parametros!$B$4*H1569+Parametros!$B$5*K1569*100+Parametros!$B$6*P1569+Parametros!$B$7*(1-L1569)*100</f>
        <v>90.877999999999986</v>
      </c>
      <c r="X1569" s="16">
        <f>INDEX('Tasa Referencia'!$B$2:$B$37,MATCH(B1569,'Tasa Referencia'!$A$2:$A$37,0))</f>
        <v>0.1017</v>
      </c>
      <c r="Y1569" s="16">
        <f>INDEX('Catalogo Proveedores'!$N$2:$N$101,MATCH(A1569,'Catalogo Proveedores'!$A$2:$A$101,0))</f>
        <v>2.6700000000000002E-2</v>
      </c>
      <c r="Z1569" s="14">
        <v>-2.6900000000000001E-3</v>
      </c>
      <c r="AA1569" s="16">
        <f t="shared" si="122"/>
        <v>0.12571000000000002</v>
      </c>
      <c r="AB1569" s="25">
        <f t="shared" si="123"/>
        <v>9.9166765403213564E-3</v>
      </c>
      <c r="AC1569" s="23">
        <f t="shared" si="124"/>
        <v>-1.3852740917282889E-2</v>
      </c>
    </row>
    <row r="1570" spans="1:29" x14ac:dyDescent="0.3">
      <c r="A1570" s="4" t="s">
        <v>162</v>
      </c>
      <c r="B1570" s="18">
        <v>45536</v>
      </c>
      <c r="C1570" s="4" t="s">
        <v>281</v>
      </c>
      <c r="D1570" s="4">
        <v>9</v>
      </c>
      <c r="E1570" s="15">
        <v>959247.31</v>
      </c>
      <c r="F1570" s="19">
        <v>1.1597999999999999</v>
      </c>
      <c r="G1570" s="20">
        <v>0</v>
      </c>
      <c r="H1570" s="4">
        <v>88.5</v>
      </c>
      <c r="I1570" s="4">
        <v>4</v>
      </c>
      <c r="J1570" s="4">
        <v>0</v>
      </c>
      <c r="K1570" s="21">
        <v>0.90569999999999995</v>
      </c>
      <c r="L1570" s="21">
        <v>4.5400000000000003E-2</v>
      </c>
      <c r="M1570" s="4">
        <v>0</v>
      </c>
      <c r="N1570" s="4">
        <v>0</v>
      </c>
      <c r="O1570" s="4">
        <v>0</v>
      </c>
      <c r="P1570" s="4">
        <v>96</v>
      </c>
      <c r="Q1570" s="15">
        <v>0</v>
      </c>
      <c r="R1570" s="15">
        <v>23323.34</v>
      </c>
      <c r="S1570" s="15">
        <v>13067.96</v>
      </c>
      <c r="T1570" s="15">
        <v>1003421.4</v>
      </c>
      <c r="U1570" s="22">
        <f t="shared" si="120"/>
        <v>969502.69000000006</v>
      </c>
      <c r="V1570" s="23">
        <f t="shared" si="121"/>
        <v>3.3803056223437093E-2</v>
      </c>
      <c r="W1570" s="24">
        <f>Parametros!$B$4*H1570+Parametros!$B$5*K1570*100+Parametros!$B$6*P1570+Parametros!$B$7*(1-L1570)*100</f>
        <v>91.665000000000006</v>
      </c>
      <c r="X1570" s="16">
        <f>INDEX('Tasa Referencia'!$B$2:$B$37,MATCH(B1570,'Tasa Referencia'!$A$2:$A$37,0))</f>
        <v>9.7900000000000001E-2</v>
      </c>
      <c r="Y1570" s="16">
        <f>INDEX('Catalogo Proveedores'!$N$2:$N$101,MATCH(A1570,'Catalogo Proveedores'!$A$2:$A$101,0))</f>
        <v>2.6700000000000002E-2</v>
      </c>
      <c r="Z1570" s="14">
        <v>-3.0999999999999999E-3</v>
      </c>
      <c r="AA1570" s="16">
        <f t="shared" si="122"/>
        <v>0.1215</v>
      </c>
      <c r="AB1570" s="25">
        <f t="shared" si="123"/>
        <v>9.6013899947120507E-3</v>
      </c>
      <c r="AC1570" s="23">
        <f t="shared" si="124"/>
        <v>2.4201666228725043E-2</v>
      </c>
    </row>
    <row r="1571" spans="1:29" x14ac:dyDescent="0.3">
      <c r="A1571" s="4" t="s">
        <v>162</v>
      </c>
      <c r="B1571" s="18">
        <v>45566</v>
      </c>
      <c r="C1571" s="4" t="s">
        <v>281</v>
      </c>
      <c r="D1571" s="4">
        <v>10</v>
      </c>
      <c r="E1571" s="15">
        <v>958966.15</v>
      </c>
      <c r="F1571" s="19">
        <v>1.1597999999999999</v>
      </c>
      <c r="G1571" s="20">
        <v>0</v>
      </c>
      <c r="H1571" s="4">
        <v>86.4</v>
      </c>
      <c r="I1571" s="4">
        <v>4</v>
      </c>
      <c r="J1571" s="4">
        <v>0</v>
      </c>
      <c r="K1571" s="21">
        <v>0.92320000000000002</v>
      </c>
      <c r="L1571" s="21">
        <v>5.8999999999999997E-2</v>
      </c>
      <c r="M1571" s="4">
        <v>0</v>
      </c>
      <c r="N1571" s="4">
        <v>0</v>
      </c>
      <c r="O1571" s="4">
        <v>0</v>
      </c>
      <c r="P1571" s="4">
        <v>96.3</v>
      </c>
      <c r="Q1571" s="15">
        <v>0</v>
      </c>
      <c r="R1571" s="15">
        <v>39219.03</v>
      </c>
      <c r="S1571" s="15">
        <v>16970.900000000001</v>
      </c>
      <c r="T1571" s="15">
        <v>1011241.78</v>
      </c>
      <c r="U1571" s="22">
        <f t="shared" si="120"/>
        <v>981214.28</v>
      </c>
      <c r="V1571" s="23">
        <f t="shared" si="121"/>
        <v>2.9693690068857716E-2</v>
      </c>
      <c r="W1571" s="24">
        <f>Parametros!$B$4*H1571+Parametros!$B$5*K1571*100+Parametros!$B$6*P1571+Parametros!$B$7*(1-L1571)*100</f>
        <v>91.310999999999993</v>
      </c>
      <c r="X1571" s="16">
        <f>INDEX('Tasa Referencia'!$B$2:$B$37,MATCH(B1571,'Tasa Referencia'!$A$2:$A$37,0))</f>
        <v>9.5200000000000007E-2</v>
      </c>
      <c r="Y1571" s="16">
        <f>INDEX('Catalogo Proveedores'!$N$2:$N$101,MATCH(A1571,'Catalogo Proveedores'!$A$2:$A$101,0))</f>
        <v>2.6700000000000002E-2</v>
      </c>
      <c r="Z1571" s="14">
        <v>6.4000000000000005E-4</v>
      </c>
      <c r="AA1571" s="16">
        <f t="shared" si="122"/>
        <v>0.12254000000000001</v>
      </c>
      <c r="AB1571" s="25">
        <f t="shared" si="123"/>
        <v>9.6793762808387029E-3</v>
      </c>
      <c r="AC1571" s="23">
        <f t="shared" si="124"/>
        <v>2.0014313788019013E-2</v>
      </c>
    </row>
    <row r="1572" spans="1:29" x14ac:dyDescent="0.3">
      <c r="A1572" s="4" t="s">
        <v>162</v>
      </c>
      <c r="B1572" s="18">
        <v>45597</v>
      </c>
      <c r="C1572" s="4" t="s">
        <v>281</v>
      </c>
      <c r="D1572" s="4">
        <v>11</v>
      </c>
      <c r="E1572" s="15">
        <v>930165.18</v>
      </c>
      <c r="F1572" s="19">
        <v>1.1597999999999999</v>
      </c>
      <c r="G1572" s="20">
        <v>0</v>
      </c>
      <c r="H1572" s="4">
        <v>88.1</v>
      </c>
      <c r="I1572" s="4">
        <v>4</v>
      </c>
      <c r="J1572" s="4">
        <v>0</v>
      </c>
      <c r="K1572" s="21">
        <v>0.92730000000000001</v>
      </c>
      <c r="L1572" s="21">
        <v>2.8400000000000002E-2</v>
      </c>
      <c r="M1572" s="4">
        <v>0</v>
      </c>
      <c r="N1572" s="4">
        <v>0</v>
      </c>
      <c r="O1572" s="4">
        <v>0</v>
      </c>
      <c r="P1572" s="4">
        <v>95</v>
      </c>
      <c r="Q1572" s="15">
        <v>0</v>
      </c>
      <c r="R1572" s="15">
        <v>16665.13</v>
      </c>
      <c r="S1572" s="15">
        <v>7924.4</v>
      </c>
      <c r="T1572" s="15">
        <v>970405.83</v>
      </c>
      <c r="U1572" s="22">
        <f t="shared" si="120"/>
        <v>938905.91</v>
      </c>
      <c r="V1572" s="23">
        <f t="shared" si="121"/>
        <v>3.2460563432517638E-2</v>
      </c>
      <c r="W1572" s="24">
        <f>Parametros!$B$4*H1572+Parametros!$B$5*K1572*100+Parametros!$B$6*P1572+Parametros!$B$7*(1-L1572)*100</f>
        <v>92.227999999999994</v>
      </c>
      <c r="X1572" s="16">
        <f>INDEX('Tasa Referencia'!$B$2:$B$37,MATCH(B1572,'Tasa Referencia'!$A$2:$A$37,0))</f>
        <v>9.5600000000000004E-2</v>
      </c>
      <c r="Y1572" s="16">
        <f>INDEX('Catalogo Proveedores'!$N$2:$N$101,MATCH(A1572,'Catalogo Proveedores'!$A$2:$A$101,0))</f>
        <v>2.6700000000000002E-2</v>
      </c>
      <c r="Z1572" s="14">
        <v>-4.0000000000000003E-5</v>
      </c>
      <c r="AA1572" s="16">
        <f t="shared" si="122"/>
        <v>0.12226000000000001</v>
      </c>
      <c r="AB1572" s="25">
        <f t="shared" si="123"/>
        <v>9.6583864904902228E-3</v>
      </c>
      <c r="AC1572" s="23">
        <f t="shared" si="124"/>
        <v>2.2802176942027415E-2</v>
      </c>
    </row>
    <row r="1573" spans="1:29" x14ac:dyDescent="0.3">
      <c r="A1573" s="4" t="s">
        <v>162</v>
      </c>
      <c r="B1573" s="18">
        <v>45627</v>
      </c>
      <c r="C1573" s="4" t="s">
        <v>281</v>
      </c>
      <c r="D1573" s="4">
        <v>12</v>
      </c>
      <c r="E1573" s="15">
        <v>994410.14</v>
      </c>
      <c r="F1573" s="19">
        <v>1.1597999999999999</v>
      </c>
      <c r="G1573" s="20">
        <v>0</v>
      </c>
      <c r="H1573" s="4">
        <v>85</v>
      </c>
      <c r="I1573" s="4">
        <v>5</v>
      </c>
      <c r="J1573" s="4">
        <v>1</v>
      </c>
      <c r="K1573" s="21">
        <v>0.88560000000000005</v>
      </c>
      <c r="L1573" s="21">
        <v>4.4200000000000003E-2</v>
      </c>
      <c r="M1573" s="4">
        <v>0</v>
      </c>
      <c r="N1573" s="4">
        <v>0</v>
      </c>
      <c r="O1573" s="4">
        <v>0</v>
      </c>
      <c r="P1573" s="4">
        <v>94.5</v>
      </c>
      <c r="Q1573" s="15">
        <v>0</v>
      </c>
      <c r="R1573" s="15">
        <v>23518.98</v>
      </c>
      <c r="S1573" s="15">
        <v>15167.55</v>
      </c>
      <c r="T1573" s="15">
        <v>1056482.5900000001</v>
      </c>
      <c r="U1573" s="22">
        <f t="shared" si="120"/>
        <v>1002761.57</v>
      </c>
      <c r="V1573" s="23">
        <f t="shared" si="121"/>
        <v>5.0848940160954412E-2</v>
      </c>
      <c r="W1573" s="24">
        <f>Parametros!$B$4*H1573+Parametros!$B$5*K1573*100+Parametros!$B$6*P1573+Parametros!$B$7*(1-L1573)*100</f>
        <v>89.555000000000007</v>
      </c>
      <c r="X1573" s="16">
        <f>INDEX('Tasa Referencia'!$B$2:$B$37,MATCH(B1573,'Tasa Referencia'!$A$2:$A$37,0))</f>
        <v>9.2399999999999996E-2</v>
      </c>
      <c r="Y1573" s="16">
        <f>INDEX('Catalogo Proveedores'!$N$2:$N$101,MATCH(A1573,'Catalogo Proveedores'!$A$2:$A$101,0))</f>
        <v>2.6700000000000002E-2</v>
      </c>
      <c r="Z1573" s="14">
        <v>-7.6000000000000004E-4</v>
      </c>
      <c r="AA1573" s="16">
        <f t="shared" si="122"/>
        <v>0.11834</v>
      </c>
      <c r="AB1573" s="25">
        <f t="shared" si="123"/>
        <v>9.3640242709489563E-3</v>
      </c>
      <c r="AC1573" s="23">
        <f t="shared" si="124"/>
        <v>4.1484915890005455E-2</v>
      </c>
    </row>
    <row r="1574" spans="1:29" x14ac:dyDescent="0.3">
      <c r="A1574" s="4" t="s">
        <v>162</v>
      </c>
      <c r="B1574" s="18">
        <v>45658</v>
      </c>
      <c r="C1574" s="4" t="s">
        <v>282</v>
      </c>
      <c r="D1574" s="4">
        <v>1</v>
      </c>
      <c r="E1574" s="15">
        <v>936478.7</v>
      </c>
      <c r="F1574" s="19">
        <v>1.1597999999999999</v>
      </c>
      <c r="G1574" s="20">
        <v>0</v>
      </c>
      <c r="H1574" s="4">
        <v>83</v>
      </c>
      <c r="I1574" s="4">
        <v>4</v>
      </c>
      <c r="J1574" s="4">
        <v>0</v>
      </c>
      <c r="K1574" s="21">
        <v>0.87970000000000004</v>
      </c>
      <c r="L1574" s="21">
        <v>8.5999999999999993E-2</v>
      </c>
      <c r="M1574" s="4">
        <v>0</v>
      </c>
      <c r="N1574" s="4">
        <v>1</v>
      </c>
      <c r="O1574" s="4">
        <v>33</v>
      </c>
      <c r="P1574" s="4">
        <v>98.2</v>
      </c>
      <c r="Q1574" s="15">
        <v>137824.32999999999</v>
      </c>
      <c r="R1574" s="15">
        <v>46704.05</v>
      </c>
      <c r="S1574" s="15">
        <v>24170.12</v>
      </c>
      <c r="T1574" s="15">
        <v>985120.37</v>
      </c>
      <c r="U1574" s="22">
        <f t="shared" si="120"/>
        <v>1096836.96</v>
      </c>
      <c r="V1574" s="23">
        <f t="shared" si="121"/>
        <v>-0.11340399955388189</v>
      </c>
      <c r="W1574" s="24">
        <f>Parametros!$B$4*H1574+Parametros!$B$5*K1574*100+Parametros!$B$6*P1574+Parametros!$B$7*(1-L1574)*100</f>
        <v>88.790999999999997</v>
      </c>
      <c r="X1574" s="16">
        <f>INDEX('Tasa Referencia'!$B$2:$B$37,MATCH(B1574,'Tasa Referencia'!$A$2:$A$37,0))</f>
        <v>8.8900000000000007E-2</v>
      </c>
      <c r="Y1574" s="16">
        <f>INDEX('Catalogo Proveedores'!$N$2:$N$101,MATCH(A1574,'Catalogo Proveedores'!$A$2:$A$101,0))</f>
        <v>2.6700000000000002E-2</v>
      </c>
      <c r="Z1574" s="14">
        <v>4.4099999999999999E-3</v>
      </c>
      <c r="AA1574" s="16">
        <f t="shared" si="122"/>
        <v>0.12001000000000001</v>
      </c>
      <c r="AB1574" s="25">
        <f t="shared" si="123"/>
        <v>9.4895440392421815E-3</v>
      </c>
      <c r="AC1574" s="23">
        <f t="shared" si="124"/>
        <v>-0.12289354359312407</v>
      </c>
    </row>
    <row r="1575" spans="1:29" x14ac:dyDescent="0.3">
      <c r="A1575" s="4" t="s">
        <v>162</v>
      </c>
      <c r="B1575" s="18">
        <v>45689</v>
      </c>
      <c r="C1575" s="4" t="s">
        <v>282</v>
      </c>
      <c r="D1575" s="4">
        <v>2</v>
      </c>
      <c r="E1575" s="15">
        <v>1023619.68</v>
      </c>
      <c r="F1575" s="19">
        <v>1.1597999999999999</v>
      </c>
      <c r="G1575" s="20">
        <v>0</v>
      </c>
      <c r="H1575" s="4">
        <v>87.6</v>
      </c>
      <c r="I1575" s="4">
        <v>7</v>
      </c>
      <c r="J1575" s="4">
        <v>1</v>
      </c>
      <c r="K1575" s="21">
        <v>0.89490000000000003</v>
      </c>
      <c r="L1575" s="21">
        <v>7.3099999999999998E-2</v>
      </c>
      <c r="M1575" s="4">
        <v>0</v>
      </c>
      <c r="N1575" s="4">
        <v>0</v>
      </c>
      <c r="O1575" s="4">
        <v>0</v>
      </c>
      <c r="P1575" s="4">
        <v>92.5</v>
      </c>
      <c r="Q1575" s="15">
        <v>0</v>
      </c>
      <c r="R1575" s="15">
        <v>42055.54</v>
      </c>
      <c r="S1575" s="15">
        <v>24502.55</v>
      </c>
      <c r="T1575" s="15">
        <v>1118656.04</v>
      </c>
      <c r="U1575" s="22">
        <f t="shared" si="120"/>
        <v>1041172.6699999999</v>
      </c>
      <c r="V1575" s="23">
        <f t="shared" si="121"/>
        <v>6.9264695518025457E-2</v>
      </c>
      <c r="W1575" s="24">
        <f>Parametros!$B$4*H1575+Parametros!$B$5*K1575*100+Parametros!$B$6*P1575+Parametros!$B$7*(1-L1575)*100</f>
        <v>89.910499999999985</v>
      </c>
      <c r="X1575" s="16">
        <f>INDEX('Tasa Referencia'!$B$2:$B$37,MATCH(B1575,'Tasa Referencia'!$A$2:$A$37,0))</f>
        <v>8.8300000000000003E-2</v>
      </c>
      <c r="Y1575" s="16">
        <f>INDEX('Catalogo Proveedores'!$N$2:$N$101,MATCH(A1575,'Catalogo Proveedores'!$A$2:$A$101,0))</f>
        <v>2.6700000000000002E-2</v>
      </c>
      <c r="Z1575" s="14">
        <v>1.9E-3</v>
      </c>
      <c r="AA1575" s="16">
        <f t="shared" si="122"/>
        <v>0.1169</v>
      </c>
      <c r="AB1575" s="25">
        <f t="shared" si="123"/>
        <v>9.2556536285899327E-3</v>
      </c>
      <c r="AC1575" s="23">
        <f t="shared" si="124"/>
        <v>6.0009041889435524E-2</v>
      </c>
    </row>
    <row r="1576" spans="1:29" x14ac:dyDescent="0.3">
      <c r="A1576" s="4" t="s">
        <v>162</v>
      </c>
      <c r="B1576" s="18">
        <v>45717</v>
      </c>
      <c r="C1576" s="4" t="s">
        <v>282</v>
      </c>
      <c r="D1576" s="4">
        <v>3</v>
      </c>
      <c r="E1576" s="15">
        <v>1048794.78</v>
      </c>
      <c r="F1576" s="19">
        <v>1.1597999999999999</v>
      </c>
      <c r="G1576" s="20">
        <v>0</v>
      </c>
      <c r="H1576" s="4">
        <v>89.4</v>
      </c>
      <c r="I1576" s="4">
        <v>4</v>
      </c>
      <c r="J1576" s="4">
        <v>1</v>
      </c>
      <c r="K1576" s="21">
        <v>0.84609999999999996</v>
      </c>
      <c r="L1576" s="21">
        <v>3.4099999999999998E-2</v>
      </c>
      <c r="M1576" s="4">
        <v>1</v>
      </c>
      <c r="N1576" s="4">
        <v>1</v>
      </c>
      <c r="O1576" s="4">
        <v>17.899999999999999</v>
      </c>
      <c r="P1576" s="4">
        <v>94.1</v>
      </c>
      <c r="Q1576" s="15">
        <v>122480.28</v>
      </c>
      <c r="R1576" s="15">
        <v>22946.04</v>
      </c>
      <c r="S1576" s="15">
        <v>12820.81</v>
      </c>
      <c r="T1576" s="15">
        <v>1063328.8899999999</v>
      </c>
      <c r="U1576" s="22">
        <f t="shared" si="120"/>
        <v>1181400.29</v>
      </c>
      <c r="V1576" s="23">
        <f t="shared" si="121"/>
        <v>-0.11103939816776741</v>
      </c>
      <c r="W1576" s="24">
        <f>Parametros!$B$4*H1576+Parametros!$B$5*K1576*100+Parametros!$B$6*P1576+Parametros!$B$7*(1-L1576)*100</f>
        <v>89.981499999999997</v>
      </c>
      <c r="X1576" s="16">
        <f>INDEX('Tasa Referencia'!$B$2:$B$37,MATCH(B1576,'Tasa Referencia'!$A$2:$A$37,0))</f>
        <v>8.6800000000000002E-2</v>
      </c>
      <c r="Y1576" s="16">
        <f>INDEX('Catalogo Proveedores'!$N$2:$N$101,MATCH(A1576,'Catalogo Proveedores'!$A$2:$A$101,0))</f>
        <v>2.6700000000000002E-2</v>
      </c>
      <c r="Z1576" s="14">
        <v>2.0400000000000001E-3</v>
      </c>
      <c r="AA1576" s="16">
        <f t="shared" si="122"/>
        <v>0.11554</v>
      </c>
      <c r="AB1576" s="25">
        <f t="shared" si="123"/>
        <v>9.1531859116897873E-3</v>
      </c>
      <c r="AC1576" s="23">
        <f t="shared" si="124"/>
        <v>-0.1201925840794572</v>
      </c>
    </row>
    <row r="1577" spans="1:29" x14ac:dyDescent="0.3">
      <c r="A1577" s="4" t="s">
        <v>162</v>
      </c>
      <c r="B1577" s="18">
        <v>45748</v>
      </c>
      <c r="C1577" s="4" t="s">
        <v>282</v>
      </c>
      <c r="D1577" s="4">
        <v>4</v>
      </c>
      <c r="E1577" s="15">
        <v>943169.19</v>
      </c>
      <c r="F1577" s="19">
        <v>1.1850000000000001</v>
      </c>
      <c r="G1577" s="20">
        <v>2.1700000000000001E-2</v>
      </c>
      <c r="H1577" s="4">
        <v>89.8</v>
      </c>
      <c r="I1577" s="4">
        <v>6</v>
      </c>
      <c r="J1577" s="4">
        <v>1</v>
      </c>
      <c r="K1577" s="21">
        <v>0.8347</v>
      </c>
      <c r="L1577" s="21">
        <v>4.3499999999999997E-2</v>
      </c>
      <c r="M1577" s="4">
        <v>2</v>
      </c>
      <c r="N1577" s="4">
        <v>0</v>
      </c>
      <c r="O1577" s="4">
        <v>0</v>
      </c>
      <c r="P1577" s="4">
        <v>94.4</v>
      </c>
      <c r="Q1577" s="15">
        <v>8786.65</v>
      </c>
      <c r="R1577" s="15">
        <v>20415.8</v>
      </c>
      <c r="S1577" s="15">
        <v>14185.76</v>
      </c>
      <c r="T1577" s="15">
        <v>964665.8</v>
      </c>
      <c r="U1577" s="22">
        <f t="shared" si="120"/>
        <v>958185.88</v>
      </c>
      <c r="V1577" s="23">
        <f t="shared" si="121"/>
        <v>6.7172693382516946E-3</v>
      </c>
      <c r="W1577" s="24">
        <f>Parametros!$B$4*H1577+Parametros!$B$5*K1577*100+Parametros!$B$6*P1577+Parametros!$B$7*(1-L1577)*100</f>
        <v>89.698499999999996</v>
      </c>
      <c r="X1577" s="16">
        <f>INDEX('Tasa Referencia'!$B$2:$B$37,MATCH(B1577,'Tasa Referencia'!$A$2:$A$37,0))</f>
        <v>8.4000000000000005E-2</v>
      </c>
      <c r="Y1577" s="16">
        <f>INDEX('Catalogo Proveedores'!$N$2:$N$101,MATCH(A1577,'Catalogo Proveedores'!$A$2:$A$101,0))</f>
        <v>2.6700000000000002E-2</v>
      </c>
      <c r="Z1577" s="14">
        <v>3.0500000000000002E-3</v>
      </c>
      <c r="AA1577" s="16">
        <f t="shared" si="122"/>
        <v>0.11375</v>
      </c>
      <c r="AB1577" s="25">
        <f t="shared" si="123"/>
        <v>9.018145627772034E-3</v>
      </c>
      <c r="AC1577" s="23">
        <f t="shared" si="124"/>
        <v>-2.3008762895203394E-3</v>
      </c>
    </row>
    <row r="1578" spans="1:29" x14ac:dyDescent="0.3">
      <c r="A1578" s="4" t="s">
        <v>162</v>
      </c>
      <c r="B1578" s="18">
        <v>45778</v>
      </c>
      <c r="C1578" s="4" t="s">
        <v>282</v>
      </c>
      <c r="D1578" s="4">
        <v>5</v>
      </c>
      <c r="E1578" s="15">
        <v>1008667.02</v>
      </c>
      <c r="F1578" s="19">
        <v>1.1850000000000001</v>
      </c>
      <c r="G1578" s="20">
        <v>0</v>
      </c>
      <c r="H1578" s="4">
        <v>91.2</v>
      </c>
      <c r="I1578" s="4">
        <v>6</v>
      </c>
      <c r="J1578" s="4">
        <v>1</v>
      </c>
      <c r="K1578" s="21">
        <v>0.88670000000000004</v>
      </c>
      <c r="L1578" s="21">
        <v>2.24E-2</v>
      </c>
      <c r="M1578" s="4">
        <v>0</v>
      </c>
      <c r="N1578" s="4">
        <v>1</v>
      </c>
      <c r="O1578" s="4">
        <v>6.6</v>
      </c>
      <c r="P1578" s="4">
        <v>95.9</v>
      </c>
      <c r="Q1578" s="15">
        <v>23027.59</v>
      </c>
      <c r="R1578" s="15">
        <v>8101.46</v>
      </c>
      <c r="S1578" s="15">
        <v>8783.41</v>
      </c>
      <c r="T1578" s="15">
        <v>1030999.41</v>
      </c>
      <c r="U1578" s="22">
        <f t="shared" si="120"/>
        <v>1031012.6599999999</v>
      </c>
      <c r="V1578" s="23">
        <f t="shared" si="121"/>
        <v>-1.2851607742320225E-5</v>
      </c>
      <c r="W1578" s="24">
        <f>Parametros!$B$4*H1578+Parametros!$B$5*K1578*100+Parametros!$B$6*P1578+Parametros!$B$7*(1-L1578)*100</f>
        <v>92.365000000000009</v>
      </c>
      <c r="X1578" s="16">
        <f>INDEX('Tasa Referencia'!$B$2:$B$37,MATCH(B1578,'Tasa Referencia'!$A$2:$A$37,0))</f>
        <v>8.1699999999999995E-2</v>
      </c>
      <c r="Y1578" s="16">
        <f>INDEX('Catalogo Proveedores'!$N$2:$N$101,MATCH(A1578,'Catalogo Proveedores'!$A$2:$A$101,0))</f>
        <v>2.6700000000000002E-2</v>
      </c>
      <c r="Z1578" s="14">
        <v>5.8599999999999998E-3</v>
      </c>
      <c r="AA1578" s="16">
        <f t="shared" si="122"/>
        <v>0.11426</v>
      </c>
      <c r="AB1578" s="25">
        <f t="shared" si="123"/>
        <v>9.056641047416214E-3</v>
      </c>
      <c r="AC1578" s="23">
        <f t="shared" si="124"/>
        <v>-9.0694926551585335E-3</v>
      </c>
    </row>
    <row r="1579" spans="1:29" x14ac:dyDescent="0.3">
      <c r="A1579" s="4" t="s">
        <v>162</v>
      </c>
      <c r="B1579" s="18">
        <v>45809</v>
      </c>
      <c r="C1579" s="4" t="s">
        <v>282</v>
      </c>
      <c r="D1579" s="4">
        <v>6</v>
      </c>
      <c r="E1579" s="15">
        <v>1142720.77</v>
      </c>
      <c r="F1579" s="19">
        <v>1.1850000000000001</v>
      </c>
      <c r="G1579" s="20">
        <v>0</v>
      </c>
      <c r="H1579" s="4">
        <v>88.6</v>
      </c>
      <c r="I1579" s="4">
        <v>4</v>
      </c>
      <c r="J1579" s="4">
        <v>0</v>
      </c>
      <c r="K1579" s="21">
        <v>0.93859999999999999</v>
      </c>
      <c r="L1579" s="21">
        <v>4.0399999999999998E-2</v>
      </c>
      <c r="M1579" s="4">
        <v>1</v>
      </c>
      <c r="N1579" s="4">
        <v>0</v>
      </c>
      <c r="O1579" s="4">
        <v>0</v>
      </c>
      <c r="P1579" s="4">
        <v>89.4</v>
      </c>
      <c r="Q1579" s="15">
        <v>2908.35</v>
      </c>
      <c r="R1579" s="15">
        <v>21179.87</v>
      </c>
      <c r="S1579" s="15">
        <v>13862.91</v>
      </c>
      <c r="T1579" s="15">
        <v>1189366.04</v>
      </c>
      <c r="U1579" s="22">
        <f t="shared" si="120"/>
        <v>1152946.0800000003</v>
      </c>
      <c r="V1579" s="23">
        <f t="shared" si="121"/>
        <v>3.0621321590786069E-2</v>
      </c>
      <c r="W1579" s="24">
        <f>Parametros!$B$4*H1579+Parametros!$B$5*K1579*100+Parametros!$B$6*P1579+Parametros!$B$7*(1-L1579)*100</f>
        <v>91.442000000000007</v>
      </c>
      <c r="X1579" s="16">
        <f>INDEX('Tasa Referencia'!$B$2:$B$37,MATCH(B1579,'Tasa Referencia'!$A$2:$A$37,0))</f>
        <v>8.1600000000000006E-2</v>
      </c>
      <c r="Y1579" s="16">
        <f>INDEX('Catalogo Proveedores'!$N$2:$N$101,MATCH(A1579,'Catalogo Proveedores'!$A$2:$A$101,0))</f>
        <v>2.6700000000000002E-2</v>
      </c>
      <c r="Z1579" s="14">
        <v>5.1999999999999998E-3</v>
      </c>
      <c r="AA1579" s="16">
        <f t="shared" si="122"/>
        <v>0.1135</v>
      </c>
      <c r="AB1579" s="25">
        <f t="shared" si="123"/>
        <v>8.9992694218428149E-3</v>
      </c>
      <c r="AC1579" s="23">
        <f t="shared" si="124"/>
        <v>2.1622052168943254E-2</v>
      </c>
    </row>
    <row r="1580" spans="1:29" x14ac:dyDescent="0.3">
      <c r="A1580" s="4" t="s">
        <v>162</v>
      </c>
      <c r="B1580" s="18">
        <v>45839</v>
      </c>
      <c r="C1580" s="4" t="s">
        <v>282</v>
      </c>
      <c r="D1580" s="4">
        <v>7</v>
      </c>
      <c r="E1580" s="15">
        <v>1060728.75</v>
      </c>
      <c r="F1580" s="19">
        <v>1.1850000000000001</v>
      </c>
      <c r="G1580" s="20">
        <v>0</v>
      </c>
      <c r="H1580" s="4">
        <v>88.5</v>
      </c>
      <c r="I1580" s="4">
        <v>4</v>
      </c>
      <c r="J1580" s="4">
        <v>0</v>
      </c>
      <c r="K1580" s="21">
        <v>0.8821</v>
      </c>
      <c r="L1580" s="21">
        <v>2.53E-2</v>
      </c>
      <c r="M1580" s="4">
        <v>0</v>
      </c>
      <c r="N1580" s="4">
        <v>0</v>
      </c>
      <c r="O1580" s="4">
        <v>0</v>
      </c>
      <c r="P1580" s="4">
        <v>92.6</v>
      </c>
      <c r="Q1580" s="15">
        <v>0</v>
      </c>
      <c r="R1580" s="15">
        <v>15181.01</v>
      </c>
      <c r="S1580" s="15">
        <v>8064.31</v>
      </c>
      <c r="T1580" s="15">
        <v>1076418.1499999999</v>
      </c>
      <c r="U1580" s="22">
        <f t="shared" si="120"/>
        <v>1067845.45</v>
      </c>
      <c r="V1580" s="23">
        <f t="shared" si="121"/>
        <v>7.9640983385498975E-3</v>
      </c>
      <c r="W1580" s="24">
        <f>Parametros!$B$4*H1580+Parametros!$B$5*K1580*100+Parametros!$B$6*P1580+Parametros!$B$7*(1-L1580)*100</f>
        <v>90.578499999999991</v>
      </c>
      <c r="X1580" s="16">
        <f>INDEX('Tasa Referencia'!$B$2:$B$37,MATCH(B1580,'Tasa Referencia'!$A$2:$A$37,0))</f>
        <v>8.0699999999999994E-2</v>
      </c>
      <c r="Y1580" s="16">
        <f>INDEX('Catalogo Proveedores'!$N$2:$N$101,MATCH(A1580,'Catalogo Proveedores'!$A$2:$A$101,0))</f>
        <v>2.6700000000000002E-2</v>
      </c>
      <c r="Z1580" s="14">
        <v>5.4900000000000001E-3</v>
      </c>
      <c r="AA1580" s="16">
        <f t="shared" si="122"/>
        <v>0.11288999999999999</v>
      </c>
      <c r="AB1580" s="25">
        <f t="shared" si="123"/>
        <v>8.9531951703269996E-3</v>
      </c>
      <c r="AC1580" s="23">
        <f t="shared" si="124"/>
        <v>-9.8909683177710213E-4</v>
      </c>
    </row>
    <row r="1581" spans="1:29" x14ac:dyDescent="0.3">
      <c r="A1581" s="4" t="s">
        <v>162</v>
      </c>
      <c r="B1581" s="18">
        <v>45870</v>
      </c>
      <c r="C1581" s="4" t="s">
        <v>282</v>
      </c>
      <c r="D1581" s="4">
        <v>8</v>
      </c>
      <c r="E1581" s="15">
        <v>1046703.68</v>
      </c>
      <c r="F1581" s="19">
        <v>1.1850000000000001</v>
      </c>
      <c r="G1581" s="20">
        <v>0</v>
      </c>
      <c r="H1581" s="4">
        <v>87.2</v>
      </c>
      <c r="I1581" s="4">
        <v>6</v>
      </c>
      <c r="J1581" s="4">
        <v>1</v>
      </c>
      <c r="K1581" s="21">
        <v>0.85050000000000003</v>
      </c>
      <c r="L1581" s="21">
        <v>7.2400000000000006E-2</v>
      </c>
      <c r="M1581" s="4">
        <v>0</v>
      </c>
      <c r="N1581" s="4">
        <v>0</v>
      </c>
      <c r="O1581" s="4">
        <v>0</v>
      </c>
      <c r="P1581" s="4">
        <v>93.6</v>
      </c>
      <c r="Q1581" s="15">
        <v>0</v>
      </c>
      <c r="R1581" s="15">
        <v>37365.870000000003</v>
      </c>
      <c r="S1581" s="15">
        <v>24812.23</v>
      </c>
      <c r="T1581" s="15">
        <v>1107463.33</v>
      </c>
      <c r="U1581" s="22">
        <f t="shared" si="120"/>
        <v>1059257.32</v>
      </c>
      <c r="V1581" s="23">
        <f t="shared" si="121"/>
        <v>4.3528312580787668E-2</v>
      </c>
      <c r="W1581" s="24">
        <f>Parametros!$B$4*H1581+Parametros!$B$5*K1581*100+Parametros!$B$6*P1581+Parametros!$B$7*(1-L1581)*100</f>
        <v>88.668999999999997</v>
      </c>
      <c r="X1581" s="16">
        <f>INDEX('Tasa Referencia'!$B$2:$B$37,MATCH(B1581,'Tasa Referencia'!$A$2:$A$37,0))</f>
        <v>7.7399999999999997E-2</v>
      </c>
      <c r="Y1581" s="16">
        <f>INDEX('Catalogo Proveedores'!$N$2:$N$101,MATCH(A1581,'Catalogo Proveedores'!$A$2:$A$101,0))</f>
        <v>2.6700000000000002E-2</v>
      </c>
      <c r="Z1581" s="14">
        <v>5.6999999999999998E-4</v>
      </c>
      <c r="AA1581" s="16">
        <f t="shared" si="122"/>
        <v>0.10467</v>
      </c>
      <c r="AB1581" s="25">
        <f t="shared" si="123"/>
        <v>8.330057436489513E-3</v>
      </c>
      <c r="AC1581" s="23">
        <f t="shared" si="124"/>
        <v>3.5198255144298154E-2</v>
      </c>
    </row>
    <row r="1582" spans="1:29" x14ac:dyDescent="0.3">
      <c r="A1582" s="4" t="s">
        <v>162</v>
      </c>
      <c r="B1582" s="18">
        <v>45901</v>
      </c>
      <c r="C1582" s="4" t="s">
        <v>282</v>
      </c>
      <c r="D1582" s="4">
        <v>9</v>
      </c>
      <c r="E1582" s="15">
        <v>923915.46</v>
      </c>
      <c r="F1582" s="19">
        <v>1.1850000000000001</v>
      </c>
      <c r="G1582" s="20">
        <v>0</v>
      </c>
      <c r="H1582" s="4">
        <v>88</v>
      </c>
      <c r="I1582" s="4">
        <v>4</v>
      </c>
      <c r="J1582" s="4">
        <v>0</v>
      </c>
      <c r="K1582" s="21">
        <v>0.91210000000000002</v>
      </c>
      <c r="L1582" s="21">
        <v>2.4899999999999999E-2</v>
      </c>
      <c r="M1582" s="4">
        <v>0</v>
      </c>
      <c r="N1582" s="4">
        <v>0</v>
      </c>
      <c r="O1582" s="4">
        <v>0</v>
      </c>
      <c r="P1582" s="4">
        <v>92.1</v>
      </c>
      <c r="Q1582" s="15">
        <v>0</v>
      </c>
      <c r="R1582" s="15">
        <v>14461.14</v>
      </c>
      <c r="S1582" s="15">
        <v>6907.25</v>
      </c>
      <c r="T1582" s="15">
        <v>952140.87</v>
      </c>
      <c r="U1582" s="22">
        <f t="shared" si="120"/>
        <v>931469.35</v>
      </c>
      <c r="V1582" s="23">
        <f t="shared" si="121"/>
        <v>2.1710568941337448E-2</v>
      </c>
      <c r="W1582" s="24">
        <f>Parametros!$B$4*H1582+Parametros!$B$5*K1582*100+Parametros!$B$6*P1582+Parametros!$B$7*(1-L1582)*100</f>
        <v>91.209499999999991</v>
      </c>
      <c r="X1582" s="16">
        <f>INDEX('Tasa Referencia'!$B$2:$B$37,MATCH(B1582,'Tasa Referencia'!$A$2:$A$37,0))</f>
        <v>7.4899999999999994E-2</v>
      </c>
      <c r="Y1582" s="16">
        <f>INDEX('Catalogo Proveedores'!$N$2:$N$101,MATCH(A1582,'Catalogo Proveedores'!$A$2:$A$101,0))</f>
        <v>2.6700000000000002E-2</v>
      </c>
      <c r="Z1582" s="14">
        <v>-4.5500000000000002E-3</v>
      </c>
      <c r="AA1582" s="16">
        <f t="shared" si="122"/>
        <v>9.7049999999999997E-2</v>
      </c>
      <c r="AB1582" s="25">
        <f t="shared" si="123"/>
        <v>7.7485961148802129E-3</v>
      </c>
      <c r="AC1582" s="23">
        <f t="shared" si="124"/>
        <v>1.3961972826457236E-2</v>
      </c>
    </row>
    <row r="1583" spans="1:29" x14ac:dyDescent="0.3">
      <c r="A1583" s="4" t="s">
        <v>162</v>
      </c>
      <c r="B1583" s="18">
        <v>45931</v>
      </c>
      <c r="C1583" s="4" t="s">
        <v>282</v>
      </c>
      <c r="D1583" s="4">
        <v>10</v>
      </c>
      <c r="E1583" s="15">
        <v>1016320.72</v>
      </c>
      <c r="F1583" s="19">
        <v>1.1850000000000001</v>
      </c>
      <c r="G1583" s="20">
        <v>0</v>
      </c>
      <c r="H1583" s="4">
        <v>91.9</v>
      </c>
      <c r="I1583" s="4">
        <v>7</v>
      </c>
      <c r="J1583" s="4">
        <v>0</v>
      </c>
      <c r="K1583" s="21">
        <v>0.93169999999999997</v>
      </c>
      <c r="L1583" s="21">
        <v>3.1600000000000003E-2</v>
      </c>
      <c r="M1583" s="4">
        <v>0</v>
      </c>
      <c r="N1583" s="4">
        <v>0</v>
      </c>
      <c r="O1583" s="4">
        <v>0</v>
      </c>
      <c r="P1583" s="4">
        <v>95</v>
      </c>
      <c r="Q1583" s="15">
        <v>0</v>
      </c>
      <c r="R1583" s="15">
        <v>9882.91</v>
      </c>
      <c r="S1583" s="15">
        <v>9623.11</v>
      </c>
      <c r="T1583" s="15">
        <v>1070875.82</v>
      </c>
      <c r="U1583" s="22">
        <f t="shared" si="120"/>
        <v>1016580.52</v>
      </c>
      <c r="V1583" s="23">
        <f t="shared" si="121"/>
        <v>5.0701770444307952E-2</v>
      </c>
      <c r="W1583" s="24">
        <f>Parametros!$B$4*H1583+Parametros!$B$5*K1583*100+Parametros!$B$6*P1583+Parametros!$B$7*(1-L1583)*100</f>
        <v>93.641999999999996</v>
      </c>
      <c r="X1583" s="16">
        <f>INDEX('Tasa Referencia'!$B$2:$B$37,MATCH(B1583,'Tasa Referencia'!$A$2:$A$37,0))</f>
        <v>7.4300000000000005E-2</v>
      </c>
      <c r="Y1583" s="16">
        <f>INDEX('Catalogo Proveedores'!$N$2:$N$101,MATCH(A1583,'Catalogo Proveedores'!$A$2:$A$101,0))</f>
        <v>2.6700000000000002E-2</v>
      </c>
      <c r="Z1583" s="14">
        <v>-7.3499999999999998E-3</v>
      </c>
      <c r="AA1583" s="16">
        <f t="shared" si="122"/>
        <v>9.3650000000000011E-2</v>
      </c>
      <c r="AB1583" s="25">
        <f t="shared" si="123"/>
        <v>7.487956070576729E-3</v>
      </c>
      <c r="AC1583" s="23">
        <f t="shared" si="124"/>
        <v>4.3213814373731223E-2</v>
      </c>
    </row>
    <row r="1584" spans="1:29" x14ac:dyDescent="0.3">
      <c r="A1584" s="4" t="s">
        <v>162</v>
      </c>
      <c r="B1584" s="18">
        <v>45962</v>
      </c>
      <c r="C1584" s="4" t="s">
        <v>282</v>
      </c>
      <c r="D1584" s="4">
        <v>11</v>
      </c>
      <c r="E1584" s="15">
        <v>902454.48</v>
      </c>
      <c r="F1584" s="19">
        <v>1.1850000000000001</v>
      </c>
      <c r="G1584" s="20">
        <v>0</v>
      </c>
      <c r="H1584" s="4">
        <v>88.4</v>
      </c>
      <c r="I1584" s="4">
        <v>5</v>
      </c>
      <c r="J1584" s="4">
        <v>1</v>
      </c>
      <c r="K1584" s="21">
        <v>0.83109999999999995</v>
      </c>
      <c r="L1584" s="21">
        <v>3.8699999999999998E-2</v>
      </c>
      <c r="M1584" s="4">
        <v>2</v>
      </c>
      <c r="N1584" s="4">
        <v>0</v>
      </c>
      <c r="O1584" s="4">
        <v>0</v>
      </c>
      <c r="P1584" s="4">
        <v>94.7</v>
      </c>
      <c r="Q1584" s="15">
        <v>3068.9</v>
      </c>
      <c r="R1584" s="15">
        <v>23691.62</v>
      </c>
      <c r="S1584" s="15">
        <v>12269.93</v>
      </c>
      <c r="T1584" s="15">
        <v>925387.02</v>
      </c>
      <c r="U1584" s="22">
        <f t="shared" si="120"/>
        <v>916945.07</v>
      </c>
      <c r="V1584" s="23">
        <f t="shared" si="121"/>
        <v>9.122615530094717E-3</v>
      </c>
      <c r="W1584" s="24">
        <f>Parametros!$B$4*H1584+Parametros!$B$5*K1584*100+Parametros!$B$6*P1584+Parametros!$B$7*(1-L1584)*100</f>
        <v>89.232500000000002</v>
      </c>
      <c r="X1584" s="16">
        <f>INDEX('Tasa Referencia'!$B$2:$B$37,MATCH(B1584,'Tasa Referencia'!$A$2:$A$37,0))</f>
        <v>7.2800000000000004E-2</v>
      </c>
      <c r="Y1584" s="16">
        <f>INDEX('Catalogo Proveedores'!$N$2:$N$101,MATCH(A1584,'Catalogo Proveedores'!$A$2:$A$101,0))</f>
        <v>2.6700000000000002E-2</v>
      </c>
      <c r="Z1584" s="14">
        <v>-5.8700000000000002E-3</v>
      </c>
      <c r="AA1584" s="16">
        <f t="shared" si="122"/>
        <v>9.3630000000000005E-2</v>
      </c>
      <c r="AB1584" s="25">
        <f t="shared" si="123"/>
        <v>7.4864206975893133E-3</v>
      </c>
      <c r="AC1584" s="23">
        <f t="shared" si="124"/>
        <v>1.6361948325054037E-3</v>
      </c>
    </row>
    <row r="1585" spans="1:29" x14ac:dyDescent="0.3">
      <c r="A1585" s="4" t="s">
        <v>162</v>
      </c>
      <c r="B1585" s="18">
        <v>45992</v>
      </c>
      <c r="C1585" s="4" t="s">
        <v>282</v>
      </c>
      <c r="D1585" s="4">
        <v>12</v>
      </c>
      <c r="E1585" s="15">
        <v>827875.78</v>
      </c>
      <c r="F1585" s="19">
        <v>1.1850000000000001</v>
      </c>
      <c r="G1585" s="20">
        <v>0</v>
      </c>
      <c r="H1585" s="4">
        <v>91.3</v>
      </c>
      <c r="I1585" s="4">
        <v>7</v>
      </c>
      <c r="J1585" s="4">
        <v>1</v>
      </c>
      <c r="K1585" s="21">
        <v>0.90100000000000002</v>
      </c>
      <c r="L1585" s="21">
        <v>3.8699999999999998E-2</v>
      </c>
      <c r="M1585" s="4">
        <v>0</v>
      </c>
      <c r="N1585" s="4">
        <v>0</v>
      </c>
      <c r="O1585" s="4">
        <v>0</v>
      </c>
      <c r="P1585" s="4">
        <v>96.6</v>
      </c>
      <c r="Q1585" s="15">
        <v>0</v>
      </c>
      <c r="R1585" s="15">
        <v>18759.43</v>
      </c>
      <c r="S1585" s="15">
        <v>11268.92</v>
      </c>
      <c r="T1585" s="15">
        <v>889743.99</v>
      </c>
      <c r="U1585" s="22">
        <f t="shared" si="120"/>
        <v>835366.29</v>
      </c>
      <c r="V1585" s="23">
        <f t="shared" si="121"/>
        <v>6.1116119480615939E-2</v>
      </c>
      <c r="W1585" s="24">
        <f>Parametros!$B$4*H1585+Parametros!$B$5*K1585*100+Parametros!$B$6*P1585+Parametros!$B$7*(1-L1585)*100</f>
        <v>92.724500000000006</v>
      </c>
      <c r="X1585" s="16">
        <f>INDEX('Tasa Referencia'!$B$2:$B$37,MATCH(B1585,'Tasa Referencia'!$A$2:$A$37,0))</f>
        <v>6.9599999999999995E-2</v>
      </c>
      <c r="Y1585" s="16">
        <f>INDEX('Catalogo Proveedores'!$N$2:$N$101,MATCH(A1585,'Catalogo Proveedores'!$A$2:$A$101,0))</f>
        <v>2.6700000000000002E-2</v>
      </c>
      <c r="Z1585" s="14">
        <v>-2.32E-3</v>
      </c>
      <c r="AA1585" s="16">
        <f t="shared" si="122"/>
        <v>9.3979999999999994E-2</v>
      </c>
      <c r="AB1585" s="25">
        <f t="shared" si="123"/>
        <v>7.5132860096316367E-3</v>
      </c>
      <c r="AC1585" s="23">
        <f t="shared" si="124"/>
        <v>5.3602833470984303E-2</v>
      </c>
    </row>
    <row r="1586" spans="1:29" x14ac:dyDescent="0.3">
      <c r="A1586" s="4" t="s">
        <v>165</v>
      </c>
      <c r="B1586" s="18">
        <v>44927</v>
      </c>
      <c r="C1586" s="4" t="s">
        <v>279</v>
      </c>
      <c r="D1586" s="4">
        <v>1</v>
      </c>
      <c r="E1586" s="15">
        <v>1129666.01</v>
      </c>
      <c r="F1586" s="19">
        <v>1</v>
      </c>
      <c r="G1586" s="20">
        <v>0</v>
      </c>
      <c r="H1586" s="4">
        <v>91.9</v>
      </c>
      <c r="I1586" s="4">
        <v>6</v>
      </c>
      <c r="J1586" s="4">
        <v>1</v>
      </c>
      <c r="K1586" s="21">
        <v>0.82650000000000001</v>
      </c>
      <c r="L1586" s="21">
        <v>1.9800000000000002E-2</v>
      </c>
      <c r="M1586" s="4">
        <v>0</v>
      </c>
      <c r="N1586" s="4">
        <v>0</v>
      </c>
      <c r="O1586" s="4">
        <v>0</v>
      </c>
      <c r="P1586" s="4">
        <v>79</v>
      </c>
      <c r="Q1586" s="15">
        <v>0</v>
      </c>
      <c r="R1586" s="15">
        <v>7063.07</v>
      </c>
      <c r="S1586" s="15">
        <v>8960.34</v>
      </c>
      <c r="T1586" s="15">
        <v>1236191.49</v>
      </c>
      <c r="U1586" s="22">
        <f t="shared" si="120"/>
        <v>1127768.74</v>
      </c>
      <c r="V1586" s="23">
        <f t="shared" si="121"/>
        <v>8.7707083309560729E-2</v>
      </c>
      <c r="W1586" s="24">
        <f>Parametros!$B$4*H1586+Parametros!$B$5*K1586*100+Parametros!$B$6*P1586+Parametros!$B$7*(1-L1586)*100</f>
        <v>87.463000000000008</v>
      </c>
      <c r="X1586" s="16">
        <f>INDEX('Tasa Referencia'!$B$2:$B$37,MATCH(B1586,'Tasa Referencia'!$A$2:$A$37,0))</f>
        <v>0.1125</v>
      </c>
      <c r="Y1586" s="16">
        <f>INDEX('Catalogo Proveedores'!$N$2:$N$101,MATCH(A1586,'Catalogo Proveedores'!$A$2:$A$101,0))</f>
        <v>1.66E-2</v>
      </c>
      <c r="Z1586" s="14">
        <v>8.0000000000000004E-4</v>
      </c>
      <c r="AA1586" s="16">
        <f t="shared" si="122"/>
        <v>0.12989999999999999</v>
      </c>
      <c r="AB1586" s="25">
        <f t="shared" si="123"/>
        <v>1.0229393931757702E-2</v>
      </c>
      <c r="AC1586" s="23">
        <f t="shared" si="124"/>
        <v>7.7477689377803027E-2</v>
      </c>
    </row>
    <row r="1587" spans="1:29" x14ac:dyDescent="0.3">
      <c r="A1587" s="4" t="s">
        <v>165</v>
      </c>
      <c r="B1587" s="18">
        <v>44958</v>
      </c>
      <c r="C1587" s="4" t="s">
        <v>279</v>
      </c>
      <c r="D1587" s="4">
        <v>2</v>
      </c>
      <c r="E1587" s="15">
        <v>1090758.3600000001</v>
      </c>
      <c r="F1587" s="19">
        <v>1</v>
      </c>
      <c r="G1587" s="20">
        <v>0</v>
      </c>
      <c r="H1587" s="4">
        <v>92</v>
      </c>
      <c r="I1587" s="4">
        <v>6</v>
      </c>
      <c r="J1587" s="4">
        <v>1</v>
      </c>
      <c r="K1587" s="21">
        <v>0.84289999999999998</v>
      </c>
      <c r="L1587" s="21">
        <v>4.7600000000000003E-2</v>
      </c>
      <c r="M1587" s="4">
        <v>1</v>
      </c>
      <c r="N1587" s="4">
        <v>0</v>
      </c>
      <c r="O1587" s="4">
        <v>0</v>
      </c>
      <c r="P1587" s="4">
        <v>77.400000000000006</v>
      </c>
      <c r="Q1587" s="15">
        <v>12372.87</v>
      </c>
      <c r="R1587" s="15">
        <v>22603.11</v>
      </c>
      <c r="S1587" s="15">
        <v>17750.91</v>
      </c>
      <c r="T1587" s="15">
        <v>1177489.1100000001</v>
      </c>
      <c r="U1587" s="22">
        <f t="shared" si="120"/>
        <v>1107983.4300000004</v>
      </c>
      <c r="V1587" s="23">
        <f t="shared" si="121"/>
        <v>5.9028724265653462E-2</v>
      </c>
      <c r="W1587" s="24">
        <f>Parametros!$B$4*H1587+Parametros!$B$5*K1587*100+Parametros!$B$6*P1587+Parametros!$B$7*(1-L1587)*100</f>
        <v>87.253</v>
      </c>
      <c r="X1587" s="16">
        <f>INDEX('Tasa Referencia'!$B$2:$B$37,MATCH(B1587,'Tasa Referencia'!$A$2:$A$37,0))</f>
        <v>0.11409999999999999</v>
      </c>
      <c r="Y1587" s="16">
        <f>INDEX('Catalogo Proveedores'!$N$2:$N$101,MATCH(A1587,'Catalogo Proveedores'!$A$2:$A$101,0))</f>
        <v>1.66E-2</v>
      </c>
      <c r="Z1587" s="14">
        <v>5.5300000000000002E-3</v>
      </c>
      <c r="AA1587" s="16">
        <f t="shared" si="122"/>
        <v>0.13622999999999999</v>
      </c>
      <c r="AB1587" s="25">
        <f t="shared" si="123"/>
        <v>1.0699818361451285E-2</v>
      </c>
      <c r="AC1587" s="23">
        <f t="shared" si="124"/>
        <v>4.8328905904202177E-2</v>
      </c>
    </row>
    <row r="1588" spans="1:29" x14ac:dyDescent="0.3">
      <c r="A1588" s="4" t="s">
        <v>165</v>
      </c>
      <c r="B1588" s="18">
        <v>44986</v>
      </c>
      <c r="C1588" s="4" t="s">
        <v>279</v>
      </c>
      <c r="D1588" s="4">
        <v>3</v>
      </c>
      <c r="E1588" s="15">
        <v>1227816.6499999999</v>
      </c>
      <c r="F1588" s="19">
        <v>1</v>
      </c>
      <c r="G1588" s="20">
        <v>0</v>
      </c>
      <c r="H1588" s="4">
        <v>89.1</v>
      </c>
      <c r="I1588" s="4">
        <v>4</v>
      </c>
      <c r="J1588" s="4">
        <v>1</v>
      </c>
      <c r="K1588" s="21">
        <v>0.73819999999999997</v>
      </c>
      <c r="L1588" s="21">
        <v>4.1200000000000001E-2</v>
      </c>
      <c r="M1588" s="4">
        <v>1</v>
      </c>
      <c r="N1588" s="4">
        <v>0</v>
      </c>
      <c r="O1588" s="4">
        <v>0</v>
      </c>
      <c r="P1588" s="4">
        <v>79.3</v>
      </c>
      <c r="Q1588" s="15">
        <v>26828.83</v>
      </c>
      <c r="R1588" s="15">
        <v>24549.23</v>
      </c>
      <c r="S1588" s="15">
        <v>17644.830000000002</v>
      </c>
      <c r="T1588" s="15">
        <v>1293628.1100000001</v>
      </c>
      <c r="U1588" s="22">
        <f t="shared" si="120"/>
        <v>1261549.8799999999</v>
      </c>
      <c r="V1588" s="23">
        <f t="shared" si="121"/>
        <v>2.4797103396276856E-2</v>
      </c>
      <c r="W1588" s="24">
        <f>Parametros!$B$4*H1588+Parametros!$B$5*K1588*100+Parametros!$B$6*P1588+Parametros!$B$7*(1-L1588)*100</f>
        <v>83.573000000000008</v>
      </c>
      <c r="X1588" s="16">
        <f>INDEX('Tasa Referencia'!$B$2:$B$37,MATCH(B1588,'Tasa Referencia'!$A$2:$A$37,0))</f>
        <v>0.114</v>
      </c>
      <c r="Y1588" s="16">
        <f>INDEX('Catalogo Proveedores'!$N$2:$N$101,MATCH(A1588,'Catalogo Proveedores'!$A$2:$A$101,0))</f>
        <v>1.66E-2</v>
      </c>
      <c r="Z1588" s="14">
        <v>6.6699999999999997E-3</v>
      </c>
      <c r="AA1588" s="16">
        <f t="shared" si="122"/>
        <v>0.13727</v>
      </c>
      <c r="AB1588" s="25">
        <f t="shared" si="123"/>
        <v>1.0776877811258689E-2</v>
      </c>
      <c r="AC1588" s="23">
        <f t="shared" si="124"/>
        <v>1.4020225585018167E-2</v>
      </c>
    </row>
    <row r="1589" spans="1:29" x14ac:dyDescent="0.3">
      <c r="A1589" s="4" t="s">
        <v>165</v>
      </c>
      <c r="B1589" s="18">
        <v>45017</v>
      </c>
      <c r="C1589" s="4" t="s">
        <v>279</v>
      </c>
      <c r="D1589" s="4">
        <v>4</v>
      </c>
      <c r="E1589" s="15">
        <v>1119138.2</v>
      </c>
      <c r="F1589" s="19">
        <v>1</v>
      </c>
      <c r="G1589" s="20">
        <v>0</v>
      </c>
      <c r="H1589" s="4">
        <v>87.5</v>
      </c>
      <c r="I1589" s="4">
        <v>6</v>
      </c>
      <c r="J1589" s="4">
        <v>1</v>
      </c>
      <c r="K1589" s="21">
        <v>0.79149999999999998</v>
      </c>
      <c r="L1589" s="21">
        <v>4.7199999999999999E-2</v>
      </c>
      <c r="M1589" s="4">
        <v>1</v>
      </c>
      <c r="N1589" s="4">
        <v>0</v>
      </c>
      <c r="O1589" s="4">
        <v>0</v>
      </c>
      <c r="P1589" s="4">
        <v>80.8</v>
      </c>
      <c r="Q1589" s="15">
        <v>4614.04</v>
      </c>
      <c r="R1589" s="15">
        <v>20506.47</v>
      </c>
      <c r="S1589" s="15">
        <v>18091.22</v>
      </c>
      <c r="T1589" s="15">
        <v>1247739.71</v>
      </c>
      <c r="U1589" s="22">
        <f t="shared" si="120"/>
        <v>1126167.49</v>
      </c>
      <c r="V1589" s="23">
        <f t="shared" si="121"/>
        <v>9.7433959202917392E-2</v>
      </c>
      <c r="W1589" s="24">
        <f>Parametros!$B$4*H1589+Parametros!$B$5*K1589*100+Parametros!$B$6*P1589+Parametros!$B$7*(1-L1589)*100</f>
        <v>84.822000000000003</v>
      </c>
      <c r="X1589" s="16">
        <f>INDEX('Tasa Referencia'!$B$2:$B$37,MATCH(B1589,'Tasa Referencia'!$A$2:$A$37,0))</f>
        <v>0.1119</v>
      </c>
      <c r="Y1589" s="16">
        <f>INDEX('Catalogo Proveedores'!$N$2:$N$101,MATCH(A1589,'Catalogo Proveedores'!$A$2:$A$101,0))</f>
        <v>1.66E-2</v>
      </c>
      <c r="Z1589" s="14">
        <v>3.79E-3</v>
      </c>
      <c r="AA1589" s="16">
        <f t="shared" si="122"/>
        <v>0.13228999999999999</v>
      </c>
      <c r="AB1589" s="25">
        <f t="shared" si="123"/>
        <v>1.0407293941201212E-2</v>
      </c>
      <c r="AC1589" s="23">
        <f t="shared" si="124"/>
        <v>8.702666526171618E-2</v>
      </c>
    </row>
    <row r="1590" spans="1:29" x14ac:dyDescent="0.3">
      <c r="A1590" s="4" t="s">
        <v>165</v>
      </c>
      <c r="B1590" s="18">
        <v>45047</v>
      </c>
      <c r="C1590" s="4" t="s">
        <v>279</v>
      </c>
      <c r="D1590" s="4">
        <v>5</v>
      </c>
      <c r="E1590" s="15">
        <v>1184650.8500000001</v>
      </c>
      <c r="F1590" s="19">
        <v>1</v>
      </c>
      <c r="G1590" s="20">
        <v>0</v>
      </c>
      <c r="H1590" s="4">
        <v>90.6</v>
      </c>
      <c r="I1590" s="4">
        <v>4</v>
      </c>
      <c r="J1590" s="4">
        <v>1</v>
      </c>
      <c r="K1590" s="21">
        <v>0.82099999999999995</v>
      </c>
      <c r="L1590" s="21">
        <v>2.41E-2</v>
      </c>
      <c r="M1590" s="4">
        <v>0</v>
      </c>
      <c r="N1590" s="4">
        <v>0</v>
      </c>
      <c r="O1590" s="4">
        <v>0</v>
      </c>
      <c r="P1590" s="4">
        <v>81.7</v>
      </c>
      <c r="Q1590" s="15">
        <v>0</v>
      </c>
      <c r="R1590" s="15">
        <v>10950.2</v>
      </c>
      <c r="S1590" s="15">
        <v>10920.66</v>
      </c>
      <c r="T1590" s="15">
        <v>1284872.98</v>
      </c>
      <c r="U1590" s="22">
        <f t="shared" si="120"/>
        <v>1184680.3900000001</v>
      </c>
      <c r="V1590" s="23">
        <f t="shared" si="121"/>
        <v>7.7978595207130783E-2</v>
      </c>
      <c r="W1590" s="24">
        <f>Parametros!$B$4*H1590+Parametros!$B$5*K1590*100+Parametros!$B$6*P1590+Parametros!$B$7*(1-L1590)*100</f>
        <v>87.318499999999986</v>
      </c>
      <c r="X1590" s="16">
        <f>INDEX('Tasa Referencia'!$B$2:$B$37,MATCH(B1590,'Tasa Referencia'!$A$2:$A$37,0))</f>
        <v>0.11210000000000001</v>
      </c>
      <c r="Y1590" s="16">
        <f>INDEX('Catalogo Proveedores'!$N$2:$N$101,MATCH(A1590,'Catalogo Proveedores'!$A$2:$A$101,0))</f>
        <v>1.66E-2</v>
      </c>
      <c r="Z1590" s="14">
        <v>3.8999999999999998E-3</v>
      </c>
      <c r="AA1590" s="16">
        <f t="shared" si="122"/>
        <v>0.1326</v>
      </c>
      <c r="AB1590" s="25">
        <f t="shared" si="123"/>
        <v>1.0430343613647475E-2</v>
      </c>
      <c r="AC1590" s="23">
        <f t="shared" si="124"/>
        <v>6.7548251593483308E-2</v>
      </c>
    </row>
    <row r="1591" spans="1:29" x14ac:dyDescent="0.3">
      <c r="A1591" s="4" t="s">
        <v>165</v>
      </c>
      <c r="B1591" s="18">
        <v>45078</v>
      </c>
      <c r="C1591" s="4" t="s">
        <v>279</v>
      </c>
      <c r="D1591" s="4">
        <v>6</v>
      </c>
      <c r="E1591" s="15">
        <v>1355827.95</v>
      </c>
      <c r="F1591" s="19">
        <v>1</v>
      </c>
      <c r="G1591" s="20">
        <v>0</v>
      </c>
      <c r="H1591" s="4">
        <v>91</v>
      </c>
      <c r="I1591" s="4">
        <v>6</v>
      </c>
      <c r="J1591" s="4">
        <v>1</v>
      </c>
      <c r="K1591" s="21">
        <v>0.90569999999999995</v>
      </c>
      <c r="L1591" s="21">
        <v>4.3900000000000002E-2</v>
      </c>
      <c r="M1591" s="4">
        <v>0</v>
      </c>
      <c r="N1591" s="4">
        <v>0</v>
      </c>
      <c r="O1591" s="4">
        <v>0</v>
      </c>
      <c r="P1591" s="4">
        <v>84.4</v>
      </c>
      <c r="Q1591" s="15">
        <v>0</v>
      </c>
      <c r="R1591" s="15">
        <v>27924.68</v>
      </c>
      <c r="S1591" s="15">
        <v>20549.53</v>
      </c>
      <c r="T1591" s="15">
        <v>1457404.54</v>
      </c>
      <c r="U1591" s="22">
        <f t="shared" si="120"/>
        <v>1363203.0999999999</v>
      </c>
      <c r="V1591" s="23">
        <f t="shared" si="121"/>
        <v>6.4636439241502683E-2</v>
      </c>
      <c r="W1591" s="24">
        <f>Parametros!$B$4*H1591+Parametros!$B$5*K1591*100+Parametros!$B$6*P1591+Parametros!$B$7*(1-L1591)*100</f>
        <v>90.242499999999993</v>
      </c>
      <c r="X1591" s="16">
        <f>INDEX('Tasa Referencia'!$B$2:$B$37,MATCH(B1591,'Tasa Referencia'!$A$2:$A$37,0))</f>
        <v>0.1119</v>
      </c>
      <c r="Y1591" s="16">
        <f>INDEX('Catalogo Proveedores'!$N$2:$N$101,MATCH(A1591,'Catalogo Proveedores'!$A$2:$A$101,0))</f>
        <v>1.66E-2</v>
      </c>
      <c r="Z1591" s="14">
        <v>5.2500000000000003E-3</v>
      </c>
      <c r="AA1591" s="16">
        <f t="shared" si="122"/>
        <v>0.13375000000000001</v>
      </c>
      <c r="AB1591" s="25">
        <f t="shared" si="123"/>
        <v>1.0515799973845219E-2</v>
      </c>
      <c r="AC1591" s="23">
        <f t="shared" si="124"/>
        <v>5.4120639267657464E-2</v>
      </c>
    </row>
    <row r="1592" spans="1:29" x14ac:dyDescent="0.3">
      <c r="A1592" s="4" t="s">
        <v>165</v>
      </c>
      <c r="B1592" s="18">
        <v>45108</v>
      </c>
      <c r="C1592" s="4" t="s">
        <v>279</v>
      </c>
      <c r="D1592" s="4">
        <v>7</v>
      </c>
      <c r="E1592" s="15">
        <v>1316718.22</v>
      </c>
      <c r="F1592" s="19">
        <v>1</v>
      </c>
      <c r="G1592" s="20">
        <v>0</v>
      </c>
      <c r="H1592" s="4">
        <v>90.1</v>
      </c>
      <c r="I1592" s="4">
        <v>7</v>
      </c>
      <c r="J1592" s="4">
        <v>1</v>
      </c>
      <c r="K1592" s="21">
        <v>0.81950000000000001</v>
      </c>
      <c r="L1592" s="21">
        <v>3.6999999999999998E-2</v>
      </c>
      <c r="M1592" s="4">
        <v>0</v>
      </c>
      <c r="N1592" s="4">
        <v>0</v>
      </c>
      <c r="O1592" s="4">
        <v>0</v>
      </c>
      <c r="P1592" s="4">
        <v>74.8</v>
      </c>
      <c r="Q1592" s="15">
        <v>0</v>
      </c>
      <c r="R1592" s="15">
        <v>27739.38</v>
      </c>
      <c r="S1592" s="15">
        <v>17265.150000000001</v>
      </c>
      <c r="T1592" s="15">
        <v>1406665.87</v>
      </c>
      <c r="U1592" s="22">
        <f t="shared" si="120"/>
        <v>1327192.45</v>
      </c>
      <c r="V1592" s="23">
        <f t="shared" si="121"/>
        <v>5.6497723940654186E-2</v>
      </c>
      <c r="W1592" s="24">
        <f>Parametros!$B$4*H1592+Parametros!$B$5*K1592*100+Parametros!$B$6*P1592+Parametros!$B$7*(1-L1592)*100</f>
        <v>85.524999999999977</v>
      </c>
      <c r="X1592" s="16">
        <f>INDEX('Tasa Referencia'!$B$2:$B$37,MATCH(B1592,'Tasa Referencia'!$A$2:$A$37,0))</f>
        <v>0.1132</v>
      </c>
      <c r="Y1592" s="16">
        <f>INDEX('Catalogo Proveedores'!$N$2:$N$101,MATCH(A1592,'Catalogo Proveedores'!$A$2:$A$101,0))</f>
        <v>1.66E-2</v>
      </c>
      <c r="Z1592" s="14">
        <v>4.1999999999999997E-3</v>
      </c>
      <c r="AA1592" s="16">
        <f t="shared" si="122"/>
        <v>0.13400000000000001</v>
      </c>
      <c r="AB1592" s="25">
        <f t="shared" si="123"/>
        <v>1.0534366928747652E-2</v>
      </c>
      <c r="AC1592" s="23">
        <f t="shared" si="124"/>
        <v>4.5963357011906535E-2</v>
      </c>
    </row>
    <row r="1593" spans="1:29" x14ac:dyDescent="0.3">
      <c r="A1593" s="4" t="s">
        <v>165</v>
      </c>
      <c r="B1593" s="18">
        <v>45139</v>
      </c>
      <c r="C1593" s="4" t="s">
        <v>279</v>
      </c>
      <c r="D1593" s="4">
        <v>8</v>
      </c>
      <c r="E1593" s="15">
        <v>1232497.17</v>
      </c>
      <c r="F1593" s="19">
        <v>1</v>
      </c>
      <c r="G1593" s="20">
        <v>0</v>
      </c>
      <c r="H1593" s="4">
        <v>89.2</v>
      </c>
      <c r="I1593" s="4">
        <v>4</v>
      </c>
      <c r="J1593" s="4">
        <v>1</v>
      </c>
      <c r="K1593" s="21">
        <v>0.83130000000000004</v>
      </c>
      <c r="L1593" s="21">
        <v>3.56E-2</v>
      </c>
      <c r="M1593" s="4">
        <v>2</v>
      </c>
      <c r="N1593" s="4">
        <v>0</v>
      </c>
      <c r="O1593" s="4">
        <v>0</v>
      </c>
      <c r="P1593" s="4">
        <v>80.099999999999994</v>
      </c>
      <c r="Q1593" s="15">
        <v>60281.77</v>
      </c>
      <c r="R1593" s="15">
        <v>28366.23</v>
      </c>
      <c r="S1593" s="15">
        <v>15613.49</v>
      </c>
      <c r="T1593" s="15">
        <v>1319418.46</v>
      </c>
      <c r="U1593" s="22">
        <f t="shared" si="120"/>
        <v>1305531.68</v>
      </c>
      <c r="V1593" s="23">
        <f t="shared" si="121"/>
        <v>1.0524924746012746E-2</v>
      </c>
      <c r="W1593" s="24">
        <f>Parametros!$B$4*H1593+Parametros!$B$5*K1593*100+Parametros!$B$6*P1593+Parametros!$B$7*(1-L1593)*100</f>
        <v>86.64500000000001</v>
      </c>
      <c r="X1593" s="16">
        <f>INDEX('Tasa Referencia'!$B$2:$B$37,MATCH(B1593,'Tasa Referencia'!$A$2:$A$37,0))</f>
        <v>0.1124</v>
      </c>
      <c r="Y1593" s="16">
        <f>INDEX('Catalogo Proveedores'!$N$2:$N$101,MATCH(A1593,'Catalogo Proveedores'!$A$2:$A$101,0))</f>
        <v>1.66E-2</v>
      </c>
      <c r="Z1593" s="14">
        <v>4.5900000000000003E-3</v>
      </c>
      <c r="AA1593" s="16">
        <f t="shared" si="122"/>
        <v>0.13359000000000001</v>
      </c>
      <c r="AB1593" s="25">
        <f t="shared" si="123"/>
        <v>1.0503915153051047E-2</v>
      </c>
      <c r="AC1593" s="23">
        <f t="shared" si="124"/>
        <v>2.1009592961699491E-5</v>
      </c>
    </row>
    <row r="1594" spans="1:29" x14ac:dyDescent="0.3">
      <c r="A1594" s="4" t="s">
        <v>165</v>
      </c>
      <c r="B1594" s="18">
        <v>45170</v>
      </c>
      <c r="C1594" s="4" t="s">
        <v>279</v>
      </c>
      <c r="D1594" s="4">
        <v>9</v>
      </c>
      <c r="E1594" s="15">
        <v>1161200.3799999999</v>
      </c>
      <c r="F1594" s="19">
        <v>1</v>
      </c>
      <c r="G1594" s="20">
        <v>0</v>
      </c>
      <c r="H1594" s="4">
        <v>90.6</v>
      </c>
      <c r="I1594" s="4">
        <v>4</v>
      </c>
      <c r="J1594" s="4">
        <v>2</v>
      </c>
      <c r="K1594" s="21">
        <v>0.60550000000000004</v>
      </c>
      <c r="L1594" s="21">
        <v>2.7300000000000001E-2</v>
      </c>
      <c r="M1594" s="4">
        <v>3</v>
      </c>
      <c r="N1594" s="4">
        <v>0</v>
      </c>
      <c r="O1594" s="4">
        <v>0</v>
      </c>
      <c r="P1594" s="4">
        <v>81.2</v>
      </c>
      <c r="Q1594" s="15">
        <v>23411.57</v>
      </c>
      <c r="R1594" s="15">
        <v>13690.21</v>
      </c>
      <c r="S1594" s="15">
        <v>14152.68</v>
      </c>
      <c r="T1594" s="15">
        <v>1134508.83</v>
      </c>
      <c r="U1594" s="22">
        <f t="shared" si="120"/>
        <v>1184149.48</v>
      </c>
      <c r="V1594" s="23">
        <f t="shared" si="121"/>
        <v>-4.3755190517115593E-2</v>
      </c>
      <c r="W1594" s="24">
        <f>Parametros!$B$4*H1594+Parametros!$B$5*K1594*100+Parametros!$B$6*P1594+Parametros!$B$7*(1-L1594)*100</f>
        <v>80.705500000000015</v>
      </c>
      <c r="X1594" s="16">
        <f>INDEX('Tasa Referencia'!$B$2:$B$37,MATCH(B1594,'Tasa Referencia'!$A$2:$A$37,0))</f>
        <v>0.1134</v>
      </c>
      <c r="Y1594" s="16">
        <f>INDEX('Catalogo Proveedores'!$N$2:$N$101,MATCH(A1594,'Catalogo Proveedores'!$A$2:$A$101,0))</f>
        <v>1.66E-2</v>
      </c>
      <c r="Z1594" s="14">
        <v>-1.6299999999999999E-3</v>
      </c>
      <c r="AA1594" s="16">
        <f t="shared" si="122"/>
        <v>0.12837000000000001</v>
      </c>
      <c r="AB1594" s="25">
        <f t="shared" si="123"/>
        <v>1.0115326972955252E-2</v>
      </c>
      <c r="AC1594" s="23">
        <f t="shared" si="124"/>
        <v>-5.3870517490070845E-2</v>
      </c>
    </row>
    <row r="1595" spans="1:29" x14ac:dyDescent="0.3">
      <c r="A1595" s="4" t="s">
        <v>165</v>
      </c>
      <c r="B1595" s="18">
        <v>45200</v>
      </c>
      <c r="C1595" s="4" t="s">
        <v>279</v>
      </c>
      <c r="D1595" s="4">
        <v>10</v>
      </c>
      <c r="E1595" s="15">
        <v>1119284.31</v>
      </c>
      <c r="F1595" s="19">
        <v>1</v>
      </c>
      <c r="G1595" s="20">
        <v>0</v>
      </c>
      <c r="H1595" s="4">
        <v>95.5</v>
      </c>
      <c r="I1595" s="4">
        <v>5</v>
      </c>
      <c r="J1595" s="4">
        <v>1</v>
      </c>
      <c r="K1595" s="21">
        <v>0.83779999999999999</v>
      </c>
      <c r="L1595" s="21">
        <v>2.3E-2</v>
      </c>
      <c r="M1595" s="4">
        <v>1</v>
      </c>
      <c r="N1595" s="4">
        <v>1</v>
      </c>
      <c r="O1595" s="4">
        <v>3.2</v>
      </c>
      <c r="P1595" s="4">
        <v>81.900000000000006</v>
      </c>
      <c r="Q1595" s="15">
        <v>20294.900000000001</v>
      </c>
      <c r="R1595" s="15">
        <v>13917.97</v>
      </c>
      <c r="S1595" s="15">
        <v>9951.2900000000009</v>
      </c>
      <c r="T1595" s="15">
        <v>1238781.42</v>
      </c>
      <c r="U1595" s="22">
        <f t="shared" si="120"/>
        <v>1143545.8899999999</v>
      </c>
      <c r="V1595" s="23">
        <f t="shared" si="121"/>
        <v>7.6878397159040407E-2</v>
      </c>
      <c r="W1595" s="24">
        <f>Parametros!$B$4*H1595+Parametros!$B$5*K1595*100+Parametros!$B$6*P1595+Parametros!$B$7*(1-L1595)*100</f>
        <v>89.593999999999994</v>
      </c>
      <c r="X1595" s="16">
        <f>INDEX('Tasa Referencia'!$B$2:$B$37,MATCH(B1595,'Tasa Referencia'!$A$2:$A$37,0))</f>
        <v>0.1103</v>
      </c>
      <c r="Y1595" s="16">
        <f>INDEX('Catalogo Proveedores'!$N$2:$N$101,MATCH(A1595,'Catalogo Proveedores'!$A$2:$A$101,0))</f>
        <v>1.66E-2</v>
      </c>
      <c r="Z1595" s="14">
        <v>-1.92E-3</v>
      </c>
      <c r="AA1595" s="16">
        <f t="shared" si="122"/>
        <v>0.12497999999999998</v>
      </c>
      <c r="AB1595" s="25">
        <f t="shared" si="123"/>
        <v>9.8620844468275681E-3</v>
      </c>
      <c r="AC1595" s="23">
        <f t="shared" si="124"/>
        <v>6.7016312712212839E-2</v>
      </c>
    </row>
    <row r="1596" spans="1:29" x14ac:dyDescent="0.3">
      <c r="A1596" s="4" t="s">
        <v>165</v>
      </c>
      <c r="B1596" s="18">
        <v>45231</v>
      </c>
      <c r="C1596" s="4" t="s">
        <v>279</v>
      </c>
      <c r="D1596" s="4">
        <v>11</v>
      </c>
      <c r="E1596" s="15">
        <v>1132044.71</v>
      </c>
      <c r="F1596" s="19">
        <v>1</v>
      </c>
      <c r="G1596" s="20">
        <v>0</v>
      </c>
      <c r="H1596" s="4">
        <v>95.2</v>
      </c>
      <c r="I1596" s="4">
        <v>4</v>
      </c>
      <c r="J1596" s="4">
        <v>1</v>
      </c>
      <c r="K1596" s="21">
        <v>0.80389999999999995</v>
      </c>
      <c r="L1596" s="21">
        <v>2.5899999999999999E-2</v>
      </c>
      <c r="M1596" s="4">
        <v>1</v>
      </c>
      <c r="N1596" s="4">
        <v>0</v>
      </c>
      <c r="O1596" s="4">
        <v>0</v>
      </c>
      <c r="P1596" s="4">
        <v>77.099999999999994</v>
      </c>
      <c r="Q1596" s="15">
        <v>12223.75</v>
      </c>
      <c r="R1596" s="15">
        <v>10299.58</v>
      </c>
      <c r="S1596" s="15">
        <v>11064.05</v>
      </c>
      <c r="T1596" s="15">
        <v>1228575.26</v>
      </c>
      <c r="U1596" s="22">
        <f t="shared" si="120"/>
        <v>1143503.99</v>
      </c>
      <c r="V1596" s="23">
        <f t="shared" si="121"/>
        <v>6.9243841032579495E-2</v>
      </c>
      <c r="W1596" s="24">
        <f>Parametros!$B$4*H1596+Parametros!$B$5*K1596*100+Parametros!$B$6*P1596+Parametros!$B$7*(1-L1596)*100</f>
        <v>87.468500000000006</v>
      </c>
      <c r="X1596" s="16">
        <f>INDEX('Tasa Referencia'!$B$2:$B$37,MATCH(B1596,'Tasa Referencia'!$A$2:$A$37,0))</f>
        <v>0.1144</v>
      </c>
      <c r="Y1596" s="16">
        <f>INDEX('Catalogo Proveedores'!$N$2:$N$101,MATCH(A1596,'Catalogo Proveedores'!$A$2:$A$101,0))</f>
        <v>1.66E-2</v>
      </c>
      <c r="Z1596" s="14">
        <v>-4.3800000000000002E-3</v>
      </c>
      <c r="AA1596" s="16">
        <f t="shared" si="122"/>
        <v>0.12662000000000001</v>
      </c>
      <c r="AB1596" s="25">
        <f t="shared" si="123"/>
        <v>9.9846842751878384E-3</v>
      </c>
      <c r="AC1596" s="23">
        <f t="shared" si="124"/>
        <v>5.9259156757391657E-2</v>
      </c>
    </row>
    <row r="1597" spans="1:29" x14ac:dyDescent="0.3">
      <c r="A1597" s="4" t="s">
        <v>165</v>
      </c>
      <c r="B1597" s="18">
        <v>45261</v>
      </c>
      <c r="C1597" s="4" t="s">
        <v>279</v>
      </c>
      <c r="D1597" s="4">
        <v>12</v>
      </c>
      <c r="E1597" s="15">
        <v>989098.85</v>
      </c>
      <c r="F1597" s="19">
        <v>1.0508999999999999</v>
      </c>
      <c r="G1597" s="20">
        <v>5.0900000000000001E-2</v>
      </c>
      <c r="H1597" s="4">
        <v>92.7</v>
      </c>
      <c r="I1597" s="4">
        <v>4</v>
      </c>
      <c r="J1597" s="4">
        <v>1</v>
      </c>
      <c r="K1597" s="21">
        <v>0.83450000000000002</v>
      </c>
      <c r="L1597" s="21">
        <v>1.72E-2</v>
      </c>
      <c r="M1597" s="4">
        <v>1</v>
      </c>
      <c r="N1597" s="4">
        <v>0</v>
      </c>
      <c r="O1597" s="4">
        <v>0</v>
      </c>
      <c r="P1597" s="4">
        <v>79.099999999999994</v>
      </c>
      <c r="Q1597" s="15">
        <v>1490.3</v>
      </c>
      <c r="R1597" s="15">
        <v>8817.1200000000008</v>
      </c>
      <c r="S1597" s="15">
        <v>7073.57</v>
      </c>
      <c r="T1597" s="15">
        <v>1078757.43</v>
      </c>
      <c r="U1597" s="22">
        <f t="shared" si="120"/>
        <v>992332.70000000007</v>
      </c>
      <c r="V1597" s="23">
        <f t="shared" si="121"/>
        <v>8.0115072764782594E-2</v>
      </c>
      <c r="W1597" s="24">
        <f>Parametros!$B$4*H1597+Parametros!$B$5*K1597*100+Parametros!$B$6*P1597+Parametros!$B$7*(1-L1597)*100</f>
        <v>88.042000000000016</v>
      </c>
      <c r="X1597" s="16">
        <f>INDEX('Tasa Referencia'!$B$2:$B$37,MATCH(B1597,'Tasa Referencia'!$A$2:$A$37,0))</f>
        <v>0.1124</v>
      </c>
      <c r="Y1597" s="16">
        <f>INDEX('Catalogo Proveedores'!$N$2:$N$101,MATCH(A1597,'Catalogo Proveedores'!$A$2:$A$101,0))</f>
        <v>1.66E-2</v>
      </c>
      <c r="Z1597" s="14">
        <v>1.0499999999999999E-3</v>
      </c>
      <c r="AA1597" s="16">
        <f t="shared" si="122"/>
        <v>0.13005</v>
      </c>
      <c r="AB1597" s="25">
        <f t="shared" si="123"/>
        <v>1.0240569344743822E-2</v>
      </c>
      <c r="AC1597" s="23">
        <f t="shared" si="124"/>
        <v>6.9874503420038772E-2</v>
      </c>
    </row>
    <row r="1598" spans="1:29" x14ac:dyDescent="0.3">
      <c r="A1598" s="4" t="s">
        <v>165</v>
      </c>
      <c r="B1598" s="18">
        <v>45292</v>
      </c>
      <c r="C1598" s="4" t="s">
        <v>281</v>
      </c>
      <c r="D1598" s="4">
        <v>1</v>
      </c>
      <c r="E1598" s="15">
        <v>1073004.22</v>
      </c>
      <c r="F1598" s="19">
        <v>1.0508999999999999</v>
      </c>
      <c r="G1598" s="20">
        <v>0</v>
      </c>
      <c r="H1598" s="4">
        <v>90.2</v>
      </c>
      <c r="I1598" s="4">
        <v>5</v>
      </c>
      <c r="J1598" s="4">
        <v>1</v>
      </c>
      <c r="K1598" s="21">
        <v>0.80379999999999996</v>
      </c>
      <c r="L1598" s="21">
        <v>2.3E-2</v>
      </c>
      <c r="M1598" s="4">
        <v>1</v>
      </c>
      <c r="N1598" s="4">
        <v>0</v>
      </c>
      <c r="O1598" s="4">
        <v>0</v>
      </c>
      <c r="P1598" s="4">
        <v>77.5</v>
      </c>
      <c r="Q1598" s="15">
        <v>8864.32</v>
      </c>
      <c r="R1598" s="15">
        <v>15404.65</v>
      </c>
      <c r="S1598" s="15">
        <v>9553.67</v>
      </c>
      <c r="T1598" s="15">
        <v>1159501.98</v>
      </c>
      <c r="U1598" s="22">
        <f t="shared" si="120"/>
        <v>1087719.52</v>
      </c>
      <c r="V1598" s="23">
        <f t="shared" si="121"/>
        <v>6.1908009850918898E-2</v>
      </c>
      <c r="W1598" s="24">
        <f>Parametros!$B$4*H1598+Parametros!$B$5*K1598*100+Parametros!$B$6*P1598+Parametros!$B$7*(1-L1598)*100</f>
        <v>85.838999999999999</v>
      </c>
      <c r="X1598" s="16">
        <f>INDEX('Tasa Referencia'!$B$2:$B$37,MATCH(B1598,'Tasa Referencia'!$A$2:$A$37,0))</f>
        <v>0.1133</v>
      </c>
      <c r="Y1598" s="16">
        <f>INDEX('Catalogo Proveedores'!$N$2:$N$101,MATCH(A1598,'Catalogo Proveedores'!$A$2:$A$101,0))</f>
        <v>1.66E-2</v>
      </c>
      <c r="Z1598" s="14">
        <v>3.6000000000000002E-4</v>
      </c>
      <c r="AA1598" s="16">
        <f t="shared" si="122"/>
        <v>0.13025999999999999</v>
      </c>
      <c r="AB1598" s="25">
        <f t="shared" si="123"/>
        <v>1.025621263871046E-2</v>
      </c>
      <c r="AC1598" s="23">
        <f t="shared" si="124"/>
        <v>5.1651797212208438E-2</v>
      </c>
    </row>
    <row r="1599" spans="1:29" x14ac:dyDescent="0.3">
      <c r="A1599" s="4" t="s">
        <v>165</v>
      </c>
      <c r="B1599" s="18">
        <v>45323</v>
      </c>
      <c r="C1599" s="4" t="s">
        <v>281</v>
      </c>
      <c r="D1599" s="4">
        <v>2</v>
      </c>
      <c r="E1599" s="15">
        <v>1144234.8799999999</v>
      </c>
      <c r="F1599" s="19">
        <v>1.0508999999999999</v>
      </c>
      <c r="G1599" s="20">
        <v>0</v>
      </c>
      <c r="H1599" s="4">
        <v>87.9</v>
      </c>
      <c r="I1599" s="4">
        <v>4</v>
      </c>
      <c r="J1599" s="4">
        <v>1</v>
      </c>
      <c r="K1599" s="21">
        <v>0.83289999999999997</v>
      </c>
      <c r="L1599" s="21">
        <v>4.2599999999999999E-2</v>
      </c>
      <c r="M1599" s="4">
        <v>1</v>
      </c>
      <c r="N1599" s="4">
        <v>0</v>
      </c>
      <c r="O1599" s="4">
        <v>0</v>
      </c>
      <c r="P1599" s="4">
        <v>75.900000000000006</v>
      </c>
      <c r="Q1599" s="15">
        <v>33688.68</v>
      </c>
      <c r="R1599" s="15">
        <v>16967.080000000002</v>
      </c>
      <c r="S1599" s="15">
        <v>16910.919999999998</v>
      </c>
      <c r="T1599" s="15">
        <v>1254094.1100000001</v>
      </c>
      <c r="U1599" s="22">
        <f t="shared" si="120"/>
        <v>1177979.72</v>
      </c>
      <c r="V1599" s="23">
        <f t="shared" si="121"/>
        <v>6.069272584335806E-2</v>
      </c>
      <c r="W1599" s="24">
        <f>Parametros!$B$4*H1599+Parametros!$B$5*K1599*100+Parametros!$B$6*P1599+Parametros!$B$7*(1-L1599)*100</f>
        <v>85.293000000000006</v>
      </c>
      <c r="X1599" s="16">
        <f>INDEX('Tasa Referencia'!$B$2:$B$37,MATCH(B1599,'Tasa Referencia'!$A$2:$A$37,0))</f>
        <v>0.1123</v>
      </c>
      <c r="Y1599" s="16">
        <f>INDEX('Catalogo Proveedores'!$N$2:$N$101,MATCH(A1599,'Catalogo Proveedores'!$A$2:$A$101,0))</f>
        <v>1.66E-2</v>
      </c>
      <c r="Z1599" s="14">
        <v>6.7000000000000002E-4</v>
      </c>
      <c r="AA1599" s="16">
        <f t="shared" si="122"/>
        <v>0.12956999999999999</v>
      </c>
      <c r="AB1599" s="25">
        <f t="shared" si="123"/>
        <v>1.0204803235349225E-2</v>
      </c>
      <c r="AC1599" s="23">
        <f t="shared" si="124"/>
        <v>5.0487922608008835E-2</v>
      </c>
    </row>
    <row r="1600" spans="1:29" x14ac:dyDescent="0.3">
      <c r="A1600" s="4" t="s">
        <v>165</v>
      </c>
      <c r="B1600" s="18">
        <v>45352</v>
      </c>
      <c r="C1600" s="4" t="s">
        <v>281</v>
      </c>
      <c r="D1600" s="4">
        <v>3</v>
      </c>
      <c r="E1600" s="15">
        <v>1150508.74</v>
      </c>
      <c r="F1600" s="19">
        <v>1.0508999999999999</v>
      </c>
      <c r="G1600" s="20">
        <v>0</v>
      </c>
      <c r="H1600" s="4">
        <v>88.1</v>
      </c>
      <c r="I1600" s="4">
        <v>5</v>
      </c>
      <c r="J1600" s="4">
        <v>1</v>
      </c>
      <c r="K1600" s="21">
        <v>0.79249999999999998</v>
      </c>
      <c r="L1600" s="21">
        <v>6.2399999999999997E-2</v>
      </c>
      <c r="M1600" s="4">
        <v>0</v>
      </c>
      <c r="N1600" s="4">
        <v>0</v>
      </c>
      <c r="O1600" s="4">
        <v>0</v>
      </c>
      <c r="P1600" s="4">
        <v>80.599999999999994</v>
      </c>
      <c r="Q1600" s="15">
        <v>0</v>
      </c>
      <c r="R1600" s="15">
        <v>21803.42</v>
      </c>
      <c r="S1600" s="15">
        <v>23837.5</v>
      </c>
      <c r="T1600" s="15">
        <v>1230402.3600000001</v>
      </c>
      <c r="U1600" s="22">
        <f t="shared" si="120"/>
        <v>1148474.6599999999</v>
      </c>
      <c r="V1600" s="23">
        <f t="shared" si="121"/>
        <v>6.6586104402465693E-2</v>
      </c>
      <c r="W1600" s="24">
        <f>Parametros!$B$4*H1600+Parametros!$B$5*K1600*100+Parametros!$B$6*P1600+Parametros!$B$7*(1-L1600)*100</f>
        <v>84.793999999999997</v>
      </c>
      <c r="X1600" s="16">
        <f>INDEX('Tasa Referencia'!$B$2:$B$37,MATCH(B1600,'Tasa Referencia'!$A$2:$A$37,0))</f>
        <v>0.1101</v>
      </c>
      <c r="Y1600" s="16">
        <f>INDEX('Catalogo Proveedores'!$N$2:$N$101,MATCH(A1600,'Catalogo Proveedores'!$A$2:$A$101,0))</f>
        <v>1.66E-2</v>
      </c>
      <c r="Z1600" s="14">
        <v>-3.0999999999999999E-3</v>
      </c>
      <c r="AA1600" s="16">
        <f t="shared" si="122"/>
        <v>0.1236</v>
      </c>
      <c r="AB1600" s="25">
        <f t="shared" si="123"/>
        <v>9.7587941791923427E-3</v>
      </c>
      <c r="AC1600" s="23">
        <f t="shared" si="124"/>
        <v>5.682731022327335E-2</v>
      </c>
    </row>
    <row r="1601" spans="1:29" x14ac:dyDescent="0.3">
      <c r="A1601" s="4" t="s">
        <v>165</v>
      </c>
      <c r="B1601" s="18">
        <v>45383</v>
      </c>
      <c r="C1601" s="4" t="s">
        <v>281</v>
      </c>
      <c r="D1601" s="4">
        <v>4</v>
      </c>
      <c r="E1601" s="15">
        <v>1267269.95</v>
      </c>
      <c r="F1601" s="19">
        <v>1.0508999999999999</v>
      </c>
      <c r="G1601" s="20">
        <v>0</v>
      </c>
      <c r="H1601" s="4">
        <v>85.2</v>
      </c>
      <c r="I1601" s="4">
        <v>5</v>
      </c>
      <c r="J1601" s="4">
        <v>2</v>
      </c>
      <c r="K1601" s="21">
        <v>0.66879999999999995</v>
      </c>
      <c r="L1601" s="21">
        <v>7.9000000000000001E-2</v>
      </c>
      <c r="M1601" s="4">
        <v>3</v>
      </c>
      <c r="N1601" s="4">
        <v>0</v>
      </c>
      <c r="O1601" s="4">
        <v>0</v>
      </c>
      <c r="P1601" s="4">
        <v>79.7</v>
      </c>
      <c r="Q1601" s="15">
        <v>36570.89</v>
      </c>
      <c r="R1601" s="15">
        <v>55611.85</v>
      </c>
      <c r="S1601" s="15">
        <v>35105.85</v>
      </c>
      <c r="T1601" s="15">
        <v>1274850.9099999999</v>
      </c>
      <c r="U1601" s="22">
        <f t="shared" si="120"/>
        <v>1324346.8399999999</v>
      </c>
      <c r="V1601" s="23">
        <f t="shared" si="121"/>
        <v>-3.88248771772065E-2</v>
      </c>
      <c r="W1601" s="24">
        <f>Parametros!$B$4*H1601+Parametros!$B$5*K1601*100+Parametros!$B$6*P1601+Parametros!$B$7*(1-L1601)*100</f>
        <v>79.638999999999996</v>
      </c>
      <c r="X1601" s="16">
        <f>INDEX('Tasa Referencia'!$B$2:$B$37,MATCH(B1601,'Tasa Referencia'!$A$2:$A$37,0))</f>
        <v>0.10920000000000001</v>
      </c>
      <c r="Y1601" s="16">
        <f>INDEX('Catalogo Proveedores'!$N$2:$N$101,MATCH(A1601,'Catalogo Proveedores'!$A$2:$A$101,0))</f>
        <v>1.66E-2</v>
      </c>
      <c r="Z1601" s="14">
        <v>-4.2399999999999998E-3</v>
      </c>
      <c r="AA1601" s="16">
        <f t="shared" si="122"/>
        <v>0.12156</v>
      </c>
      <c r="AB1601" s="25">
        <f t="shared" si="123"/>
        <v>9.6058910051206592E-3</v>
      </c>
      <c r="AC1601" s="23">
        <f t="shared" si="124"/>
        <v>-4.8430768182327159E-2</v>
      </c>
    </row>
    <row r="1602" spans="1:29" x14ac:dyDescent="0.3">
      <c r="A1602" s="4" t="s">
        <v>165</v>
      </c>
      <c r="B1602" s="18">
        <v>45413</v>
      </c>
      <c r="C1602" s="4" t="s">
        <v>281</v>
      </c>
      <c r="D1602" s="4">
        <v>5</v>
      </c>
      <c r="E1602" s="15">
        <v>1177293.3999999999</v>
      </c>
      <c r="F1602" s="19">
        <v>1.0508999999999999</v>
      </c>
      <c r="G1602" s="20">
        <v>0</v>
      </c>
      <c r="H1602" s="4">
        <v>83.5</v>
      </c>
      <c r="I1602" s="4">
        <v>4</v>
      </c>
      <c r="J1602" s="4">
        <v>1</v>
      </c>
      <c r="K1602" s="21">
        <v>0.66069999999999995</v>
      </c>
      <c r="L1602" s="21">
        <v>6.9699999999999998E-2</v>
      </c>
      <c r="M1602" s="4">
        <v>5</v>
      </c>
      <c r="N1602" s="4">
        <v>3</v>
      </c>
      <c r="O1602" s="4">
        <v>32.6</v>
      </c>
      <c r="P1602" s="4">
        <v>76.599999999999994</v>
      </c>
      <c r="Q1602" s="15">
        <v>205739.48</v>
      </c>
      <c r="R1602" s="15">
        <v>55039.98</v>
      </c>
      <c r="S1602" s="15">
        <v>26961.27</v>
      </c>
      <c r="T1602" s="15">
        <v>1185933.48</v>
      </c>
      <c r="U1602" s="22">
        <f t="shared" ref="U1602:U1665" si="125">E1602+Q1602+R1602-S1602</f>
        <v>1411111.5899999999</v>
      </c>
      <c r="V1602" s="23">
        <f t="shared" ref="V1602:V1665" si="126">IF(T1602=0,0,(T1602-U1602)/T1602)</f>
        <v>-0.18987414875916975</v>
      </c>
      <c r="W1602" s="24">
        <f>Parametros!$B$4*H1602+Parametros!$B$5*K1602*100+Parametros!$B$6*P1602+Parametros!$B$7*(1-L1602)*100</f>
        <v>78.320499999999981</v>
      </c>
      <c r="X1602" s="16">
        <f>INDEX('Tasa Referencia'!$B$2:$B$37,MATCH(B1602,'Tasa Referencia'!$A$2:$A$37,0))</f>
        <v>0.1077</v>
      </c>
      <c r="Y1602" s="16">
        <f>INDEX('Catalogo Proveedores'!$N$2:$N$101,MATCH(A1602,'Catalogo Proveedores'!$A$2:$A$101,0))</f>
        <v>1.66E-2</v>
      </c>
      <c r="Z1602" s="14">
        <v>1.89E-3</v>
      </c>
      <c r="AA1602" s="16">
        <f t="shared" ref="AA1602:AA1665" si="127">X1602+Y1602+Z1602</f>
        <v>0.12619</v>
      </c>
      <c r="AB1602" s="25">
        <f t="shared" ref="AB1602:AB1665" si="128">(1+AA1602)^(1/12)-1</f>
        <v>9.9525550298094068E-3</v>
      </c>
      <c r="AC1602" s="23">
        <f t="shared" ref="AC1602:AC1665" si="129">V1602-AB1602</f>
        <v>-0.19982670378897915</v>
      </c>
    </row>
    <row r="1603" spans="1:29" x14ac:dyDescent="0.3">
      <c r="A1603" s="4" t="s">
        <v>165</v>
      </c>
      <c r="B1603" s="18">
        <v>45444</v>
      </c>
      <c r="C1603" s="4" t="s">
        <v>281</v>
      </c>
      <c r="D1603" s="4">
        <v>6</v>
      </c>
      <c r="E1603" s="15">
        <v>1231725.46</v>
      </c>
      <c r="F1603" s="19">
        <v>1.0508999999999999</v>
      </c>
      <c r="G1603" s="20">
        <v>0</v>
      </c>
      <c r="H1603" s="4">
        <v>89.5</v>
      </c>
      <c r="I1603" s="4">
        <v>7</v>
      </c>
      <c r="J1603" s="4">
        <v>1</v>
      </c>
      <c r="K1603" s="21">
        <v>0.84370000000000001</v>
      </c>
      <c r="L1603" s="21">
        <v>4.7899999999999998E-2</v>
      </c>
      <c r="M1603" s="4">
        <v>1</v>
      </c>
      <c r="N1603" s="4">
        <v>0</v>
      </c>
      <c r="O1603" s="4">
        <v>0</v>
      </c>
      <c r="P1603" s="4">
        <v>77.2</v>
      </c>
      <c r="Q1603" s="15">
        <v>4997.5200000000004</v>
      </c>
      <c r="R1603" s="15">
        <v>28702.99</v>
      </c>
      <c r="S1603" s="15">
        <v>20150.990000000002</v>
      </c>
      <c r="T1603" s="15">
        <v>1319173.5</v>
      </c>
      <c r="U1603" s="22">
        <f t="shared" si="125"/>
        <v>1245274.98</v>
      </c>
      <c r="V1603" s="23">
        <f t="shared" si="126"/>
        <v>5.6018802682133939E-2</v>
      </c>
      <c r="W1603" s="24">
        <f>Parametros!$B$4*H1603+Parametros!$B$5*K1603*100+Parametros!$B$6*P1603+Parametros!$B$7*(1-L1603)*100</f>
        <v>86.357499999999987</v>
      </c>
      <c r="X1603" s="16">
        <f>INDEX('Tasa Referencia'!$B$2:$B$37,MATCH(B1603,'Tasa Referencia'!$A$2:$A$37,0))</f>
        <v>0.1045</v>
      </c>
      <c r="Y1603" s="16">
        <f>INDEX('Catalogo Proveedores'!$N$2:$N$101,MATCH(A1603,'Catalogo Proveedores'!$A$2:$A$101,0))</f>
        <v>1.66E-2</v>
      </c>
      <c r="Z1603" s="14">
        <v>-5.2399999999999999E-3</v>
      </c>
      <c r="AA1603" s="16">
        <f t="shared" si="127"/>
        <v>0.11586</v>
      </c>
      <c r="AB1603" s="25">
        <f t="shared" si="128"/>
        <v>9.1773062607194422E-3</v>
      </c>
      <c r="AC1603" s="23">
        <f t="shared" si="129"/>
        <v>4.6841496421414497E-2</v>
      </c>
    </row>
    <row r="1604" spans="1:29" x14ac:dyDescent="0.3">
      <c r="A1604" s="4" t="s">
        <v>165</v>
      </c>
      <c r="B1604" s="18">
        <v>45474</v>
      </c>
      <c r="C1604" s="4" t="s">
        <v>281</v>
      </c>
      <c r="D1604" s="4">
        <v>7</v>
      </c>
      <c r="E1604" s="15">
        <v>1316763.1200000001</v>
      </c>
      <c r="F1604" s="19">
        <v>1.0508999999999999</v>
      </c>
      <c r="G1604" s="20">
        <v>0</v>
      </c>
      <c r="H1604" s="4">
        <v>90.8</v>
      </c>
      <c r="I1604" s="4">
        <v>6</v>
      </c>
      <c r="J1604" s="4">
        <v>1</v>
      </c>
      <c r="K1604" s="21">
        <v>0.79700000000000004</v>
      </c>
      <c r="L1604" s="21">
        <v>5.5100000000000003E-2</v>
      </c>
      <c r="M1604" s="4">
        <v>0</v>
      </c>
      <c r="N1604" s="4">
        <v>0</v>
      </c>
      <c r="O1604" s="4">
        <v>0</v>
      </c>
      <c r="P1604" s="4">
        <v>79.400000000000006</v>
      </c>
      <c r="Q1604" s="15">
        <v>0</v>
      </c>
      <c r="R1604" s="15">
        <v>33083.760000000002</v>
      </c>
      <c r="S1604" s="15">
        <v>24391.89</v>
      </c>
      <c r="T1604" s="15">
        <v>1401924.29</v>
      </c>
      <c r="U1604" s="22">
        <f t="shared" si="125"/>
        <v>1325454.9900000002</v>
      </c>
      <c r="V1604" s="23">
        <f t="shared" si="126"/>
        <v>5.4545955545145602E-2</v>
      </c>
      <c r="W1604" s="24">
        <f>Parametros!$B$4*H1604+Parametros!$B$5*K1604*100+Parametros!$B$6*P1604+Parametros!$B$7*(1-L1604)*100</f>
        <v>85.743499999999997</v>
      </c>
      <c r="X1604" s="16">
        <f>INDEX('Tasa Referencia'!$B$2:$B$37,MATCH(B1604,'Tasa Referencia'!$A$2:$A$37,0))</f>
        <v>0.1027</v>
      </c>
      <c r="Y1604" s="16">
        <f>INDEX('Catalogo Proveedores'!$N$2:$N$101,MATCH(A1604,'Catalogo Proveedores'!$A$2:$A$101,0))</f>
        <v>1.66E-2</v>
      </c>
      <c r="Z1604" s="14">
        <v>-9.5E-4</v>
      </c>
      <c r="AA1604" s="16">
        <f t="shared" si="127"/>
        <v>0.11835</v>
      </c>
      <c r="AB1604" s="25">
        <f t="shared" si="128"/>
        <v>9.3647763975290843E-3</v>
      </c>
      <c r="AC1604" s="23">
        <f t="shared" si="129"/>
        <v>4.5181179147616518E-2</v>
      </c>
    </row>
    <row r="1605" spans="1:29" x14ac:dyDescent="0.3">
      <c r="A1605" s="4" t="s">
        <v>165</v>
      </c>
      <c r="B1605" s="18">
        <v>45505</v>
      </c>
      <c r="C1605" s="4" t="s">
        <v>281</v>
      </c>
      <c r="D1605" s="4">
        <v>8</v>
      </c>
      <c r="E1605" s="15">
        <v>1176783.3400000001</v>
      </c>
      <c r="F1605" s="19">
        <v>1.0508999999999999</v>
      </c>
      <c r="G1605" s="20">
        <v>0</v>
      </c>
      <c r="H1605" s="4">
        <v>89.5</v>
      </c>
      <c r="I1605" s="4">
        <v>4</v>
      </c>
      <c r="J1605" s="4">
        <v>1</v>
      </c>
      <c r="K1605" s="21">
        <v>0.73409999999999997</v>
      </c>
      <c r="L1605" s="21">
        <v>4.4900000000000002E-2</v>
      </c>
      <c r="M1605" s="4">
        <v>1</v>
      </c>
      <c r="N1605" s="4">
        <v>0</v>
      </c>
      <c r="O1605" s="4">
        <v>0</v>
      </c>
      <c r="P1605" s="4">
        <v>81.400000000000006</v>
      </c>
      <c r="Q1605" s="15">
        <v>10302.56</v>
      </c>
      <c r="R1605" s="15">
        <v>23011.34</v>
      </c>
      <c r="S1605" s="15">
        <v>18222.45</v>
      </c>
      <c r="T1605" s="15">
        <v>1236386.6200000001</v>
      </c>
      <c r="U1605" s="22">
        <f t="shared" si="125"/>
        <v>1191874.7900000003</v>
      </c>
      <c r="V1605" s="23">
        <f t="shared" si="126"/>
        <v>3.6001546183021489E-2</v>
      </c>
      <c r="W1605" s="24">
        <f>Parametros!$B$4*H1605+Parametros!$B$5*K1605*100+Parametros!$B$6*P1605+Parametros!$B$7*(1-L1605)*100</f>
        <v>83.954499999999996</v>
      </c>
      <c r="X1605" s="16">
        <f>INDEX('Tasa Referencia'!$B$2:$B$37,MATCH(B1605,'Tasa Referencia'!$A$2:$A$37,0))</f>
        <v>0.1017</v>
      </c>
      <c r="Y1605" s="16">
        <f>INDEX('Catalogo Proveedores'!$N$2:$N$101,MATCH(A1605,'Catalogo Proveedores'!$A$2:$A$101,0))</f>
        <v>1.66E-2</v>
      </c>
      <c r="Z1605" s="14">
        <v>-1.1999999999999999E-3</v>
      </c>
      <c r="AA1605" s="16">
        <f t="shared" si="127"/>
        <v>0.1171</v>
      </c>
      <c r="AB1605" s="25">
        <f t="shared" si="128"/>
        <v>9.2707127629658714E-3</v>
      </c>
      <c r="AC1605" s="23">
        <f t="shared" si="129"/>
        <v>2.6730833420055618E-2</v>
      </c>
    </row>
    <row r="1606" spans="1:29" x14ac:dyDescent="0.3">
      <c r="A1606" s="4" t="s">
        <v>165</v>
      </c>
      <c r="B1606" s="18">
        <v>45536</v>
      </c>
      <c r="C1606" s="4" t="s">
        <v>281</v>
      </c>
      <c r="D1606" s="4">
        <v>9</v>
      </c>
      <c r="E1606" s="15">
        <v>1257126.73</v>
      </c>
      <c r="F1606" s="19">
        <v>1.0508999999999999</v>
      </c>
      <c r="G1606" s="20">
        <v>0</v>
      </c>
      <c r="H1606" s="4">
        <v>89</v>
      </c>
      <c r="I1606" s="4">
        <v>4</v>
      </c>
      <c r="J1606" s="4">
        <v>1</v>
      </c>
      <c r="K1606" s="21">
        <v>0.84950000000000003</v>
      </c>
      <c r="L1606" s="21">
        <v>5.8599999999999999E-2</v>
      </c>
      <c r="M1606" s="4">
        <v>1</v>
      </c>
      <c r="N1606" s="4">
        <v>1</v>
      </c>
      <c r="O1606" s="4">
        <v>85.1</v>
      </c>
      <c r="P1606" s="4">
        <v>76</v>
      </c>
      <c r="Q1606" s="15">
        <v>579254.74</v>
      </c>
      <c r="R1606" s="15">
        <v>26042.99</v>
      </c>
      <c r="S1606" s="15">
        <v>24621.61</v>
      </c>
      <c r="T1606" s="15">
        <v>1335666.1200000001</v>
      </c>
      <c r="U1606" s="22">
        <f t="shared" si="125"/>
        <v>1837802.8499999999</v>
      </c>
      <c r="V1606" s="23">
        <f t="shared" si="126"/>
        <v>-0.3759447982404463</v>
      </c>
      <c r="W1606" s="24">
        <f>Parametros!$B$4*H1606+Parametros!$B$5*K1606*100+Parametros!$B$6*P1606+Parametros!$B$7*(1-L1606)*100</f>
        <v>85.956000000000003</v>
      </c>
      <c r="X1606" s="16">
        <f>INDEX('Tasa Referencia'!$B$2:$B$37,MATCH(B1606,'Tasa Referencia'!$A$2:$A$37,0))</f>
        <v>9.7900000000000001E-2</v>
      </c>
      <c r="Y1606" s="16">
        <f>INDEX('Catalogo Proveedores'!$N$2:$N$101,MATCH(A1606,'Catalogo Proveedores'!$A$2:$A$101,0))</f>
        <v>1.66E-2</v>
      </c>
      <c r="Z1606" s="14">
        <v>2.1800000000000001E-3</v>
      </c>
      <c r="AA1606" s="16">
        <f t="shared" si="127"/>
        <v>0.11668000000000001</v>
      </c>
      <c r="AB1606" s="25">
        <f t="shared" si="128"/>
        <v>9.2390857254895931E-3</v>
      </c>
      <c r="AC1606" s="23">
        <f t="shared" si="129"/>
        <v>-0.38518388396593589</v>
      </c>
    </row>
    <row r="1607" spans="1:29" x14ac:dyDescent="0.3">
      <c r="A1607" s="4" t="s">
        <v>165</v>
      </c>
      <c r="B1607" s="18">
        <v>45566</v>
      </c>
      <c r="C1607" s="4" t="s">
        <v>281</v>
      </c>
      <c r="D1607" s="4">
        <v>10</v>
      </c>
      <c r="E1607" s="15">
        <v>1165949.53</v>
      </c>
      <c r="F1607" s="19">
        <v>1.0508999999999999</v>
      </c>
      <c r="G1607" s="20">
        <v>0</v>
      </c>
      <c r="H1607" s="4">
        <v>83.9</v>
      </c>
      <c r="I1607" s="4">
        <v>4</v>
      </c>
      <c r="J1607" s="4">
        <v>1</v>
      </c>
      <c r="K1607" s="21">
        <v>0.83289999999999997</v>
      </c>
      <c r="L1607" s="21">
        <v>8.6599999999999996E-2</v>
      </c>
      <c r="M1607" s="4">
        <v>2</v>
      </c>
      <c r="N1607" s="4">
        <v>0</v>
      </c>
      <c r="O1607" s="4">
        <v>0</v>
      </c>
      <c r="P1607" s="4">
        <v>78.3</v>
      </c>
      <c r="Q1607" s="15">
        <v>22457.54</v>
      </c>
      <c r="R1607" s="15">
        <v>52294.09</v>
      </c>
      <c r="S1607" s="15">
        <v>32616.03</v>
      </c>
      <c r="T1607" s="15">
        <v>1267989.19</v>
      </c>
      <c r="U1607" s="22">
        <f t="shared" si="125"/>
        <v>1208085.1300000001</v>
      </c>
      <c r="V1607" s="23">
        <f t="shared" si="126"/>
        <v>4.7243352287569443E-2</v>
      </c>
      <c r="W1607" s="24">
        <f>Parametros!$B$4*H1607+Parametros!$B$5*K1607*100+Parametros!$B$6*P1607+Parametros!$B$7*(1-L1607)*100</f>
        <v>83.712999999999994</v>
      </c>
      <c r="X1607" s="16">
        <f>INDEX('Tasa Referencia'!$B$2:$B$37,MATCH(B1607,'Tasa Referencia'!$A$2:$A$37,0))</f>
        <v>9.5200000000000007E-2</v>
      </c>
      <c r="Y1607" s="16">
        <f>INDEX('Catalogo Proveedores'!$N$2:$N$101,MATCH(A1607,'Catalogo Proveedores'!$A$2:$A$101,0))</f>
        <v>1.66E-2</v>
      </c>
      <c r="Z1607" s="14">
        <v>6.0899999999999999E-3</v>
      </c>
      <c r="AA1607" s="16">
        <f t="shared" si="127"/>
        <v>0.11789000000000001</v>
      </c>
      <c r="AB1607" s="25">
        <f t="shared" si="128"/>
        <v>9.3301721925036496E-3</v>
      </c>
      <c r="AC1607" s="23">
        <f t="shared" si="129"/>
        <v>3.7913180095065793E-2</v>
      </c>
    </row>
    <row r="1608" spans="1:29" x14ac:dyDescent="0.3">
      <c r="A1608" s="4" t="s">
        <v>165</v>
      </c>
      <c r="B1608" s="18">
        <v>45597</v>
      </c>
      <c r="C1608" s="4" t="s">
        <v>281</v>
      </c>
      <c r="D1608" s="4">
        <v>11</v>
      </c>
      <c r="E1608" s="15">
        <v>1029453.79</v>
      </c>
      <c r="F1608" s="19">
        <v>1.0508999999999999</v>
      </c>
      <c r="G1608" s="20">
        <v>0</v>
      </c>
      <c r="H1608" s="4">
        <v>82.9</v>
      </c>
      <c r="I1608" s="4">
        <v>5</v>
      </c>
      <c r="J1608" s="4">
        <v>1</v>
      </c>
      <c r="K1608" s="21">
        <v>0.82230000000000003</v>
      </c>
      <c r="L1608" s="21">
        <v>5.8799999999999998E-2</v>
      </c>
      <c r="M1608" s="4">
        <v>2</v>
      </c>
      <c r="N1608" s="4">
        <v>0</v>
      </c>
      <c r="O1608" s="4">
        <v>0</v>
      </c>
      <c r="P1608" s="4">
        <v>74.8</v>
      </c>
      <c r="Q1608" s="15">
        <v>12072.66</v>
      </c>
      <c r="R1608" s="15">
        <v>20702.5</v>
      </c>
      <c r="S1608" s="15">
        <v>20207.98</v>
      </c>
      <c r="T1608" s="15">
        <v>1102058.49</v>
      </c>
      <c r="U1608" s="22">
        <f t="shared" si="125"/>
        <v>1042020.9700000002</v>
      </c>
      <c r="V1608" s="23">
        <f t="shared" si="126"/>
        <v>5.4477616700725012E-2</v>
      </c>
      <c r="W1608" s="24">
        <f>Parametros!$B$4*H1608+Parametros!$B$5*K1608*100+Parametros!$B$6*P1608+Parametros!$B$7*(1-L1608)*100</f>
        <v>82.762</v>
      </c>
      <c r="X1608" s="16">
        <f>INDEX('Tasa Referencia'!$B$2:$B$37,MATCH(B1608,'Tasa Referencia'!$A$2:$A$37,0))</f>
        <v>9.5600000000000004E-2</v>
      </c>
      <c r="Y1608" s="16">
        <f>INDEX('Catalogo Proveedores'!$N$2:$N$101,MATCH(A1608,'Catalogo Proveedores'!$A$2:$A$101,0))</f>
        <v>1.66E-2</v>
      </c>
      <c r="Z1608" s="14">
        <v>4.0899999999999999E-3</v>
      </c>
      <c r="AA1608" s="16">
        <f t="shared" si="127"/>
        <v>0.11629</v>
      </c>
      <c r="AB1608" s="25">
        <f t="shared" si="128"/>
        <v>9.2097079969672979E-3</v>
      </c>
      <c r="AC1608" s="23">
        <f t="shared" si="129"/>
        <v>4.5267908703757714E-2</v>
      </c>
    </row>
    <row r="1609" spans="1:29" x14ac:dyDescent="0.3">
      <c r="A1609" s="4" t="s">
        <v>165</v>
      </c>
      <c r="B1609" s="18">
        <v>45627</v>
      </c>
      <c r="C1609" s="4" t="s">
        <v>281</v>
      </c>
      <c r="D1609" s="4">
        <v>12</v>
      </c>
      <c r="E1609" s="15">
        <v>1186363.23</v>
      </c>
      <c r="F1609" s="19">
        <v>1.0982000000000001</v>
      </c>
      <c r="G1609" s="20">
        <v>4.5100000000000001E-2</v>
      </c>
      <c r="H1609" s="4">
        <v>84.2</v>
      </c>
      <c r="I1609" s="4">
        <v>6</v>
      </c>
      <c r="J1609" s="4">
        <v>1</v>
      </c>
      <c r="K1609" s="21">
        <v>0.81769999999999998</v>
      </c>
      <c r="L1609" s="21">
        <v>7.3899999999999993E-2</v>
      </c>
      <c r="M1609" s="4">
        <v>0</v>
      </c>
      <c r="N1609" s="4">
        <v>0</v>
      </c>
      <c r="O1609" s="4">
        <v>0</v>
      </c>
      <c r="P1609" s="4">
        <v>81.7</v>
      </c>
      <c r="Q1609" s="15">
        <v>0</v>
      </c>
      <c r="R1609" s="15">
        <v>26478.49</v>
      </c>
      <c r="S1609" s="15">
        <v>28686.6</v>
      </c>
      <c r="T1609" s="15">
        <v>1296255.43</v>
      </c>
      <c r="U1609" s="22">
        <f t="shared" si="125"/>
        <v>1184155.1199999999</v>
      </c>
      <c r="V1609" s="23">
        <f t="shared" si="126"/>
        <v>8.6480108322477822E-2</v>
      </c>
      <c r="W1609" s="24">
        <f>Parametros!$B$4*H1609+Parametros!$B$5*K1609*100+Parametros!$B$6*P1609+Parametros!$B$7*(1-L1609)*100</f>
        <v>84.232499999999987</v>
      </c>
      <c r="X1609" s="16">
        <f>INDEX('Tasa Referencia'!$B$2:$B$37,MATCH(B1609,'Tasa Referencia'!$A$2:$A$37,0))</f>
        <v>9.2399999999999996E-2</v>
      </c>
      <c r="Y1609" s="16">
        <f>INDEX('Catalogo Proveedores'!$N$2:$N$101,MATCH(A1609,'Catalogo Proveedores'!$A$2:$A$101,0))</f>
        <v>1.66E-2</v>
      </c>
      <c r="Z1609" s="14">
        <v>-1.7000000000000001E-4</v>
      </c>
      <c r="AA1609" s="16">
        <f t="shared" si="127"/>
        <v>0.10883</v>
      </c>
      <c r="AB1609" s="25">
        <f t="shared" si="128"/>
        <v>8.6459459232040015E-3</v>
      </c>
      <c r="AC1609" s="23">
        <f t="shared" si="129"/>
        <v>7.7834162399273821E-2</v>
      </c>
    </row>
    <row r="1610" spans="1:29" x14ac:dyDescent="0.3">
      <c r="A1610" s="4" t="s">
        <v>165</v>
      </c>
      <c r="B1610" s="18">
        <v>45658</v>
      </c>
      <c r="C1610" s="4" t="s">
        <v>282</v>
      </c>
      <c r="D1610" s="4">
        <v>1</v>
      </c>
      <c r="E1610" s="15">
        <v>1191753.31</v>
      </c>
      <c r="F1610" s="19">
        <v>1.0982000000000001</v>
      </c>
      <c r="G1610" s="20">
        <v>0</v>
      </c>
      <c r="H1610" s="4">
        <v>85.2</v>
      </c>
      <c r="I1610" s="4">
        <v>5</v>
      </c>
      <c r="J1610" s="4">
        <v>1</v>
      </c>
      <c r="K1610" s="21">
        <v>0.78759999999999997</v>
      </c>
      <c r="L1610" s="21">
        <v>4.1599999999999998E-2</v>
      </c>
      <c r="M1610" s="4">
        <v>0</v>
      </c>
      <c r="N1610" s="4">
        <v>0</v>
      </c>
      <c r="O1610" s="4">
        <v>0</v>
      </c>
      <c r="P1610" s="4">
        <v>77.2</v>
      </c>
      <c r="Q1610" s="15">
        <v>0</v>
      </c>
      <c r="R1610" s="15">
        <v>22955.38</v>
      </c>
      <c r="S1610" s="15">
        <v>17265.900000000001</v>
      </c>
      <c r="T1610" s="15">
        <v>1300586.51</v>
      </c>
      <c r="U1610" s="22">
        <f t="shared" si="125"/>
        <v>1197442.79</v>
      </c>
      <c r="V1610" s="23">
        <f t="shared" si="126"/>
        <v>7.9305543465924444E-2</v>
      </c>
      <c r="W1610" s="24">
        <f>Parametros!$B$4*H1610+Parametros!$B$5*K1610*100+Parametros!$B$6*P1610+Parametros!$B$7*(1-L1610)*100</f>
        <v>83.26400000000001</v>
      </c>
      <c r="X1610" s="16">
        <f>INDEX('Tasa Referencia'!$B$2:$B$37,MATCH(B1610,'Tasa Referencia'!$A$2:$A$37,0))</f>
        <v>8.8900000000000007E-2</v>
      </c>
      <c r="Y1610" s="16">
        <f>INDEX('Catalogo Proveedores'!$N$2:$N$101,MATCH(A1610,'Catalogo Proveedores'!$A$2:$A$101,0))</f>
        <v>1.66E-2</v>
      </c>
      <c r="Z1610" s="14">
        <v>-2.4199999999999998E-3</v>
      </c>
      <c r="AA1610" s="16">
        <f t="shared" si="127"/>
        <v>0.10308</v>
      </c>
      <c r="AB1610" s="25">
        <f t="shared" si="128"/>
        <v>8.2090331015918228E-3</v>
      </c>
      <c r="AC1610" s="23">
        <f t="shared" si="129"/>
        <v>7.1096510364332621E-2</v>
      </c>
    </row>
    <row r="1611" spans="1:29" x14ac:dyDescent="0.3">
      <c r="A1611" s="4" t="s">
        <v>165</v>
      </c>
      <c r="B1611" s="18">
        <v>45689</v>
      </c>
      <c r="C1611" s="4" t="s">
        <v>282</v>
      </c>
      <c r="D1611" s="4">
        <v>2</v>
      </c>
      <c r="E1611" s="15">
        <v>1303801.6000000001</v>
      </c>
      <c r="F1611" s="19">
        <v>1.0982000000000001</v>
      </c>
      <c r="G1611" s="20">
        <v>0</v>
      </c>
      <c r="H1611" s="4">
        <v>85.2</v>
      </c>
      <c r="I1611" s="4">
        <v>5</v>
      </c>
      <c r="J1611" s="4">
        <v>1</v>
      </c>
      <c r="K1611" s="21">
        <v>0.82120000000000004</v>
      </c>
      <c r="L1611" s="21">
        <v>4.2999999999999997E-2</v>
      </c>
      <c r="M1611" s="4">
        <v>0</v>
      </c>
      <c r="N1611" s="4">
        <v>0</v>
      </c>
      <c r="O1611" s="4">
        <v>0</v>
      </c>
      <c r="P1611" s="4">
        <v>80.8</v>
      </c>
      <c r="Q1611" s="15">
        <v>0</v>
      </c>
      <c r="R1611" s="15">
        <v>31891.25</v>
      </c>
      <c r="S1611" s="15">
        <v>19443.34</v>
      </c>
      <c r="T1611" s="15">
        <v>1487854.46</v>
      </c>
      <c r="U1611" s="22">
        <f t="shared" si="125"/>
        <v>1316249.51</v>
      </c>
      <c r="V1611" s="23">
        <f t="shared" si="126"/>
        <v>0.11533718828923627</v>
      </c>
      <c r="W1611" s="24">
        <f>Parametros!$B$4*H1611+Parametros!$B$5*K1611*100+Parametros!$B$6*P1611+Parametros!$B$7*(1-L1611)*100</f>
        <v>84.971000000000004</v>
      </c>
      <c r="X1611" s="16">
        <f>INDEX('Tasa Referencia'!$B$2:$B$37,MATCH(B1611,'Tasa Referencia'!$A$2:$A$37,0))</f>
        <v>8.8300000000000003E-2</v>
      </c>
      <c r="Y1611" s="16">
        <f>INDEX('Catalogo Proveedores'!$N$2:$N$101,MATCH(A1611,'Catalogo Proveedores'!$A$2:$A$101,0))</f>
        <v>1.66E-2</v>
      </c>
      <c r="Z1611" s="14">
        <v>-9.3999999999999997E-4</v>
      </c>
      <c r="AA1611" s="16">
        <f t="shared" si="127"/>
        <v>0.10396000000000001</v>
      </c>
      <c r="AB1611" s="25">
        <f t="shared" si="128"/>
        <v>8.2760348684074447E-3</v>
      </c>
      <c r="AC1611" s="23">
        <f t="shared" si="129"/>
        <v>0.10706115342082882</v>
      </c>
    </row>
    <row r="1612" spans="1:29" x14ac:dyDescent="0.3">
      <c r="A1612" s="4" t="s">
        <v>165</v>
      </c>
      <c r="B1612" s="18">
        <v>45717</v>
      </c>
      <c r="C1612" s="4" t="s">
        <v>282</v>
      </c>
      <c r="D1612" s="4">
        <v>3</v>
      </c>
      <c r="E1612" s="15">
        <v>1316093.92</v>
      </c>
      <c r="F1612" s="19">
        <v>1.0982000000000001</v>
      </c>
      <c r="G1612" s="20">
        <v>0</v>
      </c>
      <c r="H1612" s="4">
        <v>87.2</v>
      </c>
      <c r="I1612" s="4">
        <v>7</v>
      </c>
      <c r="J1612" s="4">
        <v>2</v>
      </c>
      <c r="K1612" s="21">
        <v>0.77280000000000004</v>
      </c>
      <c r="L1612" s="21">
        <v>3.9899999999999998E-2</v>
      </c>
      <c r="M1612" s="4">
        <v>1</v>
      </c>
      <c r="N1612" s="4">
        <v>0</v>
      </c>
      <c r="O1612" s="4">
        <v>0</v>
      </c>
      <c r="P1612" s="4">
        <v>78.3</v>
      </c>
      <c r="Q1612" s="15">
        <v>2198.2600000000002</v>
      </c>
      <c r="R1612" s="15">
        <v>33594.050000000003</v>
      </c>
      <c r="S1612" s="15">
        <v>21009.52</v>
      </c>
      <c r="T1612" s="15">
        <v>1368133.59</v>
      </c>
      <c r="U1612" s="22">
        <f t="shared" si="125"/>
        <v>1330876.71</v>
      </c>
      <c r="V1612" s="23">
        <f t="shared" si="126"/>
        <v>2.7231902112717019E-2</v>
      </c>
      <c r="W1612" s="24">
        <f>Parametros!$B$4*H1612+Parametros!$B$5*K1612*100+Parametros!$B$6*P1612+Parametros!$B$7*(1-L1612)*100</f>
        <v>83.765499999999989</v>
      </c>
      <c r="X1612" s="16">
        <f>INDEX('Tasa Referencia'!$B$2:$B$37,MATCH(B1612,'Tasa Referencia'!$A$2:$A$37,0))</f>
        <v>8.6800000000000002E-2</v>
      </c>
      <c r="Y1612" s="16">
        <f>INDEX('Catalogo Proveedores'!$N$2:$N$101,MATCH(A1612,'Catalogo Proveedores'!$A$2:$A$101,0))</f>
        <v>1.66E-2</v>
      </c>
      <c r="Z1612" s="14">
        <v>-1.8799999999999999E-3</v>
      </c>
      <c r="AA1612" s="16">
        <f t="shared" si="127"/>
        <v>0.10152</v>
      </c>
      <c r="AB1612" s="25">
        <f t="shared" si="128"/>
        <v>8.0901367323984452E-3</v>
      </c>
      <c r="AC1612" s="23">
        <f t="shared" si="129"/>
        <v>1.9141765380318573E-2</v>
      </c>
    </row>
    <row r="1613" spans="1:29" x14ac:dyDescent="0.3">
      <c r="A1613" s="4" t="s">
        <v>165</v>
      </c>
      <c r="B1613" s="18">
        <v>45748</v>
      </c>
      <c r="C1613" s="4" t="s">
        <v>282</v>
      </c>
      <c r="D1613" s="4">
        <v>4</v>
      </c>
      <c r="E1613" s="15">
        <v>1391170.55</v>
      </c>
      <c r="F1613" s="19">
        <v>1.0982000000000001</v>
      </c>
      <c r="G1613" s="20">
        <v>0</v>
      </c>
      <c r="H1613" s="4">
        <v>85.3</v>
      </c>
      <c r="I1613" s="4">
        <v>5</v>
      </c>
      <c r="J1613" s="4">
        <v>1</v>
      </c>
      <c r="K1613" s="21">
        <v>0.80430000000000001</v>
      </c>
      <c r="L1613" s="21">
        <v>4.5499999999999999E-2</v>
      </c>
      <c r="M1613" s="4">
        <v>1</v>
      </c>
      <c r="N1613" s="4">
        <v>0</v>
      </c>
      <c r="O1613" s="4">
        <v>0</v>
      </c>
      <c r="P1613" s="4">
        <v>77.2</v>
      </c>
      <c r="Q1613" s="15">
        <v>4886.42</v>
      </c>
      <c r="R1613" s="15">
        <v>20826.27</v>
      </c>
      <c r="S1613" s="15">
        <v>21780.43</v>
      </c>
      <c r="T1613" s="15">
        <v>1575153.42</v>
      </c>
      <c r="U1613" s="22">
        <f t="shared" si="125"/>
        <v>1395102.81</v>
      </c>
      <c r="V1613" s="23">
        <f t="shared" si="126"/>
        <v>0.11430671305656047</v>
      </c>
      <c r="W1613" s="24">
        <f>Parametros!$B$4*H1613+Parametros!$B$5*K1613*100+Parametros!$B$6*P1613+Parametros!$B$7*(1-L1613)*100</f>
        <v>83.741499999999988</v>
      </c>
      <c r="X1613" s="16">
        <f>INDEX('Tasa Referencia'!$B$2:$B$37,MATCH(B1613,'Tasa Referencia'!$A$2:$A$37,0))</f>
        <v>8.4000000000000005E-2</v>
      </c>
      <c r="Y1613" s="16">
        <f>INDEX('Catalogo Proveedores'!$N$2:$N$101,MATCH(A1613,'Catalogo Proveedores'!$A$2:$A$101,0))</f>
        <v>1.66E-2</v>
      </c>
      <c r="Z1613" s="14">
        <v>6.0000000000000002E-5</v>
      </c>
      <c r="AA1613" s="16">
        <f t="shared" si="127"/>
        <v>0.10066000000000001</v>
      </c>
      <c r="AB1613" s="25">
        <f t="shared" si="128"/>
        <v>8.0245252815913659E-3</v>
      </c>
      <c r="AC1613" s="23">
        <f t="shared" si="129"/>
        <v>0.1062821877749691</v>
      </c>
    </row>
    <row r="1614" spans="1:29" x14ac:dyDescent="0.3">
      <c r="A1614" s="4" t="s">
        <v>165</v>
      </c>
      <c r="B1614" s="18">
        <v>45778</v>
      </c>
      <c r="C1614" s="4" t="s">
        <v>282</v>
      </c>
      <c r="D1614" s="4">
        <v>5</v>
      </c>
      <c r="E1614" s="15">
        <v>1322799.8799999999</v>
      </c>
      <c r="F1614" s="19">
        <v>1.0982000000000001</v>
      </c>
      <c r="G1614" s="20">
        <v>0</v>
      </c>
      <c r="H1614" s="4">
        <v>88.4</v>
      </c>
      <c r="I1614" s="4">
        <v>5</v>
      </c>
      <c r="J1614" s="4">
        <v>1</v>
      </c>
      <c r="K1614" s="21">
        <v>0.8861</v>
      </c>
      <c r="L1614" s="21">
        <v>5.8700000000000002E-2</v>
      </c>
      <c r="M1614" s="4">
        <v>1</v>
      </c>
      <c r="N1614" s="4">
        <v>0</v>
      </c>
      <c r="O1614" s="4">
        <v>0</v>
      </c>
      <c r="P1614" s="4">
        <v>80.2</v>
      </c>
      <c r="Q1614" s="15">
        <v>15400.24</v>
      </c>
      <c r="R1614" s="15">
        <v>53013.55</v>
      </c>
      <c r="S1614" s="15">
        <v>25933.21</v>
      </c>
      <c r="T1614" s="15">
        <v>1418322.75</v>
      </c>
      <c r="U1614" s="22">
        <f t="shared" si="125"/>
        <v>1365280.46</v>
      </c>
      <c r="V1614" s="23">
        <f t="shared" si="126"/>
        <v>3.7397898327443481E-2</v>
      </c>
      <c r="W1614" s="24">
        <f>Parametros!$B$4*H1614+Parametros!$B$5*K1614*100+Parametros!$B$6*P1614+Parametros!$B$7*(1-L1614)*100</f>
        <v>87.682500000000005</v>
      </c>
      <c r="X1614" s="16">
        <f>INDEX('Tasa Referencia'!$B$2:$B$37,MATCH(B1614,'Tasa Referencia'!$A$2:$A$37,0))</f>
        <v>8.1699999999999995E-2</v>
      </c>
      <c r="Y1614" s="16">
        <f>INDEX('Catalogo Proveedores'!$N$2:$N$101,MATCH(A1614,'Catalogo Proveedores'!$A$2:$A$101,0))</f>
        <v>1.66E-2</v>
      </c>
      <c r="Z1614" s="14">
        <v>-1.7000000000000001E-4</v>
      </c>
      <c r="AA1614" s="16">
        <f t="shared" si="127"/>
        <v>9.8129999999999995E-2</v>
      </c>
      <c r="AB1614" s="25">
        <f t="shared" si="128"/>
        <v>7.8312327092042722E-3</v>
      </c>
      <c r="AC1614" s="23">
        <f t="shared" si="129"/>
        <v>2.9566665618239209E-2</v>
      </c>
    </row>
    <row r="1615" spans="1:29" x14ac:dyDescent="0.3">
      <c r="A1615" s="4" t="s">
        <v>165</v>
      </c>
      <c r="B1615" s="18">
        <v>45809</v>
      </c>
      <c r="C1615" s="4" t="s">
        <v>282</v>
      </c>
      <c r="D1615" s="4">
        <v>6</v>
      </c>
      <c r="E1615" s="15">
        <v>1433474.3</v>
      </c>
      <c r="F1615" s="19">
        <v>1.0982000000000001</v>
      </c>
      <c r="G1615" s="20">
        <v>0</v>
      </c>
      <c r="H1615" s="4">
        <v>85.2</v>
      </c>
      <c r="I1615" s="4">
        <v>6</v>
      </c>
      <c r="J1615" s="4">
        <v>1</v>
      </c>
      <c r="K1615" s="21">
        <v>0.80659999999999998</v>
      </c>
      <c r="L1615" s="21">
        <v>3.2899999999999999E-2</v>
      </c>
      <c r="M1615" s="4">
        <v>0</v>
      </c>
      <c r="N1615" s="4">
        <v>0</v>
      </c>
      <c r="O1615" s="4">
        <v>0</v>
      </c>
      <c r="P1615" s="4">
        <v>82.7</v>
      </c>
      <c r="Q1615" s="15">
        <v>0</v>
      </c>
      <c r="R1615" s="15">
        <v>26972.240000000002</v>
      </c>
      <c r="S1615" s="15">
        <v>17007.52</v>
      </c>
      <c r="T1615" s="15">
        <v>1537036.01</v>
      </c>
      <c r="U1615" s="22">
        <f t="shared" si="125"/>
        <v>1443439.02</v>
      </c>
      <c r="V1615" s="23">
        <f t="shared" si="126"/>
        <v>6.0894467918158918E-2</v>
      </c>
      <c r="W1615" s="24">
        <f>Parametros!$B$4*H1615+Parametros!$B$5*K1615*100+Parametros!$B$6*P1615+Parametros!$B$7*(1-L1615)*100</f>
        <v>85.06450000000001</v>
      </c>
      <c r="X1615" s="16">
        <f>INDEX('Tasa Referencia'!$B$2:$B$37,MATCH(B1615,'Tasa Referencia'!$A$2:$A$37,0))</f>
        <v>8.1600000000000006E-2</v>
      </c>
      <c r="Y1615" s="16">
        <f>INDEX('Catalogo Proveedores'!$N$2:$N$101,MATCH(A1615,'Catalogo Proveedores'!$A$2:$A$101,0))</f>
        <v>1.66E-2</v>
      </c>
      <c r="Z1615" s="14">
        <v>1.57E-3</v>
      </c>
      <c r="AA1615" s="16">
        <f t="shared" si="127"/>
        <v>9.9770000000000011E-2</v>
      </c>
      <c r="AB1615" s="25">
        <f t="shared" si="128"/>
        <v>7.9565755597599264E-3</v>
      </c>
      <c r="AC1615" s="23">
        <f t="shared" si="129"/>
        <v>5.2937892358398991E-2</v>
      </c>
    </row>
    <row r="1616" spans="1:29" x14ac:dyDescent="0.3">
      <c r="A1616" s="4" t="s">
        <v>165</v>
      </c>
      <c r="B1616" s="18">
        <v>45839</v>
      </c>
      <c r="C1616" s="4" t="s">
        <v>282</v>
      </c>
      <c r="D1616" s="4">
        <v>7</v>
      </c>
      <c r="E1616" s="15">
        <v>1415887.48</v>
      </c>
      <c r="F1616" s="19">
        <v>1.0982000000000001</v>
      </c>
      <c r="G1616" s="20">
        <v>0</v>
      </c>
      <c r="H1616" s="4">
        <v>83</v>
      </c>
      <c r="I1616" s="4">
        <v>4</v>
      </c>
      <c r="J1616" s="4">
        <v>1</v>
      </c>
      <c r="K1616" s="21">
        <v>0.78339999999999999</v>
      </c>
      <c r="L1616" s="21">
        <v>8.7400000000000005E-2</v>
      </c>
      <c r="M1616" s="4">
        <v>0</v>
      </c>
      <c r="N1616" s="4">
        <v>2</v>
      </c>
      <c r="O1616" s="4">
        <v>20.5</v>
      </c>
      <c r="P1616" s="4">
        <v>76.900000000000006</v>
      </c>
      <c r="Q1616" s="15">
        <v>125120.87</v>
      </c>
      <c r="R1616" s="15">
        <v>63138.69</v>
      </c>
      <c r="S1616" s="15">
        <v>39947.47</v>
      </c>
      <c r="T1616" s="15">
        <v>1484561.45</v>
      </c>
      <c r="U1616" s="22">
        <f t="shared" si="125"/>
        <v>1564199.57</v>
      </c>
      <c r="V1616" s="23">
        <f t="shared" si="126"/>
        <v>-5.3644205836006396E-2</v>
      </c>
      <c r="W1616" s="24">
        <f>Parametros!$B$4*H1616+Parametros!$B$5*K1616*100+Parametros!$B$6*P1616+Parametros!$B$7*(1-L1616)*100</f>
        <v>81.620999999999981</v>
      </c>
      <c r="X1616" s="16">
        <f>INDEX('Tasa Referencia'!$B$2:$B$37,MATCH(B1616,'Tasa Referencia'!$A$2:$A$37,0))</f>
        <v>8.0699999999999994E-2</v>
      </c>
      <c r="Y1616" s="16">
        <f>INDEX('Catalogo Proveedores'!$N$2:$N$101,MATCH(A1616,'Catalogo Proveedores'!$A$2:$A$101,0))</f>
        <v>1.66E-2</v>
      </c>
      <c r="Z1616" s="14">
        <v>2.4599999999999999E-3</v>
      </c>
      <c r="AA1616" s="16">
        <f t="shared" si="127"/>
        <v>9.9760000000000001E-2</v>
      </c>
      <c r="AB1616" s="25">
        <f t="shared" si="128"/>
        <v>7.9558117934146466E-3</v>
      </c>
      <c r="AC1616" s="23">
        <f t="shared" si="129"/>
        <v>-6.1600017629421043E-2</v>
      </c>
    </row>
    <row r="1617" spans="1:29" x14ac:dyDescent="0.3">
      <c r="A1617" s="4" t="s">
        <v>165</v>
      </c>
      <c r="B1617" s="18">
        <v>45870</v>
      </c>
      <c r="C1617" s="4" t="s">
        <v>282</v>
      </c>
      <c r="D1617" s="4">
        <v>8</v>
      </c>
      <c r="E1617" s="15">
        <v>1438951.01</v>
      </c>
      <c r="F1617" s="19">
        <v>1.0982000000000001</v>
      </c>
      <c r="G1617" s="20">
        <v>0</v>
      </c>
      <c r="H1617" s="4">
        <v>83.6</v>
      </c>
      <c r="I1617" s="4">
        <v>5</v>
      </c>
      <c r="J1617" s="4">
        <v>1</v>
      </c>
      <c r="K1617" s="21">
        <v>0.83930000000000005</v>
      </c>
      <c r="L1617" s="21">
        <v>9.1999999999999998E-2</v>
      </c>
      <c r="M1617" s="4">
        <v>0</v>
      </c>
      <c r="N1617" s="4">
        <v>0</v>
      </c>
      <c r="O1617" s="4">
        <v>0</v>
      </c>
      <c r="P1617" s="4">
        <v>79.400000000000006</v>
      </c>
      <c r="Q1617" s="15">
        <v>0</v>
      </c>
      <c r="R1617" s="15">
        <v>52009.13</v>
      </c>
      <c r="S1617" s="15">
        <v>42576.74</v>
      </c>
      <c r="T1617" s="15">
        <v>1581446.17</v>
      </c>
      <c r="U1617" s="22">
        <f t="shared" si="125"/>
        <v>1448383.4</v>
      </c>
      <c r="V1617" s="23">
        <f t="shared" si="126"/>
        <v>8.4139929973082811E-2</v>
      </c>
      <c r="W1617" s="24">
        <f>Parametros!$B$4*H1617+Parametros!$B$5*K1617*100+Parametros!$B$6*P1617+Parametros!$B$7*(1-L1617)*100</f>
        <v>83.938999999999993</v>
      </c>
      <c r="X1617" s="16">
        <f>INDEX('Tasa Referencia'!$B$2:$B$37,MATCH(B1617,'Tasa Referencia'!$A$2:$A$37,0))</f>
        <v>7.7399999999999997E-2</v>
      </c>
      <c r="Y1617" s="16">
        <f>INDEX('Catalogo Proveedores'!$N$2:$N$101,MATCH(A1617,'Catalogo Proveedores'!$A$2:$A$101,0))</f>
        <v>1.66E-2</v>
      </c>
      <c r="Z1617" s="14">
        <v>-3.2000000000000003E-4</v>
      </c>
      <c r="AA1617" s="16">
        <f t="shared" si="127"/>
        <v>9.3679999999999999E-2</v>
      </c>
      <c r="AB1617" s="25">
        <f t="shared" si="128"/>
        <v>7.4902590817995662E-3</v>
      </c>
      <c r="AC1617" s="23">
        <f t="shared" si="129"/>
        <v>7.6649670891283245E-2</v>
      </c>
    </row>
    <row r="1618" spans="1:29" x14ac:dyDescent="0.3">
      <c r="A1618" s="4" t="s">
        <v>165</v>
      </c>
      <c r="B1618" s="18">
        <v>45901</v>
      </c>
      <c r="C1618" s="4" t="s">
        <v>282</v>
      </c>
      <c r="D1618" s="4">
        <v>9</v>
      </c>
      <c r="E1618" s="15">
        <v>1290585.5900000001</v>
      </c>
      <c r="F1618" s="19">
        <v>1.0982000000000001</v>
      </c>
      <c r="G1618" s="20">
        <v>0</v>
      </c>
      <c r="H1618" s="4">
        <v>83.7</v>
      </c>
      <c r="I1618" s="4">
        <v>6</v>
      </c>
      <c r="J1618" s="4">
        <v>1</v>
      </c>
      <c r="K1618" s="21">
        <v>0.81930000000000003</v>
      </c>
      <c r="L1618" s="21">
        <v>9.3299999999999994E-2</v>
      </c>
      <c r="M1618" s="4">
        <v>0</v>
      </c>
      <c r="N1618" s="4">
        <v>1</v>
      </c>
      <c r="O1618" s="4">
        <v>3.6</v>
      </c>
      <c r="P1618" s="4">
        <v>75.3</v>
      </c>
      <c r="Q1618" s="15">
        <v>21022.06</v>
      </c>
      <c r="R1618" s="15">
        <v>64415.68</v>
      </c>
      <c r="S1618" s="15">
        <v>38719</v>
      </c>
      <c r="T1618" s="15">
        <v>1428721.53</v>
      </c>
      <c r="U1618" s="22">
        <f t="shared" si="125"/>
        <v>1337304.33</v>
      </c>
      <c r="V1618" s="23">
        <f t="shared" si="126"/>
        <v>6.3985316998757591E-2</v>
      </c>
      <c r="W1618" s="24">
        <f>Parametros!$B$4*H1618+Parametros!$B$5*K1618*100+Parametros!$B$6*P1618+Parametros!$B$7*(1-L1618)*100</f>
        <v>82.534499999999994</v>
      </c>
      <c r="X1618" s="16">
        <f>INDEX('Tasa Referencia'!$B$2:$B$37,MATCH(B1618,'Tasa Referencia'!$A$2:$A$37,0))</f>
        <v>7.4899999999999994E-2</v>
      </c>
      <c r="Y1618" s="16">
        <f>INDEX('Catalogo Proveedores'!$N$2:$N$101,MATCH(A1618,'Catalogo Proveedores'!$A$2:$A$101,0))</f>
        <v>1.66E-2</v>
      </c>
      <c r="Z1618" s="14">
        <v>1.1E-4</v>
      </c>
      <c r="AA1618" s="16">
        <f t="shared" si="127"/>
        <v>9.1609999999999997E-2</v>
      </c>
      <c r="AB1618" s="25">
        <f t="shared" si="128"/>
        <v>7.3312152901023886E-3</v>
      </c>
      <c r="AC1618" s="23">
        <f t="shared" si="129"/>
        <v>5.6654101708655202E-2</v>
      </c>
    </row>
    <row r="1619" spans="1:29" x14ac:dyDescent="0.3">
      <c r="A1619" s="4" t="s">
        <v>165</v>
      </c>
      <c r="B1619" s="18">
        <v>45931</v>
      </c>
      <c r="C1619" s="4" t="s">
        <v>282</v>
      </c>
      <c r="D1619" s="4">
        <v>10</v>
      </c>
      <c r="E1619" s="15">
        <v>1253082.71</v>
      </c>
      <c r="F1619" s="19">
        <v>1.0982000000000001</v>
      </c>
      <c r="G1619" s="20">
        <v>0</v>
      </c>
      <c r="H1619" s="4">
        <v>82.5</v>
      </c>
      <c r="I1619" s="4">
        <v>4</v>
      </c>
      <c r="J1619" s="4">
        <v>1</v>
      </c>
      <c r="K1619" s="21">
        <v>0.7974</v>
      </c>
      <c r="L1619" s="21">
        <v>8.1799999999999998E-2</v>
      </c>
      <c r="M1619" s="4">
        <v>0</v>
      </c>
      <c r="N1619" s="4">
        <v>1</v>
      </c>
      <c r="O1619" s="4">
        <v>5.3</v>
      </c>
      <c r="P1619" s="4">
        <v>75.5</v>
      </c>
      <c r="Q1619" s="15">
        <v>16290.75</v>
      </c>
      <c r="R1619" s="15">
        <v>53202.71</v>
      </c>
      <c r="S1619" s="15">
        <v>33244.559999999998</v>
      </c>
      <c r="T1619" s="15">
        <v>1344243.17</v>
      </c>
      <c r="U1619" s="22">
        <f t="shared" si="125"/>
        <v>1289331.6099999999</v>
      </c>
      <c r="V1619" s="23">
        <f t="shared" si="126"/>
        <v>4.0849424587368413E-2</v>
      </c>
      <c r="W1619" s="24">
        <f>Parametros!$B$4*H1619+Parametros!$B$5*K1619*100+Parametros!$B$6*P1619+Parametros!$B$7*(1-L1619)*100</f>
        <v>81.669999999999987</v>
      </c>
      <c r="X1619" s="16">
        <f>INDEX('Tasa Referencia'!$B$2:$B$37,MATCH(B1619,'Tasa Referencia'!$A$2:$A$37,0))</f>
        <v>7.4300000000000005E-2</v>
      </c>
      <c r="Y1619" s="16">
        <f>INDEX('Catalogo Proveedores'!$N$2:$N$101,MATCH(A1619,'Catalogo Proveedores'!$A$2:$A$101,0))</f>
        <v>1.66E-2</v>
      </c>
      <c r="Z1619" s="14">
        <v>3.7100000000000002E-3</v>
      </c>
      <c r="AA1619" s="16">
        <f t="shared" si="127"/>
        <v>9.4610000000000014E-2</v>
      </c>
      <c r="AB1619" s="25">
        <f t="shared" si="128"/>
        <v>7.5616237227997818E-3</v>
      </c>
      <c r="AC1619" s="23">
        <f t="shared" si="129"/>
        <v>3.3287800864568631E-2</v>
      </c>
    </row>
    <row r="1620" spans="1:29" x14ac:dyDescent="0.3">
      <c r="A1620" s="4" t="s">
        <v>165</v>
      </c>
      <c r="B1620" s="18">
        <v>45962</v>
      </c>
      <c r="C1620" s="4" t="s">
        <v>282</v>
      </c>
      <c r="D1620" s="4">
        <v>11</v>
      </c>
      <c r="E1620" s="15">
        <v>1309765.3600000001</v>
      </c>
      <c r="F1620" s="19">
        <v>1.0982000000000001</v>
      </c>
      <c r="G1620" s="20">
        <v>0</v>
      </c>
      <c r="H1620" s="4">
        <v>79.8</v>
      </c>
      <c r="I1620" s="4">
        <v>6</v>
      </c>
      <c r="J1620" s="4">
        <v>1</v>
      </c>
      <c r="K1620" s="21">
        <v>0.82589999999999997</v>
      </c>
      <c r="L1620" s="21">
        <v>0.10580000000000001</v>
      </c>
      <c r="M1620" s="4">
        <v>5</v>
      </c>
      <c r="N1620" s="4">
        <v>0</v>
      </c>
      <c r="O1620" s="4">
        <v>0</v>
      </c>
      <c r="P1620" s="4">
        <v>82.9</v>
      </c>
      <c r="Q1620" s="15">
        <v>96124.59</v>
      </c>
      <c r="R1620" s="15">
        <v>60595.37</v>
      </c>
      <c r="S1620" s="15">
        <v>44203.91</v>
      </c>
      <c r="T1620" s="15">
        <v>1377231.24</v>
      </c>
      <c r="U1620" s="22">
        <f t="shared" si="125"/>
        <v>1422281.4100000004</v>
      </c>
      <c r="V1620" s="23">
        <f t="shared" si="126"/>
        <v>-3.2710679725795638E-2</v>
      </c>
      <c r="W1620" s="24">
        <f>Parametros!$B$4*H1620+Parametros!$B$5*K1620*100+Parametros!$B$6*P1620+Parametros!$B$7*(1-L1620)*100</f>
        <v>82.699999999999989</v>
      </c>
      <c r="X1620" s="16">
        <f>INDEX('Tasa Referencia'!$B$2:$B$37,MATCH(B1620,'Tasa Referencia'!$A$2:$A$37,0))</f>
        <v>7.2800000000000004E-2</v>
      </c>
      <c r="Y1620" s="16">
        <f>INDEX('Catalogo Proveedores'!$N$2:$N$101,MATCH(A1620,'Catalogo Proveedores'!$A$2:$A$101,0))</f>
        <v>1.66E-2</v>
      </c>
      <c r="Z1620" s="14">
        <v>3.8999999999999999E-4</v>
      </c>
      <c r="AA1620" s="16">
        <f t="shared" si="127"/>
        <v>8.9790000000000009E-2</v>
      </c>
      <c r="AB1620" s="25">
        <f t="shared" si="128"/>
        <v>7.191151128260298E-3</v>
      </c>
      <c r="AC1620" s="23">
        <f t="shared" si="129"/>
        <v>-3.9901830854055936E-2</v>
      </c>
    </row>
    <row r="1621" spans="1:29" x14ac:dyDescent="0.3">
      <c r="A1621" s="4" t="s">
        <v>165</v>
      </c>
      <c r="B1621" s="18">
        <v>45992</v>
      </c>
      <c r="C1621" s="4" t="s">
        <v>282</v>
      </c>
      <c r="D1621" s="4">
        <v>12</v>
      </c>
      <c r="E1621" s="15">
        <v>1200024.02</v>
      </c>
      <c r="F1621" s="19">
        <v>1.1429</v>
      </c>
      <c r="G1621" s="20">
        <v>4.07E-2</v>
      </c>
      <c r="H1621" s="4">
        <v>79.3</v>
      </c>
      <c r="I1621" s="4">
        <v>5</v>
      </c>
      <c r="J1621" s="4">
        <v>1</v>
      </c>
      <c r="K1621" s="21">
        <v>0.81630000000000003</v>
      </c>
      <c r="L1621" s="21">
        <v>7.17E-2</v>
      </c>
      <c r="M1621" s="4">
        <v>0</v>
      </c>
      <c r="N1621" s="4">
        <v>0</v>
      </c>
      <c r="O1621" s="4">
        <v>0</v>
      </c>
      <c r="P1621" s="4">
        <v>79.900000000000006</v>
      </c>
      <c r="Q1621" s="15">
        <v>0</v>
      </c>
      <c r="R1621" s="15">
        <v>34282.550000000003</v>
      </c>
      <c r="S1621" s="15">
        <v>28195.72</v>
      </c>
      <c r="T1621" s="15">
        <v>1307382.6000000001</v>
      </c>
      <c r="U1621" s="22">
        <f t="shared" si="125"/>
        <v>1206110.8500000001</v>
      </c>
      <c r="V1621" s="23">
        <f t="shared" si="126"/>
        <v>7.7461448546125661E-2</v>
      </c>
      <c r="W1621" s="24">
        <f>Parametros!$B$4*H1621+Parametros!$B$5*K1621*100+Parametros!$B$6*P1621+Parametros!$B$7*(1-L1621)*100</f>
        <v>82.148499999999999</v>
      </c>
      <c r="X1621" s="16">
        <f>INDEX('Tasa Referencia'!$B$2:$B$37,MATCH(B1621,'Tasa Referencia'!$A$2:$A$37,0))</f>
        <v>6.9599999999999995E-2</v>
      </c>
      <c r="Y1621" s="16">
        <f>INDEX('Catalogo Proveedores'!$N$2:$N$101,MATCH(A1621,'Catalogo Proveedores'!$A$2:$A$101,0))</f>
        <v>1.66E-2</v>
      </c>
      <c r="Z1621" s="14">
        <v>4.4999999999999999E-4</v>
      </c>
      <c r="AA1621" s="16">
        <f t="shared" si="127"/>
        <v>8.6650000000000005E-2</v>
      </c>
      <c r="AB1621" s="25">
        <f t="shared" si="128"/>
        <v>6.94899710521657E-3</v>
      </c>
      <c r="AC1621" s="23">
        <f t="shared" si="129"/>
        <v>7.0512451440909091E-2</v>
      </c>
    </row>
    <row r="1622" spans="1:29" x14ac:dyDescent="0.3">
      <c r="A1622" s="4" t="s">
        <v>167</v>
      </c>
      <c r="B1622" s="18">
        <v>44927</v>
      </c>
      <c r="C1622" s="4" t="s">
        <v>279</v>
      </c>
      <c r="D1622" s="4">
        <v>1</v>
      </c>
      <c r="E1622" s="15">
        <v>337058.39</v>
      </c>
      <c r="F1622" s="19">
        <v>1</v>
      </c>
      <c r="G1622" s="20">
        <v>0</v>
      </c>
      <c r="H1622" s="4">
        <v>92.2</v>
      </c>
      <c r="I1622" s="4">
        <v>4</v>
      </c>
      <c r="J1622" s="4">
        <v>1</v>
      </c>
      <c r="K1622" s="21">
        <v>0.86439999999999995</v>
      </c>
      <c r="L1622" s="21">
        <v>2.07E-2</v>
      </c>
      <c r="M1622" s="4">
        <v>1</v>
      </c>
      <c r="N1622" s="4">
        <v>0</v>
      </c>
      <c r="O1622" s="4">
        <v>0</v>
      </c>
      <c r="P1622" s="4">
        <v>83.7</v>
      </c>
      <c r="Q1622" s="15">
        <v>11958.32</v>
      </c>
      <c r="R1622" s="15">
        <v>2615.64</v>
      </c>
      <c r="S1622" s="15">
        <v>829.4</v>
      </c>
      <c r="T1622" s="15">
        <v>357317.23</v>
      </c>
      <c r="U1622" s="22">
        <f t="shared" si="125"/>
        <v>350802.95</v>
      </c>
      <c r="V1622" s="23">
        <f t="shared" si="126"/>
        <v>1.8231082783217507E-2</v>
      </c>
      <c r="W1622" s="24">
        <f>Parametros!$B$4*H1622+Parametros!$B$5*K1622*100+Parametros!$B$6*P1622+Parametros!$B$7*(1-L1622)*100</f>
        <v>89.631500000000003</v>
      </c>
      <c r="X1622" s="16">
        <f>INDEX('Tasa Referencia'!$B$2:$B$37,MATCH(B1622,'Tasa Referencia'!$A$2:$A$37,0))</f>
        <v>0.1125</v>
      </c>
      <c r="Y1622" s="16">
        <f>INDEX('Catalogo Proveedores'!$N$2:$N$101,MATCH(A1622,'Catalogo Proveedores'!$A$2:$A$101,0))</f>
        <v>2.7799999999999998E-2</v>
      </c>
      <c r="Z1622" s="14">
        <v>-1.7600000000000001E-3</v>
      </c>
      <c r="AA1622" s="16">
        <f t="shared" si="127"/>
        <v>0.13854</v>
      </c>
      <c r="AB1622" s="25">
        <f t="shared" si="128"/>
        <v>1.087089169832689E-2</v>
      </c>
      <c r="AC1622" s="23">
        <f t="shared" si="129"/>
        <v>7.3601910848906174E-3</v>
      </c>
    </row>
    <row r="1623" spans="1:29" x14ac:dyDescent="0.3">
      <c r="A1623" s="4" t="s">
        <v>167</v>
      </c>
      <c r="B1623" s="18">
        <v>44958</v>
      </c>
      <c r="C1623" s="4" t="s">
        <v>279</v>
      </c>
      <c r="D1623" s="4">
        <v>2</v>
      </c>
      <c r="E1623" s="15">
        <v>359997.17</v>
      </c>
      <c r="F1623" s="19">
        <v>1</v>
      </c>
      <c r="G1623" s="20">
        <v>0</v>
      </c>
      <c r="H1623" s="4">
        <v>93.3</v>
      </c>
      <c r="I1623" s="4">
        <v>5</v>
      </c>
      <c r="J1623" s="4">
        <v>1</v>
      </c>
      <c r="K1623" s="21">
        <v>0.87419999999999998</v>
      </c>
      <c r="L1623" s="21">
        <v>2.8199999999999999E-2</v>
      </c>
      <c r="M1623" s="4">
        <v>2</v>
      </c>
      <c r="N1623" s="4">
        <v>0</v>
      </c>
      <c r="O1623" s="4">
        <v>0</v>
      </c>
      <c r="P1623" s="4">
        <v>77.2</v>
      </c>
      <c r="Q1623" s="15">
        <v>2213.54</v>
      </c>
      <c r="R1623" s="15">
        <v>4188.74</v>
      </c>
      <c r="S1623" s="15">
        <v>1128.8900000000001</v>
      </c>
      <c r="T1623" s="15">
        <v>379009.07</v>
      </c>
      <c r="U1623" s="22">
        <f t="shared" si="125"/>
        <v>365270.55999999994</v>
      </c>
      <c r="V1623" s="23">
        <f t="shared" si="126"/>
        <v>3.624849927733937E-2</v>
      </c>
      <c r="W1623" s="24">
        <f>Parametros!$B$4*H1623+Parametros!$B$5*K1623*100+Parametros!$B$6*P1623+Parametros!$B$7*(1-L1623)*100</f>
        <v>88.897999999999996</v>
      </c>
      <c r="X1623" s="16">
        <f>INDEX('Tasa Referencia'!$B$2:$B$37,MATCH(B1623,'Tasa Referencia'!$A$2:$A$37,0))</f>
        <v>0.11409999999999999</v>
      </c>
      <c r="Y1623" s="16">
        <f>INDEX('Catalogo Proveedores'!$N$2:$N$101,MATCH(A1623,'Catalogo Proveedores'!$A$2:$A$101,0))</f>
        <v>2.7799999999999998E-2</v>
      </c>
      <c r="Z1623" s="14">
        <v>-1.2999999999999999E-4</v>
      </c>
      <c r="AA1623" s="16">
        <f t="shared" si="127"/>
        <v>0.14177000000000001</v>
      </c>
      <c r="AB1623" s="25">
        <f t="shared" si="128"/>
        <v>1.1109565431800528E-2</v>
      </c>
      <c r="AC1623" s="23">
        <f t="shared" si="129"/>
        <v>2.5138933845538843E-2</v>
      </c>
    </row>
    <row r="1624" spans="1:29" x14ac:dyDescent="0.3">
      <c r="A1624" s="4" t="s">
        <v>167</v>
      </c>
      <c r="B1624" s="18">
        <v>44986</v>
      </c>
      <c r="C1624" s="4" t="s">
        <v>279</v>
      </c>
      <c r="D1624" s="4">
        <v>3</v>
      </c>
      <c r="E1624" s="15">
        <v>372918.97</v>
      </c>
      <c r="F1624" s="19">
        <v>1</v>
      </c>
      <c r="G1624" s="20">
        <v>0</v>
      </c>
      <c r="H1624" s="4">
        <v>94.1</v>
      </c>
      <c r="I1624" s="4">
        <v>4</v>
      </c>
      <c r="J1624" s="4">
        <v>1</v>
      </c>
      <c r="K1624" s="21">
        <v>0.85619999999999996</v>
      </c>
      <c r="L1624" s="21">
        <v>1.37E-2</v>
      </c>
      <c r="M1624" s="4">
        <v>1</v>
      </c>
      <c r="N1624" s="4">
        <v>0</v>
      </c>
      <c r="O1624" s="4">
        <v>0</v>
      </c>
      <c r="P1624" s="4">
        <v>80.900000000000006</v>
      </c>
      <c r="Q1624" s="15">
        <v>961.33</v>
      </c>
      <c r="R1624" s="15">
        <v>2737.87</v>
      </c>
      <c r="S1624" s="15">
        <v>682.24</v>
      </c>
      <c r="T1624" s="15">
        <v>398679.97</v>
      </c>
      <c r="U1624" s="22">
        <f t="shared" si="125"/>
        <v>375935.93</v>
      </c>
      <c r="V1624" s="23">
        <f t="shared" si="126"/>
        <v>5.704836387942936E-2</v>
      </c>
      <c r="W1624" s="24">
        <f>Parametros!$B$4*H1624+Parametros!$B$5*K1624*100+Parametros!$B$6*P1624+Parametros!$B$7*(1-L1624)*100</f>
        <v>89.595500000000001</v>
      </c>
      <c r="X1624" s="16">
        <f>INDEX('Tasa Referencia'!$B$2:$B$37,MATCH(B1624,'Tasa Referencia'!$A$2:$A$37,0))</f>
        <v>0.114</v>
      </c>
      <c r="Y1624" s="16">
        <f>INDEX('Catalogo Proveedores'!$N$2:$N$101,MATCH(A1624,'Catalogo Proveedores'!$A$2:$A$101,0))</f>
        <v>2.7799999999999998E-2</v>
      </c>
      <c r="Z1624" s="14">
        <v>3.13E-3</v>
      </c>
      <c r="AA1624" s="16">
        <f t="shared" si="127"/>
        <v>0.14493</v>
      </c>
      <c r="AB1624" s="25">
        <f t="shared" si="128"/>
        <v>1.1342468467727684E-2</v>
      </c>
      <c r="AC1624" s="23">
        <f t="shared" si="129"/>
        <v>4.5705895411701676E-2</v>
      </c>
    </row>
    <row r="1625" spans="1:29" x14ac:dyDescent="0.3">
      <c r="A1625" s="4" t="s">
        <v>167</v>
      </c>
      <c r="B1625" s="18">
        <v>45017</v>
      </c>
      <c r="C1625" s="4" t="s">
        <v>279</v>
      </c>
      <c r="D1625" s="4">
        <v>4</v>
      </c>
      <c r="E1625" s="15">
        <v>389106.61</v>
      </c>
      <c r="F1625" s="19">
        <v>1</v>
      </c>
      <c r="G1625" s="20">
        <v>0</v>
      </c>
      <c r="H1625" s="4">
        <v>91.9</v>
      </c>
      <c r="I1625" s="4">
        <v>6</v>
      </c>
      <c r="J1625" s="4">
        <v>1</v>
      </c>
      <c r="K1625" s="21">
        <v>0.79359999999999997</v>
      </c>
      <c r="L1625" s="21">
        <v>2.1499999999999998E-2</v>
      </c>
      <c r="M1625" s="4">
        <v>4</v>
      </c>
      <c r="N1625" s="4">
        <v>0</v>
      </c>
      <c r="O1625" s="4">
        <v>0</v>
      </c>
      <c r="P1625" s="4">
        <v>79.400000000000006</v>
      </c>
      <c r="Q1625" s="15">
        <v>34939.870000000003</v>
      </c>
      <c r="R1625" s="15">
        <v>4418.12</v>
      </c>
      <c r="S1625" s="15">
        <v>984.67</v>
      </c>
      <c r="T1625" s="15">
        <v>402044.86</v>
      </c>
      <c r="U1625" s="22">
        <f t="shared" si="125"/>
        <v>427479.93</v>
      </c>
      <c r="V1625" s="23">
        <f t="shared" si="126"/>
        <v>-6.3264258620294278E-2</v>
      </c>
      <c r="W1625" s="24">
        <f>Parametros!$B$4*H1625+Parametros!$B$5*K1625*100+Parametros!$B$6*P1625+Parametros!$B$7*(1-L1625)*100</f>
        <v>86.530500000000004</v>
      </c>
      <c r="X1625" s="16">
        <f>INDEX('Tasa Referencia'!$B$2:$B$37,MATCH(B1625,'Tasa Referencia'!$A$2:$A$37,0))</f>
        <v>0.1119</v>
      </c>
      <c r="Y1625" s="16">
        <f>INDEX('Catalogo Proveedores'!$N$2:$N$101,MATCH(A1625,'Catalogo Proveedores'!$A$2:$A$101,0))</f>
        <v>2.7799999999999998E-2</v>
      </c>
      <c r="Z1625" s="14">
        <v>-9.7000000000000005E-4</v>
      </c>
      <c r="AA1625" s="16">
        <f t="shared" si="127"/>
        <v>0.13872999999999999</v>
      </c>
      <c r="AB1625" s="25">
        <f t="shared" si="128"/>
        <v>1.088494850064281E-2</v>
      </c>
      <c r="AC1625" s="23">
        <f t="shared" si="129"/>
        <v>-7.4149207120937088E-2</v>
      </c>
    </row>
    <row r="1626" spans="1:29" x14ac:dyDescent="0.3">
      <c r="A1626" s="4" t="s">
        <v>167</v>
      </c>
      <c r="B1626" s="18">
        <v>45047</v>
      </c>
      <c r="C1626" s="4" t="s">
        <v>279</v>
      </c>
      <c r="D1626" s="4">
        <v>5</v>
      </c>
      <c r="E1626" s="15">
        <v>396760.94</v>
      </c>
      <c r="F1626" s="19">
        <v>1</v>
      </c>
      <c r="G1626" s="20">
        <v>0</v>
      </c>
      <c r="H1626" s="4">
        <v>93.6</v>
      </c>
      <c r="I1626" s="4">
        <v>4</v>
      </c>
      <c r="J1626" s="4">
        <v>1</v>
      </c>
      <c r="K1626" s="21">
        <v>0.8357</v>
      </c>
      <c r="L1626" s="21">
        <v>2.1000000000000001E-2</v>
      </c>
      <c r="M1626" s="4">
        <v>2</v>
      </c>
      <c r="N1626" s="4">
        <v>0</v>
      </c>
      <c r="O1626" s="4">
        <v>0</v>
      </c>
      <c r="P1626" s="4">
        <v>78.3</v>
      </c>
      <c r="Q1626" s="15">
        <v>12799.69</v>
      </c>
      <c r="R1626" s="15">
        <v>5206.9799999999996</v>
      </c>
      <c r="S1626" s="15">
        <v>986.2</v>
      </c>
      <c r="T1626" s="15">
        <v>424716.23</v>
      </c>
      <c r="U1626" s="22">
        <f t="shared" si="125"/>
        <v>413781.41</v>
      </c>
      <c r="V1626" s="23">
        <f t="shared" si="126"/>
        <v>2.5746178807435748E-2</v>
      </c>
      <c r="W1626" s="24">
        <f>Parametros!$B$4*H1626+Parametros!$B$5*K1626*100+Parametros!$B$6*P1626+Parametros!$B$7*(1-L1626)*100</f>
        <v>88.176000000000002</v>
      </c>
      <c r="X1626" s="16">
        <f>INDEX('Tasa Referencia'!$B$2:$B$37,MATCH(B1626,'Tasa Referencia'!$A$2:$A$37,0))</f>
        <v>0.11210000000000001</v>
      </c>
      <c r="Y1626" s="16">
        <f>INDEX('Catalogo Proveedores'!$N$2:$N$101,MATCH(A1626,'Catalogo Proveedores'!$A$2:$A$101,0))</f>
        <v>2.7799999999999998E-2</v>
      </c>
      <c r="Z1626" s="14">
        <v>-8.8999999999999995E-4</v>
      </c>
      <c r="AA1626" s="16">
        <f t="shared" si="127"/>
        <v>0.13900999999999999</v>
      </c>
      <c r="AB1626" s="25">
        <f t="shared" si="128"/>
        <v>1.0905659869996365E-2</v>
      </c>
      <c r="AC1626" s="23">
        <f t="shared" si="129"/>
        <v>1.4840518937439384E-2</v>
      </c>
    </row>
    <row r="1627" spans="1:29" x14ac:dyDescent="0.3">
      <c r="A1627" s="4" t="s">
        <v>167</v>
      </c>
      <c r="B1627" s="18">
        <v>45078</v>
      </c>
      <c r="C1627" s="4" t="s">
        <v>279</v>
      </c>
      <c r="D1627" s="4">
        <v>6</v>
      </c>
      <c r="E1627" s="15">
        <v>379336.08</v>
      </c>
      <c r="F1627" s="19">
        <v>1</v>
      </c>
      <c r="G1627" s="20">
        <v>0</v>
      </c>
      <c r="H1627" s="4">
        <v>94.6</v>
      </c>
      <c r="I1627" s="4">
        <v>4</v>
      </c>
      <c r="J1627" s="4">
        <v>1</v>
      </c>
      <c r="K1627" s="21">
        <v>0.8448</v>
      </c>
      <c r="L1627" s="21">
        <v>3.0499999999999999E-2</v>
      </c>
      <c r="M1627" s="4">
        <v>2</v>
      </c>
      <c r="N1627" s="4">
        <v>0</v>
      </c>
      <c r="O1627" s="4">
        <v>0</v>
      </c>
      <c r="P1627" s="4">
        <v>78.400000000000006</v>
      </c>
      <c r="Q1627" s="15">
        <v>4489.49</v>
      </c>
      <c r="R1627" s="15">
        <v>6623.92</v>
      </c>
      <c r="S1627" s="15">
        <v>1269.6500000000001</v>
      </c>
      <c r="T1627" s="15">
        <v>406653.02</v>
      </c>
      <c r="U1627" s="22">
        <f t="shared" si="125"/>
        <v>389179.83999999997</v>
      </c>
      <c r="V1627" s="23">
        <f t="shared" si="126"/>
        <v>4.2968277968278831E-2</v>
      </c>
      <c r="W1627" s="24">
        <f>Parametros!$B$4*H1627+Parametros!$B$5*K1627*100+Parametros!$B$6*P1627+Parametros!$B$7*(1-L1627)*100</f>
        <v>88.676500000000004</v>
      </c>
      <c r="X1627" s="16">
        <f>INDEX('Tasa Referencia'!$B$2:$B$37,MATCH(B1627,'Tasa Referencia'!$A$2:$A$37,0))</f>
        <v>0.1119</v>
      </c>
      <c r="Y1627" s="16">
        <f>INDEX('Catalogo Proveedores'!$N$2:$N$101,MATCH(A1627,'Catalogo Proveedores'!$A$2:$A$101,0))</f>
        <v>2.7799999999999998E-2</v>
      </c>
      <c r="Z1627" s="14">
        <v>-2.7E-4</v>
      </c>
      <c r="AA1627" s="16">
        <f t="shared" si="127"/>
        <v>0.13943</v>
      </c>
      <c r="AB1627" s="25">
        <f t="shared" si="128"/>
        <v>1.0936718174813453E-2</v>
      </c>
      <c r="AC1627" s="23">
        <f t="shared" si="129"/>
        <v>3.2031559793465378E-2</v>
      </c>
    </row>
    <row r="1628" spans="1:29" x14ac:dyDescent="0.3">
      <c r="A1628" s="4" t="s">
        <v>167</v>
      </c>
      <c r="B1628" s="18">
        <v>45108</v>
      </c>
      <c r="C1628" s="4" t="s">
        <v>279</v>
      </c>
      <c r="D1628" s="4">
        <v>7</v>
      </c>
      <c r="E1628" s="15">
        <v>398809.88</v>
      </c>
      <c r="F1628" s="19">
        <v>1</v>
      </c>
      <c r="G1628" s="20">
        <v>0</v>
      </c>
      <c r="H1628" s="4">
        <v>95.7</v>
      </c>
      <c r="I1628" s="4">
        <v>4</v>
      </c>
      <c r="J1628" s="4">
        <v>1</v>
      </c>
      <c r="K1628" s="21">
        <v>0.82699999999999996</v>
      </c>
      <c r="L1628" s="21">
        <v>1.32E-2</v>
      </c>
      <c r="M1628" s="4">
        <v>1</v>
      </c>
      <c r="N1628" s="4">
        <v>1</v>
      </c>
      <c r="O1628" s="4">
        <v>8.8000000000000007</v>
      </c>
      <c r="P1628" s="4">
        <v>85</v>
      </c>
      <c r="Q1628" s="15">
        <v>8606.56</v>
      </c>
      <c r="R1628" s="15">
        <v>2051.5500000000002</v>
      </c>
      <c r="S1628" s="15">
        <v>714.26</v>
      </c>
      <c r="T1628" s="15">
        <v>429369.68</v>
      </c>
      <c r="U1628" s="22">
        <f t="shared" si="125"/>
        <v>408753.73</v>
      </c>
      <c r="V1628" s="23">
        <f t="shared" si="126"/>
        <v>4.8014452254756347E-2</v>
      </c>
      <c r="W1628" s="24">
        <f>Parametros!$B$4*H1628+Parametros!$B$5*K1628*100+Parametros!$B$6*P1628+Parametros!$B$7*(1-L1628)*100</f>
        <v>90.106999999999985</v>
      </c>
      <c r="X1628" s="16">
        <f>INDEX('Tasa Referencia'!$B$2:$B$37,MATCH(B1628,'Tasa Referencia'!$A$2:$A$37,0))</f>
        <v>0.1132</v>
      </c>
      <c r="Y1628" s="16">
        <f>INDEX('Catalogo Proveedores'!$N$2:$N$101,MATCH(A1628,'Catalogo Proveedores'!$A$2:$A$101,0))</f>
        <v>2.7799999999999998E-2</v>
      </c>
      <c r="Z1628" s="14">
        <v>-7.3999999999999999E-4</v>
      </c>
      <c r="AA1628" s="16">
        <f t="shared" si="127"/>
        <v>0.14026</v>
      </c>
      <c r="AB1628" s="25">
        <f t="shared" si="128"/>
        <v>1.0998064452275802E-2</v>
      </c>
      <c r="AC1628" s="23">
        <f t="shared" si="129"/>
        <v>3.7016387802480545E-2</v>
      </c>
    </row>
    <row r="1629" spans="1:29" x14ac:dyDescent="0.3">
      <c r="A1629" s="4" t="s">
        <v>167</v>
      </c>
      <c r="B1629" s="18">
        <v>45139</v>
      </c>
      <c r="C1629" s="4" t="s">
        <v>279</v>
      </c>
      <c r="D1629" s="4">
        <v>8</v>
      </c>
      <c r="E1629" s="15">
        <v>406613.75</v>
      </c>
      <c r="F1629" s="19">
        <v>1</v>
      </c>
      <c r="G1629" s="20">
        <v>0</v>
      </c>
      <c r="H1629" s="4">
        <v>96.6</v>
      </c>
      <c r="I1629" s="4">
        <v>4</v>
      </c>
      <c r="J1629" s="4">
        <v>1</v>
      </c>
      <c r="K1629" s="21">
        <v>0.8327</v>
      </c>
      <c r="L1629" s="21">
        <v>1.09E-2</v>
      </c>
      <c r="M1629" s="4">
        <v>0</v>
      </c>
      <c r="N1629" s="4">
        <v>1</v>
      </c>
      <c r="O1629" s="4">
        <v>10</v>
      </c>
      <c r="P1629" s="4">
        <v>79.8</v>
      </c>
      <c r="Q1629" s="15">
        <v>20337.099999999999</v>
      </c>
      <c r="R1629" s="15">
        <v>1885.29</v>
      </c>
      <c r="S1629" s="15">
        <v>644.37</v>
      </c>
      <c r="T1629" s="15">
        <v>432110.27</v>
      </c>
      <c r="U1629" s="22">
        <f t="shared" si="125"/>
        <v>428191.76999999996</v>
      </c>
      <c r="V1629" s="23">
        <f t="shared" si="126"/>
        <v>9.0682871295793503E-3</v>
      </c>
      <c r="W1629" s="24">
        <f>Parametros!$B$4*H1629+Parametros!$B$5*K1629*100+Parametros!$B$6*P1629+Parametros!$B$7*(1-L1629)*100</f>
        <v>89.587500000000006</v>
      </c>
      <c r="X1629" s="16">
        <f>INDEX('Tasa Referencia'!$B$2:$B$37,MATCH(B1629,'Tasa Referencia'!$A$2:$A$37,0))</f>
        <v>0.1124</v>
      </c>
      <c r="Y1629" s="16">
        <f>INDEX('Catalogo Proveedores'!$N$2:$N$101,MATCH(A1629,'Catalogo Proveedores'!$A$2:$A$101,0))</f>
        <v>2.7799999999999998E-2</v>
      </c>
      <c r="Z1629" s="14">
        <v>1.3999999999999999E-4</v>
      </c>
      <c r="AA1629" s="16">
        <f t="shared" si="127"/>
        <v>0.14033999999999999</v>
      </c>
      <c r="AB1629" s="25">
        <f t="shared" si="128"/>
        <v>1.1003975183488279E-2</v>
      </c>
      <c r="AC1629" s="23">
        <f t="shared" si="129"/>
        <v>-1.935688053908929E-3</v>
      </c>
    </row>
    <row r="1630" spans="1:29" x14ac:dyDescent="0.3">
      <c r="A1630" s="4" t="s">
        <v>167</v>
      </c>
      <c r="B1630" s="18">
        <v>45170</v>
      </c>
      <c r="C1630" s="4" t="s">
        <v>279</v>
      </c>
      <c r="D1630" s="4">
        <v>9</v>
      </c>
      <c r="E1630" s="15">
        <v>380454.19</v>
      </c>
      <c r="F1630" s="19">
        <v>1.0685</v>
      </c>
      <c r="G1630" s="20">
        <v>6.8500000000000005E-2</v>
      </c>
      <c r="H1630" s="4">
        <v>93.4</v>
      </c>
      <c r="I1630" s="4">
        <v>4</v>
      </c>
      <c r="J1630" s="4">
        <v>2</v>
      </c>
      <c r="K1630" s="21">
        <v>0.60919999999999996</v>
      </c>
      <c r="L1630" s="21">
        <v>3.32E-2</v>
      </c>
      <c r="M1630" s="4">
        <v>3</v>
      </c>
      <c r="N1630" s="4">
        <v>1</v>
      </c>
      <c r="O1630" s="4">
        <v>3.4</v>
      </c>
      <c r="P1630" s="4">
        <v>82.4</v>
      </c>
      <c r="Q1630" s="15">
        <v>17785.55</v>
      </c>
      <c r="R1630" s="15">
        <v>8497.4699999999993</v>
      </c>
      <c r="S1630" s="15">
        <v>1594.58</v>
      </c>
      <c r="T1630" s="15">
        <v>364975.18</v>
      </c>
      <c r="U1630" s="22">
        <f t="shared" si="125"/>
        <v>405142.62999999995</v>
      </c>
      <c r="V1630" s="23">
        <f t="shared" si="126"/>
        <v>-0.11005529197903254</v>
      </c>
      <c r="W1630" s="24">
        <f>Parametros!$B$4*H1630+Parametros!$B$5*K1630*100+Parametros!$B$6*P1630+Parametros!$B$7*(1-L1630)*100</f>
        <v>81.947999999999993</v>
      </c>
      <c r="X1630" s="16">
        <f>INDEX('Tasa Referencia'!$B$2:$B$37,MATCH(B1630,'Tasa Referencia'!$A$2:$A$37,0))</f>
        <v>0.1134</v>
      </c>
      <c r="Y1630" s="16">
        <f>INDEX('Catalogo Proveedores'!$N$2:$N$101,MATCH(A1630,'Catalogo Proveedores'!$A$2:$A$101,0))</f>
        <v>2.7799999999999998E-2</v>
      </c>
      <c r="Z1630" s="14">
        <v>-1.31E-3</v>
      </c>
      <c r="AA1630" s="16">
        <f t="shared" si="127"/>
        <v>0.13988999999999999</v>
      </c>
      <c r="AB1630" s="25">
        <f t="shared" si="128"/>
        <v>1.0970722374720854E-2</v>
      </c>
      <c r="AC1630" s="23">
        <f t="shared" si="129"/>
        <v>-0.12102601435375339</v>
      </c>
    </row>
    <row r="1631" spans="1:29" x14ac:dyDescent="0.3">
      <c r="A1631" s="4" t="s">
        <v>167</v>
      </c>
      <c r="B1631" s="18">
        <v>45200</v>
      </c>
      <c r="C1631" s="4" t="s">
        <v>279</v>
      </c>
      <c r="D1631" s="4">
        <v>10</v>
      </c>
      <c r="E1631" s="15">
        <v>342748.52</v>
      </c>
      <c r="F1631" s="19">
        <v>1.0685</v>
      </c>
      <c r="G1631" s="20">
        <v>0</v>
      </c>
      <c r="H1631" s="4">
        <v>96.6</v>
      </c>
      <c r="I1631" s="4">
        <v>4</v>
      </c>
      <c r="J1631" s="4">
        <v>1</v>
      </c>
      <c r="K1631" s="21">
        <v>0.8276</v>
      </c>
      <c r="L1631" s="21">
        <v>1.7399999999999999E-2</v>
      </c>
      <c r="M1631" s="4">
        <v>0</v>
      </c>
      <c r="N1631" s="4">
        <v>0</v>
      </c>
      <c r="O1631" s="4">
        <v>0</v>
      </c>
      <c r="P1631" s="4">
        <v>81.599999999999994</v>
      </c>
      <c r="Q1631" s="15">
        <v>0</v>
      </c>
      <c r="R1631" s="15">
        <v>1877.92</v>
      </c>
      <c r="S1631" s="15">
        <v>742.01</v>
      </c>
      <c r="T1631" s="15">
        <v>372672.88</v>
      </c>
      <c r="U1631" s="22">
        <f t="shared" si="125"/>
        <v>343884.43</v>
      </c>
      <c r="V1631" s="23">
        <f t="shared" si="126"/>
        <v>7.7248577894908826E-2</v>
      </c>
      <c r="W1631" s="24">
        <f>Parametros!$B$4*H1631+Parametros!$B$5*K1631*100+Parametros!$B$6*P1631+Parametros!$B$7*(1-L1631)*100</f>
        <v>89.697000000000003</v>
      </c>
      <c r="X1631" s="16">
        <f>INDEX('Tasa Referencia'!$B$2:$B$37,MATCH(B1631,'Tasa Referencia'!$A$2:$A$37,0))</f>
        <v>0.1103</v>
      </c>
      <c r="Y1631" s="16">
        <f>INDEX('Catalogo Proveedores'!$N$2:$N$101,MATCH(A1631,'Catalogo Proveedores'!$A$2:$A$101,0))</f>
        <v>2.7799999999999998E-2</v>
      </c>
      <c r="Z1631" s="14">
        <v>6.0000000000000002E-5</v>
      </c>
      <c r="AA1631" s="16">
        <f t="shared" si="127"/>
        <v>0.13816000000000001</v>
      </c>
      <c r="AB1631" s="25">
        <f t="shared" si="128"/>
        <v>1.0842771641550453E-2</v>
      </c>
      <c r="AC1631" s="23">
        <f t="shared" si="129"/>
        <v>6.6405806253358374E-2</v>
      </c>
    </row>
    <row r="1632" spans="1:29" x14ac:dyDescent="0.3">
      <c r="A1632" s="4" t="s">
        <v>167</v>
      </c>
      <c r="B1632" s="18">
        <v>45231</v>
      </c>
      <c r="C1632" s="4" t="s">
        <v>279</v>
      </c>
      <c r="D1632" s="4">
        <v>11</v>
      </c>
      <c r="E1632" s="15">
        <v>341410.52</v>
      </c>
      <c r="F1632" s="19">
        <v>1.0685</v>
      </c>
      <c r="G1632" s="20">
        <v>0</v>
      </c>
      <c r="H1632" s="4">
        <v>97.2</v>
      </c>
      <c r="I1632" s="4">
        <v>4</v>
      </c>
      <c r="J1632" s="4">
        <v>1</v>
      </c>
      <c r="K1632" s="21">
        <v>0.81269999999999998</v>
      </c>
      <c r="L1632" s="21">
        <v>6.4999999999999997E-3</v>
      </c>
      <c r="M1632" s="4">
        <v>2</v>
      </c>
      <c r="N1632" s="4">
        <v>0</v>
      </c>
      <c r="O1632" s="4">
        <v>0</v>
      </c>
      <c r="P1632" s="4">
        <v>79.2</v>
      </c>
      <c r="Q1632" s="15">
        <v>5999.71</v>
      </c>
      <c r="R1632" s="15">
        <v>1343.03</v>
      </c>
      <c r="S1632" s="15">
        <v>403.82</v>
      </c>
      <c r="T1632" s="15">
        <v>352653.65</v>
      </c>
      <c r="U1632" s="22">
        <f t="shared" si="125"/>
        <v>348349.44000000006</v>
      </c>
      <c r="V1632" s="23">
        <f t="shared" si="126"/>
        <v>1.220520473841675E-2</v>
      </c>
      <c r="W1632" s="24">
        <f>Parametros!$B$4*H1632+Parametros!$B$5*K1632*100+Parametros!$B$6*P1632+Parametros!$B$7*(1-L1632)*100</f>
        <v>89.143500000000003</v>
      </c>
      <c r="X1632" s="16">
        <f>INDEX('Tasa Referencia'!$B$2:$B$37,MATCH(B1632,'Tasa Referencia'!$A$2:$A$37,0))</f>
        <v>0.1144</v>
      </c>
      <c r="Y1632" s="16">
        <f>INDEX('Catalogo Proveedores'!$N$2:$N$101,MATCH(A1632,'Catalogo Proveedores'!$A$2:$A$101,0))</f>
        <v>2.7799999999999998E-2</v>
      </c>
      <c r="Z1632" s="14">
        <v>3.13E-3</v>
      </c>
      <c r="AA1632" s="16">
        <f t="shared" si="127"/>
        <v>0.14532999999999999</v>
      </c>
      <c r="AB1632" s="25">
        <f t="shared" si="128"/>
        <v>1.1371907838464645E-2</v>
      </c>
      <c r="AC1632" s="23">
        <f t="shared" si="129"/>
        <v>8.3329689995210489E-4</v>
      </c>
    </row>
    <row r="1633" spans="1:29" x14ac:dyDescent="0.3">
      <c r="A1633" s="4" t="s">
        <v>167</v>
      </c>
      <c r="B1633" s="18">
        <v>45261</v>
      </c>
      <c r="C1633" s="4" t="s">
        <v>279</v>
      </c>
      <c r="D1633" s="4">
        <v>12</v>
      </c>
      <c r="E1633" s="15">
        <v>344248.26</v>
      </c>
      <c r="F1633" s="19">
        <v>1.0685</v>
      </c>
      <c r="G1633" s="20">
        <v>0</v>
      </c>
      <c r="H1633" s="4">
        <v>96.5</v>
      </c>
      <c r="I1633" s="4">
        <v>5</v>
      </c>
      <c r="J1633" s="4">
        <v>1</v>
      </c>
      <c r="K1633" s="21">
        <v>0.74919999999999998</v>
      </c>
      <c r="L1633" s="21">
        <v>1.9E-2</v>
      </c>
      <c r="M1633" s="4">
        <v>3</v>
      </c>
      <c r="N1633" s="4">
        <v>0</v>
      </c>
      <c r="O1633" s="4">
        <v>0</v>
      </c>
      <c r="P1633" s="4">
        <v>79.400000000000006</v>
      </c>
      <c r="Q1633" s="15">
        <v>3049.3</v>
      </c>
      <c r="R1633" s="15">
        <v>3901.06</v>
      </c>
      <c r="S1633" s="15">
        <v>793.96</v>
      </c>
      <c r="T1633" s="15">
        <v>349735.05</v>
      </c>
      <c r="U1633" s="22">
        <f t="shared" si="125"/>
        <v>350404.66</v>
      </c>
      <c r="V1633" s="23">
        <f t="shared" si="126"/>
        <v>-1.91462079651435E-3</v>
      </c>
      <c r="W1633" s="24">
        <f>Parametros!$B$4*H1633+Parametros!$B$5*K1633*100+Parametros!$B$6*P1633+Parametros!$B$7*(1-L1633)*100</f>
        <v>86.846000000000004</v>
      </c>
      <c r="X1633" s="16">
        <f>INDEX('Tasa Referencia'!$B$2:$B$37,MATCH(B1633,'Tasa Referencia'!$A$2:$A$37,0))</f>
        <v>0.1124</v>
      </c>
      <c r="Y1633" s="16">
        <f>INDEX('Catalogo Proveedores'!$N$2:$N$101,MATCH(A1633,'Catalogo Proveedores'!$A$2:$A$101,0))</f>
        <v>2.7799999999999998E-2</v>
      </c>
      <c r="Z1633" s="14">
        <v>-6.8000000000000005E-4</v>
      </c>
      <c r="AA1633" s="16">
        <f t="shared" si="127"/>
        <v>0.13951999999999998</v>
      </c>
      <c r="AB1633" s="25">
        <f t="shared" si="128"/>
        <v>1.094337216050234E-2</v>
      </c>
      <c r="AC1633" s="23">
        <f t="shared" si="129"/>
        <v>-1.285799295701669E-2</v>
      </c>
    </row>
    <row r="1634" spans="1:29" x14ac:dyDescent="0.3">
      <c r="A1634" s="4" t="s">
        <v>167</v>
      </c>
      <c r="B1634" s="18">
        <v>45292</v>
      </c>
      <c r="C1634" s="4" t="s">
        <v>281</v>
      </c>
      <c r="D1634" s="4">
        <v>1</v>
      </c>
      <c r="E1634" s="15">
        <v>338507.35</v>
      </c>
      <c r="F1634" s="19">
        <v>1.0685</v>
      </c>
      <c r="G1634" s="20">
        <v>0</v>
      </c>
      <c r="H1634" s="4">
        <v>96.9</v>
      </c>
      <c r="I1634" s="4">
        <v>4</v>
      </c>
      <c r="J1634" s="4">
        <v>1</v>
      </c>
      <c r="K1634" s="21">
        <v>0.79349999999999998</v>
      </c>
      <c r="L1634" s="21">
        <v>6.7000000000000002E-3</v>
      </c>
      <c r="M1634" s="4">
        <v>1</v>
      </c>
      <c r="N1634" s="4">
        <v>0</v>
      </c>
      <c r="O1634" s="4">
        <v>0</v>
      </c>
      <c r="P1634" s="4">
        <v>77.400000000000006</v>
      </c>
      <c r="Q1634" s="15">
        <v>4264.1899999999996</v>
      </c>
      <c r="R1634" s="15">
        <v>1514</v>
      </c>
      <c r="S1634" s="15">
        <v>407.66</v>
      </c>
      <c r="T1634" s="15">
        <v>351851.91</v>
      </c>
      <c r="U1634" s="22">
        <f t="shared" si="125"/>
        <v>343877.88</v>
      </c>
      <c r="V1634" s="23">
        <f t="shared" si="126"/>
        <v>2.2663028886215141E-2</v>
      </c>
      <c r="W1634" s="24">
        <f>Parametros!$B$4*H1634+Parametros!$B$5*K1634*100+Parametros!$B$6*P1634+Parametros!$B$7*(1-L1634)*100</f>
        <v>88.099500000000006</v>
      </c>
      <c r="X1634" s="16">
        <f>INDEX('Tasa Referencia'!$B$2:$B$37,MATCH(B1634,'Tasa Referencia'!$A$2:$A$37,0))</f>
        <v>0.1133</v>
      </c>
      <c r="Y1634" s="16">
        <f>INDEX('Catalogo Proveedores'!$N$2:$N$101,MATCH(A1634,'Catalogo Proveedores'!$A$2:$A$101,0))</f>
        <v>2.7799999999999998E-2</v>
      </c>
      <c r="Z1634" s="14">
        <v>2.3E-3</v>
      </c>
      <c r="AA1634" s="16">
        <f t="shared" si="127"/>
        <v>0.1434</v>
      </c>
      <c r="AB1634" s="25">
        <f t="shared" si="128"/>
        <v>1.1229775805696729E-2</v>
      </c>
      <c r="AC1634" s="23">
        <f t="shared" si="129"/>
        <v>1.1433253080518412E-2</v>
      </c>
    </row>
    <row r="1635" spans="1:29" x14ac:dyDescent="0.3">
      <c r="A1635" s="4" t="s">
        <v>167</v>
      </c>
      <c r="B1635" s="18">
        <v>45323</v>
      </c>
      <c r="C1635" s="4" t="s">
        <v>281</v>
      </c>
      <c r="D1635" s="4">
        <v>2</v>
      </c>
      <c r="E1635" s="15">
        <v>361709.54</v>
      </c>
      <c r="F1635" s="19">
        <v>1.0685</v>
      </c>
      <c r="G1635" s="20">
        <v>0</v>
      </c>
      <c r="H1635" s="4">
        <v>96.7</v>
      </c>
      <c r="I1635" s="4">
        <v>4</v>
      </c>
      <c r="J1635" s="4">
        <v>1</v>
      </c>
      <c r="K1635" s="21">
        <v>0.79310000000000003</v>
      </c>
      <c r="L1635" s="21">
        <v>8.3999999999999995E-3</v>
      </c>
      <c r="M1635" s="4">
        <v>1</v>
      </c>
      <c r="N1635" s="4">
        <v>2</v>
      </c>
      <c r="O1635" s="4">
        <v>78.599999999999994</v>
      </c>
      <c r="P1635" s="4">
        <v>75.400000000000006</v>
      </c>
      <c r="Q1635" s="15">
        <v>129585.74</v>
      </c>
      <c r="R1635" s="15">
        <v>2115.31</v>
      </c>
      <c r="S1635" s="15">
        <v>490.64</v>
      </c>
      <c r="T1635" s="15">
        <v>369555.58</v>
      </c>
      <c r="U1635" s="22">
        <f t="shared" si="125"/>
        <v>492919.94999999995</v>
      </c>
      <c r="V1635" s="23">
        <f t="shared" si="126"/>
        <v>-0.3338181769573062</v>
      </c>
      <c r="W1635" s="24">
        <f>Parametros!$B$4*H1635+Parametros!$B$5*K1635*100+Parametros!$B$6*P1635+Parametros!$B$7*(1-L1635)*100</f>
        <v>87.591999999999999</v>
      </c>
      <c r="X1635" s="16">
        <f>INDEX('Tasa Referencia'!$B$2:$B$37,MATCH(B1635,'Tasa Referencia'!$A$2:$A$37,0))</f>
        <v>0.1123</v>
      </c>
      <c r="Y1635" s="16">
        <f>INDEX('Catalogo Proveedores'!$N$2:$N$101,MATCH(A1635,'Catalogo Proveedores'!$A$2:$A$101,0))</f>
        <v>2.7799999999999998E-2</v>
      </c>
      <c r="Z1635" s="14">
        <v>3.4399999999999999E-3</v>
      </c>
      <c r="AA1635" s="16">
        <f t="shared" si="127"/>
        <v>0.14354</v>
      </c>
      <c r="AB1635" s="25">
        <f t="shared" si="128"/>
        <v>1.1240093296245535E-2</v>
      </c>
      <c r="AC1635" s="23">
        <f t="shared" si="129"/>
        <v>-0.34505827025355174</v>
      </c>
    </row>
    <row r="1636" spans="1:29" x14ac:dyDescent="0.3">
      <c r="A1636" s="4" t="s">
        <v>167</v>
      </c>
      <c r="B1636" s="18">
        <v>45352</v>
      </c>
      <c r="C1636" s="4" t="s">
        <v>281</v>
      </c>
      <c r="D1636" s="4">
        <v>3</v>
      </c>
      <c r="E1636" s="15">
        <v>356452.14</v>
      </c>
      <c r="F1636" s="19">
        <v>1.0685</v>
      </c>
      <c r="G1636" s="20">
        <v>0</v>
      </c>
      <c r="H1636" s="4">
        <v>95.5</v>
      </c>
      <c r="I1636" s="4">
        <v>4</v>
      </c>
      <c r="J1636" s="4">
        <v>1</v>
      </c>
      <c r="K1636" s="21">
        <v>0.83099999999999996</v>
      </c>
      <c r="L1636" s="21">
        <v>1.89E-2</v>
      </c>
      <c r="M1636" s="4">
        <v>0</v>
      </c>
      <c r="N1636" s="4">
        <v>0</v>
      </c>
      <c r="O1636" s="4">
        <v>0</v>
      </c>
      <c r="P1636" s="4">
        <v>83.7</v>
      </c>
      <c r="Q1636" s="15">
        <v>0</v>
      </c>
      <c r="R1636" s="15">
        <v>3522.64</v>
      </c>
      <c r="S1636" s="15">
        <v>821.64</v>
      </c>
      <c r="T1636" s="15">
        <v>378369.23</v>
      </c>
      <c r="U1636" s="22">
        <f t="shared" si="125"/>
        <v>359153.14</v>
      </c>
      <c r="V1636" s="23">
        <f t="shared" si="126"/>
        <v>5.0786608625653755E-2</v>
      </c>
      <c r="W1636" s="24">
        <f>Parametros!$B$4*H1636+Parametros!$B$5*K1636*100+Parametros!$B$6*P1636+Parametros!$B$7*(1-L1636)*100</f>
        <v>89.811499999999995</v>
      </c>
      <c r="X1636" s="16">
        <f>INDEX('Tasa Referencia'!$B$2:$B$37,MATCH(B1636,'Tasa Referencia'!$A$2:$A$37,0))</f>
        <v>0.1101</v>
      </c>
      <c r="Y1636" s="16">
        <f>INDEX('Catalogo Proveedores'!$N$2:$N$101,MATCH(A1636,'Catalogo Proveedores'!$A$2:$A$101,0))</f>
        <v>2.7799999999999998E-2</v>
      </c>
      <c r="Z1636" s="14">
        <v>-1.5200000000000001E-3</v>
      </c>
      <c r="AA1636" s="16">
        <f t="shared" si="127"/>
        <v>0.13638</v>
      </c>
      <c r="AB1636" s="25">
        <f t="shared" si="128"/>
        <v>1.0710936694326101E-2</v>
      </c>
      <c r="AC1636" s="23">
        <f t="shared" si="129"/>
        <v>4.0075671931327654E-2</v>
      </c>
    </row>
    <row r="1637" spans="1:29" x14ac:dyDescent="0.3">
      <c r="A1637" s="4" t="s">
        <v>167</v>
      </c>
      <c r="B1637" s="18">
        <v>45383</v>
      </c>
      <c r="C1637" s="4" t="s">
        <v>281</v>
      </c>
      <c r="D1637" s="4">
        <v>4</v>
      </c>
      <c r="E1637" s="15">
        <v>404492.48</v>
      </c>
      <c r="F1637" s="19">
        <v>1.0685</v>
      </c>
      <c r="G1637" s="20">
        <v>0</v>
      </c>
      <c r="H1637" s="4">
        <v>93.1</v>
      </c>
      <c r="I1637" s="4">
        <v>6</v>
      </c>
      <c r="J1637" s="4">
        <v>2</v>
      </c>
      <c r="K1637" s="21">
        <v>0.74350000000000005</v>
      </c>
      <c r="L1637" s="21">
        <v>3.8100000000000002E-2</v>
      </c>
      <c r="M1637" s="4">
        <v>0</v>
      </c>
      <c r="N1637" s="4">
        <v>1</v>
      </c>
      <c r="O1637" s="4">
        <v>3</v>
      </c>
      <c r="P1637" s="4">
        <v>81.3</v>
      </c>
      <c r="Q1637" s="15">
        <v>5521.47</v>
      </c>
      <c r="R1637" s="15">
        <v>9743.4699999999993</v>
      </c>
      <c r="S1637" s="15">
        <v>1870.91</v>
      </c>
      <c r="T1637" s="15">
        <v>404463.93</v>
      </c>
      <c r="U1637" s="22">
        <f t="shared" si="125"/>
        <v>417886.50999999995</v>
      </c>
      <c r="V1637" s="23">
        <f t="shared" si="126"/>
        <v>-3.3186098943359318E-2</v>
      </c>
      <c r="W1637" s="24">
        <f>Parametros!$B$4*H1637+Parametros!$B$5*K1637*100+Parametros!$B$6*P1637+Parametros!$B$7*(1-L1637)*100</f>
        <v>85.578499999999991</v>
      </c>
      <c r="X1637" s="16">
        <f>INDEX('Tasa Referencia'!$B$2:$B$37,MATCH(B1637,'Tasa Referencia'!$A$2:$A$37,0))</f>
        <v>0.10920000000000001</v>
      </c>
      <c r="Y1637" s="16">
        <f>INDEX('Catalogo Proveedores'!$N$2:$N$101,MATCH(A1637,'Catalogo Proveedores'!$A$2:$A$101,0))</f>
        <v>2.7799999999999998E-2</v>
      </c>
      <c r="Z1637" s="14">
        <v>-3.1900000000000001E-3</v>
      </c>
      <c r="AA1637" s="16">
        <f t="shared" si="127"/>
        <v>0.13381000000000001</v>
      </c>
      <c r="AB1637" s="25">
        <f t="shared" si="128"/>
        <v>1.0520256385267324E-2</v>
      </c>
      <c r="AC1637" s="23">
        <f t="shared" si="129"/>
        <v>-4.3706355328626642E-2</v>
      </c>
    </row>
    <row r="1638" spans="1:29" x14ac:dyDescent="0.3">
      <c r="A1638" s="4" t="s">
        <v>167</v>
      </c>
      <c r="B1638" s="18">
        <v>45413</v>
      </c>
      <c r="C1638" s="4" t="s">
        <v>281</v>
      </c>
      <c r="D1638" s="4">
        <v>5</v>
      </c>
      <c r="E1638" s="15">
        <v>370159.54</v>
      </c>
      <c r="F1638" s="19">
        <v>1.0685</v>
      </c>
      <c r="G1638" s="20">
        <v>0</v>
      </c>
      <c r="H1638" s="4">
        <v>93.2</v>
      </c>
      <c r="I1638" s="4">
        <v>4</v>
      </c>
      <c r="J1638" s="4">
        <v>1</v>
      </c>
      <c r="K1638" s="21">
        <v>0.80210000000000004</v>
      </c>
      <c r="L1638" s="21">
        <v>3.7999999999999999E-2</v>
      </c>
      <c r="M1638" s="4">
        <v>1</v>
      </c>
      <c r="N1638" s="4">
        <v>0</v>
      </c>
      <c r="O1638" s="4">
        <v>0</v>
      </c>
      <c r="P1638" s="4">
        <v>81.900000000000006</v>
      </c>
      <c r="Q1638" s="15">
        <v>1150.98</v>
      </c>
      <c r="R1638" s="15">
        <v>5939.15</v>
      </c>
      <c r="S1638" s="15">
        <v>1487.28</v>
      </c>
      <c r="T1638" s="15">
        <v>381514.58</v>
      </c>
      <c r="U1638" s="22">
        <f t="shared" si="125"/>
        <v>375762.38999999996</v>
      </c>
      <c r="V1638" s="23">
        <f t="shared" si="126"/>
        <v>1.5077248161787318E-2</v>
      </c>
      <c r="W1638" s="24">
        <f>Parametros!$B$4*H1638+Parametros!$B$5*K1638*100+Parametros!$B$6*P1638+Parametros!$B$7*(1-L1638)*100</f>
        <v>87.492999999999995</v>
      </c>
      <c r="X1638" s="16">
        <f>INDEX('Tasa Referencia'!$B$2:$B$37,MATCH(B1638,'Tasa Referencia'!$A$2:$A$37,0))</f>
        <v>0.1077</v>
      </c>
      <c r="Y1638" s="16">
        <f>INDEX('Catalogo Proveedores'!$N$2:$N$101,MATCH(A1638,'Catalogo Proveedores'!$A$2:$A$101,0))</f>
        <v>2.7799999999999998E-2</v>
      </c>
      <c r="Z1638" s="14">
        <v>-5.9800000000000001E-3</v>
      </c>
      <c r="AA1638" s="16">
        <f t="shared" si="127"/>
        <v>0.12952</v>
      </c>
      <c r="AB1638" s="25">
        <f t="shared" si="128"/>
        <v>1.0201076797785813E-2</v>
      </c>
      <c r="AC1638" s="23">
        <f t="shared" si="129"/>
        <v>4.8761713640015046E-3</v>
      </c>
    </row>
    <row r="1639" spans="1:29" x14ac:dyDescent="0.3">
      <c r="A1639" s="4" t="s">
        <v>167</v>
      </c>
      <c r="B1639" s="18">
        <v>45444</v>
      </c>
      <c r="C1639" s="4" t="s">
        <v>281</v>
      </c>
      <c r="D1639" s="4">
        <v>6</v>
      </c>
      <c r="E1639" s="15">
        <v>427628.1</v>
      </c>
      <c r="F1639" s="19">
        <v>1.0685</v>
      </c>
      <c r="G1639" s="20">
        <v>0</v>
      </c>
      <c r="H1639" s="4">
        <v>91</v>
      </c>
      <c r="I1639" s="4">
        <v>4</v>
      </c>
      <c r="J1639" s="4">
        <v>1</v>
      </c>
      <c r="K1639" s="21">
        <v>0.81820000000000004</v>
      </c>
      <c r="L1639" s="21">
        <v>2.1999999999999999E-2</v>
      </c>
      <c r="M1639" s="4">
        <v>1</v>
      </c>
      <c r="N1639" s="4">
        <v>0</v>
      </c>
      <c r="O1639" s="4">
        <v>0</v>
      </c>
      <c r="P1639" s="4">
        <v>86.7</v>
      </c>
      <c r="Q1639" s="15">
        <v>3497.78</v>
      </c>
      <c r="R1639" s="15">
        <v>3757.3</v>
      </c>
      <c r="S1639" s="15">
        <v>1102.31</v>
      </c>
      <c r="T1639" s="15">
        <v>446722.33</v>
      </c>
      <c r="U1639" s="22">
        <f t="shared" si="125"/>
        <v>433780.87</v>
      </c>
      <c r="V1639" s="23">
        <f t="shared" si="126"/>
        <v>2.8969807710306356E-2</v>
      </c>
      <c r="W1639" s="24">
        <f>Parametros!$B$4*H1639+Parametros!$B$5*K1639*100+Parametros!$B$6*P1639+Parametros!$B$7*(1-L1639)*100</f>
        <v>88.406000000000006</v>
      </c>
      <c r="X1639" s="16">
        <f>INDEX('Tasa Referencia'!$B$2:$B$37,MATCH(B1639,'Tasa Referencia'!$A$2:$A$37,0))</f>
        <v>0.1045</v>
      </c>
      <c r="Y1639" s="16">
        <f>INDEX('Catalogo Proveedores'!$N$2:$N$101,MATCH(A1639,'Catalogo Proveedores'!$A$2:$A$101,0))</f>
        <v>2.7799999999999998E-2</v>
      </c>
      <c r="Z1639" s="14">
        <v>-3.9500000000000004E-3</v>
      </c>
      <c r="AA1639" s="16">
        <f t="shared" si="127"/>
        <v>0.12834999999999999</v>
      </c>
      <c r="AB1639" s="25">
        <f t="shared" si="128"/>
        <v>1.0113834963045409E-2</v>
      </c>
      <c r="AC1639" s="23">
        <f t="shared" si="129"/>
        <v>1.8855972747260946E-2</v>
      </c>
    </row>
    <row r="1640" spans="1:29" x14ac:dyDescent="0.3">
      <c r="A1640" s="4" t="s">
        <v>167</v>
      </c>
      <c r="B1640" s="18">
        <v>45474</v>
      </c>
      <c r="C1640" s="4" t="s">
        <v>281</v>
      </c>
      <c r="D1640" s="4">
        <v>7</v>
      </c>
      <c r="E1640" s="15">
        <v>406296.69</v>
      </c>
      <c r="F1640" s="19">
        <v>1.0685</v>
      </c>
      <c r="G1640" s="20">
        <v>0</v>
      </c>
      <c r="H1640" s="4">
        <v>89.8</v>
      </c>
      <c r="I1640" s="4">
        <v>5</v>
      </c>
      <c r="J1640" s="4">
        <v>1</v>
      </c>
      <c r="K1640" s="21">
        <v>0.76839999999999997</v>
      </c>
      <c r="L1640" s="21">
        <v>4.2000000000000003E-2</v>
      </c>
      <c r="M1640" s="4">
        <v>4</v>
      </c>
      <c r="N1640" s="4">
        <v>1</v>
      </c>
      <c r="O1640" s="4">
        <v>5.5</v>
      </c>
      <c r="P1640" s="4">
        <v>76</v>
      </c>
      <c r="Q1640" s="15">
        <v>22946.36</v>
      </c>
      <c r="R1640" s="15">
        <v>8605.09</v>
      </c>
      <c r="S1640" s="15">
        <v>1777.88</v>
      </c>
      <c r="T1640" s="15">
        <v>417332.25</v>
      </c>
      <c r="U1640" s="22">
        <f t="shared" si="125"/>
        <v>436070.26</v>
      </c>
      <c r="V1640" s="23">
        <f t="shared" si="126"/>
        <v>-4.4899501536246021E-2</v>
      </c>
      <c r="W1640" s="24">
        <f>Parametros!$B$4*H1640+Parametros!$B$5*K1640*100+Parametros!$B$6*P1640+Parametros!$B$7*(1-L1640)*100</f>
        <v>84.051999999999992</v>
      </c>
      <c r="X1640" s="16">
        <f>INDEX('Tasa Referencia'!$B$2:$B$37,MATCH(B1640,'Tasa Referencia'!$A$2:$A$37,0))</f>
        <v>0.1027</v>
      </c>
      <c r="Y1640" s="16">
        <f>INDEX('Catalogo Proveedores'!$N$2:$N$101,MATCH(A1640,'Catalogo Proveedores'!$A$2:$A$101,0))</f>
        <v>2.7799999999999998E-2</v>
      </c>
      <c r="Z1640" s="14">
        <v>-5.7000000000000002E-3</v>
      </c>
      <c r="AA1640" s="16">
        <f t="shared" si="127"/>
        <v>0.12480000000000001</v>
      </c>
      <c r="AB1640" s="25">
        <f t="shared" si="128"/>
        <v>9.8486183920991621E-3</v>
      </c>
      <c r="AC1640" s="23">
        <f t="shared" si="129"/>
        <v>-5.4748119928345183E-2</v>
      </c>
    </row>
    <row r="1641" spans="1:29" x14ac:dyDescent="0.3">
      <c r="A1641" s="4" t="s">
        <v>167</v>
      </c>
      <c r="B1641" s="18">
        <v>45505</v>
      </c>
      <c r="C1641" s="4" t="s">
        <v>281</v>
      </c>
      <c r="D1641" s="4">
        <v>8</v>
      </c>
      <c r="E1641" s="15">
        <v>405447.35</v>
      </c>
      <c r="F1641" s="19">
        <v>1.0685</v>
      </c>
      <c r="G1641" s="20">
        <v>0</v>
      </c>
      <c r="H1641" s="4">
        <v>87.1</v>
      </c>
      <c r="I1641" s="4">
        <v>5</v>
      </c>
      <c r="J1641" s="4">
        <v>1</v>
      </c>
      <c r="K1641" s="21">
        <v>0.80159999999999998</v>
      </c>
      <c r="L1641" s="21">
        <v>7.3499999999999996E-2</v>
      </c>
      <c r="M1641" s="4">
        <v>1</v>
      </c>
      <c r="N1641" s="4">
        <v>0</v>
      </c>
      <c r="O1641" s="4">
        <v>0</v>
      </c>
      <c r="P1641" s="4">
        <v>78.2</v>
      </c>
      <c r="Q1641" s="15">
        <v>1632.69</v>
      </c>
      <c r="R1641" s="15">
        <v>9606.8700000000008</v>
      </c>
      <c r="S1641" s="15">
        <v>2924.01</v>
      </c>
      <c r="T1641" s="15">
        <v>431244.77</v>
      </c>
      <c r="U1641" s="22">
        <f t="shared" si="125"/>
        <v>413762.89999999997</v>
      </c>
      <c r="V1641" s="23">
        <f t="shared" si="126"/>
        <v>4.0538161193236159E-2</v>
      </c>
      <c r="W1641" s="24">
        <f>Parametros!$B$4*H1641+Parametros!$B$5*K1641*100+Parametros!$B$6*P1641+Parametros!$B$7*(1-L1641)*100</f>
        <v>84.070499999999996</v>
      </c>
      <c r="X1641" s="16">
        <f>INDEX('Tasa Referencia'!$B$2:$B$37,MATCH(B1641,'Tasa Referencia'!$A$2:$A$37,0))</f>
        <v>0.1017</v>
      </c>
      <c r="Y1641" s="16">
        <f>INDEX('Catalogo Proveedores'!$N$2:$N$101,MATCH(A1641,'Catalogo Proveedores'!$A$2:$A$101,0))</f>
        <v>2.7799999999999998E-2</v>
      </c>
      <c r="Z1641" s="14">
        <v>-2.5500000000000002E-3</v>
      </c>
      <c r="AA1641" s="16">
        <f t="shared" si="127"/>
        <v>0.12695000000000001</v>
      </c>
      <c r="AB1641" s="25">
        <f t="shared" si="128"/>
        <v>1.000933398027648E-2</v>
      </c>
      <c r="AC1641" s="23">
        <f t="shared" si="129"/>
        <v>3.0528827212959679E-2</v>
      </c>
    </row>
    <row r="1642" spans="1:29" x14ac:dyDescent="0.3">
      <c r="A1642" s="4" t="s">
        <v>167</v>
      </c>
      <c r="B1642" s="18">
        <v>45536</v>
      </c>
      <c r="C1642" s="4" t="s">
        <v>281</v>
      </c>
      <c r="D1642" s="4">
        <v>9</v>
      </c>
      <c r="E1642" s="15">
        <v>379472.61</v>
      </c>
      <c r="F1642" s="19">
        <v>1.1162000000000001</v>
      </c>
      <c r="G1642" s="20">
        <v>4.4600000000000001E-2</v>
      </c>
      <c r="H1642" s="4">
        <v>85.3</v>
      </c>
      <c r="I1642" s="4">
        <v>4</v>
      </c>
      <c r="J1642" s="4">
        <v>1</v>
      </c>
      <c r="K1642" s="21">
        <v>0.8226</v>
      </c>
      <c r="L1642" s="21">
        <v>8.3099999999999993E-2</v>
      </c>
      <c r="M1642" s="4">
        <v>2</v>
      </c>
      <c r="N1642" s="4">
        <v>0</v>
      </c>
      <c r="O1642" s="4">
        <v>0</v>
      </c>
      <c r="P1642" s="4">
        <v>82.6</v>
      </c>
      <c r="Q1642" s="15">
        <v>21948.87</v>
      </c>
      <c r="R1642" s="15">
        <v>18757.18</v>
      </c>
      <c r="S1642" s="15">
        <v>3066.72</v>
      </c>
      <c r="T1642" s="15">
        <v>407610.7</v>
      </c>
      <c r="U1642" s="22">
        <f t="shared" si="125"/>
        <v>417111.94</v>
      </c>
      <c r="V1642" s="23">
        <f t="shared" si="126"/>
        <v>-2.3309594178955534E-2</v>
      </c>
      <c r="W1642" s="24">
        <f>Parametros!$B$4*H1642+Parametros!$B$5*K1642*100+Parametros!$B$6*P1642+Parametros!$B$7*(1-L1642)*100</f>
        <v>84.8065</v>
      </c>
      <c r="X1642" s="16">
        <f>INDEX('Tasa Referencia'!$B$2:$B$37,MATCH(B1642,'Tasa Referencia'!$A$2:$A$37,0))</f>
        <v>9.7900000000000001E-2</v>
      </c>
      <c r="Y1642" s="16">
        <f>INDEX('Catalogo Proveedores'!$N$2:$N$101,MATCH(A1642,'Catalogo Proveedores'!$A$2:$A$101,0))</f>
        <v>2.7799999999999998E-2</v>
      </c>
      <c r="Z1642" s="14">
        <v>-3.0200000000000001E-3</v>
      </c>
      <c r="AA1642" s="16">
        <f t="shared" si="127"/>
        <v>0.12268000000000001</v>
      </c>
      <c r="AB1642" s="25">
        <f t="shared" si="128"/>
        <v>9.6898693763465271E-3</v>
      </c>
      <c r="AC1642" s="23">
        <f t="shared" si="129"/>
        <v>-3.2999463555302061E-2</v>
      </c>
    </row>
    <row r="1643" spans="1:29" x14ac:dyDescent="0.3">
      <c r="A1643" s="4" t="s">
        <v>167</v>
      </c>
      <c r="B1643" s="18">
        <v>45566</v>
      </c>
      <c r="C1643" s="4" t="s">
        <v>281</v>
      </c>
      <c r="D1643" s="4">
        <v>10</v>
      </c>
      <c r="E1643" s="15">
        <v>377924.94</v>
      </c>
      <c r="F1643" s="19">
        <v>1.1576</v>
      </c>
      <c r="G1643" s="20">
        <v>3.7100000000000001E-2</v>
      </c>
      <c r="H1643" s="4">
        <v>92.3</v>
      </c>
      <c r="I1643" s="4">
        <v>5</v>
      </c>
      <c r="J1643" s="4">
        <v>1</v>
      </c>
      <c r="K1643" s="21">
        <v>0.79059999999999997</v>
      </c>
      <c r="L1643" s="21">
        <v>3.04E-2</v>
      </c>
      <c r="M1643" s="4">
        <v>0</v>
      </c>
      <c r="N1643" s="4">
        <v>0</v>
      </c>
      <c r="O1643" s="4">
        <v>0</v>
      </c>
      <c r="P1643" s="4">
        <v>82.2</v>
      </c>
      <c r="Q1643" s="15">
        <v>0</v>
      </c>
      <c r="R1643" s="15">
        <v>6438.15</v>
      </c>
      <c r="S1643" s="15">
        <v>1261.03</v>
      </c>
      <c r="T1643" s="15">
        <v>408084.95</v>
      </c>
      <c r="U1643" s="22">
        <f t="shared" si="125"/>
        <v>383102.06</v>
      </c>
      <c r="V1643" s="23">
        <f t="shared" si="126"/>
        <v>6.1219826901237138E-2</v>
      </c>
      <c r="W1643" s="24">
        <f>Parametros!$B$4*H1643+Parametros!$B$5*K1643*100+Parametros!$B$6*P1643+Parametros!$B$7*(1-L1643)*100</f>
        <v>87.006999999999991</v>
      </c>
      <c r="X1643" s="16">
        <f>INDEX('Tasa Referencia'!$B$2:$B$37,MATCH(B1643,'Tasa Referencia'!$A$2:$A$37,0))</f>
        <v>9.5200000000000007E-2</v>
      </c>
      <c r="Y1643" s="16">
        <f>INDEX('Catalogo Proveedores'!$N$2:$N$101,MATCH(A1643,'Catalogo Proveedores'!$A$2:$A$101,0))</f>
        <v>2.7799999999999998E-2</v>
      </c>
      <c r="Z1643" s="14">
        <v>-1.4499999999999999E-3</v>
      </c>
      <c r="AA1643" s="16">
        <f t="shared" si="127"/>
        <v>0.12154999999999999</v>
      </c>
      <c r="AB1643" s="25">
        <f t="shared" si="128"/>
        <v>9.6051408520476667E-3</v>
      </c>
      <c r="AC1643" s="23">
        <f t="shared" si="129"/>
        <v>5.1614686049189472E-2</v>
      </c>
    </row>
    <row r="1644" spans="1:29" x14ac:dyDescent="0.3">
      <c r="A1644" s="4" t="s">
        <v>167</v>
      </c>
      <c r="B1644" s="18">
        <v>45597</v>
      </c>
      <c r="C1644" s="4" t="s">
        <v>281</v>
      </c>
      <c r="D1644" s="4">
        <v>11</v>
      </c>
      <c r="E1644" s="15">
        <v>350600.63</v>
      </c>
      <c r="F1644" s="19">
        <v>1.1576</v>
      </c>
      <c r="G1644" s="20">
        <v>0</v>
      </c>
      <c r="H1644" s="4">
        <v>98.8</v>
      </c>
      <c r="I1644" s="4">
        <v>5</v>
      </c>
      <c r="J1644" s="4">
        <v>1</v>
      </c>
      <c r="K1644" s="21">
        <v>0.86960000000000004</v>
      </c>
      <c r="L1644" s="21">
        <v>4.1999999999999997E-3</v>
      </c>
      <c r="M1644" s="4">
        <v>1</v>
      </c>
      <c r="N1644" s="4">
        <v>0</v>
      </c>
      <c r="O1644" s="4">
        <v>0</v>
      </c>
      <c r="P1644" s="4">
        <v>81.7</v>
      </c>
      <c r="Q1644" s="15">
        <v>1366.18</v>
      </c>
      <c r="R1644" s="15">
        <v>999.78</v>
      </c>
      <c r="S1644" s="15">
        <v>341.85</v>
      </c>
      <c r="T1644" s="15">
        <v>373260.88</v>
      </c>
      <c r="U1644" s="22">
        <f t="shared" si="125"/>
        <v>352624.74000000005</v>
      </c>
      <c r="V1644" s="23">
        <f t="shared" si="126"/>
        <v>5.5286104453271277E-2</v>
      </c>
      <c r="W1644" s="24">
        <f>Parametros!$B$4*H1644+Parametros!$B$5*K1644*100+Parametros!$B$6*P1644+Parametros!$B$7*(1-L1644)*100</f>
        <v>91.944999999999993</v>
      </c>
      <c r="X1644" s="16">
        <f>INDEX('Tasa Referencia'!$B$2:$B$37,MATCH(B1644,'Tasa Referencia'!$A$2:$A$37,0))</f>
        <v>9.5600000000000004E-2</v>
      </c>
      <c r="Y1644" s="16">
        <f>INDEX('Catalogo Proveedores'!$N$2:$N$101,MATCH(A1644,'Catalogo Proveedores'!$A$2:$A$101,0))</f>
        <v>2.7799999999999998E-2</v>
      </c>
      <c r="Z1644" s="14">
        <v>-8.1999999999999998E-4</v>
      </c>
      <c r="AA1644" s="16">
        <f t="shared" si="127"/>
        <v>0.12258000000000001</v>
      </c>
      <c r="AB1644" s="25">
        <f t="shared" si="128"/>
        <v>9.6823744305305492E-3</v>
      </c>
      <c r="AC1644" s="23">
        <f t="shared" si="129"/>
        <v>4.5603730022740728E-2</v>
      </c>
    </row>
    <row r="1645" spans="1:29" x14ac:dyDescent="0.3">
      <c r="A1645" s="4" t="s">
        <v>167</v>
      </c>
      <c r="B1645" s="18">
        <v>45627</v>
      </c>
      <c r="C1645" s="4" t="s">
        <v>281</v>
      </c>
      <c r="D1645" s="4">
        <v>12</v>
      </c>
      <c r="E1645" s="15">
        <v>326889.07</v>
      </c>
      <c r="F1645" s="19">
        <v>1.1576</v>
      </c>
      <c r="G1645" s="20">
        <v>0</v>
      </c>
      <c r="H1645" s="4">
        <v>97.2</v>
      </c>
      <c r="I1645" s="4">
        <v>4</v>
      </c>
      <c r="J1645" s="4">
        <v>1</v>
      </c>
      <c r="K1645" s="21">
        <v>0.81659999999999999</v>
      </c>
      <c r="L1645" s="21">
        <v>1.66E-2</v>
      </c>
      <c r="M1645" s="4">
        <v>0</v>
      </c>
      <c r="N1645" s="4">
        <v>0</v>
      </c>
      <c r="O1645" s="4">
        <v>0</v>
      </c>
      <c r="P1645" s="4">
        <v>80.599999999999994</v>
      </c>
      <c r="Q1645" s="15">
        <v>0</v>
      </c>
      <c r="R1645" s="15">
        <v>2981.34</v>
      </c>
      <c r="S1645" s="15">
        <v>684.26</v>
      </c>
      <c r="T1645" s="15">
        <v>339960.01</v>
      </c>
      <c r="U1645" s="22">
        <f t="shared" si="125"/>
        <v>329186.15000000002</v>
      </c>
      <c r="V1645" s="23">
        <f t="shared" si="126"/>
        <v>3.169155101507376E-2</v>
      </c>
      <c r="W1645" s="24">
        <f>Parametros!$B$4*H1645+Parametros!$B$5*K1645*100+Parametros!$B$6*P1645+Parametros!$B$7*(1-L1645)*100</f>
        <v>89.388999999999996</v>
      </c>
      <c r="X1645" s="16">
        <f>INDEX('Tasa Referencia'!$B$2:$B$37,MATCH(B1645,'Tasa Referencia'!$A$2:$A$37,0))</f>
        <v>9.2399999999999996E-2</v>
      </c>
      <c r="Y1645" s="16">
        <f>INDEX('Catalogo Proveedores'!$N$2:$N$101,MATCH(A1645,'Catalogo Proveedores'!$A$2:$A$101,0))</f>
        <v>2.7799999999999998E-2</v>
      </c>
      <c r="Z1645" s="14">
        <v>5.28E-3</v>
      </c>
      <c r="AA1645" s="16">
        <f t="shared" si="127"/>
        <v>0.12548000000000001</v>
      </c>
      <c r="AB1645" s="25">
        <f t="shared" si="128"/>
        <v>9.8994797940981094E-3</v>
      </c>
      <c r="AC1645" s="23">
        <f t="shared" si="129"/>
        <v>2.1792071220975651E-2</v>
      </c>
    </row>
    <row r="1646" spans="1:29" x14ac:dyDescent="0.3">
      <c r="A1646" s="4" t="s">
        <v>167</v>
      </c>
      <c r="B1646" s="18">
        <v>45658</v>
      </c>
      <c r="C1646" s="4" t="s">
        <v>282</v>
      </c>
      <c r="D1646" s="4">
        <v>1</v>
      </c>
      <c r="E1646" s="15">
        <v>336348.59</v>
      </c>
      <c r="F1646" s="19">
        <v>1.1576</v>
      </c>
      <c r="G1646" s="20">
        <v>0</v>
      </c>
      <c r="H1646" s="4">
        <v>94.8</v>
      </c>
      <c r="I1646" s="4">
        <v>4</v>
      </c>
      <c r="J1646" s="4">
        <v>1</v>
      </c>
      <c r="K1646" s="21">
        <v>0.79490000000000005</v>
      </c>
      <c r="L1646" s="21">
        <v>2.3E-2</v>
      </c>
      <c r="M1646" s="4">
        <v>2</v>
      </c>
      <c r="N1646" s="4">
        <v>0</v>
      </c>
      <c r="O1646" s="4">
        <v>0</v>
      </c>
      <c r="P1646" s="4">
        <v>79.8</v>
      </c>
      <c r="Q1646" s="15">
        <v>13621.72</v>
      </c>
      <c r="R1646" s="15">
        <v>5266.92</v>
      </c>
      <c r="S1646" s="15">
        <v>898.01</v>
      </c>
      <c r="T1646" s="15">
        <v>347335.7</v>
      </c>
      <c r="U1646" s="22">
        <f t="shared" si="125"/>
        <v>354339.22</v>
      </c>
      <c r="V1646" s="23">
        <f t="shared" si="126"/>
        <v>-2.0163547829952291E-2</v>
      </c>
      <c r="W1646" s="24">
        <f>Parametros!$B$4*H1646+Parametros!$B$5*K1646*100+Parametros!$B$6*P1646+Parametros!$B$7*(1-L1646)*100</f>
        <v>87.641999999999996</v>
      </c>
      <c r="X1646" s="16">
        <f>INDEX('Tasa Referencia'!$B$2:$B$37,MATCH(B1646,'Tasa Referencia'!$A$2:$A$37,0))</f>
        <v>8.8900000000000007E-2</v>
      </c>
      <c r="Y1646" s="16">
        <f>INDEX('Catalogo Proveedores'!$N$2:$N$101,MATCH(A1646,'Catalogo Proveedores'!$A$2:$A$101,0))</f>
        <v>2.7799999999999998E-2</v>
      </c>
      <c r="Z1646" s="14">
        <v>2.2000000000000001E-4</v>
      </c>
      <c r="AA1646" s="16">
        <f t="shared" si="127"/>
        <v>0.11692</v>
      </c>
      <c r="AB1646" s="25">
        <f t="shared" si="128"/>
        <v>9.2571596532573519E-3</v>
      </c>
      <c r="AC1646" s="23">
        <f t="shared" si="129"/>
        <v>-2.9420707483209643E-2</v>
      </c>
    </row>
    <row r="1647" spans="1:29" x14ac:dyDescent="0.3">
      <c r="A1647" s="4" t="s">
        <v>167</v>
      </c>
      <c r="B1647" s="18">
        <v>45689</v>
      </c>
      <c r="C1647" s="4" t="s">
        <v>282</v>
      </c>
      <c r="D1647" s="4">
        <v>2</v>
      </c>
      <c r="E1647" s="15">
        <v>360796.6</v>
      </c>
      <c r="F1647" s="19">
        <v>1.1576</v>
      </c>
      <c r="G1647" s="20">
        <v>0</v>
      </c>
      <c r="H1647" s="4">
        <v>96.5</v>
      </c>
      <c r="I1647" s="4">
        <v>4</v>
      </c>
      <c r="J1647" s="4">
        <v>1</v>
      </c>
      <c r="K1647" s="21">
        <v>0.81520000000000004</v>
      </c>
      <c r="L1647" s="21">
        <v>1.47E-2</v>
      </c>
      <c r="M1647" s="4">
        <v>1</v>
      </c>
      <c r="N1647" s="4">
        <v>0</v>
      </c>
      <c r="O1647" s="4">
        <v>0</v>
      </c>
      <c r="P1647" s="4">
        <v>79.400000000000006</v>
      </c>
      <c r="Q1647" s="15">
        <v>1063.6099999999999</v>
      </c>
      <c r="R1647" s="15">
        <v>3651.5</v>
      </c>
      <c r="S1647" s="15">
        <v>692.73</v>
      </c>
      <c r="T1647" s="15">
        <v>375177.08</v>
      </c>
      <c r="U1647" s="22">
        <f t="shared" si="125"/>
        <v>364818.98</v>
      </c>
      <c r="V1647" s="23">
        <f t="shared" si="126"/>
        <v>2.7608562868499414E-2</v>
      </c>
      <c r="W1647" s="24">
        <f>Parametros!$B$4*H1647+Parametros!$B$5*K1647*100+Parametros!$B$6*P1647+Parametros!$B$7*(1-L1647)*100</f>
        <v>88.890499999999989</v>
      </c>
      <c r="X1647" s="16">
        <f>INDEX('Tasa Referencia'!$B$2:$B$37,MATCH(B1647,'Tasa Referencia'!$A$2:$A$37,0))</f>
        <v>8.8300000000000003E-2</v>
      </c>
      <c r="Y1647" s="16">
        <f>INDEX('Catalogo Proveedores'!$N$2:$N$101,MATCH(A1647,'Catalogo Proveedores'!$A$2:$A$101,0))</f>
        <v>2.7799999999999998E-2</v>
      </c>
      <c r="Z1647" s="14">
        <v>1.6999999999999999E-3</v>
      </c>
      <c r="AA1647" s="16">
        <f t="shared" si="127"/>
        <v>0.1178</v>
      </c>
      <c r="AB1647" s="25">
        <f t="shared" si="128"/>
        <v>9.3234002778814773E-3</v>
      </c>
      <c r="AC1647" s="23">
        <f t="shared" si="129"/>
        <v>1.8285162590617937E-2</v>
      </c>
    </row>
    <row r="1648" spans="1:29" x14ac:dyDescent="0.3">
      <c r="A1648" s="4" t="s">
        <v>167</v>
      </c>
      <c r="B1648" s="18">
        <v>45717</v>
      </c>
      <c r="C1648" s="4" t="s">
        <v>282</v>
      </c>
      <c r="D1648" s="4">
        <v>3</v>
      </c>
      <c r="E1648" s="15">
        <v>338194.05</v>
      </c>
      <c r="F1648" s="19">
        <v>1.1576</v>
      </c>
      <c r="G1648" s="20">
        <v>0</v>
      </c>
      <c r="H1648" s="4">
        <v>93</v>
      </c>
      <c r="I1648" s="4">
        <v>4</v>
      </c>
      <c r="J1648" s="4">
        <v>1</v>
      </c>
      <c r="K1648" s="21">
        <v>0.73040000000000005</v>
      </c>
      <c r="L1648" s="21">
        <v>0.02</v>
      </c>
      <c r="M1648" s="4">
        <v>2</v>
      </c>
      <c r="N1648" s="4">
        <v>0</v>
      </c>
      <c r="O1648" s="4">
        <v>0</v>
      </c>
      <c r="P1648" s="4">
        <v>85.5</v>
      </c>
      <c r="Q1648" s="15">
        <v>2221.66</v>
      </c>
      <c r="R1648" s="15">
        <v>4275.78</v>
      </c>
      <c r="S1648" s="15">
        <v>810.54</v>
      </c>
      <c r="T1648" s="15">
        <v>346688.67</v>
      </c>
      <c r="U1648" s="22">
        <f t="shared" si="125"/>
        <v>343880.95</v>
      </c>
      <c r="V1648" s="23">
        <f t="shared" si="126"/>
        <v>8.0986782752374697E-3</v>
      </c>
      <c r="W1648" s="24">
        <f>Parametros!$B$4*H1648+Parametros!$B$5*K1648*100+Parametros!$B$6*P1648+Parametros!$B$7*(1-L1648)*100</f>
        <v>86.262000000000015</v>
      </c>
      <c r="X1648" s="16">
        <f>INDEX('Tasa Referencia'!$B$2:$B$37,MATCH(B1648,'Tasa Referencia'!$A$2:$A$37,0))</f>
        <v>8.6800000000000002E-2</v>
      </c>
      <c r="Y1648" s="16">
        <f>INDEX('Catalogo Proveedores'!$N$2:$N$101,MATCH(A1648,'Catalogo Proveedores'!$A$2:$A$101,0))</f>
        <v>2.7799999999999998E-2</v>
      </c>
      <c r="Z1648" s="14">
        <v>4.0499999999999998E-3</v>
      </c>
      <c r="AA1648" s="16">
        <f t="shared" si="127"/>
        <v>0.11865000000000001</v>
      </c>
      <c r="AB1648" s="25">
        <f t="shared" si="128"/>
        <v>9.3873373287511885E-3</v>
      </c>
      <c r="AC1648" s="23">
        <f t="shared" si="129"/>
        <v>-1.2886590535137188E-3</v>
      </c>
    </row>
    <row r="1649" spans="1:29" x14ac:dyDescent="0.3">
      <c r="A1649" s="4" t="s">
        <v>167</v>
      </c>
      <c r="B1649" s="18">
        <v>45748</v>
      </c>
      <c r="C1649" s="4" t="s">
        <v>282</v>
      </c>
      <c r="D1649" s="4">
        <v>4</v>
      </c>
      <c r="E1649" s="15">
        <v>397047.34</v>
      </c>
      <c r="F1649" s="19">
        <v>1.2053</v>
      </c>
      <c r="G1649" s="20">
        <v>4.1200000000000001E-2</v>
      </c>
      <c r="H1649" s="4">
        <v>88.7</v>
      </c>
      <c r="I1649" s="4">
        <v>4</v>
      </c>
      <c r="J1649" s="4">
        <v>0</v>
      </c>
      <c r="K1649" s="21">
        <v>0.88109999999999999</v>
      </c>
      <c r="L1649" s="21">
        <v>6.7500000000000004E-2</v>
      </c>
      <c r="M1649" s="4">
        <v>3</v>
      </c>
      <c r="N1649" s="4">
        <v>0</v>
      </c>
      <c r="O1649" s="4">
        <v>0</v>
      </c>
      <c r="P1649" s="4">
        <v>80.5</v>
      </c>
      <c r="Q1649" s="15">
        <v>40881.760000000002</v>
      </c>
      <c r="R1649" s="15">
        <v>14138.07</v>
      </c>
      <c r="S1649" s="15">
        <v>2410.7600000000002</v>
      </c>
      <c r="T1649" s="15">
        <v>437547.19</v>
      </c>
      <c r="U1649" s="22">
        <f t="shared" si="125"/>
        <v>449656.41000000003</v>
      </c>
      <c r="V1649" s="23">
        <f t="shared" si="126"/>
        <v>-2.7675232013260172E-2</v>
      </c>
      <c r="W1649" s="24">
        <f>Parametros!$B$4*H1649+Parametros!$B$5*K1649*100+Parametros!$B$6*P1649+Parametros!$B$7*(1-L1649)*100</f>
        <v>87.5655</v>
      </c>
      <c r="X1649" s="16">
        <f>INDEX('Tasa Referencia'!$B$2:$B$37,MATCH(B1649,'Tasa Referencia'!$A$2:$A$37,0))</f>
        <v>8.4000000000000005E-2</v>
      </c>
      <c r="Y1649" s="16">
        <f>INDEX('Catalogo Proveedores'!$N$2:$N$101,MATCH(A1649,'Catalogo Proveedores'!$A$2:$A$101,0))</f>
        <v>2.7799999999999998E-2</v>
      </c>
      <c r="Z1649" s="14">
        <v>1.8400000000000001E-3</v>
      </c>
      <c r="AA1649" s="16">
        <f t="shared" si="127"/>
        <v>0.11364</v>
      </c>
      <c r="AB1649" s="25">
        <f t="shared" si="128"/>
        <v>9.009840575720629E-3</v>
      </c>
      <c r="AC1649" s="23">
        <f t="shared" si="129"/>
        <v>-3.6685072588980801E-2</v>
      </c>
    </row>
    <row r="1650" spans="1:29" x14ac:dyDescent="0.3">
      <c r="A1650" s="4" t="s">
        <v>167</v>
      </c>
      <c r="B1650" s="18">
        <v>45778</v>
      </c>
      <c r="C1650" s="4" t="s">
        <v>282</v>
      </c>
      <c r="D1650" s="4">
        <v>5</v>
      </c>
      <c r="E1650" s="15">
        <v>379154.57</v>
      </c>
      <c r="F1650" s="19">
        <v>1.2053</v>
      </c>
      <c r="G1650" s="20">
        <v>0</v>
      </c>
      <c r="H1650" s="4">
        <v>91.1</v>
      </c>
      <c r="I1650" s="4">
        <v>4</v>
      </c>
      <c r="J1650" s="4">
        <v>1</v>
      </c>
      <c r="K1650" s="21">
        <v>0.82130000000000003</v>
      </c>
      <c r="L1650" s="21">
        <v>2.1999999999999999E-2</v>
      </c>
      <c r="M1650" s="4">
        <v>2</v>
      </c>
      <c r="N1650" s="4">
        <v>0</v>
      </c>
      <c r="O1650" s="4">
        <v>0</v>
      </c>
      <c r="P1650" s="4">
        <v>77</v>
      </c>
      <c r="Q1650" s="15">
        <v>22924.35</v>
      </c>
      <c r="R1650" s="15">
        <v>3658.47</v>
      </c>
      <c r="S1650" s="15">
        <v>979.55</v>
      </c>
      <c r="T1650" s="15">
        <v>398374.66</v>
      </c>
      <c r="U1650" s="22">
        <f t="shared" si="125"/>
        <v>404757.83999999997</v>
      </c>
      <c r="V1650" s="23">
        <f t="shared" si="126"/>
        <v>-1.602305728983865E-2</v>
      </c>
      <c r="W1650" s="24">
        <f>Parametros!$B$4*H1650+Parametros!$B$5*K1650*100+Parametros!$B$6*P1650+Parametros!$B$7*(1-L1650)*100</f>
        <v>86.593999999999994</v>
      </c>
      <c r="X1650" s="16">
        <f>INDEX('Tasa Referencia'!$B$2:$B$37,MATCH(B1650,'Tasa Referencia'!$A$2:$A$37,0))</f>
        <v>8.1699999999999995E-2</v>
      </c>
      <c r="Y1650" s="16">
        <f>INDEX('Catalogo Proveedores'!$N$2:$N$101,MATCH(A1650,'Catalogo Proveedores'!$A$2:$A$101,0))</f>
        <v>2.7799999999999998E-2</v>
      </c>
      <c r="Z1650" s="14">
        <v>1.2199999999999999E-3</v>
      </c>
      <c r="AA1650" s="16">
        <f t="shared" si="127"/>
        <v>0.11071999999999999</v>
      </c>
      <c r="AB1650" s="25">
        <f t="shared" si="128"/>
        <v>8.7891038140370803E-3</v>
      </c>
      <c r="AC1650" s="23">
        <f t="shared" si="129"/>
        <v>-2.481216110387573E-2</v>
      </c>
    </row>
    <row r="1651" spans="1:29" x14ac:dyDescent="0.3">
      <c r="A1651" s="4" t="s">
        <v>167</v>
      </c>
      <c r="B1651" s="18">
        <v>45809</v>
      </c>
      <c r="C1651" s="4" t="s">
        <v>282</v>
      </c>
      <c r="D1651" s="4">
        <v>6</v>
      </c>
      <c r="E1651" s="15">
        <v>373657.97</v>
      </c>
      <c r="F1651" s="19">
        <v>1.2053</v>
      </c>
      <c r="G1651" s="20">
        <v>0</v>
      </c>
      <c r="H1651" s="4">
        <v>91.5</v>
      </c>
      <c r="I1651" s="4">
        <v>5</v>
      </c>
      <c r="J1651" s="4">
        <v>1</v>
      </c>
      <c r="K1651" s="21">
        <v>0.85440000000000005</v>
      </c>
      <c r="L1651" s="21">
        <v>3.2199999999999999E-2</v>
      </c>
      <c r="M1651" s="4">
        <v>1</v>
      </c>
      <c r="N1651" s="4">
        <v>0</v>
      </c>
      <c r="O1651" s="4">
        <v>0</v>
      </c>
      <c r="P1651" s="4">
        <v>76.599999999999994</v>
      </c>
      <c r="Q1651" s="15">
        <v>963.8</v>
      </c>
      <c r="R1651" s="15">
        <v>7975.85</v>
      </c>
      <c r="S1651" s="15">
        <v>1306.1500000000001</v>
      </c>
      <c r="T1651" s="15">
        <v>394048.98</v>
      </c>
      <c r="U1651" s="22">
        <f t="shared" si="125"/>
        <v>381291.46999999991</v>
      </c>
      <c r="V1651" s="23">
        <f t="shared" si="126"/>
        <v>3.2375442261010468E-2</v>
      </c>
      <c r="W1651" s="24">
        <f>Parametros!$B$4*H1651+Parametros!$B$5*K1651*100+Parametros!$B$6*P1651+Parametros!$B$7*(1-L1651)*100</f>
        <v>87.494</v>
      </c>
      <c r="X1651" s="16">
        <f>INDEX('Tasa Referencia'!$B$2:$B$37,MATCH(B1651,'Tasa Referencia'!$A$2:$A$37,0))</f>
        <v>8.1600000000000006E-2</v>
      </c>
      <c r="Y1651" s="16">
        <f>INDEX('Catalogo Proveedores'!$N$2:$N$101,MATCH(A1651,'Catalogo Proveedores'!$A$2:$A$101,0))</f>
        <v>2.7799999999999998E-2</v>
      </c>
      <c r="Z1651" s="14">
        <v>4.2000000000000002E-4</v>
      </c>
      <c r="AA1651" s="16">
        <f t="shared" si="127"/>
        <v>0.10982</v>
      </c>
      <c r="AB1651" s="25">
        <f t="shared" si="128"/>
        <v>8.7209612617260568E-3</v>
      </c>
      <c r="AC1651" s="23">
        <f t="shared" si="129"/>
        <v>2.3654480999284411E-2</v>
      </c>
    </row>
    <row r="1652" spans="1:29" x14ac:dyDescent="0.3">
      <c r="A1652" s="4" t="s">
        <v>167</v>
      </c>
      <c r="B1652" s="18">
        <v>45839</v>
      </c>
      <c r="C1652" s="4" t="s">
        <v>282</v>
      </c>
      <c r="D1652" s="4">
        <v>7</v>
      </c>
      <c r="E1652" s="15">
        <v>383537.34</v>
      </c>
      <c r="F1652" s="19">
        <v>1.2053</v>
      </c>
      <c r="G1652" s="20">
        <v>0</v>
      </c>
      <c r="H1652" s="4">
        <v>93.7</v>
      </c>
      <c r="I1652" s="4">
        <v>4</v>
      </c>
      <c r="J1652" s="4">
        <v>1</v>
      </c>
      <c r="K1652" s="21">
        <v>0.8417</v>
      </c>
      <c r="L1652" s="21">
        <v>3.5700000000000003E-2</v>
      </c>
      <c r="M1652" s="4">
        <v>1</v>
      </c>
      <c r="N1652" s="4">
        <v>0</v>
      </c>
      <c r="O1652" s="4">
        <v>0</v>
      </c>
      <c r="P1652" s="4">
        <v>78.900000000000006</v>
      </c>
      <c r="Q1652" s="15">
        <v>3877.26</v>
      </c>
      <c r="R1652" s="15">
        <v>7462.62</v>
      </c>
      <c r="S1652" s="15">
        <v>1461.73</v>
      </c>
      <c r="T1652" s="15">
        <v>399199.91</v>
      </c>
      <c r="U1652" s="22">
        <f t="shared" si="125"/>
        <v>393415.49000000005</v>
      </c>
      <c r="V1652" s="23">
        <f t="shared" si="126"/>
        <v>1.4490033326911135E-2</v>
      </c>
      <c r="W1652" s="24">
        <f>Parametros!$B$4*H1652+Parametros!$B$5*K1652*100+Parametros!$B$6*P1652+Parametros!$B$7*(1-L1652)*100</f>
        <v>88.290500000000009</v>
      </c>
      <c r="X1652" s="16">
        <f>INDEX('Tasa Referencia'!$B$2:$B$37,MATCH(B1652,'Tasa Referencia'!$A$2:$A$37,0))</f>
        <v>8.0699999999999994E-2</v>
      </c>
      <c r="Y1652" s="16">
        <f>INDEX('Catalogo Proveedores'!$N$2:$N$101,MATCH(A1652,'Catalogo Proveedores'!$A$2:$A$101,0))</f>
        <v>2.7799999999999998E-2</v>
      </c>
      <c r="Z1652" s="14">
        <v>6.2E-4</v>
      </c>
      <c r="AA1652" s="16">
        <f t="shared" si="127"/>
        <v>0.10911999999999998</v>
      </c>
      <c r="AB1652" s="25">
        <f t="shared" si="128"/>
        <v>8.6679264692901548E-3</v>
      </c>
      <c r="AC1652" s="23">
        <f t="shared" si="129"/>
        <v>5.8221068576209799E-3</v>
      </c>
    </row>
    <row r="1653" spans="1:29" x14ac:dyDescent="0.3">
      <c r="A1653" s="4" t="s">
        <v>167</v>
      </c>
      <c r="B1653" s="18">
        <v>45870</v>
      </c>
      <c r="C1653" s="4" t="s">
        <v>282</v>
      </c>
      <c r="D1653" s="4">
        <v>8</v>
      </c>
      <c r="E1653" s="15">
        <v>384418.29</v>
      </c>
      <c r="F1653" s="19">
        <v>1.2053</v>
      </c>
      <c r="G1653" s="20">
        <v>0</v>
      </c>
      <c r="H1653" s="4">
        <v>93.8</v>
      </c>
      <c r="I1653" s="4">
        <v>5</v>
      </c>
      <c r="J1653" s="4">
        <v>1</v>
      </c>
      <c r="K1653" s="21">
        <v>0.82520000000000004</v>
      </c>
      <c r="L1653" s="21">
        <v>1.9E-2</v>
      </c>
      <c r="M1653" s="4">
        <v>0</v>
      </c>
      <c r="N1653" s="4">
        <v>0</v>
      </c>
      <c r="O1653" s="4">
        <v>0</v>
      </c>
      <c r="P1653" s="4">
        <v>77.7</v>
      </c>
      <c r="Q1653" s="15">
        <v>0</v>
      </c>
      <c r="R1653" s="15">
        <v>4155.78</v>
      </c>
      <c r="S1653" s="15">
        <v>887.98</v>
      </c>
      <c r="T1653" s="15">
        <v>418216.87</v>
      </c>
      <c r="U1653" s="22">
        <f t="shared" si="125"/>
        <v>387686.09</v>
      </c>
      <c r="V1653" s="23">
        <f t="shared" si="126"/>
        <v>7.3002267938163209E-2</v>
      </c>
      <c r="W1653" s="24">
        <f>Parametros!$B$4*H1653+Parametros!$B$5*K1653*100+Parametros!$B$6*P1653+Parametros!$B$7*(1-L1653)*100</f>
        <v>87.841000000000008</v>
      </c>
      <c r="X1653" s="16">
        <f>INDEX('Tasa Referencia'!$B$2:$B$37,MATCH(B1653,'Tasa Referencia'!$A$2:$A$37,0))</f>
        <v>7.7399999999999997E-2</v>
      </c>
      <c r="Y1653" s="16">
        <f>INDEX('Catalogo Proveedores'!$N$2:$N$101,MATCH(A1653,'Catalogo Proveedores'!$A$2:$A$101,0))</f>
        <v>2.7799999999999998E-2</v>
      </c>
      <c r="Z1653" s="14">
        <v>2.2300000000000002E-3</v>
      </c>
      <c r="AA1653" s="16">
        <f t="shared" si="127"/>
        <v>0.10742999999999998</v>
      </c>
      <c r="AB1653" s="25">
        <f t="shared" si="128"/>
        <v>8.5397587595594793E-3</v>
      </c>
      <c r="AC1653" s="23">
        <f t="shared" si="129"/>
        <v>6.446250917860373E-2</v>
      </c>
    </row>
    <row r="1654" spans="1:29" x14ac:dyDescent="0.3">
      <c r="A1654" s="4" t="s">
        <v>167</v>
      </c>
      <c r="B1654" s="18">
        <v>45901</v>
      </c>
      <c r="C1654" s="4" t="s">
        <v>282</v>
      </c>
      <c r="D1654" s="4">
        <v>9</v>
      </c>
      <c r="E1654" s="15">
        <v>352375.46</v>
      </c>
      <c r="F1654" s="19">
        <v>1.2412000000000001</v>
      </c>
      <c r="G1654" s="20">
        <v>2.98E-2</v>
      </c>
      <c r="H1654" s="4">
        <v>92.7</v>
      </c>
      <c r="I1654" s="4">
        <v>4</v>
      </c>
      <c r="J1654" s="4">
        <v>1</v>
      </c>
      <c r="K1654" s="21">
        <v>0.77549999999999997</v>
      </c>
      <c r="L1654" s="21">
        <v>3.1800000000000002E-2</v>
      </c>
      <c r="M1654" s="4">
        <v>0</v>
      </c>
      <c r="N1654" s="4">
        <v>1</v>
      </c>
      <c r="O1654" s="4">
        <v>9.1</v>
      </c>
      <c r="P1654" s="4">
        <v>77.7</v>
      </c>
      <c r="Q1654" s="15">
        <v>12501.82</v>
      </c>
      <c r="R1654" s="15">
        <v>6411.79</v>
      </c>
      <c r="S1654" s="15">
        <v>1220.6400000000001</v>
      </c>
      <c r="T1654" s="15">
        <v>382423.58</v>
      </c>
      <c r="U1654" s="22">
        <f t="shared" si="125"/>
        <v>370068.43</v>
      </c>
      <c r="V1654" s="23">
        <f t="shared" si="126"/>
        <v>3.2307500494608683E-2</v>
      </c>
      <c r="W1654" s="24">
        <f>Parametros!$B$4*H1654+Parametros!$B$5*K1654*100+Parametros!$B$6*P1654+Parametros!$B$7*(1-L1654)*100</f>
        <v>85.772999999999996</v>
      </c>
      <c r="X1654" s="16">
        <f>INDEX('Tasa Referencia'!$B$2:$B$37,MATCH(B1654,'Tasa Referencia'!$A$2:$A$37,0))</f>
        <v>7.4899999999999994E-2</v>
      </c>
      <c r="Y1654" s="16">
        <f>INDEX('Catalogo Proveedores'!$N$2:$N$101,MATCH(A1654,'Catalogo Proveedores'!$A$2:$A$101,0))</f>
        <v>2.7799999999999998E-2</v>
      </c>
      <c r="Z1654" s="14">
        <v>1.7099999999999999E-3</v>
      </c>
      <c r="AA1654" s="16">
        <f t="shared" si="127"/>
        <v>0.10440999999999999</v>
      </c>
      <c r="AB1654" s="25">
        <f t="shared" si="128"/>
        <v>8.3102782188335667E-3</v>
      </c>
      <c r="AC1654" s="23">
        <f t="shared" si="129"/>
        <v>2.3997222275775117E-2</v>
      </c>
    </row>
    <row r="1655" spans="1:29" x14ac:dyDescent="0.3">
      <c r="A1655" s="4" t="s">
        <v>167</v>
      </c>
      <c r="B1655" s="18">
        <v>45931</v>
      </c>
      <c r="C1655" s="4" t="s">
        <v>282</v>
      </c>
      <c r="D1655" s="4">
        <v>10</v>
      </c>
      <c r="E1655" s="15">
        <v>344932.72</v>
      </c>
      <c r="F1655" s="19">
        <v>1.2412000000000001</v>
      </c>
      <c r="G1655" s="20">
        <v>0</v>
      </c>
      <c r="H1655" s="4">
        <v>89.4</v>
      </c>
      <c r="I1655" s="4">
        <v>4</v>
      </c>
      <c r="J1655" s="4">
        <v>1</v>
      </c>
      <c r="K1655" s="21">
        <v>0.68200000000000005</v>
      </c>
      <c r="L1655" s="21">
        <v>5.96E-2</v>
      </c>
      <c r="M1655" s="4">
        <v>3</v>
      </c>
      <c r="N1655" s="4">
        <v>1</v>
      </c>
      <c r="O1655" s="4">
        <v>5.9</v>
      </c>
      <c r="P1655" s="4">
        <v>82.5</v>
      </c>
      <c r="Q1655" s="15">
        <v>30121.33</v>
      </c>
      <c r="R1655" s="15">
        <v>12639.6</v>
      </c>
      <c r="S1655" s="15">
        <v>2057.35</v>
      </c>
      <c r="T1655" s="15">
        <v>340167.13</v>
      </c>
      <c r="U1655" s="22">
        <f t="shared" si="125"/>
        <v>385636.3</v>
      </c>
      <c r="V1655" s="23">
        <f t="shared" si="126"/>
        <v>-0.13366714767532062</v>
      </c>
      <c r="W1655" s="24">
        <f>Parametros!$B$4*H1655+Parametros!$B$5*K1655*100+Parametros!$B$6*P1655+Parametros!$B$7*(1-L1655)*100</f>
        <v>82.355999999999995</v>
      </c>
      <c r="X1655" s="16">
        <f>INDEX('Tasa Referencia'!$B$2:$B$37,MATCH(B1655,'Tasa Referencia'!$A$2:$A$37,0))</f>
        <v>7.4300000000000005E-2</v>
      </c>
      <c r="Y1655" s="16">
        <f>INDEX('Catalogo Proveedores'!$N$2:$N$101,MATCH(A1655,'Catalogo Proveedores'!$A$2:$A$101,0))</f>
        <v>2.7799999999999998E-2</v>
      </c>
      <c r="Z1655" s="14">
        <v>-1.01E-3</v>
      </c>
      <c r="AA1655" s="16">
        <f t="shared" si="127"/>
        <v>0.10109</v>
      </c>
      <c r="AB1655" s="25">
        <f t="shared" si="128"/>
        <v>8.0573368788690036E-3</v>
      </c>
      <c r="AC1655" s="23">
        <f t="shared" si="129"/>
        <v>-0.14172448455418962</v>
      </c>
    </row>
    <row r="1656" spans="1:29" x14ac:dyDescent="0.3">
      <c r="A1656" s="4" t="s">
        <v>167</v>
      </c>
      <c r="B1656" s="18">
        <v>45962</v>
      </c>
      <c r="C1656" s="4" t="s">
        <v>282</v>
      </c>
      <c r="D1656" s="4">
        <v>11</v>
      </c>
      <c r="E1656" s="15">
        <v>356137.27</v>
      </c>
      <c r="F1656" s="19">
        <v>1.2412000000000001</v>
      </c>
      <c r="G1656" s="20">
        <v>0</v>
      </c>
      <c r="H1656" s="4">
        <v>87.9</v>
      </c>
      <c r="I1656" s="4">
        <v>4</v>
      </c>
      <c r="J1656" s="4">
        <v>1</v>
      </c>
      <c r="K1656" s="21">
        <v>0.83220000000000005</v>
      </c>
      <c r="L1656" s="21">
        <v>4.9700000000000001E-2</v>
      </c>
      <c r="M1656" s="4">
        <v>0</v>
      </c>
      <c r="N1656" s="4">
        <v>1</v>
      </c>
      <c r="O1656" s="4">
        <v>5.5</v>
      </c>
      <c r="P1656" s="4">
        <v>80.5</v>
      </c>
      <c r="Q1656" s="15">
        <v>8652.6299999999992</v>
      </c>
      <c r="R1656" s="15">
        <v>10754.45</v>
      </c>
      <c r="S1656" s="15">
        <v>1805.48</v>
      </c>
      <c r="T1656" s="15">
        <v>372534.94</v>
      </c>
      <c r="U1656" s="22">
        <f t="shared" si="125"/>
        <v>373738.87000000005</v>
      </c>
      <c r="V1656" s="23">
        <f t="shared" si="126"/>
        <v>-3.2317237142912049E-3</v>
      </c>
      <c r="W1656" s="24">
        <f>Parametros!$B$4*H1656+Parametros!$B$5*K1656*100+Parametros!$B$6*P1656+Parametros!$B$7*(1-L1656)*100</f>
        <v>86.085499999999996</v>
      </c>
      <c r="X1656" s="16">
        <f>INDEX('Tasa Referencia'!$B$2:$B$37,MATCH(B1656,'Tasa Referencia'!$A$2:$A$37,0))</f>
        <v>7.2800000000000004E-2</v>
      </c>
      <c r="Y1656" s="16">
        <f>INDEX('Catalogo Proveedores'!$N$2:$N$101,MATCH(A1656,'Catalogo Proveedores'!$A$2:$A$101,0))</f>
        <v>2.7799999999999998E-2</v>
      </c>
      <c r="Z1656" s="14">
        <v>1.1299999999999999E-3</v>
      </c>
      <c r="AA1656" s="16">
        <f t="shared" si="127"/>
        <v>0.10173</v>
      </c>
      <c r="AB1656" s="25">
        <f t="shared" si="128"/>
        <v>8.1061510000219883E-3</v>
      </c>
      <c r="AC1656" s="23">
        <f t="shared" si="129"/>
        <v>-1.1337874714313193E-2</v>
      </c>
    </row>
    <row r="1657" spans="1:29" x14ac:dyDescent="0.3">
      <c r="A1657" s="4" t="s">
        <v>167</v>
      </c>
      <c r="B1657" s="18">
        <v>45992</v>
      </c>
      <c r="C1657" s="4" t="s">
        <v>282</v>
      </c>
      <c r="D1657" s="4">
        <v>12</v>
      </c>
      <c r="E1657" s="15">
        <v>290149.76000000001</v>
      </c>
      <c r="F1657" s="19">
        <v>1.2412000000000001</v>
      </c>
      <c r="G1657" s="20">
        <v>0</v>
      </c>
      <c r="H1657" s="4">
        <v>89.2</v>
      </c>
      <c r="I1657" s="4">
        <v>4</v>
      </c>
      <c r="J1657" s="4">
        <v>1</v>
      </c>
      <c r="K1657" s="21">
        <v>0.81779999999999997</v>
      </c>
      <c r="L1657" s="21">
        <v>4.2000000000000003E-2</v>
      </c>
      <c r="M1657" s="4">
        <v>1</v>
      </c>
      <c r="N1657" s="4">
        <v>0</v>
      </c>
      <c r="O1657" s="4">
        <v>0</v>
      </c>
      <c r="P1657" s="4">
        <v>79.099999999999994</v>
      </c>
      <c r="Q1657" s="15">
        <v>897.03</v>
      </c>
      <c r="R1657" s="15">
        <v>4919.29</v>
      </c>
      <c r="S1657" s="15">
        <v>1269.78</v>
      </c>
      <c r="T1657" s="15">
        <v>307049.39</v>
      </c>
      <c r="U1657" s="22">
        <f t="shared" si="125"/>
        <v>294696.3</v>
      </c>
      <c r="V1657" s="23">
        <f t="shared" si="126"/>
        <v>4.0231605736132631E-2</v>
      </c>
      <c r="W1657" s="24">
        <f>Parametros!$B$4*H1657+Parametros!$B$5*K1657*100+Parametros!$B$6*P1657+Parametros!$B$7*(1-L1657)*100</f>
        <v>85.944000000000003</v>
      </c>
      <c r="X1657" s="16">
        <f>INDEX('Tasa Referencia'!$B$2:$B$37,MATCH(B1657,'Tasa Referencia'!$A$2:$A$37,0))</f>
        <v>6.9599999999999995E-2</v>
      </c>
      <c r="Y1657" s="16">
        <f>INDEX('Catalogo Proveedores'!$N$2:$N$101,MATCH(A1657,'Catalogo Proveedores'!$A$2:$A$101,0))</f>
        <v>2.7799999999999998E-2</v>
      </c>
      <c r="Z1657" s="14">
        <v>3.3300000000000001E-3</v>
      </c>
      <c r="AA1657" s="16">
        <f t="shared" si="127"/>
        <v>0.10072999999999999</v>
      </c>
      <c r="AB1657" s="25">
        <f t="shared" si="128"/>
        <v>8.0298675050478607E-3</v>
      </c>
      <c r="AC1657" s="23">
        <f t="shared" si="129"/>
        <v>3.220173823108477E-2</v>
      </c>
    </row>
    <row r="1658" spans="1:29" x14ac:dyDescent="0.3">
      <c r="A1658" s="4" t="s">
        <v>169</v>
      </c>
      <c r="B1658" s="18">
        <v>44927</v>
      </c>
      <c r="C1658" s="4" t="s">
        <v>279</v>
      </c>
      <c r="D1658" s="4">
        <v>1</v>
      </c>
      <c r="E1658" s="15">
        <v>894935.71</v>
      </c>
      <c r="F1658" s="19">
        <v>1.0553999999999999</v>
      </c>
      <c r="G1658" s="20">
        <v>5.5399999999999998E-2</v>
      </c>
      <c r="H1658" s="4">
        <v>97.1</v>
      </c>
      <c r="I1658" s="4">
        <v>4</v>
      </c>
      <c r="J1658" s="4">
        <v>0</v>
      </c>
      <c r="K1658" s="21">
        <v>0.88639999999999997</v>
      </c>
      <c r="L1658" s="21">
        <v>1.15E-2</v>
      </c>
      <c r="M1658" s="4">
        <v>0</v>
      </c>
      <c r="N1658" s="4">
        <v>1</v>
      </c>
      <c r="O1658" s="4">
        <v>26</v>
      </c>
      <c r="P1658" s="4">
        <v>76</v>
      </c>
      <c r="Q1658" s="15">
        <v>60449.23</v>
      </c>
      <c r="R1658" s="15">
        <v>6932.99</v>
      </c>
      <c r="S1658" s="15">
        <v>3100.26</v>
      </c>
      <c r="T1658" s="15">
        <v>954577.92000000004</v>
      </c>
      <c r="U1658" s="22">
        <f t="shared" si="125"/>
        <v>959217.66999999993</v>
      </c>
      <c r="V1658" s="23">
        <f t="shared" si="126"/>
        <v>-4.8605251627859601E-3</v>
      </c>
      <c r="W1658" s="24">
        <f>Parametros!$B$4*H1658+Parametros!$B$5*K1658*100+Parametros!$B$6*P1658+Parametros!$B$7*(1-L1658)*100</f>
        <v>90.604499999999987</v>
      </c>
      <c r="X1658" s="16">
        <f>INDEX('Tasa Referencia'!$B$2:$B$37,MATCH(B1658,'Tasa Referencia'!$A$2:$A$37,0))</f>
        <v>0.1125</v>
      </c>
      <c r="Y1658" s="16">
        <f>INDEX('Catalogo Proveedores'!$N$2:$N$101,MATCH(A1658,'Catalogo Proveedores'!$A$2:$A$101,0))</f>
        <v>2.4E-2</v>
      </c>
      <c r="Z1658" s="14">
        <v>-2.2200000000000002E-3</v>
      </c>
      <c r="AA1658" s="16">
        <f t="shared" si="127"/>
        <v>0.13428000000000001</v>
      </c>
      <c r="AB1658" s="25">
        <f t="shared" si="128"/>
        <v>1.0555157464222642E-2</v>
      </c>
      <c r="AC1658" s="23">
        <f t="shared" si="129"/>
        <v>-1.5415682627008601E-2</v>
      </c>
    </row>
    <row r="1659" spans="1:29" x14ac:dyDescent="0.3">
      <c r="A1659" s="4" t="s">
        <v>169</v>
      </c>
      <c r="B1659" s="18">
        <v>44958</v>
      </c>
      <c r="C1659" s="4" t="s">
        <v>279</v>
      </c>
      <c r="D1659" s="4">
        <v>2</v>
      </c>
      <c r="E1659" s="15">
        <v>1014595.42</v>
      </c>
      <c r="F1659" s="19">
        <v>1.0553999999999999</v>
      </c>
      <c r="G1659" s="20">
        <v>0</v>
      </c>
      <c r="H1659" s="4">
        <v>96.9</v>
      </c>
      <c r="I1659" s="4">
        <v>5</v>
      </c>
      <c r="J1659" s="4">
        <v>1</v>
      </c>
      <c r="K1659" s="21">
        <v>0.89970000000000006</v>
      </c>
      <c r="L1659" s="21">
        <v>9.7000000000000003E-3</v>
      </c>
      <c r="M1659" s="4">
        <v>0</v>
      </c>
      <c r="N1659" s="4">
        <v>0</v>
      </c>
      <c r="O1659" s="4">
        <v>0</v>
      </c>
      <c r="P1659" s="4">
        <v>78.5</v>
      </c>
      <c r="Q1659" s="15">
        <v>0</v>
      </c>
      <c r="R1659" s="15">
        <v>3697.07</v>
      </c>
      <c r="S1659" s="15">
        <v>4983.43</v>
      </c>
      <c r="T1659" s="15">
        <v>1093289.27</v>
      </c>
      <c r="U1659" s="22">
        <f t="shared" si="125"/>
        <v>1013309.0599999999</v>
      </c>
      <c r="V1659" s="23">
        <f t="shared" si="126"/>
        <v>7.3155579401232101E-2</v>
      </c>
      <c r="W1659" s="24">
        <f>Parametros!$B$4*H1659+Parametros!$B$5*K1659*100+Parametros!$B$6*P1659+Parametros!$B$7*(1-L1659)*100</f>
        <v>91.460499999999996</v>
      </c>
      <c r="X1659" s="16">
        <f>INDEX('Tasa Referencia'!$B$2:$B$37,MATCH(B1659,'Tasa Referencia'!$A$2:$A$37,0))</f>
        <v>0.11409999999999999</v>
      </c>
      <c r="Y1659" s="16">
        <f>INDEX('Catalogo Proveedores'!$N$2:$N$101,MATCH(A1659,'Catalogo Proveedores'!$A$2:$A$101,0))</f>
        <v>2.4E-2</v>
      </c>
      <c r="Z1659" s="14">
        <v>2.9199999999999999E-3</v>
      </c>
      <c r="AA1659" s="16">
        <f t="shared" si="127"/>
        <v>0.14102000000000001</v>
      </c>
      <c r="AB1659" s="25">
        <f t="shared" si="128"/>
        <v>1.1054201057538737E-2</v>
      </c>
      <c r="AC1659" s="23">
        <f t="shared" si="129"/>
        <v>6.2101378343693364E-2</v>
      </c>
    </row>
    <row r="1660" spans="1:29" x14ac:dyDescent="0.3">
      <c r="A1660" s="4" t="s">
        <v>169</v>
      </c>
      <c r="B1660" s="18">
        <v>44986</v>
      </c>
      <c r="C1660" s="4" t="s">
        <v>279</v>
      </c>
      <c r="D1660" s="4">
        <v>3</v>
      </c>
      <c r="E1660" s="15">
        <v>1121060.5</v>
      </c>
      <c r="F1660" s="19">
        <v>1.0553999999999999</v>
      </c>
      <c r="G1660" s="20">
        <v>0</v>
      </c>
      <c r="H1660" s="4">
        <v>98.6</v>
      </c>
      <c r="I1660" s="4">
        <v>4</v>
      </c>
      <c r="J1660" s="4">
        <v>0</v>
      </c>
      <c r="K1660" s="21">
        <v>0.89119999999999999</v>
      </c>
      <c r="L1660" s="21">
        <v>6.0000000000000001E-3</v>
      </c>
      <c r="M1660" s="4">
        <v>0</v>
      </c>
      <c r="N1660" s="4">
        <v>0</v>
      </c>
      <c r="O1660" s="4">
        <v>0</v>
      </c>
      <c r="P1660" s="4">
        <v>84.5</v>
      </c>
      <c r="Q1660" s="15">
        <v>0</v>
      </c>
      <c r="R1660" s="15">
        <v>2477.65</v>
      </c>
      <c r="S1660" s="15">
        <v>2015.11</v>
      </c>
      <c r="T1660" s="15">
        <v>1207268.81</v>
      </c>
      <c r="U1660" s="22">
        <f t="shared" si="125"/>
        <v>1121523.0399999998</v>
      </c>
      <c r="V1660" s="23">
        <f t="shared" si="126"/>
        <v>7.1024588136257949E-2</v>
      </c>
      <c r="W1660" s="24">
        <f>Parametros!$B$4*H1660+Parametros!$B$5*K1660*100+Parametros!$B$6*P1660+Parametros!$B$7*(1-L1660)*100</f>
        <v>93.055999999999997</v>
      </c>
      <c r="X1660" s="16">
        <f>INDEX('Tasa Referencia'!$B$2:$B$37,MATCH(B1660,'Tasa Referencia'!$A$2:$A$37,0))</f>
        <v>0.114</v>
      </c>
      <c r="Y1660" s="16">
        <f>INDEX('Catalogo Proveedores'!$N$2:$N$101,MATCH(A1660,'Catalogo Proveedores'!$A$2:$A$101,0))</f>
        <v>2.4E-2</v>
      </c>
      <c r="Z1660" s="14">
        <v>2.7399999999999998E-3</v>
      </c>
      <c r="AA1660" s="16">
        <f t="shared" si="127"/>
        <v>0.14074</v>
      </c>
      <c r="AB1660" s="25">
        <f t="shared" si="128"/>
        <v>1.1033523139118984E-2</v>
      </c>
      <c r="AC1660" s="23">
        <f t="shared" si="129"/>
        <v>5.9991064997138965E-2</v>
      </c>
    </row>
    <row r="1661" spans="1:29" x14ac:dyDescent="0.3">
      <c r="A1661" s="4" t="s">
        <v>169</v>
      </c>
      <c r="B1661" s="18">
        <v>45017</v>
      </c>
      <c r="C1661" s="4" t="s">
        <v>279</v>
      </c>
      <c r="D1661" s="4">
        <v>4</v>
      </c>
      <c r="E1661" s="15">
        <v>1131806.83</v>
      </c>
      <c r="F1661" s="19">
        <v>1.0553999999999999</v>
      </c>
      <c r="G1661" s="20">
        <v>0</v>
      </c>
      <c r="H1661" s="4">
        <v>99.1</v>
      </c>
      <c r="I1661" s="4">
        <v>6</v>
      </c>
      <c r="J1661" s="4">
        <v>1</v>
      </c>
      <c r="K1661" s="21">
        <v>0.85719999999999996</v>
      </c>
      <c r="L1661" s="21">
        <v>3.5999999999999999E-3</v>
      </c>
      <c r="M1661" s="4">
        <v>1</v>
      </c>
      <c r="N1661" s="4">
        <v>0</v>
      </c>
      <c r="O1661" s="4">
        <v>0</v>
      </c>
      <c r="P1661" s="4">
        <v>80.099999999999994</v>
      </c>
      <c r="Q1661" s="15">
        <v>13124.61</v>
      </c>
      <c r="R1661" s="15">
        <v>1250.9100000000001</v>
      </c>
      <c r="S1661" s="15">
        <v>3483.39</v>
      </c>
      <c r="T1661" s="15">
        <v>1197631.92</v>
      </c>
      <c r="U1661" s="22">
        <f t="shared" si="125"/>
        <v>1142698.9600000002</v>
      </c>
      <c r="V1661" s="23">
        <f t="shared" si="126"/>
        <v>4.5867982543417625E-2</v>
      </c>
      <c r="W1661" s="24">
        <f>Parametros!$B$4*H1661+Parametros!$B$5*K1661*100+Parametros!$B$6*P1661+Parametros!$B$7*(1-L1661)*100</f>
        <v>91.36699999999999</v>
      </c>
      <c r="X1661" s="16">
        <f>INDEX('Tasa Referencia'!$B$2:$B$37,MATCH(B1661,'Tasa Referencia'!$A$2:$A$37,0))</f>
        <v>0.1119</v>
      </c>
      <c r="Y1661" s="16">
        <f>INDEX('Catalogo Proveedores'!$N$2:$N$101,MATCH(A1661,'Catalogo Proveedores'!$A$2:$A$101,0))</f>
        <v>2.4E-2</v>
      </c>
      <c r="Z1661" s="14">
        <v>9.2000000000000003E-4</v>
      </c>
      <c r="AA1661" s="16">
        <f t="shared" si="127"/>
        <v>0.13682</v>
      </c>
      <c r="AB1661" s="25">
        <f t="shared" si="128"/>
        <v>1.0743542711613374E-2</v>
      </c>
      <c r="AC1661" s="23">
        <f t="shared" si="129"/>
        <v>3.5124439831804251E-2</v>
      </c>
    </row>
    <row r="1662" spans="1:29" x14ac:dyDescent="0.3">
      <c r="A1662" s="4" t="s">
        <v>169</v>
      </c>
      <c r="B1662" s="18">
        <v>45047</v>
      </c>
      <c r="C1662" s="4" t="s">
        <v>279</v>
      </c>
      <c r="D1662" s="4">
        <v>5</v>
      </c>
      <c r="E1662" s="15">
        <v>1129927.49</v>
      </c>
      <c r="F1662" s="19">
        <v>1.0553999999999999</v>
      </c>
      <c r="G1662" s="20">
        <v>0</v>
      </c>
      <c r="H1662" s="4">
        <v>98.9</v>
      </c>
      <c r="I1662" s="4">
        <v>6</v>
      </c>
      <c r="J1662" s="4">
        <v>1</v>
      </c>
      <c r="K1662" s="21">
        <v>0.91659999999999997</v>
      </c>
      <c r="L1662" s="21">
        <v>6.4000000000000003E-3</v>
      </c>
      <c r="M1662" s="4">
        <v>0</v>
      </c>
      <c r="N1662" s="4">
        <v>0</v>
      </c>
      <c r="O1662" s="4">
        <v>0</v>
      </c>
      <c r="P1662" s="4">
        <v>80.8</v>
      </c>
      <c r="Q1662" s="15">
        <v>0</v>
      </c>
      <c r="R1662" s="15">
        <v>2282.92</v>
      </c>
      <c r="S1662" s="15">
        <v>4432.76</v>
      </c>
      <c r="T1662" s="15">
        <v>1241605.78</v>
      </c>
      <c r="U1662" s="22">
        <f t="shared" si="125"/>
        <v>1127777.6499999999</v>
      </c>
      <c r="V1662" s="23">
        <f t="shared" si="126"/>
        <v>9.1678157297238189E-2</v>
      </c>
      <c r="W1662" s="24">
        <f>Parametros!$B$4*H1662+Parametros!$B$5*K1662*100+Parametros!$B$6*P1662+Parametros!$B$7*(1-L1662)*100</f>
        <v>93.176999999999992</v>
      </c>
      <c r="X1662" s="16">
        <f>INDEX('Tasa Referencia'!$B$2:$B$37,MATCH(B1662,'Tasa Referencia'!$A$2:$A$37,0))</f>
        <v>0.11210000000000001</v>
      </c>
      <c r="Y1662" s="16">
        <f>INDEX('Catalogo Proveedores'!$N$2:$N$101,MATCH(A1662,'Catalogo Proveedores'!$A$2:$A$101,0))</f>
        <v>2.4E-2</v>
      </c>
      <c r="Z1662" s="14">
        <v>-1.98E-3</v>
      </c>
      <c r="AA1662" s="16">
        <f t="shared" si="127"/>
        <v>0.13411999999999999</v>
      </c>
      <c r="AB1662" s="25">
        <f t="shared" si="128"/>
        <v>1.0543277734377465E-2</v>
      </c>
      <c r="AC1662" s="23">
        <f t="shared" si="129"/>
        <v>8.1134879562860723E-2</v>
      </c>
    </row>
    <row r="1663" spans="1:29" x14ac:dyDescent="0.3">
      <c r="A1663" s="4" t="s">
        <v>169</v>
      </c>
      <c r="B1663" s="18">
        <v>45078</v>
      </c>
      <c r="C1663" s="4" t="s">
        <v>279</v>
      </c>
      <c r="D1663" s="4">
        <v>6</v>
      </c>
      <c r="E1663" s="15">
        <v>1148801.71</v>
      </c>
      <c r="F1663" s="19">
        <v>1.0553999999999999</v>
      </c>
      <c r="G1663" s="20">
        <v>0</v>
      </c>
      <c r="H1663" s="4">
        <v>99.6</v>
      </c>
      <c r="I1663" s="4">
        <v>6</v>
      </c>
      <c r="J1663" s="4">
        <v>1</v>
      </c>
      <c r="K1663" s="21">
        <v>0.90769999999999995</v>
      </c>
      <c r="L1663" s="21">
        <v>2.5000000000000001E-3</v>
      </c>
      <c r="M1663" s="4">
        <v>1</v>
      </c>
      <c r="N1663" s="4">
        <v>0</v>
      </c>
      <c r="O1663" s="4">
        <v>0</v>
      </c>
      <c r="P1663" s="4">
        <v>74.900000000000006</v>
      </c>
      <c r="Q1663" s="15">
        <v>2686.54</v>
      </c>
      <c r="R1663" s="15">
        <v>1802.58</v>
      </c>
      <c r="S1663" s="15">
        <v>3160.57</v>
      </c>
      <c r="T1663" s="15">
        <v>1298506.24</v>
      </c>
      <c r="U1663" s="22">
        <f t="shared" si="125"/>
        <v>1150130.26</v>
      </c>
      <c r="V1663" s="23">
        <f t="shared" si="126"/>
        <v>0.1142666669048891</v>
      </c>
      <c r="W1663" s="24">
        <f>Parametros!$B$4*H1663+Parametros!$B$5*K1663*100+Parametros!$B$6*P1663+Parametros!$B$7*(1-L1663)*100</f>
        <v>92.033500000000004</v>
      </c>
      <c r="X1663" s="16">
        <f>INDEX('Tasa Referencia'!$B$2:$B$37,MATCH(B1663,'Tasa Referencia'!$A$2:$A$37,0))</f>
        <v>0.1119</v>
      </c>
      <c r="Y1663" s="16">
        <f>INDEX('Catalogo Proveedores'!$N$2:$N$101,MATCH(A1663,'Catalogo Proveedores'!$A$2:$A$101,0))</f>
        <v>2.4E-2</v>
      </c>
      <c r="Z1663" s="14">
        <v>-4.0699999999999998E-3</v>
      </c>
      <c r="AA1663" s="16">
        <f t="shared" si="127"/>
        <v>0.13183</v>
      </c>
      <c r="AB1663" s="25">
        <f t="shared" si="128"/>
        <v>1.0373080538754742E-2</v>
      </c>
      <c r="AC1663" s="23">
        <f t="shared" si="129"/>
        <v>0.10389358636613436</v>
      </c>
    </row>
    <row r="1664" spans="1:29" x14ac:dyDescent="0.3">
      <c r="A1664" s="4" t="s">
        <v>169</v>
      </c>
      <c r="B1664" s="18">
        <v>45108</v>
      </c>
      <c r="C1664" s="4" t="s">
        <v>279</v>
      </c>
      <c r="D1664" s="4">
        <v>7</v>
      </c>
      <c r="E1664" s="15">
        <v>1125999.72</v>
      </c>
      <c r="F1664" s="19">
        <v>1.0553999999999999</v>
      </c>
      <c r="G1664" s="20">
        <v>0</v>
      </c>
      <c r="H1664" s="4">
        <v>96.6</v>
      </c>
      <c r="I1664" s="4">
        <v>5</v>
      </c>
      <c r="J1664" s="4">
        <v>1</v>
      </c>
      <c r="K1664" s="21">
        <v>0.89</v>
      </c>
      <c r="L1664" s="21">
        <v>7.4999999999999997E-3</v>
      </c>
      <c r="M1664" s="4">
        <v>0</v>
      </c>
      <c r="N1664" s="4">
        <v>1</v>
      </c>
      <c r="O1664" s="4">
        <v>63.1</v>
      </c>
      <c r="P1664" s="4">
        <v>78.2</v>
      </c>
      <c r="Q1664" s="15">
        <v>388250.37</v>
      </c>
      <c r="R1664" s="15">
        <v>3440.85</v>
      </c>
      <c r="S1664" s="15">
        <v>4787.3100000000004</v>
      </c>
      <c r="T1664" s="15">
        <v>1197524.08</v>
      </c>
      <c r="U1664" s="22">
        <f t="shared" si="125"/>
        <v>1512903.63</v>
      </c>
      <c r="V1664" s="23">
        <f t="shared" si="126"/>
        <v>-0.26335967290110757</v>
      </c>
      <c r="W1664" s="24">
        <f>Parametros!$B$4*H1664+Parametros!$B$5*K1664*100+Parametros!$B$6*P1664+Parametros!$B$7*(1-L1664)*100</f>
        <v>91.037500000000009</v>
      </c>
      <c r="X1664" s="16">
        <f>INDEX('Tasa Referencia'!$B$2:$B$37,MATCH(B1664,'Tasa Referencia'!$A$2:$A$37,0))</f>
        <v>0.1132</v>
      </c>
      <c r="Y1664" s="16">
        <f>INDEX('Catalogo Proveedores'!$N$2:$N$101,MATCH(A1664,'Catalogo Proveedores'!$A$2:$A$101,0))</f>
        <v>2.4E-2</v>
      </c>
      <c r="Z1664" s="14">
        <v>1.1E-4</v>
      </c>
      <c r="AA1664" s="16">
        <f t="shared" si="127"/>
        <v>0.13730999999999999</v>
      </c>
      <c r="AB1664" s="25">
        <f t="shared" si="128"/>
        <v>1.0779840346053948E-2</v>
      </c>
      <c r="AC1664" s="23">
        <f t="shared" si="129"/>
        <v>-0.27413951324716151</v>
      </c>
    </row>
    <row r="1665" spans="1:29" x14ac:dyDescent="0.3">
      <c r="A1665" s="4" t="s">
        <v>169</v>
      </c>
      <c r="B1665" s="18">
        <v>45139</v>
      </c>
      <c r="C1665" s="4" t="s">
        <v>279</v>
      </c>
      <c r="D1665" s="4">
        <v>8</v>
      </c>
      <c r="E1665" s="15">
        <v>1110123.69</v>
      </c>
      <c r="F1665" s="19">
        <v>1.0553999999999999</v>
      </c>
      <c r="G1665" s="20">
        <v>0</v>
      </c>
      <c r="H1665" s="4">
        <v>97.7</v>
      </c>
      <c r="I1665" s="4">
        <v>4</v>
      </c>
      <c r="J1665" s="4">
        <v>1</v>
      </c>
      <c r="K1665" s="21">
        <v>0.83040000000000003</v>
      </c>
      <c r="L1665" s="21">
        <v>5.8999999999999999E-3</v>
      </c>
      <c r="M1665" s="4">
        <v>1</v>
      </c>
      <c r="N1665" s="4">
        <v>0</v>
      </c>
      <c r="O1665" s="4">
        <v>0</v>
      </c>
      <c r="P1665" s="4">
        <v>75.900000000000006</v>
      </c>
      <c r="Q1665" s="15">
        <v>3674.58</v>
      </c>
      <c r="R1665" s="15">
        <v>2393.3200000000002</v>
      </c>
      <c r="S1665" s="15">
        <v>4177.1400000000003</v>
      </c>
      <c r="T1665" s="15">
        <v>1208527.94</v>
      </c>
      <c r="U1665" s="22">
        <f t="shared" si="125"/>
        <v>1112014.4500000002</v>
      </c>
      <c r="V1665" s="23">
        <f t="shared" si="126"/>
        <v>7.9860371287733545E-2</v>
      </c>
      <c r="W1665" s="24">
        <f>Parametros!$B$4*H1665+Parametros!$B$5*K1665*100+Parametros!$B$6*P1665+Parametros!$B$7*(1-L1665)*100</f>
        <v>89.19850000000001</v>
      </c>
      <c r="X1665" s="16">
        <f>INDEX('Tasa Referencia'!$B$2:$B$37,MATCH(B1665,'Tasa Referencia'!$A$2:$A$37,0))</f>
        <v>0.1124</v>
      </c>
      <c r="Y1665" s="16">
        <f>INDEX('Catalogo Proveedores'!$N$2:$N$101,MATCH(A1665,'Catalogo Proveedores'!$A$2:$A$101,0))</f>
        <v>2.4E-2</v>
      </c>
      <c r="Z1665" s="14">
        <v>-1.6299999999999999E-3</v>
      </c>
      <c r="AA1665" s="16">
        <f t="shared" si="127"/>
        <v>0.13477</v>
      </c>
      <c r="AB1665" s="25">
        <f t="shared" si="128"/>
        <v>1.0591529583682924E-2</v>
      </c>
      <c r="AC1665" s="23">
        <f t="shared" si="129"/>
        <v>6.9268841704050621E-2</v>
      </c>
    </row>
    <row r="1666" spans="1:29" x14ac:dyDescent="0.3">
      <c r="A1666" s="4" t="s">
        <v>169</v>
      </c>
      <c r="B1666" s="18">
        <v>45170</v>
      </c>
      <c r="C1666" s="4" t="s">
        <v>279</v>
      </c>
      <c r="D1666" s="4">
        <v>9</v>
      </c>
      <c r="E1666" s="15">
        <v>1004419.99</v>
      </c>
      <c r="F1666" s="19">
        <v>1.0553999999999999</v>
      </c>
      <c r="G1666" s="20">
        <v>0</v>
      </c>
      <c r="H1666" s="4">
        <v>92.6</v>
      </c>
      <c r="I1666" s="4">
        <v>4</v>
      </c>
      <c r="J1666" s="4">
        <v>1</v>
      </c>
      <c r="K1666" s="21">
        <v>0.71509999999999996</v>
      </c>
      <c r="L1666" s="21">
        <v>3.1199999999999999E-2</v>
      </c>
      <c r="M1666" s="4">
        <v>6</v>
      </c>
      <c r="N1666" s="4">
        <v>0</v>
      </c>
      <c r="O1666" s="4">
        <v>0</v>
      </c>
      <c r="P1666" s="4">
        <v>76.099999999999994</v>
      </c>
      <c r="Q1666" s="15">
        <v>27130.77</v>
      </c>
      <c r="R1666" s="15">
        <v>19784.63</v>
      </c>
      <c r="S1666" s="15">
        <v>11406.17</v>
      </c>
      <c r="T1666" s="15">
        <v>984768.71</v>
      </c>
      <c r="U1666" s="22">
        <f t="shared" ref="U1666:U1729" si="130">E1666+Q1666+R1666-S1666</f>
        <v>1039929.2199999999</v>
      </c>
      <c r="V1666" s="23">
        <f t="shared" ref="V1666:V1729" si="131">IF(T1666=0,0,(T1666-U1666)/T1666)</f>
        <v>-5.6013670458721111E-2</v>
      </c>
      <c r="W1666" s="24">
        <f>Parametros!$B$4*H1666+Parametros!$B$5*K1666*100+Parametros!$B$6*P1666+Parametros!$B$7*(1-L1666)*100</f>
        <v>83.614999999999995</v>
      </c>
      <c r="X1666" s="16">
        <f>INDEX('Tasa Referencia'!$B$2:$B$37,MATCH(B1666,'Tasa Referencia'!$A$2:$A$37,0))</f>
        <v>0.1134</v>
      </c>
      <c r="Y1666" s="16">
        <f>INDEX('Catalogo Proveedores'!$N$2:$N$101,MATCH(A1666,'Catalogo Proveedores'!$A$2:$A$101,0))</f>
        <v>2.4E-2</v>
      </c>
      <c r="Z1666" s="14">
        <v>-2.0400000000000001E-3</v>
      </c>
      <c r="AA1666" s="16">
        <f t="shared" ref="AA1666:AA1729" si="132">X1666+Y1666+Z1666</f>
        <v>0.13535999999999998</v>
      </c>
      <c r="AB1666" s="25">
        <f t="shared" ref="AB1666:AB1729" si="133">(1+AA1666)^(1/12)-1</f>
        <v>1.0635305485626745E-2</v>
      </c>
      <c r="AC1666" s="23">
        <f t="shared" ref="AC1666:AC1729" si="134">V1666-AB1666</f>
        <v>-6.6648975944347849E-2</v>
      </c>
    </row>
    <row r="1667" spans="1:29" x14ac:dyDescent="0.3">
      <c r="A1667" s="4" t="s">
        <v>169</v>
      </c>
      <c r="B1667" s="18">
        <v>45200</v>
      </c>
      <c r="C1667" s="4" t="s">
        <v>279</v>
      </c>
      <c r="D1667" s="4">
        <v>10</v>
      </c>
      <c r="E1667" s="15">
        <v>1065365.7</v>
      </c>
      <c r="F1667" s="19">
        <v>1.0553999999999999</v>
      </c>
      <c r="G1667" s="20">
        <v>0</v>
      </c>
      <c r="H1667" s="4">
        <v>94.1</v>
      </c>
      <c r="I1667" s="4">
        <v>6</v>
      </c>
      <c r="J1667" s="4">
        <v>1</v>
      </c>
      <c r="K1667" s="21">
        <v>0.88139999999999996</v>
      </c>
      <c r="L1667" s="21">
        <v>2.9399999999999999E-2</v>
      </c>
      <c r="M1667" s="4">
        <v>0</v>
      </c>
      <c r="N1667" s="4">
        <v>0</v>
      </c>
      <c r="O1667" s="4">
        <v>0</v>
      </c>
      <c r="P1667" s="4">
        <v>77.400000000000006</v>
      </c>
      <c r="Q1667" s="15">
        <v>0</v>
      </c>
      <c r="R1667" s="15">
        <v>12123.68</v>
      </c>
      <c r="S1667" s="15">
        <v>11531.15</v>
      </c>
      <c r="T1667" s="15">
        <v>1184099.23</v>
      </c>
      <c r="U1667" s="22">
        <f t="shared" si="130"/>
        <v>1065958.23</v>
      </c>
      <c r="V1667" s="23">
        <f t="shared" si="131"/>
        <v>9.9772888121884853E-2</v>
      </c>
      <c r="W1667" s="24">
        <f>Parametros!$B$4*H1667+Parametros!$B$5*K1667*100+Parametros!$B$6*P1667+Parametros!$B$7*(1-L1667)*100</f>
        <v>89.415999999999997</v>
      </c>
      <c r="X1667" s="16">
        <f>INDEX('Tasa Referencia'!$B$2:$B$37,MATCH(B1667,'Tasa Referencia'!$A$2:$A$37,0))</f>
        <v>0.1103</v>
      </c>
      <c r="Y1667" s="16">
        <f>INDEX('Catalogo Proveedores'!$N$2:$N$101,MATCH(A1667,'Catalogo Proveedores'!$A$2:$A$101,0))</f>
        <v>2.4E-2</v>
      </c>
      <c r="Z1667" s="14">
        <v>-2.0100000000000001E-3</v>
      </c>
      <c r="AA1667" s="16">
        <f t="shared" si="132"/>
        <v>0.13228999999999999</v>
      </c>
      <c r="AB1667" s="25">
        <f t="shared" si="133"/>
        <v>1.0407293941201212E-2</v>
      </c>
      <c r="AC1667" s="23">
        <f t="shared" si="134"/>
        <v>8.9365594180683641E-2</v>
      </c>
    </row>
    <row r="1668" spans="1:29" x14ac:dyDescent="0.3">
      <c r="A1668" s="4" t="s">
        <v>169</v>
      </c>
      <c r="B1668" s="18">
        <v>45231</v>
      </c>
      <c r="C1668" s="4" t="s">
        <v>279</v>
      </c>
      <c r="D1668" s="4">
        <v>11</v>
      </c>
      <c r="E1668" s="15">
        <v>1008610.75</v>
      </c>
      <c r="F1668" s="19">
        <v>1.1077999999999999</v>
      </c>
      <c r="G1668" s="20">
        <v>4.9700000000000001E-2</v>
      </c>
      <c r="H1668" s="4">
        <v>91</v>
      </c>
      <c r="I1668" s="4">
        <v>4</v>
      </c>
      <c r="J1668" s="4">
        <v>1</v>
      </c>
      <c r="K1668" s="21">
        <v>0.83450000000000002</v>
      </c>
      <c r="L1668" s="21">
        <v>3.1699999999999999E-2</v>
      </c>
      <c r="M1668" s="4">
        <v>0</v>
      </c>
      <c r="N1668" s="4">
        <v>0</v>
      </c>
      <c r="O1668" s="4">
        <v>0</v>
      </c>
      <c r="P1668" s="4">
        <v>78.400000000000006</v>
      </c>
      <c r="Q1668" s="15">
        <v>0</v>
      </c>
      <c r="R1668" s="15">
        <v>18174.939999999999</v>
      </c>
      <c r="S1668" s="15">
        <v>11613.45</v>
      </c>
      <c r="T1668" s="15">
        <v>1079336.3</v>
      </c>
      <c r="U1668" s="22">
        <f t="shared" si="130"/>
        <v>1015172.24</v>
      </c>
      <c r="V1668" s="23">
        <f t="shared" si="131"/>
        <v>5.944769947976368E-2</v>
      </c>
      <c r="W1668" s="24">
        <f>Parametros!$B$4*H1668+Parametros!$B$5*K1668*100+Parametros!$B$6*P1668+Parametros!$B$7*(1-L1668)*100</f>
        <v>87.089500000000001</v>
      </c>
      <c r="X1668" s="16">
        <f>INDEX('Tasa Referencia'!$B$2:$B$37,MATCH(B1668,'Tasa Referencia'!$A$2:$A$37,0))</f>
        <v>0.1144</v>
      </c>
      <c r="Y1668" s="16">
        <f>INDEX('Catalogo Proveedores'!$N$2:$N$101,MATCH(A1668,'Catalogo Proveedores'!$A$2:$A$101,0))</f>
        <v>2.4E-2</v>
      </c>
      <c r="Z1668" s="14">
        <v>-1.6800000000000001E-3</v>
      </c>
      <c r="AA1668" s="16">
        <f t="shared" si="132"/>
        <v>0.13672000000000001</v>
      </c>
      <c r="AB1668" s="25">
        <f t="shared" si="133"/>
        <v>1.0736133269080073E-2</v>
      </c>
      <c r="AC1668" s="23">
        <f t="shared" si="134"/>
        <v>4.8711566210683607E-2</v>
      </c>
    </row>
    <row r="1669" spans="1:29" x14ac:dyDescent="0.3">
      <c r="A1669" s="4" t="s">
        <v>169</v>
      </c>
      <c r="B1669" s="18">
        <v>45261</v>
      </c>
      <c r="C1669" s="4" t="s">
        <v>279</v>
      </c>
      <c r="D1669" s="4">
        <v>12</v>
      </c>
      <c r="E1669" s="15">
        <v>970205.64</v>
      </c>
      <c r="F1669" s="19">
        <v>1.1077999999999999</v>
      </c>
      <c r="G1669" s="20">
        <v>0</v>
      </c>
      <c r="H1669" s="4">
        <v>87.2</v>
      </c>
      <c r="I1669" s="4">
        <v>5</v>
      </c>
      <c r="J1669" s="4">
        <v>0</v>
      </c>
      <c r="K1669" s="21">
        <v>0.90820000000000001</v>
      </c>
      <c r="L1669" s="21">
        <v>4.2799999999999998E-2</v>
      </c>
      <c r="M1669" s="4">
        <v>1</v>
      </c>
      <c r="N1669" s="4">
        <v>0</v>
      </c>
      <c r="O1669" s="4">
        <v>0</v>
      </c>
      <c r="P1669" s="4">
        <v>77.7</v>
      </c>
      <c r="Q1669" s="15">
        <v>1681.26</v>
      </c>
      <c r="R1669" s="15">
        <v>12983.71</v>
      </c>
      <c r="S1669" s="15">
        <v>12463.9</v>
      </c>
      <c r="T1669" s="15">
        <v>1012978.08</v>
      </c>
      <c r="U1669" s="22">
        <f t="shared" si="130"/>
        <v>972406.71</v>
      </c>
      <c r="V1669" s="23">
        <f t="shared" si="131"/>
        <v>4.0051577424064295E-2</v>
      </c>
      <c r="W1669" s="24">
        <f>Parametros!$B$4*H1669+Parametros!$B$5*K1669*100+Parametros!$B$6*P1669+Parametros!$B$7*(1-L1669)*100</f>
        <v>87.664000000000001</v>
      </c>
      <c r="X1669" s="16">
        <f>INDEX('Tasa Referencia'!$B$2:$B$37,MATCH(B1669,'Tasa Referencia'!$A$2:$A$37,0))</f>
        <v>0.1124</v>
      </c>
      <c r="Y1669" s="16">
        <f>INDEX('Catalogo Proveedores'!$N$2:$N$101,MATCH(A1669,'Catalogo Proveedores'!$A$2:$A$101,0))</f>
        <v>2.4E-2</v>
      </c>
      <c r="Z1669" s="14">
        <v>-3.13E-3</v>
      </c>
      <c r="AA1669" s="16">
        <f t="shared" si="132"/>
        <v>0.13327</v>
      </c>
      <c r="AB1669" s="25">
        <f t="shared" si="133"/>
        <v>1.0480140897686008E-2</v>
      </c>
      <c r="AC1669" s="23">
        <f t="shared" si="134"/>
        <v>2.9571436526378288E-2</v>
      </c>
    </row>
    <row r="1670" spans="1:29" x14ac:dyDescent="0.3">
      <c r="A1670" s="4" t="s">
        <v>169</v>
      </c>
      <c r="B1670" s="18">
        <v>45292</v>
      </c>
      <c r="C1670" s="4" t="s">
        <v>281</v>
      </c>
      <c r="D1670" s="4">
        <v>1</v>
      </c>
      <c r="E1670" s="15">
        <v>1002320.22</v>
      </c>
      <c r="F1670" s="19">
        <v>1.143</v>
      </c>
      <c r="G1670" s="20">
        <v>3.1800000000000002E-2</v>
      </c>
      <c r="H1670" s="4">
        <v>88.3</v>
      </c>
      <c r="I1670" s="4">
        <v>4</v>
      </c>
      <c r="J1670" s="4">
        <v>0</v>
      </c>
      <c r="K1670" s="21">
        <v>0.90569999999999995</v>
      </c>
      <c r="L1670" s="21">
        <v>3.0599999999999999E-2</v>
      </c>
      <c r="M1670" s="4">
        <v>2</v>
      </c>
      <c r="N1670" s="4">
        <v>0</v>
      </c>
      <c r="O1670" s="4">
        <v>0</v>
      </c>
      <c r="P1670" s="4">
        <v>82</v>
      </c>
      <c r="Q1670" s="15">
        <v>12681.58</v>
      </c>
      <c r="R1670" s="15">
        <v>16513.3</v>
      </c>
      <c r="S1670" s="15">
        <v>9197.7800000000007</v>
      </c>
      <c r="T1670" s="15">
        <v>1078236.47</v>
      </c>
      <c r="U1670" s="22">
        <f t="shared" si="130"/>
        <v>1022317.32</v>
      </c>
      <c r="V1670" s="23">
        <f t="shared" si="131"/>
        <v>5.1861675574746628E-2</v>
      </c>
      <c r="W1670" s="24">
        <f>Parametros!$B$4*H1670+Parametros!$B$5*K1670*100+Parametros!$B$6*P1670+Parametros!$B$7*(1-L1670)*100</f>
        <v>89.016999999999996</v>
      </c>
      <c r="X1670" s="16">
        <f>INDEX('Tasa Referencia'!$B$2:$B$37,MATCH(B1670,'Tasa Referencia'!$A$2:$A$37,0))</f>
        <v>0.1133</v>
      </c>
      <c r="Y1670" s="16">
        <f>INDEX('Catalogo Proveedores'!$N$2:$N$101,MATCH(A1670,'Catalogo Proveedores'!$A$2:$A$101,0))</f>
        <v>2.4E-2</v>
      </c>
      <c r="Z1670" s="14">
        <v>-2.0699999999999998E-3</v>
      </c>
      <c r="AA1670" s="16">
        <f t="shared" si="132"/>
        <v>0.13523000000000002</v>
      </c>
      <c r="AB1670" s="25">
        <f t="shared" si="133"/>
        <v>1.0625661739360304E-2</v>
      </c>
      <c r="AC1670" s="23">
        <f t="shared" si="134"/>
        <v>4.1236013835386325E-2</v>
      </c>
    </row>
    <row r="1671" spans="1:29" x14ac:dyDescent="0.3">
      <c r="A1671" s="4" t="s">
        <v>169</v>
      </c>
      <c r="B1671" s="18">
        <v>45323</v>
      </c>
      <c r="C1671" s="4" t="s">
        <v>281</v>
      </c>
      <c r="D1671" s="4">
        <v>2</v>
      </c>
      <c r="E1671" s="15">
        <v>1035341.44</v>
      </c>
      <c r="F1671" s="19">
        <v>1.143</v>
      </c>
      <c r="G1671" s="20">
        <v>0</v>
      </c>
      <c r="H1671" s="4">
        <v>88.8</v>
      </c>
      <c r="I1671" s="4">
        <v>4</v>
      </c>
      <c r="J1671" s="4">
        <v>0</v>
      </c>
      <c r="K1671" s="21">
        <v>0.91449999999999998</v>
      </c>
      <c r="L1671" s="21">
        <v>6.2399999999999997E-2</v>
      </c>
      <c r="M1671" s="4">
        <v>1</v>
      </c>
      <c r="N1671" s="4">
        <v>0</v>
      </c>
      <c r="O1671" s="4">
        <v>0</v>
      </c>
      <c r="P1671" s="4">
        <v>77.400000000000006</v>
      </c>
      <c r="Q1671" s="15">
        <v>3986.06</v>
      </c>
      <c r="R1671" s="15">
        <v>25137.01</v>
      </c>
      <c r="S1671" s="15">
        <v>19384.689999999999</v>
      </c>
      <c r="T1671" s="15">
        <v>1119087.54</v>
      </c>
      <c r="U1671" s="22">
        <f t="shared" si="130"/>
        <v>1045079.8200000001</v>
      </c>
      <c r="V1671" s="23">
        <f t="shared" si="131"/>
        <v>6.6132199094987659E-2</v>
      </c>
      <c r="W1671" s="24">
        <f>Parametros!$B$4*H1671+Parametros!$B$5*K1671*100+Parametros!$B$6*P1671+Parametros!$B$7*(1-L1671)*100</f>
        <v>88.058999999999997</v>
      </c>
      <c r="X1671" s="16">
        <f>INDEX('Tasa Referencia'!$B$2:$B$37,MATCH(B1671,'Tasa Referencia'!$A$2:$A$37,0))</f>
        <v>0.1123</v>
      </c>
      <c r="Y1671" s="16">
        <f>INDEX('Catalogo Proveedores'!$N$2:$N$101,MATCH(A1671,'Catalogo Proveedores'!$A$2:$A$101,0))</f>
        <v>2.4E-2</v>
      </c>
      <c r="Z1671" s="14">
        <v>1.6000000000000001E-4</v>
      </c>
      <c r="AA1671" s="16">
        <f t="shared" si="132"/>
        <v>0.13646</v>
      </c>
      <c r="AB1671" s="25">
        <f t="shared" si="133"/>
        <v>1.0716865921793328E-2</v>
      </c>
      <c r="AC1671" s="23">
        <f t="shared" si="134"/>
        <v>5.5415333173194331E-2</v>
      </c>
    </row>
    <row r="1672" spans="1:29" x14ac:dyDescent="0.3">
      <c r="A1672" s="4" t="s">
        <v>169</v>
      </c>
      <c r="B1672" s="18">
        <v>45352</v>
      </c>
      <c r="C1672" s="4" t="s">
        <v>281</v>
      </c>
      <c r="D1672" s="4">
        <v>3</v>
      </c>
      <c r="E1672" s="15">
        <v>1042701.47</v>
      </c>
      <c r="F1672" s="19">
        <v>1.143</v>
      </c>
      <c r="G1672" s="20">
        <v>0</v>
      </c>
      <c r="H1672" s="4">
        <v>88</v>
      </c>
      <c r="I1672" s="4">
        <v>6</v>
      </c>
      <c r="J1672" s="4">
        <v>1</v>
      </c>
      <c r="K1672" s="21">
        <v>0.84750000000000003</v>
      </c>
      <c r="L1672" s="21">
        <v>2.9600000000000001E-2</v>
      </c>
      <c r="M1672" s="4">
        <v>1</v>
      </c>
      <c r="N1672" s="4">
        <v>0</v>
      </c>
      <c r="O1672" s="4">
        <v>0</v>
      </c>
      <c r="P1672" s="4">
        <v>79.5</v>
      </c>
      <c r="Q1672" s="15">
        <v>3795.53</v>
      </c>
      <c r="R1672" s="15">
        <v>21418.959999999999</v>
      </c>
      <c r="S1672" s="15">
        <v>11346.94</v>
      </c>
      <c r="T1672" s="15">
        <v>1088980.83</v>
      </c>
      <c r="U1672" s="22">
        <f t="shared" si="130"/>
        <v>1056569.02</v>
      </c>
      <c r="V1672" s="23">
        <f t="shared" si="131"/>
        <v>2.9763434862301527E-2</v>
      </c>
      <c r="W1672" s="24">
        <f>Parametros!$B$4*H1672+Parametros!$B$5*K1672*100+Parametros!$B$6*P1672+Parametros!$B$7*(1-L1672)*100</f>
        <v>86.680999999999997</v>
      </c>
      <c r="X1672" s="16">
        <f>INDEX('Tasa Referencia'!$B$2:$B$37,MATCH(B1672,'Tasa Referencia'!$A$2:$A$37,0))</f>
        <v>0.1101</v>
      </c>
      <c r="Y1672" s="16">
        <f>INDEX('Catalogo Proveedores'!$N$2:$N$101,MATCH(A1672,'Catalogo Proveedores'!$A$2:$A$101,0))</f>
        <v>2.4E-2</v>
      </c>
      <c r="Z1672" s="14">
        <v>-8.7000000000000001E-4</v>
      </c>
      <c r="AA1672" s="16">
        <f t="shared" si="132"/>
        <v>0.13322999999999999</v>
      </c>
      <c r="AB1672" s="25">
        <f t="shared" si="133"/>
        <v>1.0477168683097116E-2</v>
      </c>
      <c r="AC1672" s="23">
        <f t="shared" si="134"/>
        <v>1.9286266179204412E-2</v>
      </c>
    </row>
    <row r="1673" spans="1:29" x14ac:dyDescent="0.3">
      <c r="A1673" s="4" t="s">
        <v>169</v>
      </c>
      <c r="B1673" s="18">
        <v>45383</v>
      </c>
      <c r="C1673" s="4" t="s">
        <v>281</v>
      </c>
      <c r="D1673" s="4">
        <v>4</v>
      </c>
      <c r="E1673" s="15">
        <v>1034386.91</v>
      </c>
      <c r="F1673" s="19">
        <v>1.143</v>
      </c>
      <c r="G1673" s="20">
        <v>0</v>
      </c>
      <c r="H1673" s="4">
        <v>85.6</v>
      </c>
      <c r="I1673" s="4">
        <v>4</v>
      </c>
      <c r="J1673" s="4">
        <v>1</v>
      </c>
      <c r="K1673" s="21">
        <v>0.69969999999999999</v>
      </c>
      <c r="L1673" s="21">
        <v>3.2300000000000002E-2</v>
      </c>
      <c r="M1673" s="4">
        <v>1</v>
      </c>
      <c r="N1673" s="4">
        <v>2</v>
      </c>
      <c r="O1673" s="4">
        <v>7</v>
      </c>
      <c r="P1673" s="4">
        <v>76</v>
      </c>
      <c r="Q1673" s="15">
        <v>28529.51</v>
      </c>
      <c r="R1673" s="15">
        <v>20274</v>
      </c>
      <c r="S1673" s="15">
        <v>12083.59</v>
      </c>
      <c r="T1673" s="15">
        <v>1002970.29</v>
      </c>
      <c r="U1673" s="22">
        <f t="shared" si="130"/>
        <v>1071106.8299999998</v>
      </c>
      <c r="V1673" s="23">
        <f t="shared" si="131"/>
        <v>-6.7934754079305576E-2</v>
      </c>
      <c r="W1673" s="24">
        <f>Parametros!$B$4*H1673+Parametros!$B$5*K1673*100+Parametros!$B$6*P1673+Parametros!$B$7*(1-L1673)*100</f>
        <v>80.666499999999999</v>
      </c>
      <c r="X1673" s="16">
        <f>INDEX('Tasa Referencia'!$B$2:$B$37,MATCH(B1673,'Tasa Referencia'!$A$2:$A$37,0))</f>
        <v>0.10920000000000001</v>
      </c>
      <c r="Y1673" s="16">
        <f>INDEX('Catalogo Proveedores'!$N$2:$N$101,MATCH(A1673,'Catalogo Proveedores'!$A$2:$A$101,0))</f>
        <v>2.4E-2</v>
      </c>
      <c r="Z1673" s="14">
        <v>-3.7499999999999999E-3</v>
      </c>
      <c r="AA1673" s="16">
        <f t="shared" si="132"/>
        <v>0.12945000000000001</v>
      </c>
      <c r="AB1673" s="25">
        <f t="shared" si="133"/>
        <v>1.0195859531155982E-2</v>
      </c>
      <c r="AC1673" s="23">
        <f t="shared" si="134"/>
        <v>-7.8130613610461558E-2</v>
      </c>
    </row>
    <row r="1674" spans="1:29" x14ac:dyDescent="0.3">
      <c r="A1674" s="4" t="s">
        <v>169</v>
      </c>
      <c r="B1674" s="18">
        <v>45413</v>
      </c>
      <c r="C1674" s="4" t="s">
        <v>281</v>
      </c>
      <c r="D1674" s="4">
        <v>5</v>
      </c>
      <c r="E1674" s="15">
        <v>1050447.3400000001</v>
      </c>
      <c r="F1674" s="19">
        <v>1.143</v>
      </c>
      <c r="G1674" s="20">
        <v>0</v>
      </c>
      <c r="H1674" s="4">
        <v>83.2</v>
      </c>
      <c r="I1674" s="4">
        <v>4</v>
      </c>
      <c r="J1674" s="4">
        <v>1</v>
      </c>
      <c r="K1674" s="21">
        <v>0.73199999999999998</v>
      </c>
      <c r="L1674" s="21">
        <v>8.2699999999999996E-2</v>
      </c>
      <c r="M1674" s="4">
        <v>2</v>
      </c>
      <c r="N1674" s="4">
        <v>1</v>
      </c>
      <c r="O1674" s="4">
        <v>10.1</v>
      </c>
      <c r="P1674" s="4">
        <v>82.7</v>
      </c>
      <c r="Q1674" s="15">
        <v>49034.45</v>
      </c>
      <c r="R1674" s="15">
        <v>34838.33</v>
      </c>
      <c r="S1674" s="15">
        <v>28173.360000000001</v>
      </c>
      <c r="T1674" s="15">
        <v>1042709.53</v>
      </c>
      <c r="U1674" s="22">
        <f t="shared" si="130"/>
        <v>1106146.76</v>
      </c>
      <c r="V1674" s="23">
        <f t="shared" si="131"/>
        <v>-6.0838832076273421E-2</v>
      </c>
      <c r="W1674" s="24">
        <f>Parametros!$B$4*H1674+Parametros!$B$5*K1674*100+Parametros!$B$6*P1674+Parametros!$B$7*(1-L1674)*100</f>
        <v>81.379500000000007</v>
      </c>
      <c r="X1674" s="16">
        <f>INDEX('Tasa Referencia'!$B$2:$B$37,MATCH(B1674,'Tasa Referencia'!$A$2:$A$37,0))</f>
        <v>0.1077</v>
      </c>
      <c r="Y1674" s="16">
        <f>INDEX('Catalogo Proveedores'!$N$2:$N$101,MATCH(A1674,'Catalogo Proveedores'!$A$2:$A$101,0))</f>
        <v>2.4E-2</v>
      </c>
      <c r="Z1674" s="14">
        <v>-4.8500000000000001E-3</v>
      </c>
      <c r="AA1674" s="16">
        <f t="shared" si="132"/>
        <v>0.12685000000000002</v>
      </c>
      <c r="AB1674" s="25">
        <f t="shared" si="133"/>
        <v>1.0001865071469274E-2</v>
      </c>
      <c r="AC1674" s="23">
        <f t="shared" si="134"/>
        <v>-7.0840697147742687E-2</v>
      </c>
    </row>
    <row r="1675" spans="1:29" x14ac:dyDescent="0.3">
      <c r="A1675" s="4" t="s">
        <v>169</v>
      </c>
      <c r="B1675" s="18">
        <v>45444</v>
      </c>
      <c r="C1675" s="4" t="s">
        <v>281</v>
      </c>
      <c r="D1675" s="4">
        <v>6</v>
      </c>
      <c r="E1675" s="15">
        <v>1185080.76</v>
      </c>
      <c r="F1675" s="19">
        <v>1.143</v>
      </c>
      <c r="G1675" s="20">
        <v>0</v>
      </c>
      <c r="H1675" s="4">
        <v>82.6</v>
      </c>
      <c r="I1675" s="4">
        <v>4</v>
      </c>
      <c r="J1675" s="4">
        <v>0</v>
      </c>
      <c r="K1675" s="21">
        <v>0.91159999999999997</v>
      </c>
      <c r="L1675" s="21">
        <v>4.4299999999999999E-2</v>
      </c>
      <c r="M1675" s="4">
        <v>2</v>
      </c>
      <c r="N1675" s="4">
        <v>0</v>
      </c>
      <c r="O1675" s="4">
        <v>0</v>
      </c>
      <c r="P1675" s="4">
        <v>76</v>
      </c>
      <c r="Q1675" s="15">
        <v>34192.18</v>
      </c>
      <c r="R1675" s="15">
        <v>26189.73</v>
      </c>
      <c r="S1675" s="15">
        <v>15764.52</v>
      </c>
      <c r="T1675" s="15">
        <v>1274359.5900000001</v>
      </c>
      <c r="U1675" s="22">
        <f t="shared" si="130"/>
        <v>1229698.1499999999</v>
      </c>
      <c r="V1675" s="23">
        <f t="shared" si="131"/>
        <v>3.5046183471652746E-2</v>
      </c>
      <c r="W1675" s="24">
        <f>Parametros!$B$4*H1675+Parametros!$B$5*K1675*100+Parametros!$B$6*P1675+Parametros!$B$7*(1-L1675)*100</f>
        <v>85.793499999999995</v>
      </c>
      <c r="X1675" s="16">
        <f>INDEX('Tasa Referencia'!$B$2:$B$37,MATCH(B1675,'Tasa Referencia'!$A$2:$A$37,0))</f>
        <v>0.1045</v>
      </c>
      <c r="Y1675" s="16">
        <f>INDEX('Catalogo Proveedores'!$N$2:$N$101,MATCH(A1675,'Catalogo Proveedores'!$A$2:$A$101,0))</f>
        <v>2.4E-2</v>
      </c>
      <c r="Z1675" s="14">
        <v>-2.9399999999999999E-3</v>
      </c>
      <c r="AA1675" s="16">
        <f t="shared" si="132"/>
        <v>0.12556</v>
      </c>
      <c r="AB1675" s="25">
        <f t="shared" si="133"/>
        <v>9.9054616363940529E-3</v>
      </c>
      <c r="AC1675" s="23">
        <f t="shared" si="134"/>
        <v>2.5140721835258693E-2</v>
      </c>
    </row>
    <row r="1676" spans="1:29" x14ac:dyDescent="0.3">
      <c r="A1676" s="4" t="s">
        <v>169</v>
      </c>
      <c r="B1676" s="18">
        <v>45474</v>
      </c>
      <c r="C1676" s="4" t="s">
        <v>281</v>
      </c>
      <c r="D1676" s="4">
        <v>7</v>
      </c>
      <c r="E1676" s="15">
        <v>1161586.97</v>
      </c>
      <c r="F1676" s="19">
        <v>1.143</v>
      </c>
      <c r="G1676" s="20">
        <v>0</v>
      </c>
      <c r="H1676" s="4">
        <v>82</v>
      </c>
      <c r="I1676" s="4">
        <v>6</v>
      </c>
      <c r="J1676" s="4">
        <v>1</v>
      </c>
      <c r="K1676" s="21">
        <v>0.81879999999999997</v>
      </c>
      <c r="L1676" s="21">
        <v>4.8399999999999999E-2</v>
      </c>
      <c r="M1676" s="4">
        <v>0</v>
      </c>
      <c r="N1676" s="4">
        <v>0</v>
      </c>
      <c r="O1676" s="4">
        <v>0</v>
      </c>
      <c r="P1676" s="4">
        <v>82.2</v>
      </c>
      <c r="Q1676" s="15">
        <v>0</v>
      </c>
      <c r="R1676" s="15">
        <v>25123.37</v>
      </c>
      <c r="S1676" s="15">
        <v>19178.509999999998</v>
      </c>
      <c r="T1676" s="15">
        <v>1227379.53</v>
      </c>
      <c r="U1676" s="22">
        <f t="shared" si="130"/>
        <v>1167531.83</v>
      </c>
      <c r="V1676" s="23">
        <f t="shared" si="131"/>
        <v>4.8760549232884753E-2</v>
      </c>
      <c r="W1676" s="24">
        <f>Parametros!$B$4*H1676+Parametros!$B$5*K1676*100+Parametros!$B$6*P1676+Parametros!$B$7*(1-L1676)*100</f>
        <v>83.977999999999994</v>
      </c>
      <c r="X1676" s="16">
        <f>INDEX('Tasa Referencia'!$B$2:$B$37,MATCH(B1676,'Tasa Referencia'!$A$2:$A$37,0))</f>
        <v>0.1027</v>
      </c>
      <c r="Y1676" s="16">
        <f>INDEX('Catalogo Proveedores'!$N$2:$N$101,MATCH(A1676,'Catalogo Proveedores'!$A$2:$A$101,0))</f>
        <v>2.4E-2</v>
      </c>
      <c r="Z1676" s="14">
        <v>-1.17E-3</v>
      </c>
      <c r="AA1676" s="16">
        <f t="shared" si="132"/>
        <v>0.12553</v>
      </c>
      <c r="AB1676" s="25">
        <f t="shared" si="133"/>
        <v>9.9032184912064558E-3</v>
      </c>
      <c r="AC1676" s="23">
        <f t="shared" si="134"/>
        <v>3.8857330741678298E-2</v>
      </c>
    </row>
    <row r="1677" spans="1:29" x14ac:dyDescent="0.3">
      <c r="A1677" s="4" t="s">
        <v>169</v>
      </c>
      <c r="B1677" s="18">
        <v>45505</v>
      </c>
      <c r="C1677" s="4" t="s">
        <v>281</v>
      </c>
      <c r="D1677" s="4">
        <v>8</v>
      </c>
      <c r="E1677" s="15">
        <v>1080165.48</v>
      </c>
      <c r="F1677" s="19">
        <v>1.143</v>
      </c>
      <c r="G1677" s="20">
        <v>0</v>
      </c>
      <c r="H1677" s="4">
        <v>85.4</v>
      </c>
      <c r="I1677" s="4">
        <v>5</v>
      </c>
      <c r="J1677" s="4">
        <v>1</v>
      </c>
      <c r="K1677" s="21">
        <v>0.87350000000000005</v>
      </c>
      <c r="L1677" s="21">
        <v>7.2400000000000006E-2</v>
      </c>
      <c r="M1677" s="4">
        <v>0</v>
      </c>
      <c r="N1677" s="4">
        <v>0</v>
      </c>
      <c r="O1677" s="4">
        <v>0</v>
      </c>
      <c r="P1677" s="4">
        <v>78.400000000000006</v>
      </c>
      <c r="Q1677" s="15">
        <v>0</v>
      </c>
      <c r="R1677" s="15">
        <v>26666.44</v>
      </c>
      <c r="S1677" s="15">
        <v>25619.06</v>
      </c>
      <c r="T1677" s="15">
        <v>1173862.47</v>
      </c>
      <c r="U1677" s="22">
        <f t="shared" si="130"/>
        <v>1081212.8599999999</v>
      </c>
      <c r="V1677" s="23">
        <f t="shared" si="131"/>
        <v>7.8927142120831337E-2</v>
      </c>
      <c r="W1677" s="24">
        <f>Parametros!$B$4*H1677+Parametros!$B$5*K1677*100+Parametros!$B$6*P1677+Parametros!$B$7*(1-L1677)*100</f>
        <v>85.689000000000007</v>
      </c>
      <c r="X1677" s="16">
        <f>INDEX('Tasa Referencia'!$B$2:$B$37,MATCH(B1677,'Tasa Referencia'!$A$2:$A$37,0))</f>
        <v>0.1017</v>
      </c>
      <c r="Y1677" s="16">
        <f>INDEX('Catalogo Proveedores'!$N$2:$N$101,MATCH(A1677,'Catalogo Proveedores'!$A$2:$A$101,0))</f>
        <v>2.4E-2</v>
      </c>
      <c r="Z1677" s="14">
        <v>-3.8E-3</v>
      </c>
      <c r="AA1677" s="16">
        <f t="shared" si="132"/>
        <v>0.12190000000000001</v>
      </c>
      <c r="AB1677" s="25">
        <f t="shared" si="133"/>
        <v>9.6313925622999452E-3</v>
      </c>
      <c r="AC1677" s="23">
        <f t="shared" si="134"/>
        <v>6.9295749558531392E-2</v>
      </c>
    </row>
    <row r="1678" spans="1:29" x14ac:dyDescent="0.3">
      <c r="A1678" s="4" t="s">
        <v>169</v>
      </c>
      <c r="B1678" s="18">
        <v>45536</v>
      </c>
      <c r="C1678" s="4" t="s">
        <v>281</v>
      </c>
      <c r="D1678" s="4">
        <v>9</v>
      </c>
      <c r="E1678" s="15">
        <v>1099203.57</v>
      </c>
      <c r="F1678" s="19">
        <v>1.143</v>
      </c>
      <c r="G1678" s="20">
        <v>0</v>
      </c>
      <c r="H1678" s="4">
        <v>87.4</v>
      </c>
      <c r="I1678" s="4">
        <v>4</v>
      </c>
      <c r="J1678" s="4">
        <v>1</v>
      </c>
      <c r="K1678" s="21">
        <v>0.82079999999999997</v>
      </c>
      <c r="L1678" s="21">
        <v>4.82E-2</v>
      </c>
      <c r="M1678" s="4">
        <v>2</v>
      </c>
      <c r="N1678" s="4">
        <v>0</v>
      </c>
      <c r="O1678" s="4">
        <v>0</v>
      </c>
      <c r="P1678" s="4">
        <v>80.3</v>
      </c>
      <c r="Q1678" s="15">
        <v>7544.49</v>
      </c>
      <c r="R1678" s="15">
        <v>27261.78</v>
      </c>
      <c r="S1678" s="15">
        <v>18080.89</v>
      </c>
      <c r="T1678" s="15">
        <v>1145666.25</v>
      </c>
      <c r="U1678" s="22">
        <f t="shared" si="130"/>
        <v>1115928.9500000002</v>
      </c>
      <c r="V1678" s="23">
        <f t="shared" si="131"/>
        <v>2.5956337633232903E-2</v>
      </c>
      <c r="W1678" s="24">
        <f>Parametros!$B$4*H1678+Parametros!$B$5*K1678*100+Parametros!$B$6*P1678+Parametros!$B$7*(1-L1678)*100</f>
        <v>85.551000000000002</v>
      </c>
      <c r="X1678" s="16">
        <f>INDEX('Tasa Referencia'!$B$2:$B$37,MATCH(B1678,'Tasa Referencia'!$A$2:$A$37,0))</f>
        <v>9.7900000000000001E-2</v>
      </c>
      <c r="Y1678" s="16">
        <f>INDEX('Catalogo Proveedores'!$N$2:$N$101,MATCH(A1678,'Catalogo Proveedores'!$A$2:$A$101,0))</f>
        <v>2.4E-2</v>
      </c>
      <c r="Z1678" s="14">
        <v>2.64E-3</v>
      </c>
      <c r="AA1678" s="16">
        <f t="shared" si="132"/>
        <v>0.12454000000000001</v>
      </c>
      <c r="AB1678" s="25">
        <f t="shared" si="133"/>
        <v>9.8291639363579097E-3</v>
      </c>
      <c r="AC1678" s="23">
        <f t="shared" si="134"/>
        <v>1.6127173696874993E-2</v>
      </c>
    </row>
    <row r="1679" spans="1:29" x14ac:dyDescent="0.3">
      <c r="A1679" s="4" t="s">
        <v>169</v>
      </c>
      <c r="B1679" s="18">
        <v>45566</v>
      </c>
      <c r="C1679" s="4" t="s">
        <v>281</v>
      </c>
      <c r="D1679" s="4">
        <v>10</v>
      </c>
      <c r="E1679" s="15">
        <v>1031673.47</v>
      </c>
      <c r="F1679" s="19">
        <v>1.143</v>
      </c>
      <c r="G1679" s="20">
        <v>0</v>
      </c>
      <c r="H1679" s="4">
        <v>89.4</v>
      </c>
      <c r="I1679" s="4">
        <v>6</v>
      </c>
      <c r="J1679" s="4">
        <v>1</v>
      </c>
      <c r="K1679" s="21">
        <v>0.85229999999999995</v>
      </c>
      <c r="L1679" s="21">
        <v>5.16E-2</v>
      </c>
      <c r="M1679" s="4">
        <v>0</v>
      </c>
      <c r="N1679" s="4">
        <v>2</v>
      </c>
      <c r="O1679" s="4">
        <v>22.7</v>
      </c>
      <c r="P1679" s="4">
        <v>78.2</v>
      </c>
      <c r="Q1679" s="15">
        <v>104019.47</v>
      </c>
      <c r="R1679" s="15">
        <v>30009.61</v>
      </c>
      <c r="S1679" s="15">
        <v>18026.04</v>
      </c>
      <c r="T1679" s="15">
        <v>1122251.25</v>
      </c>
      <c r="U1679" s="22">
        <f t="shared" si="130"/>
        <v>1147676.51</v>
      </c>
      <c r="V1679" s="23">
        <f t="shared" si="131"/>
        <v>-2.2655586260206893E-2</v>
      </c>
      <c r="W1679" s="24">
        <f>Parametros!$B$4*H1679+Parametros!$B$5*K1679*100+Parametros!$B$6*P1679+Parametros!$B$7*(1-L1679)*100</f>
        <v>86.724999999999994</v>
      </c>
      <c r="X1679" s="16">
        <f>INDEX('Tasa Referencia'!$B$2:$B$37,MATCH(B1679,'Tasa Referencia'!$A$2:$A$37,0))</f>
        <v>9.5200000000000007E-2</v>
      </c>
      <c r="Y1679" s="16">
        <f>INDEX('Catalogo Proveedores'!$N$2:$N$101,MATCH(A1679,'Catalogo Proveedores'!$A$2:$A$101,0))</f>
        <v>2.4E-2</v>
      </c>
      <c r="Z1679" s="14">
        <v>-8.9999999999999998E-4</v>
      </c>
      <c r="AA1679" s="16">
        <f t="shared" si="132"/>
        <v>0.1183</v>
      </c>
      <c r="AB1679" s="25">
        <f t="shared" si="133"/>
        <v>9.3610157029777596E-3</v>
      </c>
      <c r="AC1679" s="23">
        <f t="shared" si="134"/>
        <v>-3.2016601963184649E-2</v>
      </c>
    </row>
    <row r="1680" spans="1:29" x14ac:dyDescent="0.3">
      <c r="A1680" s="4" t="s">
        <v>169</v>
      </c>
      <c r="B1680" s="18">
        <v>45597</v>
      </c>
      <c r="C1680" s="4" t="s">
        <v>281</v>
      </c>
      <c r="D1680" s="4">
        <v>11</v>
      </c>
      <c r="E1680" s="15">
        <v>924350.27</v>
      </c>
      <c r="F1680" s="19">
        <v>1.143</v>
      </c>
      <c r="G1680" s="20">
        <v>0</v>
      </c>
      <c r="H1680" s="4">
        <v>89.9</v>
      </c>
      <c r="I1680" s="4">
        <v>6</v>
      </c>
      <c r="J1680" s="4">
        <v>1</v>
      </c>
      <c r="K1680" s="21">
        <v>0.82520000000000004</v>
      </c>
      <c r="L1680" s="21">
        <v>2.86E-2</v>
      </c>
      <c r="M1680" s="4">
        <v>0</v>
      </c>
      <c r="N1680" s="4">
        <v>0</v>
      </c>
      <c r="O1680" s="4">
        <v>0</v>
      </c>
      <c r="P1680" s="4">
        <v>75.099999999999994</v>
      </c>
      <c r="Q1680" s="15">
        <v>0</v>
      </c>
      <c r="R1680" s="15">
        <v>10552.41</v>
      </c>
      <c r="S1680" s="15">
        <v>9774.57</v>
      </c>
      <c r="T1680" s="15">
        <v>960633.2</v>
      </c>
      <c r="U1680" s="22">
        <f t="shared" si="130"/>
        <v>925128.1100000001</v>
      </c>
      <c r="V1680" s="23">
        <f t="shared" si="131"/>
        <v>3.6960090490313943E-2</v>
      </c>
      <c r="W1680" s="24">
        <f>Parametros!$B$4*H1680+Parametros!$B$5*K1680*100+Parametros!$B$6*P1680+Parametros!$B$7*(1-L1680)*100</f>
        <v>85.811999999999998</v>
      </c>
      <c r="X1680" s="16">
        <f>INDEX('Tasa Referencia'!$B$2:$B$37,MATCH(B1680,'Tasa Referencia'!$A$2:$A$37,0))</f>
        <v>9.5600000000000004E-2</v>
      </c>
      <c r="Y1680" s="16">
        <f>INDEX('Catalogo Proveedores'!$N$2:$N$101,MATCH(A1680,'Catalogo Proveedores'!$A$2:$A$101,0))</f>
        <v>2.4E-2</v>
      </c>
      <c r="Z1680" s="14">
        <v>4.8000000000000001E-4</v>
      </c>
      <c r="AA1680" s="16">
        <f t="shared" si="132"/>
        <v>0.12008000000000001</v>
      </c>
      <c r="AB1680" s="25">
        <f t="shared" si="133"/>
        <v>9.4948015997360358E-3</v>
      </c>
      <c r="AC1680" s="23">
        <f t="shared" si="134"/>
        <v>2.7465288890577907E-2</v>
      </c>
    </row>
    <row r="1681" spans="1:29" x14ac:dyDescent="0.3">
      <c r="A1681" s="4" t="s">
        <v>169</v>
      </c>
      <c r="B1681" s="18">
        <v>45627</v>
      </c>
      <c r="C1681" s="4" t="s">
        <v>281</v>
      </c>
      <c r="D1681" s="4">
        <v>12</v>
      </c>
      <c r="E1681" s="15">
        <v>894366.09</v>
      </c>
      <c r="F1681" s="19">
        <v>1.143</v>
      </c>
      <c r="G1681" s="20">
        <v>0</v>
      </c>
      <c r="H1681" s="4">
        <v>89.8</v>
      </c>
      <c r="I1681" s="4">
        <v>5</v>
      </c>
      <c r="J1681" s="4">
        <v>0</v>
      </c>
      <c r="K1681" s="21">
        <v>0.91259999999999997</v>
      </c>
      <c r="L1681" s="21">
        <v>2.58E-2</v>
      </c>
      <c r="M1681" s="4">
        <v>0</v>
      </c>
      <c r="N1681" s="4">
        <v>1</v>
      </c>
      <c r="O1681" s="4">
        <v>13.7</v>
      </c>
      <c r="P1681" s="4">
        <v>82.1</v>
      </c>
      <c r="Q1681" s="15">
        <v>43729.87</v>
      </c>
      <c r="R1681" s="15">
        <v>9434.09</v>
      </c>
      <c r="S1681" s="15">
        <v>6932.84</v>
      </c>
      <c r="T1681" s="15">
        <v>949573.15</v>
      </c>
      <c r="U1681" s="22">
        <f t="shared" si="130"/>
        <v>940597.21</v>
      </c>
      <c r="V1681" s="23">
        <f t="shared" si="131"/>
        <v>9.4526050994597523E-3</v>
      </c>
      <c r="W1681" s="24">
        <f>Parametros!$B$4*H1681+Parametros!$B$5*K1681*100+Parametros!$B$6*P1681+Parametros!$B$7*(1-L1681)*100</f>
        <v>89.840999999999994</v>
      </c>
      <c r="X1681" s="16">
        <f>INDEX('Tasa Referencia'!$B$2:$B$37,MATCH(B1681,'Tasa Referencia'!$A$2:$A$37,0))</f>
        <v>9.2399999999999996E-2</v>
      </c>
      <c r="Y1681" s="16">
        <f>INDEX('Catalogo Proveedores'!$N$2:$N$101,MATCH(A1681,'Catalogo Proveedores'!$A$2:$A$101,0))</f>
        <v>2.4E-2</v>
      </c>
      <c r="Z1681" s="14">
        <v>1.2199999999999999E-3</v>
      </c>
      <c r="AA1681" s="16">
        <f t="shared" si="132"/>
        <v>0.11762</v>
      </c>
      <c r="AB1681" s="25">
        <f t="shared" si="133"/>
        <v>9.309854949087093E-3</v>
      </c>
      <c r="AC1681" s="23">
        <f t="shared" si="134"/>
        <v>1.4275015037265928E-4</v>
      </c>
    </row>
    <row r="1682" spans="1:29" x14ac:dyDescent="0.3">
      <c r="A1682" s="4" t="s">
        <v>169</v>
      </c>
      <c r="B1682" s="18">
        <v>45658</v>
      </c>
      <c r="C1682" s="4" t="s">
        <v>282</v>
      </c>
      <c r="D1682" s="4">
        <v>1</v>
      </c>
      <c r="E1682" s="15">
        <v>1204423.8</v>
      </c>
      <c r="F1682" s="19">
        <v>1.1953</v>
      </c>
      <c r="G1682" s="20">
        <v>4.58E-2</v>
      </c>
      <c r="H1682" s="4">
        <v>91.9</v>
      </c>
      <c r="I1682" s="4">
        <v>4</v>
      </c>
      <c r="J1682" s="4">
        <v>0</v>
      </c>
      <c r="K1682" s="21">
        <v>0.88219999999999998</v>
      </c>
      <c r="L1682" s="21">
        <v>2.3199999999999998E-2</v>
      </c>
      <c r="M1682" s="4">
        <v>0</v>
      </c>
      <c r="N1682" s="4">
        <v>0</v>
      </c>
      <c r="O1682" s="4">
        <v>0</v>
      </c>
      <c r="P1682" s="4">
        <v>77</v>
      </c>
      <c r="Q1682" s="15">
        <v>0</v>
      </c>
      <c r="R1682" s="15">
        <v>12084.27</v>
      </c>
      <c r="S1682" s="15">
        <v>8374.19</v>
      </c>
      <c r="T1682" s="15">
        <v>1301549.42</v>
      </c>
      <c r="U1682" s="22">
        <f t="shared" si="130"/>
        <v>1208133.8800000001</v>
      </c>
      <c r="V1682" s="23">
        <f t="shared" si="131"/>
        <v>7.177256473288568E-2</v>
      </c>
      <c r="W1682" s="24">
        <f>Parametros!$B$4*H1682+Parametros!$B$5*K1682*100+Parametros!$B$6*P1682+Parametros!$B$7*(1-L1682)*100</f>
        <v>88.683000000000007</v>
      </c>
      <c r="X1682" s="16">
        <f>INDEX('Tasa Referencia'!$B$2:$B$37,MATCH(B1682,'Tasa Referencia'!$A$2:$A$37,0))</f>
        <v>8.8900000000000007E-2</v>
      </c>
      <c r="Y1682" s="16">
        <f>INDEX('Catalogo Proveedores'!$N$2:$N$101,MATCH(A1682,'Catalogo Proveedores'!$A$2:$A$101,0))</f>
        <v>2.4E-2</v>
      </c>
      <c r="Z1682" s="14">
        <v>-2.1000000000000001E-4</v>
      </c>
      <c r="AA1682" s="16">
        <f t="shared" si="132"/>
        <v>0.11269</v>
      </c>
      <c r="AB1682" s="25">
        <f t="shared" si="133"/>
        <v>8.9380838189461187E-3</v>
      </c>
      <c r="AC1682" s="23">
        <f t="shared" si="134"/>
        <v>6.2834480913939561E-2</v>
      </c>
    </row>
    <row r="1683" spans="1:29" x14ac:dyDescent="0.3">
      <c r="A1683" s="4" t="s">
        <v>169</v>
      </c>
      <c r="B1683" s="18">
        <v>45689</v>
      </c>
      <c r="C1683" s="4" t="s">
        <v>282</v>
      </c>
      <c r="D1683" s="4">
        <v>2</v>
      </c>
      <c r="E1683" s="15">
        <v>1159817.77</v>
      </c>
      <c r="F1683" s="19">
        <v>1.1953</v>
      </c>
      <c r="G1683" s="20">
        <v>0</v>
      </c>
      <c r="H1683" s="4">
        <v>88.2</v>
      </c>
      <c r="I1683" s="4">
        <v>6</v>
      </c>
      <c r="J1683" s="4">
        <v>1</v>
      </c>
      <c r="K1683" s="21">
        <v>0.82569999999999999</v>
      </c>
      <c r="L1683" s="21">
        <v>3.6799999999999999E-2</v>
      </c>
      <c r="M1683" s="4">
        <v>0</v>
      </c>
      <c r="N1683" s="4">
        <v>0</v>
      </c>
      <c r="O1683" s="4">
        <v>0</v>
      </c>
      <c r="P1683" s="4">
        <v>81.8</v>
      </c>
      <c r="Q1683" s="15">
        <v>0</v>
      </c>
      <c r="R1683" s="15">
        <v>29244.63</v>
      </c>
      <c r="S1683" s="15">
        <v>15117.22</v>
      </c>
      <c r="T1683" s="15">
        <v>1273574.48</v>
      </c>
      <c r="U1683" s="22">
        <f t="shared" si="130"/>
        <v>1173945.18</v>
      </c>
      <c r="V1683" s="23">
        <f t="shared" si="131"/>
        <v>7.8228090751315968E-2</v>
      </c>
      <c r="W1683" s="24">
        <f>Parametros!$B$4*H1683+Parametros!$B$5*K1683*100+Parametros!$B$6*P1683+Parametros!$B$7*(1-L1683)*100</f>
        <v>86.448999999999984</v>
      </c>
      <c r="X1683" s="16">
        <f>INDEX('Tasa Referencia'!$B$2:$B$37,MATCH(B1683,'Tasa Referencia'!$A$2:$A$37,0))</f>
        <v>8.8300000000000003E-2</v>
      </c>
      <c r="Y1683" s="16">
        <f>INDEX('Catalogo Proveedores'!$N$2:$N$101,MATCH(A1683,'Catalogo Proveedores'!$A$2:$A$101,0))</f>
        <v>2.4E-2</v>
      </c>
      <c r="Z1683" s="14">
        <v>-4.2199999999999998E-3</v>
      </c>
      <c r="AA1683" s="16">
        <f t="shared" si="132"/>
        <v>0.10808000000000001</v>
      </c>
      <c r="AB1683" s="25">
        <f t="shared" si="133"/>
        <v>8.5890752367083767E-3</v>
      </c>
      <c r="AC1683" s="23">
        <f t="shared" si="134"/>
        <v>6.9639015514607591E-2</v>
      </c>
    </row>
    <row r="1684" spans="1:29" x14ac:dyDescent="0.3">
      <c r="A1684" s="4" t="s">
        <v>169</v>
      </c>
      <c r="B1684" s="18">
        <v>45717</v>
      </c>
      <c r="C1684" s="4" t="s">
        <v>282</v>
      </c>
      <c r="D1684" s="4">
        <v>3</v>
      </c>
      <c r="E1684" s="15">
        <v>1144522.6299999999</v>
      </c>
      <c r="F1684" s="19">
        <v>1.1953</v>
      </c>
      <c r="G1684" s="20">
        <v>0</v>
      </c>
      <c r="H1684" s="4">
        <v>88.4</v>
      </c>
      <c r="I1684" s="4">
        <v>4</v>
      </c>
      <c r="J1684" s="4">
        <v>1</v>
      </c>
      <c r="K1684" s="21">
        <v>0.82750000000000001</v>
      </c>
      <c r="L1684" s="21">
        <v>5.9799999999999999E-2</v>
      </c>
      <c r="M1684" s="4">
        <v>3</v>
      </c>
      <c r="N1684" s="4">
        <v>1</v>
      </c>
      <c r="O1684" s="4">
        <v>7.2</v>
      </c>
      <c r="P1684" s="4">
        <v>75.099999999999994</v>
      </c>
      <c r="Q1684" s="15">
        <v>47049.41</v>
      </c>
      <c r="R1684" s="15">
        <v>21178.3</v>
      </c>
      <c r="S1684" s="15">
        <v>22812.97</v>
      </c>
      <c r="T1684" s="15">
        <v>1191798.8799999999</v>
      </c>
      <c r="U1684" s="22">
        <f t="shared" si="130"/>
        <v>1189937.3699999999</v>
      </c>
      <c r="V1684" s="23">
        <f t="shared" si="131"/>
        <v>1.561932999970607E-3</v>
      </c>
      <c r="W1684" s="24">
        <f>Parametros!$B$4*H1684+Parametros!$B$5*K1684*100+Parametros!$B$6*P1684+Parametros!$B$7*(1-L1684)*100</f>
        <v>84.887999999999991</v>
      </c>
      <c r="X1684" s="16">
        <f>INDEX('Tasa Referencia'!$B$2:$B$37,MATCH(B1684,'Tasa Referencia'!$A$2:$A$37,0))</f>
        <v>8.6800000000000002E-2</v>
      </c>
      <c r="Y1684" s="16">
        <f>INDEX('Catalogo Proveedores'!$N$2:$N$101,MATCH(A1684,'Catalogo Proveedores'!$A$2:$A$101,0))</f>
        <v>2.4E-2</v>
      </c>
      <c r="Z1684" s="14">
        <v>-3.3300000000000001E-3</v>
      </c>
      <c r="AA1684" s="16">
        <f t="shared" si="132"/>
        <v>0.10747000000000001</v>
      </c>
      <c r="AB1684" s="25">
        <f t="shared" si="133"/>
        <v>8.5427943857778743E-3</v>
      </c>
      <c r="AC1684" s="23">
        <f t="shared" si="134"/>
        <v>-6.9808613858072677E-3</v>
      </c>
    </row>
    <row r="1685" spans="1:29" x14ac:dyDescent="0.3">
      <c r="A1685" s="4" t="s">
        <v>169</v>
      </c>
      <c r="B1685" s="18">
        <v>45748</v>
      </c>
      <c r="C1685" s="4" t="s">
        <v>282</v>
      </c>
      <c r="D1685" s="4">
        <v>4</v>
      </c>
      <c r="E1685" s="15">
        <v>1216605.94</v>
      </c>
      <c r="F1685" s="19">
        <v>1.1953</v>
      </c>
      <c r="G1685" s="20">
        <v>0</v>
      </c>
      <c r="H1685" s="4">
        <v>89.7</v>
      </c>
      <c r="I1685" s="4">
        <v>5</v>
      </c>
      <c r="J1685" s="4">
        <v>1</v>
      </c>
      <c r="K1685" s="21">
        <v>0.83420000000000005</v>
      </c>
      <c r="L1685" s="21">
        <v>5.0299999999999997E-2</v>
      </c>
      <c r="M1685" s="4">
        <v>1</v>
      </c>
      <c r="N1685" s="4">
        <v>0</v>
      </c>
      <c r="O1685" s="4">
        <v>0</v>
      </c>
      <c r="P1685" s="4">
        <v>81.400000000000006</v>
      </c>
      <c r="Q1685" s="15">
        <v>3097.9</v>
      </c>
      <c r="R1685" s="15">
        <v>35220.480000000003</v>
      </c>
      <c r="S1685" s="15">
        <v>20773.689999999999</v>
      </c>
      <c r="T1685" s="15">
        <v>1325256.06</v>
      </c>
      <c r="U1685" s="22">
        <f t="shared" si="130"/>
        <v>1234150.6299999999</v>
      </c>
      <c r="V1685" s="23">
        <f t="shared" si="131"/>
        <v>6.8745529826138019E-2</v>
      </c>
      <c r="W1685" s="24">
        <f>Parametros!$B$4*H1685+Parametros!$B$5*K1685*100+Parametros!$B$6*P1685+Parametros!$B$7*(1-L1685)*100</f>
        <v>86.946499999999986</v>
      </c>
      <c r="X1685" s="16">
        <f>INDEX('Tasa Referencia'!$B$2:$B$37,MATCH(B1685,'Tasa Referencia'!$A$2:$A$37,0))</f>
        <v>8.4000000000000005E-2</v>
      </c>
      <c r="Y1685" s="16">
        <f>INDEX('Catalogo Proveedores'!$N$2:$N$101,MATCH(A1685,'Catalogo Proveedores'!$A$2:$A$101,0))</f>
        <v>2.4E-2</v>
      </c>
      <c r="Z1685" s="14">
        <v>-2.98E-3</v>
      </c>
      <c r="AA1685" s="16">
        <f t="shared" si="132"/>
        <v>0.10502000000000002</v>
      </c>
      <c r="AB1685" s="25">
        <f t="shared" si="133"/>
        <v>8.3566765686891031E-3</v>
      </c>
      <c r="AC1685" s="23">
        <f t="shared" si="134"/>
        <v>6.0388853257448916E-2</v>
      </c>
    </row>
    <row r="1686" spans="1:29" x14ac:dyDescent="0.3">
      <c r="A1686" s="4" t="s">
        <v>169</v>
      </c>
      <c r="B1686" s="18">
        <v>45778</v>
      </c>
      <c r="C1686" s="4" t="s">
        <v>282</v>
      </c>
      <c r="D1686" s="4">
        <v>5</v>
      </c>
      <c r="E1686" s="15">
        <v>1308075.25</v>
      </c>
      <c r="F1686" s="19">
        <v>1.1953</v>
      </c>
      <c r="G1686" s="20">
        <v>0</v>
      </c>
      <c r="H1686" s="4">
        <v>93.1</v>
      </c>
      <c r="I1686" s="4">
        <v>5</v>
      </c>
      <c r="J1686" s="4">
        <v>0</v>
      </c>
      <c r="K1686" s="21">
        <v>0.91930000000000001</v>
      </c>
      <c r="L1686" s="21">
        <v>3.5999999999999997E-2</v>
      </c>
      <c r="M1686" s="4">
        <v>1</v>
      </c>
      <c r="N1686" s="4">
        <v>1</v>
      </c>
      <c r="O1686" s="4">
        <v>6</v>
      </c>
      <c r="P1686" s="4">
        <v>74.3</v>
      </c>
      <c r="Q1686" s="15">
        <v>51234.48</v>
      </c>
      <c r="R1686" s="15">
        <v>29710.23</v>
      </c>
      <c r="S1686" s="15">
        <v>14141.48</v>
      </c>
      <c r="T1686" s="15">
        <v>1434894.05</v>
      </c>
      <c r="U1686" s="22">
        <f t="shared" si="130"/>
        <v>1374878.48</v>
      </c>
      <c r="V1686" s="23">
        <f t="shared" si="131"/>
        <v>4.1825784976946598E-2</v>
      </c>
      <c r="W1686" s="24">
        <f>Parametros!$B$4*H1686+Parametros!$B$5*K1686*100+Parametros!$B$6*P1686+Parametros!$B$7*(1-L1686)*100</f>
        <v>89.48399999999998</v>
      </c>
      <c r="X1686" s="16">
        <f>INDEX('Tasa Referencia'!$B$2:$B$37,MATCH(B1686,'Tasa Referencia'!$A$2:$A$37,0))</f>
        <v>8.1699999999999995E-2</v>
      </c>
      <c r="Y1686" s="16">
        <f>INDEX('Catalogo Proveedores'!$N$2:$N$101,MATCH(A1686,'Catalogo Proveedores'!$A$2:$A$101,0))</f>
        <v>2.4E-2</v>
      </c>
      <c r="Z1686" s="14">
        <v>-5.9999999999999995E-4</v>
      </c>
      <c r="AA1686" s="16">
        <f t="shared" si="132"/>
        <v>0.10509999999999999</v>
      </c>
      <c r="AB1686" s="25">
        <f t="shared" si="133"/>
        <v>8.3627598565869654E-3</v>
      </c>
      <c r="AC1686" s="23">
        <f t="shared" si="134"/>
        <v>3.3463025120359632E-2</v>
      </c>
    </row>
    <row r="1687" spans="1:29" x14ac:dyDescent="0.3">
      <c r="A1687" s="4" t="s">
        <v>169</v>
      </c>
      <c r="B1687" s="18">
        <v>45809</v>
      </c>
      <c r="C1687" s="4" t="s">
        <v>282</v>
      </c>
      <c r="D1687" s="4">
        <v>6</v>
      </c>
      <c r="E1687" s="15">
        <v>1226909.33</v>
      </c>
      <c r="F1687" s="19">
        <v>1.1953</v>
      </c>
      <c r="G1687" s="20">
        <v>0</v>
      </c>
      <c r="H1687" s="4">
        <v>91.5</v>
      </c>
      <c r="I1687" s="4">
        <v>5</v>
      </c>
      <c r="J1687" s="4">
        <v>1</v>
      </c>
      <c r="K1687" s="21">
        <v>0.8538</v>
      </c>
      <c r="L1687" s="21">
        <v>4.7699999999999999E-2</v>
      </c>
      <c r="M1687" s="4">
        <v>0</v>
      </c>
      <c r="N1687" s="4">
        <v>0</v>
      </c>
      <c r="O1687" s="4">
        <v>0</v>
      </c>
      <c r="P1687" s="4">
        <v>80.5</v>
      </c>
      <c r="Q1687" s="15">
        <v>0</v>
      </c>
      <c r="R1687" s="15">
        <v>31007.02</v>
      </c>
      <c r="S1687" s="15">
        <v>20002.3</v>
      </c>
      <c r="T1687" s="15">
        <v>1276640.3999999999</v>
      </c>
      <c r="U1687" s="22">
        <f t="shared" si="130"/>
        <v>1237914.05</v>
      </c>
      <c r="V1687" s="23">
        <f t="shared" si="131"/>
        <v>3.033457972973428E-2</v>
      </c>
      <c r="W1687" s="24">
        <f>Parametros!$B$4*H1687+Parametros!$B$5*K1687*100+Parametros!$B$6*P1687+Parametros!$B$7*(1-L1687)*100</f>
        <v>88.023499999999999</v>
      </c>
      <c r="X1687" s="16">
        <f>INDEX('Tasa Referencia'!$B$2:$B$37,MATCH(B1687,'Tasa Referencia'!$A$2:$A$37,0))</f>
        <v>8.1600000000000006E-2</v>
      </c>
      <c r="Y1687" s="16">
        <f>INDEX('Catalogo Proveedores'!$N$2:$N$101,MATCH(A1687,'Catalogo Proveedores'!$A$2:$A$101,0))</f>
        <v>2.4E-2</v>
      </c>
      <c r="Z1687" s="14">
        <v>-1.9000000000000001E-4</v>
      </c>
      <c r="AA1687" s="16">
        <f t="shared" si="132"/>
        <v>0.10541</v>
      </c>
      <c r="AB1687" s="25">
        <f t="shared" si="133"/>
        <v>8.3863287849319512E-3</v>
      </c>
      <c r="AC1687" s="23">
        <f t="shared" si="134"/>
        <v>2.1948250944802329E-2</v>
      </c>
    </row>
    <row r="1688" spans="1:29" x14ac:dyDescent="0.3">
      <c r="A1688" s="4" t="s">
        <v>169</v>
      </c>
      <c r="B1688" s="18">
        <v>45839</v>
      </c>
      <c r="C1688" s="4" t="s">
        <v>282</v>
      </c>
      <c r="D1688" s="4">
        <v>7</v>
      </c>
      <c r="E1688" s="15">
        <v>1294568.33</v>
      </c>
      <c r="F1688" s="19">
        <v>1.1953</v>
      </c>
      <c r="G1688" s="20">
        <v>0</v>
      </c>
      <c r="H1688" s="4">
        <v>87.8</v>
      </c>
      <c r="I1688" s="4">
        <v>7</v>
      </c>
      <c r="J1688" s="4">
        <v>1</v>
      </c>
      <c r="K1688" s="21">
        <v>0.8347</v>
      </c>
      <c r="L1688" s="21">
        <v>3.1E-2</v>
      </c>
      <c r="M1688" s="4">
        <v>1</v>
      </c>
      <c r="N1688" s="4">
        <v>1</v>
      </c>
      <c r="O1688" s="4">
        <v>16.899999999999999</v>
      </c>
      <c r="P1688" s="4">
        <v>80.8</v>
      </c>
      <c r="Q1688" s="15">
        <v>55231.02</v>
      </c>
      <c r="R1688" s="15">
        <v>22456.17</v>
      </c>
      <c r="S1688" s="15">
        <v>14615.73</v>
      </c>
      <c r="T1688" s="15">
        <v>1345376.34</v>
      </c>
      <c r="U1688" s="22">
        <f t="shared" si="130"/>
        <v>1357639.79</v>
      </c>
      <c r="V1688" s="23">
        <f t="shared" si="131"/>
        <v>-9.1152561817758396E-3</v>
      </c>
      <c r="W1688" s="24">
        <f>Parametros!$B$4*H1688+Parametros!$B$5*K1688*100+Parametros!$B$6*P1688+Parametros!$B$7*(1-L1688)*100</f>
        <v>86.465999999999994</v>
      </c>
      <c r="X1688" s="16">
        <f>INDEX('Tasa Referencia'!$B$2:$B$37,MATCH(B1688,'Tasa Referencia'!$A$2:$A$37,0))</f>
        <v>8.0699999999999994E-2</v>
      </c>
      <c r="Y1688" s="16">
        <f>INDEX('Catalogo Proveedores'!$N$2:$N$101,MATCH(A1688,'Catalogo Proveedores'!$A$2:$A$101,0))</f>
        <v>2.4E-2</v>
      </c>
      <c r="Z1688" s="14">
        <v>1.07E-3</v>
      </c>
      <c r="AA1688" s="16">
        <f t="shared" si="132"/>
        <v>0.10576999999999999</v>
      </c>
      <c r="AB1688" s="25">
        <f t="shared" si="133"/>
        <v>8.4136915510300003E-3</v>
      </c>
      <c r="AC1688" s="23">
        <f t="shared" si="134"/>
        <v>-1.752894773280584E-2</v>
      </c>
    </row>
    <row r="1689" spans="1:29" x14ac:dyDescent="0.3">
      <c r="A1689" s="4" t="s">
        <v>169</v>
      </c>
      <c r="B1689" s="18">
        <v>45870</v>
      </c>
      <c r="C1689" s="4" t="s">
        <v>282</v>
      </c>
      <c r="D1689" s="4">
        <v>8</v>
      </c>
      <c r="E1689" s="15">
        <v>1188972.55</v>
      </c>
      <c r="F1689" s="19">
        <v>1.1953</v>
      </c>
      <c r="G1689" s="20">
        <v>0</v>
      </c>
      <c r="H1689" s="4">
        <v>87.2</v>
      </c>
      <c r="I1689" s="4">
        <v>4</v>
      </c>
      <c r="J1689" s="4">
        <v>1</v>
      </c>
      <c r="K1689" s="21">
        <v>0.87280000000000002</v>
      </c>
      <c r="L1689" s="21">
        <v>7.0499999999999993E-2</v>
      </c>
      <c r="M1689" s="4">
        <v>0</v>
      </c>
      <c r="N1689" s="4">
        <v>0</v>
      </c>
      <c r="O1689" s="4">
        <v>0</v>
      </c>
      <c r="P1689" s="4">
        <v>77.5</v>
      </c>
      <c r="Q1689" s="15">
        <v>0</v>
      </c>
      <c r="R1689" s="15">
        <v>27476.26</v>
      </c>
      <c r="S1689" s="15">
        <v>27508.12</v>
      </c>
      <c r="T1689" s="15">
        <v>1267588</v>
      </c>
      <c r="U1689" s="22">
        <f t="shared" si="130"/>
        <v>1188940.69</v>
      </c>
      <c r="V1689" s="23">
        <f t="shared" si="131"/>
        <v>6.2044852112831658E-2</v>
      </c>
      <c r="W1689" s="24">
        <f>Parametros!$B$4*H1689+Parametros!$B$5*K1689*100+Parametros!$B$6*P1689+Parametros!$B$7*(1-L1689)*100</f>
        <v>86.146500000000003</v>
      </c>
      <c r="X1689" s="16">
        <f>INDEX('Tasa Referencia'!$B$2:$B$37,MATCH(B1689,'Tasa Referencia'!$A$2:$A$37,0))</f>
        <v>7.7399999999999997E-2</v>
      </c>
      <c r="Y1689" s="16">
        <f>INDEX('Catalogo Proveedores'!$N$2:$N$101,MATCH(A1689,'Catalogo Proveedores'!$A$2:$A$101,0))</f>
        <v>2.4E-2</v>
      </c>
      <c r="Z1689" s="14">
        <v>-3.2299999999999998E-3</v>
      </c>
      <c r="AA1689" s="16">
        <f t="shared" si="132"/>
        <v>9.8169999999999993E-2</v>
      </c>
      <c r="AB1689" s="25">
        <f t="shared" si="133"/>
        <v>7.8342918928691052E-3</v>
      </c>
      <c r="AC1689" s="23">
        <f t="shared" si="134"/>
        <v>5.4210560219962553E-2</v>
      </c>
    </row>
    <row r="1690" spans="1:29" x14ac:dyDescent="0.3">
      <c r="A1690" s="4" t="s">
        <v>169</v>
      </c>
      <c r="B1690" s="18">
        <v>45901</v>
      </c>
      <c r="C1690" s="4" t="s">
        <v>282</v>
      </c>
      <c r="D1690" s="4">
        <v>9</v>
      </c>
      <c r="E1690" s="15">
        <v>1155200.6499999999</v>
      </c>
      <c r="F1690" s="19">
        <v>1.1953</v>
      </c>
      <c r="G1690" s="20">
        <v>0</v>
      </c>
      <c r="H1690" s="4">
        <v>88.9</v>
      </c>
      <c r="I1690" s="4">
        <v>5</v>
      </c>
      <c r="J1690" s="4">
        <v>1</v>
      </c>
      <c r="K1690" s="21">
        <v>0.87560000000000004</v>
      </c>
      <c r="L1690" s="21">
        <v>4.9299999999999997E-2</v>
      </c>
      <c r="M1690" s="4">
        <v>1</v>
      </c>
      <c r="N1690" s="4">
        <v>1</v>
      </c>
      <c r="O1690" s="4">
        <v>14.7</v>
      </c>
      <c r="P1690" s="4">
        <v>77.400000000000006</v>
      </c>
      <c r="Q1690" s="15">
        <v>86527.84</v>
      </c>
      <c r="R1690" s="15">
        <v>39504.35</v>
      </c>
      <c r="S1690" s="15">
        <v>19407.939999999999</v>
      </c>
      <c r="T1690" s="15">
        <v>1277618.8500000001</v>
      </c>
      <c r="U1690" s="22">
        <f t="shared" si="130"/>
        <v>1261824.9000000001</v>
      </c>
      <c r="V1690" s="23">
        <f t="shared" si="131"/>
        <v>1.2362020175265848E-2</v>
      </c>
      <c r="W1690" s="24">
        <f>Parametros!$B$4*H1690+Parametros!$B$5*K1690*100+Parametros!$B$6*P1690+Parametros!$B$7*(1-L1690)*100</f>
        <v>87.123499999999993</v>
      </c>
      <c r="X1690" s="16">
        <f>INDEX('Tasa Referencia'!$B$2:$B$37,MATCH(B1690,'Tasa Referencia'!$A$2:$A$37,0))</f>
        <v>7.4899999999999994E-2</v>
      </c>
      <c r="Y1690" s="16">
        <f>INDEX('Catalogo Proveedores'!$N$2:$N$101,MATCH(A1690,'Catalogo Proveedores'!$A$2:$A$101,0))</f>
        <v>2.4E-2</v>
      </c>
      <c r="Z1690" s="14">
        <v>-5.1599999999999997E-3</v>
      </c>
      <c r="AA1690" s="16">
        <f t="shared" si="132"/>
        <v>9.373999999999999E-2</v>
      </c>
      <c r="AB1690" s="25">
        <f t="shared" si="133"/>
        <v>7.4948649305266457E-3</v>
      </c>
      <c r="AC1690" s="23">
        <f t="shared" si="134"/>
        <v>4.8671552447392026E-3</v>
      </c>
    </row>
    <row r="1691" spans="1:29" x14ac:dyDescent="0.3">
      <c r="A1691" s="4" t="s">
        <v>169</v>
      </c>
      <c r="B1691" s="18">
        <v>45931</v>
      </c>
      <c r="C1691" s="4" t="s">
        <v>282</v>
      </c>
      <c r="D1691" s="4">
        <v>10</v>
      </c>
      <c r="E1691" s="15">
        <v>1086084.8400000001</v>
      </c>
      <c r="F1691" s="19">
        <v>1.1953</v>
      </c>
      <c r="G1691" s="20">
        <v>0</v>
      </c>
      <c r="H1691" s="4">
        <v>91.2</v>
      </c>
      <c r="I1691" s="4">
        <v>5</v>
      </c>
      <c r="J1691" s="4">
        <v>1</v>
      </c>
      <c r="K1691" s="21">
        <v>0.81379999999999997</v>
      </c>
      <c r="L1691" s="21">
        <v>3.4799999999999998E-2</v>
      </c>
      <c r="M1691" s="4">
        <v>1</v>
      </c>
      <c r="N1691" s="4">
        <v>0</v>
      </c>
      <c r="O1691" s="4">
        <v>0</v>
      </c>
      <c r="P1691" s="4">
        <v>78.5</v>
      </c>
      <c r="Q1691" s="15">
        <v>26070.12</v>
      </c>
      <c r="R1691" s="15">
        <v>12126.55</v>
      </c>
      <c r="S1691" s="15">
        <v>13526.71</v>
      </c>
      <c r="T1691" s="15">
        <v>1132554.1000000001</v>
      </c>
      <c r="U1691" s="22">
        <f t="shared" si="130"/>
        <v>1110754.8000000003</v>
      </c>
      <c r="V1691" s="23">
        <f t="shared" si="131"/>
        <v>1.9247910541315257E-2</v>
      </c>
      <c r="W1691" s="24">
        <f>Parametros!$B$4*H1691+Parametros!$B$5*K1691*100+Parametros!$B$6*P1691+Parametros!$B$7*(1-L1691)*100</f>
        <v>86.511999999999986</v>
      </c>
      <c r="X1691" s="16">
        <f>INDEX('Tasa Referencia'!$B$2:$B$37,MATCH(B1691,'Tasa Referencia'!$A$2:$A$37,0))</f>
        <v>7.4300000000000005E-2</v>
      </c>
      <c r="Y1691" s="16">
        <f>INDEX('Catalogo Proveedores'!$N$2:$N$101,MATCH(A1691,'Catalogo Proveedores'!$A$2:$A$101,0))</f>
        <v>2.4E-2</v>
      </c>
      <c r="Z1691" s="14">
        <v>5.0000000000000002E-5</v>
      </c>
      <c r="AA1691" s="16">
        <f t="shared" si="132"/>
        <v>9.8349999999999993E-2</v>
      </c>
      <c r="AB1691" s="25">
        <f t="shared" si="133"/>
        <v>7.8480569554679747E-3</v>
      </c>
      <c r="AC1691" s="23">
        <f t="shared" si="134"/>
        <v>1.1399853585847282E-2</v>
      </c>
    </row>
    <row r="1692" spans="1:29" x14ac:dyDescent="0.3">
      <c r="A1692" s="4" t="s">
        <v>169</v>
      </c>
      <c r="B1692" s="18">
        <v>45962</v>
      </c>
      <c r="C1692" s="4" t="s">
        <v>282</v>
      </c>
      <c r="D1692" s="4">
        <v>11</v>
      </c>
      <c r="E1692" s="15">
        <v>1064145.67</v>
      </c>
      <c r="F1692" s="19">
        <v>1.1953</v>
      </c>
      <c r="G1692" s="20">
        <v>0</v>
      </c>
      <c r="H1692" s="4">
        <v>94.8</v>
      </c>
      <c r="I1692" s="4">
        <v>4</v>
      </c>
      <c r="J1692" s="4">
        <v>1</v>
      </c>
      <c r="K1692" s="21">
        <v>0.86309999999999998</v>
      </c>
      <c r="L1692" s="21">
        <v>2.76E-2</v>
      </c>
      <c r="M1692" s="4">
        <v>1</v>
      </c>
      <c r="N1692" s="4">
        <v>0</v>
      </c>
      <c r="O1692" s="4">
        <v>0</v>
      </c>
      <c r="P1692" s="4">
        <v>80.400000000000006</v>
      </c>
      <c r="Q1692" s="15">
        <v>49254.22</v>
      </c>
      <c r="R1692" s="15">
        <v>18912.14</v>
      </c>
      <c r="S1692" s="15">
        <v>10937.42</v>
      </c>
      <c r="T1692" s="15">
        <v>1179122.3500000001</v>
      </c>
      <c r="U1692" s="22">
        <f t="shared" si="130"/>
        <v>1121374.6099999999</v>
      </c>
      <c r="V1692" s="23">
        <f t="shared" si="131"/>
        <v>4.8975189046327736E-2</v>
      </c>
      <c r="W1692" s="24">
        <f>Parametros!$B$4*H1692+Parametros!$B$5*K1692*100+Parametros!$B$6*P1692+Parametros!$B$7*(1-L1692)*100</f>
        <v>89.739000000000004</v>
      </c>
      <c r="X1692" s="16">
        <f>INDEX('Tasa Referencia'!$B$2:$B$37,MATCH(B1692,'Tasa Referencia'!$A$2:$A$37,0))</f>
        <v>7.2800000000000004E-2</v>
      </c>
      <c r="Y1692" s="16">
        <f>INDEX('Catalogo Proveedores'!$N$2:$N$101,MATCH(A1692,'Catalogo Proveedores'!$A$2:$A$101,0))</f>
        <v>2.4E-2</v>
      </c>
      <c r="Z1692" s="14">
        <v>-1.8400000000000001E-3</v>
      </c>
      <c r="AA1692" s="16">
        <f t="shared" si="132"/>
        <v>9.4960000000000003E-2</v>
      </c>
      <c r="AB1692" s="25">
        <f t="shared" si="133"/>
        <v>7.5884669895032175E-3</v>
      </c>
      <c r="AC1692" s="23">
        <f t="shared" si="134"/>
        <v>4.1386722056824518E-2</v>
      </c>
    </row>
    <row r="1693" spans="1:29" x14ac:dyDescent="0.3">
      <c r="A1693" s="4" t="s">
        <v>169</v>
      </c>
      <c r="B1693" s="18">
        <v>45992</v>
      </c>
      <c r="C1693" s="4" t="s">
        <v>282</v>
      </c>
      <c r="D1693" s="4">
        <v>12</v>
      </c>
      <c r="E1693" s="15">
        <v>1095380.3400000001</v>
      </c>
      <c r="F1693" s="19">
        <v>1.1953</v>
      </c>
      <c r="G1693" s="20">
        <v>0</v>
      </c>
      <c r="H1693" s="4">
        <v>96.5</v>
      </c>
      <c r="I1693" s="4">
        <v>4</v>
      </c>
      <c r="J1693" s="4">
        <v>1</v>
      </c>
      <c r="K1693" s="21">
        <v>0.8619</v>
      </c>
      <c r="L1693" s="21">
        <v>1.9E-2</v>
      </c>
      <c r="M1693" s="4">
        <v>1</v>
      </c>
      <c r="N1693" s="4">
        <v>0</v>
      </c>
      <c r="O1693" s="4">
        <v>0</v>
      </c>
      <c r="P1693" s="4">
        <v>81.7</v>
      </c>
      <c r="Q1693" s="15">
        <v>2568.16</v>
      </c>
      <c r="R1693" s="15">
        <v>8071.61</v>
      </c>
      <c r="S1693" s="15">
        <v>8420.58</v>
      </c>
      <c r="T1693" s="15">
        <v>1176943.75</v>
      </c>
      <c r="U1693" s="22">
        <f t="shared" si="130"/>
        <v>1097599.53</v>
      </c>
      <c r="V1693" s="23">
        <f t="shared" si="131"/>
        <v>6.7415473339316315E-2</v>
      </c>
      <c r="W1693" s="24">
        <f>Parametros!$B$4*H1693+Parametros!$B$5*K1693*100+Parametros!$B$6*P1693+Parametros!$B$7*(1-L1693)*100</f>
        <v>90.686999999999998</v>
      </c>
      <c r="X1693" s="16">
        <f>INDEX('Tasa Referencia'!$B$2:$B$37,MATCH(B1693,'Tasa Referencia'!$A$2:$A$37,0))</f>
        <v>6.9599999999999995E-2</v>
      </c>
      <c r="Y1693" s="16">
        <f>INDEX('Catalogo Proveedores'!$N$2:$N$101,MATCH(A1693,'Catalogo Proveedores'!$A$2:$A$101,0))</f>
        <v>2.4E-2</v>
      </c>
      <c r="Z1693" s="14">
        <v>-3.15E-3</v>
      </c>
      <c r="AA1693" s="16">
        <f t="shared" si="132"/>
        <v>9.0449999999999989E-2</v>
      </c>
      <c r="AB1693" s="25">
        <f t="shared" si="133"/>
        <v>7.2419683891740139E-3</v>
      </c>
      <c r="AC1693" s="23">
        <f t="shared" si="134"/>
        <v>6.0173504950142301E-2</v>
      </c>
    </row>
    <row r="1694" spans="1:29" x14ac:dyDescent="0.3">
      <c r="A1694" s="4" t="s">
        <v>171</v>
      </c>
      <c r="B1694" s="18">
        <v>44927</v>
      </c>
      <c r="C1694" s="4" t="s">
        <v>279</v>
      </c>
      <c r="D1694" s="4">
        <v>1</v>
      </c>
      <c r="E1694" s="15">
        <v>793201.5</v>
      </c>
      <c r="F1694" s="19">
        <v>1</v>
      </c>
      <c r="G1694" s="20">
        <v>0</v>
      </c>
      <c r="H1694" s="4">
        <v>71.5</v>
      </c>
      <c r="I1694" s="4">
        <v>4</v>
      </c>
      <c r="J1694" s="4">
        <v>0</v>
      </c>
      <c r="K1694" s="21">
        <v>0.90910000000000002</v>
      </c>
      <c r="L1694" s="21">
        <v>8.8499999999999995E-2</v>
      </c>
      <c r="M1694" s="4">
        <v>2</v>
      </c>
      <c r="N1694" s="4">
        <v>0</v>
      </c>
      <c r="O1694" s="4">
        <v>0</v>
      </c>
      <c r="P1694" s="4">
        <v>76.2</v>
      </c>
      <c r="Q1694" s="15">
        <v>8576.91</v>
      </c>
      <c r="R1694" s="15">
        <v>31621.919999999998</v>
      </c>
      <c r="S1694" s="15">
        <v>21057.34</v>
      </c>
      <c r="T1694" s="15">
        <v>863761.58</v>
      </c>
      <c r="U1694" s="22">
        <f t="shared" si="130"/>
        <v>812342.99000000011</v>
      </c>
      <c r="V1694" s="23">
        <f t="shared" si="131"/>
        <v>5.9528683829627907E-2</v>
      </c>
      <c r="W1694" s="24">
        <f>Parametros!$B$4*H1694+Parametros!$B$5*K1694*100+Parametros!$B$6*P1694+Parametros!$B$7*(1-L1694)*100</f>
        <v>81.210499999999996</v>
      </c>
      <c r="X1694" s="16">
        <f>INDEX('Tasa Referencia'!$B$2:$B$37,MATCH(B1694,'Tasa Referencia'!$A$2:$A$37,0))</f>
        <v>0.1125</v>
      </c>
      <c r="Y1694" s="16">
        <f>INDEX('Catalogo Proveedores'!$N$2:$N$101,MATCH(A1694,'Catalogo Proveedores'!$A$2:$A$101,0))</f>
        <v>3.5700000000000003E-2</v>
      </c>
      <c r="Z1694" s="14">
        <v>-6.2E-4</v>
      </c>
      <c r="AA1694" s="16">
        <f t="shared" si="132"/>
        <v>0.14757999999999999</v>
      </c>
      <c r="AB1694" s="25">
        <f t="shared" si="133"/>
        <v>1.1537328898509225E-2</v>
      </c>
      <c r="AC1694" s="23">
        <f t="shared" si="134"/>
        <v>4.7991354931118682E-2</v>
      </c>
    </row>
    <row r="1695" spans="1:29" x14ac:dyDescent="0.3">
      <c r="A1695" s="4" t="s">
        <v>171</v>
      </c>
      <c r="B1695" s="18">
        <v>44958</v>
      </c>
      <c r="C1695" s="4" t="s">
        <v>279</v>
      </c>
      <c r="D1695" s="4">
        <v>2</v>
      </c>
      <c r="E1695" s="15">
        <v>888696.49</v>
      </c>
      <c r="F1695" s="19">
        <v>1</v>
      </c>
      <c r="G1695" s="20">
        <v>0</v>
      </c>
      <c r="H1695" s="4">
        <v>74.2</v>
      </c>
      <c r="I1695" s="4">
        <v>5</v>
      </c>
      <c r="J1695" s="4">
        <v>0</v>
      </c>
      <c r="K1695" s="21">
        <v>0.91649999999999998</v>
      </c>
      <c r="L1695" s="21">
        <v>9.8199999999999996E-2</v>
      </c>
      <c r="M1695" s="4">
        <v>0</v>
      </c>
      <c r="N1695" s="4">
        <v>0</v>
      </c>
      <c r="O1695" s="4">
        <v>0</v>
      </c>
      <c r="P1695" s="4">
        <v>80.7</v>
      </c>
      <c r="Q1695" s="15">
        <v>0</v>
      </c>
      <c r="R1695" s="15">
        <v>39154.769999999997</v>
      </c>
      <c r="S1695" s="15">
        <v>26171.39</v>
      </c>
      <c r="T1695" s="15">
        <v>989971.23</v>
      </c>
      <c r="U1695" s="22">
        <f t="shared" si="130"/>
        <v>901679.87</v>
      </c>
      <c r="V1695" s="23">
        <f t="shared" si="131"/>
        <v>8.9185783712118577E-2</v>
      </c>
      <c r="W1695" s="24">
        <f>Parametros!$B$4*H1695+Parametros!$B$5*K1695*100+Parametros!$B$6*P1695+Parametros!$B$7*(1-L1695)*100</f>
        <v>83.131999999999991</v>
      </c>
      <c r="X1695" s="16">
        <f>INDEX('Tasa Referencia'!$B$2:$B$37,MATCH(B1695,'Tasa Referencia'!$A$2:$A$37,0))</f>
        <v>0.11409999999999999</v>
      </c>
      <c r="Y1695" s="16">
        <f>INDEX('Catalogo Proveedores'!$N$2:$N$101,MATCH(A1695,'Catalogo Proveedores'!$A$2:$A$101,0))</f>
        <v>3.5700000000000003E-2</v>
      </c>
      <c r="Z1695" s="14">
        <v>5.1000000000000004E-4</v>
      </c>
      <c r="AA1695" s="16">
        <f t="shared" si="132"/>
        <v>0.15031</v>
      </c>
      <c r="AB1695" s="25">
        <f t="shared" si="133"/>
        <v>1.1737641041701385E-2</v>
      </c>
      <c r="AC1695" s="23">
        <f t="shared" si="134"/>
        <v>7.7448142670417192E-2</v>
      </c>
    </row>
    <row r="1696" spans="1:29" x14ac:dyDescent="0.3">
      <c r="A1696" s="4" t="s">
        <v>171</v>
      </c>
      <c r="B1696" s="18">
        <v>44986</v>
      </c>
      <c r="C1696" s="4" t="s">
        <v>279</v>
      </c>
      <c r="D1696" s="4">
        <v>3</v>
      </c>
      <c r="E1696" s="15">
        <v>898112.73</v>
      </c>
      <c r="F1696" s="19">
        <v>1</v>
      </c>
      <c r="G1696" s="20">
        <v>0</v>
      </c>
      <c r="H1696" s="4">
        <v>72.8</v>
      </c>
      <c r="I1696" s="4">
        <v>4</v>
      </c>
      <c r="J1696" s="4">
        <v>0</v>
      </c>
      <c r="K1696" s="21">
        <v>0.94269999999999998</v>
      </c>
      <c r="L1696" s="21">
        <v>0.14180000000000001</v>
      </c>
      <c r="M1696" s="4">
        <v>0</v>
      </c>
      <c r="N1696" s="4">
        <v>0</v>
      </c>
      <c r="O1696" s="4">
        <v>0</v>
      </c>
      <c r="P1696" s="4">
        <v>77.2</v>
      </c>
      <c r="Q1696" s="15">
        <v>0</v>
      </c>
      <c r="R1696" s="15">
        <v>41237.279999999999</v>
      </c>
      <c r="S1696" s="15">
        <v>38203.019999999997</v>
      </c>
      <c r="T1696" s="15">
        <v>976550.85</v>
      </c>
      <c r="U1696" s="22">
        <f t="shared" si="130"/>
        <v>901146.99</v>
      </c>
      <c r="V1696" s="23">
        <f t="shared" si="131"/>
        <v>7.7214473777786369E-2</v>
      </c>
      <c r="W1696" s="24">
        <f>Parametros!$B$4*H1696+Parametros!$B$5*K1696*100+Parametros!$B$6*P1696+Parametros!$B$7*(1-L1696)*100</f>
        <v>82.073999999999984</v>
      </c>
      <c r="X1696" s="16">
        <f>INDEX('Tasa Referencia'!$B$2:$B$37,MATCH(B1696,'Tasa Referencia'!$A$2:$A$37,0))</f>
        <v>0.114</v>
      </c>
      <c r="Y1696" s="16">
        <f>INDEX('Catalogo Proveedores'!$N$2:$N$101,MATCH(A1696,'Catalogo Proveedores'!$A$2:$A$101,0))</f>
        <v>3.5700000000000003E-2</v>
      </c>
      <c r="Z1696" s="14">
        <v>4.9800000000000001E-3</v>
      </c>
      <c r="AA1696" s="16">
        <f t="shared" si="132"/>
        <v>0.15468000000000001</v>
      </c>
      <c r="AB1696" s="25">
        <f t="shared" si="133"/>
        <v>1.2057381936205758E-2</v>
      </c>
      <c r="AC1696" s="23">
        <f t="shared" si="134"/>
        <v>6.5157091841580611E-2</v>
      </c>
    </row>
    <row r="1697" spans="1:29" x14ac:dyDescent="0.3">
      <c r="A1697" s="4" t="s">
        <v>171</v>
      </c>
      <c r="B1697" s="18">
        <v>45017</v>
      </c>
      <c r="C1697" s="4" t="s">
        <v>279</v>
      </c>
      <c r="D1697" s="4">
        <v>4</v>
      </c>
      <c r="E1697" s="15">
        <v>941846.5</v>
      </c>
      <c r="F1697" s="19">
        <v>1.0684</v>
      </c>
      <c r="G1697" s="20">
        <v>6.8400000000000002E-2</v>
      </c>
      <c r="H1697" s="4">
        <v>75.400000000000006</v>
      </c>
      <c r="I1697" s="4">
        <v>4</v>
      </c>
      <c r="J1697" s="4">
        <v>0</v>
      </c>
      <c r="K1697" s="21">
        <v>0.98070000000000002</v>
      </c>
      <c r="L1697" s="21">
        <v>0.10539999999999999</v>
      </c>
      <c r="M1697" s="4">
        <v>0</v>
      </c>
      <c r="N1697" s="4">
        <v>0</v>
      </c>
      <c r="O1697" s="4">
        <v>0</v>
      </c>
      <c r="P1697" s="4">
        <v>73.5</v>
      </c>
      <c r="Q1697" s="15">
        <v>0</v>
      </c>
      <c r="R1697" s="15">
        <v>40809.449999999997</v>
      </c>
      <c r="S1697" s="15">
        <v>29786.51</v>
      </c>
      <c r="T1697" s="15">
        <v>1041933.3</v>
      </c>
      <c r="U1697" s="22">
        <f t="shared" si="130"/>
        <v>952869.44</v>
      </c>
      <c r="V1697" s="23">
        <f t="shared" si="131"/>
        <v>8.5479425602387499E-2</v>
      </c>
      <c r="W1697" s="24">
        <f>Parametros!$B$4*H1697+Parametros!$B$5*K1697*100+Parametros!$B$6*P1697+Parametros!$B$7*(1-L1697)*100</f>
        <v>83.929999999999993</v>
      </c>
      <c r="X1697" s="16">
        <f>INDEX('Tasa Referencia'!$B$2:$B$37,MATCH(B1697,'Tasa Referencia'!$A$2:$A$37,0))</f>
        <v>0.1119</v>
      </c>
      <c r="Y1697" s="16">
        <f>INDEX('Catalogo Proveedores'!$N$2:$N$101,MATCH(A1697,'Catalogo Proveedores'!$A$2:$A$101,0))</f>
        <v>3.5700000000000003E-2</v>
      </c>
      <c r="Z1697" s="14">
        <v>-1.2600000000000001E-3</v>
      </c>
      <c r="AA1697" s="16">
        <f t="shared" si="132"/>
        <v>0.14634</v>
      </c>
      <c r="AB1697" s="25">
        <f t="shared" si="133"/>
        <v>1.1446200327515976E-2</v>
      </c>
      <c r="AC1697" s="23">
        <f t="shared" si="134"/>
        <v>7.4033225274871522E-2</v>
      </c>
    </row>
    <row r="1698" spans="1:29" x14ac:dyDescent="0.3">
      <c r="A1698" s="4" t="s">
        <v>171</v>
      </c>
      <c r="B1698" s="18">
        <v>45047</v>
      </c>
      <c r="C1698" s="4" t="s">
        <v>279</v>
      </c>
      <c r="D1698" s="4">
        <v>5</v>
      </c>
      <c r="E1698" s="15">
        <v>822853.56</v>
      </c>
      <c r="F1698" s="19">
        <v>1.0684</v>
      </c>
      <c r="G1698" s="20">
        <v>0</v>
      </c>
      <c r="H1698" s="4">
        <v>75.900000000000006</v>
      </c>
      <c r="I1698" s="4">
        <v>4</v>
      </c>
      <c r="J1698" s="4">
        <v>0</v>
      </c>
      <c r="K1698" s="21">
        <v>0.96519999999999995</v>
      </c>
      <c r="L1698" s="21">
        <v>9.3200000000000005E-2</v>
      </c>
      <c r="M1698" s="4">
        <v>0</v>
      </c>
      <c r="N1698" s="4">
        <v>0</v>
      </c>
      <c r="O1698" s="4">
        <v>0</v>
      </c>
      <c r="P1698" s="4">
        <v>73.599999999999994</v>
      </c>
      <c r="Q1698" s="15">
        <v>0</v>
      </c>
      <c r="R1698" s="15">
        <v>50456.37</v>
      </c>
      <c r="S1698" s="15">
        <v>22997.91</v>
      </c>
      <c r="T1698" s="15">
        <v>915115.38</v>
      </c>
      <c r="U1698" s="22">
        <f t="shared" si="130"/>
        <v>850312.02</v>
      </c>
      <c r="V1698" s="23">
        <f t="shared" si="131"/>
        <v>7.0814414680693036E-2</v>
      </c>
      <c r="W1698" s="24">
        <f>Parametros!$B$4*H1698+Parametros!$B$5*K1698*100+Parametros!$B$6*P1698+Parametros!$B$7*(1-L1698)*100</f>
        <v>83.843000000000004</v>
      </c>
      <c r="X1698" s="16">
        <f>INDEX('Tasa Referencia'!$B$2:$B$37,MATCH(B1698,'Tasa Referencia'!$A$2:$A$37,0))</f>
        <v>0.11210000000000001</v>
      </c>
      <c r="Y1698" s="16">
        <f>INDEX('Catalogo Proveedores'!$N$2:$N$101,MATCH(A1698,'Catalogo Proveedores'!$A$2:$A$101,0))</f>
        <v>3.5700000000000003E-2</v>
      </c>
      <c r="Z1698" s="14">
        <v>8.0999999999999996E-4</v>
      </c>
      <c r="AA1698" s="16">
        <f t="shared" si="132"/>
        <v>0.14861000000000002</v>
      </c>
      <c r="AB1698" s="25">
        <f t="shared" si="133"/>
        <v>1.1612955804094938E-2</v>
      </c>
      <c r="AC1698" s="23">
        <f t="shared" si="134"/>
        <v>5.9201458876598098E-2</v>
      </c>
    </row>
    <row r="1699" spans="1:29" x14ac:dyDescent="0.3">
      <c r="A1699" s="4" t="s">
        <v>171</v>
      </c>
      <c r="B1699" s="18">
        <v>45078</v>
      </c>
      <c r="C1699" s="4" t="s">
        <v>279</v>
      </c>
      <c r="D1699" s="4">
        <v>6</v>
      </c>
      <c r="E1699" s="15">
        <v>930958.26</v>
      </c>
      <c r="F1699" s="19">
        <v>1.0684</v>
      </c>
      <c r="G1699" s="20">
        <v>0</v>
      </c>
      <c r="H1699" s="4">
        <v>75.599999999999994</v>
      </c>
      <c r="I1699" s="4">
        <v>5</v>
      </c>
      <c r="J1699" s="4">
        <v>1</v>
      </c>
      <c r="K1699" s="21">
        <v>0.87970000000000004</v>
      </c>
      <c r="L1699" s="21">
        <v>0.1173</v>
      </c>
      <c r="M1699" s="4">
        <v>1</v>
      </c>
      <c r="N1699" s="4">
        <v>0</v>
      </c>
      <c r="O1699" s="4">
        <v>0</v>
      </c>
      <c r="P1699" s="4">
        <v>74</v>
      </c>
      <c r="Q1699" s="15">
        <v>2605.35</v>
      </c>
      <c r="R1699" s="15">
        <v>36672.199999999997</v>
      </c>
      <c r="S1699" s="15">
        <v>34617.4</v>
      </c>
      <c r="T1699" s="15">
        <v>1043464.77</v>
      </c>
      <c r="U1699" s="22">
        <f t="shared" si="130"/>
        <v>935618.40999999992</v>
      </c>
      <c r="V1699" s="23">
        <f t="shared" si="131"/>
        <v>0.10335409790596006</v>
      </c>
      <c r="W1699" s="24">
        <f>Parametros!$B$4*H1699+Parametros!$B$5*K1699*100+Parametros!$B$6*P1699+Parametros!$B$7*(1-L1699)*100</f>
        <v>80.891499999999994</v>
      </c>
      <c r="X1699" s="16">
        <f>INDEX('Tasa Referencia'!$B$2:$B$37,MATCH(B1699,'Tasa Referencia'!$A$2:$A$37,0))</f>
        <v>0.1119</v>
      </c>
      <c r="Y1699" s="16">
        <f>INDEX('Catalogo Proveedores'!$N$2:$N$101,MATCH(A1699,'Catalogo Proveedores'!$A$2:$A$101,0))</f>
        <v>3.5700000000000003E-2</v>
      </c>
      <c r="Z1699" s="14">
        <v>-2.63E-3</v>
      </c>
      <c r="AA1699" s="16">
        <f t="shared" si="132"/>
        <v>0.14497000000000002</v>
      </c>
      <c r="AB1699" s="25">
        <f t="shared" si="133"/>
        <v>1.1345412829026458E-2</v>
      </c>
      <c r="AC1699" s="23">
        <f t="shared" si="134"/>
        <v>9.2008685076933605E-2</v>
      </c>
    </row>
    <row r="1700" spans="1:29" x14ac:dyDescent="0.3">
      <c r="A1700" s="4" t="s">
        <v>171</v>
      </c>
      <c r="B1700" s="18">
        <v>45108</v>
      </c>
      <c r="C1700" s="4" t="s">
        <v>279</v>
      </c>
      <c r="D1700" s="4">
        <v>7</v>
      </c>
      <c r="E1700" s="15">
        <v>848844.88</v>
      </c>
      <c r="F1700" s="19">
        <v>1.0684</v>
      </c>
      <c r="G1700" s="20">
        <v>0</v>
      </c>
      <c r="H1700" s="4">
        <v>73.2</v>
      </c>
      <c r="I1700" s="4">
        <v>6</v>
      </c>
      <c r="J1700" s="4">
        <v>0</v>
      </c>
      <c r="K1700" s="21">
        <v>0.92190000000000005</v>
      </c>
      <c r="L1700" s="21">
        <v>0.13539999999999999</v>
      </c>
      <c r="M1700" s="4">
        <v>0</v>
      </c>
      <c r="N1700" s="4">
        <v>0</v>
      </c>
      <c r="O1700" s="4">
        <v>0</v>
      </c>
      <c r="P1700" s="4">
        <v>75.400000000000006</v>
      </c>
      <c r="Q1700" s="15">
        <v>0</v>
      </c>
      <c r="R1700" s="15">
        <v>65722.13</v>
      </c>
      <c r="S1700" s="15">
        <v>34476.25</v>
      </c>
      <c r="T1700" s="15">
        <v>905198.65</v>
      </c>
      <c r="U1700" s="22">
        <f t="shared" si="130"/>
        <v>880090.76</v>
      </c>
      <c r="V1700" s="23">
        <f t="shared" si="131"/>
        <v>2.7737436417961971E-2</v>
      </c>
      <c r="W1700" s="24">
        <f>Parametros!$B$4*H1700+Parametros!$B$5*K1700*100+Parametros!$B$6*P1700+Parametros!$B$7*(1-L1700)*100</f>
        <v>81.325999999999993</v>
      </c>
      <c r="X1700" s="16">
        <f>INDEX('Tasa Referencia'!$B$2:$B$37,MATCH(B1700,'Tasa Referencia'!$A$2:$A$37,0))</f>
        <v>0.1132</v>
      </c>
      <c r="Y1700" s="16">
        <f>INDEX('Catalogo Proveedores'!$N$2:$N$101,MATCH(A1700,'Catalogo Proveedores'!$A$2:$A$101,0))</f>
        <v>3.5700000000000003E-2</v>
      </c>
      <c r="Z1700" s="14">
        <v>-2.8700000000000002E-3</v>
      </c>
      <c r="AA1700" s="16">
        <f t="shared" si="132"/>
        <v>0.14602999999999999</v>
      </c>
      <c r="AB1700" s="25">
        <f t="shared" si="133"/>
        <v>1.142340406639919E-2</v>
      </c>
      <c r="AC1700" s="23">
        <f t="shared" si="134"/>
        <v>1.6314032351562782E-2</v>
      </c>
    </row>
    <row r="1701" spans="1:29" x14ac:dyDescent="0.3">
      <c r="A1701" s="4" t="s">
        <v>171</v>
      </c>
      <c r="B1701" s="18">
        <v>45139</v>
      </c>
      <c r="C1701" s="4" t="s">
        <v>279</v>
      </c>
      <c r="D1701" s="4">
        <v>8</v>
      </c>
      <c r="E1701" s="15">
        <v>911871.87</v>
      </c>
      <c r="F1701" s="19">
        <v>1.0684</v>
      </c>
      <c r="G1701" s="20">
        <v>0</v>
      </c>
      <c r="H1701" s="4">
        <v>74.3</v>
      </c>
      <c r="I1701" s="4">
        <v>4</v>
      </c>
      <c r="J1701" s="4">
        <v>0</v>
      </c>
      <c r="K1701" s="21">
        <v>0.91269999999999996</v>
      </c>
      <c r="L1701" s="21">
        <v>8.6699999999999999E-2</v>
      </c>
      <c r="M1701" s="4">
        <v>0</v>
      </c>
      <c r="N1701" s="4">
        <v>0</v>
      </c>
      <c r="O1701" s="4">
        <v>0</v>
      </c>
      <c r="P1701" s="4">
        <v>77</v>
      </c>
      <c r="Q1701" s="15">
        <v>0</v>
      </c>
      <c r="R1701" s="15">
        <v>44350.64</v>
      </c>
      <c r="S1701" s="15">
        <v>23706.3</v>
      </c>
      <c r="T1701" s="15">
        <v>988021.71</v>
      </c>
      <c r="U1701" s="22">
        <f t="shared" si="130"/>
        <v>932516.21</v>
      </c>
      <c r="V1701" s="23">
        <f t="shared" si="131"/>
        <v>5.6178421423553539E-2</v>
      </c>
      <c r="W1701" s="24">
        <f>Parametros!$B$4*H1701+Parametros!$B$5*K1701*100+Parametros!$B$6*P1701+Parametros!$B$7*(1-L1701)*100</f>
        <v>82.485500000000002</v>
      </c>
      <c r="X1701" s="16">
        <f>INDEX('Tasa Referencia'!$B$2:$B$37,MATCH(B1701,'Tasa Referencia'!$A$2:$A$37,0))</f>
        <v>0.1124</v>
      </c>
      <c r="Y1701" s="16">
        <f>INDEX('Catalogo Proveedores'!$N$2:$N$101,MATCH(A1701,'Catalogo Proveedores'!$A$2:$A$101,0))</f>
        <v>3.5700000000000003E-2</v>
      </c>
      <c r="Z1701" s="14">
        <v>-2.3600000000000001E-3</v>
      </c>
      <c r="AA1701" s="16">
        <f t="shared" si="132"/>
        <v>0.14574000000000001</v>
      </c>
      <c r="AB1701" s="25">
        <f t="shared" si="133"/>
        <v>1.1402073413978364E-2</v>
      </c>
      <c r="AC1701" s="23">
        <f t="shared" si="134"/>
        <v>4.4776348009575175E-2</v>
      </c>
    </row>
    <row r="1702" spans="1:29" x14ac:dyDescent="0.3">
      <c r="A1702" s="4" t="s">
        <v>171</v>
      </c>
      <c r="B1702" s="18">
        <v>45170</v>
      </c>
      <c r="C1702" s="4" t="s">
        <v>279</v>
      </c>
      <c r="D1702" s="4">
        <v>9</v>
      </c>
      <c r="E1702" s="15">
        <v>806425.71</v>
      </c>
      <c r="F1702" s="19">
        <v>1.0684</v>
      </c>
      <c r="G1702" s="20">
        <v>0</v>
      </c>
      <c r="H1702" s="4">
        <v>67.7</v>
      </c>
      <c r="I1702" s="4">
        <v>4</v>
      </c>
      <c r="J1702" s="4">
        <v>1</v>
      </c>
      <c r="K1702" s="21">
        <v>0.72599999999999998</v>
      </c>
      <c r="L1702" s="21">
        <v>0.16789999999999999</v>
      </c>
      <c r="M1702" s="4">
        <v>1</v>
      </c>
      <c r="N1702" s="4">
        <v>0</v>
      </c>
      <c r="O1702" s="4">
        <v>0</v>
      </c>
      <c r="P1702" s="4">
        <v>69.099999999999994</v>
      </c>
      <c r="Q1702" s="15">
        <v>8858.1</v>
      </c>
      <c r="R1702" s="15">
        <v>78221.3</v>
      </c>
      <c r="S1702" s="15">
        <v>42240.12</v>
      </c>
      <c r="T1702" s="15">
        <v>798259.74</v>
      </c>
      <c r="U1702" s="22">
        <f t="shared" si="130"/>
        <v>851264.99</v>
      </c>
      <c r="V1702" s="23">
        <f t="shared" si="131"/>
        <v>-6.6401006268962032E-2</v>
      </c>
      <c r="W1702" s="24">
        <f>Parametros!$B$4*H1702+Parametros!$B$5*K1702*100+Parametros!$B$6*P1702+Parametros!$B$7*(1-L1702)*100</f>
        <v>71.776499999999999</v>
      </c>
      <c r="X1702" s="16">
        <f>INDEX('Tasa Referencia'!$B$2:$B$37,MATCH(B1702,'Tasa Referencia'!$A$2:$A$37,0))</f>
        <v>0.1134</v>
      </c>
      <c r="Y1702" s="16">
        <f>INDEX('Catalogo Proveedores'!$N$2:$N$101,MATCH(A1702,'Catalogo Proveedores'!$A$2:$A$101,0))</f>
        <v>3.5700000000000003E-2</v>
      </c>
      <c r="Z1702" s="14">
        <v>-1.9000000000000001E-4</v>
      </c>
      <c r="AA1702" s="16">
        <f t="shared" si="132"/>
        <v>0.14891000000000001</v>
      </c>
      <c r="AB1702" s="25">
        <f t="shared" si="133"/>
        <v>1.1634971368035485E-2</v>
      </c>
      <c r="AC1702" s="23">
        <f t="shared" si="134"/>
        <v>-7.8035977636997517E-2</v>
      </c>
    </row>
    <row r="1703" spans="1:29" x14ac:dyDescent="0.3">
      <c r="A1703" s="4" t="s">
        <v>171</v>
      </c>
      <c r="B1703" s="18">
        <v>45200</v>
      </c>
      <c r="C1703" s="4" t="s">
        <v>279</v>
      </c>
      <c r="D1703" s="4">
        <v>10</v>
      </c>
      <c r="E1703" s="15">
        <v>804175.68</v>
      </c>
      <c r="F1703" s="19">
        <v>1.0684</v>
      </c>
      <c r="G1703" s="20">
        <v>0</v>
      </c>
      <c r="H1703" s="4">
        <v>69.099999999999994</v>
      </c>
      <c r="I1703" s="4">
        <v>4</v>
      </c>
      <c r="J1703" s="4">
        <v>0</v>
      </c>
      <c r="K1703" s="21">
        <v>0.92290000000000005</v>
      </c>
      <c r="L1703" s="21">
        <v>0.17519999999999999</v>
      </c>
      <c r="M1703" s="4">
        <v>1</v>
      </c>
      <c r="N1703" s="4">
        <v>0</v>
      </c>
      <c r="O1703" s="4">
        <v>0</v>
      </c>
      <c r="P1703" s="4">
        <v>74.599999999999994</v>
      </c>
      <c r="Q1703" s="15">
        <v>13564.62</v>
      </c>
      <c r="R1703" s="15">
        <v>93669.92</v>
      </c>
      <c r="S1703" s="15">
        <v>42279.51</v>
      </c>
      <c r="T1703" s="15">
        <v>880446.52</v>
      </c>
      <c r="U1703" s="22">
        <f t="shared" si="130"/>
        <v>869130.71000000008</v>
      </c>
      <c r="V1703" s="23">
        <f t="shared" si="131"/>
        <v>1.2852353598944249E-2</v>
      </c>
      <c r="W1703" s="24">
        <f>Parametros!$B$4*H1703+Parametros!$B$5*K1703*100+Parametros!$B$6*P1703+Parametros!$B$7*(1-L1703)*100</f>
        <v>79.164000000000001</v>
      </c>
      <c r="X1703" s="16">
        <f>INDEX('Tasa Referencia'!$B$2:$B$37,MATCH(B1703,'Tasa Referencia'!$A$2:$A$37,0))</f>
        <v>0.1103</v>
      </c>
      <c r="Y1703" s="16">
        <f>INDEX('Catalogo Proveedores'!$N$2:$N$101,MATCH(A1703,'Catalogo Proveedores'!$A$2:$A$101,0))</f>
        <v>3.5700000000000003E-2</v>
      </c>
      <c r="Z1703" s="14">
        <v>6.0000000000000002E-5</v>
      </c>
      <c r="AA1703" s="16">
        <f t="shared" si="132"/>
        <v>0.14606</v>
      </c>
      <c r="AB1703" s="25">
        <f t="shared" si="133"/>
        <v>1.1425610403207997E-2</v>
      </c>
      <c r="AC1703" s="23">
        <f t="shared" si="134"/>
        <v>1.4267431957362513E-3</v>
      </c>
    </row>
    <row r="1704" spans="1:29" x14ac:dyDescent="0.3">
      <c r="A1704" s="4" t="s">
        <v>171</v>
      </c>
      <c r="B1704" s="18">
        <v>45231</v>
      </c>
      <c r="C1704" s="4" t="s">
        <v>279</v>
      </c>
      <c r="D1704" s="4">
        <v>11</v>
      </c>
      <c r="E1704" s="15">
        <v>834862.63</v>
      </c>
      <c r="F1704" s="19">
        <v>1.0684</v>
      </c>
      <c r="G1704" s="20">
        <v>0</v>
      </c>
      <c r="H1704" s="4">
        <v>71.7</v>
      </c>
      <c r="I1704" s="4">
        <v>5</v>
      </c>
      <c r="J1704" s="4">
        <v>0</v>
      </c>
      <c r="K1704" s="21">
        <v>0.94540000000000002</v>
      </c>
      <c r="L1704" s="21">
        <v>0.1537</v>
      </c>
      <c r="M1704" s="4">
        <v>1</v>
      </c>
      <c r="N1704" s="4">
        <v>0</v>
      </c>
      <c r="O1704" s="4">
        <v>0</v>
      </c>
      <c r="P1704" s="4">
        <v>73.400000000000006</v>
      </c>
      <c r="Q1704" s="15">
        <v>2090.0700000000002</v>
      </c>
      <c r="R1704" s="15">
        <v>54750.38</v>
      </c>
      <c r="S1704" s="15">
        <v>38507.81</v>
      </c>
      <c r="T1704" s="15">
        <v>907003.74</v>
      </c>
      <c r="U1704" s="22">
        <f t="shared" si="130"/>
        <v>853195.27</v>
      </c>
      <c r="V1704" s="23">
        <f t="shared" si="131"/>
        <v>5.9325521634563463E-2</v>
      </c>
      <c r="W1704" s="24">
        <f>Parametros!$B$4*H1704+Parametros!$B$5*K1704*100+Parametros!$B$6*P1704+Parametros!$B$7*(1-L1704)*100</f>
        <v>80.831500000000005</v>
      </c>
      <c r="X1704" s="16">
        <f>INDEX('Tasa Referencia'!$B$2:$B$37,MATCH(B1704,'Tasa Referencia'!$A$2:$A$37,0))</f>
        <v>0.1144</v>
      </c>
      <c r="Y1704" s="16">
        <f>INDEX('Catalogo Proveedores'!$N$2:$N$101,MATCH(A1704,'Catalogo Proveedores'!$A$2:$A$101,0))</f>
        <v>3.5700000000000003E-2</v>
      </c>
      <c r="Z1704" s="14">
        <v>2.8500000000000001E-3</v>
      </c>
      <c r="AA1704" s="16">
        <f t="shared" si="132"/>
        <v>0.15295</v>
      </c>
      <c r="AB1704" s="25">
        <f t="shared" si="133"/>
        <v>1.1930935450687796E-2</v>
      </c>
      <c r="AC1704" s="23">
        <f t="shared" si="134"/>
        <v>4.7394586183875667E-2</v>
      </c>
    </row>
    <row r="1705" spans="1:29" x14ac:dyDescent="0.3">
      <c r="A1705" s="4" t="s">
        <v>171</v>
      </c>
      <c r="B1705" s="18">
        <v>45261</v>
      </c>
      <c r="C1705" s="4" t="s">
        <v>279</v>
      </c>
      <c r="D1705" s="4">
        <v>12</v>
      </c>
      <c r="E1705" s="15">
        <v>775975.46</v>
      </c>
      <c r="F1705" s="19">
        <v>1.0684</v>
      </c>
      <c r="G1705" s="20">
        <v>0</v>
      </c>
      <c r="H1705" s="4">
        <v>69.7</v>
      </c>
      <c r="I1705" s="4">
        <v>4</v>
      </c>
      <c r="J1705" s="4">
        <v>1</v>
      </c>
      <c r="K1705" s="21">
        <v>0.83940000000000003</v>
      </c>
      <c r="L1705" s="21">
        <v>0.1734</v>
      </c>
      <c r="M1705" s="4">
        <v>2</v>
      </c>
      <c r="N1705" s="4">
        <v>0</v>
      </c>
      <c r="O1705" s="4">
        <v>0</v>
      </c>
      <c r="P1705" s="4">
        <v>75.099999999999994</v>
      </c>
      <c r="Q1705" s="15">
        <v>10850.18</v>
      </c>
      <c r="R1705" s="15">
        <v>74115.929999999993</v>
      </c>
      <c r="S1705" s="15">
        <v>41923.949999999997</v>
      </c>
      <c r="T1705" s="15">
        <v>820135.38</v>
      </c>
      <c r="U1705" s="22">
        <f t="shared" si="130"/>
        <v>819017.62000000011</v>
      </c>
      <c r="V1705" s="23">
        <f t="shared" si="131"/>
        <v>1.3628969402586838E-3</v>
      </c>
      <c r="W1705" s="24">
        <f>Parametros!$B$4*H1705+Parametros!$B$5*K1705*100+Parametros!$B$6*P1705+Parametros!$B$7*(1-L1705)*100</f>
        <v>76.995999999999995</v>
      </c>
      <c r="X1705" s="16">
        <f>INDEX('Tasa Referencia'!$B$2:$B$37,MATCH(B1705,'Tasa Referencia'!$A$2:$A$37,0))</f>
        <v>0.1124</v>
      </c>
      <c r="Y1705" s="16">
        <f>INDEX('Catalogo Proveedores'!$N$2:$N$101,MATCH(A1705,'Catalogo Proveedores'!$A$2:$A$101,0))</f>
        <v>3.5700000000000003E-2</v>
      </c>
      <c r="Z1705" s="14">
        <v>-1.0499999999999999E-3</v>
      </c>
      <c r="AA1705" s="16">
        <f t="shared" si="132"/>
        <v>0.14705000000000001</v>
      </c>
      <c r="AB1705" s="25">
        <f t="shared" si="133"/>
        <v>1.1498389833901168E-2</v>
      </c>
      <c r="AC1705" s="23">
        <f t="shared" si="134"/>
        <v>-1.0135492893642484E-2</v>
      </c>
    </row>
    <row r="1706" spans="1:29" x14ac:dyDescent="0.3">
      <c r="A1706" s="4" t="s">
        <v>171</v>
      </c>
      <c r="B1706" s="18">
        <v>45292</v>
      </c>
      <c r="C1706" s="4" t="s">
        <v>281</v>
      </c>
      <c r="D1706" s="4">
        <v>1</v>
      </c>
      <c r="E1706" s="15">
        <v>711596.15</v>
      </c>
      <c r="F1706" s="19">
        <v>1.0684</v>
      </c>
      <c r="G1706" s="20">
        <v>0</v>
      </c>
      <c r="H1706" s="4">
        <v>71.7</v>
      </c>
      <c r="I1706" s="4">
        <v>4</v>
      </c>
      <c r="J1706" s="4">
        <v>0</v>
      </c>
      <c r="K1706" s="21">
        <v>0.95399999999999996</v>
      </c>
      <c r="L1706" s="21">
        <v>0.10249999999999999</v>
      </c>
      <c r="M1706" s="4">
        <v>0</v>
      </c>
      <c r="N1706" s="4">
        <v>1</v>
      </c>
      <c r="O1706" s="4">
        <v>20.6</v>
      </c>
      <c r="P1706" s="4">
        <v>71.2</v>
      </c>
      <c r="Q1706" s="15">
        <v>50276.98</v>
      </c>
      <c r="R1706" s="15">
        <v>28966.93</v>
      </c>
      <c r="S1706" s="15">
        <v>21876.76</v>
      </c>
      <c r="T1706" s="15">
        <v>773027.81</v>
      </c>
      <c r="U1706" s="22">
        <f t="shared" si="130"/>
        <v>768963.3</v>
      </c>
      <c r="V1706" s="23">
        <f t="shared" si="131"/>
        <v>5.2579091559461603E-3</v>
      </c>
      <c r="W1706" s="24">
        <f>Parametros!$B$4*H1706+Parametros!$B$5*K1706*100+Parametros!$B$6*P1706+Parametros!$B$7*(1-L1706)*100</f>
        <v>81.41749999999999</v>
      </c>
      <c r="X1706" s="16">
        <f>INDEX('Tasa Referencia'!$B$2:$B$37,MATCH(B1706,'Tasa Referencia'!$A$2:$A$37,0))</f>
        <v>0.1133</v>
      </c>
      <c r="Y1706" s="16">
        <f>INDEX('Catalogo Proveedores'!$N$2:$N$101,MATCH(A1706,'Catalogo Proveedores'!$A$2:$A$101,0))</f>
        <v>3.5700000000000003E-2</v>
      </c>
      <c r="Z1706" s="14">
        <v>1.89E-3</v>
      </c>
      <c r="AA1706" s="16">
        <f t="shared" si="132"/>
        <v>0.15089</v>
      </c>
      <c r="AB1706" s="25">
        <f t="shared" si="133"/>
        <v>1.1780142067937094E-2</v>
      </c>
      <c r="AC1706" s="23">
        <f t="shared" si="134"/>
        <v>-6.5222329119909335E-3</v>
      </c>
    </row>
    <row r="1707" spans="1:29" x14ac:dyDescent="0.3">
      <c r="A1707" s="4" t="s">
        <v>171</v>
      </c>
      <c r="B1707" s="18">
        <v>45323</v>
      </c>
      <c r="C1707" s="4" t="s">
        <v>281</v>
      </c>
      <c r="D1707" s="4">
        <v>2</v>
      </c>
      <c r="E1707" s="15">
        <v>835037.4</v>
      </c>
      <c r="F1707" s="19">
        <v>1.0684</v>
      </c>
      <c r="G1707" s="20">
        <v>0</v>
      </c>
      <c r="H1707" s="4">
        <v>72</v>
      </c>
      <c r="I1707" s="4">
        <v>5</v>
      </c>
      <c r="J1707" s="4">
        <v>0</v>
      </c>
      <c r="K1707" s="21">
        <v>0.90410000000000001</v>
      </c>
      <c r="L1707" s="21">
        <v>0.1323</v>
      </c>
      <c r="M1707" s="4">
        <v>2</v>
      </c>
      <c r="N1707" s="4">
        <v>1</v>
      </c>
      <c r="O1707" s="4">
        <v>12.2</v>
      </c>
      <c r="P1707" s="4">
        <v>78.099999999999994</v>
      </c>
      <c r="Q1707" s="15">
        <v>53946.54</v>
      </c>
      <c r="R1707" s="15">
        <v>40163.800000000003</v>
      </c>
      <c r="S1707" s="15">
        <v>33146.29</v>
      </c>
      <c r="T1707" s="15">
        <v>885040.6</v>
      </c>
      <c r="U1707" s="22">
        <f t="shared" si="130"/>
        <v>896001.45000000007</v>
      </c>
      <c r="V1707" s="23">
        <f t="shared" si="131"/>
        <v>-1.23845730919012E-2</v>
      </c>
      <c r="W1707" s="24">
        <f>Parametros!$B$4*H1707+Parametros!$B$5*K1707*100+Parametros!$B$6*P1707+Parametros!$B$7*(1-L1707)*100</f>
        <v>80.958500000000001</v>
      </c>
      <c r="X1707" s="16">
        <f>INDEX('Tasa Referencia'!$B$2:$B$37,MATCH(B1707,'Tasa Referencia'!$A$2:$A$37,0))</f>
        <v>0.1123</v>
      </c>
      <c r="Y1707" s="16">
        <f>INDEX('Catalogo Proveedores'!$N$2:$N$101,MATCH(A1707,'Catalogo Proveedores'!$A$2:$A$101,0))</f>
        <v>3.5700000000000003E-2</v>
      </c>
      <c r="Z1707" s="14">
        <v>2.5999999999999998E-4</v>
      </c>
      <c r="AA1707" s="16">
        <f t="shared" si="132"/>
        <v>0.14826</v>
      </c>
      <c r="AB1707" s="25">
        <f t="shared" si="133"/>
        <v>1.1587264316603729E-2</v>
      </c>
      <c r="AC1707" s="23">
        <f t="shared" si="134"/>
        <v>-2.3971837408504927E-2</v>
      </c>
    </row>
    <row r="1708" spans="1:29" x14ac:dyDescent="0.3">
      <c r="A1708" s="4" t="s">
        <v>171</v>
      </c>
      <c r="B1708" s="18">
        <v>45352</v>
      </c>
      <c r="C1708" s="4" t="s">
        <v>281</v>
      </c>
      <c r="D1708" s="4">
        <v>3</v>
      </c>
      <c r="E1708" s="15">
        <v>833403.72</v>
      </c>
      <c r="F1708" s="19">
        <v>1.0684</v>
      </c>
      <c r="G1708" s="20">
        <v>0</v>
      </c>
      <c r="H1708" s="4">
        <v>69.8</v>
      </c>
      <c r="I1708" s="4">
        <v>6</v>
      </c>
      <c r="J1708" s="4">
        <v>1</v>
      </c>
      <c r="K1708" s="21">
        <v>0.82169999999999999</v>
      </c>
      <c r="L1708" s="21">
        <v>0.1056</v>
      </c>
      <c r="M1708" s="4">
        <v>2</v>
      </c>
      <c r="N1708" s="4">
        <v>0</v>
      </c>
      <c r="O1708" s="4">
        <v>0</v>
      </c>
      <c r="P1708" s="4">
        <v>71.900000000000006</v>
      </c>
      <c r="Q1708" s="15">
        <v>4548.18</v>
      </c>
      <c r="R1708" s="15">
        <v>59477.4</v>
      </c>
      <c r="S1708" s="15">
        <v>28063.62</v>
      </c>
      <c r="T1708" s="15">
        <v>866167.24</v>
      </c>
      <c r="U1708" s="22">
        <f t="shared" si="130"/>
        <v>869365.68</v>
      </c>
      <c r="V1708" s="23">
        <f t="shared" si="131"/>
        <v>-3.6926356161889251E-3</v>
      </c>
      <c r="W1708" s="24">
        <f>Parametros!$B$4*H1708+Parametros!$B$5*K1708*100+Parametros!$B$6*P1708+Parametros!$B$7*(1-L1708)*100</f>
        <v>76.876999999999995</v>
      </c>
      <c r="X1708" s="16">
        <f>INDEX('Tasa Referencia'!$B$2:$B$37,MATCH(B1708,'Tasa Referencia'!$A$2:$A$37,0))</f>
        <v>0.1101</v>
      </c>
      <c r="Y1708" s="16">
        <f>INDEX('Catalogo Proveedores'!$N$2:$N$101,MATCH(A1708,'Catalogo Proveedores'!$A$2:$A$101,0))</f>
        <v>3.5700000000000003E-2</v>
      </c>
      <c r="Z1708" s="14">
        <v>-6.3699999999999998E-3</v>
      </c>
      <c r="AA1708" s="16">
        <f t="shared" si="132"/>
        <v>0.13943000000000003</v>
      </c>
      <c r="AB1708" s="25">
        <f t="shared" si="133"/>
        <v>1.0936718174813453E-2</v>
      </c>
      <c r="AC1708" s="23">
        <f t="shared" si="134"/>
        <v>-1.4629353791002379E-2</v>
      </c>
    </row>
    <row r="1709" spans="1:29" x14ac:dyDescent="0.3">
      <c r="A1709" s="4" t="s">
        <v>171</v>
      </c>
      <c r="B1709" s="18">
        <v>45383</v>
      </c>
      <c r="C1709" s="4" t="s">
        <v>281</v>
      </c>
      <c r="D1709" s="4">
        <v>4</v>
      </c>
      <c r="E1709" s="15">
        <v>818405.32</v>
      </c>
      <c r="F1709" s="19">
        <v>1.1357999999999999</v>
      </c>
      <c r="G1709" s="20">
        <v>6.3100000000000003E-2</v>
      </c>
      <c r="H1709" s="4">
        <v>68.5</v>
      </c>
      <c r="I1709" s="4">
        <v>4</v>
      </c>
      <c r="J1709" s="4">
        <v>1</v>
      </c>
      <c r="K1709" s="21">
        <v>0.76839999999999997</v>
      </c>
      <c r="L1709" s="21">
        <v>0.16309999999999999</v>
      </c>
      <c r="M1709" s="4">
        <v>2</v>
      </c>
      <c r="N1709" s="4">
        <v>0</v>
      </c>
      <c r="O1709" s="4">
        <v>0</v>
      </c>
      <c r="P1709" s="4">
        <v>75.8</v>
      </c>
      <c r="Q1709" s="15">
        <v>13531.8</v>
      </c>
      <c r="R1709" s="15">
        <v>63269.66</v>
      </c>
      <c r="S1709" s="15">
        <v>41678.46</v>
      </c>
      <c r="T1709" s="15">
        <v>812614.85</v>
      </c>
      <c r="U1709" s="22">
        <f t="shared" si="130"/>
        <v>853528.32000000007</v>
      </c>
      <c r="V1709" s="23">
        <f t="shared" si="131"/>
        <v>-5.0347923127420188E-2</v>
      </c>
      <c r="W1709" s="24">
        <f>Parametros!$B$4*H1709+Parametros!$B$5*K1709*100+Parametros!$B$6*P1709+Parametros!$B$7*(1-L1709)*100</f>
        <v>74.740499999999997</v>
      </c>
      <c r="X1709" s="16">
        <f>INDEX('Tasa Referencia'!$B$2:$B$37,MATCH(B1709,'Tasa Referencia'!$A$2:$A$37,0))</f>
        <v>0.10920000000000001</v>
      </c>
      <c r="Y1709" s="16">
        <f>INDEX('Catalogo Proveedores'!$N$2:$N$101,MATCH(A1709,'Catalogo Proveedores'!$A$2:$A$101,0))</f>
        <v>3.5700000000000003E-2</v>
      </c>
      <c r="Z1709" s="14">
        <v>-3.5400000000000002E-3</v>
      </c>
      <c r="AA1709" s="16">
        <f t="shared" si="132"/>
        <v>0.14136000000000001</v>
      </c>
      <c r="AB1709" s="25">
        <f t="shared" si="133"/>
        <v>1.1079303706114096E-2</v>
      </c>
      <c r="AC1709" s="23">
        <f t="shared" si="134"/>
        <v>-6.1427226833534285E-2</v>
      </c>
    </row>
    <row r="1710" spans="1:29" x14ac:dyDescent="0.3">
      <c r="A1710" s="4" t="s">
        <v>171</v>
      </c>
      <c r="B1710" s="18">
        <v>45413</v>
      </c>
      <c r="C1710" s="4" t="s">
        <v>281</v>
      </c>
      <c r="D1710" s="4">
        <v>5</v>
      </c>
      <c r="E1710" s="15">
        <v>873100.41</v>
      </c>
      <c r="F1710" s="19">
        <v>1.1508</v>
      </c>
      <c r="G1710" s="20">
        <v>1.32E-2</v>
      </c>
      <c r="H1710" s="4">
        <v>65</v>
      </c>
      <c r="I1710" s="4">
        <v>5</v>
      </c>
      <c r="J1710" s="4">
        <v>1</v>
      </c>
      <c r="K1710" s="21">
        <v>0.8246</v>
      </c>
      <c r="L1710" s="21">
        <v>0.1169</v>
      </c>
      <c r="M1710" s="4">
        <v>2</v>
      </c>
      <c r="N1710" s="4">
        <v>1</v>
      </c>
      <c r="O1710" s="4">
        <v>138.9</v>
      </c>
      <c r="P1710" s="4">
        <v>72</v>
      </c>
      <c r="Q1710" s="15">
        <v>676803.88</v>
      </c>
      <c r="R1710" s="15">
        <v>67706.259999999995</v>
      </c>
      <c r="S1710" s="15">
        <v>32377.68</v>
      </c>
      <c r="T1710" s="15">
        <v>915469.13</v>
      </c>
      <c r="U1710" s="22">
        <f t="shared" si="130"/>
        <v>1585232.87</v>
      </c>
      <c r="V1710" s="23">
        <f t="shared" si="131"/>
        <v>-0.73160712693829455</v>
      </c>
      <c r="W1710" s="24">
        <f>Parametros!$B$4*H1710+Parametros!$B$5*K1710*100+Parametros!$B$6*P1710+Parametros!$B$7*(1-L1710)*100</f>
        <v>75.134500000000003</v>
      </c>
      <c r="X1710" s="16">
        <f>INDEX('Tasa Referencia'!$B$2:$B$37,MATCH(B1710,'Tasa Referencia'!$A$2:$A$37,0))</f>
        <v>0.1077</v>
      </c>
      <c r="Y1710" s="16">
        <f>INDEX('Catalogo Proveedores'!$N$2:$N$101,MATCH(A1710,'Catalogo Proveedores'!$A$2:$A$101,0))</f>
        <v>3.5700000000000003E-2</v>
      </c>
      <c r="Z1710" s="14">
        <v>-6.4999999999999997E-4</v>
      </c>
      <c r="AA1710" s="16">
        <f t="shared" si="132"/>
        <v>0.14274999999999999</v>
      </c>
      <c r="AB1710" s="25">
        <f t="shared" si="133"/>
        <v>1.118185799638316E-2</v>
      </c>
      <c r="AC1710" s="23">
        <f t="shared" si="134"/>
        <v>-0.74278898493467771</v>
      </c>
    </row>
    <row r="1711" spans="1:29" x14ac:dyDescent="0.3">
      <c r="A1711" s="4" t="s">
        <v>171</v>
      </c>
      <c r="B1711" s="18">
        <v>45444</v>
      </c>
      <c r="C1711" s="4" t="s">
        <v>281</v>
      </c>
      <c r="D1711" s="4">
        <v>6</v>
      </c>
      <c r="E1711" s="15">
        <v>902863.38</v>
      </c>
      <c r="F1711" s="19">
        <v>1.1508</v>
      </c>
      <c r="G1711" s="20">
        <v>0</v>
      </c>
      <c r="H1711" s="4">
        <v>66.7</v>
      </c>
      <c r="I1711" s="4">
        <v>6</v>
      </c>
      <c r="J1711" s="4">
        <v>1</v>
      </c>
      <c r="K1711" s="21">
        <v>0.87480000000000002</v>
      </c>
      <c r="L1711" s="21">
        <v>0.1444</v>
      </c>
      <c r="M1711" s="4">
        <v>1</v>
      </c>
      <c r="N1711" s="4">
        <v>0</v>
      </c>
      <c r="O1711" s="4">
        <v>0</v>
      </c>
      <c r="P1711" s="4">
        <v>74.400000000000006</v>
      </c>
      <c r="Q1711" s="15">
        <v>2572.91</v>
      </c>
      <c r="R1711" s="15">
        <v>76872.710000000006</v>
      </c>
      <c r="S1711" s="15">
        <v>40927.160000000003</v>
      </c>
      <c r="T1711" s="15">
        <v>946638.12</v>
      </c>
      <c r="U1711" s="22">
        <f t="shared" si="130"/>
        <v>941381.84</v>
      </c>
      <c r="V1711" s="23">
        <f t="shared" si="131"/>
        <v>5.5525758882391382E-3</v>
      </c>
      <c r="W1711" s="24">
        <f>Parametros!$B$4*H1711+Parametros!$B$5*K1711*100+Parametros!$B$6*P1711+Parametros!$B$7*(1-L1711)*100</f>
        <v>77.302999999999997</v>
      </c>
      <c r="X1711" s="16">
        <f>INDEX('Tasa Referencia'!$B$2:$B$37,MATCH(B1711,'Tasa Referencia'!$A$2:$A$37,0))</f>
        <v>0.1045</v>
      </c>
      <c r="Y1711" s="16">
        <f>INDEX('Catalogo Proveedores'!$N$2:$N$101,MATCH(A1711,'Catalogo Proveedores'!$A$2:$A$101,0))</f>
        <v>3.5700000000000003E-2</v>
      </c>
      <c r="Z1711" s="14">
        <v>3.1E-4</v>
      </c>
      <c r="AA1711" s="16">
        <f t="shared" si="132"/>
        <v>0.14051</v>
      </c>
      <c r="AB1711" s="25">
        <f t="shared" si="133"/>
        <v>1.1016534225337882E-2</v>
      </c>
      <c r="AC1711" s="23">
        <f t="shared" si="134"/>
        <v>-5.4639583370987435E-3</v>
      </c>
    </row>
    <row r="1712" spans="1:29" x14ac:dyDescent="0.3">
      <c r="A1712" s="4" t="s">
        <v>171</v>
      </c>
      <c r="B1712" s="18">
        <v>45474</v>
      </c>
      <c r="C1712" s="4" t="s">
        <v>281</v>
      </c>
      <c r="D1712" s="4">
        <v>7</v>
      </c>
      <c r="E1712" s="15">
        <v>816918.89</v>
      </c>
      <c r="F1712" s="19">
        <v>1.1508</v>
      </c>
      <c r="G1712" s="20">
        <v>0</v>
      </c>
      <c r="H1712" s="4">
        <v>68.099999999999994</v>
      </c>
      <c r="I1712" s="4">
        <v>5</v>
      </c>
      <c r="J1712" s="4">
        <v>0</v>
      </c>
      <c r="K1712" s="21">
        <v>0.999</v>
      </c>
      <c r="L1712" s="21">
        <v>0.12690000000000001</v>
      </c>
      <c r="M1712" s="4">
        <v>1</v>
      </c>
      <c r="N1712" s="4">
        <v>0</v>
      </c>
      <c r="O1712" s="4">
        <v>0</v>
      </c>
      <c r="P1712" s="4">
        <v>72.8</v>
      </c>
      <c r="Q1712" s="15">
        <v>10224.959999999999</v>
      </c>
      <c r="R1712" s="15">
        <v>42198.35</v>
      </c>
      <c r="S1712" s="15">
        <v>31099.46</v>
      </c>
      <c r="T1712" s="15">
        <v>895345.75</v>
      </c>
      <c r="U1712" s="22">
        <f t="shared" si="130"/>
        <v>838242.74</v>
      </c>
      <c r="V1712" s="23">
        <f t="shared" si="131"/>
        <v>6.377760770071228E-2</v>
      </c>
      <c r="W1712" s="24">
        <f>Parametros!$B$4*H1712+Parametros!$B$5*K1712*100+Parametros!$B$6*P1712+Parametros!$B$7*(1-L1712)*100</f>
        <v>81.461500000000001</v>
      </c>
      <c r="X1712" s="16">
        <f>INDEX('Tasa Referencia'!$B$2:$B$37,MATCH(B1712,'Tasa Referencia'!$A$2:$A$37,0))</f>
        <v>0.1027</v>
      </c>
      <c r="Y1712" s="16">
        <f>INDEX('Catalogo Proveedores'!$N$2:$N$101,MATCH(A1712,'Catalogo Proveedores'!$A$2:$A$101,0))</f>
        <v>3.5700000000000003E-2</v>
      </c>
      <c r="Z1712" s="14">
        <v>3.7100000000000002E-3</v>
      </c>
      <c r="AA1712" s="16">
        <f t="shared" si="132"/>
        <v>0.14210999999999999</v>
      </c>
      <c r="AB1712" s="25">
        <f t="shared" si="133"/>
        <v>1.1134652967021985E-2</v>
      </c>
      <c r="AC1712" s="23">
        <f t="shared" si="134"/>
        <v>5.2642954733690295E-2</v>
      </c>
    </row>
    <row r="1713" spans="1:29" x14ac:dyDescent="0.3">
      <c r="A1713" s="4" t="s">
        <v>171</v>
      </c>
      <c r="B1713" s="18">
        <v>45505</v>
      </c>
      <c r="C1713" s="4" t="s">
        <v>281</v>
      </c>
      <c r="D1713" s="4">
        <v>8</v>
      </c>
      <c r="E1713" s="15">
        <v>829700.1</v>
      </c>
      <c r="F1713" s="19">
        <v>1.1508</v>
      </c>
      <c r="G1713" s="20">
        <v>0</v>
      </c>
      <c r="H1713" s="4">
        <v>69.099999999999994</v>
      </c>
      <c r="I1713" s="4">
        <v>4</v>
      </c>
      <c r="J1713" s="4">
        <v>0</v>
      </c>
      <c r="K1713" s="21">
        <v>0.89480000000000004</v>
      </c>
      <c r="L1713" s="21">
        <v>6.3500000000000001E-2</v>
      </c>
      <c r="M1713" s="4">
        <v>1</v>
      </c>
      <c r="N1713" s="4">
        <v>1</v>
      </c>
      <c r="O1713" s="4">
        <v>33.1</v>
      </c>
      <c r="P1713" s="4">
        <v>75.900000000000006</v>
      </c>
      <c r="Q1713" s="15">
        <v>138904.98000000001</v>
      </c>
      <c r="R1713" s="15">
        <v>23873.52</v>
      </c>
      <c r="S1713" s="15">
        <v>15793.55</v>
      </c>
      <c r="T1713" s="15">
        <v>873386.72</v>
      </c>
      <c r="U1713" s="22">
        <f t="shared" si="130"/>
        <v>976685.04999999993</v>
      </c>
      <c r="V1713" s="23">
        <f t="shared" si="131"/>
        <v>-0.11827330051457613</v>
      </c>
      <c r="W1713" s="24">
        <f>Parametros!$B$4*H1713+Parametros!$B$5*K1713*100+Parametros!$B$6*P1713+Parametros!$B$7*(1-L1713)*100</f>
        <v>80.256500000000003</v>
      </c>
      <c r="X1713" s="16">
        <f>INDEX('Tasa Referencia'!$B$2:$B$37,MATCH(B1713,'Tasa Referencia'!$A$2:$A$37,0))</f>
        <v>0.1017</v>
      </c>
      <c r="Y1713" s="16">
        <f>INDEX('Catalogo Proveedores'!$N$2:$N$101,MATCH(A1713,'Catalogo Proveedores'!$A$2:$A$101,0))</f>
        <v>3.5700000000000003E-2</v>
      </c>
      <c r="Z1713" s="14">
        <v>8.6499999999999997E-3</v>
      </c>
      <c r="AA1713" s="16">
        <f t="shared" si="132"/>
        <v>0.14604999999999999</v>
      </c>
      <c r="AB1713" s="25">
        <f t="shared" si="133"/>
        <v>1.1424874963487541E-2</v>
      </c>
      <c r="AC1713" s="23">
        <f t="shared" si="134"/>
        <v>-0.12969817547806367</v>
      </c>
    </row>
    <row r="1714" spans="1:29" x14ac:dyDescent="0.3">
      <c r="A1714" s="4" t="s">
        <v>171</v>
      </c>
      <c r="B1714" s="18">
        <v>45536</v>
      </c>
      <c r="C1714" s="4" t="s">
        <v>281</v>
      </c>
      <c r="D1714" s="4">
        <v>9</v>
      </c>
      <c r="E1714" s="15">
        <v>774928.96</v>
      </c>
      <c r="F1714" s="19">
        <v>1.1508</v>
      </c>
      <c r="G1714" s="20">
        <v>0</v>
      </c>
      <c r="H1714" s="4">
        <v>67.8</v>
      </c>
      <c r="I1714" s="4">
        <v>4</v>
      </c>
      <c r="J1714" s="4">
        <v>0</v>
      </c>
      <c r="K1714" s="21">
        <v>0.88949999999999996</v>
      </c>
      <c r="L1714" s="21">
        <v>7.8799999999999995E-2</v>
      </c>
      <c r="M1714" s="4">
        <v>2</v>
      </c>
      <c r="N1714" s="4">
        <v>0</v>
      </c>
      <c r="O1714" s="4">
        <v>0</v>
      </c>
      <c r="P1714" s="4">
        <v>77.2</v>
      </c>
      <c r="Q1714" s="15">
        <v>47619.91</v>
      </c>
      <c r="R1714" s="15">
        <v>27799.21</v>
      </c>
      <c r="S1714" s="15">
        <v>18323.62</v>
      </c>
      <c r="T1714" s="15">
        <v>821419.68</v>
      </c>
      <c r="U1714" s="22">
        <f t="shared" si="130"/>
        <v>832024.46</v>
      </c>
      <c r="V1714" s="23">
        <f t="shared" si="131"/>
        <v>-1.2910306702171916E-2</v>
      </c>
      <c r="W1714" s="24">
        <f>Parametros!$B$4*H1714+Parametros!$B$5*K1714*100+Parametros!$B$6*P1714+Parametros!$B$7*(1-L1714)*100</f>
        <v>79.672999999999988</v>
      </c>
      <c r="X1714" s="16">
        <f>INDEX('Tasa Referencia'!$B$2:$B$37,MATCH(B1714,'Tasa Referencia'!$A$2:$A$37,0))</f>
        <v>9.7900000000000001E-2</v>
      </c>
      <c r="Y1714" s="16">
        <f>INDEX('Catalogo Proveedores'!$N$2:$N$101,MATCH(A1714,'Catalogo Proveedores'!$A$2:$A$101,0))</f>
        <v>3.5700000000000003E-2</v>
      </c>
      <c r="Z1714" s="14">
        <v>4.0099999999999997E-3</v>
      </c>
      <c r="AA1714" s="16">
        <f t="shared" si="132"/>
        <v>0.13761000000000001</v>
      </c>
      <c r="AB1714" s="25">
        <f t="shared" si="133"/>
        <v>1.0802056313080177E-2</v>
      </c>
      <c r="AC1714" s="23">
        <f t="shared" si="134"/>
        <v>-2.3712363015252091E-2</v>
      </c>
    </row>
    <row r="1715" spans="1:29" x14ac:dyDescent="0.3">
      <c r="A1715" s="4" t="s">
        <v>171</v>
      </c>
      <c r="B1715" s="18">
        <v>45566</v>
      </c>
      <c r="C1715" s="4" t="s">
        <v>281</v>
      </c>
      <c r="D1715" s="4">
        <v>10</v>
      </c>
      <c r="E1715" s="15">
        <v>858113.7</v>
      </c>
      <c r="F1715" s="19">
        <v>1.1508</v>
      </c>
      <c r="G1715" s="20">
        <v>0</v>
      </c>
      <c r="H1715" s="4">
        <v>68.3</v>
      </c>
      <c r="I1715" s="4">
        <v>5</v>
      </c>
      <c r="J1715" s="4">
        <v>1</v>
      </c>
      <c r="K1715" s="21">
        <v>0.89039999999999997</v>
      </c>
      <c r="L1715" s="21">
        <v>0.14910000000000001</v>
      </c>
      <c r="M1715" s="4">
        <v>1</v>
      </c>
      <c r="N1715" s="4">
        <v>0</v>
      </c>
      <c r="O1715" s="4">
        <v>0</v>
      </c>
      <c r="P1715" s="4">
        <v>80.3</v>
      </c>
      <c r="Q1715" s="15">
        <v>8320.4</v>
      </c>
      <c r="R1715" s="15">
        <v>67338.55</v>
      </c>
      <c r="S1715" s="15">
        <v>40105.74</v>
      </c>
      <c r="T1715" s="15">
        <v>951242.94</v>
      </c>
      <c r="U1715" s="22">
        <f t="shared" si="130"/>
        <v>893666.91</v>
      </c>
      <c r="V1715" s="23">
        <f t="shared" si="131"/>
        <v>6.0527156185779328E-2</v>
      </c>
      <c r="W1715" s="24">
        <f>Parametros!$B$4*H1715+Parametros!$B$5*K1715*100+Parametros!$B$6*P1715+Parametros!$B$7*(1-L1715)*100</f>
        <v>79.440499999999986</v>
      </c>
      <c r="X1715" s="16">
        <f>INDEX('Tasa Referencia'!$B$2:$B$37,MATCH(B1715,'Tasa Referencia'!$A$2:$A$37,0))</f>
        <v>9.5200000000000007E-2</v>
      </c>
      <c r="Y1715" s="16">
        <f>INDEX('Catalogo Proveedores'!$N$2:$N$101,MATCH(A1715,'Catalogo Proveedores'!$A$2:$A$101,0))</f>
        <v>3.5700000000000003E-2</v>
      </c>
      <c r="Z1715" s="14">
        <v>4.2100000000000002E-3</v>
      </c>
      <c r="AA1715" s="16">
        <f t="shared" si="132"/>
        <v>0.13511000000000001</v>
      </c>
      <c r="AB1715" s="25">
        <f t="shared" si="133"/>
        <v>1.0616758921180969E-2</v>
      </c>
      <c r="AC1715" s="23">
        <f t="shared" si="134"/>
        <v>4.9910397264598359E-2</v>
      </c>
    </row>
    <row r="1716" spans="1:29" x14ac:dyDescent="0.3">
      <c r="A1716" s="4" t="s">
        <v>171</v>
      </c>
      <c r="B1716" s="18">
        <v>45597</v>
      </c>
      <c r="C1716" s="4" t="s">
        <v>281</v>
      </c>
      <c r="D1716" s="4">
        <v>11</v>
      </c>
      <c r="E1716" s="15">
        <v>741231.83</v>
      </c>
      <c r="F1716" s="19">
        <v>1.1508</v>
      </c>
      <c r="G1716" s="20">
        <v>0</v>
      </c>
      <c r="H1716" s="4">
        <v>71.400000000000006</v>
      </c>
      <c r="I1716" s="4">
        <v>4</v>
      </c>
      <c r="J1716" s="4">
        <v>0</v>
      </c>
      <c r="K1716" s="21">
        <v>0.88990000000000002</v>
      </c>
      <c r="L1716" s="21">
        <v>0.1275</v>
      </c>
      <c r="M1716" s="4">
        <v>0</v>
      </c>
      <c r="N1716" s="4">
        <v>1</v>
      </c>
      <c r="O1716" s="4">
        <v>19.600000000000001</v>
      </c>
      <c r="P1716" s="4">
        <v>75.7</v>
      </c>
      <c r="Q1716" s="15">
        <v>74175.710000000006</v>
      </c>
      <c r="R1716" s="15">
        <v>41320.480000000003</v>
      </c>
      <c r="S1716" s="15">
        <v>28362.44</v>
      </c>
      <c r="T1716" s="15">
        <v>804478.42</v>
      </c>
      <c r="U1716" s="22">
        <f t="shared" si="130"/>
        <v>828365.58</v>
      </c>
      <c r="V1716" s="23">
        <f t="shared" si="131"/>
        <v>-2.969272935873148E-2</v>
      </c>
      <c r="W1716" s="24">
        <f>Parametros!$B$4*H1716+Parametros!$B$5*K1716*100+Parametros!$B$6*P1716+Parametros!$B$7*(1-L1716)*100</f>
        <v>79.914500000000004</v>
      </c>
      <c r="X1716" s="16">
        <f>INDEX('Tasa Referencia'!$B$2:$B$37,MATCH(B1716,'Tasa Referencia'!$A$2:$A$37,0))</f>
        <v>9.5600000000000004E-2</v>
      </c>
      <c r="Y1716" s="16">
        <f>INDEX('Catalogo Proveedores'!$N$2:$N$101,MATCH(A1716,'Catalogo Proveedores'!$A$2:$A$101,0))</f>
        <v>3.5700000000000003E-2</v>
      </c>
      <c r="Z1716" s="14">
        <v>4.5999999999999999E-3</v>
      </c>
      <c r="AA1716" s="16">
        <f t="shared" si="132"/>
        <v>0.13589999999999999</v>
      </c>
      <c r="AB1716" s="25">
        <f t="shared" si="133"/>
        <v>1.0675353292283418E-2</v>
      </c>
      <c r="AC1716" s="23">
        <f t="shared" si="134"/>
        <v>-4.0368082651014894E-2</v>
      </c>
    </row>
    <row r="1717" spans="1:29" x14ac:dyDescent="0.3">
      <c r="A1717" s="4" t="s">
        <v>171</v>
      </c>
      <c r="B1717" s="18">
        <v>45627</v>
      </c>
      <c r="C1717" s="4" t="s">
        <v>281</v>
      </c>
      <c r="D1717" s="4">
        <v>12</v>
      </c>
      <c r="E1717" s="15">
        <v>735253.52</v>
      </c>
      <c r="F1717" s="19">
        <v>1.1508</v>
      </c>
      <c r="G1717" s="20">
        <v>0</v>
      </c>
      <c r="H1717" s="4">
        <v>71.2</v>
      </c>
      <c r="I1717" s="4">
        <v>5</v>
      </c>
      <c r="J1717" s="4">
        <v>0</v>
      </c>
      <c r="K1717" s="21">
        <v>0.91139999999999999</v>
      </c>
      <c r="L1717" s="21">
        <v>8.1699999999999995E-2</v>
      </c>
      <c r="M1717" s="4">
        <v>1</v>
      </c>
      <c r="N1717" s="4">
        <v>0</v>
      </c>
      <c r="O1717" s="4">
        <v>0</v>
      </c>
      <c r="P1717" s="4">
        <v>78.599999999999994</v>
      </c>
      <c r="Q1717" s="15">
        <v>2438.3000000000002</v>
      </c>
      <c r="R1717" s="15">
        <v>33292.910000000003</v>
      </c>
      <c r="S1717" s="15">
        <v>18019.68</v>
      </c>
      <c r="T1717" s="15">
        <v>811215.19</v>
      </c>
      <c r="U1717" s="22">
        <f t="shared" si="130"/>
        <v>752965.05</v>
      </c>
      <c r="V1717" s="23">
        <f t="shared" si="131"/>
        <v>7.1806027202227188E-2</v>
      </c>
      <c r="W1717" s="24">
        <f>Parametros!$B$4*H1717+Parametros!$B$5*K1717*100+Parametros!$B$6*P1717+Parametros!$B$7*(1-L1717)*100</f>
        <v>81.756500000000003</v>
      </c>
      <c r="X1717" s="16">
        <f>INDEX('Tasa Referencia'!$B$2:$B$37,MATCH(B1717,'Tasa Referencia'!$A$2:$A$37,0))</f>
        <v>9.2399999999999996E-2</v>
      </c>
      <c r="Y1717" s="16">
        <f>INDEX('Catalogo Proveedores'!$N$2:$N$101,MATCH(A1717,'Catalogo Proveedores'!$A$2:$A$101,0))</f>
        <v>3.5700000000000003E-2</v>
      </c>
      <c r="Z1717" s="14">
        <v>4.6800000000000001E-3</v>
      </c>
      <c r="AA1717" s="16">
        <f t="shared" si="132"/>
        <v>0.13277999999999998</v>
      </c>
      <c r="AB1717" s="25">
        <f t="shared" si="133"/>
        <v>1.0443724640710306E-2</v>
      </c>
      <c r="AC1717" s="23">
        <f t="shared" si="134"/>
        <v>6.1362302561516882E-2</v>
      </c>
    </row>
    <row r="1718" spans="1:29" x14ac:dyDescent="0.3">
      <c r="A1718" s="4" t="s">
        <v>171</v>
      </c>
      <c r="B1718" s="18">
        <v>45658</v>
      </c>
      <c r="C1718" s="4" t="s">
        <v>282</v>
      </c>
      <c r="D1718" s="4">
        <v>1</v>
      </c>
      <c r="E1718" s="15">
        <v>921489.23</v>
      </c>
      <c r="F1718" s="19">
        <v>1.1508</v>
      </c>
      <c r="G1718" s="20">
        <v>0</v>
      </c>
      <c r="H1718" s="4">
        <v>73.7</v>
      </c>
      <c r="I1718" s="4">
        <v>4</v>
      </c>
      <c r="J1718" s="4">
        <v>0</v>
      </c>
      <c r="K1718" s="21">
        <v>0.92559999999999998</v>
      </c>
      <c r="L1718" s="21">
        <v>9.5399999999999999E-2</v>
      </c>
      <c r="M1718" s="4">
        <v>1</v>
      </c>
      <c r="N1718" s="4">
        <v>0</v>
      </c>
      <c r="O1718" s="4">
        <v>0</v>
      </c>
      <c r="P1718" s="4">
        <v>81.3</v>
      </c>
      <c r="Q1718" s="15">
        <v>2249.89</v>
      </c>
      <c r="R1718" s="15">
        <v>42444.9</v>
      </c>
      <c r="S1718" s="15">
        <v>26367.040000000001</v>
      </c>
      <c r="T1718" s="15">
        <v>1007619.88</v>
      </c>
      <c r="U1718" s="22">
        <f t="shared" si="130"/>
        <v>939816.98</v>
      </c>
      <c r="V1718" s="23">
        <f t="shared" si="131"/>
        <v>6.7290157077885382E-2</v>
      </c>
      <c r="W1718" s="24">
        <f>Parametros!$B$4*H1718+Parametros!$B$5*K1718*100+Parametros!$B$6*P1718+Parametros!$B$7*(1-L1718)*100</f>
        <v>83.391999999999996</v>
      </c>
      <c r="X1718" s="16">
        <f>INDEX('Tasa Referencia'!$B$2:$B$37,MATCH(B1718,'Tasa Referencia'!$A$2:$A$37,0))</f>
        <v>8.8900000000000007E-2</v>
      </c>
      <c r="Y1718" s="16">
        <f>INDEX('Catalogo Proveedores'!$N$2:$N$101,MATCH(A1718,'Catalogo Proveedores'!$A$2:$A$101,0))</f>
        <v>3.5700000000000003E-2</v>
      </c>
      <c r="Z1718" s="14">
        <v>2.1000000000000001E-4</v>
      </c>
      <c r="AA1718" s="16">
        <f t="shared" si="132"/>
        <v>0.12481000000000002</v>
      </c>
      <c r="AB1718" s="25">
        <f t="shared" si="133"/>
        <v>9.8493665580721146E-3</v>
      </c>
      <c r="AC1718" s="23">
        <f t="shared" si="134"/>
        <v>5.7440790519813267E-2</v>
      </c>
    </row>
    <row r="1719" spans="1:29" x14ac:dyDescent="0.3">
      <c r="A1719" s="4" t="s">
        <v>171</v>
      </c>
      <c r="B1719" s="18">
        <v>45689</v>
      </c>
      <c r="C1719" s="4" t="s">
        <v>282</v>
      </c>
      <c r="D1719" s="4">
        <v>2</v>
      </c>
      <c r="E1719" s="15">
        <v>1036969.17</v>
      </c>
      <c r="F1719" s="19">
        <v>1.1508</v>
      </c>
      <c r="G1719" s="20">
        <v>0</v>
      </c>
      <c r="H1719" s="4">
        <v>73.099999999999994</v>
      </c>
      <c r="I1719" s="4">
        <v>5</v>
      </c>
      <c r="J1719" s="4">
        <v>0</v>
      </c>
      <c r="K1719" s="21">
        <v>0.92700000000000005</v>
      </c>
      <c r="L1719" s="21">
        <v>0.12180000000000001</v>
      </c>
      <c r="M1719" s="4">
        <v>0</v>
      </c>
      <c r="N1719" s="4">
        <v>0</v>
      </c>
      <c r="O1719" s="4">
        <v>0</v>
      </c>
      <c r="P1719" s="4">
        <v>77.599999999999994</v>
      </c>
      <c r="Q1719" s="15">
        <v>0</v>
      </c>
      <c r="R1719" s="15">
        <v>75663.570000000007</v>
      </c>
      <c r="S1719" s="15">
        <v>37879.83</v>
      </c>
      <c r="T1719" s="15">
        <v>1163209.3500000001</v>
      </c>
      <c r="U1719" s="22">
        <f t="shared" si="130"/>
        <v>1074752.9099999999</v>
      </c>
      <c r="V1719" s="23">
        <f t="shared" si="131"/>
        <v>7.6045159024899667E-2</v>
      </c>
      <c r="W1719" s="24">
        <f>Parametros!$B$4*H1719+Parametros!$B$5*K1719*100+Parametros!$B$6*P1719+Parametros!$B$7*(1-L1719)*100</f>
        <v>82.087999999999994</v>
      </c>
      <c r="X1719" s="16">
        <f>INDEX('Tasa Referencia'!$B$2:$B$37,MATCH(B1719,'Tasa Referencia'!$A$2:$A$37,0))</f>
        <v>8.8300000000000003E-2</v>
      </c>
      <c r="Y1719" s="16">
        <f>INDEX('Catalogo Proveedores'!$N$2:$N$101,MATCH(A1719,'Catalogo Proveedores'!$A$2:$A$101,0))</f>
        <v>3.5700000000000003E-2</v>
      </c>
      <c r="Z1719" s="14">
        <v>2.0600000000000002E-3</v>
      </c>
      <c r="AA1719" s="16">
        <f t="shared" si="132"/>
        <v>0.12606000000000001</v>
      </c>
      <c r="AB1719" s="25">
        <f t="shared" si="133"/>
        <v>9.9428393232361412E-3</v>
      </c>
      <c r="AC1719" s="23">
        <f t="shared" si="134"/>
        <v>6.6102319701663526E-2</v>
      </c>
    </row>
    <row r="1720" spans="1:29" x14ac:dyDescent="0.3">
      <c r="A1720" s="4" t="s">
        <v>171</v>
      </c>
      <c r="B1720" s="18">
        <v>45717</v>
      </c>
      <c r="C1720" s="4" t="s">
        <v>282</v>
      </c>
      <c r="D1720" s="4">
        <v>3</v>
      </c>
      <c r="E1720" s="15">
        <v>913990.63</v>
      </c>
      <c r="F1720" s="19">
        <v>1.1865000000000001</v>
      </c>
      <c r="G1720" s="20">
        <v>3.1099999999999999E-2</v>
      </c>
      <c r="H1720" s="4">
        <v>73.2</v>
      </c>
      <c r="I1720" s="4">
        <v>5</v>
      </c>
      <c r="J1720" s="4">
        <v>1</v>
      </c>
      <c r="K1720" s="21">
        <v>0.89039999999999997</v>
      </c>
      <c r="L1720" s="21">
        <v>0.108</v>
      </c>
      <c r="M1720" s="4">
        <v>1</v>
      </c>
      <c r="N1720" s="4">
        <v>0</v>
      </c>
      <c r="O1720" s="4">
        <v>0</v>
      </c>
      <c r="P1720" s="4">
        <v>77.2</v>
      </c>
      <c r="Q1720" s="15">
        <v>2760.96</v>
      </c>
      <c r="R1720" s="15">
        <v>44684.33</v>
      </c>
      <c r="S1720" s="15">
        <v>31437.33</v>
      </c>
      <c r="T1720" s="15">
        <v>977861.99</v>
      </c>
      <c r="U1720" s="22">
        <f t="shared" si="130"/>
        <v>929998.59</v>
      </c>
      <c r="V1720" s="23">
        <f t="shared" si="131"/>
        <v>4.8946988930411363E-2</v>
      </c>
      <c r="W1720" s="24">
        <f>Parametros!$B$4*H1720+Parametros!$B$5*K1720*100+Parametros!$B$6*P1720+Parametros!$B$7*(1-L1720)*100</f>
        <v>81.151999999999987</v>
      </c>
      <c r="X1720" s="16">
        <f>INDEX('Tasa Referencia'!$B$2:$B$37,MATCH(B1720,'Tasa Referencia'!$A$2:$A$37,0))</f>
        <v>8.6800000000000002E-2</v>
      </c>
      <c r="Y1720" s="16">
        <f>INDEX('Catalogo Proveedores'!$N$2:$N$101,MATCH(A1720,'Catalogo Proveedores'!$A$2:$A$101,0))</f>
        <v>3.5700000000000003E-2</v>
      </c>
      <c r="Z1720" s="14">
        <v>1.6900000000000001E-3</v>
      </c>
      <c r="AA1720" s="16">
        <f t="shared" si="132"/>
        <v>0.12418999999999999</v>
      </c>
      <c r="AB1720" s="25">
        <f t="shared" si="133"/>
        <v>9.8029687338767602E-3</v>
      </c>
      <c r="AC1720" s="23">
        <f t="shared" si="134"/>
        <v>3.9144020196534603E-2</v>
      </c>
    </row>
    <row r="1721" spans="1:29" x14ac:dyDescent="0.3">
      <c r="A1721" s="4" t="s">
        <v>171</v>
      </c>
      <c r="B1721" s="18">
        <v>45748</v>
      </c>
      <c r="C1721" s="4" t="s">
        <v>282</v>
      </c>
      <c r="D1721" s="4">
        <v>4</v>
      </c>
      <c r="E1721" s="15">
        <v>1029905.32</v>
      </c>
      <c r="F1721" s="19">
        <v>1.2091000000000001</v>
      </c>
      <c r="G1721" s="20">
        <v>1.9E-2</v>
      </c>
      <c r="H1721" s="4">
        <v>72</v>
      </c>
      <c r="I1721" s="4">
        <v>4</v>
      </c>
      <c r="J1721" s="4">
        <v>0</v>
      </c>
      <c r="K1721" s="21">
        <v>0.98170000000000002</v>
      </c>
      <c r="L1721" s="21">
        <v>5.6099999999999997E-2</v>
      </c>
      <c r="M1721" s="4">
        <v>0</v>
      </c>
      <c r="N1721" s="4">
        <v>0</v>
      </c>
      <c r="O1721" s="4">
        <v>0</v>
      </c>
      <c r="P1721" s="4">
        <v>73.400000000000006</v>
      </c>
      <c r="Q1721" s="15">
        <v>0</v>
      </c>
      <c r="R1721" s="15">
        <v>37309.230000000003</v>
      </c>
      <c r="S1721" s="15">
        <v>17333.32</v>
      </c>
      <c r="T1721" s="15">
        <v>1129800.26</v>
      </c>
      <c r="U1721" s="22">
        <f t="shared" si="130"/>
        <v>1049881.23</v>
      </c>
      <c r="V1721" s="23">
        <f t="shared" si="131"/>
        <v>7.0737308911577007E-2</v>
      </c>
      <c r="W1721" s="24">
        <f>Parametros!$B$4*H1721+Parametros!$B$5*K1721*100+Parametros!$B$6*P1721+Parametros!$B$7*(1-L1721)*100</f>
        <v>83.489500000000007</v>
      </c>
      <c r="X1721" s="16">
        <f>INDEX('Tasa Referencia'!$B$2:$B$37,MATCH(B1721,'Tasa Referencia'!$A$2:$A$37,0))</f>
        <v>8.4000000000000005E-2</v>
      </c>
      <c r="Y1721" s="16">
        <f>INDEX('Catalogo Proveedores'!$N$2:$N$101,MATCH(A1721,'Catalogo Proveedores'!$A$2:$A$101,0))</f>
        <v>3.5700000000000003E-2</v>
      </c>
      <c r="Z1721" s="14">
        <v>-2.2599999999999999E-3</v>
      </c>
      <c r="AA1721" s="16">
        <f t="shared" si="132"/>
        <v>0.11744</v>
      </c>
      <c r="AB1721" s="25">
        <f t="shared" si="133"/>
        <v>9.2963076203784745E-3</v>
      </c>
      <c r="AC1721" s="23">
        <f t="shared" si="134"/>
        <v>6.1441001291198533E-2</v>
      </c>
    </row>
    <row r="1722" spans="1:29" x14ac:dyDescent="0.3">
      <c r="A1722" s="4" t="s">
        <v>171</v>
      </c>
      <c r="B1722" s="18">
        <v>45778</v>
      </c>
      <c r="C1722" s="4" t="s">
        <v>282</v>
      </c>
      <c r="D1722" s="4">
        <v>5</v>
      </c>
      <c r="E1722" s="15">
        <v>1061340.52</v>
      </c>
      <c r="F1722" s="19">
        <v>1.2091000000000001</v>
      </c>
      <c r="G1722" s="20">
        <v>0</v>
      </c>
      <c r="H1722" s="4">
        <v>69.3</v>
      </c>
      <c r="I1722" s="4">
        <v>5</v>
      </c>
      <c r="J1722" s="4">
        <v>0</v>
      </c>
      <c r="K1722" s="21">
        <v>0.9163</v>
      </c>
      <c r="L1722" s="21">
        <v>0.15040000000000001</v>
      </c>
      <c r="M1722" s="4">
        <v>0</v>
      </c>
      <c r="N1722" s="4">
        <v>0</v>
      </c>
      <c r="O1722" s="4">
        <v>0</v>
      </c>
      <c r="P1722" s="4">
        <v>79.400000000000006</v>
      </c>
      <c r="Q1722" s="15">
        <v>0</v>
      </c>
      <c r="R1722" s="15">
        <v>55935.07</v>
      </c>
      <c r="S1722" s="15">
        <v>47902.25</v>
      </c>
      <c r="T1722" s="15">
        <v>1136602.8500000001</v>
      </c>
      <c r="U1722" s="22">
        <f t="shared" si="130"/>
        <v>1069373.3400000001</v>
      </c>
      <c r="V1722" s="23">
        <f t="shared" si="131"/>
        <v>5.9149517353400974E-2</v>
      </c>
      <c r="W1722" s="24">
        <f>Parametros!$B$4*H1722+Parametros!$B$5*K1722*100+Parametros!$B$6*P1722+Parametros!$B$7*(1-L1722)*100</f>
        <v>80.367999999999995</v>
      </c>
      <c r="X1722" s="16">
        <f>INDEX('Tasa Referencia'!$B$2:$B$37,MATCH(B1722,'Tasa Referencia'!$A$2:$A$37,0))</f>
        <v>8.1699999999999995E-2</v>
      </c>
      <c r="Y1722" s="16">
        <f>INDEX('Catalogo Proveedores'!$N$2:$N$101,MATCH(A1722,'Catalogo Proveedores'!$A$2:$A$101,0))</f>
        <v>3.5700000000000003E-2</v>
      </c>
      <c r="Z1722" s="14">
        <v>-2.5400000000000002E-3</v>
      </c>
      <c r="AA1722" s="16">
        <f t="shared" si="132"/>
        <v>0.11486</v>
      </c>
      <c r="AB1722" s="25">
        <f t="shared" si="133"/>
        <v>9.1019091038364586E-3</v>
      </c>
      <c r="AC1722" s="23">
        <f t="shared" si="134"/>
        <v>5.0047608249564515E-2</v>
      </c>
    </row>
    <row r="1723" spans="1:29" x14ac:dyDescent="0.3">
      <c r="A1723" s="4" t="s">
        <v>171</v>
      </c>
      <c r="B1723" s="18">
        <v>45809</v>
      </c>
      <c r="C1723" s="4" t="s">
        <v>282</v>
      </c>
      <c r="D1723" s="4">
        <v>6</v>
      </c>
      <c r="E1723" s="15">
        <v>990471.11</v>
      </c>
      <c r="F1723" s="19">
        <v>1.2091000000000001</v>
      </c>
      <c r="G1723" s="20">
        <v>0</v>
      </c>
      <c r="H1723" s="4">
        <v>73.2</v>
      </c>
      <c r="I1723" s="4">
        <v>5</v>
      </c>
      <c r="J1723" s="4">
        <v>0</v>
      </c>
      <c r="K1723" s="21">
        <v>0.94810000000000005</v>
      </c>
      <c r="L1723" s="21">
        <v>8.5400000000000004E-2</v>
      </c>
      <c r="M1723" s="4">
        <v>0</v>
      </c>
      <c r="N1723" s="4">
        <v>0</v>
      </c>
      <c r="O1723" s="4">
        <v>0</v>
      </c>
      <c r="P1723" s="4">
        <v>78</v>
      </c>
      <c r="Q1723" s="15">
        <v>0</v>
      </c>
      <c r="R1723" s="15">
        <v>39663.449999999997</v>
      </c>
      <c r="S1723" s="15">
        <v>25384.240000000002</v>
      </c>
      <c r="T1723" s="15">
        <v>1080892.56</v>
      </c>
      <c r="U1723" s="22">
        <f t="shared" si="130"/>
        <v>1004750.32</v>
      </c>
      <c r="V1723" s="23">
        <f t="shared" si="131"/>
        <v>7.0443856140521594E-2</v>
      </c>
      <c r="W1723" s="24">
        <f>Parametros!$B$4*H1723+Parametros!$B$5*K1723*100+Parametros!$B$6*P1723+Parametros!$B$7*(1-L1723)*100</f>
        <v>83.382000000000005</v>
      </c>
      <c r="X1723" s="16">
        <f>INDEX('Tasa Referencia'!$B$2:$B$37,MATCH(B1723,'Tasa Referencia'!$A$2:$A$37,0))</f>
        <v>8.1600000000000006E-2</v>
      </c>
      <c r="Y1723" s="16">
        <f>INDEX('Catalogo Proveedores'!$N$2:$N$101,MATCH(A1723,'Catalogo Proveedores'!$A$2:$A$101,0))</f>
        <v>3.5700000000000003E-2</v>
      </c>
      <c r="Z1723" s="14">
        <v>-5.0800000000000003E-3</v>
      </c>
      <c r="AA1723" s="16">
        <f t="shared" si="132"/>
        <v>0.11222000000000001</v>
      </c>
      <c r="AB1723" s="25">
        <f t="shared" si="133"/>
        <v>8.9025623402607668E-3</v>
      </c>
      <c r="AC1723" s="23">
        <f t="shared" si="134"/>
        <v>6.1541293800260827E-2</v>
      </c>
    </row>
    <row r="1724" spans="1:29" x14ac:dyDescent="0.3">
      <c r="A1724" s="4" t="s">
        <v>171</v>
      </c>
      <c r="B1724" s="18">
        <v>45839</v>
      </c>
      <c r="C1724" s="4" t="s">
        <v>282</v>
      </c>
      <c r="D1724" s="4">
        <v>7</v>
      </c>
      <c r="E1724" s="15">
        <v>952408.88</v>
      </c>
      <c r="F1724" s="19">
        <v>1.2091000000000001</v>
      </c>
      <c r="G1724" s="20">
        <v>0</v>
      </c>
      <c r="H1724" s="4">
        <v>68.3</v>
      </c>
      <c r="I1724" s="4">
        <v>5</v>
      </c>
      <c r="J1724" s="4">
        <v>1</v>
      </c>
      <c r="K1724" s="21">
        <v>0.81079999999999997</v>
      </c>
      <c r="L1724" s="21">
        <v>9.4899999999999998E-2</v>
      </c>
      <c r="M1724" s="4">
        <v>1</v>
      </c>
      <c r="N1724" s="4">
        <v>1</v>
      </c>
      <c r="O1724" s="4">
        <v>7</v>
      </c>
      <c r="P1724" s="4">
        <v>78.599999999999994</v>
      </c>
      <c r="Q1724" s="15">
        <v>67927.27</v>
      </c>
      <c r="R1724" s="15">
        <v>49623.1</v>
      </c>
      <c r="S1724" s="15">
        <v>29028.95</v>
      </c>
      <c r="T1724" s="15">
        <v>1005279.77</v>
      </c>
      <c r="U1724" s="22">
        <f t="shared" si="130"/>
        <v>1040930.3</v>
      </c>
      <c r="V1724" s="23">
        <f t="shared" si="131"/>
        <v>-3.5463291974929555E-2</v>
      </c>
      <c r="W1724" s="24">
        <f>Parametros!$B$4*H1724+Parametros!$B$5*K1724*100+Parametros!$B$6*P1724+Parametros!$B$7*(1-L1724)*100</f>
        <v>77.525499999999994</v>
      </c>
      <c r="X1724" s="16">
        <f>INDEX('Tasa Referencia'!$B$2:$B$37,MATCH(B1724,'Tasa Referencia'!$A$2:$A$37,0))</f>
        <v>8.0699999999999994E-2</v>
      </c>
      <c r="Y1724" s="16">
        <f>INDEX('Catalogo Proveedores'!$N$2:$N$101,MATCH(A1724,'Catalogo Proveedores'!$A$2:$A$101,0))</f>
        <v>3.5700000000000003E-2</v>
      </c>
      <c r="Z1724" s="14">
        <v>-5.6899999999999997E-3</v>
      </c>
      <c r="AA1724" s="16">
        <f t="shared" si="132"/>
        <v>0.11071</v>
      </c>
      <c r="AB1724" s="25">
        <f t="shared" si="133"/>
        <v>8.7883469526719438E-3</v>
      </c>
      <c r="AC1724" s="23">
        <f t="shared" si="134"/>
        <v>-4.4251638927601498E-2</v>
      </c>
    </row>
    <row r="1725" spans="1:29" x14ac:dyDescent="0.3">
      <c r="A1725" s="4" t="s">
        <v>171</v>
      </c>
      <c r="B1725" s="18">
        <v>45870</v>
      </c>
      <c r="C1725" s="4" t="s">
        <v>282</v>
      </c>
      <c r="D1725" s="4">
        <v>8</v>
      </c>
      <c r="E1725" s="15">
        <v>962763.5</v>
      </c>
      <c r="F1725" s="19">
        <v>1.2091000000000001</v>
      </c>
      <c r="G1725" s="20">
        <v>0</v>
      </c>
      <c r="H1725" s="4">
        <v>67.2</v>
      </c>
      <c r="I1725" s="4">
        <v>6</v>
      </c>
      <c r="J1725" s="4">
        <v>1</v>
      </c>
      <c r="K1725" s="21">
        <v>0.88560000000000005</v>
      </c>
      <c r="L1725" s="21">
        <v>0.1469</v>
      </c>
      <c r="M1725" s="4">
        <v>1</v>
      </c>
      <c r="N1725" s="4">
        <v>0</v>
      </c>
      <c r="O1725" s="4">
        <v>0</v>
      </c>
      <c r="P1725" s="4">
        <v>79</v>
      </c>
      <c r="Q1725" s="15">
        <v>1832.48</v>
      </c>
      <c r="R1725" s="15">
        <v>90929.17</v>
      </c>
      <c r="S1725" s="15">
        <v>44348.97</v>
      </c>
      <c r="T1725" s="15">
        <v>1108144.83</v>
      </c>
      <c r="U1725" s="22">
        <f t="shared" si="130"/>
        <v>1011176.1799999999</v>
      </c>
      <c r="V1725" s="23">
        <f t="shared" si="131"/>
        <v>8.7505394037709072E-2</v>
      </c>
      <c r="W1725" s="24">
        <f>Parametros!$B$4*H1725+Parametros!$B$5*K1725*100+Parametros!$B$6*P1725+Parametros!$B$7*(1-L1725)*100</f>
        <v>78.6845</v>
      </c>
      <c r="X1725" s="16">
        <f>INDEX('Tasa Referencia'!$B$2:$B$37,MATCH(B1725,'Tasa Referencia'!$A$2:$A$37,0))</f>
        <v>7.7399999999999997E-2</v>
      </c>
      <c r="Y1725" s="16">
        <f>INDEX('Catalogo Proveedores'!$N$2:$N$101,MATCH(A1725,'Catalogo Proveedores'!$A$2:$A$101,0))</f>
        <v>3.5700000000000003E-2</v>
      </c>
      <c r="Z1725" s="14">
        <v>-4.9800000000000001E-3</v>
      </c>
      <c r="AA1725" s="16">
        <f t="shared" si="132"/>
        <v>0.10812000000000001</v>
      </c>
      <c r="AB1725" s="25">
        <f t="shared" si="133"/>
        <v>8.5921092306087132E-3</v>
      </c>
      <c r="AC1725" s="23">
        <f t="shared" si="134"/>
        <v>7.8913284807100359E-2</v>
      </c>
    </row>
    <row r="1726" spans="1:29" x14ac:dyDescent="0.3">
      <c r="A1726" s="4" t="s">
        <v>171</v>
      </c>
      <c r="B1726" s="18">
        <v>45901</v>
      </c>
      <c r="C1726" s="4" t="s">
        <v>282</v>
      </c>
      <c r="D1726" s="4">
        <v>9</v>
      </c>
      <c r="E1726" s="15">
        <v>915490.94</v>
      </c>
      <c r="F1726" s="19">
        <v>1.2091000000000001</v>
      </c>
      <c r="G1726" s="20">
        <v>0</v>
      </c>
      <c r="H1726" s="4">
        <v>67.7</v>
      </c>
      <c r="I1726" s="4">
        <v>5</v>
      </c>
      <c r="J1726" s="4">
        <v>0</v>
      </c>
      <c r="K1726" s="21">
        <v>0.92989999999999995</v>
      </c>
      <c r="L1726" s="21">
        <v>9.3100000000000002E-2</v>
      </c>
      <c r="M1726" s="4">
        <v>0</v>
      </c>
      <c r="N1726" s="4">
        <v>0</v>
      </c>
      <c r="O1726" s="4">
        <v>0</v>
      </c>
      <c r="P1726" s="4">
        <v>70.5</v>
      </c>
      <c r="Q1726" s="15">
        <v>0</v>
      </c>
      <c r="R1726" s="15">
        <v>56941.599999999999</v>
      </c>
      <c r="S1726" s="15">
        <v>25577.96</v>
      </c>
      <c r="T1726" s="15">
        <v>1063939.21</v>
      </c>
      <c r="U1726" s="22">
        <f t="shared" si="130"/>
        <v>946854.58</v>
      </c>
      <c r="V1726" s="23">
        <f t="shared" si="131"/>
        <v>0.11004823292488676</v>
      </c>
      <c r="W1726" s="24">
        <f>Parametros!$B$4*H1726+Parametros!$B$5*K1726*100+Parametros!$B$6*P1726+Parametros!$B$7*(1-L1726)*100</f>
        <v>79.295500000000004</v>
      </c>
      <c r="X1726" s="16">
        <f>INDEX('Tasa Referencia'!$B$2:$B$37,MATCH(B1726,'Tasa Referencia'!$A$2:$A$37,0))</f>
        <v>7.4899999999999994E-2</v>
      </c>
      <c r="Y1726" s="16">
        <f>INDEX('Catalogo Proveedores'!$N$2:$N$101,MATCH(A1726,'Catalogo Proveedores'!$A$2:$A$101,0))</f>
        <v>3.5700000000000003E-2</v>
      </c>
      <c r="Z1726" s="14">
        <v>-2.9399999999999999E-3</v>
      </c>
      <c r="AA1726" s="16">
        <f t="shared" si="132"/>
        <v>0.10766000000000001</v>
      </c>
      <c r="AB1726" s="25">
        <f t="shared" si="133"/>
        <v>8.5572122379353743E-3</v>
      </c>
      <c r="AC1726" s="23">
        <f t="shared" si="134"/>
        <v>0.10149102068695139</v>
      </c>
    </row>
    <row r="1727" spans="1:29" x14ac:dyDescent="0.3">
      <c r="A1727" s="4" t="s">
        <v>171</v>
      </c>
      <c r="B1727" s="18">
        <v>45931</v>
      </c>
      <c r="C1727" s="4" t="s">
        <v>282</v>
      </c>
      <c r="D1727" s="4">
        <v>10</v>
      </c>
      <c r="E1727" s="15">
        <v>837009.99</v>
      </c>
      <c r="F1727" s="19">
        <v>1.2091000000000001</v>
      </c>
      <c r="G1727" s="20">
        <v>0</v>
      </c>
      <c r="H1727" s="4">
        <v>67.8</v>
      </c>
      <c r="I1727" s="4">
        <v>4</v>
      </c>
      <c r="J1727" s="4">
        <v>0</v>
      </c>
      <c r="K1727" s="21">
        <v>0.91749999999999998</v>
      </c>
      <c r="L1727" s="21">
        <v>9.6500000000000002E-2</v>
      </c>
      <c r="M1727" s="4">
        <v>0</v>
      </c>
      <c r="N1727" s="4">
        <v>0</v>
      </c>
      <c r="O1727" s="4">
        <v>0</v>
      </c>
      <c r="P1727" s="4">
        <v>78.900000000000006</v>
      </c>
      <c r="Q1727" s="15">
        <v>0</v>
      </c>
      <c r="R1727" s="15">
        <v>37457</v>
      </c>
      <c r="S1727" s="15">
        <v>24227.8</v>
      </c>
      <c r="T1727" s="15">
        <v>929460.95</v>
      </c>
      <c r="U1727" s="22">
        <f t="shared" si="130"/>
        <v>850239.19</v>
      </c>
      <c r="V1727" s="23">
        <f t="shared" si="131"/>
        <v>8.5234091867980047E-2</v>
      </c>
      <c r="W1727" s="24">
        <f>Parametros!$B$4*H1727+Parametros!$B$5*K1727*100+Parametros!$B$6*P1727+Parametros!$B$7*(1-L1727)*100</f>
        <v>80.587499999999991</v>
      </c>
      <c r="X1727" s="16">
        <f>INDEX('Tasa Referencia'!$B$2:$B$37,MATCH(B1727,'Tasa Referencia'!$A$2:$A$37,0))</f>
        <v>7.4300000000000005E-2</v>
      </c>
      <c r="Y1727" s="16">
        <f>INDEX('Catalogo Proveedores'!$N$2:$N$101,MATCH(A1727,'Catalogo Proveedores'!$A$2:$A$101,0))</f>
        <v>3.5700000000000003E-2</v>
      </c>
      <c r="Z1727" s="14">
        <v>5.1999999999999995E-4</v>
      </c>
      <c r="AA1727" s="16">
        <f t="shared" si="132"/>
        <v>0.11052000000000002</v>
      </c>
      <c r="AB1727" s="25">
        <f t="shared" si="133"/>
        <v>8.7739653997982447E-3</v>
      </c>
      <c r="AC1727" s="23">
        <f t="shared" si="134"/>
        <v>7.6460126468181802E-2</v>
      </c>
    </row>
    <row r="1728" spans="1:29" x14ac:dyDescent="0.3">
      <c r="A1728" s="4" t="s">
        <v>171</v>
      </c>
      <c r="B1728" s="18">
        <v>45962</v>
      </c>
      <c r="C1728" s="4" t="s">
        <v>282</v>
      </c>
      <c r="D1728" s="4">
        <v>11</v>
      </c>
      <c r="E1728" s="15">
        <v>822766.29</v>
      </c>
      <c r="F1728" s="19">
        <v>1.2091000000000001</v>
      </c>
      <c r="G1728" s="20">
        <v>0</v>
      </c>
      <c r="H1728" s="4">
        <v>65.599999999999994</v>
      </c>
      <c r="I1728" s="4">
        <v>5</v>
      </c>
      <c r="J1728" s="4">
        <v>1</v>
      </c>
      <c r="K1728" s="21">
        <v>0.85750000000000004</v>
      </c>
      <c r="L1728" s="21">
        <v>8.9800000000000005E-2</v>
      </c>
      <c r="M1728" s="4">
        <v>2</v>
      </c>
      <c r="N1728" s="4">
        <v>0</v>
      </c>
      <c r="O1728" s="4">
        <v>0</v>
      </c>
      <c r="P1728" s="4">
        <v>78.099999999999994</v>
      </c>
      <c r="Q1728" s="15">
        <v>20538.55</v>
      </c>
      <c r="R1728" s="15">
        <v>40283.53</v>
      </c>
      <c r="S1728" s="15">
        <v>23798.61</v>
      </c>
      <c r="T1728" s="15">
        <v>857034.64</v>
      </c>
      <c r="U1728" s="22">
        <f t="shared" si="130"/>
        <v>859789.76000000013</v>
      </c>
      <c r="V1728" s="23">
        <f t="shared" si="131"/>
        <v>-3.2147125348400288E-3</v>
      </c>
      <c r="W1728" s="24">
        <f>Parametros!$B$4*H1728+Parametros!$B$5*K1728*100+Parametros!$B$6*P1728+Parametros!$B$7*(1-L1728)*100</f>
        <v>77.957999999999998</v>
      </c>
      <c r="X1728" s="16">
        <f>INDEX('Tasa Referencia'!$B$2:$B$37,MATCH(B1728,'Tasa Referencia'!$A$2:$A$37,0))</f>
        <v>7.2800000000000004E-2</v>
      </c>
      <c r="Y1728" s="16">
        <f>INDEX('Catalogo Proveedores'!$N$2:$N$101,MATCH(A1728,'Catalogo Proveedores'!$A$2:$A$101,0))</f>
        <v>3.5700000000000003E-2</v>
      </c>
      <c r="Z1728" s="14">
        <v>9.5E-4</v>
      </c>
      <c r="AA1728" s="16">
        <f t="shared" si="132"/>
        <v>0.10945000000000002</v>
      </c>
      <c r="AB1728" s="25">
        <f t="shared" si="133"/>
        <v>8.6929324073607983E-3</v>
      </c>
      <c r="AC1728" s="23">
        <f t="shared" si="134"/>
        <v>-1.1907644942200826E-2</v>
      </c>
    </row>
    <row r="1729" spans="1:29" x14ac:dyDescent="0.3">
      <c r="A1729" s="4" t="s">
        <v>171</v>
      </c>
      <c r="B1729" s="18">
        <v>45992</v>
      </c>
      <c r="C1729" s="4" t="s">
        <v>282</v>
      </c>
      <c r="D1729" s="4">
        <v>12</v>
      </c>
      <c r="E1729" s="15">
        <v>822288.68</v>
      </c>
      <c r="F1729" s="19">
        <v>1.2091000000000001</v>
      </c>
      <c r="G1729" s="20">
        <v>0</v>
      </c>
      <c r="H1729" s="4">
        <v>63.7</v>
      </c>
      <c r="I1729" s="4">
        <v>5</v>
      </c>
      <c r="J1729" s="4">
        <v>1</v>
      </c>
      <c r="K1729" s="21">
        <v>0.89090000000000003</v>
      </c>
      <c r="L1729" s="21">
        <v>8.3400000000000002E-2</v>
      </c>
      <c r="M1729" s="4">
        <v>0</v>
      </c>
      <c r="N1729" s="4">
        <v>0</v>
      </c>
      <c r="O1729" s="4">
        <v>0</v>
      </c>
      <c r="P1729" s="4">
        <v>73.400000000000006</v>
      </c>
      <c r="Q1729" s="15">
        <v>0</v>
      </c>
      <c r="R1729" s="15">
        <v>38025.620000000003</v>
      </c>
      <c r="S1729" s="15">
        <v>22224.1</v>
      </c>
      <c r="T1729" s="15">
        <v>891952.95</v>
      </c>
      <c r="U1729" s="22">
        <f t="shared" si="130"/>
        <v>838090.20000000007</v>
      </c>
      <c r="V1729" s="23">
        <f t="shared" si="131"/>
        <v>6.0387434112976347E-2</v>
      </c>
      <c r="W1729" s="24">
        <f>Parametros!$B$4*H1729+Parametros!$B$5*K1729*100+Parametros!$B$6*P1729+Parametros!$B$7*(1-L1729)*100</f>
        <v>77.450999999999993</v>
      </c>
      <c r="X1729" s="16">
        <f>INDEX('Tasa Referencia'!$B$2:$B$37,MATCH(B1729,'Tasa Referencia'!$A$2:$A$37,0))</f>
        <v>6.9599999999999995E-2</v>
      </c>
      <c r="Y1729" s="16">
        <f>INDEX('Catalogo Proveedores'!$N$2:$N$101,MATCH(A1729,'Catalogo Proveedores'!$A$2:$A$101,0))</f>
        <v>3.5700000000000003E-2</v>
      </c>
      <c r="Z1729" s="14">
        <v>1.7799999999999999E-3</v>
      </c>
      <c r="AA1729" s="16">
        <f t="shared" si="132"/>
        <v>0.10708000000000001</v>
      </c>
      <c r="AB1729" s="25">
        <f t="shared" si="133"/>
        <v>8.5131927419881404E-3</v>
      </c>
      <c r="AC1729" s="23">
        <f t="shared" si="134"/>
        <v>5.1874241370988207E-2</v>
      </c>
    </row>
    <row r="1730" spans="1:29" x14ac:dyDescent="0.3">
      <c r="A1730" s="4" t="s">
        <v>173</v>
      </c>
      <c r="B1730" s="18">
        <v>44927</v>
      </c>
      <c r="C1730" s="4" t="s">
        <v>279</v>
      </c>
      <c r="D1730" s="4">
        <v>1</v>
      </c>
      <c r="E1730" s="15">
        <v>1289235.3700000001</v>
      </c>
      <c r="F1730" s="19">
        <v>1</v>
      </c>
      <c r="G1730" s="20">
        <v>0</v>
      </c>
      <c r="H1730" s="4">
        <v>82.8</v>
      </c>
      <c r="I1730" s="4">
        <v>4</v>
      </c>
      <c r="J1730" s="4">
        <v>0</v>
      </c>
      <c r="K1730" s="21">
        <v>0.90339999999999998</v>
      </c>
      <c r="L1730" s="21">
        <v>6.2300000000000001E-2</v>
      </c>
      <c r="M1730" s="4">
        <v>1</v>
      </c>
      <c r="N1730" s="4">
        <v>0</v>
      </c>
      <c r="O1730" s="4">
        <v>0</v>
      </c>
      <c r="P1730" s="4">
        <v>75.099999999999994</v>
      </c>
      <c r="Q1730" s="15">
        <v>2409.67</v>
      </c>
      <c r="R1730" s="15">
        <v>48082.09</v>
      </c>
      <c r="S1730" s="15">
        <v>24106.54</v>
      </c>
      <c r="T1730" s="15">
        <v>1385576.26</v>
      </c>
      <c r="U1730" s="22">
        <f t="shared" ref="U1730:U1793" si="135">E1730+Q1730+R1730-S1730</f>
        <v>1315620.5900000001</v>
      </c>
      <c r="V1730" s="23">
        <f t="shared" ref="V1730:V1793" si="136">IF(T1730=0,0,(T1730-U1730)/T1730)</f>
        <v>5.048850216299168E-2</v>
      </c>
      <c r="W1730" s="24">
        <f>Parametros!$B$4*H1730+Parametros!$B$5*K1730*100+Parametros!$B$6*P1730+Parametros!$B$7*(1-L1730)*100</f>
        <v>85.16749999999999</v>
      </c>
      <c r="X1730" s="16">
        <f>INDEX('Tasa Referencia'!$B$2:$B$37,MATCH(B1730,'Tasa Referencia'!$A$2:$A$37,0))</f>
        <v>0.1125</v>
      </c>
      <c r="Y1730" s="16">
        <f>INDEX('Catalogo Proveedores'!$N$2:$N$101,MATCH(A1730,'Catalogo Proveedores'!$A$2:$A$101,0))</f>
        <v>1.5699999999999999E-2</v>
      </c>
      <c r="Z1730" s="14">
        <v>7.2000000000000005E-4</v>
      </c>
      <c r="AA1730" s="16">
        <f t="shared" ref="AA1730:AA1793" si="137">X1730+Y1730+Z1730</f>
        <v>0.12892000000000001</v>
      </c>
      <c r="AB1730" s="25">
        <f t="shared" ref="AB1730:AB1793" si="138">(1+AA1730)^(1/12)-1</f>
        <v>1.0156347748713213E-2</v>
      </c>
      <c r="AC1730" s="23">
        <f t="shared" ref="AC1730:AC1793" si="139">V1730-AB1730</f>
        <v>4.0332154414278468E-2</v>
      </c>
    </row>
    <row r="1731" spans="1:29" x14ac:dyDescent="0.3">
      <c r="A1731" s="4" t="s">
        <v>173</v>
      </c>
      <c r="B1731" s="18">
        <v>44958</v>
      </c>
      <c r="C1731" s="4" t="s">
        <v>279</v>
      </c>
      <c r="D1731" s="4">
        <v>2</v>
      </c>
      <c r="E1731" s="15">
        <v>1309971.06</v>
      </c>
      <c r="F1731" s="19">
        <v>1</v>
      </c>
      <c r="G1731" s="20">
        <v>0</v>
      </c>
      <c r="H1731" s="4">
        <v>81.599999999999994</v>
      </c>
      <c r="I1731" s="4">
        <v>4</v>
      </c>
      <c r="J1731" s="4">
        <v>0</v>
      </c>
      <c r="K1731" s="21">
        <v>0.92430000000000001</v>
      </c>
      <c r="L1731" s="21">
        <v>4.7600000000000003E-2</v>
      </c>
      <c r="M1731" s="4">
        <v>1</v>
      </c>
      <c r="N1731" s="4">
        <v>0</v>
      </c>
      <c r="O1731" s="4">
        <v>0</v>
      </c>
      <c r="P1731" s="4">
        <v>72.3</v>
      </c>
      <c r="Q1731" s="15">
        <v>20410.93</v>
      </c>
      <c r="R1731" s="15">
        <v>35607.39</v>
      </c>
      <c r="S1731" s="15">
        <v>18690.91</v>
      </c>
      <c r="T1731" s="15">
        <v>1408079.22</v>
      </c>
      <c r="U1731" s="22">
        <f t="shared" si="135"/>
        <v>1347298.47</v>
      </c>
      <c r="V1731" s="23">
        <f t="shared" si="136"/>
        <v>4.3165717622052548E-2</v>
      </c>
      <c r="W1731" s="24">
        <f>Parametros!$B$4*H1731+Parametros!$B$5*K1731*100+Parametros!$B$6*P1731+Parametros!$B$7*(1-L1731)*100</f>
        <v>85.034999999999997</v>
      </c>
      <c r="X1731" s="16">
        <f>INDEX('Tasa Referencia'!$B$2:$B$37,MATCH(B1731,'Tasa Referencia'!$A$2:$A$37,0))</f>
        <v>0.11409999999999999</v>
      </c>
      <c r="Y1731" s="16">
        <f>INDEX('Catalogo Proveedores'!$N$2:$N$101,MATCH(A1731,'Catalogo Proveedores'!$A$2:$A$101,0))</f>
        <v>1.5699999999999999E-2</v>
      </c>
      <c r="Z1731" s="14">
        <v>1.81E-3</v>
      </c>
      <c r="AA1731" s="16">
        <f t="shared" si="137"/>
        <v>0.13161</v>
      </c>
      <c r="AB1731" s="25">
        <f t="shared" si="138"/>
        <v>1.0356713101137949E-2</v>
      </c>
      <c r="AC1731" s="23">
        <f t="shared" si="139"/>
        <v>3.2809004520914599E-2</v>
      </c>
    </row>
    <row r="1732" spans="1:29" x14ac:dyDescent="0.3">
      <c r="A1732" s="4" t="s">
        <v>173</v>
      </c>
      <c r="B1732" s="18">
        <v>44986</v>
      </c>
      <c r="C1732" s="4" t="s">
        <v>279</v>
      </c>
      <c r="D1732" s="4">
        <v>3</v>
      </c>
      <c r="E1732" s="15">
        <v>1328013.21</v>
      </c>
      <c r="F1732" s="19">
        <v>1</v>
      </c>
      <c r="G1732" s="20">
        <v>0</v>
      </c>
      <c r="H1732" s="4">
        <v>80.400000000000006</v>
      </c>
      <c r="I1732" s="4">
        <v>6</v>
      </c>
      <c r="J1732" s="4">
        <v>0</v>
      </c>
      <c r="K1732" s="21">
        <v>0.92479999999999996</v>
      </c>
      <c r="L1732" s="21">
        <v>0.11020000000000001</v>
      </c>
      <c r="M1732" s="4">
        <v>0</v>
      </c>
      <c r="N1732" s="4">
        <v>0</v>
      </c>
      <c r="O1732" s="4">
        <v>0</v>
      </c>
      <c r="P1732" s="4">
        <v>75.599999999999994</v>
      </c>
      <c r="Q1732" s="15">
        <v>0</v>
      </c>
      <c r="R1732" s="15">
        <v>71155.289999999994</v>
      </c>
      <c r="S1732" s="15">
        <v>43891.23</v>
      </c>
      <c r="T1732" s="15">
        <v>1388359.12</v>
      </c>
      <c r="U1732" s="22">
        <f t="shared" si="135"/>
        <v>1355277.27</v>
      </c>
      <c r="V1732" s="23">
        <f t="shared" si="136"/>
        <v>2.3828020807757644E-2</v>
      </c>
      <c r="W1732" s="24">
        <f>Parametros!$B$4*H1732+Parametros!$B$5*K1732*100+Parametros!$B$6*P1732+Parametros!$B$7*(1-L1732)*100</f>
        <v>84.350999999999999</v>
      </c>
      <c r="X1732" s="16">
        <f>INDEX('Tasa Referencia'!$B$2:$B$37,MATCH(B1732,'Tasa Referencia'!$A$2:$A$37,0))</f>
        <v>0.114</v>
      </c>
      <c r="Y1732" s="16">
        <f>INDEX('Catalogo Proveedores'!$N$2:$N$101,MATCH(A1732,'Catalogo Proveedores'!$A$2:$A$101,0))</f>
        <v>1.5699999999999999E-2</v>
      </c>
      <c r="Z1732" s="14">
        <v>1.2099999999999999E-3</v>
      </c>
      <c r="AA1732" s="16">
        <f t="shared" si="137"/>
        <v>0.13091</v>
      </c>
      <c r="AB1732" s="25">
        <f t="shared" si="138"/>
        <v>1.0304615477882306E-2</v>
      </c>
      <c r="AC1732" s="23">
        <f t="shared" si="139"/>
        <v>1.3523405329875338E-2</v>
      </c>
    </row>
    <row r="1733" spans="1:29" x14ac:dyDescent="0.3">
      <c r="A1733" s="4" t="s">
        <v>173</v>
      </c>
      <c r="B1733" s="18">
        <v>45017</v>
      </c>
      <c r="C1733" s="4" t="s">
        <v>279</v>
      </c>
      <c r="D1733" s="4">
        <v>4</v>
      </c>
      <c r="E1733" s="15">
        <v>1365653.67</v>
      </c>
      <c r="F1733" s="19">
        <v>1</v>
      </c>
      <c r="G1733" s="20">
        <v>0</v>
      </c>
      <c r="H1733" s="4">
        <v>81.400000000000006</v>
      </c>
      <c r="I1733" s="4">
        <v>5</v>
      </c>
      <c r="J1733" s="4">
        <v>0</v>
      </c>
      <c r="K1733" s="21">
        <v>0.92110000000000003</v>
      </c>
      <c r="L1733" s="21">
        <v>0.10340000000000001</v>
      </c>
      <c r="M1733" s="4">
        <v>0</v>
      </c>
      <c r="N1733" s="4">
        <v>1</v>
      </c>
      <c r="O1733" s="4">
        <v>2.9</v>
      </c>
      <c r="P1733" s="4">
        <v>73.099999999999994</v>
      </c>
      <c r="Q1733" s="15">
        <v>11402.44</v>
      </c>
      <c r="R1733" s="15">
        <v>46532.41</v>
      </c>
      <c r="S1733" s="15">
        <v>42345.27</v>
      </c>
      <c r="T1733" s="15">
        <v>1431078.82</v>
      </c>
      <c r="U1733" s="22">
        <f t="shared" si="135"/>
        <v>1381243.2499999998</v>
      </c>
      <c r="V1733" s="23">
        <f t="shared" si="136"/>
        <v>3.4823777211656512E-2</v>
      </c>
      <c r="W1733" s="24">
        <f>Parametros!$B$4*H1733+Parametros!$B$5*K1733*100+Parametros!$B$6*P1733+Parametros!$B$7*(1-L1733)*100</f>
        <v>84.192000000000007</v>
      </c>
      <c r="X1733" s="16">
        <f>INDEX('Tasa Referencia'!$B$2:$B$37,MATCH(B1733,'Tasa Referencia'!$A$2:$A$37,0))</f>
        <v>0.1119</v>
      </c>
      <c r="Y1733" s="16">
        <f>INDEX('Catalogo Proveedores'!$N$2:$N$101,MATCH(A1733,'Catalogo Proveedores'!$A$2:$A$101,0))</f>
        <v>1.5699999999999999E-2</v>
      </c>
      <c r="Z1733" s="14">
        <v>1.1900000000000001E-3</v>
      </c>
      <c r="AA1733" s="16">
        <f t="shared" si="137"/>
        <v>0.12878999999999999</v>
      </c>
      <c r="AB1733" s="25">
        <f t="shared" si="138"/>
        <v>1.0146653582557397E-2</v>
      </c>
      <c r="AC1733" s="23">
        <f t="shared" si="139"/>
        <v>2.4677123629099115E-2</v>
      </c>
    </row>
    <row r="1734" spans="1:29" x14ac:dyDescent="0.3">
      <c r="A1734" s="4" t="s">
        <v>173</v>
      </c>
      <c r="B1734" s="18">
        <v>45047</v>
      </c>
      <c r="C1734" s="4" t="s">
        <v>279</v>
      </c>
      <c r="D1734" s="4">
        <v>5</v>
      </c>
      <c r="E1734" s="15">
        <v>1351871.78</v>
      </c>
      <c r="F1734" s="19">
        <v>1</v>
      </c>
      <c r="G1734" s="20">
        <v>0</v>
      </c>
      <c r="H1734" s="4">
        <v>81.400000000000006</v>
      </c>
      <c r="I1734" s="4">
        <v>5</v>
      </c>
      <c r="J1734" s="4">
        <v>0</v>
      </c>
      <c r="K1734" s="21">
        <v>0.9083</v>
      </c>
      <c r="L1734" s="21">
        <v>7.7200000000000005E-2</v>
      </c>
      <c r="M1734" s="4">
        <v>1</v>
      </c>
      <c r="N1734" s="4">
        <v>0</v>
      </c>
      <c r="O1734" s="4">
        <v>0</v>
      </c>
      <c r="P1734" s="4">
        <v>71.900000000000006</v>
      </c>
      <c r="Q1734" s="15">
        <v>3941.84</v>
      </c>
      <c r="R1734" s="15">
        <v>44915.43</v>
      </c>
      <c r="S1734" s="15">
        <v>31320.639999999999</v>
      </c>
      <c r="T1734" s="15">
        <v>1455155.93</v>
      </c>
      <c r="U1734" s="22">
        <f t="shared" si="135"/>
        <v>1369408.4100000001</v>
      </c>
      <c r="V1734" s="23">
        <f t="shared" si="136"/>
        <v>5.8926688358408294E-2</v>
      </c>
      <c r="W1734" s="24">
        <f>Parametros!$B$4*H1734+Parametros!$B$5*K1734*100+Parametros!$B$6*P1734+Parametros!$B$7*(1-L1734)*100</f>
        <v>83.960999999999999</v>
      </c>
      <c r="X1734" s="16">
        <f>INDEX('Tasa Referencia'!$B$2:$B$37,MATCH(B1734,'Tasa Referencia'!$A$2:$A$37,0))</f>
        <v>0.11210000000000001</v>
      </c>
      <c r="Y1734" s="16">
        <f>INDEX('Catalogo Proveedores'!$N$2:$N$101,MATCH(A1734,'Catalogo Proveedores'!$A$2:$A$101,0))</f>
        <v>1.5699999999999999E-2</v>
      </c>
      <c r="Z1734" s="14">
        <v>-2.81E-3</v>
      </c>
      <c r="AA1734" s="16">
        <f t="shared" si="137"/>
        <v>0.12498999999999999</v>
      </c>
      <c r="AB1734" s="25">
        <f t="shared" si="138"/>
        <v>9.8628325030671871E-3</v>
      </c>
      <c r="AC1734" s="23">
        <f t="shared" si="139"/>
        <v>4.9063855855341107E-2</v>
      </c>
    </row>
    <row r="1735" spans="1:29" x14ac:dyDescent="0.3">
      <c r="A1735" s="4" t="s">
        <v>173</v>
      </c>
      <c r="B1735" s="18">
        <v>45078</v>
      </c>
      <c r="C1735" s="4" t="s">
        <v>279</v>
      </c>
      <c r="D1735" s="4">
        <v>6</v>
      </c>
      <c r="E1735" s="15">
        <v>1470427.11</v>
      </c>
      <c r="F1735" s="19">
        <v>1</v>
      </c>
      <c r="G1735" s="20">
        <v>0</v>
      </c>
      <c r="H1735" s="4">
        <v>87.5</v>
      </c>
      <c r="I1735" s="4">
        <v>6</v>
      </c>
      <c r="J1735" s="4">
        <v>1</v>
      </c>
      <c r="K1735" s="21">
        <v>0.90290000000000004</v>
      </c>
      <c r="L1735" s="21">
        <v>4.7399999999999998E-2</v>
      </c>
      <c r="M1735" s="4">
        <v>1</v>
      </c>
      <c r="N1735" s="4">
        <v>0</v>
      </c>
      <c r="O1735" s="4">
        <v>0</v>
      </c>
      <c r="P1735" s="4">
        <v>73.099999999999994</v>
      </c>
      <c r="Q1735" s="15">
        <v>4641.43</v>
      </c>
      <c r="R1735" s="15">
        <v>48155.61</v>
      </c>
      <c r="S1735" s="15">
        <v>23860.47</v>
      </c>
      <c r="T1735" s="15">
        <v>1573349.66</v>
      </c>
      <c r="U1735" s="22">
        <f t="shared" si="135"/>
        <v>1499363.6800000002</v>
      </c>
      <c r="V1735" s="23">
        <f t="shared" si="136"/>
        <v>4.7024499309326923E-2</v>
      </c>
      <c r="W1735" s="24">
        <f>Parametros!$B$4*H1735+Parametros!$B$5*K1735*100+Parametros!$B$6*P1735+Parametros!$B$7*(1-L1735)*100</f>
        <v>86.620999999999995</v>
      </c>
      <c r="X1735" s="16">
        <f>INDEX('Tasa Referencia'!$B$2:$B$37,MATCH(B1735,'Tasa Referencia'!$A$2:$A$37,0))</f>
        <v>0.1119</v>
      </c>
      <c r="Y1735" s="16">
        <f>INDEX('Catalogo Proveedores'!$N$2:$N$101,MATCH(A1735,'Catalogo Proveedores'!$A$2:$A$101,0))</f>
        <v>1.5699999999999999E-2</v>
      </c>
      <c r="Z1735" s="14">
        <v>-2.3400000000000001E-3</v>
      </c>
      <c r="AA1735" s="16">
        <f t="shared" si="137"/>
        <v>0.12525999999999998</v>
      </c>
      <c r="AB1735" s="25">
        <f t="shared" si="138"/>
        <v>9.8830277178529879E-3</v>
      </c>
      <c r="AC1735" s="23">
        <f t="shared" si="139"/>
        <v>3.7141471591473935E-2</v>
      </c>
    </row>
    <row r="1736" spans="1:29" x14ac:dyDescent="0.3">
      <c r="A1736" s="4" t="s">
        <v>173</v>
      </c>
      <c r="B1736" s="18">
        <v>45108</v>
      </c>
      <c r="C1736" s="4" t="s">
        <v>279</v>
      </c>
      <c r="D1736" s="4">
        <v>7</v>
      </c>
      <c r="E1736" s="15">
        <v>1418336.21</v>
      </c>
      <c r="F1736" s="19">
        <v>1</v>
      </c>
      <c r="G1736" s="20">
        <v>0</v>
      </c>
      <c r="H1736" s="4">
        <v>88.1</v>
      </c>
      <c r="I1736" s="4">
        <v>5</v>
      </c>
      <c r="J1736" s="4">
        <v>0</v>
      </c>
      <c r="K1736" s="21">
        <v>0.93899999999999995</v>
      </c>
      <c r="L1736" s="21">
        <v>4.53E-2</v>
      </c>
      <c r="M1736" s="4">
        <v>1</v>
      </c>
      <c r="N1736" s="4">
        <v>0</v>
      </c>
      <c r="O1736" s="4">
        <v>0</v>
      </c>
      <c r="P1736" s="4">
        <v>76.3</v>
      </c>
      <c r="Q1736" s="15">
        <v>75287.09</v>
      </c>
      <c r="R1736" s="15">
        <v>31710.49</v>
      </c>
      <c r="S1736" s="15">
        <v>19276.419999999998</v>
      </c>
      <c r="T1736" s="15">
        <v>1503677.71</v>
      </c>
      <c r="U1736" s="22">
        <f t="shared" si="135"/>
        <v>1506057.37</v>
      </c>
      <c r="V1736" s="23">
        <f t="shared" si="136"/>
        <v>-1.5825598691624877E-3</v>
      </c>
      <c r="W1736" s="24">
        <f>Parametros!$B$4*H1736+Parametros!$B$5*K1736*100+Parametros!$B$6*P1736+Parametros!$B$7*(1-L1736)*100</f>
        <v>88.585499999999996</v>
      </c>
      <c r="X1736" s="16">
        <f>INDEX('Tasa Referencia'!$B$2:$B$37,MATCH(B1736,'Tasa Referencia'!$A$2:$A$37,0))</f>
        <v>0.1132</v>
      </c>
      <c r="Y1736" s="16">
        <f>INDEX('Catalogo Proveedores'!$N$2:$N$101,MATCH(A1736,'Catalogo Proveedores'!$A$2:$A$101,0))</f>
        <v>1.5699999999999999E-2</v>
      </c>
      <c r="Z1736" s="14">
        <v>-5.79E-3</v>
      </c>
      <c r="AA1736" s="16">
        <f t="shared" si="137"/>
        <v>0.12310999999999998</v>
      </c>
      <c r="AB1736" s="25">
        <f t="shared" si="138"/>
        <v>9.7220906716501965E-3</v>
      </c>
      <c r="AC1736" s="23">
        <f t="shared" si="139"/>
        <v>-1.1304650540812684E-2</v>
      </c>
    </row>
    <row r="1737" spans="1:29" x14ac:dyDescent="0.3">
      <c r="A1737" s="4" t="s">
        <v>173</v>
      </c>
      <c r="B1737" s="18">
        <v>45139</v>
      </c>
      <c r="C1737" s="4" t="s">
        <v>279</v>
      </c>
      <c r="D1737" s="4">
        <v>8</v>
      </c>
      <c r="E1737" s="15">
        <v>1345554.59</v>
      </c>
      <c r="F1737" s="19">
        <v>1</v>
      </c>
      <c r="G1737" s="20">
        <v>0</v>
      </c>
      <c r="H1737" s="4">
        <v>86.8</v>
      </c>
      <c r="I1737" s="4">
        <v>6</v>
      </c>
      <c r="J1737" s="4">
        <v>0</v>
      </c>
      <c r="K1737" s="21">
        <v>0.91800000000000004</v>
      </c>
      <c r="L1737" s="21">
        <v>3.61E-2</v>
      </c>
      <c r="M1737" s="4">
        <v>0</v>
      </c>
      <c r="N1737" s="4">
        <v>0</v>
      </c>
      <c r="O1737" s="4">
        <v>0</v>
      </c>
      <c r="P1737" s="4">
        <v>72.099999999999994</v>
      </c>
      <c r="Q1737" s="15">
        <v>0</v>
      </c>
      <c r="R1737" s="15">
        <v>26348.46</v>
      </c>
      <c r="S1737" s="15">
        <v>14592.19</v>
      </c>
      <c r="T1737" s="15">
        <v>1417264.67</v>
      </c>
      <c r="U1737" s="22">
        <f t="shared" si="135"/>
        <v>1357310.86</v>
      </c>
      <c r="V1737" s="23">
        <f t="shared" si="136"/>
        <v>4.2302479747836956E-2</v>
      </c>
      <c r="W1737" s="24">
        <f>Parametros!$B$4*H1737+Parametros!$B$5*K1737*100+Parametros!$B$6*P1737+Parametros!$B$7*(1-L1737)*100</f>
        <v>86.79849999999999</v>
      </c>
      <c r="X1737" s="16">
        <f>INDEX('Tasa Referencia'!$B$2:$B$37,MATCH(B1737,'Tasa Referencia'!$A$2:$A$37,0))</f>
        <v>0.1124</v>
      </c>
      <c r="Y1737" s="16">
        <f>INDEX('Catalogo Proveedores'!$N$2:$N$101,MATCH(A1737,'Catalogo Proveedores'!$A$2:$A$101,0))</f>
        <v>1.5699999999999999E-2</v>
      </c>
      <c r="Z1737" s="14">
        <v>-7.2899999999999996E-3</v>
      </c>
      <c r="AA1737" s="16">
        <f t="shared" si="137"/>
        <v>0.12080999999999999</v>
      </c>
      <c r="AB1737" s="25">
        <f t="shared" si="138"/>
        <v>9.5496125035163804E-3</v>
      </c>
      <c r="AC1737" s="23">
        <f t="shared" si="139"/>
        <v>3.2752867244320576E-2</v>
      </c>
    </row>
    <row r="1738" spans="1:29" x14ac:dyDescent="0.3">
      <c r="A1738" s="4" t="s">
        <v>173</v>
      </c>
      <c r="B1738" s="18">
        <v>45170</v>
      </c>
      <c r="C1738" s="4" t="s">
        <v>279</v>
      </c>
      <c r="D1738" s="4">
        <v>9</v>
      </c>
      <c r="E1738" s="15">
        <v>1313691.33</v>
      </c>
      <c r="F1738" s="19">
        <v>1</v>
      </c>
      <c r="G1738" s="20">
        <v>0</v>
      </c>
      <c r="H1738" s="4">
        <v>84.6</v>
      </c>
      <c r="I1738" s="4">
        <v>4</v>
      </c>
      <c r="J1738" s="4">
        <v>2</v>
      </c>
      <c r="K1738" s="21">
        <v>0.5988</v>
      </c>
      <c r="L1738" s="21">
        <v>6.83E-2</v>
      </c>
      <c r="M1738" s="4">
        <v>1</v>
      </c>
      <c r="N1738" s="4">
        <v>0</v>
      </c>
      <c r="O1738" s="4">
        <v>0</v>
      </c>
      <c r="P1738" s="4">
        <v>75.7</v>
      </c>
      <c r="Q1738" s="15">
        <v>2127.7800000000002</v>
      </c>
      <c r="R1738" s="15">
        <v>51509.05</v>
      </c>
      <c r="S1738" s="15">
        <v>32185.01</v>
      </c>
      <c r="T1738" s="15">
        <v>1178391.3899999999</v>
      </c>
      <c r="U1738" s="22">
        <f t="shared" si="135"/>
        <v>1335143.1500000001</v>
      </c>
      <c r="V1738" s="23">
        <f t="shared" si="136"/>
        <v>-0.13302181374560132</v>
      </c>
      <c r="W1738" s="24">
        <f>Parametros!$B$4*H1738+Parametros!$B$5*K1738*100+Parametros!$B$6*P1738+Parametros!$B$7*(1-L1738)*100</f>
        <v>76.689499999999995</v>
      </c>
      <c r="X1738" s="16">
        <f>INDEX('Tasa Referencia'!$B$2:$B$37,MATCH(B1738,'Tasa Referencia'!$A$2:$A$37,0))</f>
        <v>0.1134</v>
      </c>
      <c r="Y1738" s="16">
        <f>INDEX('Catalogo Proveedores'!$N$2:$N$101,MATCH(A1738,'Catalogo Proveedores'!$A$2:$A$101,0))</f>
        <v>1.5699999999999999E-2</v>
      </c>
      <c r="Z1738" s="14">
        <v>-2.6900000000000001E-3</v>
      </c>
      <c r="AA1738" s="16">
        <f t="shared" si="137"/>
        <v>0.12640999999999999</v>
      </c>
      <c r="AB1738" s="25">
        <f t="shared" si="138"/>
        <v>9.9689946529977203E-3</v>
      </c>
      <c r="AC1738" s="23">
        <f t="shared" si="139"/>
        <v>-0.14299080839859904</v>
      </c>
    </row>
    <row r="1739" spans="1:29" x14ac:dyDescent="0.3">
      <c r="A1739" s="4" t="s">
        <v>173</v>
      </c>
      <c r="B1739" s="18">
        <v>45200</v>
      </c>
      <c r="C1739" s="4" t="s">
        <v>279</v>
      </c>
      <c r="D1739" s="4">
        <v>10</v>
      </c>
      <c r="E1739" s="15">
        <v>1291845.3400000001</v>
      </c>
      <c r="F1739" s="19">
        <v>1.0613999999999999</v>
      </c>
      <c r="G1739" s="20">
        <v>6.1400000000000003E-2</v>
      </c>
      <c r="H1739" s="4">
        <v>84.2</v>
      </c>
      <c r="I1739" s="4">
        <v>6</v>
      </c>
      <c r="J1739" s="4">
        <v>1</v>
      </c>
      <c r="K1739" s="21">
        <v>0.88859999999999995</v>
      </c>
      <c r="L1739" s="21">
        <v>5.9900000000000002E-2</v>
      </c>
      <c r="M1739" s="4">
        <v>0</v>
      </c>
      <c r="N1739" s="4">
        <v>0</v>
      </c>
      <c r="O1739" s="4">
        <v>0</v>
      </c>
      <c r="P1739" s="4">
        <v>71.400000000000006</v>
      </c>
      <c r="Q1739" s="15">
        <v>0</v>
      </c>
      <c r="R1739" s="15">
        <v>48880.34</v>
      </c>
      <c r="S1739" s="15">
        <v>25790.46</v>
      </c>
      <c r="T1739" s="15">
        <v>1353421.56</v>
      </c>
      <c r="U1739" s="22">
        <f t="shared" si="135"/>
        <v>1314935.2200000002</v>
      </c>
      <c r="V1739" s="23">
        <f t="shared" si="136"/>
        <v>2.843632844152405E-2</v>
      </c>
      <c r="W1739" s="24">
        <f>Parametros!$B$4*H1739+Parametros!$B$5*K1739*100+Parametros!$B$6*P1739+Parametros!$B$7*(1-L1739)*100</f>
        <v>84.509500000000003</v>
      </c>
      <c r="X1739" s="16">
        <f>INDEX('Tasa Referencia'!$B$2:$B$37,MATCH(B1739,'Tasa Referencia'!$A$2:$A$37,0))</f>
        <v>0.1103</v>
      </c>
      <c r="Y1739" s="16">
        <f>INDEX('Catalogo Proveedores'!$N$2:$N$101,MATCH(A1739,'Catalogo Proveedores'!$A$2:$A$101,0))</f>
        <v>1.5699999999999999E-2</v>
      </c>
      <c r="Z1739" s="14">
        <v>5.2999999999999998E-4</v>
      </c>
      <c r="AA1739" s="16">
        <f t="shared" si="137"/>
        <v>0.12653</v>
      </c>
      <c r="AB1739" s="25">
        <f t="shared" si="138"/>
        <v>9.9779604796821353E-3</v>
      </c>
      <c r="AC1739" s="23">
        <f t="shared" si="139"/>
        <v>1.8458367961841915E-2</v>
      </c>
    </row>
    <row r="1740" spans="1:29" x14ac:dyDescent="0.3">
      <c r="A1740" s="4" t="s">
        <v>173</v>
      </c>
      <c r="B1740" s="18">
        <v>45231</v>
      </c>
      <c r="C1740" s="4" t="s">
        <v>279</v>
      </c>
      <c r="D1740" s="4">
        <v>11</v>
      </c>
      <c r="E1740" s="15">
        <v>1135358.26</v>
      </c>
      <c r="F1740" s="19">
        <v>1.0613999999999999</v>
      </c>
      <c r="G1740" s="20">
        <v>0</v>
      </c>
      <c r="H1740" s="4">
        <v>82.5</v>
      </c>
      <c r="I1740" s="4">
        <v>6</v>
      </c>
      <c r="J1740" s="4">
        <v>1</v>
      </c>
      <c r="K1740" s="21">
        <v>0.87290000000000001</v>
      </c>
      <c r="L1740" s="21">
        <v>9.7900000000000001E-2</v>
      </c>
      <c r="M1740" s="4">
        <v>0</v>
      </c>
      <c r="N1740" s="4">
        <v>1</v>
      </c>
      <c r="O1740" s="4">
        <v>14.1</v>
      </c>
      <c r="P1740" s="4">
        <v>74.599999999999994</v>
      </c>
      <c r="Q1740" s="15">
        <v>84223.27</v>
      </c>
      <c r="R1740" s="15">
        <v>58574.720000000001</v>
      </c>
      <c r="S1740" s="15">
        <v>35601.599999999999</v>
      </c>
      <c r="T1740" s="15">
        <v>1201973.6499999999</v>
      </c>
      <c r="U1740" s="22">
        <f t="shared" si="135"/>
        <v>1242554.6499999999</v>
      </c>
      <c r="V1740" s="23">
        <f t="shared" si="136"/>
        <v>-3.3761971404281617E-2</v>
      </c>
      <c r="W1740" s="24">
        <f>Parametros!$B$4*H1740+Parametros!$B$5*K1740*100+Parametros!$B$6*P1740+Parametros!$B$7*(1-L1740)*100</f>
        <v>83.513499999999993</v>
      </c>
      <c r="X1740" s="16">
        <f>INDEX('Tasa Referencia'!$B$2:$B$37,MATCH(B1740,'Tasa Referencia'!$A$2:$A$37,0))</f>
        <v>0.1144</v>
      </c>
      <c r="Y1740" s="16">
        <f>INDEX('Catalogo Proveedores'!$N$2:$N$101,MATCH(A1740,'Catalogo Proveedores'!$A$2:$A$101,0))</f>
        <v>1.5699999999999999E-2</v>
      </c>
      <c r="Z1740" s="14">
        <v>-1.6999999999999999E-3</v>
      </c>
      <c r="AA1740" s="16">
        <f t="shared" si="137"/>
        <v>0.12839999999999999</v>
      </c>
      <c r="AB1740" s="25">
        <f t="shared" si="138"/>
        <v>1.0117564942367263E-2</v>
      </c>
      <c r="AC1740" s="23">
        <f t="shared" si="139"/>
        <v>-4.387953634664888E-2</v>
      </c>
    </row>
    <row r="1741" spans="1:29" x14ac:dyDescent="0.3">
      <c r="A1741" s="4" t="s">
        <v>173</v>
      </c>
      <c r="B1741" s="18">
        <v>45261</v>
      </c>
      <c r="C1741" s="4" t="s">
        <v>279</v>
      </c>
      <c r="D1741" s="4">
        <v>12</v>
      </c>
      <c r="E1741" s="15">
        <v>1183151.29</v>
      </c>
      <c r="F1741" s="19">
        <v>1.0613999999999999</v>
      </c>
      <c r="G1741" s="20">
        <v>0</v>
      </c>
      <c r="H1741" s="4">
        <v>81.7</v>
      </c>
      <c r="I1741" s="4">
        <v>4</v>
      </c>
      <c r="J1741" s="4">
        <v>0</v>
      </c>
      <c r="K1741" s="21">
        <v>0.93049999999999999</v>
      </c>
      <c r="L1741" s="21">
        <v>6.0100000000000001E-2</v>
      </c>
      <c r="M1741" s="4">
        <v>0</v>
      </c>
      <c r="N1741" s="4">
        <v>0</v>
      </c>
      <c r="O1741" s="4">
        <v>0</v>
      </c>
      <c r="P1741" s="4">
        <v>74</v>
      </c>
      <c r="Q1741" s="15">
        <v>0</v>
      </c>
      <c r="R1741" s="15">
        <v>32605.46</v>
      </c>
      <c r="S1741" s="15">
        <v>21344.6</v>
      </c>
      <c r="T1741" s="15">
        <v>1236100.4099999999</v>
      </c>
      <c r="U1741" s="22">
        <f t="shared" si="135"/>
        <v>1194412.1499999999</v>
      </c>
      <c r="V1741" s="23">
        <f t="shared" si="136"/>
        <v>3.3725625897980255E-2</v>
      </c>
      <c r="W1741" s="24">
        <f>Parametros!$B$4*H1741+Parametros!$B$5*K1741*100+Parametros!$B$6*P1741+Parametros!$B$7*(1-L1741)*100</f>
        <v>85.408500000000004</v>
      </c>
      <c r="X1741" s="16">
        <f>INDEX('Tasa Referencia'!$B$2:$B$37,MATCH(B1741,'Tasa Referencia'!$A$2:$A$37,0))</f>
        <v>0.1124</v>
      </c>
      <c r="Y1741" s="16">
        <f>INDEX('Catalogo Proveedores'!$N$2:$N$101,MATCH(A1741,'Catalogo Proveedores'!$A$2:$A$101,0))</f>
        <v>1.5699999999999999E-2</v>
      </c>
      <c r="Z1741" s="14">
        <v>-4.2100000000000002E-3</v>
      </c>
      <c r="AA1741" s="16">
        <f t="shared" si="137"/>
        <v>0.12388999999999999</v>
      </c>
      <c r="AB1741" s="25">
        <f t="shared" si="138"/>
        <v>9.7805097523193663E-3</v>
      </c>
      <c r="AC1741" s="23">
        <f t="shared" si="139"/>
        <v>2.3945116145660889E-2</v>
      </c>
    </row>
    <row r="1742" spans="1:29" x14ac:dyDescent="0.3">
      <c r="A1742" s="4" t="s">
        <v>173</v>
      </c>
      <c r="B1742" s="18">
        <v>45292</v>
      </c>
      <c r="C1742" s="4" t="s">
        <v>281</v>
      </c>
      <c r="D1742" s="4">
        <v>1</v>
      </c>
      <c r="E1742" s="15">
        <v>1222372.52</v>
      </c>
      <c r="F1742" s="19">
        <v>1.0613999999999999</v>
      </c>
      <c r="G1742" s="20">
        <v>0</v>
      </c>
      <c r="H1742" s="4">
        <v>79.400000000000006</v>
      </c>
      <c r="I1742" s="4">
        <v>4</v>
      </c>
      <c r="J1742" s="4">
        <v>0</v>
      </c>
      <c r="K1742" s="21">
        <v>0.98440000000000005</v>
      </c>
      <c r="L1742" s="21">
        <v>8.5800000000000001E-2</v>
      </c>
      <c r="M1742" s="4">
        <v>2</v>
      </c>
      <c r="N1742" s="4">
        <v>0</v>
      </c>
      <c r="O1742" s="4">
        <v>0</v>
      </c>
      <c r="P1742" s="4">
        <v>73.599999999999994</v>
      </c>
      <c r="Q1742" s="15">
        <v>14087.5</v>
      </c>
      <c r="R1742" s="15">
        <v>43091.37</v>
      </c>
      <c r="S1742" s="15">
        <v>31457.63</v>
      </c>
      <c r="T1742" s="15">
        <v>1310835.07</v>
      </c>
      <c r="U1742" s="22">
        <f t="shared" si="135"/>
        <v>1248093.7600000002</v>
      </c>
      <c r="V1742" s="23">
        <f t="shared" si="136"/>
        <v>4.7863618723597179E-2</v>
      </c>
      <c r="W1742" s="24">
        <f>Parametros!$B$4*H1742+Parametros!$B$5*K1742*100+Parametros!$B$6*P1742+Parametros!$B$7*(1-L1742)*100</f>
        <v>85.754999999999995</v>
      </c>
      <c r="X1742" s="16">
        <f>INDEX('Tasa Referencia'!$B$2:$B$37,MATCH(B1742,'Tasa Referencia'!$A$2:$A$37,0))</f>
        <v>0.1133</v>
      </c>
      <c r="Y1742" s="16">
        <f>INDEX('Catalogo Proveedores'!$N$2:$N$101,MATCH(A1742,'Catalogo Proveedores'!$A$2:$A$101,0))</f>
        <v>1.5699999999999999E-2</v>
      </c>
      <c r="Z1742" s="14">
        <v>-2.82E-3</v>
      </c>
      <c r="AA1742" s="16">
        <f t="shared" si="137"/>
        <v>0.12618000000000001</v>
      </c>
      <c r="AB1742" s="25">
        <f t="shared" si="138"/>
        <v>9.9518077042652919E-3</v>
      </c>
      <c r="AC1742" s="23">
        <f t="shared" si="139"/>
        <v>3.7911811019331887E-2</v>
      </c>
    </row>
    <row r="1743" spans="1:29" x14ac:dyDescent="0.3">
      <c r="A1743" s="4" t="s">
        <v>173</v>
      </c>
      <c r="B1743" s="18">
        <v>45323</v>
      </c>
      <c r="C1743" s="4" t="s">
        <v>281</v>
      </c>
      <c r="D1743" s="4">
        <v>2</v>
      </c>
      <c r="E1743" s="15">
        <v>1534820.37</v>
      </c>
      <c r="F1743" s="19">
        <v>1.0613999999999999</v>
      </c>
      <c r="G1743" s="20">
        <v>0</v>
      </c>
      <c r="H1743" s="4">
        <v>77.400000000000006</v>
      </c>
      <c r="I1743" s="4">
        <v>7</v>
      </c>
      <c r="J1743" s="4">
        <v>1</v>
      </c>
      <c r="K1743" s="21">
        <v>0.89390000000000003</v>
      </c>
      <c r="L1743" s="21">
        <v>0.1028</v>
      </c>
      <c r="M1743" s="4">
        <v>1</v>
      </c>
      <c r="N1743" s="4">
        <v>0</v>
      </c>
      <c r="O1743" s="4">
        <v>0</v>
      </c>
      <c r="P1743" s="4">
        <v>72.8</v>
      </c>
      <c r="Q1743" s="15">
        <v>4861.5</v>
      </c>
      <c r="R1743" s="15">
        <v>72728.350000000006</v>
      </c>
      <c r="S1743" s="15">
        <v>50392.82</v>
      </c>
      <c r="T1743" s="15">
        <v>1609852.39</v>
      </c>
      <c r="U1743" s="22">
        <f t="shared" si="135"/>
        <v>1562017.4000000001</v>
      </c>
      <c r="V1743" s="23">
        <f t="shared" si="136"/>
        <v>2.9713898179198752E-2</v>
      </c>
      <c r="W1743" s="24">
        <f>Parametros!$B$4*H1743+Parametros!$B$5*K1743*100+Parametros!$B$6*P1743+Parametros!$B$7*(1-L1743)*100</f>
        <v>81.924999999999997</v>
      </c>
      <c r="X1743" s="16">
        <f>INDEX('Tasa Referencia'!$B$2:$B$37,MATCH(B1743,'Tasa Referencia'!$A$2:$A$37,0))</f>
        <v>0.1123</v>
      </c>
      <c r="Y1743" s="16">
        <f>INDEX('Catalogo Proveedores'!$N$2:$N$101,MATCH(A1743,'Catalogo Proveedores'!$A$2:$A$101,0))</f>
        <v>1.5699999999999999E-2</v>
      </c>
      <c r="Z1743" s="14">
        <v>2.0300000000000001E-3</v>
      </c>
      <c r="AA1743" s="16">
        <f t="shared" si="137"/>
        <v>0.13003000000000001</v>
      </c>
      <c r="AB1743" s="25">
        <f t="shared" si="138"/>
        <v>1.0239079368246751E-2</v>
      </c>
      <c r="AC1743" s="23">
        <f t="shared" si="139"/>
        <v>1.9474818810952001E-2</v>
      </c>
    </row>
    <row r="1744" spans="1:29" x14ac:dyDescent="0.3">
      <c r="A1744" s="4" t="s">
        <v>173</v>
      </c>
      <c r="B1744" s="18">
        <v>45352</v>
      </c>
      <c r="C1744" s="4" t="s">
        <v>281</v>
      </c>
      <c r="D1744" s="4">
        <v>3</v>
      </c>
      <c r="E1744" s="15">
        <v>1320466.8500000001</v>
      </c>
      <c r="F1744" s="19">
        <v>1.0613999999999999</v>
      </c>
      <c r="G1744" s="20">
        <v>0</v>
      </c>
      <c r="H1744" s="4">
        <v>77.5</v>
      </c>
      <c r="I1744" s="4">
        <v>7</v>
      </c>
      <c r="J1744" s="4">
        <v>1</v>
      </c>
      <c r="K1744" s="21">
        <v>0.85660000000000003</v>
      </c>
      <c r="L1744" s="21">
        <v>8.9099999999999999E-2</v>
      </c>
      <c r="M1744" s="4">
        <v>1</v>
      </c>
      <c r="N1744" s="4">
        <v>0</v>
      </c>
      <c r="O1744" s="4">
        <v>0</v>
      </c>
      <c r="P1744" s="4">
        <v>74.599999999999994</v>
      </c>
      <c r="Q1744" s="15">
        <v>23527.99</v>
      </c>
      <c r="R1744" s="15">
        <v>37487</v>
      </c>
      <c r="S1744" s="15">
        <v>37931.68</v>
      </c>
      <c r="T1744" s="15">
        <v>1351916.16</v>
      </c>
      <c r="U1744" s="22">
        <f t="shared" si="135"/>
        <v>1343550.1600000001</v>
      </c>
      <c r="V1744" s="23">
        <f t="shared" si="136"/>
        <v>6.1882535674399868E-3</v>
      </c>
      <c r="W1744" s="24">
        <f>Parametros!$B$4*H1744+Parametros!$B$5*K1744*100+Parametros!$B$6*P1744+Parametros!$B$7*(1-L1744)*100</f>
        <v>81.406499999999994</v>
      </c>
      <c r="X1744" s="16">
        <f>INDEX('Tasa Referencia'!$B$2:$B$37,MATCH(B1744,'Tasa Referencia'!$A$2:$A$37,0))</f>
        <v>0.1101</v>
      </c>
      <c r="Y1744" s="16">
        <f>INDEX('Catalogo Proveedores'!$N$2:$N$101,MATCH(A1744,'Catalogo Proveedores'!$A$2:$A$101,0))</f>
        <v>1.5699999999999999E-2</v>
      </c>
      <c r="Z1744" s="14">
        <v>2.6099999999999999E-3</v>
      </c>
      <c r="AA1744" s="16">
        <f t="shared" si="137"/>
        <v>0.12841</v>
      </c>
      <c r="AB1744" s="25">
        <f t="shared" si="138"/>
        <v>1.011831092005111E-2</v>
      </c>
      <c r="AC1744" s="23">
        <f t="shared" si="139"/>
        <v>-3.9300573526111233E-3</v>
      </c>
    </row>
    <row r="1745" spans="1:29" x14ac:dyDescent="0.3">
      <c r="A1745" s="4" t="s">
        <v>173</v>
      </c>
      <c r="B1745" s="18">
        <v>45383</v>
      </c>
      <c r="C1745" s="4" t="s">
        <v>281</v>
      </c>
      <c r="D1745" s="4">
        <v>4</v>
      </c>
      <c r="E1745" s="15">
        <v>1584229.1</v>
      </c>
      <c r="F1745" s="19">
        <v>1.0613999999999999</v>
      </c>
      <c r="G1745" s="20">
        <v>0</v>
      </c>
      <c r="H1745" s="4">
        <v>75.099999999999994</v>
      </c>
      <c r="I1745" s="4">
        <v>6</v>
      </c>
      <c r="J1745" s="4">
        <v>2</v>
      </c>
      <c r="K1745" s="21">
        <v>0.68089999999999995</v>
      </c>
      <c r="L1745" s="21">
        <v>8.4500000000000006E-2</v>
      </c>
      <c r="M1745" s="4">
        <v>2</v>
      </c>
      <c r="N1745" s="4">
        <v>1</v>
      </c>
      <c r="O1745" s="4">
        <v>9.8000000000000007</v>
      </c>
      <c r="P1745" s="4">
        <v>73.2</v>
      </c>
      <c r="Q1745" s="15">
        <v>96233.55</v>
      </c>
      <c r="R1745" s="15">
        <v>89137.35</v>
      </c>
      <c r="S1745" s="15">
        <v>46495.81</v>
      </c>
      <c r="T1745" s="15">
        <v>1492348.29</v>
      </c>
      <c r="U1745" s="22">
        <f t="shared" si="135"/>
        <v>1723104.1900000002</v>
      </c>
      <c r="V1745" s="23">
        <f t="shared" si="136"/>
        <v>-0.15462603572253239</v>
      </c>
      <c r="W1745" s="24">
        <f>Parametros!$B$4*H1745+Parametros!$B$5*K1745*100+Parametros!$B$6*P1745+Parametros!$B$7*(1-L1745)*100</f>
        <v>75.084499999999991</v>
      </c>
      <c r="X1745" s="16">
        <f>INDEX('Tasa Referencia'!$B$2:$B$37,MATCH(B1745,'Tasa Referencia'!$A$2:$A$37,0))</f>
        <v>0.10920000000000001</v>
      </c>
      <c r="Y1745" s="16">
        <f>INDEX('Catalogo Proveedores'!$N$2:$N$101,MATCH(A1745,'Catalogo Proveedores'!$A$2:$A$101,0))</f>
        <v>1.5699999999999999E-2</v>
      </c>
      <c r="Z1745" s="14">
        <v>3.7000000000000002E-3</v>
      </c>
      <c r="AA1745" s="16">
        <f t="shared" si="137"/>
        <v>0.12860000000000002</v>
      </c>
      <c r="AB1745" s="25">
        <f t="shared" si="138"/>
        <v>1.0132483344771126E-2</v>
      </c>
      <c r="AC1745" s="23">
        <f t="shared" si="139"/>
        <v>-0.16475851906730352</v>
      </c>
    </row>
    <row r="1746" spans="1:29" x14ac:dyDescent="0.3">
      <c r="A1746" s="4" t="s">
        <v>173</v>
      </c>
      <c r="B1746" s="18">
        <v>45413</v>
      </c>
      <c r="C1746" s="4" t="s">
        <v>281</v>
      </c>
      <c r="D1746" s="4">
        <v>5</v>
      </c>
      <c r="E1746" s="15">
        <v>1553266.85</v>
      </c>
      <c r="F1746" s="19">
        <v>1.0613999999999999</v>
      </c>
      <c r="G1746" s="20">
        <v>0</v>
      </c>
      <c r="H1746" s="4">
        <v>67.5</v>
      </c>
      <c r="I1746" s="4">
        <v>4</v>
      </c>
      <c r="J1746" s="4">
        <v>1</v>
      </c>
      <c r="K1746" s="21">
        <v>0.75529999999999997</v>
      </c>
      <c r="L1746" s="21">
        <v>0.1021</v>
      </c>
      <c r="M1746" s="4">
        <v>2</v>
      </c>
      <c r="N1746" s="4">
        <v>1</v>
      </c>
      <c r="O1746" s="4">
        <v>144</v>
      </c>
      <c r="P1746" s="4">
        <v>77.2</v>
      </c>
      <c r="Q1746" s="15">
        <v>1215802.19</v>
      </c>
      <c r="R1746" s="15">
        <v>55119.93</v>
      </c>
      <c r="S1746" s="15">
        <v>50680.55</v>
      </c>
      <c r="T1746" s="15">
        <v>1490290.72</v>
      </c>
      <c r="U1746" s="22">
        <f t="shared" si="135"/>
        <v>2773508.4200000004</v>
      </c>
      <c r="V1746" s="23">
        <f t="shared" si="136"/>
        <v>-0.86105192951882603</v>
      </c>
      <c r="W1746" s="24">
        <f>Parametros!$B$4*H1746+Parametros!$B$5*K1746*100+Parametros!$B$6*P1746+Parametros!$B$7*(1-L1746)*100</f>
        <v>75.19250000000001</v>
      </c>
      <c r="X1746" s="16">
        <f>INDEX('Tasa Referencia'!$B$2:$B$37,MATCH(B1746,'Tasa Referencia'!$A$2:$A$37,0))</f>
        <v>0.1077</v>
      </c>
      <c r="Y1746" s="16">
        <f>INDEX('Catalogo Proveedores'!$N$2:$N$101,MATCH(A1746,'Catalogo Proveedores'!$A$2:$A$101,0))</f>
        <v>1.5699999999999999E-2</v>
      </c>
      <c r="Z1746" s="14">
        <v>3.2699999999999999E-3</v>
      </c>
      <c r="AA1746" s="16">
        <f t="shared" si="137"/>
        <v>0.12667</v>
      </c>
      <c r="AB1746" s="25">
        <f t="shared" si="138"/>
        <v>9.9884195043862256E-3</v>
      </c>
      <c r="AC1746" s="23">
        <f t="shared" si="139"/>
        <v>-0.87104034902321226</v>
      </c>
    </row>
    <row r="1747" spans="1:29" x14ac:dyDescent="0.3">
      <c r="A1747" s="4" t="s">
        <v>173</v>
      </c>
      <c r="B1747" s="18">
        <v>45444</v>
      </c>
      <c r="C1747" s="4" t="s">
        <v>281</v>
      </c>
      <c r="D1747" s="4">
        <v>6</v>
      </c>
      <c r="E1747" s="15">
        <v>1504757.77</v>
      </c>
      <c r="F1747" s="19">
        <v>1.0613999999999999</v>
      </c>
      <c r="G1747" s="20">
        <v>0</v>
      </c>
      <c r="H1747" s="4">
        <v>67.099999999999994</v>
      </c>
      <c r="I1747" s="4">
        <v>7</v>
      </c>
      <c r="J1747" s="4">
        <v>1</v>
      </c>
      <c r="K1747" s="21">
        <v>0.86650000000000005</v>
      </c>
      <c r="L1747" s="21">
        <v>0.10249999999999999</v>
      </c>
      <c r="M1747" s="4">
        <v>0</v>
      </c>
      <c r="N1747" s="4">
        <v>0</v>
      </c>
      <c r="O1747" s="4">
        <v>0</v>
      </c>
      <c r="P1747" s="4">
        <v>68.7</v>
      </c>
      <c r="Q1747" s="15">
        <v>0</v>
      </c>
      <c r="R1747" s="15">
        <v>68076.929999999993</v>
      </c>
      <c r="S1747" s="15">
        <v>49260.39</v>
      </c>
      <c r="T1747" s="15">
        <v>1565799.91</v>
      </c>
      <c r="U1747" s="22">
        <f t="shared" si="135"/>
        <v>1523574.31</v>
      </c>
      <c r="V1747" s="23">
        <f t="shared" si="136"/>
        <v>2.6967430340444881E-2</v>
      </c>
      <c r="W1747" s="24">
        <f>Parametros!$B$4*H1747+Parametros!$B$5*K1747*100+Parametros!$B$6*P1747+Parametros!$B$7*(1-L1747)*100</f>
        <v>76.682500000000005</v>
      </c>
      <c r="X1747" s="16">
        <f>INDEX('Tasa Referencia'!$B$2:$B$37,MATCH(B1747,'Tasa Referencia'!$A$2:$A$37,0))</f>
        <v>0.1045</v>
      </c>
      <c r="Y1747" s="16">
        <f>INDEX('Catalogo Proveedores'!$N$2:$N$101,MATCH(A1747,'Catalogo Proveedores'!$A$2:$A$101,0))</f>
        <v>1.5699999999999999E-2</v>
      </c>
      <c r="Z1747" s="14">
        <v>1.09E-3</v>
      </c>
      <c r="AA1747" s="16">
        <f t="shared" si="137"/>
        <v>0.12129</v>
      </c>
      <c r="AB1747" s="25">
        <f t="shared" si="138"/>
        <v>9.5856347197931235E-3</v>
      </c>
      <c r="AC1747" s="23">
        <f t="shared" si="139"/>
        <v>1.7381795620651758E-2</v>
      </c>
    </row>
    <row r="1748" spans="1:29" x14ac:dyDescent="0.3">
      <c r="A1748" s="4" t="s">
        <v>173</v>
      </c>
      <c r="B1748" s="18">
        <v>45474</v>
      </c>
      <c r="C1748" s="4" t="s">
        <v>281</v>
      </c>
      <c r="D1748" s="4">
        <v>7</v>
      </c>
      <c r="E1748" s="15">
        <v>1567904.84</v>
      </c>
      <c r="F1748" s="19">
        <v>1.0613999999999999</v>
      </c>
      <c r="G1748" s="20">
        <v>0</v>
      </c>
      <c r="H1748" s="4">
        <v>68.099999999999994</v>
      </c>
      <c r="I1748" s="4">
        <v>4</v>
      </c>
      <c r="J1748" s="4">
        <v>0</v>
      </c>
      <c r="K1748" s="21">
        <v>0.91420000000000001</v>
      </c>
      <c r="L1748" s="21">
        <v>0.14149999999999999</v>
      </c>
      <c r="M1748" s="4">
        <v>0</v>
      </c>
      <c r="N1748" s="4">
        <v>0</v>
      </c>
      <c r="O1748" s="4">
        <v>0</v>
      </c>
      <c r="P1748" s="4">
        <v>72.7</v>
      </c>
      <c r="Q1748" s="15">
        <v>0</v>
      </c>
      <c r="R1748" s="15">
        <v>119692.52</v>
      </c>
      <c r="S1748" s="15">
        <v>66562.42</v>
      </c>
      <c r="T1748" s="15">
        <v>1626912.61</v>
      </c>
      <c r="U1748" s="22">
        <f t="shared" si="135"/>
        <v>1621034.9400000002</v>
      </c>
      <c r="V1748" s="23">
        <f t="shared" si="136"/>
        <v>3.6127754889059009E-3</v>
      </c>
      <c r="W1748" s="24">
        <f>Parametros!$B$4*H1748+Parametros!$B$5*K1748*100+Parametros!$B$6*P1748+Parametros!$B$7*(1-L1748)*100</f>
        <v>78.6785</v>
      </c>
      <c r="X1748" s="16">
        <f>INDEX('Tasa Referencia'!$B$2:$B$37,MATCH(B1748,'Tasa Referencia'!$A$2:$A$37,0))</f>
        <v>0.1027</v>
      </c>
      <c r="Y1748" s="16">
        <f>INDEX('Catalogo Proveedores'!$N$2:$N$101,MATCH(A1748,'Catalogo Proveedores'!$A$2:$A$101,0))</f>
        <v>1.5699999999999999E-2</v>
      </c>
      <c r="Z1748" s="14">
        <v>-1.0399999999999999E-3</v>
      </c>
      <c r="AA1748" s="16">
        <f t="shared" si="137"/>
        <v>0.11736000000000001</v>
      </c>
      <c r="AB1748" s="25">
        <f t="shared" si="138"/>
        <v>9.2902859432875129E-3</v>
      </c>
      <c r="AC1748" s="23">
        <f t="shared" si="139"/>
        <v>-5.6775104543816124E-3</v>
      </c>
    </row>
    <row r="1749" spans="1:29" x14ac:dyDescent="0.3">
      <c r="A1749" s="4" t="s">
        <v>173</v>
      </c>
      <c r="B1749" s="18">
        <v>45505</v>
      </c>
      <c r="C1749" s="4" t="s">
        <v>281</v>
      </c>
      <c r="D1749" s="4">
        <v>8</v>
      </c>
      <c r="E1749" s="15">
        <v>1301270.08</v>
      </c>
      <c r="F1749" s="19">
        <v>1.0613999999999999</v>
      </c>
      <c r="G1749" s="20">
        <v>0</v>
      </c>
      <c r="H1749" s="4">
        <v>65.400000000000006</v>
      </c>
      <c r="I1749" s="4">
        <v>5</v>
      </c>
      <c r="J1749" s="4">
        <v>1</v>
      </c>
      <c r="K1749" s="21">
        <v>0.874</v>
      </c>
      <c r="L1749" s="21">
        <v>7.5399999999999995E-2</v>
      </c>
      <c r="M1749" s="4">
        <v>0</v>
      </c>
      <c r="N1749" s="4">
        <v>2</v>
      </c>
      <c r="O1749" s="4">
        <v>21.8</v>
      </c>
      <c r="P1749" s="4">
        <v>70.400000000000006</v>
      </c>
      <c r="Q1749" s="15">
        <v>111160.02</v>
      </c>
      <c r="R1749" s="15">
        <v>35066.42</v>
      </c>
      <c r="S1749" s="15">
        <v>32044.67</v>
      </c>
      <c r="T1749" s="15">
        <v>1315396.5900000001</v>
      </c>
      <c r="U1749" s="22">
        <f t="shared" si="135"/>
        <v>1415451.85</v>
      </c>
      <c r="V1749" s="23">
        <f t="shared" si="136"/>
        <v>-7.6064709883427631E-2</v>
      </c>
      <c r="W1749" s="24">
        <f>Parametros!$B$4*H1749+Parametros!$B$5*K1749*100+Parametros!$B$6*P1749+Parametros!$B$7*(1-L1749)*100</f>
        <v>77.058999999999997</v>
      </c>
      <c r="X1749" s="16">
        <f>INDEX('Tasa Referencia'!$B$2:$B$37,MATCH(B1749,'Tasa Referencia'!$A$2:$A$37,0))</f>
        <v>0.1017</v>
      </c>
      <c r="Y1749" s="16">
        <f>INDEX('Catalogo Proveedores'!$N$2:$N$101,MATCH(A1749,'Catalogo Proveedores'!$A$2:$A$101,0))</f>
        <v>1.5699999999999999E-2</v>
      </c>
      <c r="Z1749" s="14">
        <v>6.3000000000000003E-4</v>
      </c>
      <c r="AA1749" s="16">
        <f t="shared" si="137"/>
        <v>0.11803000000000001</v>
      </c>
      <c r="AB1749" s="25">
        <f t="shared" si="138"/>
        <v>9.3407052886196329E-3</v>
      </c>
      <c r="AC1749" s="23">
        <f t="shared" si="139"/>
        <v>-8.5405415172047264E-2</v>
      </c>
    </row>
    <row r="1750" spans="1:29" x14ac:dyDescent="0.3">
      <c r="A1750" s="4" t="s">
        <v>173</v>
      </c>
      <c r="B1750" s="18">
        <v>45536</v>
      </c>
      <c r="C1750" s="4" t="s">
        <v>281</v>
      </c>
      <c r="D1750" s="4">
        <v>9</v>
      </c>
      <c r="E1750" s="15">
        <v>1449959.19</v>
      </c>
      <c r="F1750" s="19">
        <v>1.1212</v>
      </c>
      <c r="G1750" s="20">
        <v>5.6300000000000003E-2</v>
      </c>
      <c r="H1750" s="4">
        <v>70.3</v>
      </c>
      <c r="I1750" s="4">
        <v>4</v>
      </c>
      <c r="J1750" s="4">
        <v>0</v>
      </c>
      <c r="K1750" s="21">
        <v>0.98309999999999997</v>
      </c>
      <c r="L1750" s="21">
        <v>7.2300000000000003E-2</v>
      </c>
      <c r="M1750" s="4">
        <v>0</v>
      </c>
      <c r="N1750" s="4">
        <v>0</v>
      </c>
      <c r="O1750" s="4">
        <v>0</v>
      </c>
      <c r="P1750" s="4">
        <v>76.599999999999994</v>
      </c>
      <c r="Q1750" s="15">
        <v>0</v>
      </c>
      <c r="R1750" s="15">
        <v>41395.120000000003</v>
      </c>
      <c r="S1750" s="15">
        <v>31434.67</v>
      </c>
      <c r="T1750" s="15">
        <v>1508395.74</v>
      </c>
      <c r="U1750" s="22">
        <f t="shared" si="135"/>
        <v>1459919.6400000001</v>
      </c>
      <c r="V1750" s="23">
        <f t="shared" si="136"/>
        <v>3.2137521152108176E-2</v>
      </c>
      <c r="W1750" s="24">
        <f>Parametros!$B$4*H1750+Parametros!$B$5*K1750*100+Parametros!$B$6*P1750+Parametros!$B$7*(1-L1750)*100</f>
        <v>83.333500000000001</v>
      </c>
      <c r="X1750" s="16">
        <f>INDEX('Tasa Referencia'!$B$2:$B$37,MATCH(B1750,'Tasa Referencia'!$A$2:$A$37,0))</f>
        <v>9.7900000000000001E-2</v>
      </c>
      <c r="Y1750" s="16">
        <f>INDEX('Catalogo Proveedores'!$N$2:$N$101,MATCH(A1750,'Catalogo Proveedores'!$A$2:$A$101,0))</f>
        <v>1.5699999999999999E-2</v>
      </c>
      <c r="Z1750" s="14">
        <v>2.0200000000000001E-3</v>
      </c>
      <c r="AA1750" s="16">
        <f t="shared" si="137"/>
        <v>0.11562</v>
      </c>
      <c r="AB1750" s="25">
        <f t="shared" si="138"/>
        <v>9.159216593497721E-3</v>
      </c>
      <c r="AC1750" s="23">
        <f t="shared" si="139"/>
        <v>2.2978304558610455E-2</v>
      </c>
    </row>
    <row r="1751" spans="1:29" x14ac:dyDescent="0.3">
      <c r="A1751" s="4" t="s">
        <v>173</v>
      </c>
      <c r="B1751" s="18">
        <v>45566</v>
      </c>
      <c r="C1751" s="4" t="s">
        <v>281</v>
      </c>
      <c r="D1751" s="4">
        <v>10</v>
      </c>
      <c r="E1751" s="15">
        <v>1342636.26</v>
      </c>
      <c r="F1751" s="19">
        <v>1.1785000000000001</v>
      </c>
      <c r="G1751" s="20">
        <v>5.11E-2</v>
      </c>
      <c r="H1751" s="4">
        <v>72.8</v>
      </c>
      <c r="I1751" s="4">
        <v>4</v>
      </c>
      <c r="J1751" s="4">
        <v>1</v>
      </c>
      <c r="K1751" s="21">
        <v>0.85370000000000001</v>
      </c>
      <c r="L1751" s="21">
        <v>5.6099999999999997E-2</v>
      </c>
      <c r="M1751" s="4">
        <v>0</v>
      </c>
      <c r="N1751" s="4">
        <v>1</v>
      </c>
      <c r="O1751" s="4">
        <v>23.1</v>
      </c>
      <c r="P1751" s="4">
        <v>72.599999999999994</v>
      </c>
      <c r="Q1751" s="15">
        <v>118436.02</v>
      </c>
      <c r="R1751" s="15">
        <v>27430.92</v>
      </c>
      <c r="S1751" s="15">
        <v>25285.1</v>
      </c>
      <c r="T1751" s="15">
        <v>1432867.05</v>
      </c>
      <c r="U1751" s="22">
        <f t="shared" si="135"/>
        <v>1463218.0999999999</v>
      </c>
      <c r="V1751" s="23">
        <f t="shared" si="136"/>
        <v>-2.1182041976608935E-2</v>
      </c>
      <c r="W1751" s="24">
        <f>Parametros!$B$4*H1751+Parametros!$B$5*K1751*100+Parametros!$B$6*P1751+Parametros!$B$7*(1-L1751)*100</f>
        <v>79.769499999999994</v>
      </c>
      <c r="X1751" s="16">
        <f>INDEX('Tasa Referencia'!$B$2:$B$37,MATCH(B1751,'Tasa Referencia'!$A$2:$A$37,0))</f>
        <v>9.5200000000000007E-2</v>
      </c>
      <c r="Y1751" s="16">
        <f>INDEX('Catalogo Proveedores'!$N$2:$N$101,MATCH(A1751,'Catalogo Proveedores'!$A$2:$A$101,0))</f>
        <v>1.5699999999999999E-2</v>
      </c>
      <c r="Z1751" s="14">
        <v>1.7600000000000001E-3</v>
      </c>
      <c r="AA1751" s="16">
        <f t="shared" si="137"/>
        <v>0.11266</v>
      </c>
      <c r="AB1751" s="25">
        <f t="shared" si="138"/>
        <v>8.9358169014939204E-3</v>
      </c>
      <c r="AC1751" s="23">
        <f t="shared" si="139"/>
        <v>-3.0117858878102855E-2</v>
      </c>
    </row>
    <row r="1752" spans="1:29" x14ac:dyDescent="0.3">
      <c r="A1752" s="4" t="s">
        <v>173</v>
      </c>
      <c r="B1752" s="18">
        <v>45597</v>
      </c>
      <c r="C1752" s="4" t="s">
        <v>281</v>
      </c>
      <c r="D1752" s="4">
        <v>11</v>
      </c>
      <c r="E1752" s="15">
        <v>1288804.6100000001</v>
      </c>
      <c r="F1752" s="19">
        <v>1.1785000000000001</v>
      </c>
      <c r="G1752" s="20">
        <v>0</v>
      </c>
      <c r="H1752" s="4">
        <v>76.900000000000006</v>
      </c>
      <c r="I1752" s="4">
        <v>6</v>
      </c>
      <c r="J1752" s="4">
        <v>1</v>
      </c>
      <c r="K1752" s="21">
        <v>0.89539999999999997</v>
      </c>
      <c r="L1752" s="21">
        <v>8.6199999999999999E-2</v>
      </c>
      <c r="M1752" s="4">
        <v>1</v>
      </c>
      <c r="N1752" s="4">
        <v>0</v>
      </c>
      <c r="O1752" s="4">
        <v>0</v>
      </c>
      <c r="P1752" s="4">
        <v>73.7</v>
      </c>
      <c r="Q1752" s="15">
        <v>28612.92</v>
      </c>
      <c r="R1752" s="15">
        <v>39264.11</v>
      </c>
      <c r="S1752" s="15">
        <v>35898.080000000002</v>
      </c>
      <c r="T1752" s="15">
        <v>1356660.08</v>
      </c>
      <c r="U1752" s="22">
        <f t="shared" si="135"/>
        <v>1320783.56</v>
      </c>
      <c r="V1752" s="23">
        <f t="shared" si="136"/>
        <v>2.6444737726785635E-2</v>
      </c>
      <c r="W1752" s="24">
        <f>Parametros!$B$4*H1752+Parametros!$B$5*K1752*100+Parametros!$B$6*P1752+Parametros!$B$7*(1-L1752)*100</f>
        <v>82.22399999999999</v>
      </c>
      <c r="X1752" s="16">
        <f>INDEX('Tasa Referencia'!$B$2:$B$37,MATCH(B1752,'Tasa Referencia'!$A$2:$A$37,0))</f>
        <v>9.5600000000000004E-2</v>
      </c>
      <c r="Y1752" s="16">
        <f>INDEX('Catalogo Proveedores'!$N$2:$N$101,MATCH(A1752,'Catalogo Proveedores'!$A$2:$A$101,0))</f>
        <v>1.5699999999999999E-2</v>
      </c>
      <c r="Z1752" s="14">
        <v>5.3400000000000001E-3</v>
      </c>
      <c r="AA1752" s="16">
        <f t="shared" si="137"/>
        <v>0.11664000000000001</v>
      </c>
      <c r="AB1752" s="25">
        <f t="shared" si="138"/>
        <v>9.2360730580125505E-3</v>
      </c>
      <c r="AC1752" s="23">
        <f t="shared" si="139"/>
        <v>1.7208664668773084E-2</v>
      </c>
    </row>
    <row r="1753" spans="1:29" x14ac:dyDescent="0.3">
      <c r="A1753" s="4" t="s">
        <v>173</v>
      </c>
      <c r="B1753" s="18">
        <v>45627</v>
      </c>
      <c r="C1753" s="4" t="s">
        <v>281</v>
      </c>
      <c r="D1753" s="4">
        <v>12</v>
      </c>
      <c r="E1753" s="15">
        <v>1318928.1200000001</v>
      </c>
      <c r="F1753" s="19">
        <v>1.1785000000000001</v>
      </c>
      <c r="G1753" s="20">
        <v>0</v>
      </c>
      <c r="H1753" s="4">
        <v>79.099999999999994</v>
      </c>
      <c r="I1753" s="4">
        <v>7</v>
      </c>
      <c r="J1753" s="4">
        <v>1</v>
      </c>
      <c r="K1753" s="21">
        <v>0.89749999999999996</v>
      </c>
      <c r="L1753" s="21">
        <v>0.1143</v>
      </c>
      <c r="M1753" s="4">
        <v>0</v>
      </c>
      <c r="N1753" s="4">
        <v>1</v>
      </c>
      <c r="O1753" s="4">
        <v>90.2</v>
      </c>
      <c r="P1753" s="4">
        <v>79.099999999999994</v>
      </c>
      <c r="Q1753" s="15">
        <v>369098.79</v>
      </c>
      <c r="R1753" s="15">
        <v>54504.39</v>
      </c>
      <c r="S1753" s="15">
        <v>47859.92</v>
      </c>
      <c r="T1753" s="15">
        <v>1382509.93</v>
      </c>
      <c r="U1753" s="22">
        <f t="shared" si="135"/>
        <v>1694671.3800000001</v>
      </c>
      <c r="V1753" s="23">
        <f t="shared" si="136"/>
        <v>-0.22579327875062727</v>
      </c>
      <c r="W1753" s="24">
        <f>Parametros!$B$4*H1753+Parametros!$B$5*K1753*100+Parametros!$B$6*P1753+Parametros!$B$7*(1-L1753)*100</f>
        <v>83.715499999999992</v>
      </c>
      <c r="X1753" s="16">
        <f>INDEX('Tasa Referencia'!$B$2:$B$37,MATCH(B1753,'Tasa Referencia'!$A$2:$A$37,0))</f>
        <v>9.2399999999999996E-2</v>
      </c>
      <c r="Y1753" s="16">
        <f>INDEX('Catalogo Proveedores'!$N$2:$N$101,MATCH(A1753,'Catalogo Proveedores'!$A$2:$A$101,0))</f>
        <v>1.5699999999999999E-2</v>
      </c>
      <c r="Z1753" s="14">
        <v>8.4399999999999996E-3</v>
      </c>
      <c r="AA1753" s="16">
        <f t="shared" si="137"/>
        <v>0.11654</v>
      </c>
      <c r="AB1753" s="25">
        <f t="shared" si="138"/>
        <v>9.2285409564976106E-3</v>
      </c>
      <c r="AC1753" s="23">
        <f t="shared" si="139"/>
        <v>-0.23502181970712488</v>
      </c>
    </row>
    <row r="1754" spans="1:29" x14ac:dyDescent="0.3">
      <c r="A1754" s="4" t="s">
        <v>173</v>
      </c>
      <c r="B1754" s="18">
        <v>45658</v>
      </c>
      <c r="C1754" s="4" t="s">
        <v>282</v>
      </c>
      <c r="D1754" s="4">
        <v>1</v>
      </c>
      <c r="E1754" s="15">
        <v>1523124.87</v>
      </c>
      <c r="F1754" s="19">
        <v>1.1785000000000001</v>
      </c>
      <c r="G1754" s="20">
        <v>0</v>
      </c>
      <c r="H1754" s="4">
        <v>77.599999999999994</v>
      </c>
      <c r="I1754" s="4">
        <v>7</v>
      </c>
      <c r="J1754" s="4">
        <v>1</v>
      </c>
      <c r="K1754" s="21">
        <v>0.89129999999999998</v>
      </c>
      <c r="L1754" s="21">
        <v>0.1201</v>
      </c>
      <c r="M1754" s="4">
        <v>0</v>
      </c>
      <c r="N1754" s="4">
        <v>0</v>
      </c>
      <c r="O1754" s="4">
        <v>0</v>
      </c>
      <c r="P1754" s="4">
        <v>77.099999999999994</v>
      </c>
      <c r="Q1754" s="15">
        <v>0</v>
      </c>
      <c r="R1754" s="15">
        <v>74013.279999999999</v>
      </c>
      <c r="S1754" s="15">
        <v>57932.22</v>
      </c>
      <c r="T1754" s="15">
        <v>1631419.27</v>
      </c>
      <c r="U1754" s="22">
        <f t="shared" si="135"/>
        <v>1539205.9300000002</v>
      </c>
      <c r="V1754" s="23">
        <f t="shared" si="136"/>
        <v>5.6523385309773772E-2</v>
      </c>
      <c r="W1754" s="24">
        <f>Parametros!$B$4*H1754+Parametros!$B$5*K1754*100+Parametros!$B$6*P1754+Parametros!$B$7*(1-L1754)*100</f>
        <v>82.517499999999984</v>
      </c>
      <c r="X1754" s="16">
        <f>INDEX('Tasa Referencia'!$B$2:$B$37,MATCH(B1754,'Tasa Referencia'!$A$2:$A$37,0))</f>
        <v>8.8900000000000007E-2</v>
      </c>
      <c r="Y1754" s="16">
        <f>INDEX('Catalogo Proveedores'!$N$2:$N$101,MATCH(A1754,'Catalogo Proveedores'!$A$2:$A$101,0))</f>
        <v>1.5699999999999999E-2</v>
      </c>
      <c r="Z1754" s="14">
        <v>3.49E-3</v>
      </c>
      <c r="AA1754" s="16">
        <f t="shared" si="137"/>
        <v>0.10808999999999999</v>
      </c>
      <c r="AB1754" s="25">
        <f t="shared" si="138"/>
        <v>8.589833744595321E-3</v>
      </c>
      <c r="AC1754" s="23">
        <f t="shared" si="139"/>
        <v>4.7933551565178451E-2</v>
      </c>
    </row>
    <row r="1755" spans="1:29" x14ac:dyDescent="0.3">
      <c r="A1755" s="4" t="s">
        <v>173</v>
      </c>
      <c r="B1755" s="18">
        <v>45689</v>
      </c>
      <c r="C1755" s="4" t="s">
        <v>282</v>
      </c>
      <c r="D1755" s="4">
        <v>2</v>
      </c>
      <c r="E1755" s="15">
        <v>1548498.22</v>
      </c>
      <c r="F1755" s="19">
        <v>1.1785000000000001</v>
      </c>
      <c r="G1755" s="20">
        <v>0</v>
      </c>
      <c r="H1755" s="4">
        <v>79.400000000000006</v>
      </c>
      <c r="I1755" s="4">
        <v>4</v>
      </c>
      <c r="J1755" s="4">
        <v>0</v>
      </c>
      <c r="K1755" s="21">
        <v>0.87949999999999995</v>
      </c>
      <c r="L1755" s="21">
        <v>0.11310000000000001</v>
      </c>
      <c r="M1755" s="4">
        <v>0</v>
      </c>
      <c r="N1755" s="4">
        <v>0</v>
      </c>
      <c r="O1755" s="4">
        <v>0</v>
      </c>
      <c r="P1755" s="4">
        <v>66.599999999999994</v>
      </c>
      <c r="Q1755" s="15">
        <v>0</v>
      </c>
      <c r="R1755" s="15">
        <v>56521.31</v>
      </c>
      <c r="S1755" s="15">
        <v>52560.68</v>
      </c>
      <c r="T1755" s="15">
        <v>1741406.7</v>
      </c>
      <c r="U1755" s="22">
        <f t="shared" si="135"/>
        <v>1552458.85</v>
      </c>
      <c r="V1755" s="23">
        <f t="shared" si="136"/>
        <v>0.10850299932807188</v>
      </c>
      <c r="W1755" s="24">
        <f>Parametros!$B$4*H1755+Parametros!$B$5*K1755*100+Parametros!$B$6*P1755+Parametros!$B$7*(1-L1755)*100</f>
        <v>80.798500000000004</v>
      </c>
      <c r="X1755" s="16">
        <f>INDEX('Tasa Referencia'!$B$2:$B$37,MATCH(B1755,'Tasa Referencia'!$A$2:$A$37,0))</f>
        <v>8.8300000000000003E-2</v>
      </c>
      <c r="Y1755" s="16">
        <f>INDEX('Catalogo Proveedores'!$N$2:$N$101,MATCH(A1755,'Catalogo Proveedores'!$A$2:$A$101,0))</f>
        <v>1.5699999999999999E-2</v>
      </c>
      <c r="Z1755" s="14">
        <v>-9.0000000000000006E-5</v>
      </c>
      <c r="AA1755" s="16">
        <f t="shared" si="137"/>
        <v>0.10391</v>
      </c>
      <c r="AB1755" s="25">
        <f t="shared" si="138"/>
        <v>8.2722292619019644E-3</v>
      </c>
      <c r="AC1755" s="23">
        <f t="shared" si="139"/>
        <v>0.10023077006616991</v>
      </c>
    </row>
    <row r="1756" spans="1:29" x14ac:dyDescent="0.3">
      <c r="A1756" s="4" t="s">
        <v>173</v>
      </c>
      <c r="B1756" s="18">
        <v>45717</v>
      </c>
      <c r="C1756" s="4" t="s">
        <v>282</v>
      </c>
      <c r="D1756" s="4">
        <v>3</v>
      </c>
      <c r="E1756" s="15">
        <v>1812584.66</v>
      </c>
      <c r="F1756" s="19">
        <v>1.1785000000000001</v>
      </c>
      <c r="G1756" s="20">
        <v>0</v>
      </c>
      <c r="H1756" s="4">
        <v>83.5</v>
      </c>
      <c r="I1756" s="4">
        <v>6</v>
      </c>
      <c r="J1756" s="4">
        <v>1</v>
      </c>
      <c r="K1756" s="21">
        <v>0.80349999999999999</v>
      </c>
      <c r="L1756" s="21">
        <v>0.05</v>
      </c>
      <c r="M1756" s="4">
        <v>0</v>
      </c>
      <c r="N1756" s="4">
        <v>0</v>
      </c>
      <c r="O1756" s="4">
        <v>0</v>
      </c>
      <c r="P1756" s="4">
        <v>69.2</v>
      </c>
      <c r="Q1756" s="15">
        <v>0</v>
      </c>
      <c r="R1756" s="15">
        <v>57242.12</v>
      </c>
      <c r="S1756" s="15">
        <v>30790.45</v>
      </c>
      <c r="T1756" s="15">
        <v>1830773.34</v>
      </c>
      <c r="U1756" s="22">
        <f t="shared" si="135"/>
        <v>1839036.33</v>
      </c>
      <c r="V1756" s="23">
        <f t="shared" si="136"/>
        <v>-4.5133877686901374E-3</v>
      </c>
      <c r="W1756" s="24">
        <f>Parametros!$B$4*H1756+Parametros!$B$5*K1756*100+Parametros!$B$6*P1756+Parametros!$B$7*(1-L1756)*100</f>
        <v>81.42</v>
      </c>
      <c r="X1756" s="16">
        <f>INDEX('Tasa Referencia'!$B$2:$B$37,MATCH(B1756,'Tasa Referencia'!$A$2:$A$37,0))</f>
        <v>8.6800000000000002E-2</v>
      </c>
      <c r="Y1756" s="16">
        <f>INDEX('Catalogo Proveedores'!$N$2:$N$101,MATCH(A1756,'Catalogo Proveedores'!$A$2:$A$101,0))</f>
        <v>1.5699999999999999E-2</v>
      </c>
      <c r="Z1756" s="14">
        <v>-4.1000000000000003E-3</v>
      </c>
      <c r="AA1756" s="16">
        <f t="shared" si="137"/>
        <v>9.8400000000000001E-2</v>
      </c>
      <c r="AB1756" s="25">
        <f t="shared" si="138"/>
        <v>7.851880216986018E-3</v>
      </c>
      <c r="AC1756" s="23">
        <f t="shared" si="139"/>
        <v>-1.2365267985676155E-2</v>
      </c>
    </row>
    <row r="1757" spans="1:29" x14ac:dyDescent="0.3">
      <c r="A1757" s="4" t="s">
        <v>173</v>
      </c>
      <c r="B1757" s="18">
        <v>45748</v>
      </c>
      <c r="C1757" s="4" t="s">
        <v>282</v>
      </c>
      <c r="D1757" s="4">
        <v>4</v>
      </c>
      <c r="E1757" s="15">
        <v>1783062.8</v>
      </c>
      <c r="F1757" s="19">
        <v>1.1785000000000001</v>
      </c>
      <c r="G1757" s="20">
        <v>0</v>
      </c>
      <c r="H1757" s="4">
        <v>85.9</v>
      </c>
      <c r="I1757" s="4">
        <v>6</v>
      </c>
      <c r="J1757" s="4">
        <v>0</v>
      </c>
      <c r="K1757" s="21">
        <v>0.93469999999999998</v>
      </c>
      <c r="L1757" s="21">
        <v>7.4999999999999997E-2</v>
      </c>
      <c r="M1757" s="4">
        <v>1</v>
      </c>
      <c r="N1757" s="4">
        <v>0</v>
      </c>
      <c r="O1757" s="4">
        <v>0</v>
      </c>
      <c r="P1757" s="4">
        <v>75.8</v>
      </c>
      <c r="Q1757" s="15">
        <v>105926.67</v>
      </c>
      <c r="R1757" s="15">
        <v>68268.240000000005</v>
      </c>
      <c r="S1757" s="15">
        <v>40109.9</v>
      </c>
      <c r="T1757" s="15">
        <v>1953799.82</v>
      </c>
      <c r="U1757" s="22">
        <f t="shared" si="135"/>
        <v>1917147.81</v>
      </c>
      <c r="V1757" s="23">
        <f t="shared" si="136"/>
        <v>1.8759347618324589E-2</v>
      </c>
      <c r="W1757" s="24">
        <f>Parametros!$B$4*H1757+Parametros!$B$5*K1757*100+Parametros!$B$6*P1757+Parametros!$B$7*(1-L1757)*100</f>
        <v>87.141000000000005</v>
      </c>
      <c r="X1757" s="16">
        <f>INDEX('Tasa Referencia'!$B$2:$B$37,MATCH(B1757,'Tasa Referencia'!$A$2:$A$37,0))</f>
        <v>8.4000000000000005E-2</v>
      </c>
      <c r="Y1757" s="16">
        <f>INDEX('Catalogo Proveedores'!$N$2:$N$101,MATCH(A1757,'Catalogo Proveedores'!$A$2:$A$101,0))</f>
        <v>1.5699999999999999E-2</v>
      </c>
      <c r="Z1757" s="14">
        <v>2.3000000000000001E-4</v>
      </c>
      <c r="AA1757" s="16">
        <f t="shared" si="137"/>
        <v>9.9930000000000005E-2</v>
      </c>
      <c r="AB1757" s="25">
        <f t="shared" si="138"/>
        <v>7.9687949555808935E-3</v>
      </c>
      <c r="AC1757" s="23">
        <f t="shared" si="139"/>
        <v>1.0790552662743695E-2</v>
      </c>
    </row>
    <row r="1758" spans="1:29" x14ac:dyDescent="0.3">
      <c r="A1758" s="4" t="s">
        <v>173</v>
      </c>
      <c r="B1758" s="18">
        <v>45778</v>
      </c>
      <c r="C1758" s="4" t="s">
        <v>282</v>
      </c>
      <c r="D1758" s="4">
        <v>5</v>
      </c>
      <c r="E1758" s="15">
        <v>1806038.41</v>
      </c>
      <c r="F1758" s="19">
        <v>1.1785000000000001</v>
      </c>
      <c r="G1758" s="20">
        <v>0</v>
      </c>
      <c r="H1758" s="4">
        <v>89.2</v>
      </c>
      <c r="I1758" s="4">
        <v>7</v>
      </c>
      <c r="J1758" s="4">
        <v>1</v>
      </c>
      <c r="K1758" s="21">
        <v>0.91010000000000002</v>
      </c>
      <c r="L1758" s="21">
        <v>6.0699999999999997E-2</v>
      </c>
      <c r="M1758" s="4">
        <v>2</v>
      </c>
      <c r="N1758" s="4">
        <v>0</v>
      </c>
      <c r="O1758" s="4">
        <v>0</v>
      </c>
      <c r="P1758" s="4">
        <v>74.2</v>
      </c>
      <c r="Q1758" s="15">
        <v>7403.9</v>
      </c>
      <c r="R1758" s="15">
        <v>44524.29</v>
      </c>
      <c r="S1758" s="15">
        <v>36514.18</v>
      </c>
      <c r="T1758" s="15">
        <v>1891392.74</v>
      </c>
      <c r="U1758" s="22">
        <f t="shared" si="135"/>
        <v>1821452.42</v>
      </c>
      <c r="V1758" s="23">
        <f t="shared" si="136"/>
        <v>3.6978211093270909E-2</v>
      </c>
      <c r="W1758" s="24">
        <f>Parametros!$B$4*H1758+Parametros!$B$5*K1758*100+Parametros!$B$6*P1758+Parametros!$B$7*(1-L1758)*100</f>
        <v>87.452500000000001</v>
      </c>
      <c r="X1758" s="16">
        <f>INDEX('Tasa Referencia'!$B$2:$B$37,MATCH(B1758,'Tasa Referencia'!$A$2:$A$37,0))</f>
        <v>8.1699999999999995E-2</v>
      </c>
      <c r="Y1758" s="16">
        <f>INDEX('Catalogo Proveedores'!$N$2:$N$101,MATCH(A1758,'Catalogo Proveedores'!$A$2:$A$101,0))</f>
        <v>1.5699999999999999E-2</v>
      </c>
      <c r="Z1758" s="14">
        <v>-1.6000000000000001E-3</v>
      </c>
      <c r="AA1758" s="16">
        <f t="shared" si="137"/>
        <v>9.5799999999999982E-2</v>
      </c>
      <c r="AB1758" s="25">
        <f t="shared" si="138"/>
        <v>7.6528587529403058E-3</v>
      </c>
      <c r="AC1758" s="23">
        <f t="shared" si="139"/>
        <v>2.9325352340330603E-2</v>
      </c>
    </row>
    <row r="1759" spans="1:29" x14ac:dyDescent="0.3">
      <c r="A1759" s="4" t="s">
        <v>173</v>
      </c>
      <c r="B1759" s="18">
        <v>45809</v>
      </c>
      <c r="C1759" s="4" t="s">
        <v>282</v>
      </c>
      <c r="D1759" s="4">
        <v>6</v>
      </c>
      <c r="E1759" s="15">
        <v>1667584.68</v>
      </c>
      <c r="F1759" s="19">
        <v>1.1785000000000001</v>
      </c>
      <c r="G1759" s="20">
        <v>0</v>
      </c>
      <c r="H1759" s="4">
        <v>91.2</v>
      </c>
      <c r="I1759" s="4">
        <v>7</v>
      </c>
      <c r="J1759" s="4">
        <v>1</v>
      </c>
      <c r="K1759" s="21">
        <v>0.85970000000000002</v>
      </c>
      <c r="L1759" s="21">
        <v>2.3599999999999999E-2</v>
      </c>
      <c r="M1759" s="4">
        <v>0</v>
      </c>
      <c r="N1759" s="4">
        <v>0</v>
      </c>
      <c r="O1759" s="4">
        <v>0</v>
      </c>
      <c r="P1759" s="4">
        <v>69.099999999999994</v>
      </c>
      <c r="Q1759" s="15">
        <v>0</v>
      </c>
      <c r="R1759" s="15">
        <v>20901.47</v>
      </c>
      <c r="S1759" s="15">
        <v>15161.01</v>
      </c>
      <c r="T1759" s="15">
        <v>1741822.62</v>
      </c>
      <c r="U1759" s="22">
        <f t="shared" si="135"/>
        <v>1673325.14</v>
      </c>
      <c r="V1759" s="23">
        <f t="shared" si="136"/>
        <v>3.9325175372909214E-2</v>
      </c>
      <c r="W1759" s="24">
        <f>Parametros!$B$4*H1759+Parametros!$B$5*K1759*100+Parametros!$B$6*P1759+Parametros!$B$7*(1-L1759)*100</f>
        <v>86.177000000000007</v>
      </c>
      <c r="X1759" s="16">
        <f>INDEX('Tasa Referencia'!$B$2:$B$37,MATCH(B1759,'Tasa Referencia'!$A$2:$A$37,0))</f>
        <v>8.1600000000000006E-2</v>
      </c>
      <c r="Y1759" s="16">
        <f>INDEX('Catalogo Proveedores'!$N$2:$N$101,MATCH(A1759,'Catalogo Proveedores'!$A$2:$A$101,0))</f>
        <v>1.5699999999999999E-2</v>
      </c>
      <c r="Z1759" s="14">
        <v>-1.73E-3</v>
      </c>
      <c r="AA1759" s="16">
        <f t="shared" si="137"/>
        <v>9.5570000000000002E-2</v>
      </c>
      <c r="AB1759" s="25">
        <f t="shared" si="138"/>
        <v>7.6352321744908025E-3</v>
      </c>
      <c r="AC1759" s="23">
        <f t="shared" si="139"/>
        <v>3.1689943198418412E-2</v>
      </c>
    </row>
    <row r="1760" spans="1:29" x14ac:dyDescent="0.3">
      <c r="A1760" s="4" t="s">
        <v>173</v>
      </c>
      <c r="B1760" s="18">
        <v>45839</v>
      </c>
      <c r="C1760" s="4" t="s">
        <v>282</v>
      </c>
      <c r="D1760" s="4">
        <v>7</v>
      </c>
      <c r="E1760" s="15">
        <v>1767727.95</v>
      </c>
      <c r="F1760" s="19">
        <v>1.1785000000000001</v>
      </c>
      <c r="G1760" s="20">
        <v>0</v>
      </c>
      <c r="H1760" s="4">
        <v>86</v>
      </c>
      <c r="I1760" s="4">
        <v>5</v>
      </c>
      <c r="J1760" s="4">
        <v>1</v>
      </c>
      <c r="K1760" s="21">
        <v>0.85329999999999995</v>
      </c>
      <c r="L1760" s="21">
        <v>7.9200000000000007E-2</v>
      </c>
      <c r="M1760" s="4">
        <v>4</v>
      </c>
      <c r="N1760" s="4">
        <v>1</v>
      </c>
      <c r="O1760" s="4">
        <v>4.8</v>
      </c>
      <c r="P1760" s="4">
        <v>74.5</v>
      </c>
      <c r="Q1760" s="15">
        <v>78208.67</v>
      </c>
      <c r="R1760" s="15">
        <v>96199.78</v>
      </c>
      <c r="S1760" s="15">
        <v>45520.77</v>
      </c>
      <c r="T1760" s="15">
        <v>1777085.21</v>
      </c>
      <c r="U1760" s="22">
        <f t="shared" si="135"/>
        <v>1896615.63</v>
      </c>
      <c r="V1760" s="23">
        <f t="shared" si="136"/>
        <v>-6.7262064490424697E-2</v>
      </c>
      <c r="W1760" s="24">
        <f>Parametros!$B$4*H1760+Parametros!$B$5*K1760*100+Parametros!$B$6*P1760+Parametros!$B$7*(1-L1760)*100</f>
        <v>84.411000000000001</v>
      </c>
      <c r="X1760" s="16">
        <f>INDEX('Tasa Referencia'!$B$2:$B$37,MATCH(B1760,'Tasa Referencia'!$A$2:$A$37,0))</f>
        <v>8.0699999999999994E-2</v>
      </c>
      <c r="Y1760" s="16">
        <f>INDEX('Catalogo Proveedores'!$N$2:$N$101,MATCH(A1760,'Catalogo Proveedores'!$A$2:$A$101,0))</f>
        <v>1.5699999999999999E-2</v>
      </c>
      <c r="Z1760" s="14">
        <v>3.1800000000000001E-3</v>
      </c>
      <c r="AA1760" s="16">
        <f t="shared" si="137"/>
        <v>9.9579999999999988E-2</v>
      </c>
      <c r="AB1760" s="25">
        <f t="shared" si="138"/>
        <v>7.9420629104827167E-3</v>
      </c>
      <c r="AC1760" s="23">
        <f t="shared" si="139"/>
        <v>-7.5204127400907414E-2</v>
      </c>
    </row>
    <row r="1761" spans="1:29" x14ac:dyDescent="0.3">
      <c r="A1761" s="4" t="s">
        <v>173</v>
      </c>
      <c r="B1761" s="18">
        <v>45870</v>
      </c>
      <c r="C1761" s="4" t="s">
        <v>282</v>
      </c>
      <c r="D1761" s="4">
        <v>8</v>
      </c>
      <c r="E1761" s="15">
        <v>1824801.43</v>
      </c>
      <c r="F1761" s="19">
        <v>1.1785000000000001</v>
      </c>
      <c r="G1761" s="20">
        <v>0</v>
      </c>
      <c r="H1761" s="4">
        <v>83.9</v>
      </c>
      <c r="I1761" s="4">
        <v>5</v>
      </c>
      <c r="J1761" s="4">
        <v>1</v>
      </c>
      <c r="K1761" s="21">
        <v>0.88060000000000005</v>
      </c>
      <c r="L1761" s="21">
        <v>7.4700000000000003E-2</v>
      </c>
      <c r="M1761" s="4">
        <v>1</v>
      </c>
      <c r="N1761" s="4">
        <v>0</v>
      </c>
      <c r="O1761" s="4">
        <v>0</v>
      </c>
      <c r="P1761" s="4">
        <v>72</v>
      </c>
      <c r="Q1761" s="15">
        <v>5461.59</v>
      </c>
      <c r="R1761" s="15">
        <v>83709.45</v>
      </c>
      <c r="S1761" s="15">
        <v>44569.52</v>
      </c>
      <c r="T1761" s="15">
        <v>2004406.6</v>
      </c>
      <c r="U1761" s="22">
        <f t="shared" si="135"/>
        <v>1869402.95</v>
      </c>
      <c r="V1761" s="23">
        <f t="shared" si="136"/>
        <v>6.7353425198260736E-2</v>
      </c>
      <c r="W1761" s="24">
        <f>Parametros!$B$4*H1761+Parametros!$B$5*K1761*100+Parametros!$B$6*P1761+Parametros!$B$7*(1-L1761)*100</f>
        <v>84.0625</v>
      </c>
      <c r="X1761" s="16">
        <f>INDEX('Tasa Referencia'!$B$2:$B$37,MATCH(B1761,'Tasa Referencia'!$A$2:$A$37,0))</f>
        <v>7.7399999999999997E-2</v>
      </c>
      <c r="Y1761" s="16">
        <f>INDEX('Catalogo Proveedores'!$N$2:$N$101,MATCH(A1761,'Catalogo Proveedores'!$A$2:$A$101,0))</f>
        <v>1.5699999999999999E-2</v>
      </c>
      <c r="Z1761" s="14">
        <v>-6.0999999999999997E-4</v>
      </c>
      <c r="AA1761" s="16">
        <f t="shared" si="137"/>
        <v>9.2489999999999989E-2</v>
      </c>
      <c r="AB1761" s="25">
        <f t="shared" si="138"/>
        <v>7.3988618631823933E-3</v>
      </c>
      <c r="AC1761" s="23">
        <f t="shared" si="139"/>
        <v>5.9954563335078342E-2</v>
      </c>
    </row>
    <row r="1762" spans="1:29" x14ac:dyDescent="0.3">
      <c r="A1762" s="4" t="s">
        <v>173</v>
      </c>
      <c r="B1762" s="18">
        <v>45901</v>
      </c>
      <c r="C1762" s="4" t="s">
        <v>282</v>
      </c>
      <c r="D1762" s="4">
        <v>9</v>
      </c>
      <c r="E1762" s="15">
        <v>1810648.9</v>
      </c>
      <c r="F1762" s="19">
        <v>1.1785000000000001</v>
      </c>
      <c r="G1762" s="20">
        <v>0</v>
      </c>
      <c r="H1762" s="4">
        <v>87.1</v>
      </c>
      <c r="I1762" s="4">
        <v>6</v>
      </c>
      <c r="J1762" s="4">
        <v>0</v>
      </c>
      <c r="K1762" s="21">
        <v>0.94089999999999996</v>
      </c>
      <c r="L1762" s="21">
        <v>5.0200000000000002E-2</v>
      </c>
      <c r="M1762" s="4">
        <v>0</v>
      </c>
      <c r="N1762" s="4">
        <v>1</v>
      </c>
      <c r="O1762" s="4">
        <v>39.5</v>
      </c>
      <c r="P1762" s="4">
        <v>71.8</v>
      </c>
      <c r="Q1762" s="15">
        <v>341358.21</v>
      </c>
      <c r="R1762" s="15">
        <v>49099.76</v>
      </c>
      <c r="S1762" s="15">
        <v>27280.880000000001</v>
      </c>
      <c r="T1762" s="15">
        <v>1990245.26</v>
      </c>
      <c r="U1762" s="22">
        <f t="shared" si="135"/>
        <v>2173825.9899999998</v>
      </c>
      <c r="V1762" s="23">
        <f t="shared" si="136"/>
        <v>-9.2240254851806425E-2</v>
      </c>
      <c r="W1762" s="24">
        <f>Parametros!$B$4*H1762+Parametros!$B$5*K1762*100+Parametros!$B$6*P1762+Parametros!$B$7*(1-L1762)*100</f>
        <v>87.318999999999988</v>
      </c>
      <c r="X1762" s="16">
        <f>INDEX('Tasa Referencia'!$B$2:$B$37,MATCH(B1762,'Tasa Referencia'!$A$2:$A$37,0))</f>
        <v>7.4899999999999994E-2</v>
      </c>
      <c r="Y1762" s="16">
        <f>INDEX('Catalogo Proveedores'!$N$2:$N$101,MATCH(A1762,'Catalogo Proveedores'!$A$2:$A$101,0))</f>
        <v>1.5699999999999999E-2</v>
      </c>
      <c r="Z1762" s="14">
        <v>2.1299999999999999E-3</v>
      </c>
      <c r="AA1762" s="16">
        <f t="shared" si="137"/>
        <v>9.2729999999999979E-2</v>
      </c>
      <c r="AB1762" s="25">
        <f t="shared" si="138"/>
        <v>7.4173022597756599E-3</v>
      </c>
      <c r="AC1762" s="23">
        <f t="shared" si="139"/>
        <v>-9.9657557111582085E-2</v>
      </c>
    </row>
    <row r="1763" spans="1:29" x14ac:dyDescent="0.3">
      <c r="A1763" s="4" t="s">
        <v>173</v>
      </c>
      <c r="B1763" s="18">
        <v>45931</v>
      </c>
      <c r="C1763" s="4" t="s">
        <v>282</v>
      </c>
      <c r="D1763" s="4">
        <v>10</v>
      </c>
      <c r="E1763" s="15">
        <v>1555241.3</v>
      </c>
      <c r="F1763" s="19">
        <v>1.226</v>
      </c>
      <c r="G1763" s="20">
        <v>4.0300000000000002E-2</v>
      </c>
      <c r="H1763" s="4">
        <v>85.2</v>
      </c>
      <c r="I1763" s="4">
        <v>4</v>
      </c>
      <c r="J1763" s="4">
        <v>1</v>
      </c>
      <c r="K1763" s="21">
        <v>0.86899999999999999</v>
      </c>
      <c r="L1763" s="21">
        <v>8.6800000000000002E-2</v>
      </c>
      <c r="M1763" s="4">
        <v>1</v>
      </c>
      <c r="N1763" s="4">
        <v>0</v>
      </c>
      <c r="O1763" s="4">
        <v>0</v>
      </c>
      <c r="P1763" s="4">
        <v>74.8</v>
      </c>
      <c r="Q1763" s="15">
        <v>17092.07</v>
      </c>
      <c r="R1763" s="15">
        <v>73482.52</v>
      </c>
      <c r="S1763" s="15">
        <v>43616.14</v>
      </c>
      <c r="T1763" s="15">
        <v>1594120.15</v>
      </c>
      <c r="U1763" s="22">
        <f t="shared" si="135"/>
        <v>1602199.7500000002</v>
      </c>
      <c r="V1763" s="23">
        <f t="shared" si="136"/>
        <v>-5.0683758059267532E-3</v>
      </c>
      <c r="W1763" s="24">
        <f>Parametros!$B$4*H1763+Parametros!$B$5*K1763*100+Parametros!$B$6*P1763+Parametros!$B$7*(1-L1763)*100</f>
        <v>84.547999999999988</v>
      </c>
      <c r="X1763" s="16">
        <f>INDEX('Tasa Referencia'!$B$2:$B$37,MATCH(B1763,'Tasa Referencia'!$A$2:$A$37,0))</f>
        <v>7.4300000000000005E-2</v>
      </c>
      <c r="Y1763" s="16">
        <f>INDEX('Catalogo Proveedores'!$N$2:$N$101,MATCH(A1763,'Catalogo Proveedores'!$A$2:$A$101,0))</f>
        <v>1.5699999999999999E-2</v>
      </c>
      <c r="Z1763" s="14">
        <v>8.9999999999999998E-4</v>
      </c>
      <c r="AA1763" s="16">
        <f t="shared" si="137"/>
        <v>9.0899999999999995E-2</v>
      </c>
      <c r="AB1763" s="25">
        <f t="shared" si="138"/>
        <v>7.2766003590054584E-3</v>
      </c>
      <c r="AC1763" s="23">
        <f t="shared" si="139"/>
        <v>-1.2344976164932211E-2</v>
      </c>
    </row>
    <row r="1764" spans="1:29" x14ac:dyDescent="0.3">
      <c r="A1764" s="4" t="s">
        <v>173</v>
      </c>
      <c r="B1764" s="18">
        <v>45962</v>
      </c>
      <c r="C1764" s="4" t="s">
        <v>282</v>
      </c>
      <c r="D1764" s="4">
        <v>11</v>
      </c>
      <c r="E1764" s="15">
        <v>1519420.77</v>
      </c>
      <c r="F1764" s="19">
        <v>1.226</v>
      </c>
      <c r="G1764" s="20">
        <v>0</v>
      </c>
      <c r="H1764" s="4">
        <v>85.3</v>
      </c>
      <c r="I1764" s="4">
        <v>4</v>
      </c>
      <c r="J1764" s="4">
        <v>0</v>
      </c>
      <c r="K1764" s="21">
        <v>0.88280000000000003</v>
      </c>
      <c r="L1764" s="21">
        <v>8.0500000000000002E-2</v>
      </c>
      <c r="M1764" s="4">
        <v>0</v>
      </c>
      <c r="N1764" s="4">
        <v>0</v>
      </c>
      <c r="O1764" s="4">
        <v>0</v>
      </c>
      <c r="P1764" s="4">
        <v>77</v>
      </c>
      <c r="Q1764" s="15">
        <v>0</v>
      </c>
      <c r="R1764" s="15">
        <v>41609.120000000003</v>
      </c>
      <c r="S1764" s="15">
        <v>36684.050000000003</v>
      </c>
      <c r="T1764" s="15">
        <v>1567402.52</v>
      </c>
      <c r="U1764" s="22">
        <f t="shared" si="135"/>
        <v>1524345.84</v>
      </c>
      <c r="V1764" s="23">
        <f t="shared" si="136"/>
        <v>2.7470084710594912E-2</v>
      </c>
      <c r="W1764" s="24">
        <f>Parametros!$B$4*H1764+Parametros!$B$5*K1764*100+Parametros!$B$6*P1764+Parametros!$B$7*(1-L1764)*100</f>
        <v>85.531500000000008</v>
      </c>
      <c r="X1764" s="16">
        <f>INDEX('Tasa Referencia'!$B$2:$B$37,MATCH(B1764,'Tasa Referencia'!$A$2:$A$37,0))</f>
        <v>7.2800000000000004E-2</v>
      </c>
      <c r="Y1764" s="16">
        <f>INDEX('Catalogo Proveedores'!$N$2:$N$101,MATCH(A1764,'Catalogo Proveedores'!$A$2:$A$101,0))</f>
        <v>1.5699999999999999E-2</v>
      </c>
      <c r="Z1764" s="14">
        <v>-1.9300000000000001E-3</v>
      </c>
      <c r="AA1764" s="16">
        <f t="shared" si="137"/>
        <v>8.6569999999999994E-2</v>
      </c>
      <c r="AB1764" s="25">
        <f t="shared" si="138"/>
        <v>6.9428192007945366E-3</v>
      </c>
      <c r="AC1764" s="23">
        <f t="shared" si="139"/>
        <v>2.0527265509800375E-2</v>
      </c>
    </row>
    <row r="1765" spans="1:29" x14ac:dyDescent="0.3">
      <c r="A1765" s="4" t="s">
        <v>173</v>
      </c>
      <c r="B1765" s="18">
        <v>45992</v>
      </c>
      <c r="C1765" s="4" t="s">
        <v>282</v>
      </c>
      <c r="D1765" s="4">
        <v>12</v>
      </c>
      <c r="E1765" s="15">
        <v>1615459.43</v>
      </c>
      <c r="F1765" s="19">
        <v>1.226</v>
      </c>
      <c r="G1765" s="20">
        <v>0</v>
      </c>
      <c r="H1765" s="4">
        <v>82.3</v>
      </c>
      <c r="I1765" s="4">
        <v>4</v>
      </c>
      <c r="J1765" s="4">
        <v>1</v>
      </c>
      <c r="K1765" s="21">
        <v>0.84379999999999999</v>
      </c>
      <c r="L1765" s="21">
        <v>4.1200000000000001E-2</v>
      </c>
      <c r="M1765" s="4">
        <v>0</v>
      </c>
      <c r="N1765" s="4">
        <v>0</v>
      </c>
      <c r="O1765" s="4">
        <v>0</v>
      </c>
      <c r="P1765" s="4">
        <v>68.900000000000006</v>
      </c>
      <c r="Q1765" s="15">
        <v>0</v>
      </c>
      <c r="R1765" s="15">
        <v>37815.96</v>
      </c>
      <c r="S1765" s="15">
        <v>23208.6</v>
      </c>
      <c r="T1765" s="15">
        <v>1689719.41</v>
      </c>
      <c r="U1765" s="22">
        <f t="shared" si="135"/>
        <v>1630066.7899999998</v>
      </c>
      <c r="V1765" s="23">
        <f t="shared" si="136"/>
        <v>3.5303269671264598E-2</v>
      </c>
      <c r="W1765" s="24">
        <f>Parametros!$B$4*H1765+Parametros!$B$5*K1765*100+Parametros!$B$6*P1765+Parametros!$B$7*(1-L1765)*100</f>
        <v>82.281000000000006</v>
      </c>
      <c r="X1765" s="16">
        <f>INDEX('Tasa Referencia'!$B$2:$B$37,MATCH(B1765,'Tasa Referencia'!$A$2:$A$37,0))</f>
        <v>6.9599999999999995E-2</v>
      </c>
      <c r="Y1765" s="16">
        <f>INDEX('Catalogo Proveedores'!$N$2:$N$101,MATCH(A1765,'Catalogo Proveedores'!$A$2:$A$101,0))</f>
        <v>1.5699999999999999E-2</v>
      </c>
      <c r="Z1765" s="14">
        <v>-4.4799999999999996E-3</v>
      </c>
      <c r="AA1765" s="16">
        <f t="shared" si="137"/>
        <v>8.0819999999999989E-2</v>
      </c>
      <c r="AB1765" s="25">
        <f t="shared" si="138"/>
        <v>6.4976866573032144E-3</v>
      </c>
      <c r="AC1765" s="23">
        <f t="shared" si="139"/>
        <v>2.8805583013961383E-2</v>
      </c>
    </row>
    <row r="1766" spans="1:29" x14ac:dyDescent="0.3">
      <c r="A1766" s="4" t="s">
        <v>175</v>
      </c>
      <c r="B1766" s="18">
        <v>44927</v>
      </c>
      <c r="C1766" s="4" t="s">
        <v>279</v>
      </c>
      <c r="D1766" s="4">
        <v>1</v>
      </c>
      <c r="E1766" s="15">
        <v>771736.43</v>
      </c>
      <c r="F1766" s="19">
        <v>1</v>
      </c>
      <c r="G1766" s="20">
        <v>0</v>
      </c>
      <c r="H1766" s="4">
        <v>71.7</v>
      </c>
      <c r="I1766" s="4">
        <v>4</v>
      </c>
      <c r="J1766" s="4">
        <v>0</v>
      </c>
      <c r="K1766" s="21">
        <v>0.88039999999999996</v>
      </c>
      <c r="L1766" s="21">
        <v>7.5200000000000003E-2</v>
      </c>
      <c r="M1766" s="4">
        <v>2</v>
      </c>
      <c r="N1766" s="4">
        <v>1</v>
      </c>
      <c r="O1766" s="4">
        <v>112.4</v>
      </c>
      <c r="P1766" s="4">
        <v>95.1</v>
      </c>
      <c r="Q1766" s="15">
        <v>277268.88</v>
      </c>
      <c r="R1766" s="15">
        <v>26687.22</v>
      </c>
      <c r="S1766" s="15">
        <v>17406.349999999999</v>
      </c>
      <c r="T1766" s="15">
        <v>869801.88</v>
      </c>
      <c r="U1766" s="22">
        <f t="shared" si="135"/>
        <v>1058286.18</v>
      </c>
      <c r="V1766" s="23">
        <f t="shared" si="136"/>
        <v>-0.21669796804762015</v>
      </c>
      <c r="W1766" s="24">
        <f>Parametros!$B$4*H1766+Parametros!$B$5*K1766*100+Parametros!$B$6*P1766+Parametros!$B$7*(1-L1766)*100</f>
        <v>84.398999999999987</v>
      </c>
      <c r="X1766" s="16">
        <f>INDEX('Tasa Referencia'!$B$2:$B$37,MATCH(B1766,'Tasa Referencia'!$A$2:$A$37,0))</f>
        <v>0.1125</v>
      </c>
      <c r="Y1766" s="16">
        <f>INDEX('Catalogo Proveedores'!$N$2:$N$101,MATCH(A1766,'Catalogo Proveedores'!$A$2:$A$101,0))</f>
        <v>3.0800000000000001E-2</v>
      </c>
      <c r="Z1766" s="14">
        <v>4.15E-3</v>
      </c>
      <c r="AA1766" s="16">
        <f t="shared" si="137"/>
        <v>0.14745</v>
      </c>
      <c r="AB1766" s="25">
        <f t="shared" si="138"/>
        <v>1.1527779333276644E-2</v>
      </c>
      <c r="AC1766" s="23">
        <f t="shared" si="139"/>
        <v>-0.22822574738089679</v>
      </c>
    </row>
    <row r="1767" spans="1:29" x14ac:dyDescent="0.3">
      <c r="A1767" s="4" t="s">
        <v>175</v>
      </c>
      <c r="B1767" s="18">
        <v>44958</v>
      </c>
      <c r="C1767" s="4" t="s">
        <v>279</v>
      </c>
      <c r="D1767" s="4">
        <v>2</v>
      </c>
      <c r="E1767" s="15">
        <v>788224.29</v>
      </c>
      <c r="F1767" s="19">
        <v>1</v>
      </c>
      <c r="G1767" s="20">
        <v>0</v>
      </c>
      <c r="H1767" s="4">
        <v>69.900000000000006</v>
      </c>
      <c r="I1767" s="4">
        <v>4</v>
      </c>
      <c r="J1767" s="4">
        <v>0</v>
      </c>
      <c r="K1767" s="21">
        <v>0.90559999999999996</v>
      </c>
      <c r="L1767" s="21">
        <v>8.3299999999999999E-2</v>
      </c>
      <c r="M1767" s="4">
        <v>2</v>
      </c>
      <c r="N1767" s="4">
        <v>0</v>
      </c>
      <c r="O1767" s="4">
        <v>0</v>
      </c>
      <c r="P1767" s="4">
        <v>93.1</v>
      </c>
      <c r="Q1767" s="15">
        <v>48611.35</v>
      </c>
      <c r="R1767" s="15">
        <v>20345.36</v>
      </c>
      <c r="S1767" s="15">
        <v>19707.89</v>
      </c>
      <c r="T1767" s="15">
        <v>875013.94</v>
      </c>
      <c r="U1767" s="22">
        <f t="shared" si="135"/>
        <v>837473.11</v>
      </c>
      <c r="V1767" s="23">
        <f t="shared" si="136"/>
        <v>4.2903122206258748E-2</v>
      </c>
      <c r="W1767" s="24">
        <f>Parametros!$B$4*H1767+Parametros!$B$5*K1767*100+Parametros!$B$6*P1767+Parametros!$B$7*(1-L1767)*100</f>
        <v>84.003500000000003</v>
      </c>
      <c r="X1767" s="16">
        <f>INDEX('Tasa Referencia'!$B$2:$B$37,MATCH(B1767,'Tasa Referencia'!$A$2:$A$37,0))</f>
        <v>0.11409999999999999</v>
      </c>
      <c r="Y1767" s="16">
        <f>INDEX('Catalogo Proveedores'!$N$2:$N$101,MATCH(A1767,'Catalogo Proveedores'!$A$2:$A$101,0))</f>
        <v>3.0800000000000001E-2</v>
      </c>
      <c r="Z1767" s="14">
        <v>-1.0300000000000001E-3</v>
      </c>
      <c r="AA1767" s="16">
        <f t="shared" si="137"/>
        <v>0.14387</v>
      </c>
      <c r="AB1767" s="25">
        <f t="shared" si="138"/>
        <v>1.1264408514847668E-2</v>
      </c>
      <c r="AC1767" s="23">
        <f t="shared" si="139"/>
        <v>3.163871369141108E-2</v>
      </c>
    </row>
    <row r="1768" spans="1:29" x14ac:dyDescent="0.3">
      <c r="A1768" s="4" t="s">
        <v>175</v>
      </c>
      <c r="B1768" s="18">
        <v>44986</v>
      </c>
      <c r="C1768" s="4" t="s">
        <v>279</v>
      </c>
      <c r="D1768" s="4">
        <v>3</v>
      </c>
      <c r="E1768" s="15">
        <v>921675.29</v>
      </c>
      <c r="F1768" s="19">
        <v>1</v>
      </c>
      <c r="G1768" s="20">
        <v>0</v>
      </c>
      <c r="H1768" s="4">
        <v>69.3</v>
      </c>
      <c r="I1768" s="4">
        <v>5</v>
      </c>
      <c r="J1768" s="4">
        <v>1</v>
      </c>
      <c r="K1768" s="21">
        <v>0.83109999999999995</v>
      </c>
      <c r="L1768" s="21">
        <v>0.17169999999999999</v>
      </c>
      <c r="M1768" s="4">
        <v>1</v>
      </c>
      <c r="N1768" s="4">
        <v>0</v>
      </c>
      <c r="O1768" s="4">
        <v>0</v>
      </c>
      <c r="P1768" s="4">
        <v>93.1</v>
      </c>
      <c r="Q1768" s="15">
        <v>15506.64</v>
      </c>
      <c r="R1768" s="15">
        <v>105644.91</v>
      </c>
      <c r="S1768" s="15">
        <v>49316.77</v>
      </c>
      <c r="T1768" s="15">
        <v>983397.76</v>
      </c>
      <c r="U1768" s="22">
        <f t="shared" si="135"/>
        <v>993510.07000000007</v>
      </c>
      <c r="V1768" s="23">
        <f t="shared" si="136"/>
        <v>-1.0283031354474568E-2</v>
      </c>
      <c r="W1768" s="24">
        <f>Parametros!$B$4*H1768+Parametros!$B$5*K1768*100+Parametros!$B$6*P1768+Parametros!$B$7*(1-L1768)*100</f>
        <v>80.232499999999987</v>
      </c>
      <c r="X1768" s="16">
        <f>INDEX('Tasa Referencia'!$B$2:$B$37,MATCH(B1768,'Tasa Referencia'!$A$2:$A$37,0))</f>
        <v>0.114</v>
      </c>
      <c r="Y1768" s="16">
        <f>INDEX('Catalogo Proveedores'!$N$2:$N$101,MATCH(A1768,'Catalogo Proveedores'!$A$2:$A$101,0))</f>
        <v>3.0800000000000001E-2</v>
      </c>
      <c r="Z1768" s="14">
        <v>1.2600000000000001E-3</v>
      </c>
      <c r="AA1768" s="16">
        <f t="shared" si="137"/>
        <v>0.14606000000000002</v>
      </c>
      <c r="AB1768" s="25">
        <f t="shared" si="138"/>
        <v>1.1425610403207997E-2</v>
      </c>
      <c r="AC1768" s="23">
        <f t="shared" si="139"/>
        <v>-2.1708641757682563E-2</v>
      </c>
    </row>
    <row r="1769" spans="1:29" x14ac:dyDescent="0.3">
      <c r="A1769" s="4" t="s">
        <v>175</v>
      </c>
      <c r="B1769" s="18">
        <v>45017</v>
      </c>
      <c r="C1769" s="4" t="s">
        <v>279</v>
      </c>
      <c r="D1769" s="4">
        <v>4</v>
      </c>
      <c r="E1769" s="15">
        <v>1003546.1</v>
      </c>
      <c r="F1769" s="19">
        <v>1</v>
      </c>
      <c r="G1769" s="20">
        <v>0</v>
      </c>
      <c r="H1769" s="4">
        <v>71</v>
      </c>
      <c r="I1769" s="4">
        <v>6</v>
      </c>
      <c r="J1769" s="4">
        <v>1</v>
      </c>
      <c r="K1769" s="21">
        <v>0.86160000000000003</v>
      </c>
      <c r="L1769" s="21">
        <v>9.6299999999999997E-2</v>
      </c>
      <c r="M1769" s="4">
        <v>0</v>
      </c>
      <c r="N1769" s="4">
        <v>0</v>
      </c>
      <c r="O1769" s="4">
        <v>0</v>
      </c>
      <c r="P1769" s="4">
        <v>92.9</v>
      </c>
      <c r="Q1769" s="15">
        <v>0</v>
      </c>
      <c r="R1769" s="15">
        <v>63329.55</v>
      </c>
      <c r="S1769" s="15">
        <v>31003.26</v>
      </c>
      <c r="T1769" s="15">
        <v>1109429.5900000001</v>
      </c>
      <c r="U1769" s="22">
        <f t="shared" si="135"/>
        <v>1035872.3899999999</v>
      </c>
      <c r="V1769" s="23">
        <f t="shared" si="136"/>
        <v>6.6301819117696489E-2</v>
      </c>
      <c r="W1769" s="24">
        <f>Parametros!$B$4*H1769+Parametros!$B$5*K1769*100+Parametros!$B$6*P1769+Parametros!$B$7*(1-L1769)*100</f>
        <v>82.833499999999987</v>
      </c>
      <c r="X1769" s="16">
        <f>INDEX('Tasa Referencia'!$B$2:$B$37,MATCH(B1769,'Tasa Referencia'!$A$2:$A$37,0))</f>
        <v>0.1119</v>
      </c>
      <c r="Y1769" s="16">
        <f>INDEX('Catalogo Proveedores'!$N$2:$N$101,MATCH(A1769,'Catalogo Proveedores'!$A$2:$A$101,0))</f>
        <v>3.0800000000000001E-2</v>
      </c>
      <c r="Z1769" s="14">
        <v>9.6000000000000002E-4</v>
      </c>
      <c r="AA1769" s="16">
        <f t="shared" si="137"/>
        <v>0.14365999999999998</v>
      </c>
      <c r="AB1769" s="25">
        <f t="shared" si="138"/>
        <v>1.1248935938039217E-2</v>
      </c>
      <c r="AC1769" s="23">
        <f t="shared" si="139"/>
        <v>5.5052883179657272E-2</v>
      </c>
    </row>
    <row r="1770" spans="1:29" x14ac:dyDescent="0.3">
      <c r="A1770" s="4" t="s">
        <v>175</v>
      </c>
      <c r="B1770" s="18">
        <v>45047</v>
      </c>
      <c r="C1770" s="4" t="s">
        <v>279</v>
      </c>
      <c r="D1770" s="4">
        <v>5</v>
      </c>
      <c r="E1770" s="15">
        <v>925283.21</v>
      </c>
      <c r="F1770" s="19">
        <v>1</v>
      </c>
      <c r="G1770" s="20">
        <v>0</v>
      </c>
      <c r="H1770" s="4">
        <v>68</v>
      </c>
      <c r="I1770" s="4">
        <v>4</v>
      </c>
      <c r="J1770" s="4">
        <v>1</v>
      </c>
      <c r="K1770" s="21">
        <v>0.82679999999999998</v>
      </c>
      <c r="L1770" s="21">
        <v>9.64E-2</v>
      </c>
      <c r="M1770" s="4">
        <v>1</v>
      </c>
      <c r="N1770" s="4">
        <v>0</v>
      </c>
      <c r="O1770" s="4">
        <v>0</v>
      </c>
      <c r="P1770" s="4">
        <v>94.7</v>
      </c>
      <c r="Q1770" s="15">
        <v>7031.52</v>
      </c>
      <c r="R1770" s="15">
        <v>52185.279999999999</v>
      </c>
      <c r="S1770" s="15">
        <v>28613.86</v>
      </c>
      <c r="T1770" s="15">
        <v>1061451.17</v>
      </c>
      <c r="U1770" s="22">
        <f t="shared" si="135"/>
        <v>955886.15</v>
      </c>
      <c r="V1770" s="23">
        <f t="shared" si="136"/>
        <v>9.9453486871185895E-2</v>
      </c>
      <c r="W1770" s="24">
        <f>Parametros!$B$4*H1770+Parametros!$B$5*K1770*100+Parametros!$B$6*P1770+Parametros!$B$7*(1-L1770)*100</f>
        <v>81.097999999999999</v>
      </c>
      <c r="X1770" s="16">
        <f>INDEX('Tasa Referencia'!$B$2:$B$37,MATCH(B1770,'Tasa Referencia'!$A$2:$A$37,0))</f>
        <v>0.11210000000000001</v>
      </c>
      <c r="Y1770" s="16">
        <f>INDEX('Catalogo Proveedores'!$N$2:$N$101,MATCH(A1770,'Catalogo Proveedores'!$A$2:$A$101,0))</f>
        <v>3.0800000000000001E-2</v>
      </c>
      <c r="Z1770" s="14">
        <v>-2.9E-4</v>
      </c>
      <c r="AA1770" s="16">
        <f t="shared" si="137"/>
        <v>0.14260999999999999</v>
      </c>
      <c r="AB1770" s="25">
        <f t="shared" si="138"/>
        <v>1.1171533967374359E-2</v>
      </c>
      <c r="AC1770" s="23">
        <f t="shared" si="139"/>
        <v>8.8281952903811536E-2</v>
      </c>
    </row>
    <row r="1771" spans="1:29" x14ac:dyDescent="0.3">
      <c r="A1771" s="4" t="s">
        <v>175</v>
      </c>
      <c r="B1771" s="18">
        <v>45078</v>
      </c>
      <c r="C1771" s="4" t="s">
        <v>279</v>
      </c>
      <c r="D1771" s="4">
        <v>6</v>
      </c>
      <c r="E1771" s="15">
        <v>942543.76</v>
      </c>
      <c r="F1771" s="19">
        <v>1</v>
      </c>
      <c r="G1771" s="20">
        <v>0</v>
      </c>
      <c r="H1771" s="4">
        <v>66.900000000000006</v>
      </c>
      <c r="I1771" s="4">
        <v>6</v>
      </c>
      <c r="J1771" s="4">
        <v>1</v>
      </c>
      <c r="K1771" s="21">
        <v>0.88660000000000005</v>
      </c>
      <c r="L1771" s="21">
        <v>0.11600000000000001</v>
      </c>
      <c r="M1771" s="4">
        <v>1</v>
      </c>
      <c r="N1771" s="4">
        <v>0</v>
      </c>
      <c r="O1771" s="4">
        <v>0</v>
      </c>
      <c r="P1771" s="4">
        <v>93.5</v>
      </c>
      <c r="Q1771" s="15">
        <v>3929.33</v>
      </c>
      <c r="R1771" s="15">
        <v>73470.94</v>
      </c>
      <c r="S1771" s="15">
        <v>34678.620000000003</v>
      </c>
      <c r="T1771" s="15">
        <v>1053255.17</v>
      </c>
      <c r="U1771" s="22">
        <f t="shared" si="135"/>
        <v>985265.41</v>
      </c>
      <c r="V1771" s="23">
        <f t="shared" si="136"/>
        <v>6.455203063470355E-2</v>
      </c>
      <c r="W1771" s="24">
        <f>Parametros!$B$4*H1771+Parametros!$B$5*K1771*100+Parametros!$B$6*P1771+Parametros!$B$7*(1-L1771)*100</f>
        <v>81.972999999999999</v>
      </c>
      <c r="X1771" s="16">
        <f>INDEX('Tasa Referencia'!$B$2:$B$37,MATCH(B1771,'Tasa Referencia'!$A$2:$A$37,0))</f>
        <v>0.1119</v>
      </c>
      <c r="Y1771" s="16">
        <f>INDEX('Catalogo Proveedores'!$N$2:$N$101,MATCH(A1771,'Catalogo Proveedores'!$A$2:$A$101,0))</f>
        <v>3.0800000000000001E-2</v>
      </c>
      <c r="Z1771" s="14">
        <v>2E-3</v>
      </c>
      <c r="AA1771" s="16">
        <f t="shared" si="137"/>
        <v>0.1447</v>
      </c>
      <c r="AB1771" s="25">
        <f t="shared" si="138"/>
        <v>1.1325536560144789E-2</v>
      </c>
      <c r="AC1771" s="23">
        <f t="shared" si="139"/>
        <v>5.3226494074558761E-2</v>
      </c>
    </row>
    <row r="1772" spans="1:29" x14ac:dyDescent="0.3">
      <c r="A1772" s="4" t="s">
        <v>175</v>
      </c>
      <c r="B1772" s="18">
        <v>45108</v>
      </c>
      <c r="C1772" s="4" t="s">
        <v>279</v>
      </c>
      <c r="D1772" s="4">
        <v>7</v>
      </c>
      <c r="E1772" s="15">
        <v>922730.75</v>
      </c>
      <c r="F1772" s="19">
        <v>1</v>
      </c>
      <c r="G1772" s="20">
        <v>0</v>
      </c>
      <c r="H1772" s="4">
        <v>65.8</v>
      </c>
      <c r="I1772" s="4">
        <v>6</v>
      </c>
      <c r="J1772" s="4">
        <v>1</v>
      </c>
      <c r="K1772" s="21">
        <v>0.88039999999999996</v>
      </c>
      <c r="L1772" s="21">
        <v>0.1542</v>
      </c>
      <c r="M1772" s="4">
        <v>0</v>
      </c>
      <c r="N1772" s="4">
        <v>0</v>
      </c>
      <c r="O1772" s="4">
        <v>0</v>
      </c>
      <c r="P1772" s="4">
        <v>95.5</v>
      </c>
      <c r="Q1772" s="15">
        <v>0</v>
      </c>
      <c r="R1772" s="15">
        <v>68867.75</v>
      </c>
      <c r="S1772" s="15">
        <v>44522.13</v>
      </c>
      <c r="T1772" s="15">
        <v>994471</v>
      </c>
      <c r="U1772" s="22">
        <f t="shared" si="135"/>
        <v>947076.37</v>
      </c>
      <c r="V1772" s="23">
        <f t="shared" si="136"/>
        <v>4.7658131810781816E-2</v>
      </c>
      <c r="W1772" s="24">
        <f>Parametros!$B$4*H1772+Parametros!$B$5*K1772*100+Parametros!$B$6*P1772+Parametros!$B$7*(1-L1772)*100</f>
        <v>81.228999999999999</v>
      </c>
      <c r="X1772" s="16">
        <f>INDEX('Tasa Referencia'!$B$2:$B$37,MATCH(B1772,'Tasa Referencia'!$A$2:$A$37,0))</f>
        <v>0.1132</v>
      </c>
      <c r="Y1772" s="16">
        <f>INDEX('Catalogo Proveedores'!$N$2:$N$101,MATCH(A1772,'Catalogo Proveedores'!$A$2:$A$101,0))</f>
        <v>3.0800000000000001E-2</v>
      </c>
      <c r="Z1772" s="14">
        <v>-1.89E-3</v>
      </c>
      <c r="AA1772" s="16">
        <f t="shared" si="137"/>
        <v>0.14210999999999999</v>
      </c>
      <c r="AB1772" s="25">
        <f t="shared" si="138"/>
        <v>1.1134652967021985E-2</v>
      </c>
      <c r="AC1772" s="23">
        <f t="shared" si="139"/>
        <v>3.6523478843759831E-2</v>
      </c>
    </row>
    <row r="1773" spans="1:29" x14ac:dyDescent="0.3">
      <c r="A1773" s="4" t="s">
        <v>175</v>
      </c>
      <c r="B1773" s="18">
        <v>45139</v>
      </c>
      <c r="C1773" s="4" t="s">
        <v>279</v>
      </c>
      <c r="D1773" s="4">
        <v>8</v>
      </c>
      <c r="E1773" s="15">
        <v>915087.05</v>
      </c>
      <c r="F1773" s="19">
        <v>1.0498000000000001</v>
      </c>
      <c r="G1773" s="20">
        <v>4.9799999999999997E-2</v>
      </c>
      <c r="H1773" s="4">
        <v>68.099999999999994</v>
      </c>
      <c r="I1773" s="4">
        <v>5</v>
      </c>
      <c r="J1773" s="4">
        <v>1</v>
      </c>
      <c r="K1773" s="21">
        <v>0.86080000000000001</v>
      </c>
      <c r="L1773" s="21">
        <v>0.1663</v>
      </c>
      <c r="M1773" s="4">
        <v>0</v>
      </c>
      <c r="N1773" s="4">
        <v>0</v>
      </c>
      <c r="O1773" s="4">
        <v>0</v>
      </c>
      <c r="P1773" s="4">
        <v>91</v>
      </c>
      <c r="Q1773" s="15">
        <v>0</v>
      </c>
      <c r="R1773" s="15">
        <v>75870.22</v>
      </c>
      <c r="S1773" s="15">
        <v>47477.48</v>
      </c>
      <c r="T1773" s="15">
        <v>985966.3</v>
      </c>
      <c r="U1773" s="22">
        <f t="shared" si="135"/>
        <v>943479.79</v>
      </c>
      <c r="V1773" s="23">
        <f t="shared" si="136"/>
        <v>4.3091239528166438E-2</v>
      </c>
      <c r="W1773" s="24">
        <f>Parametros!$B$4*H1773+Parametros!$B$5*K1773*100+Parametros!$B$6*P1773+Parametros!$B$7*(1-L1773)*100</f>
        <v>80.364499999999992</v>
      </c>
      <c r="X1773" s="16">
        <f>INDEX('Tasa Referencia'!$B$2:$B$37,MATCH(B1773,'Tasa Referencia'!$A$2:$A$37,0))</f>
        <v>0.1124</v>
      </c>
      <c r="Y1773" s="16">
        <f>INDEX('Catalogo Proveedores'!$N$2:$N$101,MATCH(A1773,'Catalogo Proveedores'!$A$2:$A$101,0))</f>
        <v>3.0800000000000001E-2</v>
      </c>
      <c r="Z1773" s="14">
        <v>1.64E-3</v>
      </c>
      <c r="AA1773" s="16">
        <f t="shared" si="137"/>
        <v>0.14484</v>
      </c>
      <c r="AB1773" s="25">
        <f t="shared" si="138"/>
        <v>1.1335843310027904E-2</v>
      </c>
      <c r="AC1773" s="23">
        <f t="shared" si="139"/>
        <v>3.1755396218138533E-2</v>
      </c>
    </row>
    <row r="1774" spans="1:29" x14ac:dyDescent="0.3">
      <c r="A1774" s="4" t="s">
        <v>175</v>
      </c>
      <c r="B1774" s="18">
        <v>45170</v>
      </c>
      <c r="C1774" s="4" t="s">
        <v>279</v>
      </c>
      <c r="D1774" s="4">
        <v>9</v>
      </c>
      <c r="E1774" s="15">
        <v>880490.1</v>
      </c>
      <c r="F1774" s="19">
        <v>1.0498000000000001</v>
      </c>
      <c r="G1774" s="20">
        <v>0</v>
      </c>
      <c r="H1774" s="4">
        <v>67.8</v>
      </c>
      <c r="I1774" s="4">
        <v>7</v>
      </c>
      <c r="J1774" s="4">
        <v>2</v>
      </c>
      <c r="K1774" s="21">
        <v>0.67130000000000001</v>
      </c>
      <c r="L1774" s="21">
        <v>8.2299999999999998E-2</v>
      </c>
      <c r="M1774" s="4">
        <v>2</v>
      </c>
      <c r="N1774" s="4">
        <v>1</v>
      </c>
      <c r="O1774" s="4">
        <v>26.3</v>
      </c>
      <c r="P1774" s="4">
        <v>90.1</v>
      </c>
      <c r="Q1774" s="15">
        <v>112910.07</v>
      </c>
      <c r="R1774" s="15">
        <v>30794.81</v>
      </c>
      <c r="S1774" s="15">
        <v>25262.12</v>
      </c>
      <c r="T1774" s="15">
        <v>849500.78</v>
      </c>
      <c r="U1774" s="22">
        <f t="shared" si="135"/>
        <v>998932.86</v>
      </c>
      <c r="V1774" s="23">
        <f t="shared" si="136"/>
        <v>-0.17590575961566504</v>
      </c>
      <c r="W1774" s="24">
        <f>Parametros!$B$4*H1774+Parametros!$B$5*K1774*100+Parametros!$B$6*P1774+Parametros!$B$7*(1-L1774)*100</f>
        <v>75.654499999999999</v>
      </c>
      <c r="X1774" s="16">
        <f>INDEX('Tasa Referencia'!$B$2:$B$37,MATCH(B1774,'Tasa Referencia'!$A$2:$A$37,0))</f>
        <v>0.1134</v>
      </c>
      <c r="Y1774" s="16">
        <f>INDEX('Catalogo Proveedores'!$N$2:$N$101,MATCH(A1774,'Catalogo Proveedores'!$A$2:$A$101,0))</f>
        <v>3.0800000000000001E-2</v>
      </c>
      <c r="Z1774" s="14">
        <v>2.6099999999999999E-3</v>
      </c>
      <c r="AA1774" s="16">
        <f t="shared" si="137"/>
        <v>0.14681</v>
      </c>
      <c r="AB1774" s="25">
        <f t="shared" si="138"/>
        <v>1.1480751624517893E-2</v>
      </c>
      <c r="AC1774" s="23">
        <f t="shared" si="139"/>
        <v>-0.18738651124018293</v>
      </c>
    </row>
    <row r="1775" spans="1:29" x14ac:dyDescent="0.3">
      <c r="A1775" s="4" t="s">
        <v>175</v>
      </c>
      <c r="B1775" s="18">
        <v>45200</v>
      </c>
      <c r="C1775" s="4" t="s">
        <v>279</v>
      </c>
      <c r="D1775" s="4">
        <v>10</v>
      </c>
      <c r="E1775" s="15">
        <v>949150.86</v>
      </c>
      <c r="F1775" s="19">
        <v>1.0498000000000001</v>
      </c>
      <c r="G1775" s="20">
        <v>0</v>
      </c>
      <c r="H1775" s="4">
        <v>71.2</v>
      </c>
      <c r="I1775" s="4">
        <v>5</v>
      </c>
      <c r="J1775" s="4">
        <v>0</v>
      </c>
      <c r="K1775" s="21">
        <v>0.94869999999999999</v>
      </c>
      <c r="L1775" s="21">
        <v>0.13950000000000001</v>
      </c>
      <c r="M1775" s="4">
        <v>3</v>
      </c>
      <c r="N1775" s="4">
        <v>0</v>
      </c>
      <c r="O1775" s="4">
        <v>0</v>
      </c>
      <c r="P1775" s="4">
        <v>95</v>
      </c>
      <c r="Q1775" s="15">
        <v>17066.240000000002</v>
      </c>
      <c r="R1775" s="15">
        <v>50487.85</v>
      </c>
      <c r="S1775" s="15">
        <v>39721.18</v>
      </c>
      <c r="T1775" s="15">
        <v>1045227.65</v>
      </c>
      <c r="U1775" s="22">
        <f t="shared" si="135"/>
        <v>976983.7699999999</v>
      </c>
      <c r="V1775" s="23">
        <f t="shared" si="136"/>
        <v>6.5290924900427302E-2</v>
      </c>
      <c r="W1775" s="24">
        <f>Parametros!$B$4*H1775+Parametros!$B$5*K1775*100+Parametros!$B$6*P1775+Parametros!$B$7*(1-L1775)*100</f>
        <v>85.288499999999999</v>
      </c>
      <c r="X1775" s="16">
        <f>INDEX('Tasa Referencia'!$B$2:$B$37,MATCH(B1775,'Tasa Referencia'!$A$2:$A$37,0))</f>
        <v>0.1103</v>
      </c>
      <c r="Y1775" s="16">
        <f>INDEX('Catalogo Proveedores'!$N$2:$N$101,MATCH(A1775,'Catalogo Proveedores'!$A$2:$A$101,0))</f>
        <v>3.0800000000000001E-2</v>
      </c>
      <c r="Z1775" s="14">
        <v>-2.8800000000000002E-3</v>
      </c>
      <c r="AA1775" s="16">
        <f t="shared" si="137"/>
        <v>0.13822000000000001</v>
      </c>
      <c r="AB1775" s="25">
        <f t="shared" si="138"/>
        <v>1.0847212222613978E-2</v>
      </c>
      <c r="AC1775" s="23">
        <f t="shared" si="139"/>
        <v>5.4443712677813325E-2</v>
      </c>
    </row>
    <row r="1776" spans="1:29" x14ac:dyDescent="0.3">
      <c r="A1776" s="4" t="s">
        <v>175</v>
      </c>
      <c r="B1776" s="18">
        <v>45231</v>
      </c>
      <c r="C1776" s="4" t="s">
        <v>279</v>
      </c>
      <c r="D1776" s="4">
        <v>11</v>
      </c>
      <c r="E1776" s="15">
        <v>795610.61</v>
      </c>
      <c r="F1776" s="19">
        <v>1.0498000000000001</v>
      </c>
      <c r="G1776" s="20">
        <v>0</v>
      </c>
      <c r="H1776" s="4">
        <v>70.5</v>
      </c>
      <c r="I1776" s="4">
        <v>4</v>
      </c>
      <c r="J1776" s="4">
        <v>0</v>
      </c>
      <c r="K1776" s="21">
        <v>0.879</v>
      </c>
      <c r="L1776" s="21">
        <v>0.15429999999999999</v>
      </c>
      <c r="M1776" s="4">
        <v>0</v>
      </c>
      <c r="N1776" s="4">
        <v>0</v>
      </c>
      <c r="O1776" s="4">
        <v>0</v>
      </c>
      <c r="P1776" s="4">
        <v>92.2</v>
      </c>
      <c r="Q1776" s="15">
        <v>0</v>
      </c>
      <c r="R1776" s="15">
        <v>54120.63</v>
      </c>
      <c r="S1776" s="15">
        <v>36838.120000000003</v>
      </c>
      <c r="T1776" s="15">
        <v>855481.3</v>
      </c>
      <c r="U1776" s="22">
        <f t="shared" si="135"/>
        <v>812893.12</v>
      </c>
      <c r="V1776" s="23">
        <f t="shared" si="136"/>
        <v>4.9782712959359897E-2</v>
      </c>
      <c r="W1776" s="24">
        <f>Parametros!$B$4*H1776+Parametros!$B$5*K1776*100+Parametros!$B$6*P1776+Parametros!$B$7*(1-L1776)*100</f>
        <v>82.170500000000004</v>
      </c>
      <c r="X1776" s="16">
        <f>INDEX('Tasa Referencia'!$B$2:$B$37,MATCH(B1776,'Tasa Referencia'!$A$2:$A$37,0))</f>
        <v>0.1144</v>
      </c>
      <c r="Y1776" s="16">
        <f>INDEX('Catalogo Proveedores'!$N$2:$N$101,MATCH(A1776,'Catalogo Proveedores'!$A$2:$A$101,0))</f>
        <v>3.0800000000000001E-2</v>
      </c>
      <c r="Z1776" s="14">
        <v>-3.3600000000000001E-3</v>
      </c>
      <c r="AA1776" s="16">
        <f t="shared" si="137"/>
        <v>0.14183999999999999</v>
      </c>
      <c r="AB1776" s="25">
        <f t="shared" si="138"/>
        <v>1.1114731072343398E-2</v>
      </c>
      <c r="AC1776" s="23">
        <f t="shared" si="139"/>
        <v>3.8667981887016499E-2</v>
      </c>
    </row>
    <row r="1777" spans="1:29" x14ac:dyDescent="0.3">
      <c r="A1777" s="4" t="s">
        <v>175</v>
      </c>
      <c r="B1777" s="18">
        <v>45261</v>
      </c>
      <c r="C1777" s="4" t="s">
        <v>279</v>
      </c>
      <c r="D1777" s="4">
        <v>12</v>
      </c>
      <c r="E1777" s="15">
        <v>818234.92</v>
      </c>
      <c r="F1777" s="19">
        <v>1.0498000000000001</v>
      </c>
      <c r="G1777" s="20">
        <v>0</v>
      </c>
      <c r="H1777" s="4">
        <v>72.599999999999994</v>
      </c>
      <c r="I1777" s="4">
        <v>5</v>
      </c>
      <c r="J1777" s="4">
        <v>0</v>
      </c>
      <c r="K1777" s="21">
        <v>0.90629999999999999</v>
      </c>
      <c r="L1777" s="21">
        <v>7.5399999999999995E-2</v>
      </c>
      <c r="M1777" s="4">
        <v>3</v>
      </c>
      <c r="N1777" s="4">
        <v>2</v>
      </c>
      <c r="O1777" s="4">
        <v>10</v>
      </c>
      <c r="P1777" s="4">
        <v>95.5</v>
      </c>
      <c r="Q1777" s="15">
        <v>42805.52</v>
      </c>
      <c r="R1777" s="15">
        <v>34265.129999999997</v>
      </c>
      <c r="S1777" s="15">
        <v>18507.64</v>
      </c>
      <c r="T1777" s="15">
        <v>885521.03</v>
      </c>
      <c r="U1777" s="22">
        <f t="shared" si="135"/>
        <v>876797.93</v>
      </c>
      <c r="V1777" s="23">
        <f t="shared" si="136"/>
        <v>9.8508106577660567E-3</v>
      </c>
      <c r="W1777" s="24">
        <f>Parametros!$B$4*H1777+Parametros!$B$5*K1777*100+Parametros!$B$6*P1777+Parametros!$B$7*(1-L1777)*100</f>
        <v>85.567999999999984</v>
      </c>
      <c r="X1777" s="16">
        <f>INDEX('Tasa Referencia'!$B$2:$B$37,MATCH(B1777,'Tasa Referencia'!$A$2:$A$37,0))</f>
        <v>0.1124</v>
      </c>
      <c r="Y1777" s="16">
        <f>INDEX('Catalogo Proveedores'!$N$2:$N$101,MATCH(A1777,'Catalogo Proveedores'!$A$2:$A$101,0))</f>
        <v>3.0800000000000001E-2</v>
      </c>
      <c r="Z1777" s="14">
        <v>3.3899999999999998E-3</v>
      </c>
      <c r="AA1777" s="16">
        <f t="shared" si="137"/>
        <v>0.14659</v>
      </c>
      <c r="AB1777" s="25">
        <f t="shared" si="138"/>
        <v>1.1464580293220283E-2</v>
      </c>
      <c r="AC1777" s="23">
        <f t="shared" si="139"/>
        <v>-1.6137696354542267E-3</v>
      </c>
    </row>
    <row r="1778" spans="1:29" x14ac:dyDescent="0.3">
      <c r="A1778" s="4" t="s">
        <v>175</v>
      </c>
      <c r="B1778" s="18">
        <v>45292</v>
      </c>
      <c r="C1778" s="4" t="s">
        <v>281</v>
      </c>
      <c r="D1778" s="4">
        <v>1</v>
      </c>
      <c r="E1778" s="15">
        <v>933789.68</v>
      </c>
      <c r="F1778" s="19">
        <v>1.0498000000000001</v>
      </c>
      <c r="G1778" s="20">
        <v>0</v>
      </c>
      <c r="H1778" s="4">
        <v>70.099999999999994</v>
      </c>
      <c r="I1778" s="4">
        <v>6</v>
      </c>
      <c r="J1778" s="4">
        <v>1</v>
      </c>
      <c r="K1778" s="21">
        <v>0.87419999999999998</v>
      </c>
      <c r="L1778" s="21">
        <v>0.112</v>
      </c>
      <c r="M1778" s="4">
        <v>2</v>
      </c>
      <c r="N1778" s="4">
        <v>0</v>
      </c>
      <c r="O1778" s="4">
        <v>0</v>
      </c>
      <c r="P1778" s="4">
        <v>98.3</v>
      </c>
      <c r="Q1778" s="15">
        <v>3551.5</v>
      </c>
      <c r="R1778" s="15">
        <v>32230.7</v>
      </c>
      <c r="S1778" s="15">
        <v>33236.699999999997</v>
      </c>
      <c r="T1778" s="15">
        <v>1059380.6299999999</v>
      </c>
      <c r="U1778" s="22">
        <f t="shared" si="135"/>
        <v>936335.18</v>
      </c>
      <c r="V1778" s="23">
        <f t="shared" si="136"/>
        <v>0.11614848007934585</v>
      </c>
      <c r="W1778" s="24">
        <f>Parametros!$B$4*H1778+Parametros!$B$5*K1778*100+Parametros!$B$6*P1778+Parametros!$B$7*(1-L1778)*100</f>
        <v>83.740999999999985</v>
      </c>
      <c r="X1778" s="16">
        <f>INDEX('Tasa Referencia'!$B$2:$B$37,MATCH(B1778,'Tasa Referencia'!$A$2:$A$37,0))</f>
        <v>0.1133</v>
      </c>
      <c r="Y1778" s="16">
        <f>INDEX('Catalogo Proveedores'!$N$2:$N$101,MATCH(A1778,'Catalogo Proveedores'!$A$2:$A$101,0))</f>
        <v>3.0800000000000001E-2</v>
      </c>
      <c r="Z1778" s="14">
        <v>3.9699999999999996E-3</v>
      </c>
      <c r="AA1778" s="16">
        <f t="shared" si="137"/>
        <v>0.14807000000000001</v>
      </c>
      <c r="AB1778" s="25">
        <f t="shared" si="138"/>
        <v>1.1573314502812293E-2</v>
      </c>
      <c r="AC1778" s="23">
        <f t="shared" si="139"/>
        <v>0.10457516557653355</v>
      </c>
    </row>
    <row r="1779" spans="1:29" x14ac:dyDescent="0.3">
      <c r="A1779" s="4" t="s">
        <v>175</v>
      </c>
      <c r="B1779" s="18">
        <v>45323</v>
      </c>
      <c r="C1779" s="4" t="s">
        <v>281</v>
      </c>
      <c r="D1779" s="4">
        <v>2</v>
      </c>
      <c r="E1779" s="15">
        <v>896728.12</v>
      </c>
      <c r="F1779" s="19">
        <v>1.0498000000000001</v>
      </c>
      <c r="G1779" s="20">
        <v>0</v>
      </c>
      <c r="H1779" s="4">
        <v>73.8</v>
      </c>
      <c r="I1779" s="4">
        <v>5</v>
      </c>
      <c r="J1779" s="4">
        <v>1</v>
      </c>
      <c r="K1779" s="21">
        <v>0.84309999999999996</v>
      </c>
      <c r="L1779" s="21">
        <v>0.11509999999999999</v>
      </c>
      <c r="M1779" s="4">
        <v>3</v>
      </c>
      <c r="N1779" s="4">
        <v>0</v>
      </c>
      <c r="O1779" s="4">
        <v>0</v>
      </c>
      <c r="P1779" s="4">
        <v>91.8</v>
      </c>
      <c r="Q1779" s="15">
        <v>44180.959999999999</v>
      </c>
      <c r="R1779" s="15">
        <v>58759.93</v>
      </c>
      <c r="S1779" s="15">
        <v>32744.05</v>
      </c>
      <c r="T1779" s="15">
        <v>947403.64</v>
      </c>
      <c r="U1779" s="22">
        <f t="shared" si="135"/>
        <v>966924.96</v>
      </c>
      <c r="V1779" s="23">
        <f t="shared" si="136"/>
        <v>-2.0605071772787309E-2</v>
      </c>
      <c r="W1779" s="24">
        <f>Parametros!$B$4*H1779+Parametros!$B$5*K1779*100+Parametros!$B$6*P1779+Parametros!$B$7*(1-L1779)*100</f>
        <v>82.756500000000003</v>
      </c>
      <c r="X1779" s="16">
        <f>INDEX('Tasa Referencia'!$B$2:$B$37,MATCH(B1779,'Tasa Referencia'!$A$2:$A$37,0))</f>
        <v>0.1123</v>
      </c>
      <c r="Y1779" s="16">
        <f>INDEX('Catalogo Proveedores'!$N$2:$N$101,MATCH(A1779,'Catalogo Proveedores'!$A$2:$A$101,0))</f>
        <v>3.0800000000000001E-2</v>
      </c>
      <c r="Z1779" s="14">
        <v>2.7100000000000002E-3</v>
      </c>
      <c r="AA1779" s="16">
        <f t="shared" si="137"/>
        <v>0.14581</v>
      </c>
      <c r="AB1779" s="25">
        <f t="shared" si="138"/>
        <v>1.1407222645239967E-2</v>
      </c>
      <c r="AC1779" s="23">
        <f t="shared" si="139"/>
        <v>-3.2012294418027276E-2</v>
      </c>
    </row>
    <row r="1780" spans="1:29" x14ac:dyDescent="0.3">
      <c r="A1780" s="4" t="s">
        <v>175</v>
      </c>
      <c r="B1780" s="18">
        <v>45352</v>
      </c>
      <c r="C1780" s="4" t="s">
        <v>281</v>
      </c>
      <c r="D1780" s="4">
        <v>3</v>
      </c>
      <c r="E1780" s="15">
        <v>1015267.19</v>
      </c>
      <c r="F1780" s="19">
        <v>1.0498000000000001</v>
      </c>
      <c r="G1780" s="20">
        <v>0</v>
      </c>
      <c r="H1780" s="4">
        <v>72.099999999999994</v>
      </c>
      <c r="I1780" s="4">
        <v>6</v>
      </c>
      <c r="J1780" s="4">
        <v>1</v>
      </c>
      <c r="K1780" s="21">
        <v>0.83860000000000001</v>
      </c>
      <c r="L1780" s="21">
        <v>0.1018</v>
      </c>
      <c r="M1780" s="4">
        <v>1</v>
      </c>
      <c r="N1780" s="4">
        <v>0</v>
      </c>
      <c r="O1780" s="4">
        <v>0</v>
      </c>
      <c r="P1780" s="4">
        <v>94.4</v>
      </c>
      <c r="Q1780" s="15">
        <v>16939.3</v>
      </c>
      <c r="R1780" s="15">
        <v>54866.11</v>
      </c>
      <c r="S1780" s="15">
        <v>33024.07</v>
      </c>
      <c r="T1780" s="15">
        <v>1083044.77</v>
      </c>
      <c r="U1780" s="22">
        <f t="shared" si="135"/>
        <v>1054048.53</v>
      </c>
      <c r="V1780" s="23">
        <f t="shared" si="136"/>
        <v>2.6772891392107447E-2</v>
      </c>
      <c r="W1780" s="24">
        <f>Parametros!$B$4*H1780+Parametros!$B$5*K1780*100+Parametros!$B$6*P1780+Parametros!$B$7*(1-L1780)*100</f>
        <v>82.745999999999995</v>
      </c>
      <c r="X1780" s="16">
        <f>INDEX('Tasa Referencia'!$B$2:$B$37,MATCH(B1780,'Tasa Referencia'!$A$2:$A$37,0))</f>
        <v>0.1101</v>
      </c>
      <c r="Y1780" s="16">
        <f>INDEX('Catalogo Proveedores'!$N$2:$N$101,MATCH(A1780,'Catalogo Proveedores'!$A$2:$A$101,0))</f>
        <v>3.0800000000000001E-2</v>
      </c>
      <c r="Z1780" s="14">
        <v>5.8E-4</v>
      </c>
      <c r="AA1780" s="16">
        <f t="shared" si="137"/>
        <v>0.14147999999999999</v>
      </c>
      <c r="AB1780" s="25">
        <f t="shared" si="138"/>
        <v>1.1088161827872201E-2</v>
      </c>
      <c r="AC1780" s="23">
        <f t="shared" si="139"/>
        <v>1.5684729564235247E-2</v>
      </c>
    </row>
    <row r="1781" spans="1:29" x14ac:dyDescent="0.3">
      <c r="A1781" s="4" t="s">
        <v>175</v>
      </c>
      <c r="B1781" s="18">
        <v>45383</v>
      </c>
      <c r="C1781" s="4" t="s">
        <v>281</v>
      </c>
      <c r="D1781" s="4">
        <v>4</v>
      </c>
      <c r="E1781" s="15">
        <v>949815.61</v>
      </c>
      <c r="F1781" s="19">
        <v>1.0498000000000001</v>
      </c>
      <c r="G1781" s="20">
        <v>0</v>
      </c>
      <c r="H1781" s="4">
        <v>67.900000000000006</v>
      </c>
      <c r="I1781" s="4">
        <v>4</v>
      </c>
      <c r="J1781" s="4">
        <v>1</v>
      </c>
      <c r="K1781" s="21">
        <v>0.72489999999999999</v>
      </c>
      <c r="L1781" s="21">
        <v>0.1487</v>
      </c>
      <c r="M1781" s="4">
        <v>5</v>
      </c>
      <c r="N1781" s="4">
        <v>0</v>
      </c>
      <c r="O1781" s="4">
        <v>0</v>
      </c>
      <c r="P1781" s="4">
        <v>92.7</v>
      </c>
      <c r="Q1781" s="15">
        <v>57516.47</v>
      </c>
      <c r="R1781" s="15">
        <v>70771.289999999994</v>
      </c>
      <c r="S1781" s="15">
        <v>44274.74</v>
      </c>
      <c r="T1781" s="15">
        <v>946955.42</v>
      </c>
      <c r="U1781" s="22">
        <f t="shared" si="135"/>
        <v>1033828.6299999999</v>
      </c>
      <c r="V1781" s="23">
        <f t="shared" si="136"/>
        <v>-9.1739492868629272E-2</v>
      </c>
      <c r="W1781" s="24">
        <f>Parametros!$B$4*H1781+Parametros!$B$5*K1781*100+Parametros!$B$6*P1781+Parametros!$B$7*(1-L1781)*100</f>
        <v>76.8215</v>
      </c>
      <c r="X1781" s="16">
        <f>INDEX('Tasa Referencia'!$B$2:$B$37,MATCH(B1781,'Tasa Referencia'!$A$2:$A$37,0))</f>
        <v>0.10920000000000001</v>
      </c>
      <c r="Y1781" s="16">
        <f>INDEX('Catalogo Proveedores'!$N$2:$N$101,MATCH(A1781,'Catalogo Proveedores'!$A$2:$A$101,0))</f>
        <v>3.0800000000000001E-2</v>
      </c>
      <c r="Z1781" s="14">
        <v>6.0699999999999999E-3</v>
      </c>
      <c r="AA1781" s="16">
        <f t="shared" si="137"/>
        <v>0.14607000000000001</v>
      </c>
      <c r="AB1781" s="25">
        <f t="shared" si="138"/>
        <v>1.142634583704627E-2</v>
      </c>
      <c r="AC1781" s="23">
        <f t="shared" si="139"/>
        <v>-0.10316583870567554</v>
      </c>
    </row>
    <row r="1782" spans="1:29" x14ac:dyDescent="0.3">
      <c r="A1782" s="4" t="s">
        <v>175</v>
      </c>
      <c r="B1782" s="18">
        <v>45413</v>
      </c>
      <c r="C1782" s="4" t="s">
        <v>281</v>
      </c>
      <c r="D1782" s="4">
        <v>5</v>
      </c>
      <c r="E1782" s="15">
        <v>1005187.59</v>
      </c>
      <c r="F1782" s="19">
        <v>1.0498000000000001</v>
      </c>
      <c r="G1782" s="20">
        <v>0</v>
      </c>
      <c r="H1782" s="4">
        <v>58.8</v>
      </c>
      <c r="I1782" s="4">
        <v>4</v>
      </c>
      <c r="J1782" s="4">
        <v>1</v>
      </c>
      <c r="K1782" s="21">
        <v>0.64300000000000002</v>
      </c>
      <c r="L1782" s="21">
        <v>0.1656</v>
      </c>
      <c r="M1782" s="4">
        <v>2</v>
      </c>
      <c r="N1782" s="4">
        <v>1</v>
      </c>
      <c r="O1782" s="4">
        <v>4.4000000000000004</v>
      </c>
      <c r="P1782" s="4">
        <v>90.1</v>
      </c>
      <c r="Q1782" s="15">
        <v>39130.53</v>
      </c>
      <c r="R1782" s="15">
        <v>70893.86</v>
      </c>
      <c r="S1782" s="15">
        <v>51941</v>
      </c>
      <c r="T1782" s="15">
        <v>972494.66</v>
      </c>
      <c r="U1782" s="22">
        <f t="shared" si="135"/>
        <v>1063270.98</v>
      </c>
      <c r="V1782" s="23">
        <f t="shared" si="136"/>
        <v>-9.3343772190995836E-2</v>
      </c>
      <c r="W1782" s="24">
        <f>Parametros!$B$4*H1782+Parametros!$B$5*K1782*100+Parametros!$B$6*P1782+Parametros!$B$7*(1-L1782)*100</f>
        <v>70.406000000000006</v>
      </c>
      <c r="X1782" s="16">
        <f>INDEX('Tasa Referencia'!$B$2:$B$37,MATCH(B1782,'Tasa Referencia'!$A$2:$A$37,0))</f>
        <v>0.1077</v>
      </c>
      <c r="Y1782" s="16">
        <f>INDEX('Catalogo Proveedores'!$N$2:$N$101,MATCH(A1782,'Catalogo Proveedores'!$A$2:$A$101,0))</f>
        <v>3.0800000000000001E-2</v>
      </c>
      <c r="Z1782" s="14">
        <v>5.0699999999999999E-3</v>
      </c>
      <c r="AA1782" s="16">
        <f t="shared" si="137"/>
        <v>0.14357</v>
      </c>
      <c r="AB1782" s="25">
        <f t="shared" si="138"/>
        <v>1.1242304036434447E-2</v>
      </c>
      <c r="AC1782" s="23">
        <f t="shared" si="139"/>
        <v>-0.10458607622743028</v>
      </c>
    </row>
    <row r="1783" spans="1:29" x14ac:dyDescent="0.3">
      <c r="A1783" s="4" t="s">
        <v>175</v>
      </c>
      <c r="B1783" s="18">
        <v>45444</v>
      </c>
      <c r="C1783" s="4" t="s">
        <v>281</v>
      </c>
      <c r="D1783" s="4">
        <v>6</v>
      </c>
      <c r="E1783" s="15">
        <v>1062660.27</v>
      </c>
      <c r="F1783" s="19">
        <v>1.0498000000000001</v>
      </c>
      <c r="G1783" s="20">
        <v>0</v>
      </c>
      <c r="H1783" s="4">
        <v>56.5</v>
      </c>
      <c r="I1783" s="4">
        <v>6</v>
      </c>
      <c r="J1783" s="4">
        <v>1</v>
      </c>
      <c r="K1783" s="21">
        <v>0.90239999999999998</v>
      </c>
      <c r="L1783" s="21">
        <v>9.5500000000000002E-2</v>
      </c>
      <c r="M1783" s="4">
        <v>2</v>
      </c>
      <c r="N1783" s="4">
        <v>0</v>
      </c>
      <c r="O1783" s="4">
        <v>0</v>
      </c>
      <c r="P1783" s="4">
        <v>94.7</v>
      </c>
      <c r="Q1783" s="15">
        <v>53730.28</v>
      </c>
      <c r="R1783" s="15">
        <v>53774.78</v>
      </c>
      <c r="S1783" s="15">
        <v>32569.96</v>
      </c>
      <c r="T1783" s="15">
        <v>1149481.57</v>
      </c>
      <c r="U1783" s="22">
        <f t="shared" si="135"/>
        <v>1137595.3700000001</v>
      </c>
      <c r="V1783" s="23">
        <f t="shared" si="136"/>
        <v>1.0340487668714822E-2</v>
      </c>
      <c r="W1783" s="24">
        <f>Parametros!$B$4*H1783+Parametros!$B$5*K1783*100+Parametros!$B$6*P1783+Parametros!$B$7*(1-L1783)*100</f>
        <v>79.354499999999987</v>
      </c>
      <c r="X1783" s="16">
        <f>INDEX('Tasa Referencia'!$B$2:$B$37,MATCH(B1783,'Tasa Referencia'!$A$2:$A$37,0))</f>
        <v>0.1045</v>
      </c>
      <c r="Y1783" s="16">
        <f>INDEX('Catalogo Proveedores'!$N$2:$N$101,MATCH(A1783,'Catalogo Proveedores'!$A$2:$A$101,0))</f>
        <v>3.0800000000000001E-2</v>
      </c>
      <c r="Z1783" s="14">
        <v>8.3899999999999999E-3</v>
      </c>
      <c r="AA1783" s="16">
        <f t="shared" si="137"/>
        <v>0.14369000000000001</v>
      </c>
      <c r="AB1783" s="25">
        <f t="shared" si="138"/>
        <v>1.1251146465595774E-2</v>
      </c>
      <c r="AC1783" s="23">
        <f t="shared" si="139"/>
        <v>-9.106587968809518E-4</v>
      </c>
    </row>
    <row r="1784" spans="1:29" x14ac:dyDescent="0.3">
      <c r="A1784" s="4" t="s">
        <v>175</v>
      </c>
      <c r="B1784" s="18">
        <v>45474</v>
      </c>
      <c r="C1784" s="4" t="s">
        <v>281</v>
      </c>
      <c r="D1784" s="4">
        <v>7</v>
      </c>
      <c r="E1784" s="15">
        <v>1059929.28</v>
      </c>
      <c r="F1784" s="19">
        <v>1.0498000000000001</v>
      </c>
      <c r="G1784" s="20">
        <v>0</v>
      </c>
      <c r="H1784" s="4">
        <v>58.2</v>
      </c>
      <c r="I1784" s="4">
        <v>5</v>
      </c>
      <c r="J1784" s="4">
        <v>1</v>
      </c>
      <c r="K1784" s="21">
        <v>0.86860000000000004</v>
      </c>
      <c r="L1784" s="21">
        <v>0.184</v>
      </c>
      <c r="M1784" s="4">
        <v>0</v>
      </c>
      <c r="N1784" s="4">
        <v>1</v>
      </c>
      <c r="O1784" s="4">
        <v>55.7</v>
      </c>
      <c r="P1784" s="4">
        <v>87.7</v>
      </c>
      <c r="Q1784" s="15">
        <v>133651.41</v>
      </c>
      <c r="R1784" s="15">
        <v>73216.759999999995</v>
      </c>
      <c r="S1784" s="15">
        <v>60627.32</v>
      </c>
      <c r="T1784" s="15">
        <v>1160082.01</v>
      </c>
      <c r="U1784" s="22">
        <f t="shared" si="135"/>
        <v>1206170.1299999999</v>
      </c>
      <c r="V1784" s="23">
        <f t="shared" si="136"/>
        <v>-3.9728329206656587E-2</v>
      </c>
      <c r="W1784" s="24">
        <f>Parametros!$B$4*H1784+Parametros!$B$5*K1784*100+Parametros!$B$6*P1784+Parametros!$B$7*(1-L1784)*100</f>
        <v>76.207999999999998</v>
      </c>
      <c r="X1784" s="16">
        <f>INDEX('Tasa Referencia'!$B$2:$B$37,MATCH(B1784,'Tasa Referencia'!$A$2:$A$37,0))</f>
        <v>0.1027</v>
      </c>
      <c r="Y1784" s="16">
        <f>INDEX('Catalogo Proveedores'!$N$2:$N$101,MATCH(A1784,'Catalogo Proveedores'!$A$2:$A$101,0))</f>
        <v>3.0800000000000001E-2</v>
      </c>
      <c r="Z1784" s="14">
        <v>7.8899999999999994E-3</v>
      </c>
      <c r="AA1784" s="16">
        <f t="shared" si="137"/>
        <v>0.14139000000000002</v>
      </c>
      <c r="AB1784" s="25">
        <f t="shared" si="138"/>
        <v>1.1081518316586436E-2</v>
      </c>
      <c r="AC1784" s="23">
        <f t="shared" si="139"/>
        <v>-5.0809847523243024E-2</v>
      </c>
    </row>
    <row r="1785" spans="1:29" x14ac:dyDescent="0.3">
      <c r="A1785" s="4" t="s">
        <v>175</v>
      </c>
      <c r="B1785" s="18">
        <v>45505</v>
      </c>
      <c r="C1785" s="4" t="s">
        <v>281</v>
      </c>
      <c r="D1785" s="4">
        <v>8</v>
      </c>
      <c r="E1785" s="15">
        <v>905006.39</v>
      </c>
      <c r="F1785" s="19">
        <v>1.1097999999999999</v>
      </c>
      <c r="G1785" s="20">
        <v>5.7200000000000001E-2</v>
      </c>
      <c r="H1785" s="4">
        <v>58.9</v>
      </c>
      <c r="I1785" s="4">
        <v>5</v>
      </c>
      <c r="J1785" s="4">
        <v>1</v>
      </c>
      <c r="K1785" s="21">
        <v>0.82130000000000003</v>
      </c>
      <c r="L1785" s="21">
        <v>0.1172</v>
      </c>
      <c r="M1785" s="4">
        <v>2</v>
      </c>
      <c r="N1785" s="4">
        <v>0</v>
      </c>
      <c r="O1785" s="4">
        <v>0</v>
      </c>
      <c r="P1785" s="4">
        <v>92.1</v>
      </c>
      <c r="Q1785" s="15">
        <v>10540.71</v>
      </c>
      <c r="R1785" s="15">
        <v>34470.25</v>
      </c>
      <c r="S1785" s="15">
        <v>33639.01</v>
      </c>
      <c r="T1785" s="15">
        <v>960628.22</v>
      </c>
      <c r="U1785" s="22">
        <f t="shared" si="135"/>
        <v>916378.34</v>
      </c>
      <c r="V1785" s="23">
        <f t="shared" si="136"/>
        <v>4.6063481249801308E-2</v>
      </c>
      <c r="W1785" s="24">
        <f>Parametros!$B$4*H1785+Parametros!$B$5*K1785*100+Parametros!$B$6*P1785+Parametros!$B$7*(1-L1785)*100</f>
        <v>76.915999999999997</v>
      </c>
      <c r="X1785" s="16">
        <f>INDEX('Tasa Referencia'!$B$2:$B$37,MATCH(B1785,'Tasa Referencia'!$A$2:$A$37,0))</f>
        <v>0.1017</v>
      </c>
      <c r="Y1785" s="16">
        <f>INDEX('Catalogo Proveedores'!$N$2:$N$101,MATCH(A1785,'Catalogo Proveedores'!$A$2:$A$101,0))</f>
        <v>3.0800000000000001E-2</v>
      </c>
      <c r="Z1785" s="14">
        <v>2.5100000000000001E-3</v>
      </c>
      <c r="AA1785" s="16">
        <f t="shared" si="137"/>
        <v>0.13501000000000002</v>
      </c>
      <c r="AB1785" s="25">
        <f t="shared" si="138"/>
        <v>1.0609339246965943E-2</v>
      </c>
      <c r="AC1785" s="23">
        <f t="shared" si="139"/>
        <v>3.5454142002835365E-2</v>
      </c>
    </row>
    <row r="1786" spans="1:29" x14ac:dyDescent="0.3">
      <c r="A1786" s="4" t="s">
        <v>175</v>
      </c>
      <c r="B1786" s="18">
        <v>45536</v>
      </c>
      <c r="C1786" s="4" t="s">
        <v>281</v>
      </c>
      <c r="D1786" s="4">
        <v>9</v>
      </c>
      <c r="E1786" s="15">
        <v>938345.34</v>
      </c>
      <c r="F1786" s="19">
        <v>1.1097999999999999</v>
      </c>
      <c r="G1786" s="20">
        <v>0</v>
      </c>
      <c r="H1786" s="4">
        <v>61.4</v>
      </c>
      <c r="I1786" s="4">
        <v>5</v>
      </c>
      <c r="J1786" s="4">
        <v>1</v>
      </c>
      <c r="K1786" s="21">
        <v>0.84370000000000001</v>
      </c>
      <c r="L1786" s="21">
        <v>0.1575</v>
      </c>
      <c r="M1786" s="4">
        <v>1</v>
      </c>
      <c r="N1786" s="4">
        <v>0</v>
      </c>
      <c r="O1786" s="4">
        <v>0</v>
      </c>
      <c r="P1786" s="4">
        <v>92.4</v>
      </c>
      <c r="Q1786" s="15">
        <v>2934.14</v>
      </c>
      <c r="R1786" s="15">
        <v>98431.97</v>
      </c>
      <c r="S1786" s="15">
        <v>46219.88</v>
      </c>
      <c r="T1786" s="15">
        <v>1008764.88</v>
      </c>
      <c r="U1786" s="22">
        <f t="shared" si="135"/>
        <v>993491.57</v>
      </c>
      <c r="V1786" s="23">
        <f t="shared" si="136"/>
        <v>1.5140604419138835E-2</v>
      </c>
      <c r="W1786" s="24">
        <f>Parametros!$B$4*H1786+Parametros!$B$5*K1786*100+Parametros!$B$6*P1786+Parametros!$B$7*(1-L1786)*100</f>
        <v>77.918500000000009</v>
      </c>
      <c r="X1786" s="16">
        <f>INDEX('Tasa Referencia'!$B$2:$B$37,MATCH(B1786,'Tasa Referencia'!$A$2:$A$37,0))</f>
        <v>9.7900000000000001E-2</v>
      </c>
      <c r="Y1786" s="16">
        <f>INDEX('Catalogo Proveedores'!$N$2:$N$101,MATCH(A1786,'Catalogo Proveedores'!$A$2:$A$101,0))</f>
        <v>3.0800000000000001E-2</v>
      </c>
      <c r="Z1786" s="14">
        <v>3.32E-3</v>
      </c>
      <c r="AA1786" s="16">
        <f t="shared" si="137"/>
        <v>0.13202</v>
      </c>
      <c r="AB1786" s="25">
        <f t="shared" si="138"/>
        <v>1.038721370632345E-2</v>
      </c>
      <c r="AC1786" s="23">
        <f t="shared" si="139"/>
        <v>4.7533907128153845E-3</v>
      </c>
    </row>
    <row r="1787" spans="1:29" x14ac:dyDescent="0.3">
      <c r="A1787" s="4" t="s">
        <v>175</v>
      </c>
      <c r="B1787" s="18">
        <v>45566</v>
      </c>
      <c r="C1787" s="4" t="s">
        <v>281</v>
      </c>
      <c r="D1787" s="4">
        <v>10</v>
      </c>
      <c r="E1787" s="15">
        <v>871243.16</v>
      </c>
      <c r="F1787" s="19">
        <v>1.1097999999999999</v>
      </c>
      <c r="G1787" s="20">
        <v>0</v>
      </c>
      <c r="H1787" s="4">
        <v>63.5</v>
      </c>
      <c r="I1787" s="4">
        <v>4</v>
      </c>
      <c r="J1787" s="4">
        <v>1</v>
      </c>
      <c r="K1787" s="21">
        <v>0.86539999999999995</v>
      </c>
      <c r="L1787" s="21">
        <v>7.51E-2</v>
      </c>
      <c r="M1787" s="4">
        <v>1</v>
      </c>
      <c r="N1787" s="4">
        <v>0</v>
      </c>
      <c r="O1787" s="4">
        <v>0</v>
      </c>
      <c r="P1787" s="4">
        <v>97.5</v>
      </c>
      <c r="Q1787" s="15">
        <v>3736.3</v>
      </c>
      <c r="R1787" s="15">
        <v>41069.550000000003</v>
      </c>
      <c r="S1787" s="15">
        <v>21382.06</v>
      </c>
      <c r="T1787" s="15">
        <v>951018.5</v>
      </c>
      <c r="U1787" s="22">
        <f t="shared" si="135"/>
        <v>894666.95000000007</v>
      </c>
      <c r="V1787" s="23">
        <f t="shared" si="136"/>
        <v>5.925389464032501E-2</v>
      </c>
      <c r="W1787" s="24">
        <f>Parametros!$B$4*H1787+Parametros!$B$5*K1787*100+Parametros!$B$6*P1787+Parametros!$B$7*(1-L1787)*100</f>
        <v>81.56049999999999</v>
      </c>
      <c r="X1787" s="16">
        <f>INDEX('Tasa Referencia'!$B$2:$B$37,MATCH(B1787,'Tasa Referencia'!$A$2:$A$37,0))</f>
        <v>9.5200000000000007E-2</v>
      </c>
      <c r="Y1787" s="16">
        <f>INDEX('Catalogo Proveedores'!$N$2:$N$101,MATCH(A1787,'Catalogo Proveedores'!$A$2:$A$101,0))</f>
        <v>3.0800000000000001E-2</v>
      </c>
      <c r="Z1787" s="14">
        <v>1.5E-3</v>
      </c>
      <c r="AA1787" s="16">
        <f t="shared" si="137"/>
        <v>0.1275</v>
      </c>
      <c r="AB1787" s="25">
        <f t="shared" si="138"/>
        <v>1.0050402122422808E-2</v>
      </c>
      <c r="AC1787" s="23">
        <f t="shared" si="139"/>
        <v>4.9203492517902202E-2</v>
      </c>
    </row>
    <row r="1788" spans="1:29" x14ac:dyDescent="0.3">
      <c r="A1788" s="4" t="s">
        <v>175</v>
      </c>
      <c r="B1788" s="18">
        <v>45597</v>
      </c>
      <c r="C1788" s="4" t="s">
        <v>281</v>
      </c>
      <c r="D1788" s="4">
        <v>11</v>
      </c>
      <c r="E1788" s="15">
        <v>893782.93</v>
      </c>
      <c r="F1788" s="19">
        <v>1.1097999999999999</v>
      </c>
      <c r="G1788" s="20">
        <v>0</v>
      </c>
      <c r="H1788" s="4">
        <v>60.9</v>
      </c>
      <c r="I1788" s="4">
        <v>4</v>
      </c>
      <c r="J1788" s="4">
        <v>1</v>
      </c>
      <c r="K1788" s="21">
        <v>0.8528</v>
      </c>
      <c r="L1788" s="21">
        <v>0.19289999999999999</v>
      </c>
      <c r="M1788" s="4">
        <v>0</v>
      </c>
      <c r="N1788" s="4">
        <v>0</v>
      </c>
      <c r="O1788" s="4">
        <v>0</v>
      </c>
      <c r="P1788" s="4">
        <v>96.2</v>
      </c>
      <c r="Q1788" s="15">
        <v>0</v>
      </c>
      <c r="R1788" s="15">
        <v>59079.38</v>
      </c>
      <c r="S1788" s="15">
        <v>53503.48</v>
      </c>
      <c r="T1788" s="15">
        <v>955163.38</v>
      </c>
      <c r="U1788" s="22">
        <f t="shared" si="135"/>
        <v>899358.83000000007</v>
      </c>
      <c r="V1788" s="23">
        <f t="shared" si="136"/>
        <v>5.8424088662192987E-2</v>
      </c>
      <c r="W1788" s="24">
        <f>Parametros!$B$4*H1788+Parametros!$B$5*K1788*100+Parametros!$B$6*P1788+Parametros!$B$7*(1-L1788)*100</f>
        <v>78.245500000000007</v>
      </c>
      <c r="X1788" s="16">
        <f>INDEX('Tasa Referencia'!$B$2:$B$37,MATCH(B1788,'Tasa Referencia'!$A$2:$A$37,0))</f>
        <v>9.5600000000000004E-2</v>
      </c>
      <c r="Y1788" s="16">
        <f>INDEX('Catalogo Proveedores'!$N$2:$N$101,MATCH(A1788,'Catalogo Proveedores'!$A$2:$A$101,0))</f>
        <v>3.0800000000000001E-2</v>
      </c>
      <c r="Z1788" s="14">
        <v>-1.7700000000000001E-3</v>
      </c>
      <c r="AA1788" s="16">
        <f t="shared" si="137"/>
        <v>0.12463000000000002</v>
      </c>
      <c r="AB1788" s="25">
        <f t="shared" si="138"/>
        <v>9.8358986375930435E-3</v>
      </c>
      <c r="AC1788" s="23">
        <f t="shared" si="139"/>
        <v>4.8588190024599943E-2</v>
      </c>
    </row>
    <row r="1789" spans="1:29" x14ac:dyDescent="0.3">
      <c r="A1789" s="4" t="s">
        <v>175</v>
      </c>
      <c r="B1789" s="18">
        <v>45627</v>
      </c>
      <c r="C1789" s="4" t="s">
        <v>281</v>
      </c>
      <c r="D1789" s="4">
        <v>12</v>
      </c>
      <c r="E1789" s="15">
        <v>901278.78</v>
      </c>
      <c r="F1789" s="19">
        <v>1.1097999999999999</v>
      </c>
      <c r="G1789" s="20">
        <v>0</v>
      </c>
      <c r="H1789" s="4">
        <v>61.7</v>
      </c>
      <c r="I1789" s="4">
        <v>6</v>
      </c>
      <c r="J1789" s="4">
        <v>1</v>
      </c>
      <c r="K1789" s="21">
        <v>0.85170000000000001</v>
      </c>
      <c r="L1789" s="21">
        <v>0.1421</v>
      </c>
      <c r="M1789" s="4">
        <v>1</v>
      </c>
      <c r="N1789" s="4">
        <v>0</v>
      </c>
      <c r="O1789" s="4">
        <v>0</v>
      </c>
      <c r="P1789" s="4">
        <v>87.3</v>
      </c>
      <c r="Q1789" s="15">
        <v>3300.85</v>
      </c>
      <c r="R1789" s="15">
        <v>76447.39</v>
      </c>
      <c r="S1789" s="15">
        <v>40217.47</v>
      </c>
      <c r="T1789" s="15">
        <v>965552.79</v>
      </c>
      <c r="U1789" s="22">
        <f t="shared" si="135"/>
        <v>940809.55</v>
      </c>
      <c r="V1789" s="23">
        <f t="shared" si="136"/>
        <v>2.5625983639900197E-2</v>
      </c>
      <c r="W1789" s="24">
        <f>Parametros!$B$4*H1789+Parametros!$B$5*K1789*100+Parametros!$B$6*P1789+Parametros!$B$7*(1-L1789)*100</f>
        <v>77.474499999999992</v>
      </c>
      <c r="X1789" s="16">
        <f>INDEX('Tasa Referencia'!$B$2:$B$37,MATCH(B1789,'Tasa Referencia'!$A$2:$A$37,0))</f>
        <v>9.2399999999999996E-2</v>
      </c>
      <c r="Y1789" s="16">
        <f>INDEX('Catalogo Proveedores'!$N$2:$N$101,MATCH(A1789,'Catalogo Proveedores'!$A$2:$A$101,0))</f>
        <v>3.0800000000000001E-2</v>
      </c>
      <c r="Z1789" s="14">
        <v>1.97E-3</v>
      </c>
      <c r="AA1789" s="16">
        <f t="shared" si="137"/>
        <v>0.12517</v>
      </c>
      <c r="AB1789" s="25">
        <f t="shared" si="138"/>
        <v>9.8762964731844427E-3</v>
      </c>
      <c r="AC1789" s="23">
        <f t="shared" si="139"/>
        <v>1.5749687166715754E-2</v>
      </c>
    </row>
    <row r="1790" spans="1:29" x14ac:dyDescent="0.3">
      <c r="A1790" s="4" t="s">
        <v>175</v>
      </c>
      <c r="B1790" s="18">
        <v>45658</v>
      </c>
      <c r="C1790" s="4" t="s">
        <v>282</v>
      </c>
      <c r="D1790" s="4">
        <v>1</v>
      </c>
      <c r="E1790" s="15">
        <v>897945.23</v>
      </c>
      <c r="F1790" s="19">
        <v>1.1097999999999999</v>
      </c>
      <c r="G1790" s="20">
        <v>0</v>
      </c>
      <c r="H1790" s="4">
        <v>61.2</v>
      </c>
      <c r="I1790" s="4">
        <v>5</v>
      </c>
      <c r="J1790" s="4">
        <v>1</v>
      </c>
      <c r="K1790" s="21">
        <v>0.86229999999999996</v>
      </c>
      <c r="L1790" s="21">
        <v>0.1759</v>
      </c>
      <c r="M1790" s="4">
        <v>3</v>
      </c>
      <c r="N1790" s="4">
        <v>0</v>
      </c>
      <c r="O1790" s="4">
        <v>0</v>
      </c>
      <c r="P1790" s="4">
        <v>94.9</v>
      </c>
      <c r="Q1790" s="15">
        <v>16637.740000000002</v>
      </c>
      <c r="R1790" s="15">
        <v>97471.14</v>
      </c>
      <c r="S1790" s="15">
        <v>49183.05</v>
      </c>
      <c r="T1790" s="15">
        <v>969459.92</v>
      </c>
      <c r="U1790" s="22">
        <f t="shared" si="135"/>
        <v>962871.05999999994</v>
      </c>
      <c r="V1790" s="23">
        <f t="shared" si="136"/>
        <v>6.7964233116518131E-3</v>
      </c>
      <c r="W1790" s="24">
        <f>Parametros!$B$4*H1790+Parametros!$B$5*K1790*100+Parametros!$B$6*P1790+Parametros!$B$7*(1-L1790)*100</f>
        <v>78.630499999999984</v>
      </c>
      <c r="X1790" s="16">
        <f>INDEX('Tasa Referencia'!$B$2:$B$37,MATCH(B1790,'Tasa Referencia'!$A$2:$A$37,0))</f>
        <v>8.8900000000000007E-2</v>
      </c>
      <c r="Y1790" s="16">
        <f>INDEX('Catalogo Proveedores'!$N$2:$N$101,MATCH(A1790,'Catalogo Proveedores'!$A$2:$A$101,0))</f>
        <v>3.0800000000000001E-2</v>
      </c>
      <c r="Z1790" s="14">
        <v>2.81E-3</v>
      </c>
      <c r="AA1790" s="16">
        <f t="shared" si="137"/>
        <v>0.12251000000000001</v>
      </c>
      <c r="AB1790" s="25">
        <f t="shared" si="138"/>
        <v>9.6771276043015053E-3</v>
      </c>
      <c r="AC1790" s="23">
        <f t="shared" si="139"/>
        <v>-2.8807042926496922E-3</v>
      </c>
    </row>
    <row r="1791" spans="1:29" x14ac:dyDescent="0.3">
      <c r="A1791" s="4" t="s">
        <v>175</v>
      </c>
      <c r="B1791" s="18">
        <v>45689</v>
      </c>
      <c r="C1791" s="4" t="s">
        <v>282</v>
      </c>
      <c r="D1791" s="4">
        <v>2</v>
      </c>
      <c r="E1791" s="15">
        <v>968138.41</v>
      </c>
      <c r="F1791" s="19">
        <v>1.1097999999999999</v>
      </c>
      <c r="G1791" s="20">
        <v>0</v>
      </c>
      <c r="H1791" s="4">
        <v>65</v>
      </c>
      <c r="I1791" s="4">
        <v>4</v>
      </c>
      <c r="J1791" s="4">
        <v>1</v>
      </c>
      <c r="K1791" s="21">
        <v>0.87119999999999997</v>
      </c>
      <c r="L1791" s="21">
        <v>0.2092</v>
      </c>
      <c r="M1791" s="4">
        <v>2</v>
      </c>
      <c r="N1791" s="4">
        <v>0</v>
      </c>
      <c r="O1791" s="4">
        <v>0</v>
      </c>
      <c r="P1791" s="4">
        <v>96</v>
      </c>
      <c r="Q1791" s="15">
        <v>51285.56</v>
      </c>
      <c r="R1791" s="15">
        <v>106383.79</v>
      </c>
      <c r="S1791" s="15">
        <v>62683.01</v>
      </c>
      <c r="T1791" s="15">
        <v>1100198.3899999999</v>
      </c>
      <c r="U1791" s="22">
        <f t="shared" si="135"/>
        <v>1063124.75</v>
      </c>
      <c r="V1791" s="23">
        <f t="shared" si="136"/>
        <v>3.3697231642013131E-2</v>
      </c>
      <c r="W1791" s="24">
        <f>Parametros!$B$4*H1791+Parametros!$B$5*K1791*100+Parametros!$B$6*P1791+Parametros!$B$7*(1-L1791)*100</f>
        <v>79.947999999999993</v>
      </c>
      <c r="X1791" s="16">
        <f>INDEX('Tasa Referencia'!$B$2:$B$37,MATCH(B1791,'Tasa Referencia'!$A$2:$A$37,0))</f>
        <v>8.8300000000000003E-2</v>
      </c>
      <c r="Y1791" s="16">
        <f>INDEX('Catalogo Proveedores'!$N$2:$N$101,MATCH(A1791,'Catalogo Proveedores'!$A$2:$A$101,0))</f>
        <v>3.0800000000000001E-2</v>
      </c>
      <c r="Z1791" s="14">
        <v>8.8000000000000003E-4</v>
      </c>
      <c r="AA1791" s="16">
        <f t="shared" si="137"/>
        <v>0.11998000000000002</v>
      </c>
      <c r="AB1791" s="25">
        <f t="shared" si="138"/>
        <v>9.4872907068221934E-3</v>
      </c>
      <c r="AC1791" s="23">
        <f t="shared" si="139"/>
        <v>2.4209940935190938E-2</v>
      </c>
    </row>
    <row r="1792" spans="1:29" x14ac:dyDescent="0.3">
      <c r="A1792" s="4" t="s">
        <v>175</v>
      </c>
      <c r="B1792" s="18">
        <v>45717</v>
      </c>
      <c r="C1792" s="4" t="s">
        <v>282</v>
      </c>
      <c r="D1792" s="4">
        <v>3</v>
      </c>
      <c r="E1792" s="15">
        <v>884821.14</v>
      </c>
      <c r="F1792" s="19">
        <v>1.1097999999999999</v>
      </c>
      <c r="G1792" s="20">
        <v>0</v>
      </c>
      <c r="H1792" s="4">
        <v>67</v>
      </c>
      <c r="I1792" s="4">
        <v>4</v>
      </c>
      <c r="J1792" s="4">
        <v>1</v>
      </c>
      <c r="K1792" s="21">
        <v>0.83950000000000002</v>
      </c>
      <c r="L1792" s="21">
        <v>0.15179999999999999</v>
      </c>
      <c r="M1792" s="4">
        <v>2</v>
      </c>
      <c r="N1792" s="4">
        <v>1</v>
      </c>
      <c r="O1792" s="4">
        <v>4.9000000000000004</v>
      </c>
      <c r="P1792" s="4">
        <v>89.4</v>
      </c>
      <c r="Q1792" s="15">
        <v>37809.620000000003</v>
      </c>
      <c r="R1792" s="15">
        <v>65522.71</v>
      </c>
      <c r="S1792" s="15">
        <v>42076.99</v>
      </c>
      <c r="T1792" s="15">
        <v>918206.15</v>
      </c>
      <c r="U1792" s="22">
        <f t="shared" si="135"/>
        <v>946076.48</v>
      </c>
      <c r="V1792" s="23">
        <f t="shared" si="136"/>
        <v>-3.035302039743467E-2</v>
      </c>
      <c r="W1792" s="24">
        <f>Parametros!$B$4*H1792+Parametros!$B$5*K1792*100+Parametros!$B$6*P1792+Parametros!$B$7*(1-L1792)*100</f>
        <v>79.238000000000014</v>
      </c>
      <c r="X1792" s="16">
        <f>INDEX('Tasa Referencia'!$B$2:$B$37,MATCH(B1792,'Tasa Referencia'!$A$2:$A$37,0))</f>
        <v>8.6800000000000002E-2</v>
      </c>
      <c r="Y1792" s="16">
        <f>INDEX('Catalogo Proveedores'!$N$2:$N$101,MATCH(A1792,'Catalogo Proveedores'!$A$2:$A$101,0))</f>
        <v>3.0800000000000001E-2</v>
      </c>
      <c r="Z1792" s="14">
        <v>2.47E-3</v>
      </c>
      <c r="AA1792" s="16">
        <f t="shared" si="137"/>
        <v>0.12007000000000001</v>
      </c>
      <c r="AB1792" s="25">
        <f t="shared" si="138"/>
        <v>9.4940505381060358E-3</v>
      </c>
      <c r="AC1792" s="23">
        <f t="shared" si="139"/>
        <v>-3.9847070935540706E-2</v>
      </c>
    </row>
    <row r="1793" spans="1:29" x14ac:dyDescent="0.3">
      <c r="A1793" s="4" t="s">
        <v>175</v>
      </c>
      <c r="B1793" s="18">
        <v>45748</v>
      </c>
      <c r="C1793" s="4" t="s">
        <v>282</v>
      </c>
      <c r="D1793" s="4">
        <v>4</v>
      </c>
      <c r="E1793" s="15">
        <v>932827.55</v>
      </c>
      <c r="F1793" s="19">
        <v>1.1097999999999999</v>
      </c>
      <c r="G1793" s="20">
        <v>0</v>
      </c>
      <c r="H1793" s="4">
        <v>65</v>
      </c>
      <c r="I1793" s="4">
        <v>6</v>
      </c>
      <c r="J1793" s="4">
        <v>1</v>
      </c>
      <c r="K1793" s="21">
        <v>0.83699999999999997</v>
      </c>
      <c r="L1793" s="21">
        <v>0.1598</v>
      </c>
      <c r="M1793" s="4">
        <v>2</v>
      </c>
      <c r="N1793" s="4">
        <v>0</v>
      </c>
      <c r="O1793" s="4">
        <v>0</v>
      </c>
      <c r="P1793" s="4">
        <v>93.1</v>
      </c>
      <c r="Q1793" s="15">
        <v>5338</v>
      </c>
      <c r="R1793" s="15">
        <v>85899.99</v>
      </c>
      <c r="S1793" s="15">
        <v>46595.12</v>
      </c>
      <c r="T1793" s="15">
        <v>1065693.19</v>
      </c>
      <c r="U1793" s="22">
        <f t="shared" si="135"/>
        <v>977470.42</v>
      </c>
      <c r="V1793" s="23">
        <f t="shared" si="136"/>
        <v>8.278439876302475E-2</v>
      </c>
      <c r="W1793" s="24">
        <f>Parametros!$B$4*H1793+Parametros!$B$5*K1793*100+Parametros!$B$6*P1793+Parametros!$B$7*(1-L1793)*100</f>
        <v>79.082999999999998</v>
      </c>
      <c r="X1793" s="16">
        <f>INDEX('Tasa Referencia'!$B$2:$B$37,MATCH(B1793,'Tasa Referencia'!$A$2:$A$37,0))</f>
        <v>8.4000000000000005E-2</v>
      </c>
      <c r="Y1793" s="16">
        <f>INDEX('Catalogo Proveedores'!$N$2:$N$101,MATCH(A1793,'Catalogo Proveedores'!$A$2:$A$101,0))</f>
        <v>3.0800000000000001E-2</v>
      </c>
      <c r="Z1793" s="14">
        <v>-1.73E-3</v>
      </c>
      <c r="AA1793" s="16">
        <f t="shared" si="137"/>
        <v>0.11307000000000002</v>
      </c>
      <c r="AB1793" s="25">
        <f t="shared" si="138"/>
        <v>8.9667932582944143E-3</v>
      </c>
      <c r="AC1793" s="23">
        <f t="shared" si="139"/>
        <v>7.3817605504730335E-2</v>
      </c>
    </row>
    <row r="1794" spans="1:29" x14ac:dyDescent="0.3">
      <c r="A1794" s="4" t="s">
        <v>175</v>
      </c>
      <c r="B1794" s="18">
        <v>45778</v>
      </c>
      <c r="C1794" s="4" t="s">
        <v>282</v>
      </c>
      <c r="D1794" s="4">
        <v>5</v>
      </c>
      <c r="E1794" s="15">
        <v>1129694.73</v>
      </c>
      <c r="F1794" s="19">
        <v>1.1097999999999999</v>
      </c>
      <c r="G1794" s="20">
        <v>0</v>
      </c>
      <c r="H1794" s="4">
        <v>70.2</v>
      </c>
      <c r="I1794" s="4">
        <v>5</v>
      </c>
      <c r="J1794" s="4">
        <v>1</v>
      </c>
      <c r="K1794" s="21">
        <v>0.80940000000000001</v>
      </c>
      <c r="L1794" s="21">
        <v>0.1421</v>
      </c>
      <c r="M1794" s="4">
        <v>1</v>
      </c>
      <c r="N1794" s="4">
        <v>0</v>
      </c>
      <c r="O1794" s="4">
        <v>0</v>
      </c>
      <c r="P1794" s="4">
        <v>97.7</v>
      </c>
      <c r="Q1794" s="15">
        <v>2334.3000000000002</v>
      </c>
      <c r="R1794" s="15">
        <v>90075.38</v>
      </c>
      <c r="S1794" s="15">
        <v>50430.91</v>
      </c>
      <c r="T1794" s="15">
        <v>1203386.1299999999</v>
      </c>
      <c r="U1794" s="22">
        <f t="shared" ref="U1794:U1857" si="140">E1794+Q1794+R1794-S1794</f>
        <v>1171673.5000000002</v>
      </c>
      <c r="V1794" s="23">
        <f t="shared" ref="V1794:V1857" si="141">IF(T1794=0,0,(T1794-U1794)/T1794)</f>
        <v>2.6352829910046959E-2</v>
      </c>
      <c r="W1794" s="24">
        <f>Parametros!$B$4*H1794+Parametros!$B$5*K1794*100+Parametros!$B$6*P1794+Parametros!$B$7*(1-L1794)*100</f>
        <v>81.260499999999993</v>
      </c>
      <c r="X1794" s="16">
        <f>INDEX('Tasa Referencia'!$B$2:$B$37,MATCH(B1794,'Tasa Referencia'!$A$2:$A$37,0))</f>
        <v>8.1699999999999995E-2</v>
      </c>
      <c r="Y1794" s="16">
        <f>INDEX('Catalogo Proveedores'!$N$2:$N$101,MATCH(A1794,'Catalogo Proveedores'!$A$2:$A$101,0))</f>
        <v>3.0800000000000001E-2</v>
      </c>
      <c r="Z1794" s="14">
        <v>-1.9599999999999999E-3</v>
      </c>
      <c r="AA1794" s="16">
        <f t="shared" ref="AA1794:AA1857" si="142">X1794+Y1794+Z1794</f>
        <v>0.11053999999999999</v>
      </c>
      <c r="AB1794" s="25">
        <f t="shared" ref="AB1794:AB1857" si="143">(1+AA1794)^(1/12)-1</f>
        <v>8.7754793536798381E-3</v>
      </c>
      <c r="AC1794" s="23">
        <f t="shared" ref="AC1794:AC1857" si="144">V1794-AB1794</f>
        <v>1.7577350556367121E-2</v>
      </c>
    </row>
    <row r="1795" spans="1:29" x14ac:dyDescent="0.3">
      <c r="A1795" s="4" t="s">
        <v>175</v>
      </c>
      <c r="B1795" s="18">
        <v>45809</v>
      </c>
      <c r="C1795" s="4" t="s">
        <v>282</v>
      </c>
      <c r="D1795" s="4">
        <v>6</v>
      </c>
      <c r="E1795" s="15">
        <v>1091921.81</v>
      </c>
      <c r="F1795" s="19">
        <v>1.1097999999999999</v>
      </c>
      <c r="G1795" s="20">
        <v>0</v>
      </c>
      <c r="H1795" s="4">
        <v>69.599999999999994</v>
      </c>
      <c r="I1795" s="4">
        <v>6</v>
      </c>
      <c r="J1795" s="4">
        <v>1</v>
      </c>
      <c r="K1795" s="21">
        <v>0.86729999999999996</v>
      </c>
      <c r="L1795" s="21">
        <v>0.17480000000000001</v>
      </c>
      <c r="M1795" s="4">
        <v>0</v>
      </c>
      <c r="N1795" s="4">
        <v>0</v>
      </c>
      <c r="O1795" s="4">
        <v>0</v>
      </c>
      <c r="P1795" s="4">
        <v>98.3</v>
      </c>
      <c r="Q1795" s="15">
        <v>0</v>
      </c>
      <c r="R1795" s="15">
        <v>101894.43</v>
      </c>
      <c r="S1795" s="15">
        <v>59432.959999999999</v>
      </c>
      <c r="T1795" s="15">
        <v>1206725.55</v>
      </c>
      <c r="U1795" s="22">
        <f t="shared" si="140"/>
        <v>1134383.28</v>
      </c>
      <c r="V1795" s="23">
        <f t="shared" si="141"/>
        <v>5.9949232035403588E-2</v>
      </c>
      <c r="W1795" s="24">
        <f>Parametros!$B$4*H1795+Parametros!$B$5*K1795*100+Parametros!$B$6*P1795+Parametros!$B$7*(1-L1795)*100</f>
        <v>82.416999999999987</v>
      </c>
      <c r="X1795" s="16">
        <f>INDEX('Tasa Referencia'!$B$2:$B$37,MATCH(B1795,'Tasa Referencia'!$A$2:$A$37,0))</f>
        <v>8.1600000000000006E-2</v>
      </c>
      <c r="Y1795" s="16">
        <f>INDEX('Catalogo Proveedores'!$N$2:$N$101,MATCH(A1795,'Catalogo Proveedores'!$A$2:$A$101,0))</f>
        <v>3.0800000000000001E-2</v>
      </c>
      <c r="Z1795" s="14">
        <v>1.8600000000000001E-3</v>
      </c>
      <c r="AA1795" s="16">
        <f t="shared" si="142"/>
        <v>0.11426</v>
      </c>
      <c r="AB1795" s="25">
        <f t="shared" si="143"/>
        <v>9.056641047416214E-3</v>
      </c>
      <c r="AC1795" s="23">
        <f t="shared" si="144"/>
        <v>5.0892590987987374E-2</v>
      </c>
    </row>
    <row r="1796" spans="1:29" x14ac:dyDescent="0.3">
      <c r="A1796" s="4" t="s">
        <v>175</v>
      </c>
      <c r="B1796" s="18">
        <v>45839</v>
      </c>
      <c r="C1796" s="4" t="s">
        <v>282</v>
      </c>
      <c r="D1796" s="4">
        <v>7</v>
      </c>
      <c r="E1796" s="15">
        <v>1111233.8700000001</v>
      </c>
      <c r="F1796" s="19">
        <v>1.1097999999999999</v>
      </c>
      <c r="G1796" s="20">
        <v>0</v>
      </c>
      <c r="H1796" s="4">
        <v>70.599999999999994</v>
      </c>
      <c r="I1796" s="4">
        <v>4</v>
      </c>
      <c r="J1796" s="4">
        <v>1</v>
      </c>
      <c r="K1796" s="21">
        <v>0.83609999999999995</v>
      </c>
      <c r="L1796" s="21">
        <v>6.7299999999999999E-2</v>
      </c>
      <c r="M1796" s="4">
        <v>2</v>
      </c>
      <c r="N1796" s="4">
        <v>0</v>
      </c>
      <c r="O1796" s="4">
        <v>0</v>
      </c>
      <c r="P1796" s="4">
        <v>96.2</v>
      </c>
      <c r="Q1796" s="15">
        <v>18431.09</v>
      </c>
      <c r="R1796" s="15">
        <v>41455.94</v>
      </c>
      <c r="S1796" s="15">
        <v>24659.54</v>
      </c>
      <c r="T1796" s="15">
        <v>1174868.73</v>
      </c>
      <c r="U1796" s="22">
        <f t="shared" si="140"/>
        <v>1146461.3600000001</v>
      </c>
      <c r="V1796" s="23">
        <f t="shared" si="141"/>
        <v>2.4179186384507723E-2</v>
      </c>
      <c r="W1796" s="24">
        <f>Parametros!$B$4*H1796+Parametros!$B$5*K1796*100+Parametros!$B$6*P1796+Parametros!$B$7*(1-L1796)*100</f>
        <v>83.023499999999984</v>
      </c>
      <c r="X1796" s="16">
        <f>INDEX('Tasa Referencia'!$B$2:$B$37,MATCH(B1796,'Tasa Referencia'!$A$2:$A$37,0))</f>
        <v>8.0699999999999994E-2</v>
      </c>
      <c r="Y1796" s="16">
        <f>INDEX('Catalogo Proveedores'!$N$2:$N$101,MATCH(A1796,'Catalogo Proveedores'!$A$2:$A$101,0))</f>
        <v>3.0800000000000001E-2</v>
      </c>
      <c r="Z1796" s="14">
        <v>2.4199999999999998E-3</v>
      </c>
      <c r="AA1796" s="16">
        <f t="shared" si="142"/>
        <v>0.11391999999999999</v>
      </c>
      <c r="AB1796" s="25">
        <f t="shared" si="143"/>
        <v>9.0309792293934432E-3</v>
      </c>
      <c r="AC1796" s="23">
        <f t="shared" si="144"/>
        <v>1.5148207155114279E-2</v>
      </c>
    </row>
    <row r="1797" spans="1:29" x14ac:dyDescent="0.3">
      <c r="A1797" s="4" t="s">
        <v>175</v>
      </c>
      <c r="B1797" s="18">
        <v>45870</v>
      </c>
      <c r="C1797" s="4" t="s">
        <v>282</v>
      </c>
      <c r="D1797" s="4">
        <v>8</v>
      </c>
      <c r="E1797" s="15">
        <v>1033351.46</v>
      </c>
      <c r="F1797" s="19">
        <v>1.1639999999999999</v>
      </c>
      <c r="G1797" s="20">
        <v>4.8800000000000003E-2</v>
      </c>
      <c r="H1797" s="4">
        <v>69</v>
      </c>
      <c r="I1797" s="4">
        <v>5</v>
      </c>
      <c r="J1797" s="4">
        <v>1</v>
      </c>
      <c r="K1797" s="21">
        <v>0.83540000000000003</v>
      </c>
      <c r="L1797" s="21">
        <v>0.12470000000000001</v>
      </c>
      <c r="M1797" s="4">
        <v>1</v>
      </c>
      <c r="N1797" s="4">
        <v>0</v>
      </c>
      <c r="O1797" s="4">
        <v>0</v>
      </c>
      <c r="P1797" s="4">
        <v>86.8</v>
      </c>
      <c r="Q1797" s="15">
        <v>3012.32</v>
      </c>
      <c r="R1797" s="15">
        <v>65061.04</v>
      </c>
      <c r="S1797" s="15">
        <v>40735.58</v>
      </c>
      <c r="T1797" s="15">
        <v>1170680.8500000001</v>
      </c>
      <c r="U1797" s="22">
        <f t="shared" si="140"/>
        <v>1060689.2399999998</v>
      </c>
      <c r="V1797" s="23">
        <f t="shared" si="141"/>
        <v>9.3955248349710627E-2</v>
      </c>
      <c r="W1797" s="24">
        <f>Parametros!$B$4*H1797+Parametros!$B$5*K1797*100+Parametros!$B$6*P1797+Parametros!$B$7*(1-L1797)*100</f>
        <v>79.70150000000001</v>
      </c>
      <c r="X1797" s="16">
        <f>INDEX('Tasa Referencia'!$B$2:$B$37,MATCH(B1797,'Tasa Referencia'!$A$2:$A$37,0))</f>
        <v>7.7399999999999997E-2</v>
      </c>
      <c r="Y1797" s="16">
        <f>INDEX('Catalogo Proveedores'!$N$2:$N$101,MATCH(A1797,'Catalogo Proveedores'!$A$2:$A$101,0))</f>
        <v>3.0800000000000001E-2</v>
      </c>
      <c r="Z1797" s="14">
        <v>1.2600000000000001E-3</v>
      </c>
      <c r="AA1797" s="16">
        <f t="shared" si="142"/>
        <v>0.10945999999999999</v>
      </c>
      <c r="AB1797" s="25">
        <f t="shared" si="143"/>
        <v>8.6936900566205733E-3</v>
      </c>
      <c r="AC1797" s="23">
        <f t="shared" si="144"/>
        <v>8.5261558293090053E-2</v>
      </c>
    </row>
    <row r="1798" spans="1:29" x14ac:dyDescent="0.3">
      <c r="A1798" s="4" t="s">
        <v>175</v>
      </c>
      <c r="B1798" s="18">
        <v>45901</v>
      </c>
      <c r="C1798" s="4" t="s">
        <v>282</v>
      </c>
      <c r="D1798" s="4">
        <v>9</v>
      </c>
      <c r="E1798" s="15">
        <v>1017121.19</v>
      </c>
      <c r="F1798" s="19">
        <v>1.1639999999999999</v>
      </c>
      <c r="G1798" s="20">
        <v>0</v>
      </c>
      <c r="H1798" s="4">
        <v>69.900000000000006</v>
      </c>
      <c r="I1798" s="4">
        <v>5</v>
      </c>
      <c r="J1798" s="4">
        <v>1</v>
      </c>
      <c r="K1798" s="21">
        <v>0.80289999999999995</v>
      </c>
      <c r="L1798" s="21">
        <v>8.1699999999999995E-2</v>
      </c>
      <c r="M1798" s="4">
        <v>1</v>
      </c>
      <c r="N1798" s="4">
        <v>0</v>
      </c>
      <c r="O1798" s="4">
        <v>0</v>
      </c>
      <c r="P1798" s="4">
        <v>93.3</v>
      </c>
      <c r="Q1798" s="15">
        <v>11936.4</v>
      </c>
      <c r="R1798" s="15">
        <v>26634.98</v>
      </c>
      <c r="S1798" s="15">
        <v>26950.65</v>
      </c>
      <c r="T1798" s="15">
        <v>1125475.3600000001</v>
      </c>
      <c r="U1798" s="22">
        <f t="shared" si="140"/>
        <v>1028741.92</v>
      </c>
      <c r="V1798" s="23">
        <f t="shared" si="141"/>
        <v>8.5948962934204134E-2</v>
      </c>
      <c r="W1798" s="24">
        <f>Parametros!$B$4*H1798+Parametros!$B$5*K1798*100+Parametros!$B$6*P1798+Parametros!$B$7*(1-L1798)*100</f>
        <v>80.986499999999992</v>
      </c>
      <c r="X1798" s="16">
        <f>INDEX('Tasa Referencia'!$B$2:$B$37,MATCH(B1798,'Tasa Referencia'!$A$2:$A$37,0))</f>
        <v>7.4899999999999994E-2</v>
      </c>
      <c r="Y1798" s="16">
        <f>INDEX('Catalogo Proveedores'!$N$2:$N$101,MATCH(A1798,'Catalogo Proveedores'!$A$2:$A$101,0))</f>
        <v>3.0800000000000001E-2</v>
      </c>
      <c r="Z1798" s="14">
        <v>1.7000000000000001E-4</v>
      </c>
      <c r="AA1798" s="16">
        <f t="shared" si="142"/>
        <v>0.10586999999999999</v>
      </c>
      <c r="AB1798" s="25">
        <f t="shared" si="143"/>
        <v>8.4212908701770672E-3</v>
      </c>
      <c r="AC1798" s="23">
        <f t="shared" si="144"/>
        <v>7.7527672064027067E-2</v>
      </c>
    </row>
    <row r="1799" spans="1:29" x14ac:dyDescent="0.3">
      <c r="A1799" s="4" t="s">
        <v>175</v>
      </c>
      <c r="B1799" s="18">
        <v>45931</v>
      </c>
      <c r="C1799" s="4" t="s">
        <v>282</v>
      </c>
      <c r="D1799" s="4">
        <v>10</v>
      </c>
      <c r="E1799" s="15">
        <v>1027854.78</v>
      </c>
      <c r="F1799" s="19">
        <v>1.1639999999999999</v>
      </c>
      <c r="G1799" s="20">
        <v>0</v>
      </c>
      <c r="H1799" s="4">
        <v>71</v>
      </c>
      <c r="I1799" s="4">
        <v>5</v>
      </c>
      <c r="J1799" s="4">
        <v>1</v>
      </c>
      <c r="K1799" s="21">
        <v>0.87270000000000003</v>
      </c>
      <c r="L1799" s="21">
        <v>8.1600000000000006E-2</v>
      </c>
      <c r="M1799" s="4">
        <v>2</v>
      </c>
      <c r="N1799" s="4">
        <v>0</v>
      </c>
      <c r="O1799" s="4">
        <v>0</v>
      </c>
      <c r="P1799" s="4">
        <v>96.5</v>
      </c>
      <c r="Q1799" s="15">
        <v>8423.7800000000007</v>
      </c>
      <c r="R1799" s="15">
        <v>41309.79</v>
      </c>
      <c r="S1799" s="15">
        <v>27210.92</v>
      </c>
      <c r="T1799" s="15">
        <v>1097318.93</v>
      </c>
      <c r="U1799" s="22">
        <f t="shared" si="140"/>
        <v>1050377.4300000002</v>
      </c>
      <c r="V1799" s="23">
        <f t="shared" si="141"/>
        <v>4.2778356152116843E-2</v>
      </c>
      <c r="W1799" s="24">
        <f>Parametros!$B$4*H1799+Parametros!$B$5*K1799*100+Parametros!$B$6*P1799+Parametros!$B$7*(1-L1799)*100</f>
        <v>84.106999999999985</v>
      </c>
      <c r="X1799" s="16">
        <f>INDEX('Tasa Referencia'!$B$2:$B$37,MATCH(B1799,'Tasa Referencia'!$A$2:$A$37,0))</f>
        <v>7.4300000000000005E-2</v>
      </c>
      <c r="Y1799" s="16">
        <f>INDEX('Catalogo Proveedores'!$N$2:$N$101,MATCH(A1799,'Catalogo Proveedores'!$A$2:$A$101,0))</f>
        <v>3.0800000000000001E-2</v>
      </c>
      <c r="Z1799" s="14">
        <v>-3.9100000000000003E-3</v>
      </c>
      <c r="AA1799" s="16">
        <f t="shared" si="142"/>
        <v>0.10119</v>
      </c>
      <c r="AB1799" s="25">
        <f t="shared" si="143"/>
        <v>8.0649657994424917E-3</v>
      </c>
      <c r="AC1799" s="23">
        <f t="shared" si="144"/>
        <v>3.4713390352674352E-2</v>
      </c>
    </row>
    <row r="1800" spans="1:29" x14ac:dyDescent="0.3">
      <c r="A1800" s="4" t="s">
        <v>175</v>
      </c>
      <c r="B1800" s="18">
        <v>45962</v>
      </c>
      <c r="C1800" s="4" t="s">
        <v>282</v>
      </c>
      <c r="D1800" s="4">
        <v>11</v>
      </c>
      <c r="E1800" s="15">
        <v>965960.69</v>
      </c>
      <c r="F1800" s="19">
        <v>1.1639999999999999</v>
      </c>
      <c r="G1800" s="20">
        <v>0</v>
      </c>
      <c r="H1800" s="4">
        <v>72.3</v>
      </c>
      <c r="I1800" s="4">
        <v>4</v>
      </c>
      <c r="J1800" s="4">
        <v>0</v>
      </c>
      <c r="K1800" s="21">
        <v>0.92800000000000005</v>
      </c>
      <c r="L1800" s="21">
        <v>9.5200000000000007E-2</v>
      </c>
      <c r="M1800" s="4">
        <v>1</v>
      </c>
      <c r="N1800" s="4">
        <v>0</v>
      </c>
      <c r="O1800" s="4">
        <v>0</v>
      </c>
      <c r="P1800" s="4">
        <v>91.8</v>
      </c>
      <c r="Q1800" s="15">
        <v>1883.35</v>
      </c>
      <c r="R1800" s="15">
        <v>32162.86</v>
      </c>
      <c r="S1800" s="15">
        <v>27596.84</v>
      </c>
      <c r="T1800" s="15">
        <v>1053649.48</v>
      </c>
      <c r="U1800" s="22">
        <f t="shared" si="140"/>
        <v>972410.05999999994</v>
      </c>
      <c r="V1800" s="23">
        <f t="shared" si="141"/>
        <v>7.7102890042711397E-2</v>
      </c>
      <c r="W1800" s="24">
        <f>Parametros!$B$4*H1800+Parametros!$B$5*K1800*100+Parametros!$B$6*P1800+Parametros!$B$7*(1-L1800)*100</f>
        <v>85.076999999999998</v>
      </c>
      <c r="X1800" s="16">
        <f>INDEX('Tasa Referencia'!$B$2:$B$37,MATCH(B1800,'Tasa Referencia'!$A$2:$A$37,0))</f>
        <v>7.2800000000000004E-2</v>
      </c>
      <c r="Y1800" s="16">
        <f>INDEX('Catalogo Proveedores'!$N$2:$N$101,MATCH(A1800,'Catalogo Proveedores'!$A$2:$A$101,0))</f>
        <v>3.0800000000000001E-2</v>
      </c>
      <c r="Z1800" s="14">
        <v>-3.32E-3</v>
      </c>
      <c r="AA1800" s="16">
        <f t="shared" si="142"/>
        <v>0.10027999999999999</v>
      </c>
      <c r="AB1800" s="25">
        <f t="shared" si="143"/>
        <v>7.9955192044733892E-3</v>
      </c>
      <c r="AC1800" s="23">
        <f t="shared" si="144"/>
        <v>6.9107370838238008E-2</v>
      </c>
    </row>
    <row r="1801" spans="1:29" x14ac:dyDescent="0.3">
      <c r="A1801" s="4" t="s">
        <v>175</v>
      </c>
      <c r="B1801" s="18">
        <v>45992</v>
      </c>
      <c r="C1801" s="4" t="s">
        <v>282</v>
      </c>
      <c r="D1801" s="4">
        <v>12</v>
      </c>
      <c r="E1801" s="15">
        <v>833697.79</v>
      </c>
      <c r="F1801" s="19">
        <v>1.1639999999999999</v>
      </c>
      <c r="G1801" s="20">
        <v>0</v>
      </c>
      <c r="H1801" s="4">
        <v>74.900000000000006</v>
      </c>
      <c r="I1801" s="4">
        <v>5</v>
      </c>
      <c r="J1801" s="4">
        <v>0</v>
      </c>
      <c r="K1801" s="21">
        <v>0.94769999999999999</v>
      </c>
      <c r="L1801" s="21">
        <v>0.13250000000000001</v>
      </c>
      <c r="M1801" s="4">
        <v>1</v>
      </c>
      <c r="N1801" s="4">
        <v>1</v>
      </c>
      <c r="O1801" s="4">
        <v>3.2</v>
      </c>
      <c r="P1801" s="4">
        <v>96</v>
      </c>
      <c r="Q1801" s="15">
        <v>16879.509999999998</v>
      </c>
      <c r="R1801" s="15">
        <v>55051.18</v>
      </c>
      <c r="S1801" s="15">
        <v>33149.800000000003</v>
      </c>
      <c r="T1801" s="15">
        <v>895219.07</v>
      </c>
      <c r="U1801" s="22">
        <f t="shared" si="140"/>
        <v>872478.68</v>
      </c>
      <c r="V1801" s="23">
        <f t="shared" si="141"/>
        <v>2.540203930195533E-2</v>
      </c>
      <c r="W1801" s="24">
        <f>Parametros!$B$4*H1801+Parametros!$B$5*K1801*100+Parametros!$B$6*P1801+Parametros!$B$7*(1-L1801)*100</f>
        <v>86.858500000000006</v>
      </c>
      <c r="X1801" s="16">
        <f>INDEX('Tasa Referencia'!$B$2:$B$37,MATCH(B1801,'Tasa Referencia'!$A$2:$A$37,0))</f>
        <v>6.9599999999999995E-2</v>
      </c>
      <c r="Y1801" s="16">
        <f>INDEX('Catalogo Proveedores'!$N$2:$N$101,MATCH(A1801,'Catalogo Proveedores'!$A$2:$A$101,0))</f>
        <v>3.0800000000000001E-2</v>
      </c>
      <c r="Z1801" s="14">
        <v>1.2700000000000001E-3</v>
      </c>
      <c r="AA1801" s="16">
        <f t="shared" si="142"/>
        <v>0.10166999999999998</v>
      </c>
      <c r="AB1801" s="25">
        <f t="shared" si="143"/>
        <v>8.1015757805265043E-3</v>
      </c>
      <c r="AC1801" s="23">
        <f t="shared" si="144"/>
        <v>1.7300463521428826E-2</v>
      </c>
    </row>
    <row r="1802" spans="1:29" x14ac:dyDescent="0.3">
      <c r="A1802" s="4" t="s">
        <v>177</v>
      </c>
      <c r="B1802" s="18">
        <v>44927</v>
      </c>
      <c r="C1802" s="4" t="s">
        <v>279</v>
      </c>
      <c r="D1802" s="4">
        <v>1</v>
      </c>
      <c r="E1802" s="15">
        <v>254756.72</v>
      </c>
      <c r="F1802" s="19">
        <v>1</v>
      </c>
      <c r="G1802" s="20">
        <v>0</v>
      </c>
      <c r="H1802" s="4">
        <v>87.9</v>
      </c>
      <c r="I1802" s="4">
        <v>4</v>
      </c>
      <c r="J1802" s="4">
        <v>2</v>
      </c>
      <c r="K1802" s="21">
        <v>0.622</v>
      </c>
      <c r="L1802" s="21">
        <v>4.9500000000000002E-2</v>
      </c>
      <c r="M1802" s="4">
        <v>5</v>
      </c>
      <c r="N1802" s="4">
        <v>4</v>
      </c>
      <c r="O1802" s="4">
        <v>83</v>
      </c>
      <c r="P1802" s="4">
        <v>79.599999999999994</v>
      </c>
      <c r="Q1802" s="15">
        <v>95172.85</v>
      </c>
      <c r="R1802" s="15">
        <v>6656.41</v>
      </c>
      <c r="S1802" s="15">
        <v>1440.86</v>
      </c>
      <c r="T1802" s="15">
        <v>246610.45</v>
      </c>
      <c r="U1802" s="22">
        <f t="shared" si="140"/>
        <v>355145.12</v>
      </c>
      <c r="V1802" s="23">
        <f t="shared" si="141"/>
        <v>-0.44010572139177384</v>
      </c>
      <c r="W1802" s="24">
        <f>Parametros!$B$4*H1802+Parametros!$B$5*K1802*100+Parametros!$B$6*P1802+Parametros!$B$7*(1-L1802)*100</f>
        <v>79.602499999999992</v>
      </c>
      <c r="X1802" s="16">
        <f>INDEX('Tasa Referencia'!$B$2:$B$37,MATCH(B1802,'Tasa Referencia'!$A$2:$A$37,0))</f>
        <v>0.1125</v>
      </c>
      <c r="Y1802" s="16">
        <f>INDEX('Catalogo Proveedores'!$N$2:$N$101,MATCH(A1802,'Catalogo Proveedores'!$A$2:$A$101,0))</f>
        <v>3.6699999999999997E-2</v>
      </c>
      <c r="Z1802" s="14">
        <v>2.1800000000000001E-3</v>
      </c>
      <c r="AA1802" s="16">
        <f t="shared" si="142"/>
        <v>0.15137999999999999</v>
      </c>
      <c r="AB1802" s="25">
        <f t="shared" si="143"/>
        <v>1.181603280984822E-2</v>
      </c>
      <c r="AC1802" s="23">
        <f t="shared" si="144"/>
        <v>-0.45192175420162206</v>
      </c>
    </row>
    <row r="1803" spans="1:29" x14ac:dyDescent="0.3">
      <c r="A1803" s="4" t="s">
        <v>177</v>
      </c>
      <c r="B1803" s="18">
        <v>44958</v>
      </c>
      <c r="C1803" s="4" t="s">
        <v>279</v>
      </c>
      <c r="D1803" s="4">
        <v>2</v>
      </c>
      <c r="E1803" s="15">
        <v>265796.01</v>
      </c>
      <c r="F1803" s="19">
        <v>1</v>
      </c>
      <c r="G1803" s="20">
        <v>0</v>
      </c>
      <c r="H1803" s="4">
        <v>84.9</v>
      </c>
      <c r="I1803" s="4">
        <v>5</v>
      </c>
      <c r="J1803" s="4">
        <v>1</v>
      </c>
      <c r="K1803" s="21">
        <v>0.76949999999999996</v>
      </c>
      <c r="L1803" s="21">
        <v>6.0100000000000001E-2</v>
      </c>
      <c r="M1803" s="4">
        <v>2</v>
      </c>
      <c r="N1803" s="4">
        <v>0</v>
      </c>
      <c r="O1803" s="4">
        <v>0</v>
      </c>
      <c r="P1803" s="4">
        <v>86.9</v>
      </c>
      <c r="Q1803" s="15">
        <v>1528.38</v>
      </c>
      <c r="R1803" s="15">
        <v>9200.43</v>
      </c>
      <c r="S1803" s="15">
        <v>1597.01</v>
      </c>
      <c r="T1803" s="15">
        <v>285666.56</v>
      </c>
      <c r="U1803" s="22">
        <f t="shared" si="140"/>
        <v>274927.81</v>
      </c>
      <c r="V1803" s="23">
        <f t="shared" si="141"/>
        <v>3.7591904351702912E-2</v>
      </c>
      <c r="W1803" s="24">
        <f>Parametros!$B$4*H1803+Parametros!$B$5*K1803*100+Parametros!$B$6*P1803+Parametros!$B$7*(1-L1803)*100</f>
        <v>84.278500000000008</v>
      </c>
      <c r="X1803" s="16">
        <f>INDEX('Tasa Referencia'!$B$2:$B$37,MATCH(B1803,'Tasa Referencia'!$A$2:$A$37,0))</f>
        <v>0.11409999999999999</v>
      </c>
      <c r="Y1803" s="16">
        <f>INDEX('Catalogo Proveedores'!$N$2:$N$101,MATCH(A1803,'Catalogo Proveedores'!$A$2:$A$101,0))</f>
        <v>3.6699999999999997E-2</v>
      </c>
      <c r="Z1803" s="14">
        <v>8.0999999999999996E-4</v>
      </c>
      <c r="AA1803" s="16">
        <f t="shared" si="142"/>
        <v>0.15160999999999999</v>
      </c>
      <c r="AB1803" s="25">
        <f t="shared" si="143"/>
        <v>1.1832874656398928E-2</v>
      </c>
      <c r="AC1803" s="23">
        <f t="shared" si="144"/>
        <v>2.5759029695303984E-2</v>
      </c>
    </row>
    <row r="1804" spans="1:29" x14ac:dyDescent="0.3">
      <c r="A1804" s="4" t="s">
        <v>177</v>
      </c>
      <c r="B1804" s="18">
        <v>44986</v>
      </c>
      <c r="C1804" s="4" t="s">
        <v>279</v>
      </c>
      <c r="D1804" s="4">
        <v>3</v>
      </c>
      <c r="E1804" s="15">
        <v>266851.51</v>
      </c>
      <c r="F1804" s="19">
        <v>1</v>
      </c>
      <c r="G1804" s="20">
        <v>0</v>
      </c>
      <c r="H1804" s="4">
        <v>81.5</v>
      </c>
      <c r="I1804" s="4">
        <v>4</v>
      </c>
      <c r="J1804" s="4">
        <v>1</v>
      </c>
      <c r="K1804" s="21">
        <v>0.8679</v>
      </c>
      <c r="L1804" s="21">
        <v>4.4299999999999999E-2</v>
      </c>
      <c r="M1804" s="4">
        <v>2</v>
      </c>
      <c r="N1804" s="4">
        <v>1</v>
      </c>
      <c r="O1804" s="4">
        <v>4</v>
      </c>
      <c r="P1804" s="4">
        <v>82.4</v>
      </c>
      <c r="Q1804" s="15">
        <v>9142.64</v>
      </c>
      <c r="R1804" s="15">
        <v>4235.83</v>
      </c>
      <c r="S1804" s="15">
        <v>1224.8900000000001</v>
      </c>
      <c r="T1804" s="15">
        <v>288218.59000000003</v>
      </c>
      <c r="U1804" s="22">
        <f t="shared" si="140"/>
        <v>279005.09000000003</v>
      </c>
      <c r="V1804" s="23">
        <f t="shared" si="141"/>
        <v>3.1967056670425036E-2</v>
      </c>
      <c r="W1804" s="24">
        <f>Parametros!$B$4*H1804+Parametros!$B$5*K1804*100+Parametros!$B$6*P1804+Parametros!$B$7*(1-L1804)*100</f>
        <v>85.377499999999998</v>
      </c>
      <c r="X1804" s="16">
        <f>INDEX('Tasa Referencia'!$B$2:$B$37,MATCH(B1804,'Tasa Referencia'!$A$2:$A$37,0))</f>
        <v>0.114</v>
      </c>
      <c r="Y1804" s="16">
        <f>INDEX('Catalogo Proveedores'!$N$2:$N$101,MATCH(A1804,'Catalogo Proveedores'!$A$2:$A$101,0))</f>
        <v>3.6699999999999997E-2</v>
      </c>
      <c r="Z1804" s="14">
        <v>5.1399999999999996E-3</v>
      </c>
      <c r="AA1804" s="16">
        <f t="shared" si="142"/>
        <v>0.15584000000000001</v>
      </c>
      <c r="AB1804" s="25">
        <f t="shared" si="143"/>
        <v>1.2142069638531705E-2</v>
      </c>
      <c r="AC1804" s="23">
        <f t="shared" si="144"/>
        <v>1.9824987031893331E-2</v>
      </c>
    </row>
    <row r="1805" spans="1:29" x14ac:dyDescent="0.3">
      <c r="A1805" s="4" t="s">
        <v>177</v>
      </c>
      <c r="B1805" s="18">
        <v>45017</v>
      </c>
      <c r="C1805" s="4" t="s">
        <v>279</v>
      </c>
      <c r="D1805" s="4">
        <v>4</v>
      </c>
      <c r="E1805" s="15">
        <v>268597.34999999998</v>
      </c>
      <c r="F1805" s="19">
        <v>1</v>
      </c>
      <c r="G1805" s="20">
        <v>0</v>
      </c>
      <c r="H1805" s="4">
        <v>81.900000000000006</v>
      </c>
      <c r="I1805" s="4">
        <v>4</v>
      </c>
      <c r="J1805" s="4">
        <v>1</v>
      </c>
      <c r="K1805" s="21">
        <v>0.85940000000000005</v>
      </c>
      <c r="L1805" s="21">
        <v>8.9800000000000005E-2</v>
      </c>
      <c r="M1805" s="4">
        <v>0</v>
      </c>
      <c r="N1805" s="4">
        <v>0</v>
      </c>
      <c r="O1805" s="4">
        <v>0</v>
      </c>
      <c r="P1805" s="4">
        <v>80.599999999999994</v>
      </c>
      <c r="Q1805" s="15">
        <v>0</v>
      </c>
      <c r="R1805" s="15">
        <v>12169.38</v>
      </c>
      <c r="S1805" s="15">
        <v>2331.38</v>
      </c>
      <c r="T1805" s="15">
        <v>285284.67</v>
      </c>
      <c r="U1805" s="22">
        <f t="shared" si="140"/>
        <v>278435.34999999998</v>
      </c>
      <c r="V1805" s="23">
        <f t="shared" si="141"/>
        <v>2.4008720833124358E-2</v>
      </c>
      <c r="W1805" s="24">
        <f>Parametros!$B$4*H1805+Parametros!$B$5*K1805*100+Parametros!$B$6*P1805+Parametros!$B$7*(1-L1805)*100</f>
        <v>84.22</v>
      </c>
      <c r="X1805" s="16">
        <f>INDEX('Tasa Referencia'!$B$2:$B$37,MATCH(B1805,'Tasa Referencia'!$A$2:$A$37,0))</f>
        <v>0.1119</v>
      </c>
      <c r="Y1805" s="16">
        <f>INDEX('Catalogo Proveedores'!$N$2:$N$101,MATCH(A1805,'Catalogo Proveedores'!$A$2:$A$101,0))</f>
        <v>3.6699999999999997E-2</v>
      </c>
      <c r="Z1805" s="14">
        <v>-2.9E-4</v>
      </c>
      <c r="AA1805" s="16">
        <f t="shared" si="142"/>
        <v>0.14831</v>
      </c>
      <c r="AB1805" s="25">
        <f t="shared" si="143"/>
        <v>1.1590934968560784E-2</v>
      </c>
      <c r="AC1805" s="23">
        <f t="shared" si="144"/>
        <v>1.2417785864563574E-2</v>
      </c>
    </row>
    <row r="1806" spans="1:29" x14ac:dyDescent="0.3">
      <c r="A1806" s="4" t="s">
        <v>177</v>
      </c>
      <c r="B1806" s="18">
        <v>45047</v>
      </c>
      <c r="C1806" s="4" t="s">
        <v>279</v>
      </c>
      <c r="D1806" s="4">
        <v>5</v>
      </c>
      <c r="E1806" s="15">
        <v>308106.09000000003</v>
      </c>
      <c r="F1806" s="19">
        <v>1</v>
      </c>
      <c r="G1806" s="20">
        <v>0</v>
      </c>
      <c r="H1806" s="4">
        <v>85.5</v>
      </c>
      <c r="I1806" s="4">
        <v>4</v>
      </c>
      <c r="J1806" s="4">
        <v>1</v>
      </c>
      <c r="K1806" s="21">
        <v>0.74480000000000002</v>
      </c>
      <c r="L1806" s="21">
        <v>3.15E-2</v>
      </c>
      <c r="M1806" s="4">
        <v>2</v>
      </c>
      <c r="N1806" s="4">
        <v>1</v>
      </c>
      <c r="O1806" s="4">
        <v>19.100000000000001</v>
      </c>
      <c r="P1806" s="4">
        <v>84.5</v>
      </c>
      <c r="Q1806" s="15">
        <v>18186.55</v>
      </c>
      <c r="R1806" s="15">
        <v>4395.21</v>
      </c>
      <c r="S1806" s="15">
        <v>1057.78</v>
      </c>
      <c r="T1806" s="15">
        <v>316841.78999999998</v>
      </c>
      <c r="U1806" s="22">
        <f t="shared" si="140"/>
        <v>329630.07</v>
      </c>
      <c r="V1806" s="23">
        <f t="shared" si="141"/>
        <v>-4.0361721223706092E-2</v>
      </c>
      <c r="W1806" s="24">
        <f>Parametros!$B$4*H1806+Parametros!$B$5*K1806*100+Parametros!$B$6*P1806+Parametros!$B$7*(1-L1806)*100</f>
        <v>83.6965</v>
      </c>
      <c r="X1806" s="16">
        <f>INDEX('Tasa Referencia'!$B$2:$B$37,MATCH(B1806,'Tasa Referencia'!$A$2:$A$37,0))</f>
        <v>0.11210000000000001</v>
      </c>
      <c r="Y1806" s="16">
        <f>INDEX('Catalogo Proveedores'!$N$2:$N$101,MATCH(A1806,'Catalogo Proveedores'!$A$2:$A$101,0))</f>
        <v>3.6699999999999997E-2</v>
      </c>
      <c r="Z1806" s="14">
        <v>3.1E-4</v>
      </c>
      <c r="AA1806" s="16">
        <f t="shared" si="142"/>
        <v>0.14910999999999999</v>
      </c>
      <c r="AB1806" s="25">
        <f t="shared" si="143"/>
        <v>1.1649645483302384E-2</v>
      </c>
      <c r="AC1806" s="23">
        <f t="shared" si="144"/>
        <v>-5.2011366707008476E-2</v>
      </c>
    </row>
    <row r="1807" spans="1:29" x14ac:dyDescent="0.3">
      <c r="A1807" s="4" t="s">
        <v>177</v>
      </c>
      <c r="B1807" s="18">
        <v>45078</v>
      </c>
      <c r="C1807" s="4" t="s">
        <v>279</v>
      </c>
      <c r="D1807" s="4">
        <v>6</v>
      </c>
      <c r="E1807" s="15">
        <v>283526.92</v>
      </c>
      <c r="F1807" s="19">
        <v>1</v>
      </c>
      <c r="G1807" s="20">
        <v>0</v>
      </c>
      <c r="H1807" s="4">
        <v>84.5</v>
      </c>
      <c r="I1807" s="4">
        <v>6</v>
      </c>
      <c r="J1807" s="4">
        <v>1</v>
      </c>
      <c r="K1807" s="21">
        <v>0.89929999999999999</v>
      </c>
      <c r="L1807" s="21">
        <v>5.57E-2</v>
      </c>
      <c r="M1807" s="4">
        <v>2</v>
      </c>
      <c r="N1807" s="4">
        <v>1</v>
      </c>
      <c r="O1807" s="4">
        <v>15.2</v>
      </c>
      <c r="P1807" s="4">
        <v>85.5</v>
      </c>
      <c r="Q1807" s="15">
        <v>17203.12</v>
      </c>
      <c r="R1807" s="15">
        <v>5997.13</v>
      </c>
      <c r="S1807" s="15">
        <v>1592.4</v>
      </c>
      <c r="T1807" s="15">
        <v>312706.98</v>
      </c>
      <c r="U1807" s="22">
        <f t="shared" si="140"/>
        <v>305134.76999999996</v>
      </c>
      <c r="V1807" s="23">
        <f t="shared" si="141"/>
        <v>2.4215033511564153E-2</v>
      </c>
      <c r="W1807" s="24">
        <f>Parametros!$B$4*H1807+Parametros!$B$5*K1807*100+Parametros!$B$6*P1807+Parametros!$B$7*(1-L1807)*100</f>
        <v>87.8185</v>
      </c>
      <c r="X1807" s="16">
        <f>INDEX('Tasa Referencia'!$B$2:$B$37,MATCH(B1807,'Tasa Referencia'!$A$2:$A$37,0))</f>
        <v>0.1119</v>
      </c>
      <c r="Y1807" s="16">
        <f>INDEX('Catalogo Proveedores'!$N$2:$N$101,MATCH(A1807,'Catalogo Proveedores'!$A$2:$A$101,0))</f>
        <v>3.6699999999999997E-2</v>
      </c>
      <c r="Z1807" s="14">
        <v>8.4999999999999995E-4</v>
      </c>
      <c r="AA1807" s="16">
        <f t="shared" si="142"/>
        <v>0.14945</v>
      </c>
      <c r="AB1807" s="25">
        <f t="shared" si="143"/>
        <v>1.1674586107132123E-2</v>
      </c>
      <c r="AC1807" s="23">
        <f t="shared" si="144"/>
        <v>1.2540447404432029E-2</v>
      </c>
    </row>
    <row r="1808" spans="1:29" x14ac:dyDescent="0.3">
      <c r="A1808" s="4" t="s">
        <v>177</v>
      </c>
      <c r="B1808" s="18">
        <v>45108</v>
      </c>
      <c r="C1808" s="4" t="s">
        <v>279</v>
      </c>
      <c r="D1808" s="4">
        <v>7</v>
      </c>
      <c r="E1808" s="15">
        <v>298853.17</v>
      </c>
      <c r="F1808" s="19">
        <v>1</v>
      </c>
      <c r="G1808" s="20">
        <v>0</v>
      </c>
      <c r="H1808" s="4">
        <v>87.9</v>
      </c>
      <c r="I1808" s="4">
        <v>4</v>
      </c>
      <c r="J1808" s="4">
        <v>1</v>
      </c>
      <c r="K1808" s="21">
        <v>0.87080000000000002</v>
      </c>
      <c r="L1808" s="21">
        <v>2.41E-2</v>
      </c>
      <c r="M1808" s="4">
        <v>0</v>
      </c>
      <c r="N1808" s="4">
        <v>0</v>
      </c>
      <c r="O1808" s="4">
        <v>0</v>
      </c>
      <c r="P1808" s="4">
        <v>76.099999999999994</v>
      </c>
      <c r="Q1808" s="15">
        <v>0</v>
      </c>
      <c r="R1808" s="15">
        <v>2653.21</v>
      </c>
      <c r="S1808" s="15">
        <v>828.43</v>
      </c>
      <c r="T1808" s="15">
        <v>320690.43</v>
      </c>
      <c r="U1808" s="22">
        <f t="shared" si="140"/>
        <v>300677.95</v>
      </c>
      <c r="V1808" s="23">
        <f t="shared" si="141"/>
        <v>6.2404356749903578E-2</v>
      </c>
      <c r="W1808" s="24">
        <f>Parametros!$B$4*H1808+Parametros!$B$5*K1808*100+Parametros!$B$6*P1808+Parametros!$B$7*(1-L1808)*100</f>
        <v>86.747499999999988</v>
      </c>
      <c r="X1808" s="16">
        <f>INDEX('Tasa Referencia'!$B$2:$B$37,MATCH(B1808,'Tasa Referencia'!$A$2:$A$37,0))</f>
        <v>0.1132</v>
      </c>
      <c r="Y1808" s="16">
        <f>INDEX('Catalogo Proveedores'!$N$2:$N$101,MATCH(A1808,'Catalogo Proveedores'!$A$2:$A$101,0))</f>
        <v>3.6699999999999997E-2</v>
      </c>
      <c r="Z1808" s="14">
        <v>1.6800000000000001E-3</v>
      </c>
      <c r="AA1808" s="16">
        <f t="shared" si="142"/>
        <v>0.15157999999999996</v>
      </c>
      <c r="AB1808" s="25">
        <f t="shared" si="143"/>
        <v>1.1830678068674105E-2</v>
      </c>
      <c r="AC1808" s="23">
        <f t="shared" si="144"/>
        <v>5.0573678681229473E-2</v>
      </c>
    </row>
    <row r="1809" spans="1:29" x14ac:dyDescent="0.3">
      <c r="A1809" s="4" t="s">
        <v>177</v>
      </c>
      <c r="B1809" s="18">
        <v>45139</v>
      </c>
      <c r="C1809" s="4" t="s">
        <v>279</v>
      </c>
      <c r="D1809" s="4">
        <v>8</v>
      </c>
      <c r="E1809" s="15">
        <v>271387.11</v>
      </c>
      <c r="F1809" s="19">
        <v>1.0712999999999999</v>
      </c>
      <c r="G1809" s="20">
        <v>7.1300000000000002E-2</v>
      </c>
      <c r="H1809" s="4">
        <v>87.3</v>
      </c>
      <c r="I1809" s="4">
        <v>4</v>
      </c>
      <c r="J1809" s="4">
        <v>1</v>
      </c>
      <c r="K1809" s="21">
        <v>0.74560000000000004</v>
      </c>
      <c r="L1809" s="21">
        <v>5.5899999999999998E-2</v>
      </c>
      <c r="M1809" s="4">
        <v>5</v>
      </c>
      <c r="N1809" s="4">
        <v>1</v>
      </c>
      <c r="O1809" s="4">
        <v>15.8</v>
      </c>
      <c r="P1809" s="4">
        <v>83.9</v>
      </c>
      <c r="Q1809" s="15">
        <v>18950.419999999998</v>
      </c>
      <c r="R1809" s="15">
        <v>7206.92</v>
      </c>
      <c r="S1809" s="15">
        <v>1529.28</v>
      </c>
      <c r="T1809" s="15">
        <v>270297.61</v>
      </c>
      <c r="U1809" s="22">
        <f t="shared" si="140"/>
        <v>296015.16999999993</v>
      </c>
      <c r="V1809" s="23">
        <f t="shared" si="141"/>
        <v>-9.5145347382094653E-2</v>
      </c>
      <c r="W1809" s="24">
        <f>Parametros!$B$4*H1809+Parametros!$B$5*K1809*100+Parametros!$B$6*P1809+Parametros!$B$7*(1-L1809)*100</f>
        <v>83.864500000000007</v>
      </c>
      <c r="X1809" s="16">
        <f>INDEX('Tasa Referencia'!$B$2:$B$37,MATCH(B1809,'Tasa Referencia'!$A$2:$A$37,0))</f>
        <v>0.1124</v>
      </c>
      <c r="Y1809" s="16">
        <f>INDEX('Catalogo Proveedores'!$N$2:$N$101,MATCH(A1809,'Catalogo Proveedores'!$A$2:$A$101,0))</f>
        <v>3.6699999999999997E-2</v>
      </c>
      <c r="Z1809" s="14">
        <v>3.9100000000000003E-3</v>
      </c>
      <c r="AA1809" s="16">
        <f t="shared" si="142"/>
        <v>0.15301000000000001</v>
      </c>
      <c r="AB1809" s="25">
        <f t="shared" si="143"/>
        <v>1.1935323788429431E-2</v>
      </c>
      <c r="AC1809" s="23">
        <f t="shared" si="144"/>
        <v>-0.10708067117052408</v>
      </c>
    </row>
    <row r="1810" spans="1:29" x14ac:dyDescent="0.3">
      <c r="A1810" s="4" t="s">
        <v>177</v>
      </c>
      <c r="B1810" s="18">
        <v>45170</v>
      </c>
      <c r="C1810" s="4" t="s">
        <v>279</v>
      </c>
      <c r="D1810" s="4">
        <v>9</v>
      </c>
      <c r="E1810" s="15">
        <v>260495.67</v>
      </c>
      <c r="F1810" s="19">
        <v>1.0712999999999999</v>
      </c>
      <c r="G1810" s="20">
        <v>0</v>
      </c>
      <c r="H1810" s="4">
        <v>86</v>
      </c>
      <c r="I1810" s="4">
        <v>4</v>
      </c>
      <c r="J1810" s="4">
        <v>1</v>
      </c>
      <c r="K1810" s="21">
        <v>0.83460000000000001</v>
      </c>
      <c r="L1810" s="21">
        <v>7.5499999999999998E-2</v>
      </c>
      <c r="M1810" s="4">
        <v>0</v>
      </c>
      <c r="N1810" s="4">
        <v>0</v>
      </c>
      <c r="O1810" s="4">
        <v>0</v>
      </c>
      <c r="P1810" s="4">
        <v>86.2</v>
      </c>
      <c r="Q1810" s="15">
        <v>0</v>
      </c>
      <c r="R1810" s="15">
        <v>11374.56</v>
      </c>
      <c r="S1810" s="15">
        <v>1925.75</v>
      </c>
      <c r="T1810" s="15">
        <v>289910.12</v>
      </c>
      <c r="U1810" s="22">
        <f t="shared" si="140"/>
        <v>269944.48000000004</v>
      </c>
      <c r="V1810" s="23">
        <f t="shared" si="141"/>
        <v>6.8868378930683607E-2</v>
      </c>
      <c r="W1810" s="24">
        <f>Parametros!$B$4*H1810+Parametros!$B$5*K1810*100+Parametros!$B$6*P1810+Parametros!$B$7*(1-L1810)*100</f>
        <v>86.245499999999993</v>
      </c>
      <c r="X1810" s="16">
        <f>INDEX('Tasa Referencia'!$B$2:$B$37,MATCH(B1810,'Tasa Referencia'!$A$2:$A$37,0))</f>
        <v>0.1134</v>
      </c>
      <c r="Y1810" s="16">
        <f>INDEX('Catalogo Proveedores'!$N$2:$N$101,MATCH(A1810,'Catalogo Proveedores'!$A$2:$A$101,0))</f>
        <v>3.6699999999999997E-2</v>
      </c>
      <c r="Z1810" s="14">
        <v>2.1199999999999999E-3</v>
      </c>
      <c r="AA1810" s="16">
        <f t="shared" si="142"/>
        <v>0.15222000000000002</v>
      </c>
      <c r="AB1810" s="25">
        <f t="shared" si="143"/>
        <v>1.1877527233983498E-2</v>
      </c>
      <c r="AC1810" s="23">
        <f t="shared" si="144"/>
        <v>5.6990851696700109E-2</v>
      </c>
    </row>
    <row r="1811" spans="1:29" x14ac:dyDescent="0.3">
      <c r="A1811" s="4" t="s">
        <v>177</v>
      </c>
      <c r="B1811" s="18">
        <v>45200</v>
      </c>
      <c r="C1811" s="4" t="s">
        <v>279</v>
      </c>
      <c r="D1811" s="4">
        <v>10</v>
      </c>
      <c r="E1811" s="15">
        <v>255709.25</v>
      </c>
      <c r="F1811" s="19">
        <v>1.0712999999999999</v>
      </c>
      <c r="G1811" s="20">
        <v>0</v>
      </c>
      <c r="H1811" s="4">
        <v>87.1</v>
      </c>
      <c r="I1811" s="4">
        <v>5</v>
      </c>
      <c r="J1811" s="4">
        <v>1</v>
      </c>
      <c r="K1811" s="21">
        <v>0.73560000000000003</v>
      </c>
      <c r="L1811" s="21">
        <v>4.1799999999999997E-2</v>
      </c>
      <c r="M1811" s="4">
        <v>1</v>
      </c>
      <c r="N1811" s="4">
        <v>0</v>
      </c>
      <c r="O1811" s="4">
        <v>0</v>
      </c>
      <c r="P1811" s="4">
        <v>82.4</v>
      </c>
      <c r="Q1811" s="15">
        <v>997.65</v>
      </c>
      <c r="R1811" s="15">
        <v>5297.99</v>
      </c>
      <c r="S1811" s="15">
        <v>1115.33</v>
      </c>
      <c r="T1811" s="15">
        <v>258995.55</v>
      </c>
      <c r="U1811" s="22">
        <f t="shared" si="140"/>
        <v>260889.56</v>
      </c>
      <c r="V1811" s="23">
        <f t="shared" si="141"/>
        <v>-7.3129055692269978E-3</v>
      </c>
      <c r="W1811" s="24">
        <f>Parametros!$B$4*H1811+Parametros!$B$5*K1811*100+Parametros!$B$6*P1811+Parametros!$B$7*(1-L1811)*100</f>
        <v>83.406000000000006</v>
      </c>
      <c r="X1811" s="16">
        <f>INDEX('Tasa Referencia'!$B$2:$B$37,MATCH(B1811,'Tasa Referencia'!$A$2:$A$37,0))</f>
        <v>0.1103</v>
      </c>
      <c r="Y1811" s="16">
        <f>INDEX('Catalogo Proveedores'!$N$2:$N$101,MATCH(A1811,'Catalogo Proveedores'!$A$2:$A$101,0))</f>
        <v>3.6699999999999997E-2</v>
      </c>
      <c r="Z1811" s="14">
        <v>-3.32E-3</v>
      </c>
      <c r="AA1811" s="16">
        <f t="shared" si="142"/>
        <v>0.14368</v>
      </c>
      <c r="AB1811" s="25">
        <f t="shared" si="143"/>
        <v>1.1250409628982716E-2</v>
      </c>
      <c r="AC1811" s="23">
        <f t="shared" si="144"/>
        <v>-1.8563315198209713E-2</v>
      </c>
    </row>
    <row r="1812" spans="1:29" x14ac:dyDescent="0.3">
      <c r="A1812" s="4" t="s">
        <v>177</v>
      </c>
      <c r="B1812" s="18">
        <v>45231</v>
      </c>
      <c r="C1812" s="4" t="s">
        <v>279</v>
      </c>
      <c r="D1812" s="4">
        <v>11</v>
      </c>
      <c r="E1812" s="15">
        <v>251130.83</v>
      </c>
      <c r="F1812" s="19">
        <v>1.0712999999999999</v>
      </c>
      <c r="G1812" s="20">
        <v>0</v>
      </c>
      <c r="H1812" s="4">
        <v>87.8</v>
      </c>
      <c r="I1812" s="4">
        <v>4</v>
      </c>
      <c r="J1812" s="4">
        <v>1</v>
      </c>
      <c r="K1812" s="21">
        <v>0.8649</v>
      </c>
      <c r="L1812" s="21">
        <v>2.98E-2</v>
      </c>
      <c r="M1812" s="4">
        <v>2</v>
      </c>
      <c r="N1812" s="4">
        <v>0</v>
      </c>
      <c r="O1812" s="4">
        <v>0</v>
      </c>
      <c r="P1812" s="4">
        <v>81.2</v>
      </c>
      <c r="Q1812" s="15">
        <v>2878.75</v>
      </c>
      <c r="R1812" s="15">
        <v>3422.12</v>
      </c>
      <c r="S1812" s="15">
        <v>823.12</v>
      </c>
      <c r="T1812" s="15">
        <v>275640.77</v>
      </c>
      <c r="U1812" s="22">
        <f t="shared" si="140"/>
        <v>256608.58</v>
      </c>
      <c r="V1812" s="23">
        <f t="shared" si="141"/>
        <v>6.9047078920872376E-2</v>
      </c>
      <c r="W1812" s="24">
        <f>Parametros!$B$4*H1812+Parametros!$B$5*K1812*100+Parametros!$B$6*P1812+Parametros!$B$7*(1-L1812)*100</f>
        <v>87.47</v>
      </c>
      <c r="X1812" s="16">
        <f>INDEX('Tasa Referencia'!$B$2:$B$37,MATCH(B1812,'Tasa Referencia'!$A$2:$A$37,0))</f>
        <v>0.1144</v>
      </c>
      <c r="Y1812" s="16">
        <f>INDEX('Catalogo Proveedores'!$N$2:$N$101,MATCH(A1812,'Catalogo Proveedores'!$A$2:$A$101,0))</f>
        <v>3.6699999999999997E-2</v>
      </c>
      <c r="Z1812" s="14">
        <v>-5.64E-3</v>
      </c>
      <c r="AA1812" s="16">
        <f t="shared" si="142"/>
        <v>0.14546000000000001</v>
      </c>
      <c r="AB1812" s="25">
        <f t="shared" si="143"/>
        <v>1.1381473604709536E-2</v>
      </c>
      <c r="AC1812" s="23">
        <f t="shared" si="144"/>
        <v>5.7665605316162841E-2</v>
      </c>
    </row>
    <row r="1813" spans="1:29" x14ac:dyDescent="0.3">
      <c r="A1813" s="4" t="s">
        <v>177</v>
      </c>
      <c r="B1813" s="18">
        <v>45261</v>
      </c>
      <c r="C1813" s="4" t="s">
        <v>279</v>
      </c>
      <c r="D1813" s="4">
        <v>12</v>
      </c>
      <c r="E1813" s="15">
        <v>261978.51</v>
      </c>
      <c r="F1813" s="19">
        <v>1.0712999999999999</v>
      </c>
      <c r="G1813" s="20">
        <v>0</v>
      </c>
      <c r="H1813" s="4">
        <v>89</v>
      </c>
      <c r="I1813" s="4">
        <v>4</v>
      </c>
      <c r="J1813" s="4">
        <v>1</v>
      </c>
      <c r="K1813" s="21">
        <v>0.78420000000000001</v>
      </c>
      <c r="L1813" s="21">
        <v>6.0999999999999999E-2</v>
      </c>
      <c r="M1813" s="4">
        <v>1</v>
      </c>
      <c r="N1813" s="4">
        <v>1</v>
      </c>
      <c r="O1813" s="4">
        <v>34.299999999999997</v>
      </c>
      <c r="P1813" s="4">
        <v>85.4</v>
      </c>
      <c r="Q1813" s="15">
        <v>26495.88</v>
      </c>
      <c r="R1813" s="15">
        <v>10763.37</v>
      </c>
      <c r="S1813" s="15">
        <v>1594.38</v>
      </c>
      <c r="T1813" s="15">
        <v>271506.40000000002</v>
      </c>
      <c r="U1813" s="22">
        <f t="shared" si="140"/>
        <v>297643.38</v>
      </c>
      <c r="V1813" s="23">
        <f t="shared" si="141"/>
        <v>-9.6266533680237298E-2</v>
      </c>
      <c r="W1813" s="24">
        <f>Parametros!$B$4*H1813+Parametros!$B$5*K1813*100+Parametros!$B$6*P1813+Parametros!$B$7*(1-L1813)*100</f>
        <v>85.841000000000008</v>
      </c>
      <c r="X1813" s="16">
        <f>INDEX('Tasa Referencia'!$B$2:$B$37,MATCH(B1813,'Tasa Referencia'!$A$2:$A$37,0))</f>
        <v>0.1124</v>
      </c>
      <c r="Y1813" s="16">
        <f>INDEX('Catalogo Proveedores'!$N$2:$N$101,MATCH(A1813,'Catalogo Proveedores'!$A$2:$A$101,0))</f>
        <v>3.6699999999999997E-2</v>
      </c>
      <c r="Z1813" s="14">
        <v>2.4299999999999999E-3</v>
      </c>
      <c r="AA1813" s="16">
        <f t="shared" si="142"/>
        <v>0.15153</v>
      </c>
      <c r="AB1813" s="25">
        <f t="shared" si="143"/>
        <v>1.1827016972563165E-2</v>
      </c>
      <c r="AC1813" s="23">
        <f t="shared" si="144"/>
        <v>-0.10809355065280046</v>
      </c>
    </row>
    <row r="1814" spans="1:29" x14ac:dyDescent="0.3">
      <c r="A1814" s="4" t="s">
        <v>177</v>
      </c>
      <c r="B1814" s="18">
        <v>45292</v>
      </c>
      <c r="C1814" s="4" t="s">
        <v>281</v>
      </c>
      <c r="D1814" s="4">
        <v>1</v>
      </c>
      <c r="E1814" s="15">
        <v>284050.18</v>
      </c>
      <c r="F1814" s="19">
        <v>1.0712999999999999</v>
      </c>
      <c r="G1814" s="20">
        <v>0</v>
      </c>
      <c r="H1814" s="4">
        <v>85.3</v>
      </c>
      <c r="I1814" s="4">
        <v>6</v>
      </c>
      <c r="J1814" s="4">
        <v>2</v>
      </c>
      <c r="K1814" s="21">
        <v>0.74080000000000001</v>
      </c>
      <c r="L1814" s="21">
        <v>4.2299999999999997E-2</v>
      </c>
      <c r="M1814" s="4">
        <v>2</v>
      </c>
      <c r="N1814" s="4">
        <v>2</v>
      </c>
      <c r="O1814" s="4">
        <v>17.100000000000001</v>
      </c>
      <c r="P1814" s="4">
        <v>82.2</v>
      </c>
      <c r="Q1814" s="15">
        <v>28050.33</v>
      </c>
      <c r="R1814" s="15">
        <v>4989.28</v>
      </c>
      <c r="S1814" s="15">
        <v>1421.69</v>
      </c>
      <c r="T1814" s="15">
        <v>290414.67</v>
      </c>
      <c r="U1814" s="22">
        <f t="shared" si="140"/>
        <v>315668.10000000003</v>
      </c>
      <c r="V1814" s="23">
        <f t="shared" si="141"/>
        <v>-8.6956454369195788E-2</v>
      </c>
      <c r="W1814" s="24">
        <f>Parametros!$B$4*H1814+Parametros!$B$5*K1814*100+Parametros!$B$6*P1814+Parametros!$B$7*(1-L1814)*100</f>
        <v>82.884499999999989</v>
      </c>
      <c r="X1814" s="16">
        <f>INDEX('Tasa Referencia'!$B$2:$B$37,MATCH(B1814,'Tasa Referencia'!$A$2:$A$37,0))</f>
        <v>0.1133</v>
      </c>
      <c r="Y1814" s="16">
        <f>INDEX('Catalogo Proveedores'!$N$2:$N$101,MATCH(A1814,'Catalogo Proveedores'!$A$2:$A$101,0))</f>
        <v>3.6699999999999997E-2</v>
      </c>
      <c r="Z1814" s="14">
        <v>2.3500000000000001E-3</v>
      </c>
      <c r="AA1814" s="16">
        <f t="shared" si="142"/>
        <v>0.15234999999999999</v>
      </c>
      <c r="AB1814" s="25">
        <f t="shared" si="143"/>
        <v>1.1887040555850215E-2</v>
      </c>
      <c r="AC1814" s="23">
        <f t="shared" si="144"/>
        <v>-9.8843494925046002E-2</v>
      </c>
    </row>
    <row r="1815" spans="1:29" x14ac:dyDescent="0.3">
      <c r="A1815" s="4" t="s">
        <v>177</v>
      </c>
      <c r="B1815" s="18">
        <v>45323</v>
      </c>
      <c r="C1815" s="4" t="s">
        <v>281</v>
      </c>
      <c r="D1815" s="4">
        <v>2</v>
      </c>
      <c r="E1815" s="15">
        <v>281444.71000000002</v>
      </c>
      <c r="F1815" s="19">
        <v>1.0712999999999999</v>
      </c>
      <c r="G1815" s="20">
        <v>0</v>
      </c>
      <c r="H1815" s="4">
        <v>87.8</v>
      </c>
      <c r="I1815" s="4">
        <v>4</v>
      </c>
      <c r="J1815" s="4">
        <v>1</v>
      </c>
      <c r="K1815" s="21">
        <v>0.83730000000000004</v>
      </c>
      <c r="L1815" s="21">
        <v>7.0499999999999993E-2</v>
      </c>
      <c r="M1815" s="4">
        <v>1</v>
      </c>
      <c r="N1815" s="4">
        <v>0</v>
      </c>
      <c r="O1815" s="4">
        <v>0</v>
      </c>
      <c r="P1815" s="4">
        <v>82.6</v>
      </c>
      <c r="Q1815" s="15">
        <v>673.59</v>
      </c>
      <c r="R1815" s="15">
        <v>6535.7</v>
      </c>
      <c r="S1815" s="15">
        <v>1955.28</v>
      </c>
      <c r="T1815" s="15">
        <v>304689.83</v>
      </c>
      <c r="U1815" s="22">
        <f t="shared" si="140"/>
        <v>286698.72000000003</v>
      </c>
      <c r="V1815" s="23">
        <f t="shared" si="141"/>
        <v>5.9047294095769406E-2</v>
      </c>
      <c r="W1815" s="24">
        <f>Parametros!$B$4*H1815+Parametros!$B$5*K1815*100+Parametros!$B$6*P1815+Parametros!$B$7*(1-L1815)*100</f>
        <v>86.311499999999995</v>
      </c>
      <c r="X1815" s="16">
        <f>INDEX('Tasa Referencia'!$B$2:$B$37,MATCH(B1815,'Tasa Referencia'!$A$2:$A$37,0))</f>
        <v>0.1123</v>
      </c>
      <c r="Y1815" s="16">
        <f>INDEX('Catalogo Proveedores'!$N$2:$N$101,MATCH(A1815,'Catalogo Proveedores'!$A$2:$A$101,0))</f>
        <v>3.6699999999999997E-2</v>
      </c>
      <c r="Z1815" s="14">
        <v>1.91E-3</v>
      </c>
      <c r="AA1815" s="16">
        <f t="shared" si="142"/>
        <v>0.15090999999999999</v>
      </c>
      <c r="AB1815" s="25">
        <f t="shared" si="143"/>
        <v>1.1781607270350714E-2</v>
      </c>
      <c r="AC1815" s="23">
        <f t="shared" si="144"/>
        <v>4.7265686825418693E-2</v>
      </c>
    </row>
    <row r="1816" spans="1:29" x14ac:dyDescent="0.3">
      <c r="A1816" s="4" t="s">
        <v>177</v>
      </c>
      <c r="B1816" s="18">
        <v>45352</v>
      </c>
      <c r="C1816" s="4" t="s">
        <v>281</v>
      </c>
      <c r="D1816" s="4">
        <v>3</v>
      </c>
      <c r="E1816" s="15">
        <v>308110.44</v>
      </c>
      <c r="F1816" s="19">
        <v>1.0712999999999999</v>
      </c>
      <c r="G1816" s="20">
        <v>0</v>
      </c>
      <c r="H1816" s="4">
        <v>89.7</v>
      </c>
      <c r="I1816" s="4">
        <v>4</v>
      </c>
      <c r="J1816" s="4">
        <v>1</v>
      </c>
      <c r="K1816" s="21">
        <v>0.83630000000000004</v>
      </c>
      <c r="L1816" s="21">
        <v>5.8200000000000002E-2</v>
      </c>
      <c r="M1816" s="4">
        <v>1</v>
      </c>
      <c r="N1816" s="4">
        <v>0</v>
      </c>
      <c r="O1816" s="4">
        <v>0</v>
      </c>
      <c r="P1816" s="4">
        <v>80.400000000000006</v>
      </c>
      <c r="Q1816" s="15">
        <v>498.34</v>
      </c>
      <c r="R1816" s="15">
        <v>8167.36</v>
      </c>
      <c r="S1816" s="15">
        <v>1798.3</v>
      </c>
      <c r="T1816" s="15">
        <v>327920.78000000003</v>
      </c>
      <c r="U1816" s="22">
        <f t="shared" si="140"/>
        <v>314977.84000000003</v>
      </c>
      <c r="V1816" s="23">
        <f t="shared" si="141"/>
        <v>3.9469715825877216E-2</v>
      </c>
      <c r="W1816" s="24">
        <f>Parametros!$B$4*H1816+Parametros!$B$5*K1816*100+Parametros!$B$6*P1816+Parametros!$B$7*(1-L1816)*100</f>
        <v>86.690999999999988</v>
      </c>
      <c r="X1816" s="16">
        <f>INDEX('Tasa Referencia'!$B$2:$B$37,MATCH(B1816,'Tasa Referencia'!$A$2:$A$37,0))</f>
        <v>0.1101</v>
      </c>
      <c r="Y1816" s="16">
        <f>INDEX('Catalogo Proveedores'!$N$2:$N$101,MATCH(A1816,'Catalogo Proveedores'!$A$2:$A$101,0))</f>
        <v>3.6699999999999997E-2</v>
      </c>
      <c r="Z1816" s="14">
        <v>5.8799999999999998E-3</v>
      </c>
      <c r="AA1816" s="16">
        <f t="shared" si="142"/>
        <v>0.15267999999999998</v>
      </c>
      <c r="AB1816" s="25">
        <f t="shared" si="143"/>
        <v>1.1911185339904762E-2</v>
      </c>
      <c r="AC1816" s="23">
        <f t="shared" si="144"/>
        <v>2.7558530485972454E-2</v>
      </c>
    </row>
    <row r="1817" spans="1:29" x14ac:dyDescent="0.3">
      <c r="A1817" s="4" t="s">
        <v>177</v>
      </c>
      <c r="B1817" s="18">
        <v>45383</v>
      </c>
      <c r="C1817" s="4" t="s">
        <v>281</v>
      </c>
      <c r="D1817" s="4">
        <v>4</v>
      </c>
      <c r="E1817" s="15">
        <v>333523.25</v>
      </c>
      <c r="F1817" s="19">
        <v>1.0712999999999999</v>
      </c>
      <c r="G1817" s="20">
        <v>0</v>
      </c>
      <c r="H1817" s="4">
        <v>94.9</v>
      </c>
      <c r="I1817" s="4">
        <v>4</v>
      </c>
      <c r="J1817" s="4">
        <v>1</v>
      </c>
      <c r="K1817" s="21">
        <v>0.76219999999999999</v>
      </c>
      <c r="L1817" s="21">
        <v>2.1600000000000001E-2</v>
      </c>
      <c r="M1817" s="4">
        <v>1</v>
      </c>
      <c r="N1817" s="4">
        <v>1</v>
      </c>
      <c r="O1817" s="4">
        <v>3.8</v>
      </c>
      <c r="P1817" s="4">
        <v>78.900000000000006</v>
      </c>
      <c r="Q1817" s="15">
        <v>21758.99</v>
      </c>
      <c r="R1817" s="15">
        <v>2582.7399999999998</v>
      </c>
      <c r="S1817" s="15">
        <v>847.27</v>
      </c>
      <c r="T1817" s="15">
        <v>350664.59</v>
      </c>
      <c r="U1817" s="22">
        <f t="shared" si="140"/>
        <v>357017.70999999996</v>
      </c>
      <c r="V1817" s="23">
        <f t="shared" si="141"/>
        <v>-1.8117369649441755E-2</v>
      </c>
      <c r="W1817" s="24">
        <f>Parametros!$B$4*H1817+Parametros!$B$5*K1817*100+Parametros!$B$6*P1817+Parametros!$B$7*(1-L1817)*100</f>
        <v>86.537000000000006</v>
      </c>
      <c r="X1817" s="16">
        <f>INDEX('Tasa Referencia'!$B$2:$B$37,MATCH(B1817,'Tasa Referencia'!$A$2:$A$37,0))</f>
        <v>0.10920000000000001</v>
      </c>
      <c r="Y1817" s="16">
        <f>INDEX('Catalogo Proveedores'!$N$2:$N$101,MATCH(A1817,'Catalogo Proveedores'!$A$2:$A$101,0))</f>
        <v>3.6699999999999997E-2</v>
      </c>
      <c r="Z1817" s="14">
        <v>2.99E-3</v>
      </c>
      <c r="AA1817" s="16">
        <f t="shared" si="142"/>
        <v>0.14888999999999999</v>
      </c>
      <c r="AB1817" s="25">
        <f t="shared" si="143"/>
        <v>1.16335038277251E-2</v>
      </c>
      <c r="AC1817" s="23">
        <f t="shared" si="144"/>
        <v>-2.9750873477166855E-2</v>
      </c>
    </row>
    <row r="1818" spans="1:29" x14ac:dyDescent="0.3">
      <c r="A1818" s="4" t="s">
        <v>177</v>
      </c>
      <c r="B1818" s="18">
        <v>45413</v>
      </c>
      <c r="C1818" s="4" t="s">
        <v>281</v>
      </c>
      <c r="D1818" s="4">
        <v>5</v>
      </c>
      <c r="E1818" s="15">
        <v>325094.83</v>
      </c>
      <c r="F1818" s="19">
        <v>1.0959000000000001</v>
      </c>
      <c r="G1818" s="20">
        <v>2.3E-2</v>
      </c>
      <c r="H1818" s="4">
        <v>96.1</v>
      </c>
      <c r="I1818" s="4">
        <v>5</v>
      </c>
      <c r="J1818" s="4">
        <v>1</v>
      </c>
      <c r="K1818" s="21">
        <v>0.8296</v>
      </c>
      <c r="L1818" s="21">
        <v>8.5000000000000006E-3</v>
      </c>
      <c r="M1818" s="4">
        <v>2</v>
      </c>
      <c r="N1818" s="4">
        <v>0</v>
      </c>
      <c r="O1818" s="4">
        <v>0</v>
      </c>
      <c r="P1818" s="4">
        <v>87.1</v>
      </c>
      <c r="Q1818" s="15">
        <v>4954.97</v>
      </c>
      <c r="R1818" s="15">
        <v>1552.37</v>
      </c>
      <c r="S1818" s="15">
        <v>443.53</v>
      </c>
      <c r="T1818" s="15">
        <v>350353.72</v>
      </c>
      <c r="U1818" s="22">
        <f t="shared" si="140"/>
        <v>331158.63999999996</v>
      </c>
      <c r="V1818" s="23">
        <f t="shared" si="141"/>
        <v>5.478771568345276E-2</v>
      </c>
      <c r="W1818" s="24">
        <f>Parametros!$B$4*H1818+Parametros!$B$5*K1818*100+Parametros!$B$6*P1818+Parametros!$B$7*(1-L1818)*100</f>
        <v>90.8155</v>
      </c>
      <c r="X1818" s="16">
        <f>INDEX('Tasa Referencia'!$B$2:$B$37,MATCH(B1818,'Tasa Referencia'!$A$2:$A$37,0))</f>
        <v>0.1077</v>
      </c>
      <c r="Y1818" s="16">
        <f>INDEX('Catalogo Proveedores'!$N$2:$N$101,MATCH(A1818,'Catalogo Proveedores'!$A$2:$A$101,0))</f>
        <v>3.6699999999999997E-2</v>
      </c>
      <c r="Z1818" s="14">
        <v>2.0300000000000001E-3</v>
      </c>
      <c r="AA1818" s="16">
        <f t="shared" si="142"/>
        <v>0.14643</v>
      </c>
      <c r="AB1818" s="25">
        <f t="shared" si="143"/>
        <v>1.145281753841898E-2</v>
      </c>
      <c r="AC1818" s="23">
        <f t="shared" si="144"/>
        <v>4.333489814503378E-2</v>
      </c>
    </row>
    <row r="1819" spans="1:29" x14ac:dyDescent="0.3">
      <c r="A1819" s="4" t="s">
        <v>177</v>
      </c>
      <c r="B1819" s="18">
        <v>45444</v>
      </c>
      <c r="C1819" s="4" t="s">
        <v>281</v>
      </c>
      <c r="D1819" s="4">
        <v>6</v>
      </c>
      <c r="E1819" s="15">
        <v>343167.68</v>
      </c>
      <c r="F1819" s="19">
        <v>1.0959000000000001</v>
      </c>
      <c r="G1819" s="20">
        <v>0</v>
      </c>
      <c r="H1819" s="4">
        <v>95.1</v>
      </c>
      <c r="I1819" s="4">
        <v>7</v>
      </c>
      <c r="J1819" s="4">
        <v>1</v>
      </c>
      <c r="K1819" s="21">
        <v>0.8034</v>
      </c>
      <c r="L1819" s="21">
        <v>2.87E-2</v>
      </c>
      <c r="M1819" s="4">
        <v>0</v>
      </c>
      <c r="N1819" s="4">
        <v>1</v>
      </c>
      <c r="O1819" s="4">
        <v>6.9</v>
      </c>
      <c r="P1819" s="4">
        <v>76.900000000000006</v>
      </c>
      <c r="Q1819" s="15">
        <v>12012.4</v>
      </c>
      <c r="R1819" s="15">
        <v>3939.03</v>
      </c>
      <c r="S1819" s="15">
        <v>1091.55</v>
      </c>
      <c r="T1819" s="15">
        <v>362790.72</v>
      </c>
      <c r="U1819" s="22">
        <f t="shared" si="140"/>
        <v>358027.56000000006</v>
      </c>
      <c r="V1819" s="23">
        <f t="shared" si="141"/>
        <v>1.3129222268970708E-2</v>
      </c>
      <c r="W1819" s="24">
        <f>Parametros!$B$4*H1819+Parametros!$B$5*K1819*100+Parametros!$B$6*P1819+Parametros!$B$7*(1-L1819)*100</f>
        <v>87.336500000000001</v>
      </c>
      <c r="X1819" s="16">
        <f>INDEX('Tasa Referencia'!$B$2:$B$37,MATCH(B1819,'Tasa Referencia'!$A$2:$A$37,0))</f>
        <v>0.1045</v>
      </c>
      <c r="Y1819" s="16">
        <f>INDEX('Catalogo Proveedores'!$N$2:$N$101,MATCH(A1819,'Catalogo Proveedores'!$A$2:$A$101,0))</f>
        <v>3.6699999999999997E-2</v>
      </c>
      <c r="Z1819" s="14">
        <v>6.0000000000000002E-5</v>
      </c>
      <c r="AA1819" s="16">
        <f t="shared" si="142"/>
        <v>0.14126</v>
      </c>
      <c r="AB1819" s="25">
        <f t="shared" si="143"/>
        <v>1.1071921285816799E-2</v>
      </c>
      <c r="AC1819" s="23">
        <f t="shared" si="144"/>
        <v>2.0573009831539087E-3</v>
      </c>
    </row>
    <row r="1820" spans="1:29" x14ac:dyDescent="0.3">
      <c r="A1820" s="4" t="s">
        <v>177</v>
      </c>
      <c r="B1820" s="18">
        <v>45474</v>
      </c>
      <c r="C1820" s="4" t="s">
        <v>281</v>
      </c>
      <c r="D1820" s="4">
        <v>7</v>
      </c>
      <c r="E1820" s="15">
        <v>299345.8</v>
      </c>
      <c r="F1820" s="19">
        <v>1.0959000000000001</v>
      </c>
      <c r="G1820" s="20">
        <v>0</v>
      </c>
      <c r="H1820" s="4">
        <v>94.2</v>
      </c>
      <c r="I1820" s="4">
        <v>4</v>
      </c>
      <c r="J1820" s="4">
        <v>0</v>
      </c>
      <c r="K1820" s="21">
        <v>0.88139999999999996</v>
      </c>
      <c r="L1820" s="21">
        <v>2.4E-2</v>
      </c>
      <c r="M1820" s="4">
        <v>1</v>
      </c>
      <c r="N1820" s="4">
        <v>0</v>
      </c>
      <c r="O1820" s="4">
        <v>0</v>
      </c>
      <c r="P1820" s="4">
        <v>81.5</v>
      </c>
      <c r="Q1820" s="15">
        <v>895.66</v>
      </c>
      <c r="R1820" s="15">
        <v>2295.79</v>
      </c>
      <c r="S1820" s="15">
        <v>646.83000000000004</v>
      </c>
      <c r="T1820" s="15">
        <v>333233.96000000002</v>
      </c>
      <c r="U1820" s="22">
        <f t="shared" si="140"/>
        <v>301890.41999999993</v>
      </c>
      <c r="V1820" s="23">
        <f t="shared" si="141"/>
        <v>9.4058660767948415E-2</v>
      </c>
      <c r="W1820" s="24">
        <f>Parametros!$B$4*H1820+Parametros!$B$5*K1820*100+Parametros!$B$6*P1820+Parametros!$B$7*(1-L1820)*100</f>
        <v>90.352000000000004</v>
      </c>
      <c r="X1820" s="16">
        <f>INDEX('Tasa Referencia'!$B$2:$B$37,MATCH(B1820,'Tasa Referencia'!$A$2:$A$37,0))</f>
        <v>0.1027</v>
      </c>
      <c r="Y1820" s="16">
        <f>INDEX('Catalogo Proveedores'!$N$2:$N$101,MATCH(A1820,'Catalogo Proveedores'!$A$2:$A$101,0))</f>
        <v>3.6699999999999997E-2</v>
      </c>
      <c r="Z1820" s="14">
        <v>-1.42E-3</v>
      </c>
      <c r="AA1820" s="16">
        <f t="shared" si="142"/>
        <v>0.13797999999999999</v>
      </c>
      <c r="AB1820" s="25">
        <f t="shared" si="143"/>
        <v>1.0829448610732317E-2</v>
      </c>
      <c r="AC1820" s="23">
        <f t="shared" si="144"/>
        <v>8.3229212157216098E-2</v>
      </c>
    </row>
    <row r="1821" spans="1:29" x14ac:dyDescent="0.3">
      <c r="A1821" s="4" t="s">
        <v>177</v>
      </c>
      <c r="B1821" s="18">
        <v>45505</v>
      </c>
      <c r="C1821" s="4" t="s">
        <v>281</v>
      </c>
      <c r="D1821" s="4">
        <v>8</v>
      </c>
      <c r="E1821" s="15">
        <v>300568.53999999998</v>
      </c>
      <c r="F1821" s="19">
        <v>1.147</v>
      </c>
      <c r="G1821" s="20">
        <v>4.6699999999999998E-2</v>
      </c>
      <c r="H1821" s="4">
        <v>89.7</v>
      </c>
      <c r="I1821" s="4">
        <v>5</v>
      </c>
      <c r="J1821" s="4">
        <v>1</v>
      </c>
      <c r="K1821" s="21">
        <v>0.75570000000000004</v>
      </c>
      <c r="L1821" s="21">
        <v>4.2299999999999997E-2</v>
      </c>
      <c r="M1821" s="4">
        <v>1</v>
      </c>
      <c r="N1821" s="4">
        <v>0</v>
      </c>
      <c r="O1821" s="4">
        <v>0</v>
      </c>
      <c r="P1821" s="4">
        <v>80.8</v>
      </c>
      <c r="Q1821" s="15">
        <v>13290.69</v>
      </c>
      <c r="R1821" s="15">
        <v>5772.25</v>
      </c>
      <c r="S1821" s="15">
        <v>1324.34</v>
      </c>
      <c r="T1821" s="15">
        <v>312278.40000000002</v>
      </c>
      <c r="U1821" s="22">
        <f t="shared" si="140"/>
        <v>318307.13999999996</v>
      </c>
      <c r="V1821" s="23">
        <f t="shared" si="141"/>
        <v>-1.9305658028220755E-2</v>
      </c>
      <c r="W1821" s="24">
        <f>Parametros!$B$4*H1821+Parametros!$B$5*K1821*100+Parametros!$B$6*P1821+Parametros!$B$7*(1-L1821)*100</f>
        <v>84.591499999999996</v>
      </c>
      <c r="X1821" s="16">
        <f>INDEX('Tasa Referencia'!$B$2:$B$37,MATCH(B1821,'Tasa Referencia'!$A$2:$A$37,0))</f>
        <v>0.1017</v>
      </c>
      <c r="Y1821" s="16">
        <f>INDEX('Catalogo Proveedores'!$N$2:$N$101,MATCH(A1821,'Catalogo Proveedores'!$A$2:$A$101,0))</f>
        <v>3.6699999999999997E-2</v>
      </c>
      <c r="Z1821" s="14">
        <v>-1.83E-3</v>
      </c>
      <c r="AA1821" s="16">
        <f t="shared" si="142"/>
        <v>0.13657</v>
      </c>
      <c r="AB1821" s="25">
        <f t="shared" si="143"/>
        <v>1.0725017984876573E-2</v>
      </c>
      <c r="AC1821" s="23">
        <f t="shared" si="144"/>
        <v>-3.0030676013097328E-2</v>
      </c>
    </row>
    <row r="1822" spans="1:29" x14ac:dyDescent="0.3">
      <c r="A1822" s="4" t="s">
        <v>177</v>
      </c>
      <c r="B1822" s="18">
        <v>45536</v>
      </c>
      <c r="C1822" s="4" t="s">
        <v>281</v>
      </c>
      <c r="D1822" s="4">
        <v>9</v>
      </c>
      <c r="E1822" s="15">
        <v>328930.18</v>
      </c>
      <c r="F1822" s="19">
        <v>1.147</v>
      </c>
      <c r="G1822" s="20">
        <v>0</v>
      </c>
      <c r="H1822" s="4">
        <v>88.2</v>
      </c>
      <c r="I1822" s="4">
        <v>5</v>
      </c>
      <c r="J1822" s="4">
        <v>1</v>
      </c>
      <c r="K1822" s="21">
        <v>0.83299999999999996</v>
      </c>
      <c r="L1822" s="21">
        <v>6.7500000000000004E-2</v>
      </c>
      <c r="M1822" s="4">
        <v>3</v>
      </c>
      <c r="N1822" s="4">
        <v>0</v>
      </c>
      <c r="O1822" s="4">
        <v>0</v>
      </c>
      <c r="P1822" s="4">
        <v>81.5</v>
      </c>
      <c r="Q1822" s="15">
        <v>21740.26</v>
      </c>
      <c r="R1822" s="15">
        <v>7851.98</v>
      </c>
      <c r="S1822" s="15">
        <v>2196.7199999999998</v>
      </c>
      <c r="T1822" s="15">
        <v>347381.8</v>
      </c>
      <c r="U1822" s="22">
        <f t="shared" si="140"/>
        <v>356325.7</v>
      </c>
      <c r="V1822" s="23">
        <f t="shared" si="141"/>
        <v>-2.5746599274918902E-2</v>
      </c>
      <c r="W1822" s="24">
        <f>Parametros!$B$4*H1822+Parametros!$B$5*K1822*100+Parametros!$B$6*P1822+Parametros!$B$7*(1-L1822)*100</f>
        <v>86.147499999999994</v>
      </c>
      <c r="X1822" s="16">
        <f>INDEX('Tasa Referencia'!$B$2:$B$37,MATCH(B1822,'Tasa Referencia'!$A$2:$A$37,0))</f>
        <v>9.7900000000000001E-2</v>
      </c>
      <c r="Y1822" s="16">
        <f>INDEX('Catalogo Proveedores'!$N$2:$N$101,MATCH(A1822,'Catalogo Proveedores'!$A$2:$A$101,0))</f>
        <v>3.6699999999999997E-2</v>
      </c>
      <c r="Z1822" s="14">
        <v>-2.5999999999999998E-4</v>
      </c>
      <c r="AA1822" s="16">
        <f t="shared" si="142"/>
        <v>0.13433999999999999</v>
      </c>
      <c r="AB1822" s="25">
        <f t="shared" si="143"/>
        <v>1.0559611966893589E-2</v>
      </c>
      <c r="AC1822" s="23">
        <f t="shared" si="144"/>
        <v>-3.6306211241812492E-2</v>
      </c>
    </row>
    <row r="1823" spans="1:29" x14ac:dyDescent="0.3">
      <c r="A1823" s="4" t="s">
        <v>177</v>
      </c>
      <c r="B1823" s="18">
        <v>45566</v>
      </c>
      <c r="C1823" s="4" t="s">
        <v>281</v>
      </c>
      <c r="D1823" s="4">
        <v>10</v>
      </c>
      <c r="E1823" s="15">
        <v>298241.63</v>
      </c>
      <c r="F1823" s="19">
        <v>1.147</v>
      </c>
      <c r="G1823" s="20">
        <v>0</v>
      </c>
      <c r="H1823" s="4">
        <v>83.9</v>
      </c>
      <c r="I1823" s="4">
        <v>5</v>
      </c>
      <c r="J1823" s="4">
        <v>1</v>
      </c>
      <c r="K1823" s="21">
        <v>0.7893</v>
      </c>
      <c r="L1823" s="21">
        <v>4.5400000000000003E-2</v>
      </c>
      <c r="M1823" s="4">
        <v>1</v>
      </c>
      <c r="N1823" s="4">
        <v>0</v>
      </c>
      <c r="O1823" s="4">
        <v>0</v>
      </c>
      <c r="P1823" s="4">
        <v>83.6</v>
      </c>
      <c r="Q1823" s="15">
        <v>4867.18</v>
      </c>
      <c r="R1823" s="15">
        <v>5493.68</v>
      </c>
      <c r="S1823" s="15">
        <v>1398.26</v>
      </c>
      <c r="T1823" s="15">
        <v>339963.74</v>
      </c>
      <c r="U1823" s="22">
        <f t="shared" si="140"/>
        <v>307204.23</v>
      </c>
      <c r="V1823" s="23">
        <f t="shared" si="141"/>
        <v>9.6361776700068097E-2</v>
      </c>
      <c r="W1823" s="24">
        <f>Parametros!$B$4*H1823+Parametros!$B$5*K1823*100+Parametros!$B$6*P1823+Parametros!$B$7*(1-L1823)*100</f>
        <v>84.082999999999998</v>
      </c>
      <c r="X1823" s="16">
        <f>INDEX('Tasa Referencia'!$B$2:$B$37,MATCH(B1823,'Tasa Referencia'!$A$2:$A$37,0))</f>
        <v>9.5200000000000007E-2</v>
      </c>
      <c r="Y1823" s="16">
        <f>INDEX('Catalogo Proveedores'!$N$2:$N$101,MATCH(A1823,'Catalogo Proveedores'!$A$2:$A$101,0))</f>
        <v>3.6699999999999997E-2</v>
      </c>
      <c r="Z1823" s="14">
        <v>1.8000000000000001E-4</v>
      </c>
      <c r="AA1823" s="16">
        <f t="shared" si="142"/>
        <v>0.13208000000000003</v>
      </c>
      <c r="AB1823" s="25">
        <f t="shared" si="143"/>
        <v>1.0391676360116398E-2</v>
      </c>
      <c r="AC1823" s="23">
        <f t="shared" si="144"/>
        <v>8.5970100339951699E-2</v>
      </c>
    </row>
    <row r="1824" spans="1:29" x14ac:dyDescent="0.3">
      <c r="A1824" s="4" t="s">
        <v>177</v>
      </c>
      <c r="B1824" s="18">
        <v>45597</v>
      </c>
      <c r="C1824" s="4" t="s">
        <v>281</v>
      </c>
      <c r="D1824" s="4">
        <v>11</v>
      </c>
      <c r="E1824" s="15">
        <v>274373.49</v>
      </c>
      <c r="F1824" s="19">
        <v>1.147</v>
      </c>
      <c r="G1824" s="20">
        <v>0</v>
      </c>
      <c r="H1824" s="4">
        <v>85.6</v>
      </c>
      <c r="I1824" s="4">
        <v>4</v>
      </c>
      <c r="J1824" s="4">
        <v>1</v>
      </c>
      <c r="K1824" s="21">
        <v>0.80489999999999995</v>
      </c>
      <c r="L1824" s="21">
        <v>3.27E-2</v>
      </c>
      <c r="M1824" s="4">
        <v>3</v>
      </c>
      <c r="N1824" s="4">
        <v>0</v>
      </c>
      <c r="O1824" s="4">
        <v>0</v>
      </c>
      <c r="P1824" s="4">
        <v>81.400000000000006</v>
      </c>
      <c r="Q1824" s="15">
        <v>3128.65</v>
      </c>
      <c r="R1824" s="15">
        <v>4476.3599999999997</v>
      </c>
      <c r="S1824" s="15">
        <v>973.15</v>
      </c>
      <c r="T1824" s="15">
        <v>291908.39</v>
      </c>
      <c r="U1824" s="22">
        <f t="shared" si="140"/>
        <v>281005.34999999998</v>
      </c>
      <c r="V1824" s="23">
        <f t="shared" si="141"/>
        <v>3.7350896286331599E-2</v>
      </c>
      <c r="W1824" s="24">
        <f>Parametros!$B$4*H1824+Parametros!$B$5*K1824*100+Parametros!$B$6*P1824+Parametros!$B$7*(1-L1824)*100</f>
        <v>84.896500000000003</v>
      </c>
      <c r="X1824" s="16">
        <f>INDEX('Tasa Referencia'!$B$2:$B$37,MATCH(B1824,'Tasa Referencia'!$A$2:$A$37,0))</f>
        <v>9.5600000000000004E-2</v>
      </c>
      <c r="Y1824" s="16">
        <f>INDEX('Catalogo Proveedores'!$N$2:$N$101,MATCH(A1824,'Catalogo Proveedores'!$A$2:$A$101,0))</f>
        <v>3.6699999999999997E-2</v>
      </c>
      <c r="Z1824" s="14">
        <v>-4.2000000000000002E-4</v>
      </c>
      <c r="AA1824" s="16">
        <f t="shared" si="142"/>
        <v>0.13188</v>
      </c>
      <c r="AB1824" s="25">
        <f t="shared" si="143"/>
        <v>1.037680000422081E-2</v>
      </c>
      <c r="AC1824" s="23">
        <f t="shared" si="144"/>
        <v>2.6974096282110789E-2</v>
      </c>
    </row>
    <row r="1825" spans="1:29" x14ac:dyDescent="0.3">
      <c r="A1825" s="4" t="s">
        <v>177</v>
      </c>
      <c r="B1825" s="18">
        <v>45627</v>
      </c>
      <c r="C1825" s="4" t="s">
        <v>281</v>
      </c>
      <c r="D1825" s="4">
        <v>12</v>
      </c>
      <c r="E1825" s="15">
        <v>244263.5</v>
      </c>
      <c r="F1825" s="19">
        <v>1.147</v>
      </c>
      <c r="G1825" s="20">
        <v>0</v>
      </c>
      <c r="H1825" s="4">
        <v>86.3</v>
      </c>
      <c r="I1825" s="4">
        <v>7</v>
      </c>
      <c r="J1825" s="4">
        <v>1</v>
      </c>
      <c r="K1825" s="21">
        <v>0.84589999999999999</v>
      </c>
      <c r="L1825" s="21">
        <v>5.6599999999999998E-2</v>
      </c>
      <c r="M1825" s="4">
        <v>0</v>
      </c>
      <c r="N1825" s="4">
        <v>0</v>
      </c>
      <c r="O1825" s="4">
        <v>0</v>
      </c>
      <c r="P1825" s="4">
        <v>83.7</v>
      </c>
      <c r="Q1825" s="15">
        <v>0</v>
      </c>
      <c r="R1825" s="15">
        <v>8670.6200000000008</v>
      </c>
      <c r="S1825" s="15">
        <v>1389.82</v>
      </c>
      <c r="T1825" s="15">
        <v>274941.82</v>
      </c>
      <c r="U1825" s="22">
        <f t="shared" si="140"/>
        <v>251544.3</v>
      </c>
      <c r="V1825" s="23">
        <f t="shared" si="141"/>
        <v>8.5099894952321245E-2</v>
      </c>
      <c r="W1825" s="24">
        <f>Parametros!$B$4*H1825+Parametros!$B$5*K1825*100+Parametros!$B$6*P1825+Parametros!$B$7*(1-L1825)*100</f>
        <v>86.472999999999999</v>
      </c>
      <c r="X1825" s="16">
        <f>INDEX('Tasa Referencia'!$B$2:$B$37,MATCH(B1825,'Tasa Referencia'!$A$2:$A$37,0))</f>
        <v>9.2399999999999996E-2</v>
      </c>
      <c r="Y1825" s="16">
        <f>INDEX('Catalogo Proveedores'!$N$2:$N$101,MATCH(A1825,'Catalogo Proveedores'!$A$2:$A$101,0))</f>
        <v>3.6699999999999997E-2</v>
      </c>
      <c r="Z1825" s="14">
        <v>-2.8300000000000001E-3</v>
      </c>
      <c r="AA1825" s="16">
        <f t="shared" si="142"/>
        <v>0.12626999999999999</v>
      </c>
      <c r="AB1825" s="25">
        <f t="shared" si="143"/>
        <v>9.9585334151872651E-3</v>
      </c>
      <c r="AC1825" s="23">
        <f t="shared" si="144"/>
        <v>7.514136153713398E-2</v>
      </c>
    </row>
    <row r="1826" spans="1:29" x14ac:dyDescent="0.3">
      <c r="A1826" s="4" t="s">
        <v>177</v>
      </c>
      <c r="B1826" s="18">
        <v>45658</v>
      </c>
      <c r="C1826" s="4" t="s">
        <v>282</v>
      </c>
      <c r="D1826" s="4">
        <v>1</v>
      </c>
      <c r="E1826" s="15">
        <v>292926.42</v>
      </c>
      <c r="F1826" s="19">
        <v>1.147</v>
      </c>
      <c r="G1826" s="20">
        <v>0</v>
      </c>
      <c r="H1826" s="4">
        <v>86.9</v>
      </c>
      <c r="I1826" s="4">
        <v>4</v>
      </c>
      <c r="J1826" s="4">
        <v>1</v>
      </c>
      <c r="K1826" s="21">
        <v>0.82850000000000001</v>
      </c>
      <c r="L1826" s="21">
        <v>3.8699999999999998E-2</v>
      </c>
      <c r="M1826" s="4">
        <v>1</v>
      </c>
      <c r="N1826" s="4">
        <v>1</v>
      </c>
      <c r="O1826" s="4">
        <v>8.9</v>
      </c>
      <c r="P1826" s="4">
        <v>78.400000000000006</v>
      </c>
      <c r="Q1826" s="15">
        <v>15326.67</v>
      </c>
      <c r="R1826" s="15">
        <v>7774.37</v>
      </c>
      <c r="S1826" s="15">
        <v>1197.31</v>
      </c>
      <c r="T1826" s="15">
        <v>322569.75</v>
      </c>
      <c r="U1826" s="22">
        <f t="shared" si="140"/>
        <v>314830.14999999997</v>
      </c>
      <c r="V1826" s="23">
        <f t="shared" si="141"/>
        <v>2.399357038283979E-2</v>
      </c>
      <c r="W1826" s="24">
        <f>Parametros!$B$4*H1826+Parametros!$B$5*K1826*100+Parametros!$B$6*P1826+Parametros!$B$7*(1-L1826)*100</f>
        <v>85.369500000000002</v>
      </c>
      <c r="X1826" s="16">
        <f>INDEX('Tasa Referencia'!$B$2:$B$37,MATCH(B1826,'Tasa Referencia'!$A$2:$A$37,0))</f>
        <v>8.8900000000000007E-2</v>
      </c>
      <c r="Y1826" s="16">
        <f>INDEX('Catalogo Proveedores'!$N$2:$N$101,MATCH(A1826,'Catalogo Proveedores'!$A$2:$A$101,0))</f>
        <v>3.6699999999999997E-2</v>
      </c>
      <c r="Z1826" s="14">
        <v>1.1800000000000001E-3</v>
      </c>
      <c r="AA1826" s="16">
        <f t="shared" si="142"/>
        <v>0.12677999999999998</v>
      </c>
      <c r="AB1826" s="25">
        <f t="shared" si="143"/>
        <v>9.9966364737862357E-3</v>
      </c>
      <c r="AC1826" s="23">
        <f t="shared" si="144"/>
        <v>1.3996933909053554E-2</v>
      </c>
    </row>
    <row r="1827" spans="1:29" x14ac:dyDescent="0.3">
      <c r="A1827" s="4" t="s">
        <v>177</v>
      </c>
      <c r="B1827" s="18">
        <v>45689</v>
      </c>
      <c r="C1827" s="4" t="s">
        <v>282</v>
      </c>
      <c r="D1827" s="4">
        <v>2</v>
      </c>
      <c r="E1827" s="15">
        <v>280252.09000000003</v>
      </c>
      <c r="F1827" s="19">
        <v>1.147</v>
      </c>
      <c r="G1827" s="20">
        <v>0</v>
      </c>
      <c r="H1827" s="4">
        <v>88.7</v>
      </c>
      <c r="I1827" s="4">
        <v>4</v>
      </c>
      <c r="J1827" s="4">
        <v>1</v>
      </c>
      <c r="K1827" s="21">
        <v>0.8306</v>
      </c>
      <c r="L1827" s="21">
        <v>3.2099999999999997E-2</v>
      </c>
      <c r="M1827" s="4">
        <v>0</v>
      </c>
      <c r="N1827" s="4">
        <v>0</v>
      </c>
      <c r="O1827" s="4">
        <v>0</v>
      </c>
      <c r="P1827" s="4">
        <v>81.7</v>
      </c>
      <c r="Q1827" s="15">
        <v>0</v>
      </c>
      <c r="R1827" s="15">
        <v>4580.8999999999996</v>
      </c>
      <c r="S1827" s="15">
        <v>977.83</v>
      </c>
      <c r="T1827" s="15">
        <v>301968.24</v>
      </c>
      <c r="U1827" s="22">
        <f t="shared" si="140"/>
        <v>283855.16000000003</v>
      </c>
      <c r="V1827" s="23">
        <f t="shared" si="141"/>
        <v>5.9983394280140052E-2</v>
      </c>
      <c r="W1827" s="24">
        <f>Parametros!$B$4*H1827+Parametros!$B$5*K1827*100+Parametros!$B$6*P1827+Parametros!$B$7*(1-L1827)*100</f>
        <v>86.8215</v>
      </c>
      <c r="X1827" s="16">
        <f>INDEX('Tasa Referencia'!$B$2:$B$37,MATCH(B1827,'Tasa Referencia'!$A$2:$A$37,0))</f>
        <v>8.8300000000000003E-2</v>
      </c>
      <c r="Y1827" s="16">
        <f>INDEX('Catalogo Proveedores'!$N$2:$N$101,MATCH(A1827,'Catalogo Proveedores'!$A$2:$A$101,0))</f>
        <v>3.6699999999999997E-2</v>
      </c>
      <c r="Z1827" s="14">
        <v>-3.8999999999999999E-4</v>
      </c>
      <c r="AA1827" s="16">
        <f t="shared" si="142"/>
        <v>0.12461</v>
      </c>
      <c r="AB1827" s="25">
        <f t="shared" si="143"/>
        <v>9.8344020800145149E-3</v>
      </c>
      <c r="AC1827" s="23">
        <f t="shared" si="144"/>
        <v>5.0148992200125538E-2</v>
      </c>
    </row>
    <row r="1828" spans="1:29" x14ac:dyDescent="0.3">
      <c r="A1828" s="4" t="s">
        <v>177</v>
      </c>
      <c r="B1828" s="18">
        <v>45717</v>
      </c>
      <c r="C1828" s="4" t="s">
        <v>282</v>
      </c>
      <c r="D1828" s="4">
        <v>3</v>
      </c>
      <c r="E1828" s="15">
        <v>290272.26</v>
      </c>
      <c r="F1828" s="19">
        <v>1.147</v>
      </c>
      <c r="G1828" s="20">
        <v>0</v>
      </c>
      <c r="H1828" s="4">
        <v>91.4</v>
      </c>
      <c r="I1828" s="4">
        <v>5</v>
      </c>
      <c r="J1828" s="4">
        <v>1</v>
      </c>
      <c r="K1828" s="21">
        <v>0.80159999999999998</v>
      </c>
      <c r="L1828" s="21">
        <v>2.8899999999999999E-2</v>
      </c>
      <c r="M1828" s="4">
        <v>0</v>
      </c>
      <c r="N1828" s="4">
        <v>0</v>
      </c>
      <c r="O1828" s="4">
        <v>0</v>
      </c>
      <c r="P1828" s="4">
        <v>80.400000000000006</v>
      </c>
      <c r="Q1828" s="15">
        <v>0</v>
      </c>
      <c r="R1828" s="15">
        <v>3845.42</v>
      </c>
      <c r="S1828" s="15">
        <v>928.04</v>
      </c>
      <c r="T1828" s="15">
        <v>306454.52</v>
      </c>
      <c r="U1828" s="22">
        <f t="shared" si="140"/>
        <v>293189.64</v>
      </c>
      <c r="V1828" s="23">
        <f t="shared" si="141"/>
        <v>4.3284987279678576E-2</v>
      </c>
      <c r="W1828" s="24">
        <f>Parametros!$B$4*H1828+Parametros!$B$5*K1828*100+Parametros!$B$6*P1828+Parametros!$B$7*(1-L1828)*100</f>
        <v>86.6845</v>
      </c>
      <c r="X1828" s="16">
        <f>INDEX('Tasa Referencia'!$B$2:$B$37,MATCH(B1828,'Tasa Referencia'!$A$2:$A$37,0))</f>
        <v>8.6800000000000002E-2</v>
      </c>
      <c r="Y1828" s="16">
        <f>INDEX('Catalogo Proveedores'!$N$2:$N$101,MATCH(A1828,'Catalogo Proveedores'!$A$2:$A$101,0))</f>
        <v>3.6699999999999997E-2</v>
      </c>
      <c r="Z1828" s="14">
        <v>-2.6900000000000001E-3</v>
      </c>
      <c r="AA1828" s="16">
        <f t="shared" si="142"/>
        <v>0.12081</v>
      </c>
      <c r="AB1828" s="25">
        <f t="shared" si="143"/>
        <v>9.5496125035163804E-3</v>
      </c>
      <c r="AC1828" s="23">
        <f t="shared" si="144"/>
        <v>3.3735374776162196E-2</v>
      </c>
    </row>
    <row r="1829" spans="1:29" x14ac:dyDescent="0.3">
      <c r="A1829" s="4" t="s">
        <v>177</v>
      </c>
      <c r="B1829" s="18">
        <v>45748</v>
      </c>
      <c r="C1829" s="4" t="s">
        <v>282</v>
      </c>
      <c r="D1829" s="4">
        <v>4</v>
      </c>
      <c r="E1829" s="15">
        <v>311469.84999999998</v>
      </c>
      <c r="F1829" s="19">
        <v>1.147</v>
      </c>
      <c r="G1829" s="20">
        <v>0</v>
      </c>
      <c r="H1829" s="4">
        <v>93.8</v>
      </c>
      <c r="I1829" s="4">
        <v>5</v>
      </c>
      <c r="J1829" s="4">
        <v>1</v>
      </c>
      <c r="K1829" s="21">
        <v>0.85070000000000001</v>
      </c>
      <c r="L1829" s="21">
        <v>1.7500000000000002E-2</v>
      </c>
      <c r="M1829" s="4">
        <v>1</v>
      </c>
      <c r="N1829" s="4">
        <v>1</v>
      </c>
      <c r="O1829" s="4">
        <v>96.2</v>
      </c>
      <c r="P1829" s="4">
        <v>82.7</v>
      </c>
      <c r="Q1829" s="15">
        <v>129902.43</v>
      </c>
      <c r="R1829" s="15">
        <v>1939.7</v>
      </c>
      <c r="S1829" s="15">
        <v>678.11</v>
      </c>
      <c r="T1829" s="15">
        <v>330202.68</v>
      </c>
      <c r="U1829" s="22">
        <f t="shared" si="140"/>
        <v>442633.87</v>
      </c>
      <c r="V1829" s="23">
        <f t="shared" si="141"/>
        <v>-0.34049145209845055</v>
      </c>
      <c r="W1829" s="24">
        <f>Parametros!$B$4*H1829+Parametros!$B$5*K1829*100+Parametros!$B$6*P1829+Parametros!$B$7*(1-L1829)*100</f>
        <v>89.628500000000003</v>
      </c>
      <c r="X1829" s="16">
        <f>INDEX('Tasa Referencia'!$B$2:$B$37,MATCH(B1829,'Tasa Referencia'!$A$2:$A$37,0))</f>
        <v>8.4000000000000005E-2</v>
      </c>
      <c r="Y1829" s="16">
        <f>INDEX('Catalogo Proveedores'!$N$2:$N$101,MATCH(A1829,'Catalogo Proveedores'!$A$2:$A$101,0))</f>
        <v>3.6699999999999997E-2</v>
      </c>
      <c r="Z1829" s="14">
        <v>-2.3E-3</v>
      </c>
      <c r="AA1829" s="16">
        <f t="shared" si="142"/>
        <v>0.11840000000000001</v>
      </c>
      <c r="AB1829" s="25">
        <f t="shared" si="143"/>
        <v>9.3685369379592487E-3</v>
      </c>
      <c r="AC1829" s="23">
        <f t="shared" si="144"/>
        <v>-0.3498599890364098</v>
      </c>
    </row>
    <row r="1830" spans="1:29" x14ac:dyDescent="0.3">
      <c r="A1830" s="4" t="s">
        <v>177</v>
      </c>
      <c r="B1830" s="18">
        <v>45778</v>
      </c>
      <c r="C1830" s="4" t="s">
        <v>282</v>
      </c>
      <c r="D1830" s="4">
        <v>5</v>
      </c>
      <c r="E1830" s="15">
        <v>320802.46000000002</v>
      </c>
      <c r="F1830" s="19">
        <v>1.147</v>
      </c>
      <c r="G1830" s="20">
        <v>0</v>
      </c>
      <c r="H1830" s="4">
        <v>95.3</v>
      </c>
      <c r="I1830" s="4">
        <v>4</v>
      </c>
      <c r="J1830" s="4">
        <v>1</v>
      </c>
      <c r="K1830" s="21">
        <v>0.79139999999999999</v>
      </c>
      <c r="L1830" s="21">
        <v>2.1600000000000001E-2</v>
      </c>
      <c r="M1830" s="4">
        <v>1</v>
      </c>
      <c r="N1830" s="4">
        <v>0</v>
      </c>
      <c r="O1830" s="4">
        <v>0</v>
      </c>
      <c r="P1830" s="4">
        <v>76.900000000000006</v>
      </c>
      <c r="Q1830" s="15">
        <v>3761.62</v>
      </c>
      <c r="R1830" s="15">
        <v>2322.75</v>
      </c>
      <c r="S1830" s="15">
        <v>817.01</v>
      </c>
      <c r="T1830" s="15">
        <v>337706.96</v>
      </c>
      <c r="U1830" s="22">
        <f t="shared" si="140"/>
        <v>326069.82</v>
      </c>
      <c r="V1830" s="23">
        <f t="shared" si="141"/>
        <v>3.4459283871436978E-2</v>
      </c>
      <c r="W1830" s="24">
        <f>Parametros!$B$4*H1830+Parametros!$B$5*K1830*100+Parametros!$B$6*P1830+Parametros!$B$7*(1-L1830)*100</f>
        <v>87.153000000000006</v>
      </c>
      <c r="X1830" s="16">
        <f>INDEX('Tasa Referencia'!$B$2:$B$37,MATCH(B1830,'Tasa Referencia'!$A$2:$A$37,0))</f>
        <v>8.1699999999999995E-2</v>
      </c>
      <c r="Y1830" s="16">
        <f>INDEX('Catalogo Proveedores'!$N$2:$N$101,MATCH(A1830,'Catalogo Proveedores'!$A$2:$A$101,0))</f>
        <v>3.6699999999999997E-2</v>
      </c>
      <c r="Z1830" s="14">
        <v>1.3500000000000001E-3</v>
      </c>
      <c r="AA1830" s="16">
        <f t="shared" si="142"/>
        <v>0.11975</v>
      </c>
      <c r="AB1830" s="25">
        <f t="shared" si="143"/>
        <v>9.4700133199070446E-3</v>
      </c>
      <c r="AC1830" s="23">
        <f t="shared" si="144"/>
        <v>2.4989270551529934E-2</v>
      </c>
    </row>
    <row r="1831" spans="1:29" x14ac:dyDescent="0.3">
      <c r="A1831" s="4" t="s">
        <v>177</v>
      </c>
      <c r="B1831" s="18">
        <v>45809</v>
      </c>
      <c r="C1831" s="4" t="s">
        <v>282</v>
      </c>
      <c r="D1831" s="4">
        <v>6</v>
      </c>
      <c r="E1831" s="15">
        <v>330333.81</v>
      </c>
      <c r="F1831" s="19">
        <v>1.147</v>
      </c>
      <c r="G1831" s="20">
        <v>0</v>
      </c>
      <c r="H1831" s="4">
        <v>92.4</v>
      </c>
      <c r="I1831" s="4">
        <v>4</v>
      </c>
      <c r="J1831" s="4">
        <v>1</v>
      </c>
      <c r="K1831" s="21">
        <v>0.76070000000000004</v>
      </c>
      <c r="L1831" s="21">
        <v>2.0299999999999999E-2</v>
      </c>
      <c r="M1831" s="4">
        <v>2</v>
      </c>
      <c r="N1831" s="4">
        <v>0</v>
      </c>
      <c r="O1831" s="4">
        <v>0</v>
      </c>
      <c r="P1831" s="4">
        <v>82.2</v>
      </c>
      <c r="Q1831" s="15">
        <v>1563.3</v>
      </c>
      <c r="R1831" s="15">
        <v>2355.48</v>
      </c>
      <c r="S1831" s="15">
        <v>802.23</v>
      </c>
      <c r="T1831" s="15">
        <v>342040.99</v>
      </c>
      <c r="U1831" s="22">
        <f t="shared" si="140"/>
        <v>333450.36</v>
      </c>
      <c r="V1831" s="23">
        <f t="shared" si="141"/>
        <v>2.511579094657633E-2</v>
      </c>
      <c r="W1831" s="24">
        <f>Parametros!$B$4*H1831+Parametros!$B$5*K1831*100+Parametros!$B$6*P1831+Parametros!$B$7*(1-L1831)*100</f>
        <v>86.296499999999995</v>
      </c>
      <c r="X1831" s="16">
        <f>INDEX('Tasa Referencia'!$B$2:$B$37,MATCH(B1831,'Tasa Referencia'!$A$2:$A$37,0))</f>
        <v>8.1600000000000006E-2</v>
      </c>
      <c r="Y1831" s="16">
        <f>INDEX('Catalogo Proveedores'!$N$2:$N$101,MATCH(A1831,'Catalogo Proveedores'!$A$2:$A$101,0))</f>
        <v>3.6699999999999997E-2</v>
      </c>
      <c r="Z1831" s="14">
        <v>2.1800000000000001E-3</v>
      </c>
      <c r="AA1831" s="16">
        <f t="shared" si="142"/>
        <v>0.12048</v>
      </c>
      <c r="AB1831" s="25">
        <f t="shared" si="143"/>
        <v>9.5248390258246829E-3</v>
      </c>
      <c r="AC1831" s="23">
        <f t="shared" si="144"/>
        <v>1.5590951920751647E-2</v>
      </c>
    </row>
    <row r="1832" spans="1:29" x14ac:dyDescent="0.3">
      <c r="A1832" s="4" t="s">
        <v>177</v>
      </c>
      <c r="B1832" s="18">
        <v>45839</v>
      </c>
      <c r="C1832" s="4" t="s">
        <v>282</v>
      </c>
      <c r="D1832" s="4">
        <v>7</v>
      </c>
      <c r="E1832" s="15">
        <v>331652.53000000003</v>
      </c>
      <c r="F1832" s="19">
        <v>1.147</v>
      </c>
      <c r="G1832" s="20">
        <v>0</v>
      </c>
      <c r="H1832" s="4">
        <v>97.1</v>
      </c>
      <c r="I1832" s="4">
        <v>5</v>
      </c>
      <c r="J1832" s="4">
        <v>1</v>
      </c>
      <c r="K1832" s="21">
        <v>0.82730000000000004</v>
      </c>
      <c r="L1832" s="21">
        <v>8.8000000000000005E-3</v>
      </c>
      <c r="M1832" s="4">
        <v>1</v>
      </c>
      <c r="N1832" s="4">
        <v>0</v>
      </c>
      <c r="O1832" s="4">
        <v>0</v>
      </c>
      <c r="P1832" s="4">
        <v>76.599999999999994</v>
      </c>
      <c r="Q1832" s="15">
        <v>1144.69</v>
      </c>
      <c r="R1832" s="15">
        <v>1349.42</v>
      </c>
      <c r="S1832" s="15">
        <v>460.86</v>
      </c>
      <c r="T1832" s="15">
        <v>357087.11</v>
      </c>
      <c r="U1832" s="22">
        <f t="shared" si="140"/>
        <v>333685.78000000003</v>
      </c>
      <c r="V1832" s="23">
        <f t="shared" si="141"/>
        <v>6.5533953325842428E-2</v>
      </c>
      <c r="W1832" s="24">
        <f>Parametros!$B$4*H1832+Parametros!$B$5*K1832*100+Parametros!$B$6*P1832+Parametros!$B$7*(1-L1832)*100</f>
        <v>88.99199999999999</v>
      </c>
      <c r="X1832" s="16">
        <f>INDEX('Tasa Referencia'!$B$2:$B$37,MATCH(B1832,'Tasa Referencia'!$A$2:$A$37,0))</f>
        <v>8.0699999999999994E-2</v>
      </c>
      <c r="Y1832" s="16">
        <f>INDEX('Catalogo Proveedores'!$N$2:$N$101,MATCH(A1832,'Catalogo Proveedores'!$A$2:$A$101,0))</f>
        <v>3.6699999999999997E-2</v>
      </c>
      <c r="Z1832" s="14">
        <v>3.7299999999999998E-3</v>
      </c>
      <c r="AA1832" s="16">
        <f t="shared" si="142"/>
        <v>0.12112999999999999</v>
      </c>
      <c r="AB1832" s="25">
        <f t="shared" si="143"/>
        <v>9.5736288852215079E-3</v>
      </c>
      <c r="AC1832" s="23">
        <f t="shared" si="144"/>
        <v>5.596032444062092E-2</v>
      </c>
    </row>
    <row r="1833" spans="1:29" x14ac:dyDescent="0.3">
      <c r="A1833" s="4" t="s">
        <v>177</v>
      </c>
      <c r="B1833" s="18">
        <v>45870</v>
      </c>
      <c r="C1833" s="4" t="s">
        <v>282</v>
      </c>
      <c r="D1833" s="4">
        <v>8</v>
      </c>
      <c r="E1833" s="15">
        <v>312056.28999999998</v>
      </c>
      <c r="F1833" s="19">
        <v>1.2164999999999999</v>
      </c>
      <c r="G1833" s="20">
        <v>6.0600000000000001E-2</v>
      </c>
      <c r="H1833" s="4">
        <v>94.3</v>
      </c>
      <c r="I1833" s="4">
        <v>5</v>
      </c>
      <c r="J1833" s="4">
        <v>1</v>
      </c>
      <c r="K1833" s="21">
        <v>0.83609999999999995</v>
      </c>
      <c r="L1833" s="21">
        <v>3.1699999999999999E-2</v>
      </c>
      <c r="M1833" s="4">
        <v>2</v>
      </c>
      <c r="N1833" s="4">
        <v>0</v>
      </c>
      <c r="O1833" s="4">
        <v>0</v>
      </c>
      <c r="P1833" s="4">
        <v>84</v>
      </c>
      <c r="Q1833" s="15">
        <v>1570</v>
      </c>
      <c r="R1833" s="15">
        <v>6259.06</v>
      </c>
      <c r="S1833" s="15">
        <v>1076.49</v>
      </c>
      <c r="T1833" s="15">
        <v>342709.75</v>
      </c>
      <c r="U1833" s="22">
        <f t="shared" si="140"/>
        <v>318808.86</v>
      </c>
      <c r="V1833" s="23">
        <f t="shared" si="141"/>
        <v>6.974091049350073E-2</v>
      </c>
      <c r="W1833" s="24">
        <f>Parametros!$B$4*H1833+Parametros!$B$5*K1833*100+Parametros!$B$6*P1833+Parametros!$B$7*(1-L1833)*100</f>
        <v>89.412499999999994</v>
      </c>
      <c r="X1833" s="16">
        <f>INDEX('Tasa Referencia'!$B$2:$B$37,MATCH(B1833,'Tasa Referencia'!$A$2:$A$37,0))</f>
        <v>7.7399999999999997E-2</v>
      </c>
      <c r="Y1833" s="16">
        <f>INDEX('Catalogo Proveedores'!$N$2:$N$101,MATCH(A1833,'Catalogo Proveedores'!$A$2:$A$101,0))</f>
        <v>3.6699999999999997E-2</v>
      </c>
      <c r="Z1833" s="14">
        <v>6.5300000000000002E-3</v>
      </c>
      <c r="AA1833" s="16">
        <f t="shared" si="142"/>
        <v>0.12062999999999999</v>
      </c>
      <c r="AB1833" s="25">
        <f t="shared" si="143"/>
        <v>9.5361005265015564E-3</v>
      </c>
      <c r="AC1833" s="23">
        <f t="shared" si="144"/>
        <v>6.0204809966999173E-2</v>
      </c>
    </row>
    <row r="1834" spans="1:29" x14ac:dyDescent="0.3">
      <c r="A1834" s="4" t="s">
        <v>177</v>
      </c>
      <c r="B1834" s="18">
        <v>45901</v>
      </c>
      <c r="C1834" s="4" t="s">
        <v>282</v>
      </c>
      <c r="D1834" s="4">
        <v>9</v>
      </c>
      <c r="E1834" s="15">
        <v>311194.78000000003</v>
      </c>
      <c r="F1834" s="19">
        <v>1.2164999999999999</v>
      </c>
      <c r="G1834" s="20">
        <v>0</v>
      </c>
      <c r="H1834" s="4">
        <v>94.2</v>
      </c>
      <c r="I1834" s="4">
        <v>6</v>
      </c>
      <c r="J1834" s="4">
        <v>1</v>
      </c>
      <c r="K1834" s="21">
        <v>0.78759999999999997</v>
      </c>
      <c r="L1834" s="21">
        <v>2.6499999999999999E-2</v>
      </c>
      <c r="M1834" s="4">
        <v>0</v>
      </c>
      <c r="N1834" s="4">
        <v>0</v>
      </c>
      <c r="O1834" s="4">
        <v>0</v>
      </c>
      <c r="P1834" s="4">
        <v>82.1</v>
      </c>
      <c r="Q1834" s="15">
        <v>0</v>
      </c>
      <c r="R1834" s="15">
        <v>4026.45</v>
      </c>
      <c r="S1834" s="15">
        <v>930.01</v>
      </c>
      <c r="T1834" s="15">
        <v>338187.91</v>
      </c>
      <c r="U1834" s="22">
        <f t="shared" si="140"/>
        <v>314291.22000000003</v>
      </c>
      <c r="V1834" s="23">
        <f t="shared" si="141"/>
        <v>7.0660982528914021E-2</v>
      </c>
      <c r="W1834" s="24">
        <f>Parametros!$B$4*H1834+Parametros!$B$5*K1834*100+Parametros!$B$6*P1834+Parametros!$B$7*(1-L1834)*100</f>
        <v>87.620499999999993</v>
      </c>
      <c r="X1834" s="16">
        <f>INDEX('Tasa Referencia'!$B$2:$B$37,MATCH(B1834,'Tasa Referencia'!$A$2:$A$37,0))</f>
        <v>7.4899999999999994E-2</v>
      </c>
      <c r="Y1834" s="16">
        <f>INDEX('Catalogo Proveedores'!$N$2:$N$101,MATCH(A1834,'Catalogo Proveedores'!$A$2:$A$101,0))</f>
        <v>3.6699999999999997E-2</v>
      </c>
      <c r="Z1834" s="14">
        <v>8.0099999999999998E-3</v>
      </c>
      <c r="AA1834" s="16">
        <f t="shared" si="142"/>
        <v>0.11960999999999999</v>
      </c>
      <c r="AB1834" s="25">
        <f t="shared" si="143"/>
        <v>9.4594950568192004E-3</v>
      </c>
      <c r="AC1834" s="23">
        <f t="shared" si="144"/>
        <v>6.120148747209482E-2</v>
      </c>
    </row>
    <row r="1835" spans="1:29" x14ac:dyDescent="0.3">
      <c r="A1835" s="4" t="s">
        <v>177</v>
      </c>
      <c r="B1835" s="18">
        <v>45931</v>
      </c>
      <c r="C1835" s="4" t="s">
        <v>282</v>
      </c>
      <c r="D1835" s="4">
        <v>10</v>
      </c>
      <c r="E1835" s="15">
        <v>319998.53999999998</v>
      </c>
      <c r="F1835" s="19">
        <v>1.2164999999999999</v>
      </c>
      <c r="G1835" s="20">
        <v>0</v>
      </c>
      <c r="H1835" s="4">
        <v>94.7</v>
      </c>
      <c r="I1835" s="4">
        <v>6</v>
      </c>
      <c r="J1835" s="4">
        <v>1</v>
      </c>
      <c r="K1835" s="21">
        <v>0.81979999999999997</v>
      </c>
      <c r="L1835" s="21">
        <v>3.2000000000000001E-2</v>
      </c>
      <c r="M1835" s="4">
        <v>3</v>
      </c>
      <c r="N1835" s="4">
        <v>0</v>
      </c>
      <c r="O1835" s="4">
        <v>0</v>
      </c>
      <c r="P1835" s="4">
        <v>81.7</v>
      </c>
      <c r="Q1835" s="15">
        <v>7463.28</v>
      </c>
      <c r="R1835" s="15">
        <v>6112.86</v>
      </c>
      <c r="S1835" s="15">
        <v>1112.3900000000001</v>
      </c>
      <c r="T1835" s="15">
        <v>338097.12</v>
      </c>
      <c r="U1835" s="22">
        <f t="shared" si="140"/>
        <v>332462.28999999998</v>
      </c>
      <c r="V1835" s="23">
        <f t="shared" si="141"/>
        <v>1.6666305823604816E-2</v>
      </c>
      <c r="W1835" s="24">
        <f>Parametros!$B$4*H1835+Parametros!$B$5*K1835*100+Parametros!$B$6*P1835+Parametros!$B$7*(1-L1835)*100</f>
        <v>88.59899999999999</v>
      </c>
      <c r="X1835" s="16">
        <f>INDEX('Tasa Referencia'!$B$2:$B$37,MATCH(B1835,'Tasa Referencia'!$A$2:$A$37,0))</f>
        <v>7.4300000000000005E-2</v>
      </c>
      <c r="Y1835" s="16">
        <f>INDEX('Catalogo Proveedores'!$N$2:$N$101,MATCH(A1835,'Catalogo Proveedores'!$A$2:$A$101,0))</f>
        <v>3.6699999999999997E-2</v>
      </c>
      <c r="Z1835" s="14">
        <v>5.6100000000000004E-3</v>
      </c>
      <c r="AA1835" s="16">
        <f t="shared" si="142"/>
        <v>0.11661000000000001</v>
      </c>
      <c r="AB1835" s="25">
        <f t="shared" si="143"/>
        <v>9.2338134924838666E-3</v>
      </c>
      <c r="AC1835" s="23">
        <f t="shared" si="144"/>
        <v>7.432492331120949E-3</v>
      </c>
    </row>
    <row r="1836" spans="1:29" x14ac:dyDescent="0.3">
      <c r="A1836" s="4" t="s">
        <v>177</v>
      </c>
      <c r="B1836" s="18">
        <v>45962</v>
      </c>
      <c r="C1836" s="4" t="s">
        <v>282</v>
      </c>
      <c r="D1836" s="4">
        <v>11</v>
      </c>
      <c r="E1836" s="15">
        <v>287975.26</v>
      </c>
      <c r="F1836" s="19">
        <v>1.2164999999999999</v>
      </c>
      <c r="G1836" s="20">
        <v>0</v>
      </c>
      <c r="H1836" s="4">
        <v>96.5</v>
      </c>
      <c r="I1836" s="4">
        <v>5</v>
      </c>
      <c r="J1836" s="4">
        <v>1</v>
      </c>
      <c r="K1836" s="21">
        <v>0.85899999999999999</v>
      </c>
      <c r="L1836" s="21">
        <v>1.9699999999999999E-2</v>
      </c>
      <c r="M1836" s="4">
        <v>2</v>
      </c>
      <c r="N1836" s="4">
        <v>0</v>
      </c>
      <c r="O1836" s="4">
        <v>0</v>
      </c>
      <c r="P1836" s="4">
        <v>85.1</v>
      </c>
      <c r="Q1836" s="15">
        <v>17250.7</v>
      </c>
      <c r="R1836" s="15">
        <v>1912.43</v>
      </c>
      <c r="S1836" s="15">
        <v>684.5</v>
      </c>
      <c r="T1836" s="15">
        <v>311177.14</v>
      </c>
      <c r="U1836" s="22">
        <f t="shared" si="140"/>
        <v>306453.89</v>
      </c>
      <c r="V1836" s="23">
        <f t="shared" si="141"/>
        <v>1.5178653547622425E-2</v>
      </c>
      <c r="W1836" s="24">
        <f>Parametros!$B$4*H1836+Parametros!$B$5*K1836*100+Parametros!$B$6*P1836+Parametros!$B$7*(1-L1836)*100</f>
        <v>91.269499999999994</v>
      </c>
      <c r="X1836" s="16">
        <f>INDEX('Tasa Referencia'!$B$2:$B$37,MATCH(B1836,'Tasa Referencia'!$A$2:$A$37,0))</f>
        <v>7.2800000000000004E-2</v>
      </c>
      <c r="Y1836" s="16">
        <f>INDEX('Catalogo Proveedores'!$N$2:$N$101,MATCH(A1836,'Catalogo Proveedores'!$A$2:$A$101,0))</f>
        <v>3.6699999999999997E-2</v>
      </c>
      <c r="Z1836" s="14">
        <v>3.0899999999999999E-3</v>
      </c>
      <c r="AA1836" s="16">
        <f t="shared" si="142"/>
        <v>0.11259</v>
      </c>
      <c r="AB1836" s="25">
        <f t="shared" si="143"/>
        <v>8.9305272095441257E-3</v>
      </c>
      <c r="AC1836" s="23">
        <f t="shared" si="144"/>
        <v>6.2481263380782994E-3</v>
      </c>
    </row>
    <row r="1837" spans="1:29" x14ac:dyDescent="0.3">
      <c r="A1837" s="4" t="s">
        <v>177</v>
      </c>
      <c r="B1837" s="18">
        <v>45992</v>
      </c>
      <c r="C1837" s="4" t="s">
        <v>282</v>
      </c>
      <c r="D1837" s="4">
        <v>12</v>
      </c>
      <c r="E1837" s="15">
        <v>268501.57</v>
      </c>
      <c r="F1837" s="19">
        <v>1.2164999999999999</v>
      </c>
      <c r="G1837" s="20">
        <v>0</v>
      </c>
      <c r="H1837" s="4">
        <v>97</v>
      </c>
      <c r="I1837" s="4">
        <v>5</v>
      </c>
      <c r="J1837" s="4">
        <v>1</v>
      </c>
      <c r="K1837" s="21">
        <v>0.82250000000000001</v>
      </c>
      <c r="L1837" s="21">
        <v>1.14E-2</v>
      </c>
      <c r="M1837" s="4">
        <v>1</v>
      </c>
      <c r="N1837" s="4">
        <v>0</v>
      </c>
      <c r="O1837" s="4">
        <v>0</v>
      </c>
      <c r="P1837" s="4">
        <v>76.3</v>
      </c>
      <c r="Q1837" s="15">
        <v>1075.98</v>
      </c>
      <c r="R1837" s="15">
        <v>1250.29</v>
      </c>
      <c r="S1837" s="15">
        <v>437.63</v>
      </c>
      <c r="T1837" s="15">
        <v>283127.40000000002</v>
      </c>
      <c r="U1837" s="22">
        <f t="shared" si="140"/>
        <v>270390.20999999996</v>
      </c>
      <c r="V1837" s="23">
        <f t="shared" si="141"/>
        <v>4.4987486198792698E-2</v>
      </c>
      <c r="W1837" s="24">
        <f>Parametros!$B$4*H1837+Parametros!$B$5*K1837*100+Parametros!$B$6*P1837+Parametros!$B$7*(1-L1837)*100</f>
        <v>88.713999999999999</v>
      </c>
      <c r="X1837" s="16">
        <f>INDEX('Tasa Referencia'!$B$2:$B$37,MATCH(B1837,'Tasa Referencia'!$A$2:$A$37,0))</f>
        <v>6.9599999999999995E-2</v>
      </c>
      <c r="Y1837" s="16">
        <f>INDEX('Catalogo Proveedores'!$N$2:$N$101,MATCH(A1837,'Catalogo Proveedores'!$A$2:$A$101,0))</f>
        <v>3.6699999999999997E-2</v>
      </c>
      <c r="Z1837" s="14">
        <v>5.1900000000000002E-3</v>
      </c>
      <c r="AA1837" s="16">
        <f t="shared" si="142"/>
        <v>0.11148999999999999</v>
      </c>
      <c r="AB1837" s="25">
        <f t="shared" si="143"/>
        <v>8.8473633897707682E-3</v>
      </c>
      <c r="AC1837" s="23">
        <f t="shared" si="144"/>
        <v>3.614012280902193E-2</v>
      </c>
    </row>
    <row r="1838" spans="1:29" x14ac:dyDescent="0.3">
      <c r="A1838" s="4" t="s">
        <v>179</v>
      </c>
      <c r="B1838" s="18">
        <v>44927</v>
      </c>
      <c r="C1838" s="4" t="s">
        <v>279</v>
      </c>
      <c r="D1838" s="4">
        <v>1</v>
      </c>
      <c r="E1838" s="15">
        <v>261846.61</v>
      </c>
      <c r="F1838" s="19">
        <v>1</v>
      </c>
      <c r="G1838" s="20">
        <v>0</v>
      </c>
      <c r="H1838" s="4">
        <v>68.5</v>
      </c>
      <c r="I1838" s="4">
        <v>4</v>
      </c>
      <c r="J1838" s="4">
        <v>1</v>
      </c>
      <c r="K1838" s="21">
        <v>0.84370000000000001</v>
      </c>
      <c r="L1838" s="21">
        <v>8.8999999999999996E-2</v>
      </c>
      <c r="M1838" s="4">
        <v>0</v>
      </c>
      <c r="N1838" s="4">
        <v>0</v>
      </c>
      <c r="O1838" s="4">
        <v>0</v>
      </c>
      <c r="P1838" s="4">
        <v>91.7</v>
      </c>
      <c r="Q1838" s="15">
        <v>0</v>
      </c>
      <c r="R1838" s="15">
        <v>12903.06</v>
      </c>
      <c r="S1838" s="15">
        <v>7511.85</v>
      </c>
      <c r="T1838" s="15">
        <v>269949.69</v>
      </c>
      <c r="U1838" s="22">
        <f t="shared" si="140"/>
        <v>267237.82</v>
      </c>
      <c r="V1838" s="23">
        <f t="shared" si="141"/>
        <v>1.0045834836854213E-2</v>
      </c>
      <c r="W1838" s="24">
        <f>Parametros!$B$4*H1838+Parametros!$B$5*K1838*100+Parametros!$B$6*P1838+Parametros!$B$7*(1-L1838)*100</f>
        <v>81.290999999999997</v>
      </c>
      <c r="X1838" s="16">
        <f>INDEX('Tasa Referencia'!$B$2:$B$37,MATCH(B1838,'Tasa Referencia'!$A$2:$A$37,0))</f>
        <v>0.1125</v>
      </c>
      <c r="Y1838" s="16">
        <f>INDEX('Catalogo Proveedores'!$N$2:$N$101,MATCH(A1838,'Catalogo Proveedores'!$A$2:$A$101,0))</f>
        <v>3.0100000000000002E-2</v>
      </c>
      <c r="Z1838" s="14">
        <v>-2.64E-3</v>
      </c>
      <c r="AA1838" s="16">
        <f t="shared" si="142"/>
        <v>0.13996</v>
      </c>
      <c r="AB1838" s="25">
        <f t="shared" si="143"/>
        <v>1.097589582411862E-2</v>
      </c>
      <c r="AC1838" s="23">
        <f t="shared" si="144"/>
        <v>-9.3006098726440729E-4</v>
      </c>
    </row>
    <row r="1839" spans="1:29" x14ac:dyDescent="0.3">
      <c r="A1839" s="4" t="s">
        <v>179</v>
      </c>
      <c r="B1839" s="18">
        <v>44958</v>
      </c>
      <c r="C1839" s="4" t="s">
        <v>279</v>
      </c>
      <c r="D1839" s="4">
        <v>2</v>
      </c>
      <c r="E1839" s="15">
        <v>282004.71999999997</v>
      </c>
      <c r="F1839" s="19">
        <v>1</v>
      </c>
      <c r="G1839" s="20">
        <v>0</v>
      </c>
      <c r="H1839" s="4">
        <v>68</v>
      </c>
      <c r="I1839" s="4">
        <v>5</v>
      </c>
      <c r="J1839" s="4">
        <v>0</v>
      </c>
      <c r="K1839" s="21">
        <v>0.90559999999999996</v>
      </c>
      <c r="L1839" s="21">
        <v>0.1163</v>
      </c>
      <c r="M1839" s="4">
        <v>1</v>
      </c>
      <c r="N1839" s="4">
        <v>0</v>
      </c>
      <c r="O1839" s="4">
        <v>0</v>
      </c>
      <c r="P1839" s="4">
        <v>93</v>
      </c>
      <c r="Q1839" s="15">
        <v>1195.8499999999999</v>
      </c>
      <c r="R1839" s="15">
        <v>10219.86</v>
      </c>
      <c r="S1839" s="15">
        <v>9842.16</v>
      </c>
      <c r="T1839" s="15">
        <v>304299.75</v>
      </c>
      <c r="U1839" s="22">
        <f t="shared" si="140"/>
        <v>283578.26999999996</v>
      </c>
      <c r="V1839" s="23">
        <f t="shared" si="141"/>
        <v>6.80956195330428E-2</v>
      </c>
      <c r="W1839" s="24">
        <f>Parametros!$B$4*H1839+Parametros!$B$5*K1839*100+Parametros!$B$6*P1839+Parametros!$B$7*(1-L1839)*100</f>
        <v>82.823499999999996</v>
      </c>
      <c r="X1839" s="16">
        <f>INDEX('Tasa Referencia'!$B$2:$B$37,MATCH(B1839,'Tasa Referencia'!$A$2:$A$37,0))</f>
        <v>0.11409999999999999</v>
      </c>
      <c r="Y1839" s="16">
        <f>INDEX('Catalogo Proveedores'!$N$2:$N$101,MATCH(A1839,'Catalogo Proveedores'!$A$2:$A$101,0))</f>
        <v>3.0100000000000002E-2</v>
      </c>
      <c r="Z1839" s="14">
        <v>-1.97E-3</v>
      </c>
      <c r="AA1839" s="16">
        <f t="shared" si="142"/>
        <v>0.14223</v>
      </c>
      <c r="AB1839" s="25">
        <f t="shared" si="143"/>
        <v>1.1143505756714411E-2</v>
      </c>
      <c r="AC1839" s="23">
        <f t="shared" si="144"/>
        <v>5.6952113776328389E-2</v>
      </c>
    </row>
    <row r="1840" spans="1:29" x14ac:dyDescent="0.3">
      <c r="A1840" s="4" t="s">
        <v>179</v>
      </c>
      <c r="B1840" s="18">
        <v>44986</v>
      </c>
      <c r="C1840" s="4" t="s">
        <v>279</v>
      </c>
      <c r="D1840" s="4">
        <v>3</v>
      </c>
      <c r="E1840" s="15">
        <v>231263.96</v>
      </c>
      <c r="F1840" s="19">
        <v>1</v>
      </c>
      <c r="G1840" s="20">
        <v>0</v>
      </c>
      <c r="H1840" s="4">
        <v>62.6</v>
      </c>
      <c r="I1840" s="4">
        <v>4</v>
      </c>
      <c r="J1840" s="4">
        <v>1</v>
      </c>
      <c r="K1840" s="21">
        <v>0.72589999999999999</v>
      </c>
      <c r="L1840" s="21">
        <v>0.1658</v>
      </c>
      <c r="M1840" s="4">
        <v>2</v>
      </c>
      <c r="N1840" s="4">
        <v>0</v>
      </c>
      <c r="O1840" s="4">
        <v>0</v>
      </c>
      <c r="P1840" s="4">
        <v>96.9</v>
      </c>
      <c r="Q1840" s="15">
        <v>1301.68</v>
      </c>
      <c r="R1840" s="15">
        <v>26314.52</v>
      </c>
      <c r="S1840" s="15">
        <v>11963.18</v>
      </c>
      <c r="T1840" s="15">
        <v>223713.88</v>
      </c>
      <c r="U1840" s="22">
        <f t="shared" si="140"/>
        <v>246916.97999999998</v>
      </c>
      <c r="V1840" s="23">
        <f t="shared" si="141"/>
        <v>-0.10371774876015728</v>
      </c>
      <c r="W1840" s="24">
        <f>Parametros!$B$4*H1840+Parametros!$B$5*K1840*100+Parametros!$B$6*P1840+Parametros!$B$7*(1-L1840)*100</f>
        <v>75.58</v>
      </c>
      <c r="X1840" s="16">
        <f>INDEX('Tasa Referencia'!$B$2:$B$37,MATCH(B1840,'Tasa Referencia'!$A$2:$A$37,0))</f>
        <v>0.114</v>
      </c>
      <c r="Y1840" s="16">
        <f>INDEX('Catalogo Proveedores'!$N$2:$N$101,MATCH(A1840,'Catalogo Proveedores'!$A$2:$A$101,0))</f>
        <v>3.0100000000000002E-2</v>
      </c>
      <c r="Z1840" s="14">
        <v>-3.5999999999999999E-3</v>
      </c>
      <c r="AA1840" s="16">
        <f t="shared" si="142"/>
        <v>0.14050000000000001</v>
      </c>
      <c r="AB1840" s="25">
        <f t="shared" si="143"/>
        <v>1.1015795505673553E-2</v>
      </c>
      <c r="AC1840" s="23">
        <f t="shared" si="144"/>
        <v>-0.11473354426583084</v>
      </c>
    </row>
    <row r="1841" spans="1:29" x14ac:dyDescent="0.3">
      <c r="A1841" s="4" t="s">
        <v>179</v>
      </c>
      <c r="B1841" s="18">
        <v>45017</v>
      </c>
      <c r="C1841" s="4" t="s">
        <v>279</v>
      </c>
      <c r="D1841" s="4">
        <v>4</v>
      </c>
      <c r="E1841" s="15">
        <v>278951.74</v>
      </c>
      <c r="F1841" s="19">
        <v>1</v>
      </c>
      <c r="G1841" s="20">
        <v>0</v>
      </c>
      <c r="H1841" s="4">
        <v>63.4</v>
      </c>
      <c r="I1841" s="4">
        <v>7</v>
      </c>
      <c r="J1841" s="4">
        <v>1</v>
      </c>
      <c r="K1841" s="21">
        <v>0.86629999999999996</v>
      </c>
      <c r="L1841" s="21">
        <v>0.1855</v>
      </c>
      <c r="M1841" s="4">
        <v>1</v>
      </c>
      <c r="N1841" s="4">
        <v>0</v>
      </c>
      <c r="O1841" s="4">
        <v>0</v>
      </c>
      <c r="P1841" s="4">
        <v>94.1</v>
      </c>
      <c r="Q1841" s="15">
        <v>1094.27</v>
      </c>
      <c r="R1841" s="15">
        <v>29175.53</v>
      </c>
      <c r="S1841" s="15">
        <v>16081.72</v>
      </c>
      <c r="T1841" s="15">
        <v>291945.09999999998</v>
      </c>
      <c r="U1841" s="22">
        <f t="shared" si="140"/>
        <v>293139.82000000007</v>
      </c>
      <c r="V1841" s="23">
        <f t="shared" si="141"/>
        <v>-4.0922762533095727E-3</v>
      </c>
      <c r="W1841" s="24">
        <f>Parametros!$B$4*H1841+Parametros!$B$5*K1841*100+Parametros!$B$6*P1841+Parametros!$B$7*(1-L1841)*100</f>
        <v>79.216499999999996</v>
      </c>
      <c r="X1841" s="16">
        <f>INDEX('Tasa Referencia'!$B$2:$B$37,MATCH(B1841,'Tasa Referencia'!$A$2:$A$37,0))</f>
        <v>0.1119</v>
      </c>
      <c r="Y1841" s="16">
        <f>INDEX('Catalogo Proveedores'!$N$2:$N$101,MATCH(A1841,'Catalogo Proveedores'!$A$2:$A$101,0))</f>
        <v>3.0100000000000002E-2</v>
      </c>
      <c r="Z1841" s="14">
        <v>-2.5400000000000002E-3</v>
      </c>
      <c r="AA1841" s="16">
        <f t="shared" si="142"/>
        <v>0.13946000000000003</v>
      </c>
      <c r="AB1841" s="25">
        <f t="shared" si="143"/>
        <v>1.093893622357256E-2</v>
      </c>
      <c r="AC1841" s="23">
        <f t="shared" si="144"/>
        <v>-1.5031212476882133E-2</v>
      </c>
    </row>
    <row r="1842" spans="1:29" x14ac:dyDescent="0.3">
      <c r="A1842" s="4" t="s">
        <v>179</v>
      </c>
      <c r="B1842" s="18">
        <v>45047</v>
      </c>
      <c r="C1842" s="4" t="s">
        <v>279</v>
      </c>
      <c r="D1842" s="4">
        <v>5</v>
      </c>
      <c r="E1842" s="15">
        <v>280756.67</v>
      </c>
      <c r="F1842" s="19">
        <v>1</v>
      </c>
      <c r="G1842" s="20">
        <v>0</v>
      </c>
      <c r="H1842" s="4">
        <v>61.3</v>
      </c>
      <c r="I1842" s="4">
        <v>5</v>
      </c>
      <c r="J1842" s="4">
        <v>1</v>
      </c>
      <c r="K1842" s="21">
        <v>0.86229999999999996</v>
      </c>
      <c r="L1842" s="21">
        <v>8.3799999999999999E-2</v>
      </c>
      <c r="M1842" s="4">
        <v>2</v>
      </c>
      <c r="N1842" s="4">
        <v>0</v>
      </c>
      <c r="O1842" s="4">
        <v>0</v>
      </c>
      <c r="P1842" s="4">
        <v>91.6</v>
      </c>
      <c r="Q1842" s="15">
        <v>14779.57</v>
      </c>
      <c r="R1842" s="15">
        <v>14010.38</v>
      </c>
      <c r="S1842" s="15">
        <v>7623.07</v>
      </c>
      <c r="T1842" s="15">
        <v>288711.67999999999</v>
      </c>
      <c r="U1842" s="22">
        <f t="shared" si="140"/>
        <v>301923.55</v>
      </c>
      <c r="V1842" s="23">
        <f t="shared" si="141"/>
        <v>-4.576146694169074E-2</v>
      </c>
      <c r="W1842" s="24">
        <f>Parametros!$B$4*H1842+Parametros!$B$5*K1842*100+Parametros!$B$6*P1842+Parametros!$B$7*(1-L1842)*100</f>
        <v>79.387</v>
      </c>
      <c r="X1842" s="16">
        <f>INDEX('Tasa Referencia'!$B$2:$B$37,MATCH(B1842,'Tasa Referencia'!$A$2:$A$37,0))</f>
        <v>0.11210000000000001</v>
      </c>
      <c r="Y1842" s="16">
        <f>INDEX('Catalogo Proveedores'!$N$2:$N$101,MATCH(A1842,'Catalogo Proveedores'!$A$2:$A$101,0))</f>
        <v>3.0100000000000002E-2</v>
      </c>
      <c r="Z1842" s="14">
        <v>-3.4099999999999998E-3</v>
      </c>
      <c r="AA1842" s="16">
        <f t="shared" si="142"/>
        <v>0.13879</v>
      </c>
      <c r="AB1842" s="25">
        <f t="shared" si="143"/>
        <v>1.088938704418152E-2</v>
      </c>
      <c r="AC1842" s="23">
        <f t="shared" si="144"/>
        <v>-5.665085398587226E-2</v>
      </c>
    </row>
    <row r="1843" spans="1:29" x14ac:dyDescent="0.3">
      <c r="A1843" s="4" t="s">
        <v>179</v>
      </c>
      <c r="B1843" s="18">
        <v>45078</v>
      </c>
      <c r="C1843" s="4" t="s">
        <v>279</v>
      </c>
      <c r="D1843" s="4">
        <v>6</v>
      </c>
      <c r="E1843" s="15">
        <v>282687.46000000002</v>
      </c>
      <c r="F1843" s="19">
        <v>1</v>
      </c>
      <c r="G1843" s="20">
        <v>0</v>
      </c>
      <c r="H1843" s="4">
        <v>63.3</v>
      </c>
      <c r="I1843" s="4">
        <v>4</v>
      </c>
      <c r="J1843" s="4">
        <v>0</v>
      </c>
      <c r="K1843" s="21">
        <v>0.89480000000000004</v>
      </c>
      <c r="L1843" s="21">
        <v>0.1032</v>
      </c>
      <c r="M1843" s="4">
        <v>1</v>
      </c>
      <c r="N1843" s="4">
        <v>0</v>
      </c>
      <c r="O1843" s="4">
        <v>0</v>
      </c>
      <c r="P1843" s="4">
        <v>94.7</v>
      </c>
      <c r="Q1843" s="15">
        <v>15902.88</v>
      </c>
      <c r="R1843" s="15">
        <v>17496.88</v>
      </c>
      <c r="S1843" s="15">
        <v>8751.68</v>
      </c>
      <c r="T1843" s="15">
        <v>288844.14</v>
      </c>
      <c r="U1843" s="22">
        <f t="shared" si="140"/>
        <v>307335.54000000004</v>
      </c>
      <c r="V1843" s="23">
        <f t="shared" si="141"/>
        <v>-6.4018608790193984E-2</v>
      </c>
      <c r="W1843" s="24">
        <f>Parametros!$B$4*H1843+Parametros!$B$5*K1843*100+Parametros!$B$6*P1843+Parametros!$B$7*(1-L1843)*100</f>
        <v>81.390999999999991</v>
      </c>
      <c r="X1843" s="16">
        <f>INDEX('Tasa Referencia'!$B$2:$B$37,MATCH(B1843,'Tasa Referencia'!$A$2:$A$37,0))</f>
        <v>0.1119</v>
      </c>
      <c r="Y1843" s="16">
        <f>INDEX('Catalogo Proveedores'!$N$2:$N$101,MATCH(A1843,'Catalogo Proveedores'!$A$2:$A$101,0))</f>
        <v>3.0100000000000002E-2</v>
      </c>
      <c r="Z1843" s="14">
        <v>-5.0800000000000003E-3</v>
      </c>
      <c r="AA1843" s="16">
        <f t="shared" si="142"/>
        <v>0.13692000000000001</v>
      </c>
      <c r="AB1843" s="25">
        <f t="shared" si="143"/>
        <v>1.0750951556715904E-2</v>
      </c>
      <c r="AC1843" s="23">
        <f t="shared" si="144"/>
        <v>-7.4769560346909889E-2</v>
      </c>
    </row>
    <row r="1844" spans="1:29" x14ac:dyDescent="0.3">
      <c r="A1844" s="4" t="s">
        <v>179</v>
      </c>
      <c r="B1844" s="18">
        <v>45108</v>
      </c>
      <c r="C1844" s="4" t="s">
        <v>279</v>
      </c>
      <c r="D1844" s="4">
        <v>7</v>
      </c>
      <c r="E1844" s="15">
        <v>319855.14</v>
      </c>
      <c r="F1844" s="19">
        <v>1.054</v>
      </c>
      <c r="G1844" s="20">
        <v>5.3999999999999999E-2</v>
      </c>
      <c r="H1844" s="4">
        <v>61.9</v>
      </c>
      <c r="I1844" s="4">
        <v>6</v>
      </c>
      <c r="J1844" s="4">
        <v>1</v>
      </c>
      <c r="K1844" s="21">
        <v>0.90580000000000005</v>
      </c>
      <c r="L1844" s="21">
        <v>0.1019</v>
      </c>
      <c r="M1844" s="4">
        <v>0</v>
      </c>
      <c r="N1844" s="4">
        <v>0</v>
      </c>
      <c r="O1844" s="4">
        <v>0</v>
      </c>
      <c r="P1844" s="4">
        <v>95</v>
      </c>
      <c r="Q1844" s="15">
        <v>0</v>
      </c>
      <c r="R1844" s="15">
        <v>15348.34</v>
      </c>
      <c r="S1844" s="15">
        <v>10413.379999999999</v>
      </c>
      <c r="T1844" s="15">
        <v>338274.1</v>
      </c>
      <c r="U1844" s="22">
        <f t="shared" si="140"/>
        <v>324790.10000000003</v>
      </c>
      <c r="V1844" s="23">
        <f t="shared" si="141"/>
        <v>3.986116584154667E-2</v>
      </c>
      <c r="W1844" s="24">
        <f>Parametros!$B$4*H1844+Parametros!$B$5*K1844*100+Parametros!$B$6*P1844+Parametros!$B$7*(1-L1844)*100</f>
        <v>81.310500000000005</v>
      </c>
      <c r="X1844" s="16">
        <f>INDEX('Tasa Referencia'!$B$2:$B$37,MATCH(B1844,'Tasa Referencia'!$A$2:$A$37,0))</f>
        <v>0.1132</v>
      </c>
      <c r="Y1844" s="16">
        <f>INDEX('Catalogo Proveedores'!$N$2:$N$101,MATCH(A1844,'Catalogo Proveedores'!$A$2:$A$101,0))</f>
        <v>3.0100000000000002E-2</v>
      </c>
      <c r="Z1844" s="14">
        <v>2.4000000000000001E-4</v>
      </c>
      <c r="AA1844" s="16">
        <f t="shared" si="142"/>
        <v>0.14353999999999997</v>
      </c>
      <c r="AB1844" s="25">
        <f t="shared" si="143"/>
        <v>1.1240093296245535E-2</v>
      </c>
      <c r="AC1844" s="23">
        <f t="shared" si="144"/>
        <v>2.8621072545301135E-2</v>
      </c>
    </row>
    <row r="1845" spans="1:29" x14ac:dyDescent="0.3">
      <c r="A1845" s="4" t="s">
        <v>179</v>
      </c>
      <c r="B1845" s="18">
        <v>45139</v>
      </c>
      <c r="C1845" s="4" t="s">
        <v>279</v>
      </c>
      <c r="D1845" s="4">
        <v>8</v>
      </c>
      <c r="E1845" s="15">
        <v>271103.03000000003</v>
      </c>
      <c r="F1845" s="19">
        <v>1.054</v>
      </c>
      <c r="G1845" s="20">
        <v>0</v>
      </c>
      <c r="H1845" s="4">
        <v>62.2</v>
      </c>
      <c r="I1845" s="4">
        <v>5</v>
      </c>
      <c r="J1845" s="4">
        <v>1</v>
      </c>
      <c r="K1845" s="21">
        <v>0.89129999999999998</v>
      </c>
      <c r="L1845" s="21">
        <v>0.21809999999999999</v>
      </c>
      <c r="M1845" s="4">
        <v>2</v>
      </c>
      <c r="N1845" s="4">
        <v>0</v>
      </c>
      <c r="O1845" s="4">
        <v>0</v>
      </c>
      <c r="P1845" s="4">
        <v>90.6</v>
      </c>
      <c r="Q1845" s="15">
        <v>2110.41</v>
      </c>
      <c r="R1845" s="15">
        <v>26661.73</v>
      </c>
      <c r="S1845" s="15">
        <v>18282.02</v>
      </c>
      <c r="T1845" s="15">
        <v>289682.63</v>
      </c>
      <c r="U1845" s="22">
        <f t="shared" si="140"/>
        <v>281593.14999999997</v>
      </c>
      <c r="V1845" s="23">
        <f t="shared" si="141"/>
        <v>2.7925319512599148E-2</v>
      </c>
      <c r="W1845" s="24">
        <f>Parametros!$B$4*H1845+Parametros!$B$5*K1845*100+Parametros!$B$6*P1845+Parametros!$B$7*(1-L1845)*100</f>
        <v>78.357500000000002</v>
      </c>
      <c r="X1845" s="16">
        <f>INDEX('Tasa Referencia'!$B$2:$B$37,MATCH(B1845,'Tasa Referencia'!$A$2:$A$37,0))</f>
        <v>0.1124</v>
      </c>
      <c r="Y1845" s="16">
        <f>INDEX('Catalogo Proveedores'!$N$2:$N$101,MATCH(A1845,'Catalogo Proveedores'!$A$2:$A$101,0))</f>
        <v>3.0100000000000002E-2</v>
      </c>
      <c r="Z1845" s="14">
        <v>-3.8999999999999998E-3</v>
      </c>
      <c r="AA1845" s="16">
        <f t="shared" si="142"/>
        <v>0.13860000000000003</v>
      </c>
      <c r="AB1845" s="25">
        <f t="shared" si="143"/>
        <v>1.0875330920823156E-2</v>
      </c>
      <c r="AC1845" s="23">
        <f t="shared" si="144"/>
        <v>1.7049988591775991E-2</v>
      </c>
    </row>
    <row r="1846" spans="1:29" x14ac:dyDescent="0.3">
      <c r="A1846" s="4" t="s">
        <v>179</v>
      </c>
      <c r="B1846" s="18">
        <v>45170</v>
      </c>
      <c r="C1846" s="4" t="s">
        <v>279</v>
      </c>
      <c r="D1846" s="4">
        <v>9</v>
      </c>
      <c r="E1846" s="15">
        <v>252883.88</v>
      </c>
      <c r="F1846" s="19">
        <v>1.054</v>
      </c>
      <c r="G1846" s="20">
        <v>0</v>
      </c>
      <c r="H1846" s="4">
        <v>61.1</v>
      </c>
      <c r="I1846" s="4">
        <v>4</v>
      </c>
      <c r="J1846" s="4">
        <v>1</v>
      </c>
      <c r="K1846" s="21">
        <v>0.86499999999999999</v>
      </c>
      <c r="L1846" s="21">
        <v>0.1489</v>
      </c>
      <c r="M1846" s="4">
        <v>1</v>
      </c>
      <c r="N1846" s="4">
        <v>0</v>
      </c>
      <c r="O1846" s="4">
        <v>0</v>
      </c>
      <c r="P1846" s="4">
        <v>95</v>
      </c>
      <c r="Q1846" s="15">
        <v>1047.48</v>
      </c>
      <c r="R1846" s="15">
        <v>19293.060000000001</v>
      </c>
      <c r="S1846" s="15">
        <v>11801.24</v>
      </c>
      <c r="T1846" s="15">
        <v>259206.2</v>
      </c>
      <c r="U1846" s="22">
        <f t="shared" si="140"/>
        <v>261423.18000000005</v>
      </c>
      <c r="V1846" s="23">
        <f t="shared" si="141"/>
        <v>-8.5529589955797326E-3</v>
      </c>
      <c r="W1846" s="24">
        <f>Parametros!$B$4*H1846+Parametros!$B$5*K1846*100+Parametros!$B$6*P1846+Parametros!$B$7*(1-L1846)*100</f>
        <v>79.101499999999987</v>
      </c>
      <c r="X1846" s="16">
        <f>INDEX('Tasa Referencia'!$B$2:$B$37,MATCH(B1846,'Tasa Referencia'!$A$2:$A$37,0))</f>
        <v>0.1134</v>
      </c>
      <c r="Y1846" s="16">
        <f>INDEX('Catalogo Proveedores'!$N$2:$N$101,MATCH(A1846,'Catalogo Proveedores'!$A$2:$A$101,0))</f>
        <v>3.0100000000000002E-2</v>
      </c>
      <c r="Z1846" s="14">
        <v>-5.0400000000000002E-3</v>
      </c>
      <c r="AA1846" s="16">
        <f t="shared" si="142"/>
        <v>0.13846000000000003</v>
      </c>
      <c r="AB1846" s="25">
        <f t="shared" si="143"/>
        <v>1.0864972401401163E-2</v>
      </c>
      <c r="AC1846" s="23">
        <f t="shared" si="144"/>
        <v>-1.9417931396980895E-2</v>
      </c>
    </row>
    <row r="1847" spans="1:29" x14ac:dyDescent="0.3">
      <c r="A1847" s="4" t="s">
        <v>179</v>
      </c>
      <c r="B1847" s="18">
        <v>45200</v>
      </c>
      <c r="C1847" s="4" t="s">
        <v>279</v>
      </c>
      <c r="D1847" s="4">
        <v>10</v>
      </c>
      <c r="E1847" s="15">
        <v>252676.41</v>
      </c>
      <c r="F1847" s="19">
        <v>1.054</v>
      </c>
      <c r="G1847" s="20">
        <v>0</v>
      </c>
      <c r="H1847" s="4">
        <v>64.400000000000006</v>
      </c>
      <c r="I1847" s="4">
        <v>4</v>
      </c>
      <c r="J1847" s="4">
        <v>1</v>
      </c>
      <c r="K1847" s="21">
        <v>0.86560000000000004</v>
      </c>
      <c r="L1847" s="21">
        <v>7.8299999999999995E-2</v>
      </c>
      <c r="M1847" s="4">
        <v>0</v>
      </c>
      <c r="N1847" s="4">
        <v>0</v>
      </c>
      <c r="O1847" s="4">
        <v>0</v>
      </c>
      <c r="P1847" s="4">
        <v>90.8</v>
      </c>
      <c r="Q1847" s="15">
        <v>0</v>
      </c>
      <c r="R1847" s="15">
        <v>11188.33</v>
      </c>
      <c r="S1847" s="15">
        <v>6439.68</v>
      </c>
      <c r="T1847" s="15">
        <v>263840.51</v>
      </c>
      <c r="U1847" s="22">
        <f t="shared" si="140"/>
        <v>257425.06</v>
      </c>
      <c r="V1847" s="23">
        <f t="shared" si="141"/>
        <v>2.4315636745850785E-2</v>
      </c>
      <c r="W1847" s="24">
        <f>Parametros!$B$4*H1847+Parametros!$B$5*K1847*100+Parametros!$B$6*P1847+Parametros!$B$7*(1-L1847)*100</f>
        <v>80.493500000000012</v>
      </c>
      <c r="X1847" s="16">
        <f>INDEX('Tasa Referencia'!$B$2:$B$37,MATCH(B1847,'Tasa Referencia'!$A$2:$A$37,0))</f>
        <v>0.1103</v>
      </c>
      <c r="Y1847" s="16">
        <f>INDEX('Catalogo Proveedores'!$N$2:$N$101,MATCH(A1847,'Catalogo Proveedores'!$A$2:$A$101,0))</f>
        <v>3.0100000000000002E-2</v>
      </c>
      <c r="Z1847" s="14">
        <v>-3.46E-3</v>
      </c>
      <c r="AA1847" s="16">
        <f t="shared" si="142"/>
        <v>0.13694000000000001</v>
      </c>
      <c r="AB1847" s="25">
        <f t="shared" si="143"/>
        <v>1.0752433254053395E-2</v>
      </c>
      <c r="AC1847" s="23">
        <f t="shared" si="144"/>
        <v>1.356320349179739E-2</v>
      </c>
    </row>
    <row r="1848" spans="1:29" x14ac:dyDescent="0.3">
      <c r="A1848" s="4" t="s">
        <v>179</v>
      </c>
      <c r="B1848" s="18">
        <v>45231</v>
      </c>
      <c r="C1848" s="4" t="s">
        <v>279</v>
      </c>
      <c r="D1848" s="4">
        <v>11</v>
      </c>
      <c r="E1848" s="15">
        <v>248549.79</v>
      </c>
      <c r="F1848" s="19">
        <v>1.054</v>
      </c>
      <c r="G1848" s="20">
        <v>0</v>
      </c>
      <c r="H1848" s="4">
        <v>65.599999999999994</v>
      </c>
      <c r="I1848" s="4">
        <v>5</v>
      </c>
      <c r="J1848" s="4">
        <v>1</v>
      </c>
      <c r="K1848" s="21">
        <v>0.89100000000000001</v>
      </c>
      <c r="L1848" s="21">
        <v>0.1545</v>
      </c>
      <c r="M1848" s="4">
        <v>0</v>
      </c>
      <c r="N1848" s="4">
        <v>1</v>
      </c>
      <c r="O1848" s="4">
        <v>2.2999999999999998</v>
      </c>
      <c r="P1848" s="4">
        <v>89.4</v>
      </c>
      <c r="Q1848" s="15">
        <v>1772.32</v>
      </c>
      <c r="R1848" s="15">
        <v>16862.810000000001</v>
      </c>
      <c r="S1848" s="15">
        <v>12017.89</v>
      </c>
      <c r="T1848" s="15">
        <v>257853.89</v>
      </c>
      <c r="U1848" s="22">
        <f t="shared" si="140"/>
        <v>255167.03000000003</v>
      </c>
      <c r="V1848" s="23">
        <f t="shared" si="141"/>
        <v>1.0420087127636453E-2</v>
      </c>
      <c r="W1848" s="24">
        <f>Parametros!$B$4*H1848+Parametros!$B$5*K1848*100+Parametros!$B$6*P1848+Parametros!$B$7*(1-L1848)*100</f>
        <v>80.252499999999998</v>
      </c>
      <c r="X1848" s="16">
        <f>INDEX('Tasa Referencia'!$B$2:$B$37,MATCH(B1848,'Tasa Referencia'!$A$2:$A$37,0))</f>
        <v>0.1144</v>
      </c>
      <c r="Y1848" s="16">
        <f>INDEX('Catalogo Proveedores'!$N$2:$N$101,MATCH(A1848,'Catalogo Proveedores'!$A$2:$A$101,0))</f>
        <v>3.0100000000000002E-2</v>
      </c>
      <c r="Z1848" s="14">
        <v>1.0399999999999999E-3</v>
      </c>
      <c r="AA1848" s="16">
        <f t="shared" si="142"/>
        <v>0.14554000000000003</v>
      </c>
      <c r="AB1848" s="25">
        <f t="shared" si="143"/>
        <v>1.1387359735465008E-2</v>
      </c>
      <c r="AC1848" s="23">
        <f t="shared" si="144"/>
        <v>-9.6727260782855477E-4</v>
      </c>
    </row>
    <row r="1849" spans="1:29" x14ac:dyDescent="0.3">
      <c r="A1849" s="4" t="s">
        <v>179</v>
      </c>
      <c r="B1849" s="18">
        <v>45261</v>
      </c>
      <c r="C1849" s="4" t="s">
        <v>279</v>
      </c>
      <c r="D1849" s="4">
        <v>12</v>
      </c>
      <c r="E1849" s="15">
        <v>240748.11</v>
      </c>
      <c r="F1849" s="19">
        <v>1.054</v>
      </c>
      <c r="G1849" s="20">
        <v>0</v>
      </c>
      <c r="H1849" s="4">
        <v>65.900000000000006</v>
      </c>
      <c r="I1849" s="4">
        <v>4</v>
      </c>
      <c r="J1849" s="4">
        <v>0</v>
      </c>
      <c r="K1849" s="21">
        <v>0.95679999999999998</v>
      </c>
      <c r="L1849" s="21">
        <v>0.1913</v>
      </c>
      <c r="M1849" s="4">
        <v>2</v>
      </c>
      <c r="N1849" s="4">
        <v>0</v>
      </c>
      <c r="O1849" s="4">
        <v>0</v>
      </c>
      <c r="P1849" s="4">
        <v>95.3</v>
      </c>
      <c r="Q1849" s="15">
        <v>9384.2199999999993</v>
      </c>
      <c r="R1849" s="15">
        <v>16759.419999999998</v>
      </c>
      <c r="S1849" s="15">
        <v>13816.16</v>
      </c>
      <c r="T1849" s="15">
        <v>255363.22</v>
      </c>
      <c r="U1849" s="22">
        <f t="shared" si="140"/>
        <v>253075.59</v>
      </c>
      <c r="V1849" s="23">
        <f t="shared" si="141"/>
        <v>8.9583378530393078E-3</v>
      </c>
      <c r="W1849" s="24">
        <f>Parametros!$B$4*H1849+Parametros!$B$5*K1849*100+Parametros!$B$6*P1849+Parametros!$B$7*(1-L1849)*100</f>
        <v>82.959499999999991</v>
      </c>
      <c r="X1849" s="16">
        <f>INDEX('Tasa Referencia'!$B$2:$B$37,MATCH(B1849,'Tasa Referencia'!$A$2:$A$37,0))</f>
        <v>0.1124</v>
      </c>
      <c r="Y1849" s="16">
        <f>INDEX('Catalogo Proveedores'!$N$2:$N$101,MATCH(A1849,'Catalogo Proveedores'!$A$2:$A$101,0))</f>
        <v>3.0100000000000002E-2</v>
      </c>
      <c r="Z1849" s="14">
        <v>3.4000000000000002E-4</v>
      </c>
      <c r="AA1849" s="16">
        <f t="shared" si="142"/>
        <v>0.14284000000000002</v>
      </c>
      <c r="AB1849" s="25">
        <f t="shared" si="143"/>
        <v>1.1188494259951609E-2</v>
      </c>
      <c r="AC1849" s="23">
        <f t="shared" si="144"/>
        <v>-2.2301564069123012E-3</v>
      </c>
    </row>
    <row r="1850" spans="1:29" x14ac:dyDescent="0.3">
      <c r="A1850" s="4" t="s">
        <v>179</v>
      </c>
      <c r="B1850" s="18">
        <v>45292</v>
      </c>
      <c r="C1850" s="4" t="s">
        <v>281</v>
      </c>
      <c r="D1850" s="4">
        <v>1</v>
      </c>
      <c r="E1850" s="15">
        <v>304800.59000000003</v>
      </c>
      <c r="F1850" s="19">
        <v>1.054</v>
      </c>
      <c r="G1850" s="20">
        <v>0</v>
      </c>
      <c r="H1850" s="4">
        <v>66</v>
      </c>
      <c r="I1850" s="4">
        <v>5</v>
      </c>
      <c r="J1850" s="4">
        <v>0</v>
      </c>
      <c r="K1850" s="21">
        <v>0.91820000000000002</v>
      </c>
      <c r="L1850" s="21">
        <v>0.1686</v>
      </c>
      <c r="M1850" s="4">
        <v>1</v>
      </c>
      <c r="N1850" s="4">
        <v>2</v>
      </c>
      <c r="O1850" s="4">
        <v>18.7</v>
      </c>
      <c r="P1850" s="4">
        <v>92.9</v>
      </c>
      <c r="Q1850" s="15">
        <v>30078.04</v>
      </c>
      <c r="R1850" s="15">
        <v>17909.91</v>
      </c>
      <c r="S1850" s="15">
        <v>15421.24</v>
      </c>
      <c r="T1850" s="15">
        <v>319272.28000000003</v>
      </c>
      <c r="U1850" s="22">
        <f t="shared" si="140"/>
        <v>337367.3</v>
      </c>
      <c r="V1850" s="23">
        <f t="shared" si="141"/>
        <v>-5.6675825411463716E-2</v>
      </c>
      <c r="W1850" s="24">
        <f>Parametros!$B$4*H1850+Parametros!$B$5*K1850*100+Parametros!$B$6*P1850+Parametros!$B$7*(1-L1850)*100</f>
        <v>81.697000000000003</v>
      </c>
      <c r="X1850" s="16">
        <f>INDEX('Tasa Referencia'!$B$2:$B$37,MATCH(B1850,'Tasa Referencia'!$A$2:$A$37,0))</f>
        <v>0.1133</v>
      </c>
      <c r="Y1850" s="16">
        <f>INDEX('Catalogo Proveedores'!$N$2:$N$101,MATCH(A1850,'Catalogo Proveedores'!$A$2:$A$101,0))</f>
        <v>3.0100000000000002E-2</v>
      </c>
      <c r="Z1850" s="14">
        <v>2.8400000000000001E-3</v>
      </c>
      <c r="AA1850" s="16">
        <f t="shared" si="142"/>
        <v>0.14624000000000001</v>
      </c>
      <c r="AB1850" s="25">
        <f t="shared" si="143"/>
        <v>1.1438847312394307E-2</v>
      </c>
      <c r="AC1850" s="23">
        <f t="shared" si="144"/>
        <v>-6.8114672723858016E-2</v>
      </c>
    </row>
    <row r="1851" spans="1:29" x14ac:dyDescent="0.3">
      <c r="A1851" s="4" t="s">
        <v>179</v>
      </c>
      <c r="B1851" s="18">
        <v>45323</v>
      </c>
      <c r="C1851" s="4" t="s">
        <v>281</v>
      </c>
      <c r="D1851" s="4">
        <v>2</v>
      </c>
      <c r="E1851" s="15">
        <v>307781.88</v>
      </c>
      <c r="F1851" s="19">
        <v>1.054</v>
      </c>
      <c r="G1851" s="20">
        <v>0</v>
      </c>
      <c r="H1851" s="4">
        <v>68.3</v>
      </c>
      <c r="I1851" s="4">
        <v>5</v>
      </c>
      <c r="J1851" s="4">
        <v>0</v>
      </c>
      <c r="K1851" s="21">
        <v>0.93940000000000001</v>
      </c>
      <c r="L1851" s="21">
        <v>0.1018</v>
      </c>
      <c r="M1851" s="4">
        <v>1</v>
      </c>
      <c r="N1851" s="4">
        <v>0</v>
      </c>
      <c r="O1851" s="4">
        <v>0</v>
      </c>
      <c r="P1851" s="4">
        <v>89.2</v>
      </c>
      <c r="Q1851" s="15">
        <v>2428.19</v>
      </c>
      <c r="R1851" s="15">
        <v>9435.99</v>
      </c>
      <c r="S1851" s="15">
        <v>9401.8799999999992</v>
      </c>
      <c r="T1851" s="15">
        <v>324355.05</v>
      </c>
      <c r="U1851" s="22">
        <f t="shared" si="140"/>
        <v>310244.18</v>
      </c>
      <c r="V1851" s="23">
        <f t="shared" si="141"/>
        <v>4.3504394335774937E-2</v>
      </c>
      <c r="W1851" s="24">
        <f>Parametros!$B$4*H1851+Parametros!$B$5*K1851*100+Parametros!$B$6*P1851+Parametros!$B$7*(1-L1851)*100</f>
        <v>83.4</v>
      </c>
      <c r="X1851" s="16">
        <f>INDEX('Tasa Referencia'!$B$2:$B$37,MATCH(B1851,'Tasa Referencia'!$A$2:$A$37,0))</f>
        <v>0.1123</v>
      </c>
      <c r="Y1851" s="16">
        <f>INDEX('Catalogo Proveedores'!$N$2:$N$101,MATCH(A1851,'Catalogo Proveedores'!$A$2:$A$101,0))</f>
        <v>3.0100000000000002E-2</v>
      </c>
      <c r="Z1851" s="14">
        <v>3.8300000000000001E-3</v>
      </c>
      <c r="AA1851" s="16">
        <f t="shared" si="142"/>
        <v>0.14623</v>
      </c>
      <c r="AB1851" s="25">
        <f t="shared" si="143"/>
        <v>1.1438111978540721E-2</v>
      </c>
      <c r="AC1851" s="23">
        <f t="shared" si="144"/>
        <v>3.2066282357234216E-2</v>
      </c>
    </row>
    <row r="1852" spans="1:29" x14ac:dyDescent="0.3">
      <c r="A1852" s="4" t="s">
        <v>179</v>
      </c>
      <c r="B1852" s="18">
        <v>45352</v>
      </c>
      <c r="C1852" s="4" t="s">
        <v>281</v>
      </c>
      <c r="D1852" s="4">
        <v>3</v>
      </c>
      <c r="E1852" s="15">
        <v>328737.26</v>
      </c>
      <c r="F1852" s="19">
        <v>1.054</v>
      </c>
      <c r="G1852" s="20">
        <v>0</v>
      </c>
      <c r="H1852" s="4">
        <v>66.099999999999994</v>
      </c>
      <c r="I1852" s="4">
        <v>5</v>
      </c>
      <c r="J1852" s="4">
        <v>1</v>
      </c>
      <c r="K1852" s="21">
        <v>0.82569999999999999</v>
      </c>
      <c r="L1852" s="21">
        <v>0.14760000000000001</v>
      </c>
      <c r="M1852" s="4">
        <v>1</v>
      </c>
      <c r="N1852" s="4">
        <v>0</v>
      </c>
      <c r="O1852" s="4">
        <v>0</v>
      </c>
      <c r="P1852" s="4">
        <v>92.4</v>
      </c>
      <c r="Q1852" s="15">
        <v>1310.8</v>
      </c>
      <c r="R1852" s="15">
        <v>23172</v>
      </c>
      <c r="S1852" s="15">
        <v>15214.05</v>
      </c>
      <c r="T1852" s="15">
        <v>336017.82</v>
      </c>
      <c r="U1852" s="22">
        <f t="shared" si="140"/>
        <v>338006.01</v>
      </c>
      <c r="V1852" s="23">
        <f t="shared" si="141"/>
        <v>-5.9169183348668896E-3</v>
      </c>
      <c r="W1852" s="24">
        <f>Parametros!$B$4*H1852+Parametros!$B$5*K1852*100+Parametros!$B$6*P1852+Parametros!$B$7*(1-L1852)*100</f>
        <v>79.171999999999997</v>
      </c>
      <c r="X1852" s="16">
        <f>INDEX('Tasa Referencia'!$B$2:$B$37,MATCH(B1852,'Tasa Referencia'!$A$2:$A$37,0))</f>
        <v>0.1101</v>
      </c>
      <c r="Y1852" s="16">
        <f>INDEX('Catalogo Proveedores'!$N$2:$N$101,MATCH(A1852,'Catalogo Proveedores'!$A$2:$A$101,0))</f>
        <v>3.0100000000000002E-2</v>
      </c>
      <c r="Z1852" s="14">
        <v>1.2800000000000001E-3</v>
      </c>
      <c r="AA1852" s="16">
        <f t="shared" si="142"/>
        <v>0.14147999999999999</v>
      </c>
      <c r="AB1852" s="25">
        <f t="shared" si="143"/>
        <v>1.1088161827872201E-2</v>
      </c>
      <c r="AC1852" s="23">
        <f t="shared" si="144"/>
        <v>-1.7005080162739092E-2</v>
      </c>
    </row>
    <row r="1853" spans="1:29" x14ac:dyDescent="0.3">
      <c r="A1853" s="4" t="s">
        <v>179</v>
      </c>
      <c r="B1853" s="18">
        <v>45383</v>
      </c>
      <c r="C1853" s="4" t="s">
        <v>281</v>
      </c>
      <c r="D1853" s="4">
        <v>4</v>
      </c>
      <c r="E1853" s="15">
        <v>327759.33</v>
      </c>
      <c r="F1853" s="19">
        <v>1.054</v>
      </c>
      <c r="G1853" s="20">
        <v>0</v>
      </c>
      <c r="H1853" s="4">
        <v>68.2</v>
      </c>
      <c r="I1853" s="4">
        <v>4</v>
      </c>
      <c r="J1853" s="4">
        <v>0</v>
      </c>
      <c r="K1853" s="21">
        <v>0.88770000000000004</v>
      </c>
      <c r="L1853" s="21">
        <v>0.1716</v>
      </c>
      <c r="M1853" s="4">
        <v>0</v>
      </c>
      <c r="N1853" s="4">
        <v>0</v>
      </c>
      <c r="O1853" s="4">
        <v>0</v>
      </c>
      <c r="P1853" s="4">
        <v>95.9</v>
      </c>
      <c r="Q1853" s="15">
        <v>0</v>
      </c>
      <c r="R1853" s="15">
        <v>33031.949999999997</v>
      </c>
      <c r="S1853" s="15">
        <v>16874.28</v>
      </c>
      <c r="T1853" s="15">
        <v>341523.99</v>
      </c>
      <c r="U1853" s="22">
        <f t="shared" si="140"/>
        <v>343917</v>
      </c>
      <c r="V1853" s="23">
        <f t="shared" si="141"/>
        <v>-7.0068577027341747E-3</v>
      </c>
      <c r="W1853" s="24">
        <f>Parametros!$B$4*H1853+Parametros!$B$5*K1853*100+Parametros!$B$6*P1853+Parametros!$B$7*(1-L1853)*100</f>
        <v>82.107000000000014</v>
      </c>
      <c r="X1853" s="16">
        <f>INDEX('Tasa Referencia'!$B$2:$B$37,MATCH(B1853,'Tasa Referencia'!$A$2:$A$37,0))</f>
        <v>0.10920000000000001</v>
      </c>
      <c r="Y1853" s="16">
        <f>INDEX('Catalogo Proveedores'!$N$2:$N$101,MATCH(A1853,'Catalogo Proveedores'!$A$2:$A$101,0))</f>
        <v>3.0100000000000002E-2</v>
      </c>
      <c r="Z1853" s="14">
        <v>7.3999999999999999E-4</v>
      </c>
      <c r="AA1853" s="16">
        <f t="shared" si="142"/>
        <v>0.14004</v>
      </c>
      <c r="AB1853" s="25">
        <f t="shared" si="143"/>
        <v>1.0981807981149894E-2</v>
      </c>
      <c r="AC1853" s="23">
        <f t="shared" si="144"/>
        <v>-1.7988665683884068E-2</v>
      </c>
    </row>
    <row r="1854" spans="1:29" x14ac:dyDescent="0.3">
      <c r="A1854" s="4" t="s">
        <v>179</v>
      </c>
      <c r="B1854" s="18">
        <v>45413</v>
      </c>
      <c r="C1854" s="4" t="s">
        <v>281</v>
      </c>
      <c r="D1854" s="4">
        <v>5</v>
      </c>
      <c r="E1854" s="15">
        <v>298038.01</v>
      </c>
      <c r="F1854" s="19">
        <v>1.054</v>
      </c>
      <c r="G1854" s="20">
        <v>0</v>
      </c>
      <c r="H1854" s="4">
        <v>67.099999999999994</v>
      </c>
      <c r="I1854" s="4">
        <v>6</v>
      </c>
      <c r="J1854" s="4">
        <v>0</v>
      </c>
      <c r="K1854" s="21">
        <v>0.94630000000000003</v>
      </c>
      <c r="L1854" s="21">
        <v>0.154</v>
      </c>
      <c r="M1854" s="4">
        <v>0</v>
      </c>
      <c r="N1854" s="4">
        <v>0</v>
      </c>
      <c r="O1854" s="4">
        <v>0</v>
      </c>
      <c r="P1854" s="4">
        <v>91.4</v>
      </c>
      <c r="Q1854" s="15">
        <v>0</v>
      </c>
      <c r="R1854" s="15">
        <v>17195.080000000002</v>
      </c>
      <c r="S1854" s="15">
        <v>13770.98</v>
      </c>
      <c r="T1854" s="15">
        <v>324850.71000000002</v>
      </c>
      <c r="U1854" s="22">
        <f t="shared" si="140"/>
        <v>301462.11000000004</v>
      </c>
      <c r="V1854" s="23">
        <f t="shared" si="141"/>
        <v>7.1997995633132444E-2</v>
      </c>
      <c r="W1854" s="24">
        <f>Parametros!$B$4*H1854+Parametros!$B$5*K1854*100+Parametros!$B$6*P1854+Parametros!$B$7*(1-L1854)*100</f>
        <v>82.843999999999994</v>
      </c>
      <c r="X1854" s="16">
        <f>INDEX('Tasa Referencia'!$B$2:$B$37,MATCH(B1854,'Tasa Referencia'!$A$2:$A$37,0))</f>
        <v>0.1077</v>
      </c>
      <c r="Y1854" s="16">
        <f>INDEX('Catalogo Proveedores'!$N$2:$N$101,MATCH(A1854,'Catalogo Proveedores'!$A$2:$A$101,0))</f>
        <v>3.0100000000000002E-2</v>
      </c>
      <c r="Z1854" s="14">
        <v>-3.31E-3</v>
      </c>
      <c r="AA1854" s="16">
        <f t="shared" si="142"/>
        <v>0.13449</v>
      </c>
      <c r="AB1854" s="25">
        <f t="shared" si="143"/>
        <v>1.0570747278718207E-2</v>
      </c>
      <c r="AC1854" s="23">
        <f t="shared" si="144"/>
        <v>6.1427248354414238E-2</v>
      </c>
    </row>
    <row r="1855" spans="1:29" x14ac:dyDescent="0.3">
      <c r="A1855" s="4" t="s">
        <v>179</v>
      </c>
      <c r="B1855" s="18">
        <v>45444</v>
      </c>
      <c r="C1855" s="4" t="s">
        <v>281</v>
      </c>
      <c r="D1855" s="4">
        <v>6</v>
      </c>
      <c r="E1855" s="15">
        <v>320223.13</v>
      </c>
      <c r="F1855" s="19">
        <v>1.054</v>
      </c>
      <c r="G1855" s="20">
        <v>0</v>
      </c>
      <c r="H1855" s="4">
        <v>68.2</v>
      </c>
      <c r="I1855" s="4">
        <v>7</v>
      </c>
      <c r="J1855" s="4">
        <v>1</v>
      </c>
      <c r="K1855" s="21">
        <v>0.92269999999999996</v>
      </c>
      <c r="L1855" s="21">
        <v>8.6800000000000002E-2</v>
      </c>
      <c r="M1855" s="4">
        <v>0</v>
      </c>
      <c r="N1855" s="4">
        <v>0</v>
      </c>
      <c r="O1855" s="4">
        <v>0</v>
      </c>
      <c r="P1855" s="4">
        <v>91</v>
      </c>
      <c r="Q1855" s="15">
        <v>0</v>
      </c>
      <c r="R1855" s="15">
        <v>16305.46</v>
      </c>
      <c r="S1855" s="15">
        <v>8979.33</v>
      </c>
      <c r="T1855" s="15">
        <v>343276.66</v>
      </c>
      <c r="U1855" s="22">
        <f t="shared" si="140"/>
        <v>327549.26</v>
      </c>
      <c r="V1855" s="23">
        <f t="shared" si="141"/>
        <v>4.5815523840158447E-2</v>
      </c>
      <c r="W1855" s="24">
        <f>Parametros!$B$4*H1855+Parametros!$B$5*K1855*100+Parametros!$B$6*P1855+Parametros!$B$7*(1-L1855)*100</f>
        <v>83.448999999999998</v>
      </c>
      <c r="X1855" s="16">
        <f>INDEX('Tasa Referencia'!$B$2:$B$37,MATCH(B1855,'Tasa Referencia'!$A$2:$A$37,0))</f>
        <v>0.1045</v>
      </c>
      <c r="Y1855" s="16">
        <f>INDEX('Catalogo Proveedores'!$N$2:$N$101,MATCH(A1855,'Catalogo Proveedores'!$A$2:$A$101,0))</f>
        <v>3.0100000000000002E-2</v>
      </c>
      <c r="Z1855" s="14">
        <v>-7.26E-3</v>
      </c>
      <c r="AA1855" s="16">
        <f t="shared" si="142"/>
        <v>0.12734000000000001</v>
      </c>
      <c r="AB1855" s="25">
        <f t="shared" si="143"/>
        <v>1.0038456920916206E-2</v>
      </c>
      <c r="AC1855" s="23">
        <f t="shared" si="144"/>
        <v>3.5777066919242241E-2</v>
      </c>
    </row>
    <row r="1856" spans="1:29" x14ac:dyDescent="0.3">
      <c r="A1856" s="4" t="s">
        <v>179</v>
      </c>
      <c r="B1856" s="18">
        <v>45474</v>
      </c>
      <c r="C1856" s="4" t="s">
        <v>281</v>
      </c>
      <c r="D1856" s="4">
        <v>7</v>
      </c>
      <c r="E1856" s="15">
        <v>342181.35</v>
      </c>
      <c r="F1856" s="19">
        <v>1.0840000000000001</v>
      </c>
      <c r="G1856" s="20">
        <v>2.8400000000000002E-2</v>
      </c>
      <c r="H1856" s="4">
        <v>70.2</v>
      </c>
      <c r="I1856" s="4">
        <v>4</v>
      </c>
      <c r="J1856" s="4">
        <v>0</v>
      </c>
      <c r="K1856" s="21">
        <v>0.88880000000000003</v>
      </c>
      <c r="L1856" s="21">
        <v>9.11E-2</v>
      </c>
      <c r="M1856" s="4">
        <v>0</v>
      </c>
      <c r="N1856" s="4">
        <v>1</v>
      </c>
      <c r="O1856" s="4">
        <v>51.7</v>
      </c>
      <c r="P1856" s="4">
        <v>89.5</v>
      </c>
      <c r="Q1856" s="15">
        <v>86477.02</v>
      </c>
      <c r="R1856" s="15">
        <v>14134.11</v>
      </c>
      <c r="S1856" s="15">
        <v>9347.7800000000007</v>
      </c>
      <c r="T1856" s="15">
        <v>361240.16</v>
      </c>
      <c r="U1856" s="22">
        <f t="shared" si="140"/>
        <v>433444.69999999995</v>
      </c>
      <c r="V1856" s="23">
        <f t="shared" si="141"/>
        <v>-0.19987960364096832</v>
      </c>
      <c r="W1856" s="24">
        <f>Parametros!$B$4*H1856+Parametros!$B$5*K1856*100+Parametros!$B$6*P1856+Parametros!$B$7*(1-L1856)*100</f>
        <v>82.767499999999998</v>
      </c>
      <c r="X1856" s="16">
        <f>INDEX('Tasa Referencia'!$B$2:$B$37,MATCH(B1856,'Tasa Referencia'!$A$2:$A$37,0))</f>
        <v>0.1027</v>
      </c>
      <c r="Y1856" s="16">
        <f>INDEX('Catalogo Proveedores'!$N$2:$N$101,MATCH(A1856,'Catalogo Proveedores'!$A$2:$A$101,0))</f>
        <v>3.0100000000000002E-2</v>
      </c>
      <c r="Z1856" s="14">
        <v>-1.39E-3</v>
      </c>
      <c r="AA1856" s="16">
        <f t="shared" si="142"/>
        <v>0.13141</v>
      </c>
      <c r="AB1856" s="25">
        <f t="shared" si="143"/>
        <v>1.0341831081024822E-2</v>
      </c>
      <c r="AC1856" s="23">
        <f t="shared" si="144"/>
        <v>-0.21022143472199314</v>
      </c>
    </row>
    <row r="1857" spans="1:29" x14ac:dyDescent="0.3">
      <c r="A1857" s="4" t="s">
        <v>179</v>
      </c>
      <c r="B1857" s="18">
        <v>45505</v>
      </c>
      <c r="C1857" s="4" t="s">
        <v>281</v>
      </c>
      <c r="D1857" s="4">
        <v>8</v>
      </c>
      <c r="E1857" s="15">
        <v>346037.83</v>
      </c>
      <c r="F1857" s="19">
        <v>1.0840000000000001</v>
      </c>
      <c r="G1857" s="20">
        <v>0</v>
      </c>
      <c r="H1857" s="4">
        <v>65.400000000000006</v>
      </c>
      <c r="I1857" s="4">
        <v>6</v>
      </c>
      <c r="J1857" s="4">
        <v>1</v>
      </c>
      <c r="K1857" s="21">
        <v>0.81310000000000004</v>
      </c>
      <c r="L1857" s="21">
        <v>0.1027</v>
      </c>
      <c r="M1857" s="4">
        <v>3</v>
      </c>
      <c r="N1857" s="4">
        <v>0</v>
      </c>
      <c r="O1857" s="4">
        <v>0</v>
      </c>
      <c r="P1857" s="4">
        <v>91.6</v>
      </c>
      <c r="Q1857" s="15">
        <v>7058.37</v>
      </c>
      <c r="R1857" s="15">
        <v>23275.29</v>
      </c>
      <c r="S1857" s="15">
        <v>11357.8</v>
      </c>
      <c r="T1857" s="15">
        <v>341916.14</v>
      </c>
      <c r="U1857" s="22">
        <f t="shared" si="140"/>
        <v>365013.69</v>
      </c>
      <c r="V1857" s="23">
        <f t="shared" si="141"/>
        <v>-6.7553260281892472E-2</v>
      </c>
      <c r="W1857" s="24">
        <f>Parametros!$B$4*H1857+Parametros!$B$5*K1857*100+Parametros!$B$6*P1857+Parametros!$B$7*(1-L1857)*100</f>
        <v>79.0625</v>
      </c>
      <c r="X1857" s="16">
        <f>INDEX('Tasa Referencia'!$B$2:$B$37,MATCH(B1857,'Tasa Referencia'!$A$2:$A$37,0))</f>
        <v>0.1017</v>
      </c>
      <c r="Y1857" s="16">
        <f>INDEX('Catalogo Proveedores'!$N$2:$N$101,MATCH(A1857,'Catalogo Proveedores'!$A$2:$A$101,0))</f>
        <v>3.0100000000000002E-2</v>
      </c>
      <c r="Z1857" s="14">
        <v>-2.7799999999999999E-3</v>
      </c>
      <c r="AA1857" s="16">
        <f t="shared" si="142"/>
        <v>0.12902</v>
      </c>
      <c r="AB1857" s="25">
        <f t="shared" si="143"/>
        <v>1.0163804103300311E-2</v>
      </c>
      <c r="AC1857" s="23">
        <f t="shared" si="144"/>
        <v>-7.7717064385192783E-2</v>
      </c>
    </row>
    <row r="1858" spans="1:29" x14ac:dyDescent="0.3">
      <c r="A1858" s="4" t="s">
        <v>179</v>
      </c>
      <c r="B1858" s="18">
        <v>45536</v>
      </c>
      <c r="C1858" s="4" t="s">
        <v>281</v>
      </c>
      <c r="D1858" s="4">
        <v>9</v>
      </c>
      <c r="E1858" s="15">
        <v>324862.5</v>
      </c>
      <c r="F1858" s="19">
        <v>1.0840000000000001</v>
      </c>
      <c r="G1858" s="20">
        <v>0</v>
      </c>
      <c r="H1858" s="4">
        <v>68.8</v>
      </c>
      <c r="I1858" s="4">
        <v>5</v>
      </c>
      <c r="J1858" s="4">
        <v>0</v>
      </c>
      <c r="K1858" s="21">
        <v>0.90200000000000002</v>
      </c>
      <c r="L1858" s="21">
        <v>0.14449999999999999</v>
      </c>
      <c r="M1858" s="4">
        <v>0</v>
      </c>
      <c r="N1858" s="4">
        <v>0</v>
      </c>
      <c r="O1858" s="4">
        <v>0</v>
      </c>
      <c r="P1858" s="4">
        <v>85.5</v>
      </c>
      <c r="Q1858" s="15">
        <v>0</v>
      </c>
      <c r="R1858" s="15">
        <v>30919.55</v>
      </c>
      <c r="S1858" s="15">
        <v>14084.49</v>
      </c>
      <c r="T1858" s="15">
        <v>338073.88</v>
      </c>
      <c r="U1858" s="22">
        <f t="shared" ref="U1858:U1921" si="145">E1858+Q1858+R1858-S1858</f>
        <v>341697.56</v>
      </c>
      <c r="V1858" s="23">
        <f t="shared" ref="V1858:V1921" si="146">IF(T1858=0,0,(T1858-U1858)/T1858)</f>
        <v>-1.0718603874395717E-2</v>
      </c>
      <c r="W1858" s="24">
        <f>Parametros!$B$4*H1858+Parametros!$B$5*K1858*100+Parametros!$B$6*P1858+Parametros!$B$7*(1-L1858)*100</f>
        <v>81.072500000000005</v>
      </c>
      <c r="X1858" s="16">
        <f>INDEX('Tasa Referencia'!$B$2:$B$37,MATCH(B1858,'Tasa Referencia'!$A$2:$A$37,0))</f>
        <v>9.7900000000000001E-2</v>
      </c>
      <c r="Y1858" s="16">
        <f>INDEX('Catalogo Proveedores'!$N$2:$N$101,MATCH(A1858,'Catalogo Proveedores'!$A$2:$A$101,0))</f>
        <v>3.0100000000000002E-2</v>
      </c>
      <c r="Z1858" s="14">
        <v>-8.4999999999999995E-4</v>
      </c>
      <c r="AA1858" s="16">
        <f t="shared" ref="AA1858:AA1921" si="147">X1858+Y1858+Z1858</f>
        <v>0.12715000000000001</v>
      </c>
      <c r="AB1858" s="25">
        <f t="shared" ref="AB1858:AB1921" si="148">(1+AA1858)^(1/12)-1</f>
        <v>1.0024269975494216E-2</v>
      </c>
      <c r="AC1858" s="23">
        <f t="shared" ref="AC1858:AC1921" si="149">V1858-AB1858</f>
        <v>-2.0742873849889931E-2</v>
      </c>
    </row>
    <row r="1859" spans="1:29" x14ac:dyDescent="0.3">
      <c r="A1859" s="4" t="s">
        <v>179</v>
      </c>
      <c r="B1859" s="18">
        <v>45566</v>
      </c>
      <c r="C1859" s="4" t="s">
        <v>281</v>
      </c>
      <c r="D1859" s="4">
        <v>10</v>
      </c>
      <c r="E1859" s="15">
        <v>269418.51</v>
      </c>
      <c r="F1859" s="19">
        <v>1.0840000000000001</v>
      </c>
      <c r="G1859" s="20">
        <v>0</v>
      </c>
      <c r="H1859" s="4">
        <v>64.900000000000006</v>
      </c>
      <c r="I1859" s="4">
        <v>4</v>
      </c>
      <c r="J1859" s="4">
        <v>0</v>
      </c>
      <c r="K1859" s="21">
        <v>0.94699999999999995</v>
      </c>
      <c r="L1859" s="21">
        <v>8.5099999999999995E-2</v>
      </c>
      <c r="M1859" s="4">
        <v>0</v>
      </c>
      <c r="N1859" s="4">
        <v>0</v>
      </c>
      <c r="O1859" s="4">
        <v>0</v>
      </c>
      <c r="P1859" s="4">
        <v>96.5</v>
      </c>
      <c r="Q1859" s="15">
        <v>0</v>
      </c>
      <c r="R1859" s="15">
        <v>15928.04</v>
      </c>
      <c r="S1859" s="15">
        <v>6880.06</v>
      </c>
      <c r="T1859" s="15">
        <v>292140.78999999998</v>
      </c>
      <c r="U1859" s="22">
        <f t="shared" si="145"/>
        <v>278466.49</v>
      </c>
      <c r="V1859" s="23">
        <f t="shared" si="146"/>
        <v>4.6807226063844042E-2</v>
      </c>
      <c r="W1859" s="24">
        <f>Parametros!$B$4*H1859+Parametros!$B$5*K1859*100+Parametros!$B$6*P1859+Parametros!$B$7*(1-L1859)*100</f>
        <v>84.148499999999999</v>
      </c>
      <c r="X1859" s="16">
        <f>INDEX('Tasa Referencia'!$B$2:$B$37,MATCH(B1859,'Tasa Referencia'!$A$2:$A$37,0))</f>
        <v>9.5200000000000007E-2</v>
      </c>
      <c r="Y1859" s="16">
        <f>INDEX('Catalogo Proveedores'!$N$2:$N$101,MATCH(A1859,'Catalogo Proveedores'!$A$2:$A$101,0))</f>
        <v>3.0100000000000002E-2</v>
      </c>
      <c r="Z1859" s="14">
        <v>-5.5000000000000003E-4</v>
      </c>
      <c r="AA1859" s="16">
        <f t="shared" si="147"/>
        <v>0.12475000000000003</v>
      </c>
      <c r="AB1859" s="25">
        <f t="shared" si="148"/>
        <v>9.8448774707737829E-3</v>
      </c>
      <c r="AC1859" s="23">
        <f t="shared" si="149"/>
        <v>3.6962348593070259E-2</v>
      </c>
    </row>
    <row r="1860" spans="1:29" x14ac:dyDescent="0.3">
      <c r="A1860" s="4" t="s">
        <v>179</v>
      </c>
      <c r="B1860" s="18">
        <v>45597</v>
      </c>
      <c r="C1860" s="4" t="s">
        <v>281</v>
      </c>
      <c r="D1860" s="4">
        <v>11</v>
      </c>
      <c r="E1860" s="15">
        <v>271789.34000000003</v>
      </c>
      <c r="F1860" s="19">
        <v>1.0840000000000001</v>
      </c>
      <c r="G1860" s="20">
        <v>0</v>
      </c>
      <c r="H1860" s="4">
        <v>70.3</v>
      </c>
      <c r="I1860" s="4">
        <v>4</v>
      </c>
      <c r="J1860" s="4">
        <v>0</v>
      </c>
      <c r="K1860" s="21">
        <v>0.94940000000000002</v>
      </c>
      <c r="L1860" s="21">
        <v>9.2100000000000001E-2</v>
      </c>
      <c r="M1860" s="4">
        <v>0</v>
      </c>
      <c r="N1860" s="4">
        <v>0</v>
      </c>
      <c r="O1860" s="4">
        <v>0</v>
      </c>
      <c r="P1860" s="4">
        <v>86.5</v>
      </c>
      <c r="Q1860" s="15">
        <v>0</v>
      </c>
      <c r="R1860" s="15">
        <v>16361.06</v>
      </c>
      <c r="S1860" s="15">
        <v>7509.58</v>
      </c>
      <c r="T1860" s="15">
        <v>301814.89</v>
      </c>
      <c r="U1860" s="22">
        <f t="shared" si="145"/>
        <v>280640.82</v>
      </c>
      <c r="V1860" s="23">
        <f t="shared" si="146"/>
        <v>7.0155816368105653E-2</v>
      </c>
      <c r="W1860" s="24">
        <f>Parametros!$B$4*H1860+Parametros!$B$5*K1860*100+Parametros!$B$6*P1860+Parametros!$B$7*(1-L1860)*100</f>
        <v>84.005499999999998</v>
      </c>
      <c r="X1860" s="16">
        <f>INDEX('Tasa Referencia'!$B$2:$B$37,MATCH(B1860,'Tasa Referencia'!$A$2:$A$37,0))</f>
        <v>9.5600000000000004E-2</v>
      </c>
      <c r="Y1860" s="16">
        <f>INDEX('Catalogo Proveedores'!$N$2:$N$101,MATCH(A1860,'Catalogo Proveedores'!$A$2:$A$101,0))</f>
        <v>3.0100000000000002E-2</v>
      </c>
      <c r="Z1860" s="14">
        <v>-4.1399999999999996E-3</v>
      </c>
      <c r="AA1860" s="16">
        <f t="shared" si="147"/>
        <v>0.12156</v>
      </c>
      <c r="AB1860" s="25">
        <f t="shared" si="148"/>
        <v>9.6058910051206592E-3</v>
      </c>
      <c r="AC1860" s="23">
        <f t="shared" si="149"/>
        <v>6.0549925362984994E-2</v>
      </c>
    </row>
    <row r="1861" spans="1:29" x14ac:dyDescent="0.3">
      <c r="A1861" s="4" t="s">
        <v>179</v>
      </c>
      <c r="B1861" s="18">
        <v>45627</v>
      </c>
      <c r="C1861" s="4" t="s">
        <v>281</v>
      </c>
      <c r="D1861" s="4">
        <v>12</v>
      </c>
      <c r="E1861" s="15">
        <v>272040.15000000002</v>
      </c>
      <c r="F1861" s="19">
        <v>1.0840000000000001</v>
      </c>
      <c r="G1861" s="20">
        <v>0</v>
      </c>
      <c r="H1861" s="4">
        <v>72.400000000000006</v>
      </c>
      <c r="I1861" s="4">
        <v>4</v>
      </c>
      <c r="J1861" s="4">
        <v>0</v>
      </c>
      <c r="K1861" s="21">
        <v>0.93310000000000004</v>
      </c>
      <c r="L1861" s="21">
        <v>0.1545</v>
      </c>
      <c r="M1861" s="4">
        <v>0</v>
      </c>
      <c r="N1861" s="4">
        <v>0</v>
      </c>
      <c r="O1861" s="4">
        <v>0</v>
      </c>
      <c r="P1861" s="4">
        <v>93</v>
      </c>
      <c r="Q1861" s="15">
        <v>0</v>
      </c>
      <c r="R1861" s="15">
        <v>17765.04</v>
      </c>
      <c r="S1861" s="15">
        <v>12609.14</v>
      </c>
      <c r="T1861" s="15">
        <v>306128.53000000003</v>
      </c>
      <c r="U1861" s="22">
        <f t="shared" si="145"/>
        <v>277196.05</v>
      </c>
      <c r="V1861" s="23">
        <f t="shared" si="146"/>
        <v>9.4510890572662529E-2</v>
      </c>
      <c r="W1861" s="24">
        <f>Parametros!$B$4*H1861+Parametros!$B$5*K1861*100+Parametros!$B$6*P1861+Parametros!$B$7*(1-L1861)*100</f>
        <v>84.615499999999997</v>
      </c>
      <c r="X1861" s="16">
        <f>INDEX('Tasa Referencia'!$B$2:$B$37,MATCH(B1861,'Tasa Referencia'!$A$2:$A$37,0))</f>
        <v>9.2399999999999996E-2</v>
      </c>
      <c r="Y1861" s="16">
        <f>INDEX('Catalogo Proveedores'!$N$2:$N$101,MATCH(A1861,'Catalogo Proveedores'!$A$2:$A$101,0))</f>
        <v>3.0100000000000002E-2</v>
      </c>
      <c r="Z1861" s="14">
        <v>-1.8000000000000001E-4</v>
      </c>
      <c r="AA1861" s="16">
        <f t="shared" si="147"/>
        <v>0.12232</v>
      </c>
      <c r="AB1861" s="25">
        <f t="shared" si="148"/>
        <v>9.6628847067972146E-3</v>
      </c>
      <c r="AC1861" s="23">
        <f t="shared" si="149"/>
        <v>8.4848005865865314E-2</v>
      </c>
    </row>
    <row r="1862" spans="1:29" x14ac:dyDescent="0.3">
      <c r="A1862" s="4" t="s">
        <v>179</v>
      </c>
      <c r="B1862" s="18">
        <v>45658</v>
      </c>
      <c r="C1862" s="4" t="s">
        <v>282</v>
      </c>
      <c r="D1862" s="4">
        <v>1</v>
      </c>
      <c r="E1862" s="15">
        <v>264047.67</v>
      </c>
      <c r="F1862" s="19">
        <v>1.0840000000000001</v>
      </c>
      <c r="G1862" s="20">
        <v>0</v>
      </c>
      <c r="H1862" s="4">
        <v>72.8</v>
      </c>
      <c r="I1862" s="4">
        <v>4</v>
      </c>
      <c r="J1862" s="4">
        <v>0</v>
      </c>
      <c r="K1862" s="21">
        <v>0.96899999999999997</v>
      </c>
      <c r="L1862" s="21">
        <v>5.8799999999999998E-2</v>
      </c>
      <c r="M1862" s="4">
        <v>0</v>
      </c>
      <c r="N1862" s="4">
        <v>0</v>
      </c>
      <c r="O1862" s="4">
        <v>0</v>
      </c>
      <c r="P1862" s="4">
        <v>91.2</v>
      </c>
      <c r="Q1862" s="15">
        <v>0</v>
      </c>
      <c r="R1862" s="15">
        <v>10009.64</v>
      </c>
      <c r="S1862" s="15">
        <v>4656.6099999999997</v>
      </c>
      <c r="T1862" s="15">
        <v>291882.38</v>
      </c>
      <c r="U1862" s="22">
        <f t="shared" si="145"/>
        <v>269400.7</v>
      </c>
      <c r="V1862" s="23">
        <f t="shared" si="146"/>
        <v>7.7023080324341575E-2</v>
      </c>
      <c r="W1862" s="24">
        <f>Parametros!$B$4*H1862+Parametros!$B$5*K1862*100+Parametros!$B$6*P1862+Parametros!$B$7*(1-L1862)*100</f>
        <v>86.907999999999987</v>
      </c>
      <c r="X1862" s="16">
        <f>INDEX('Tasa Referencia'!$B$2:$B$37,MATCH(B1862,'Tasa Referencia'!$A$2:$A$37,0))</f>
        <v>8.8900000000000007E-2</v>
      </c>
      <c r="Y1862" s="16">
        <f>INDEX('Catalogo Proveedores'!$N$2:$N$101,MATCH(A1862,'Catalogo Proveedores'!$A$2:$A$101,0))</f>
        <v>3.0100000000000002E-2</v>
      </c>
      <c r="Z1862" s="14">
        <v>-4.4299999999999999E-3</v>
      </c>
      <c r="AA1862" s="16">
        <f t="shared" si="147"/>
        <v>0.11457000000000001</v>
      </c>
      <c r="AB1862" s="25">
        <f t="shared" si="148"/>
        <v>9.0800323324085053E-3</v>
      </c>
      <c r="AC1862" s="23">
        <f t="shared" si="149"/>
        <v>6.794304799193307E-2</v>
      </c>
    </row>
    <row r="1863" spans="1:29" x14ac:dyDescent="0.3">
      <c r="A1863" s="4" t="s">
        <v>179</v>
      </c>
      <c r="B1863" s="18">
        <v>45689</v>
      </c>
      <c r="C1863" s="4" t="s">
        <v>282</v>
      </c>
      <c r="D1863" s="4">
        <v>2</v>
      </c>
      <c r="E1863" s="15">
        <v>269144.43</v>
      </c>
      <c r="F1863" s="19">
        <v>1.0840000000000001</v>
      </c>
      <c r="G1863" s="20">
        <v>0</v>
      </c>
      <c r="H1863" s="4">
        <v>70.2</v>
      </c>
      <c r="I1863" s="4">
        <v>5</v>
      </c>
      <c r="J1863" s="4">
        <v>1</v>
      </c>
      <c r="K1863" s="21">
        <v>0.8871</v>
      </c>
      <c r="L1863" s="21">
        <v>9.5600000000000004E-2</v>
      </c>
      <c r="M1863" s="4">
        <v>0</v>
      </c>
      <c r="N1863" s="4">
        <v>0</v>
      </c>
      <c r="O1863" s="4">
        <v>0</v>
      </c>
      <c r="P1863" s="4">
        <v>96</v>
      </c>
      <c r="Q1863" s="15">
        <v>0</v>
      </c>
      <c r="R1863" s="15">
        <v>10657.46</v>
      </c>
      <c r="S1863" s="15">
        <v>8254.6299999999992</v>
      </c>
      <c r="T1863" s="15">
        <v>280939.36</v>
      </c>
      <c r="U1863" s="22">
        <f t="shared" si="145"/>
        <v>271547.26</v>
      </c>
      <c r="V1863" s="23">
        <f t="shared" si="146"/>
        <v>3.343105786245109E-2</v>
      </c>
      <c r="W1863" s="24">
        <f>Parametros!$B$4*H1863+Parametros!$B$5*K1863*100+Parametros!$B$6*P1863+Parametros!$B$7*(1-L1863)*100</f>
        <v>83.949000000000012</v>
      </c>
      <c r="X1863" s="16">
        <f>INDEX('Tasa Referencia'!$B$2:$B$37,MATCH(B1863,'Tasa Referencia'!$A$2:$A$37,0))</f>
        <v>8.8300000000000003E-2</v>
      </c>
      <c r="Y1863" s="16">
        <f>INDEX('Catalogo Proveedores'!$N$2:$N$101,MATCH(A1863,'Catalogo Proveedores'!$A$2:$A$101,0))</f>
        <v>3.0100000000000002E-2</v>
      </c>
      <c r="Z1863" s="14">
        <v>-5.8100000000000001E-3</v>
      </c>
      <c r="AA1863" s="16">
        <f t="shared" si="147"/>
        <v>0.11259000000000001</v>
      </c>
      <c r="AB1863" s="25">
        <f t="shared" si="148"/>
        <v>8.9305272095441257E-3</v>
      </c>
      <c r="AC1863" s="23">
        <f t="shared" si="149"/>
        <v>2.4500530652906964E-2</v>
      </c>
    </row>
    <row r="1864" spans="1:29" x14ac:dyDescent="0.3">
      <c r="A1864" s="4" t="s">
        <v>179</v>
      </c>
      <c r="B1864" s="18">
        <v>45717</v>
      </c>
      <c r="C1864" s="4" t="s">
        <v>282</v>
      </c>
      <c r="D1864" s="4">
        <v>3</v>
      </c>
      <c r="E1864" s="15">
        <v>289332.98</v>
      </c>
      <c r="F1864" s="19">
        <v>1.0840000000000001</v>
      </c>
      <c r="G1864" s="20">
        <v>0</v>
      </c>
      <c r="H1864" s="4">
        <v>68.8</v>
      </c>
      <c r="I1864" s="4">
        <v>5</v>
      </c>
      <c r="J1864" s="4">
        <v>0</v>
      </c>
      <c r="K1864" s="21">
        <v>0.94899999999999995</v>
      </c>
      <c r="L1864" s="21">
        <v>8.4599999999999995E-2</v>
      </c>
      <c r="M1864" s="4">
        <v>0</v>
      </c>
      <c r="N1864" s="4">
        <v>0</v>
      </c>
      <c r="O1864" s="4">
        <v>0</v>
      </c>
      <c r="P1864" s="4">
        <v>92.2</v>
      </c>
      <c r="Q1864" s="15">
        <v>0</v>
      </c>
      <c r="R1864" s="15">
        <v>11948.57</v>
      </c>
      <c r="S1864" s="15">
        <v>7346.77</v>
      </c>
      <c r="T1864" s="15">
        <v>312232.53000000003</v>
      </c>
      <c r="U1864" s="22">
        <f t="shared" si="145"/>
        <v>293934.77999999997</v>
      </c>
      <c r="V1864" s="23">
        <f t="shared" si="146"/>
        <v>5.8602958506597809E-2</v>
      </c>
      <c r="W1864" s="24">
        <f>Parametros!$B$4*H1864+Parametros!$B$5*K1864*100+Parametros!$B$6*P1864+Parametros!$B$7*(1-L1864)*100</f>
        <v>84.720999999999989</v>
      </c>
      <c r="X1864" s="16">
        <f>INDEX('Tasa Referencia'!$B$2:$B$37,MATCH(B1864,'Tasa Referencia'!$A$2:$A$37,0))</f>
        <v>8.6800000000000002E-2</v>
      </c>
      <c r="Y1864" s="16">
        <f>INDEX('Catalogo Proveedores'!$N$2:$N$101,MATCH(A1864,'Catalogo Proveedores'!$A$2:$A$101,0))</f>
        <v>3.0100000000000002E-2</v>
      </c>
      <c r="Z1864" s="14">
        <v>-2.7899999999999999E-3</v>
      </c>
      <c r="AA1864" s="16">
        <f t="shared" si="147"/>
        <v>0.11411</v>
      </c>
      <c r="AB1864" s="25">
        <f t="shared" si="148"/>
        <v>9.0453205420433225E-3</v>
      </c>
      <c r="AC1864" s="23">
        <f t="shared" si="149"/>
        <v>4.9557637964554486E-2</v>
      </c>
    </row>
    <row r="1865" spans="1:29" x14ac:dyDescent="0.3">
      <c r="A1865" s="4" t="s">
        <v>179</v>
      </c>
      <c r="B1865" s="18">
        <v>45748</v>
      </c>
      <c r="C1865" s="4" t="s">
        <v>282</v>
      </c>
      <c r="D1865" s="4">
        <v>4</v>
      </c>
      <c r="E1865" s="15">
        <v>286998.69</v>
      </c>
      <c r="F1865" s="19">
        <v>1.0840000000000001</v>
      </c>
      <c r="G1865" s="20">
        <v>0</v>
      </c>
      <c r="H1865" s="4">
        <v>67.7</v>
      </c>
      <c r="I1865" s="4">
        <v>5</v>
      </c>
      <c r="J1865" s="4">
        <v>0</v>
      </c>
      <c r="K1865" s="21">
        <v>0.99460000000000004</v>
      </c>
      <c r="L1865" s="21">
        <v>0.16719999999999999</v>
      </c>
      <c r="M1865" s="4">
        <v>1</v>
      </c>
      <c r="N1865" s="4">
        <v>0</v>
      </c>
      <c r="O1865" s="4">
        <v>0</v>
      </c>
      <c r="P1865" s="4">
        <v>93.5</v>
      </c>
      <c r="Q1865" s="15">
        <v>3093.52</v>
      </c>
      <c r="R1865" s="15">
        <v>24088.46</v>
      </c>
      <c r="S1865" s="15">
        <v>14393.84</v>
      </c>
      <c r="T1865" s="15">
        <v>303783.73</v>
      </c>
      <c r="U1865" s="22">
        <f t="shared" si="145"/>
        <v>299786.83</v>
      </c>
      <c r="V1865" s="23">
        <f t="shared" si="146"/>
        <v>1.31570574895501E-2</v>
      </c>
      <c r="W1865" s="24">
        <f>Parametros!$B$4*H1865+Parametros!$B$5*K1865*100+Parametros!$B$6*P1865+Parametros!$B$7*(1-L1865)*100</f>
        <v>84.725000000000009</v>
      </c>
      <c r="X1865" s="16">
        <f>INDEX('Tasa Referencia'!$B$2:$B$37,MATCH(B1865,'Tasa Referencia'!$A$2:$A$37,0))</f>
        <v>8.4000000000000005E-2</v>
      </c>
      <c r="Y1865" s="16">
        <f>INDEX('Catalogo Proveedores'!$N$2:$N$101,MATCH(A1865,'Catalogo Proveedores'!$A$2:$A$101,0))</f>
        <v>3.0100000000000002E-2</v>
      </c>
      <c r="Z1865" s="14">
        <v>2.48E-3</v>
      </c>
      <c r="AA1865" s="16">
        <f t="shared" si="147"/>
        <v>0.11658</v>
      </c>
      <c r="AB1865" s="25">
        <f t="shared" si="148"/>
        <v>9.2315538713059198E-3</v>
      </c>
      <c r="AC1865" s="23">
        <f t="shared" si="149"/>
        <v>3.9255036182441801E-3</v>
      </c>
    </row>
    <row r="1866" spans="1:29" x14ac:dyDescent="0.3">
      <c r="A1866" s="4" t="s">
        <v>179</v>
      </c>
      <c r="B1866" s="18">
        <v>45778</v>
      </c>
      <c r="C1866" s="4" t="s">
        <v>282</v>
      </c>
      <c r="D1866" s="4">
        <v>5</v>
      </c>
      <c r="E1866" s="15">
        <v>286607.57</v>
      </c>
      <c r="F1866" s="19">
        <v>1.0840000000000001</v>
      </c>
      <c r="G1866" s="20">
        <v>0</v>
      </c>
      <c r="H1866" s="4">
        <v>69.400000000000006</v>
      </c>
      <c r="I1866" s="4">
        <v>6</v>
      </c>
      <c r="J1866" s="4">
        <v>1</v>
      </c>
      <c r="K1866" s="21">
        <v>0.876</v>
      </c>
      <c r="L1866" s="21">
        <v>7.0699999999999999E-2</v>
      </c>
      <c r="M1866" s="4">
        <v>0</v>
      </c>
      <c r="N1866" s="4">
        <v>2</v>
      </c>
      <c r="O1866" s="4">
        <v>25</v>
      </c>
      <c r="P1866" s="4">
        <v>92.2</v>
      </c>
      <c r="Q1866" s="15">
        <v>31915.5</v>
      </c>
      <c r="R1866" s="15">
        <v>12391.51</v>
      </c>
      <c r="S1866" s="15">
        <v>6649.78</v>
      </c>
      <c r="T1866" s="15">
        <v>296328.67</v>
      </c>
      <c r="U1866" s="22">
        <f t="shared" si="145"/>
        <v>324264.8</v>
      </c>
      <c r="V1866" s="23">
        <f t="shared" si="146"/>
        <v>-9.427413823981326E-2</v>
      </c>
      <c r="W1866" s="24">
        <f>Parametros!$B$4*H1866+Parametros!$B$5*K1866*100+Parametros!$B$6*P1866+Parametros!$B$7*(1-L1866)*100</f>
        <v>82.949499999999986</v>
      </c>
      <c r="X1866" s="16">
        <f>INDEX('Tasa Referencia'!$B$2:$B$37,MATCH(B1866,'Tasa Referencia'!$A$2:$A$37,0))</f>
        <v>8.1699999999999995E-2</v>
      </c>
      <c r="Y1866" s="16">
        <f>INDEX('Catalogo Proveedores'!$N$2:$N$101,MATCH(A1866,'Catalogo Proveedores'!$A$2:$A$101,0))</f>
        <v>3.0100000000000002E-2</v>
      </c>
      <c r="Z1866" s="14">
        <v>4.9800000000000001E-3</v>
      </c>
      <c r="AA1866" s="16">
        <f t="shared" si="147"/>
        <v>0.11677999999999999</v>
      </c>
      <c r="AB1866" s="25">
        <f t="shared" si="148"/>
        <v>9.2466169614195959E-3</v>
      </c>
      <c r="AC1866" s="23">
        <f t="shared" si="149"/>
        <v>-0.10352075520123286</v>
      </c>
    </row>
    <row r="1867" spans="1:29" x14ac:dyDescent="0.3">
      <c r="A1867" s="4" t="s">
        <v>179</v>
      </c>
      <c r="B1867" s="18">
        <v>45809</v>
      </c>
      <c r="C1867" s="4" t="s">
        <v>282</v>
      </c>
      <c r="D1867" s="4">
        <v>6</v>
      </c>
      <c r="E1867" s="15">
        <v>314350.49</v>
      </c>
      <c r="F1867" s="19">
        <v>1.0840000000000001</v>
      </c>
      <c r="G1867" s="20">
        <v>0</v>
      </c>
      <c r="H1867" s="4">
        <v>68.099999999999994</v>
      </c>
      <c r="I1867" s="4">
        <v>5</v>
      </c>
      <c r="J1867" s="4">
        <v>1</v>
      </c>
      <c r="K1867" s="21">
        <v>0.88649999999999995</v>
      </c>
      <c r="L1867" s="21">
        <v>0.1691</v>
      </c>
      <c r="M1867" s="4">
        <v>0</v>
      </c>
      <c r="N1867" s="4">
        <v>0</v>
      </c>
      <c r="O1867" s="4">
        <v>0</v>
      </c>
      <c r="P1867" s="4">
        <v>95.8</v>
      </c>
      <c r="Q1867" s="15">
        <v>0</v>
      </c>
      <c r="R1867" s="15">
        <v>31811.13</v>
      </c>
      <c r="S1867" s="15">
        <v>16575.93</v>
      </c>
      <c r="T1867" s="15">
        <v>336951.97</v>
      </c>
      <c r="U1867" s="22">
        <f t="shared" si="145"/>
        <v>329585.69</v>
      </c>
      <c r="V1867" s="23">
        <f t="shared" si="146"/>
        <v>2.1861513378301275E-2</v>
      </c>
      <c r="W1867" s="24">
        <f>Parametros!$B$4*H1867+Parametros!$B$5*K1867*100+Parametros!$B$6*P1867+Parametros!$B$7*(1-L1867)*100</f>
        <v>82.053499999999985</v>
      </c>
      <c r="X1867" s="16">
        <f>INDEX('Tasa Referencia'!$B$2:$B$37,MATCH(B1867,'Tasa Referencia'!$A$2:$A$37,0))</f>
        <v>8.1600000000000006E-2</v>
      </c>
      <c r="Y1867" s="16">
        <f>INDEX('Catalogo Proveedores'!$N$2:$N$101,MATCH(A1867,'Catalogo Proveedores'!$A$2:$A$101,0))</f>
        <v>3.0100000000000002E-2</v>
      </c>
      <c r="Z1867" s="14">
        <v>6.4999999999999997E-4</v>
      </c>
      <c r="AA1867" s="16">
        <f t="shared" si="147"/>
        <v>0.11235000000000001</v>
      </c>
      <c r="AB1867" s="25">
        <f t="shared" si="148"/>
        <v>8.9123888064970291E-3</v>
      </c>
      <c r="AC1867" s="23">
        <f t="shared" si="149"/>
        <v>1.2949124571804246E-2</v>
      </c>
    </row>
    <row r="1868" spans="1:29" x14ac:dyDescent="0.3">
      <c r="A1868" s="4" t="s">
        <v>179</v>
      </c>
      <c r="B1868" s="18">
        <v>45839</v>
      </c>
      <c r="C1868" s="4" t="s">
        <v>282</v>
      </c>
      <c r="D1868" s="4">
        <v>7</v>
      </c>
      <c r="E1868" s="15">
        <v>299574.46999999997</v>
      </c>
      <c r="F1868" s="19">
        <v>1.1281000000000001</v>
      </c>
      <c r="G1868" s="20">
        <v>4.07E-2</v>
      </c>
      <c r="H1868" s="4">
        <v>68.2</v>
      </c>
      <c r="I1868" s="4">
        <v>5</v>
      </c>
      <c r="J1868" s="4">
        <v>1</v>
      </c>
      <c r="K1868" s="21">
        <v>0.72809999999999997</v>
      </c>
      <c r="L1868" s="21">
        <v>0.1318</v>
      </c>
      <c r="M1868" s="4">
        <v>1</v>
      </c>
      <c r="N1868" s="4">
        <v>0</v>
      </c>
      <c r="O1868" s="4">
        <v>0</v>
      </c>
      <c r="P1868" s="4">
        <v>94.5</v>
      </c>
      <c r="Q1868" s="15">
        <v>1187.3800000000001</v>
      </c>
      <c r="R1868" s="15">
        <v>14036.47</v>
      </c>
      <c r="S1868" s="15">
        <v>12441.27</v>
      </c>
      <c r="T1868" s="15">
        <v>293993.34000000003</v>
      </c>
      <c r="U1868" s="22">
        <f t="shared" si="145"/>
        <v>302357.04999999993</v>
      </c>
      <c r="V1868" s="23">
        <f t="shared" si="146"/>
        <v>-2.8448637646008933E-2</v>
      </c>
      <c r="W1868" s="24">
        <f>Parametros!$B$4*H1868+Parametros!$B$5*K1868*100+Parametros!$B$6*P1868+Parametros!$B$7*(1-L1868)*100</f>
        <v>77.635999999999996</v>
      </c>
      <c r="X1868" s="16">
        <f>INDEX('Tasa Referencia'!$B$2:$B$37,MATCH(B1868,'Tasa Referencia'!$A$2:$A$37,0))</f>
        <v>8.0699999999999994E-2</v>
      </c>
      <c r="Y1868" s="16">
        <f>INDEX('Catalogo Proveedores'!$N$2:$N$101,MATCH(A1868,'Catalogo Proveedores'!$A$2:$A$101,0))</f>
        <v>3.0100000000000002E-2</v>
      </c>
      <c r="Z1868" s="14">
        <v>-2.5999999999999998E-4</v>
      </c>
      <c r="AA1868" s="16">
        <f t="shared" si="147"/>
        <v>0.11054</v>
      </c>
      <c r="AB1868" s="25">
        <f t="shared" si="148"/>
        <v>8.7754793536798381E-3</v>
      </c>
      <c r="AC1868" s="23">
        <f t="shared" si="149"/>
        <v>-3.7224116999688771E-2</v>
      </c>
    </row>
    <row r="1869" spans="1:29" x14ac:dyDescent="0.3">
      <c r="A1869" s="4" t="s">
        <v>179</v>
      </c>
      <c r="B1869" s="18">
        <v>45870</v>
      </c>
      <c r="C1869" s="4" t="s">
        <v>282</v>
      </c>
      <c r="D1869" s="4">
        <v>8</v>
      </c>
      <c r="E1869" s="15">
        <v>304482.34999999998</v>
      </c>
      <c r="F1869" s="19">
        <v>1.1281000000000001</v>
      </c>
      <c r="G1869" s="20">
        <v>0</v>
      </c>
      <c r="H1869" s="4">
        <v>69.099999999999994</v>
      </c>
      <c r="I1869" s="4">
        <v>5</v>
      </c>
      <c r="J1869" s="4">
        <v>1</v>
      </c>
      <c r="K1869" s="21">
        <v>0.87739999999999996</v>
      </c>
      <c r="L1869" s="21">
        <v>0.17860000000000001</v>
      </c>
      <c r="M1869" s="4">
        <v>1</v>
      </c>
      <c r="N1869" s="4">
        <v>0</v>
      </c>
      <c r="O1869" s="4">
        <v>0</v>
      </c>
      <c r="P1869" s="4">
        <v>89.8</v>
      </c>
      <c r="Q1869" s="15">
        <v>1871.26</v>
      </c>
      <c r="R1869" s="15">
        <v>31939.45</v>
      </c>
      <c r="S1869" s="15">
        <v>16923.02</v>
      </c>
      <c r="T1869" s="15">
        <v>317734.5</v>
      </c>
      <c r="U1869" s="22">
        <f t="shared" si="145"/>
        <v>321370.03999999998</v>
      </c>
      <c r="V1869" s="23">
        <f t="shared" si="146"/>
        <v>-1.1442068771253922E-2</v>
      </c>
      <c r="W1869" s="24">
        <f>Parametros!$B$4*H1869+Parametros!$B$5*K1869*100+Parametros!$B$6*P1869+Parametros!$B$7*(1-L1869)*100</f>
        <v>80.787999999999982</v>
      </c>
      <c r="X1869" s="16">
        <f>INDEX('Tasa Referencia'!$B$2:$B$37,MATCH(B1869,'Tasa Referencia'!$A$2:$A$37,0))</f>
        <v>7.7399999999999997E-2</v>
      </c>
      <c r="Y1869" s="16">
        <f>INDEX('Catalogo Proveedores'!$N$2:$N$101,MATCH(A1869,'Catalogo Proveedores'!$A$2:$A$101,0))</f>
        <v>3.0100000000000002E-2</v>
      </c>
      <c r="Z1869" s="14">
        <v>-1.6999999999999999E-3</v>
      </c>
      <c r="AA1869" s="16">
        <f t="shared" si="147"/>
        <v>0.10580000000000001</v>
      </c>
      <c r="AB1869" s="25">
        <f t="shared" si="148"/>
        <v>8.4159714129190544E-3</v>
      </c>
      <c r="AC1869" s="23">
        <f t="shared" si="149"/>
        <v>-1.9858040184172976E-2</v>
      </c>
    </row>
    <row r="1870" spans="1:29" x14ac:dyDescent="0.3">
      <c r="A1870" s="4" t="s">
        <v>179</v>
      </c>
      <c r="B1870" s="18">
        <v>45901</v>
      </c>
      <c r="C1870" s="4" t="s">
        <v>282</v>
      </c>
      <c r="D1870" s="4">
        <v>9</v>
      </c>
      <c r="E1870" s="15">
        <v>287068.89</v>
      </c>
      <c r="F1870" s="19">
        <v>1.1281000000000001</v>
      </c>
      <c r="G1870" s="20">
        <v>0</v>
      </c>
      <c r="H1870" s="4">
        <v>71.400000000000006</v>
      </c>
      <c r="I1870" s="4">
        <v>6</v>
      </c>
      <c r="J1870" s="4">
        <v>1</v>
      </c>
      <c r="K1870" s="21">
        <v>0.88719999999999999</v>
      </c>
      <c r="L1870" s="21">
        <v>0.1225</v>
      </c>
      <c r="M1870" s="4">
        <v>0</v>
      </c>
      <c r="N1870" s="4">
        <v>0</v>
      </c>
      <c r="O1870" s="4">
        <v>0</v>
      </c>
      <c r="P1870" s="4">
        <v>96.4</v>
      </c>
      <c r="Q1870" s="15">
        <v>0</v>
      </c>
      <c r="R1870" s="15">
        <v>19202.21</v>
      </c>
      <c r="S1870" s="15">
        <v>11127.08</v>
      </c>
      <c r="T1870" s="15">
        <v>306263.93</v>
      </c>
      <c r="U1870" s="22">
        <f t="shared" si="145"/>
        <v>295144.02</v>
      </c>
      <c r="V1870" s="23">
        <f t="shared" si="146"/>
        <v>3.6308258697000245E-2</v>
      </c>
      <c r="W1870" s="24">
        <f>Parametros!$B$4*H1870+Parametros!$B$5*K1870*100+Parametros!$B$6*P1870+Parametros!$B$7*(1-L1870)*100</f>
        <v>84.04849999999999</v>
      </c>
      <c r="X1870" s="16">
        <f>INDEX('Tasa Referencia'!$B$2:$B$37,MATCH(B1870,'Tasa Referencia'!$A$2:$A$37,0))</f>
        <v>7.4899999999999994E-2</v>
      </c>
      <c r="Y1870" s="16">
        <f>INDEX('Catalogo Proveedores'!$N$2:$N$101,MATCH(A1870,'Catalogo Proveedores'!$A$2:$A$101,0))</f>
        <v>3.0100000000000002E-2</v>
      </c>
      <c r="Z1870" s="14">
        <v>-1.66E-3</v>
      </c>
      <c r="AA1870" s="16">
        <f t="shared" si="147"/>
        <v>0.10334</v>
      </c>
      <c r="AB1870" s="25">
        <f t="shared" si="148"/>
        <v>8.2288341763305795E-3</v>
      </c>
      <c r="AC1870" s="23">
        <f t="shared" si="149"/>
        <v>2.8079424520669666E-2</v>
      </c>
    </row>
    <row r="1871" spans="1:29" x14ac:dyDescent="0.3">
      <c r="A1871" s="4" t="s">
        <v>179</v>
      </c>
      <c r="B1871" s="18">
        <v>45931</v>
      </c>
      <c r="C1871" s="4" t="s">
        <v>282</v>
      </c>
      <c r="D1871" s="4">
        <v>10</v>
      </c>
      <c r="E1871" s="15">
        <v>279888.63</v>
      </c>
      <c r="F1871" s="19">
        <v>1.1281000000000001</v>
      </c>
      <c r="G1871" s="20">
        <v>0</v>
      </c>
      <c r="H1871" s="4">
        <v>74.900000000000006</v>
      </c>
      <c r="I1871" s="4">
        <v>5</v>
      </c>
      <c r="J1871" s="4">
        <v>1</v>
      </c>
      <c r="K1871" s="21">
        <v>0.88859999999999995</v>
      </c>
      <c r="L1871" s="21">
        <v>0.1149</v>
      </c>
      <c r="M1871" s="4">
        <v>0</v>
      </c>
      <c r="N1871" s="4">
        <v>0</v>
      </c>
      <c r="O1871" s="4">
        <v>0</v>
      </c>
      <c r="P1871" s="4">
        <v>92.3</v>
      </c>
      <c r="Q1871" s="15">
        <v>0</v>
      </c>
      <c r="R1871" s="15">
        <v>16402.09</v>
      </c>
      <c r="S1871" s="15">
        <v>10205.15</v>
      </c>
      <c r="T1871" s="15">
        <v>298622.33</v>
      </c>
      <c r="U1871" s="22">
        <f t="shared" si="145"/>
        <v>286085.57</v>
      </c>
      <c r="V1871" s="23">
        <f t="shared" si="146"/>
        <v>4.1981991098924212E-2</v>
      </c>
      <c r="W1871" s="24">
        <f>Parametros!$B$4*H1871+Parametros!$B$5*K1871*100+Parametros!$B$6*P1871+Parametros!$B$7*(1-L1871)*100</f>
        <v>84.609499999999997</v>
      </c>
      <c r="X1871" s="16">
        <f>INDEX('Tasa Referencia'!$B$2:$B$37,MATCH(B1871,'Tasa Referencia'!$A$2:$A$37,0))</f>
        <v>7.4300000000000005E-2</v>
      </c>
      <c r="Y1871" s="16">
        <f>INDEX('Catalogo Proveedores'!$N$2:$N$101,MATCH(A1871,'Catalogo Proveedores'!$A$2:$A$101,0))</f>
        <v>3.0100000000000002E-2</v>
      </c>
      <c r="Z1871" s="14">
        <v>7.9000000000000001E-4</v>
      </c>
      <c r="AA1871" s="16">
        <f t="shared" si="147"/>
        <v>0.10519000000000001</v>
      </c>
      <c r="AB1871" s="25">
        <f t="shared" si="148"/>
        <v>8.3696030729658588E-3</v>
      </c>
      <c r="AC1871" s="23">
        <f t="shared" si="149"/>
        <v>3.3612388025958354E-2</v>
      </c>
    </row>
    <row r="1872" spans="1:29" x14ac:dyDescent="0.3">
      <c r="A1872" s="4" t="s">
        <v>179</v>
      </c>
      <c r="B1872" s="18">
        <v>45962</v>
      </c>
      <c r="C1872" s="4" t="s">
        <v>282</v>
      </c>
      <c r="D1872" s="4">
        <v>11</v>
      </c>
      <c r="E1872" s="15">
        <v>239580.22</v>
      </c>
      <c r="F1872" s="19">
        <v>1.1281000000000001</v>
      </c>
      <c r="G1872" s="20">
        <v>0</v>
      </c>
      <c r="H1872" s="4">
        <v>75.099999999999994</v>
      </c>
      <c r="I1872" s="4">
        <v>6</v>
      </c>
      <c r="J1872" s="4">
        <v>0</v>
      </c>
      <c r="K1872" s="21">
        <v>0.94679999999999997</v>
      </c>
      <c r="L1872" s="21">
        <v>0.13020000000000001</v>
      </c>
      <c r="M1872" s="4">
        <v>0</v>
      </c>
      <c r="N1872" s="4">
        <v>0</v>
      </c>
      <c r="O1872" s="4">
        <v>0</v>
      </c>
      <c r="P1872" s="4">
        <v>93.3</v>
      </c>
      <c r="Q1872" s="15">
        <v>0</v>
      </c>
      <c r="R1872" s="15">
        <v>17554.04</v>
      </c>
      <c r="S1872" s="15">
        <v>9360.5400000000009</v>
      </c>
      <c r="T1872" s="15">
        <v>252220.71</v>
      </c>
      <c r="U1872" s="22">
        <f t="shared" si="145"/>
        <v>247773.72</v>
      </c>
      <c r="V1872" s="23">
        <f t="shared" si="146"/>
        <v>1.7631343595852975E-2</v>
      </c>
      <c r="W1872" s="24">
        <f>Parametros!$B$4*H1872+Parametros!$B$5*K1872*100+Parametros!$B$6*P1872+Parametros!$B$7*(1-L1872)*100</f>
        <v>86.395999999999987</v>
      </c>
      <c r="X1872" s="16">
        <f>INDEX('Tasa Referencia'!$B$2:$B$37,MATCH(B1872,'Tasa Referencia'!$A$2:$A$37,0))</f>
        <v>7.2800000000000004E-2</v>
      </c>
      <c r="Y1872" s="16">
        <f>INDEX('Catalogo Proveedores'!$N$2:$N$101,MATCH(A1872,'Catalogo Proveedores'!$A$2:$A$101,0))</f>
        <v>3.0100000000000002E-2</v>
      </c>
      <c r="Z1872" s="14">
        <v>-1.6299999999999999E-3</v>
      </c>
      <c r="AA1872" s="16">
        <f t="shared" si="147"/>
        <v>0.10127</v>
      </c>
      <c r="AB1872" s="25">
        <f t="shared" si="148"/>
        <v>8.0710684786742259E-3</v>
      </c>
      <c r="AC1872" s="23">
        <f t="shared" si="149"/>
        <v>9.5602751171787494E-3</v>
      </c>
    </row>
    <row r="1873" spans="1:29" x14ac:dyDescent="0.3">
      <c r="A1873" s="4" t="s">
        <v>179</v>
      </c>
      <c r="B1873" s="18">
        <v>45992</v>
      </c>
      <c r="C1873" s="4" t="s">
        <v>282</v>
      </c>
      <c r="D1873" s="4">
        <v>12</v>
      </c>
      <c r="E1873" s="15">
        <v>256266.93</v>
      </c>
      <c r="F1873" s="19">
        <v>1.1281000000000001</v>
      </c>
      <c r="G1873" s="20">
        <v>0</v>
      </c>
      <c r="H1873" s="4">
        <v>75.7</v>
      </c>
      <c r="I1873" s="4">
        <v>4</v>
      </c>
      <c r="J1873" s="4">
        <v>0</v>
      </c>
      <c r="K1873" s="21">
        <v>0.92459999999999998</v>
      </c>
      <c r="L1873" s="21">
        <v>0.13950000000000001</v>
      </c>
      <c r="M1873" s="4">
        <v>1</v>
      </c>
      <c r="N1873" s="4">
        <v>0</v>
      </c>
      <c r="O1873" s="4">
        <v>0</v>
      </c>
      <c r="P1873" s="4">
        <v>88.7</v>
      </c>
      <c r="Q1873" s="15">
        <v>3178.5</v>
      </c>
      <c r="R1873" s="15">
        <v>12112.94</v>
      </c>
      <c r="S1873" s="15">
        <v>10723.41</v>
      </c>
      <c r="T1873" s="15">
        <v>268758.05</v>
      </c>
      <c r="U1873" s="22">
        <f t="shared" si="145"/>
        <v>260834.96</v>
      </c>
      <c r="V1873" s="23">
        <f t="shared" si="146"/>
        <v>2.948038207599734E-2</v>
      </c>
      <c r="W1873" s="24">
        <f>Parametros!$B$4*H1873+Parametros!$B$5*K1873*100+Parametros!$B$6*P1873+Parametros!$B$7*(1-L1873)*100</f>
        <v>84.880499999999998</v>
      </c>
      <c r="X1873" s="16">
        <f>INDEX('Tasa Referencia'!$B$2:$B$37,MATCH(B1873,'Tasa Referencia'!$A$2:$A$37,0))</f>
        <v>6.9599999999999995E-2</v>
      </c>
      <c r="Y1873" s="16">
        <f>INDEX('Catalogo Proveedores'!$N$2:$N$101,MATCH(A1873,'Catalogo Proveedores'!$A$2:$A$101,0))</f>
        <v>3.0100000000000002E-2</v>
      </c>
      <c r="Z1873" s="14">
        <v>3.5200000000000001E-3</v>
      </c>
      <c r="AA1873" s="16">
        <f t="shared" si="147"/>
        <v>0.10321999999999999</v>
      </c>
      <c r="AB1873" s="25">
        <f t="shared" si="148"/>
        <v>8.2196957503104517E-3</v>
      </c>
      <c r="AC1873" s="23">
        <f t="shared" si="149"/>
        <v>2.1260686325686888E-2</v>
      </c>
    </row>
    <row r="1874" spans="1:29" x14ac:dyDescent="0.3">
      <c r="A1874" s="4" t="s">
        <v>181</v>
      </c>
      <c r="B1874" s="18">
        <v>44927</v>
      </c>
      <c r="C1874" s="4" t="s">
        <v>279</v>
      </c>
      <c r="D1874" s="4">
        <v>1</v>
      </c>
      <c r="E1874" s="15">
        <v>996438.79</v>
      </c>
      <c r="F1874" s="19">
        <v>1</v>
      </c>
      <c r="G1874" s="20">
        <v>0</v>
      </c>
      <c r="H1874" s="4">
        <v>72.900000000000006</v>
      </c>
      <c r="I1874" s="4">
        <v>4</v>
      </c>
      <c r="J1874" s="4">
        <v>0</v>
      </c>
      <c r="K1874" s="21">
        <v>0.97870000000000001</v>
      </c>
      <c r="L1874" s="21">
        <v>9.0899999999999995E-2</v>
      </c>
      <c r="M1874" s="4">
        <v>0</v>
      </c>
      <c r="N1874" s="4">
        <v>2</v>
      </c>
      <c r="O1874" s="4">
        <v>149.5</v>
      </c>
      <c r="P1874" s="4">
        <v>81.8</v>
      </c>
      <c r="Q1874" s="15">
        <v>354631.79</v>
      </c>
      <c r="R1874" s="15">
        <v>56201.95</v>
      </c>
      <c r="S1874" s="15">
        <v>27170.41</v>
      </c>
      <c r="T1874" s="15">
        <v>1049082.55</v>
      </c>
      <c r="U1874" s="22">
        <f t="shared" si="145"/>
        <v>1380102.12</v>
      </c>
      <c r="V1874" s="23">
        <f t="shared" si="146"/>
        <v>-0.31553243355348926</v>
      </c>
      <c r="W1874" s="24">
        <f>Parametros!$B$4*H1874+Parametros!$B$5*K1874*100+Parametros!$B$6*P1874+Parametros!$B$7*(1-L1874)*100</f>
        <v>84.872499999999988</v>
      </c>
      <c r="X1874" s="16">
        <f>INDEX('Tasa Referencia'!$B$2:$B$37,MATCH(B1874,'Tasa Referencia'!$A$2:$A$37,0))</f>
        <v>0.1125</v>
      </c>
      <c r="Y1874" s="16">
        <f>INDEX('Catalogo Proveedores'!$N$2:$N$101,MATCH(A1874,'Catalogo Proveedores'!$A$2:$A$101,0))</f>
        <v>2.3999999999999997E-2</v>
      </c>
      <c r="Z1874" s="14">
        <v>3.2499999999999999E-3</v>
      </c>
      <c r="AA1874" s="16">
        <f t="shared" si="147"/>
        <v>0.13975000000000001</v>
      </c>
      <c r="AB1874" s="25">
        <f t="shared" si="148"/>
        <v>1.09603746021949E-2</v>
      </c>
      <c r="AC1874" s="23">
        <f t="shared" si="149"/>
        <v>-0.32649280815568416</v>
      </c>
    </row>
    <row r="1875" spans="1:29" x14ac:dyDescent="0.3">
      <c r="A1875" s="4" t="s">
        <v>181</v>
      </c>
      <c r="B1875" s="18">
        <v>44958</v>
      </c>
      <c r="C1875" s="4" t="s">
        <v>279</v>
      </c>
      <c r="D1875" s="4">
        <v>2</v>
      </c>
      <c r="E1875" s="15">
        <v>1054143.19</v>
      </c>
      <c r="F1875" s="19">
        <v>1</v>
      </c>
      <c r="G1875" s="20">
        <v>0</v>
      </c>
      <c r="H1875" s="4">
        <v>73.8</v>
      </c>
      <c r="I1875" s="4">
        <v>7</v>
      </c>
      <c r="J1875" s="4">
        <v>0</v>
      </c>
      <c r="K1875" s="21">
        <v>0.95340000000000003</v>
      </c>
      <c r="L1875" s="21">
        <v>0.1038</v>
      </c>
      <c r="M1875" s="4">
        <v>0</v>
      </c>
      <c r="N1875" s="4">
        <v>0</v>
      </c>
      <c r="O1875" s="4">
        <v>0</v>
      </c>
      <c r="P1875" s="4">
        <v>83.8</v>
      </c>
      <c r="Q1875" s="15">
        <v>0</v>
      </c>
      <c r="R1875" s="15">
        <v>42900.82</v>
      </c>
      <c r="S1875" s="15">
        <v>32813.46</v>
      </c>
      <c r="T1875" s="15">
        <v>1106422.99</v>
      </c>
      <c r="U1875" s="22">
        <f t="shared" si="145"/>
        <v>1064230.55</v>
      </c>
      <c r="V1875" s="23">
        <f t="shared" si="146"/>
        <v>3.8134095532487033E-2</v>
      </c>
      <c r="W1875" s="24">
        <f>Parametros!$B$4*H1875+Parametros!$B$5*K1875*100+Parametros!$B$6*P1875+Parametros!$B$7*(1-L1875)*100</f>
        <v>84.635000000000005</v>
      </c>
      <c r="X1875" s="16">
        <f>INDEX('Tasa Referencia'!$B$2:$B$37,MATCH(B1875,'Tasa Referencia'!$A$2:$A$37,0))</f>
        <v>0.11409999999999999</v>
      </c>
      <c r="Y1875" s="16">
        <f>INDEX('Catalogo Proveedores'!$N$2:$N$101,MATCH(A1875,'Catalogo Proveedores'!$A$2:$A$101,0))</f>
        <v>2.3999999999999997E-2</v>
      </c>
      <c r="Z1875" s="14">
        <v>-2.2200000000000002E-3</v>
      </c>
      <c r="AA1875" s="16">
        <f t="shared" si="147"/>
        <v>0.13588</v>
      </c>
      <c r="AB1875" s="25">
        <f t="shared" si="148"/>
        <v>1.0673870351429526E-2</v>
      </c>
      <c r="AC1875" s="23">
        <f t="shared" si="149"/>
        <v>2.7460225181057507E-2</v>
      </c>
    </row>
    <row r="1876" spans="1:29" x14ac:dyDescent="0.3">
      <c r="A1876" s="4" t="s">
        <v>181</v>
      </c>
      <c r="B1876" s="18">
        <v>44986</v>
      </c>
      <c r="C1876" s="4" t="s">
        <v>279</v>
      </c>
      <c r="D1876" s="4">
        <v>3</v>
      </c>
      <c r="E1876" s="15">
        <v>1010875.03</v>
      </c>
      <c r="F1876" s="19">
        <v>1</v>
      </c>
      <c r="G1876" s="20">
        <v>0</v>
      </c>
      <c r="H1876" s="4">
        <v>72.8</v>
      </c>
      <c r="I1876" s="4">
        <v>10</v>
      </c>
      <c r="J1876" s="4">
        <v>2</v>
      </c>
      <c r="K1876" s="21">
        <v>0.82289999999999996</v>
      </c>
      <c r="L1876" s="21">
        <v>5.6399999999999999E-2</v>
      </c>
      <c r="M1876" s="4">
        <v>2</v>
      </c>
      <c r="N1876" s="4">
        <v>1</v>
      </c>
      <c r="O1876" s="4">
        <v>3.7</v>
      </c>
      <c r="P1876" s="4">
        <v>82.1</v>
      </c>
      <c r="Q1876" s="15">
        <v>25081.15</v>
      </c>
      <c r="R1876" s="15">
        <v>30311.31</v>
      </c>
      <c r="S1876" s="15">
        <v>21152.54</v>
      </c>
      <c r="T1876" s="15">
        <v>988435.55</v>
      </c>
      <c r="U1876" s="22">
        <f t="shared" si="145"/>
        <v>1045114.95</v>
      </c>
      <c r="V1876" s="23">
        <f t="shared" si="146"/>
        <v>-5.7342534877463588E-2</v>
      </c>
      <c r="W1876" s="24">
        <f>Parametros!$B$4*H1876+Parametros!$B$5*K1876*100+Parametros!$B$6*P1876+Parametros!$B$7*(1-L1876)*100</f>
        <v>80.740999999999985</v>
      </c>
      <c r="X1876" s="16">
        <f>INDEX('Tasa Referencia'!$B$2:$B$37,MATCH(B1876,'Tasa Referencia'!$A$2:$A$37,0))</f>
        <v>0.114</v>
      </c>
      <c r="Y1876" s="16">
        <f>INDEX('Catalogo Proveedores'!$N$2:$N$101,MATCH(A1876,'Catalogo Proveedores'!$A$2:$A$101,0))</f>
        <v>2.3999999999999997E-2</v>
      </c>
      <c r="Z1876" s="14">
        <v>-2.5899999999999999E-3</v>
      </c>
      <c r="AA1876" s="16">
        <f t="shared" si="147"/>
        <v>0.13541</v>
      </c>
      <c r="AB1876" s="25">
        <f t="shared" si="148"/>
        <v>1.0639014349287157E-2</v>
      </c>
      <c r="AC1876" s="23">
        <f t="shared" si="149"/>
        <v>-6.7981549226750745E-2</v>
      </c>
    </row>
    <row r="1877" spans="1:29" x14ac:dyDescent="0.3">
      <c r="A1877" s="4" t="s">
        <v>181</v>
      </c>
      <c r="B1877" s="18">
        <v>45017</v>
      </c>
      <c r="C1877" s="4" t="s">
        <v>279</v>
      </c>
      <c r="D1877" s="4">
        <v>4</v>
      </c>
      <c r="E1877" s="15">
        <v>1109062.1499999999</v>
      </c>
      <c r="F1877" s="19">
        <v>1.0871999999999999</v>
      </c>
      <c r="G1877" s="20">
        <v>8.72E-2</v>
      </c>
      <c r="H1877" s="4">
        <v>71</v>
      </c>
      <c r="I1877" s="4">
        <v>12</v>
      </c>
      <c r="J1877" s="4">
        <v>1</v>
      </c>
      <c r="K1877" s="21">
        <v>0.90800000000000003</v>
      </c>
      <c r="L1877" s="21">
        <v>0.1164</v>
      </c>
      <c r="M1877" s="4">
        <v>1</v>
      </c>
      <c r="N1877" s="4">
        <v>0</v>
      </c>
      <c r="O1877" s="4">
        <v>0</v>
      </c>
      <c r="P1877" s="4">
        <v>76.900000000000006</v>
      </c>
      <c r="Q1877" s="15">
        <v>3896.01</v>
      </c>
      <c r="R1877" s="15">
        <v>42841.86</v>
      </c>
      <c r="S1877" s="15">
        <v>40953.54</v>
      </c>
      <c r="T1877" s="15">
        <v>1141144.67</v>
      </c>
      <c r="U1877" s="22">
        <f t="shared" si="145"/>
        <v>1114846.48</v>
      </c>
      <c r="V1877" s="23">
        <f t="shared" si="146"/>
        <v>2.3045447865957212E-2</v>
      </c>
      <c r="W1877" s="24">
        <f>Parametros!$B$4*H1877+Parametros!$B$5*K1877*100+Parametros!$B$6*P1877+Parametros!$B$7*(1-L1877)*100</f>
        <v>80.724000000000004</v>
      </c>
      <c r="X1877" s="16">
        <f>INDEX('Tasa Referencia'!$B$2:$B$37,MATCH(B1877,'Tasa Referencia'!$A$2:$A$37,0))</f>
        <v>0.1119</v>
      </c>
      <c r="Y1877" s="16">
        <f>INDEX('Catalogo Proveedores'!$N$2:$N$101,MATCH(A1877,'Catalogo Proveedores'!$A$2:$A$101,0))</f>
        <v>2.3999999999999997E-2</v>
      </c>
      <c r="Z1877" s="14">
        <v>2.0000000000000002E-5</v>
      </c>
      <c r="AA1877" s="16">
        <f t="shared" si="147"/>
        <v>0.13591999999999999</v>
      </c>
      <c r="AB1877" s="25">
        <f t="shared" si="148"/>
        <v>1.06768362092029E-2</v>
      </c>
      <c r="AC1877" s="23">
        <f t="shared" si="149"/>
        <v>1.2368611656754312E-2</v>
      </c>
    </row>
    <row r="1878" spans="1:29" x14ac:dyDescent="0.3">
      <c r="A1878" s="4" t="s">
        <v>181</v>
      </c>
      <c r="B1878" s="18">
        <v>45047</v>
      </c>
      <c r="C1878" s="4" t="s">
        <v>279</v>
      </c>
      <c r="D1878" s="4">
        <v>5</v>
      </c>
      <c r="E1878" s="15">
        <v>1180807.78</v>
      </c>
      <c r="F1878" s="19">
        <v>1.0871999999999999</v>
      </c>
      <c r="G1878" s="20">
        <v>0</v>
      </c>
      <c r="H1878" s="4">
        <v>67.900000000000006</v>
      </c>
      <c r="I1878" s="4">
        <v>8</v>
      </c>
      <c r="J1878" s="4">
        <v>1</v>
      </c>
      <c r="K1878" s="21">
        <v>0.86450000000000005</v>
      </c>
      <c r="L1878" s="21">
        <v>8.5400000000000004E-2</v>
      </c>
      <c r="M1878" s="4">
        <v>0</v>
      </c>
      <c r="N1878" s="4">
        <v>0</v>
      </c>
      <c r="O1878" s="4">
        <v>0</v>
      </c>
      <c r="P1878" s="4">
        <v>86.7</v>
      </c>
      <c r="Q1878" s="15">
        <v>0</v>
      </c>
      <c r="R1878" s="15">
        <v>69667.179999999993</v>
      </c>
      <c r="S1878" s="15">
        <v>32610.560000000001</v>
      </c>
      <c r="T1878" s="15">
        <v>1202537.78</v>
      </c>
      <c r="U1878" s="22">
        <f t="shared" si="145"/>
        <v>1217864.3999999999</v>
      </c>
      <c r="V1878" s="23">
        <f t="shared" si="146"/>
        <v>-1.2745229509545953E-2</v>
      </c>
      <c r="W1878" s="24">
        <f>Parametros!$B$4*H1878+Parametros!$B$5*K1878*100+Parametros!$B$6*P1878+Parametros!$B$7*(1-L1878)*100</f>
        <v>80.759</v>
      </c>
      <c r="X1878" s="16">
        <f>INDEX('Tasa Referencia'!$B$2:$B$37,MATCH(B1878,'Tasa Referencia'!$A$2:$A$37,0))</f>
        <v>0.11210000000000001</v>
      </c>
      <c r="Y1878" s="16">
        <f>INDEX('Catalogo Proveedores'!$N$2:$N$101,MATCH(A1878,'Catalogo Proveedores'!$A$2:$A$101,0))</f>
        <v>2.3999999999999997E-2</v>
      </c>
      <c r="Z1878" s="14">
        <v>3.6000000000000002E-4</v>
      </c>
      <c r="AA1878" s="16">
        <f t="shared" si="147"/>
        <v>0.13646</v>
      </c>
      <c r="AB1878" s="25">
        <f t="shared" si="148"/>
        <v>1.0716865921793328E-2</v>
      </c>
      <c r="AC1878" s="23">
        <f t="shared" si="149"/>
        <v>-2.3462095431339279E-2</v>
      </c>
    </row>
    <row r="1879" spans="1:29" x14ac:dyDescent="0.3">
      <c r="A1879" s="4" t="s">
        <v>181</v>
      </c>
      <c r="B1879" s="18">
        <v>45078</v>
      </c>
      <c r="C1879" s="4" t="s">
        <v>279</v>
      </c>
      <c r="D1879" s="4">
        <v>6</v>
      </c>
      <c r="E1879" s="15">
        <v>1081906.79</v>
      </c>
      <c r="F1879" s="19">
        <v>1.0871999999999999</v>
      </c>
      <c r="G1879" s="20">
        <v>0</v>
      </c>
      <c r="H1879" s="4">
        <v>63.1</v>
      </c>
      <c r="I1879" s="4">
        <v>9</v>
      </c>
      <c r="J1879" s="4">
        <v>1</v>
      </c>
      <c r="K1879" s="21">
        <v>0.8679</v>
      </c>
      <c r="L1879" s="21">
        <v>0.10730000000000001</v>
      </c>
      <c r="M1879" s="4">
        <v>2</v>
      </c>
      <c r="N1879" s="4">
        <v>2</v>
      </c>
      <c r="O1879" s="4">
        <v>10.7</v>
      </c>
      <c r="P1879" s="4">
        <v>77.400000000000006</v>
      </c>
      <c r="Q1879" s="15">
        <v>33765.440000000002</v>
      </c>
      <c r="R1879" s="15">
        <v>74511.23</v>
      </c>
      <c r="S1879" s="15">
        <v>36989.32</v>
      </c>
      <c r="T1879" s="15">
        <v>1086513.32</v>
      </c>
      <c r="U1879" s="22">
        <f t="shared" si="145"/>
        <v>1153194.1399999999</v>
      </c>
      <c r="V1879" s="23">
        <f t="shared" si="146"/>
        <v>-6.1371378309471467E-2</v>
      </c>
      <c r="W1879" s="24">
        <f>Parametros!$B$4*H1879+Parametros!$B$5*K1879*100+Parametros!$B$6*P1879+Parametros!$B$7*(1-L1879)*100</f>
        <v>76.992500000000007</v>
      </c>
      <c r="X1879" s="16">
        <f>INDEX('Tasa Referencia'!$B$2:$B$37,MATCH(B1879,'Tasa Referencia'!$A$2:$A$37,0))</f>
        <v>0.1119</v>
      </c>
      <c r="Y1879" s="16">
        <f>INDEX('Catalogo Proveedores'!$N$2:$N$101,MATCH(A1879,'Catalogo Proveedores'!$A$2:$A$101,0))</f>
        <v>2.3999999999999997E-2</v>
      </c>
      <c r="Z1879" s="14">
        <v>-2.16E-3</v>
      </c>
      <c r="AA1879" s="16">
        <f t="shared" si="147"/>
        <v>0.13374</v>
      </c>
      <c r="AB1879" s="25">
        <f t="shared" si="148"/>
        <v>1.0515057217590051E-2</v>
      </c>
      <c r="AC1879" s="23">
        <f t="shared" si="149"/>
        <v>-7.1886435527061518E-2</v>
      </c>
    </row>
    <row r="1880" spans="1:29" x14ac:dyDescent="0.3">
      <c r="A1880" s="4" t="s">
        <v>181</v>
      </c>
      <c r="B1880" s="18">
        <v>45108</v>
      </c>
      <c r="C1880" s="4" t="s">
        <v>279</v>
      </c>
      <c r="D1880" s="4">
        <v>7</v>
      </c>
      <c r="E1880" s="15">
        <v>1040097.52</v>
      </c>
      <c r="F1880" s="19">
        <v>1.0871999999999999</v>
      </c>
      <c r="G1880" s="20">
        <v>0</v>
      </c>
      <c r="H1880" s="4">
        <v>62.7</v>
      </c>
      <c r="I1880" s="4">
        <v>5</v>
      </c>
      <c r="J1880" s="4">
        <v>1</v>
      </c>
      <c r="K1880" s="21">
        <v>0.85009999999999997</v>
      </c>
      <c r="L1880" s="21">
        <v>0.2087</v>
      </c>
      <c r="M1880" s="4">
        <v>1</v>
      </c>
      <c r="N1880" s="4">
        <v>0</v>
      </c>
      <c r="O1880" s="4">
        <v>0</v>
      </c>
      <c r="P1880" s="4">
        <v>84</v>
      </c>
      <c r="Q1880" s="15">
        <v>3861.95</v>
      </c>
      <c r="R1880" s="15">
        <v>125531.02</v>
      </c>
      <c r="S1880" s="15">
        <v>67205.25</v>
      </c>
      <c r="T1880" s="15">
        <v>1059586.2</v>
      </c>
      <c r="U1880" s="22">
        <f t="shared" si="145"/>
        <v>1102285.24</v>
      </c>
      <c r="V1880" s="23">
        <f t="shared" si="146"/>
        <v>-4.029784457366474E-2</v>
      </c>
      <c r="W1880" s="24">
        <f>Parametros!$B$4*H1880+Parametros!$B$5*K1880*100+Parametros!$B$6*P1880+Parametros!$B$7*(1-L1880)*100</f>
        <v>76.117499999999993</v>
      </c>
      <c r="X1880" s="16">
        <f>INDEX('Tasa Referencia'!$B$2:$B$37,MATCH(B1880,'Tasa Referencia'!$A$2:$A$37,0))</f>
        <v>0.1132</v>
      </c>
      <c r="Y1880" s="16">
        <f>INDEX('Catalogo Proveedores'!$N$2:$N$101,MATCH(A1880,'Catalogo Proveedores'!$A$2:$A$101,0))</f>
        <v>2.3999999999999997E-2</v>
      </c>
      <c r="Z1880" s="14">
        <v>-4.79E-3</v>
      </c>
      <c r="AA1880" s="16">
        <f t="shared" si="147"/>
        <v>0.13241</v>
      </c>
      <c r="AB1880" s="25">
        <f t="shared" si="148"/>
        <v>1.0416217081188339E-2</v>
      </c>
      <c r="AC1880" s="23">
        <f t="shared" si="149"/>
        <v>-5.0714061654853079E-2</v>
      </c>
    </row>
    <row r="1881" spans="1:29" x14ac:dyDescent="0.3">
      <c r="A1881" s="4" t="s">
        <v>181</v>
      </c>
      <c r="B1881" s="18">
        <v>45139</v>
      </c>
      <c r="C1881" s="4" t="s">
        <v>279</v>
      </c>
      <c r="D1881" s="4">
        <v>8</v>
      </c>
      <c r="E1881" s="15">
        <v>1113497.73</v>
      </c>
      <c r="F1881" s="19">
        <v>1.0871999999999999</v>
      </c>
      <c r="G1881" s="20">
        <v>0</v>
      </c>
      <c r="H1881" s="4">
        <v>63.5</v>
      </c>
      <c r="I1881" s="4">
        <v>5</v>
      </c>
      <c r="J1881" s="4">
        <v>0</v>
      </c>
      <c r="K1881" s="21">
        <v>0.95699999999999996</v>
      </c>
      <c r="L1881" s="21">
        <v>0.1</v>
      </c>
      <c r="M1881" s="4">
        <v>0</v>
      </c>
      <c r="N1881" s="4">
        <v>0</v>
      </c>
      <c r="O1881" s="4">
        <v>0</v>
      </c>
      <c r="P1881" s="4">
        <v>73.5</v>
      </c>
      <c r="Q1881" s="15">
        <v>0</v>
      </c>
      <c r="R1881" s="15">
        <v>63727.26</v>
      </c>
      <c r="S1881" s="15">
        <v>33417.620000000003</v>
      </c>
      <c r="T1881" s="15">
        <v>1156047.2</v>
      </c>
      <c r="U1881" s="22">
        <f t="shared" si="145"/>
        <v>1143807.3699999999</v>
      </c>
      <c r="V1881" s="23">
        <f t="shared" si="146"/>
        <v>1.0587655936539681E-2</v>
      </c>
      <c r="W1881" s="24">
        <f>Parametros!$B$4*H1881+Parametros!$B$5*K1881*100+Parametros!$B$6*P1881+Parametros!$B$7*(1-L1881)*100</f>
        <v>79.134999999999991</v>
      </c>
      <c r="X1881" s="16">
        <f>INDEX('Tasa Referencia'!$B$2:$B$37,MATCH(B1881,'Tasa Referencia'!$A$2:$A$37,0))</f>
        <v>0.1124</v>
      </c>
      <c r="Y1881" s="16">
        <f>INDEX('Catalogo Proveedores'!$N$2:$N$101,MATCH(A1881,'Catalogo Proveedores'!$A$2:$A$101,0))</f>
        <v>2.3999999999999997E-2</v>
      </c>
      <c r="Z1881" s="14">
        <v>-5.13E-3</v>
      </c>
      <c r="AA1881" s="16">
        <f t="shared" si="147"/>
        <v>0.13127</v>
      </c>
      <c r="AB1881" s="25">
        <f t="shared" si="148"/>
        <v>1.0331412232048365E-2</v>
      </c>
      <c r="AC1881" s="23">
        <f t="shared" si="149"/>
        <v>2.5624370449131573E-4</v>
      </c>
    </row>
    <row r="1882" spans="1:29" x14ac:dyDescent="0.3">
      <c r="A1882" s="4" t="s">
        <v>181</v>
      </c>
      <c r="B1882" s="18">
        <v>45170</v>
      </c>
      <c r="C1882" s="4" t="s">
        <v>279</v>
      </c>
      <c r="D1882" s="4">
        <v>9</v>
      </c>
      <c r="E1882" s="15">
        <v>1060047.07</v>
      </c>
      <c r="F1882" s="19">
        <v>1.0871999999999999</v>
      </c>
      <c r="G1882" s="20">
        <v>0</v>
      </c>
      <c r="H1882" s="4">
        <v>63.8</v>
      </c>
      <c r="I1882" s="4">
        <v>5</v>
      </c>
      <c r="J1882" s="4">
        <v>0</v>
      </c>
      <c r="K1882" s="21">
        <v>0.92789999999999995</v>
      </c>
      <c r="L1882" s="21">
        <v>0.11020000000000001</v>
      </c>
      <c r="M1882" s="4">
        <v>0</v>
      </c>
      <c r="N1882" s="4">
        <v>0</v>
      </c>
      <c r="O1882" s="4">
        <v>0</v>
      </c>
      <c r="P1882" s="4">
        <v>76.7</v>
      </c>
      <c r="Q1882" s="15">
        <v>0</v>
      </c>
      <c r="R1882" s="15">
        <v>53027.71</v>
      </c>
      <c r="S1882" s="15">
        <v>35057.949999999997</v>
      </c>
      <c r="T1882" s="15">
        <v>1105623.3600000001</v>
      </c>
      <c r="U1882" s="22">
        <f t="shared" si="145"/>
        <v>1078016.83</v>
      </c>
      <c r="V1882" s="23">
        <f t="shared" si="146"/>
        <v>2.4969199275963222E-2</v>
      </c>
      <c r="W1882" s="24">
        <f>Parametros!$B$4*H1882+Parametros!$B$5*K1882*100+Parametros!$B$6*P1882+Parametros!$B$7*(1-L1882)*100</f>
        <v>78.853999999999985</v>
      </c>
      <c r="X1882" s="16">
        <f>INDEX('Tasa Referencia'!$B$2:$B$37,MATCH(B1882,'Tasa Referencia'!$A$2:$A$37,0))</f>
        <v>0.1134</v>
      </c>
      <c r="Y1882" s="16">
        <f>INDEX('Catalogo Proveedores'!$N$2:$N$101,MATCH(A1882,'Catalogo Proveedores'!$A$2:$A$101,0))</f>
        <v>2.3999999999999997E-2</v>
      </c>
      <c r="Z1882" s="14">
        <v>-6.4799999999999996E-3</v>
      </c>
      <c r="AA1882" s="16">
        <f t="shared" si="147"/>
        <v>0.13091999999999998</v>
      </c>
      <c r="AB1882" s="25">
        <f t="shared" si="148"/>
        <v>1.0305359937742731E-2</v>
      </c>
      <c r="AC1882" s="23">
        <f t="shared" si="149"/>
        <v>1.4663839338220491E-2</v>
      </c>
    </row>
    <row r="1883" spans="1:29" x14ac:dyDescent="0.3">
      <c r="A1883" s="4" t="s">
        <v>181</v>
      </c>
      <c r="B1883" s="18">
        <v>45200</v>
      </c>
      <c r="C1883" s="4" t="s">
        <v>279</v>
      </c>
      <c r="D1883" s="4">
        <v>10</v>
      </c>
      <c r="E1883" s="15">
        <v>1049341.95</v>
      </c>
      <c r="F1883" s="19">
        <v>1.1334</v>
      </c>
      <c r="G1883" s="20">
        <v>4.2500000000000003E-2</v>
      </c>
      <c r="H1883" s="4">
        <v>64.8</v>
      </c>
      <c r="I1883" s="4">
        <v>10</v>
      </c>
      <c r="J1883" s="4">
        <v>0</v>
      </c>
      <c r="K1883" s="21">
        <v>0.97299999999999998</v>
      </c>
      <c r="L1883" s="21">
        <v>0.1462</v>
      </c>
      <c r="M1883" s="4">
        <v>0</v>
      </c>
      <c r="N1883" s="4">
        <v>0</v>
      </c>
      <c r="O1883" s="4">
        <v>0</v>
      </c>
      <c r="P1883" s="4">
        <v>81.599999999999994</v>
      </c>
      <c r="Q1883" s="15">
        <v>0</v>
      </c>
      <c r="R1883" s="15">
        <v>80325.39</v>
      </c>
      <c r="S1883" s="15">
        <v>46015.38</v>
      </c>
      <c r="T1883" s="15">
        <v>1106243.03</v>
      </c>
      <c r="U1883" s="22">
        <f t="shared" si="145"/>
        <v>1083651.96</v>
      </c>
      <c r="V1883" s="23">
        <f t="shared" si="146"/>
        <v>2.042143488126661E-2</v>
      </c>
      <c r="W1883" s="24">
        <f>Parametros!$B$4*H1883+Parametros!$B$5*K1883*100+Parametros!$B$6*P1883+Parametros!$B$7*(1-L1883)*100</f>
        <v>80.997</v>
      </c>
      <c r="X1883" s="16">
        <f>INDEX('Tasa Referencia'!$B$2:$B$37,MATCH(B1883,'Tasa Referencia'!$A$2:$A$37,0))</f>
        <v>0.1103</v>
      </c>
      <c r="Y1883" s="16">
        <f>INDEX('Catalogo Proveedores'!$N$2:$N$101,MATCH(A1883,'Catalogo Proveedores'!$A$2:$A$101,0))</f>
        <v>2.3999999999999997E-2</v>
      </c>
      <c r="Z1883" s="14">
        <v>-2.5000000000000001E-3</v>
      </c>
      <c r="AA1883" s="16">
        <f t="shared" si="147"/>
        <v>0.1318</v>
      </c>
      <c r="AB1883" s="25">
        <f t="shared" si="148"/>
        <v>1.03708487871772E-2</v>
      </c>
      <c r="AC1883" s="23">
        <f t="shared" si="149"/>
        <v>1.005058609408941E-2</v>
      </c>
    </row>
    <row r="1884" spans="1:29" x14ac:dyDescent="0.3">
      <c r="A1884" s="4" t="s">
        <v>181</v>
      </c>
      <c r="B1884" s="18">
        <v>45231</v>
      </c>
      <c r="C1884" s="4" t="s">
        <v>279</v>
      </c>
      <c r="D1884" s="4">
        <v>11</v>
      </c>
      <c r="E1884" s="15">
        <v>989239.44</v>
      </c>
      <c r="F1884" s="19">
        <v>1.1334</v>
      </c>
      <c r="G1884" s="20">
        <v>0</v>
      </c>
      <c r="H1884" s="4">
        <v>61.8</v>
      </c>
      <c r="I1884" s="4">
        <v>7</v>
      </c>
      <c r="J1884" s="4">
        <v>0</v>
      </c>
      <c r="K1884" s="21">
        <v>0.92930000000000001</v>
      </c>
      <c r="L1884" s="21">
        <v>0.22370000000000001</v>
      </c>
      <c r="M1884" s="4">
        <v>1</v>
      </c>
      <c r="N1884" s="4">
        <v>0</v>
      </c>
      <c r="O1884" s="4">
        <v>0</v>
      </c>
      <c r="P1884" s="4">
        <v>77.3</v>
      </c>
      <c r="Q1884" s="15">
        <v>2781.51</v>
      </c>
      <c r="R1884" s="15">
        <v>119075.04</v>
      </c>
      <c r="S1884" s="15">
        <v>66383.56</v>
      </c>
      <c r="T1884" s="15">
        <v>1030474.96</v>
      </c>
      <c r="U1884" s="22">
        <f t="shared" si="145"/>
        <v>1044712.4299999999</v>
      </c>
      <c r="V1884" s="23">
        <f t="shared" si="146"/>
        <v>-1.3816415296495873E-2</v>
      </c>
      <c r="W1884" s="24">
        <f>Parametros!$B$4*H1884+Parametros!$B$5*K1884*100+Parametros!$B$6*P1884+Parametros!$B$7*(1-L1884)*100</f>
        <v>76.613499999999988</v>
      </c>
      <c r="X1884" s="16">
        <f>INDEX('Tasa Referencia'!$B$2:$B$37,MATCH(B1884,'Tasa Referencia'!$A$2:$A$37,0))</f>
        <v>0.1144</v>
      </c>
      <c r="Y1884" s="16">
        <f>INDEX('Catalogo Proveedores'!$N$2:$N$101,MATCH(A1884,'Catalogo Proveedores'!$A$2:$A$101,0))</f>
        <v>2.3999999999999997E-2</v>
      </c>
      <c r="Z1884" s="14">
        <v>9.2000000000000003E-4</v>
      </c>
      <c r="AA1884" s="16">
        <f t="shared" si="147"/>
        <v>0.13932</v>
      </c>
      <c r="AB1884" s="25">
        <f t="shared" si="148"/>
        <v>1.0928584871339186E-2</v>
      </c>
      <c r="AC1884" s="23">
        <f t="shared" si="149"/>
        <v>-2.4745000167835061E-2</v>
      </c>
    </row>
    <row r="1885" spans="1:29" x14ac:dyDescent="0.3">
      <c r="A1885" s="4" t="s">
        <v>181</v>
      </c>
      <c r="B1885" s="18">
        <v>45261</v>
      </c>
      <c r="C1885" s="4" t="s">
        <v>279</v>
      </c>
      <c r="D1885" s="4">
        <v>12</v>
      </c>
      <c r="E1885" s="15">
        <v>912916.34</v>
      </c>
      <c r="F1885" s="19">
        <v>1.1334</v>
      </c>
      <c r="G1885" s="20">
        <v>0</v>
      </c>
      <c r="H1885" s="4">
        <v>61.2</v>
      </c>
      <c r="I1885" s="4">
        <v>9</v>
      </c>
      <c r="J1885" s="4">
        <v>1</v>
      </c>
      <c r="K1885" s="21">
        <v>0.92410000000000003</v>
      </c>
      <c r="L1885" s="21">
        <v>0.1075</v>
      </c>
      <c r="M1885" s="4">
        <v>2</v>
      </c>
      <c r="N1885" s="4">
        <v>0</v>
      </c>
      <c r="O1885" s="4">
        <v>0</v>
      </c>
      <c r="P1885" s="4">
        <v>85.5</v>
      </c>
      <c r="Q1885" s="15">
        <v>6149.74</v>
      </c>
      <c r="R1885" s="15">
        <v>30817.18</v>
      </c>
      <c r="S1885" s="15">
        <v>31278.73</v>
      </c>
      <c r="T1885" s="15">
        <v>928933.48</v>
      </c>
      <c r="U1885" s="22">
        <f t="shared" si="145"/>
        <v>918604.53</v>
      </c>
      <c r="V1885" s="23">
        <f t="shared" si="146"/>
        <v>1.1119149241988731E-2</v>
      </c>
      <c r="W1885" s="24">
        <f>Parametros!$B$4*H1885+Parametros!$B$5*K1885*100+Parametros!$B$6*P1885+Parametros!$B$7*(1-L1885)*100</f>
        <v>79.630499999999998</v>
      </c>
      <c r="X1885" s="16">
        <f>INDEX('Tasa Referencia'!$B$2:$B$37,MATCH(B1885,'Tasa Referencia'!$A$2:$A$37,0))</f>
        <v>0.1124</v>
      </c>
      <c r="Y1885" s="16">
        <f>INDEX('Catalogo Proveedores'!$N$2:$N$101,MATCH(A1885,'Catalogo Proveedores'!$A$2:$A$101,0))</f>
        <v>2.3999999999999997E-2</v>
      </c>
      <c r="Z1885" s="14">
        <v>2.4000000000000001E-4</v>
      </c>
      <c r="AA1885" s="16">
        <f t="shared" si="147"/>
        <v>0.13663999999999998</v>
      </c>
      <c r="AB1885" s="25">
        <f t="shared" si="148"/>
        <v>1.0730205284835481E-2</v>
      </c>
      <c r="AC1885" s="23">
        <f t="shared" si="149"/>
        <v>3.8894395715324999E-4</v>
      </c>
    </row>
    <row r="1886" spans="1:29" x14ac:dyDescent="0.3">
      <c r="A1886" s="4" t="s">
        <v>181</v>
      </c>
      <c r="B1886" s="18">
        <v>45292</v>
      </c>
      <c r="C1886" s="4" t="s">
        <v>281</v>
      </c>
      <c r="D1886" s="4">
        <v>1</v>
      </c>
      <c r="E1886" s="15">
        <v>1164648.8999999999</v>
      </c>
      <c r="F1886" s="19">
        <v>1.1334</v>
      </c>
      <c r="G1886" s="20">
        <v>0</v>
      </c>
      <c r="H1886" s="4">
        <v>64.400000000000006</v>
      </c>
      <c r="I1886" s="4">
        <v>10</v>
      </c>
      <c r="J1886" s="4">
        <v>1</v>
      </c>
      <c r="K1886" s="21">
        <v>0.85270000000000001</v>
      </c>
      <c r="L1886" s="21">
        <v>9.5299999999999996E-2</v>
      </c>
      <c r="M1886" s="4">
        <v>0</v>
      </c>
      <c r="N1886" s="4">
        <v>0</v>
      </c>
      <c r="O1886" s="4">
        <v>0</v>
      </c>
      <c r="P1886" s="4">
        <v>84.3</v>
      </c>
      <c r="Q1886" s="15">
        <v>0</v>
      </c>
      <c r="R1886" s="15">
        <v>35029.58</v>
      </c>
      <c r="S1886" s="15">
        <v>35638.089999999997</v>
      </c>
      <c r="T1886" s="15">
        <v>1180843.07</v>
      </c>
      <c r="U1886" s="22">
        <f t="shared" si="145"/>
        <v>1164040.3899999999</v>
      </c>
      <c r="V1886" s="23">
        <f t="shared" si="146"/>
        <v>1.4229392903157036E-2</v>
      </c>
      <c r="W1886" s="24">
        <f>Parametros!$B$4*H1886+Parametros!$B$5*K1886*100+Parametros!$B$6*P1886+Parametros!$B$7*(1-L1886)*100</f>
        <v>78.55149999999999</v>
      </c>
      <c r="X1886" s="16">
        <f>INDEX('Tasa Referencia'!$B$2:$B$37,MATCH(B1886,'Tasa Referencia'!$A$2:$A$37,0))</f>
        <v>0.1133</v>
      </c>
      <c r="Y1886" s="16">
        <f>INDEX('Catalogo Proveedores'!$N$2:$N$101,MATCH(A1886,'Catalogo Proveedores'!$A$2:$A$101,0))</f>
        <v>2.3999999999999997E-2</v>
      </c>
      <c r="Z1886" s="14">
        <v>1.3999999999999999E-4</v>
      </c>
      <c r="AA1886" s="16">
        <f t="shared" si="147"/>
        <v>0.13744000000000001</v>
      </c>
      <c r="AB1886" s="25">
        <f t="shared" si="148"/>
        <v>1.0789467924555485E-2</v>
      </c>
      <c r="AC1886" s="23">
        <f t="shared" si="149"/>
        <v>3.4399249786015509E-3</v>
      </c>
    </row>
    <row r="1887" spans="1:29" x14ac:dyDescent="0.3">
      <c r="A1887" s="4" t="s">
        <v>181</v>
      </c>
      <c r="B1887" s="18">
        <v>45323</v>
      </c>
      <c r="C1887" s="4" t="s">
        <v>281</v>
      </c>
      <c r="D1887" s="4">
        <v>2</v>
      </c>
      <c r="E1887" s="15">
        <v>1126162.33</v>
      </c>
      <c r="F1887" s="19">
        <v>1.1334</v>
      </c>
      <c r="G1887" s="20">
        <v>0</v>
      </c>
      <c r="H1887" s="4">
        <v>63.7</v>
      </c>
      <c r="I1887" s="4">
        <v>7</v>
      </c>
      <c r="J1887" s="4">
        <v>1</v>
      </c>
      <c r="K1887" s="21">
        <v>0.91349999999999998</v>
      </c>
      <c r="L1887" s="21">
        <v>0.1032</v>
      </c>
      <c r="M1887" s="4">
        <v>0</v>
      </c>
      <c r="N1887" s="4">
        <v>0</v>
      </c>
      <c r="O1887" s="4">
        <v>0</v>
      </c>
      <c r="P1887" s="4">
        <v>80.599999999999994</v>
      </c>
      <c r="Q1887" s="15">
        <v>0</v>
      </c>
      <c r="R1887" s="15">
        <v>80717.86</v>
      </c>
      <c r="S1887" s="15">
        <v>37132.6</v>
      </c>
      <c r="T1887" s="15">
        <v>1165546.79</v>
      </c>
      <c r="U1887" s="22">
        <f t="shared" si="145"/>
        <v>1169747.5900000001</v>
      </c>
      <c r="V1887" s="23">
        <f t="shared" si="146"/>
        <v>-3.6041453127763721E-3</v>
      </c>
      <c r="W1887" s="24">
        <f>Parametros!$B$4*H1887+Parametros!$B$5*K1887*100+Parametros!$B$6*P1887+Parametros!$B$7*(1-L1887)*100</f>
        <v>79.271999999999991</v>
      </c>
      <c r="X1887" s="16">
        <f>INDEX('Tasa Referencia'!$B$2:$B$37,MATCH(B1887,'Tasa Referencia'!$A$2:$A$37,0))</f>
        <v>0.1123</v>
      </c>
      <c r="Y1887" s="16">
        <f>INDEX('Catalogo Proveedores'!$N$2:$N$101,MATCH(A1887,'Catalogo Proveedores'!$A$2:$A$101,0))</f>
        <v>2.3999999999999997E-2</v>
      </c>
      <c r="Z1887" s="14">
        <v>2.32E-3</v>
      </c>
      <c r="AA1887" s="16">
        <f t="shared" si="147"/>
        <v>0.13861999999999999</v>
      </c>
      <c r="AB1887" s="25">
        <f t="shared" si="148"/>
        <v>1.0876810614002919E-2</v>
      </c>
      <c r="AC1887" s="23">
        <f t="shared" si="149"/>
        <v>-1.4480955926779291E-2</v>
      </c>
    </row>
    <row r="1888" spans="1:29" x14ac:dyDescent="0.3">
      <c r="A1888" s="4" t="s">
        <v>181</v>
      </c>
      <c r="B1888" s="18">
        <v>45352</v>
      </c>
      <c r="C1888" s="4" t="s">
        <v>281</v>
      </c>
      <c r="D1888" s="4">
        <v>3</v>
      </c>
      <c r="E1888" s="15">
        <v>1165983.52</v>
      </c>
      <c r="F1888" s="19">
        <v>1.1334</v>
      </c>
      <c r="G1888" s="20">
        <v>0</v>
      </c>
      <c r="H1888" s="4">
        <v>64.599999999999994</v>
      </c>
      <c r="I1888" s="4">
        <v>9</v>
      </c>
      <c r="J1888" s="4">
        <v>1</v>
      </c>
      <c r="K1888" s="21">
        <v>0.90349999999999997</v>
      </c>
      <c r="L1888" s="21">
        <v>0.15010000000000001</v>
      </c>
      <c r="M1888" s="4">
        <v>1</v>
      </c>
      <c r="N1888" s="4">
        <v>1</v>
      </c>
      <c r="O1888" s="4">
        <v>6.7</v>
      </c>
      <c r="P1888" s="4">
        <v>88.6</v>
      </c>
      <c r="Q1888" s="15">
        <v>45205.81</v>
      </c>
      <c r="R1888" s="15">
        <v>52703.43</v>
      </c>
      <c r="S1888" s="15">
        <v>54837.98</v>
      </c>
      <c r="T1888" s="15">
        <v>1196441.1499999999</v>
      </c>
      <c r="U1888" s="22">
        <f t="shared" si="145"/>
        <v>1209054.78</v>
      </c>
      <c r="V1888" s="23">
        <f t="shared" si="146"/>
        <v>-1.0542624683211642E-2</v>
      </c>
      <c r="W1888" s="24">
        <f>Parametros!$B$4*H1888+Parametros!$B$5*K1888*100+Parametros!$B$6*P1888+Parametros!$B$7*(1-L1888)*100</f>
        <v>80.183499999999981</v>
      </c>
      <c r="X1888" s="16">
        <f>INDEX('Tasa Referencia'!$B$2:$B$37,MATCH(B1888,'Tasa Referencia'!$A$2:$A$37,0))</f>
        <v>0.1101</v>
      </c>
      <c r="Y1888" s="16">
        <f>INDEX('Catalogo Proveedores'!$N$2:$N$101,MATCH(A1888,'Catalogo Proveedores'!$A$2:$A$101,0))</f>
        <v>2.3999999999999997E-2</v>
      </c>
      <c r="Z1888" s="14">
        <v>1.9400000000000001E-3</v>
      </c>
      <c r="AA1888" s="16">
        <f t="shared" si="147"/>
        <v>0.13603999999999999</v>
      </c>
      <c r="AB1888" s="25">
        <f t="shared" si="148"/>
        <v>1.0685733208143366E-2</v>
      </c>
      <c r="AC1888" s="23">
        <f t="shared" si="149"/>
        <v>-2.1228357891355007E-2</v>
      </c>
    </row>
    <row r="1889" spans="1:29" x14ac:dyDescent="0.3">
      <c r="A1889" s="4" t="s">
        <v>181</v>
      </c>
      <c r="B1889" s="18">
        <v>45383</v>
      </c>
      <c r="C1889" s="4" t="s">
        <v>281</v>
      </c>
      <c r="D1889" s="4">
        <v>4</v>
      </c>
      <c r="E1889" s="15">
        <v>1185852.1200000001</v>
      </c>
      <c r="F1889" s="19">
        <v>1.2161999999999999</v>
      </c>
      <c r="G1889" s="20">
        <v>7.3099999999999998E-2</v>
      </c>
      <c r="H1889" s="4">
        <v>67</v>
      </c>
      <c r="I1889" s="4">
        <v>10</v>
      </c>
      <c r="J1889" s="4">
        <v>0</v>
      </c>
      <c r="K1889" s="21">
        <v>0.95879999999999999</v>
      </c>
      <c r="L1889" s="21">
        <v>0.1032</v>
      </c>
      <c r="M1889" s="4">
        <v>0</v>
      </c>
      <c r="N1889" s="4">
        <v>0</v>
      </c>
      <c r="O1889" s="4">
        <v>0</v>
      </c>
      <c r="P1889" s="4">
        <v>83.7</v>
      </c>
      <c r="Q1889" s="15">
        <v>0</v>
      </c>
      <c r="R1889" s="15">
        <v>44298.54</v>
      </c>
      <c r="S1889" s="15">
        <v>36707.24</v>
      </c>
      <c r="T1889" s="15">
        <v>1262121.31</v>
      </c>
      <c r="U1889" s="22">
        <f t="shared" si="145"/>
        <v>1193443.4200000002</v>
      </c>
      <c r="V1889" s="23">
        <f t="shared" si="146"/>
        <v>5.4414650521984999E-2</v>
      </c>
      <c r="W1889" s="24">
        <f>Parametros!$B$4*H1889+Parametros!$B$5*K1889*100+Parametros!$B$6*P1889+Parametros!$B$7*(1-L1889)*100</f>
        <v>82.406000000000006</v>
      </c>
      <c r="X1889" s="16">
        <f>INDEX('Tasa Referencia'!$B$2:$B$37,MATCH(B1889,'Tasa Referencia'!$A$2:$A$37,0))</f>
        <v>0.10920000000000001</v>
      </c>
      <c r="Y1889" s="16">
        <f>INDEX('Catalogo Proveedores'!$N$2:$N$101,MATCH(A1889,'Catalogo Proveedores'!$A$2:$A$101,0))</f>
        <v>2.3999999999999997E-2</v>
      </c>
      <c r="Z1889" s="14">
        <v>2.0300000000000001E-3</v>
      </c>
      <c r="AA1889" s="16">
        <f t="shared" si="147"/>
        <v>0.13523000000000002</v>
      </c>
      <c r="AB1889" s="25">
        <f t="shared" si="148"/>
        <v>1.0625661739360304E-2</v>
      </c>
      <c r="AC1889" s="23">
        <f t="shared" si="149"/>
        <v>4.3788988782624695E-2</v>
      </c>
    </row>
    <row r="1890" spans="1:29" x14ac:dyDescent="0.3">
      <c r="A1890" s="4" t="s">
        <v>181</v>
      </c>
      <c r="B1890" s="18">
        <v>45413</v>
      </c>
      <c r="C1890" s="4" t="s">
        <v>281</v>
      </c>
      <c r="D1890" s="4">
        <v>5</v>
      </c>
      <c r="E1890" s="15">
        <v>1230181.78</v>
      </c>
      <c r="F1890" s="19">
        <v>1.2161999999999999</v>
      </c>
      <c r="G1890" s="20">
        <v>0</v>
      </c>
      <c r="H1890" s="4">
        <v>71.099999999999994</v>
      </c>
      <c r="I1890" s="4">
        <v>5</v>
      </c>
      <c r="J1890" s="4">
        <v>0</v>
      </c>
      <c r="K1890" s="21">
        <v>0.94130000000000003</v>
      </c>
      <c r="L1890" s="21">
        <v>9.3399999999999997E-2</v>
      </c>
      <c r="M1890" s="4">
        <v>0</v>
      </c>
      <c r="N1890" s="4">
        <v>0</v>
      </c>
      <c r="O1890" s="4">
        <v>0</v>
      </c>
      <c r="P1890" s="4">
        <v>80.599999999999994</v>
      </c>
      <c r="Q1890" s="15">
        <v>0</v>
      </c>
      <c r="R1890" s="15">
        <v>76758.210000000006</v>
      </c>
      <c r="S1890" s="15">
        <v>34469.230000000003</v>
      </c>
      <c r="T1890" s="15">
        <v>1307149.33</v>
      </c>
      <c r="U1890" s="22">
        <f t="shared" si="145"/>
        <v>1272470.76</v>
      </c>
      <c r="V1890" s="23">
        <f t="shared" si="146"/>
        <v>2.6529922178057545E-2</v>
      </c>
      <c r="W1890" s="24">
        <f>Parametros!$B$4*H1890+Parametros!$B$5*K1890*100+Parametros!$B$6*P1890+Parametros!$B$7*(1-L1890)*100</f>
        <v>82.843000000000004</v>
      </c>
      <c r="X1890" s="16">
        <f>INDEX('Tasa Referencia'!$B$2:$B$37,MATCH(B1890,'Tasa Referencia'!$A$2:$A$37,0))</f>
        <v>0.1077</v>
      </c>
      <c r="Y1890" s="16">
        <f>INDEX('Catalogo Proveedores'!$N$2:$N$101,MATCH(A1890,'Catalogo Proveedores'!$A$2:$A$101,0))</f>
        <v>2.3999999999999997E-2</v>
      </c>
      <c r="Z1890" s="14">
        <v>-8.0000000000000007E-5</v>
      </c>
      <c r="AA1890" s="16">
        <f t="shared" si="147"/>
        <v>0.13162000000000001</v>
      </c>
      <c r="AB1890" s="25">
        <f t="shared" si="148"/>
        <v>1.0357457138851833E-2</v>
      </c>
      <c r="AC1890" s="23">
        <f t="shared" si="149"/>
        <v>1.6172465039205712E-2</v>
      </c>
    </row>
    <row r="1891" spans="1:29" x14ac:dyDescent="0.3">
      <c r="A1891" s="4" t="s">
        <v>181</v>
      </c>
      <c r="B1891" s="18">
        <v>45444</v>
      </c>
      <c r="C1891" s="4" t="s">
        <v>281</v>
      </c>
      <c r="D1891" s="4">
        <v>6</v>
      </c>
      <c r="E1891" s="15">
        <v>1316123.1100000001</v>
      </c>
      <c r="F1891" s="19">
        <v>1.2161999999999999</v>
      </c>
      <c r="G1891" s="20">
        <v>0</v>
      </c>
      <c r="H1891" s="4">
        <v>70.099999999999994</v>
      </c>
      <c r="I1891" s="4">
        <v>7</v>
      </c>
      <c r="J1891" s="4">
        <v>0</v>
      </c>
      <c r="K1891" s="21">
        <v>0.96330000000000005</v>
      </c>
      <c r="L1891" s="21">
        <v>0.1633</v>
      </c>
      <c r="M1891" s="4">
        <v>0</v>
      </c>
      <c r="N1891" s="4">
        <v>0</v>
      </c>
      <c r="O1891" s="4">
        <v>0</v>
      </c>
      <c r="P1891" s="4">
        <v>80.5</v>
      </c>
      <c r="Q1891" s="15">
        <v>0</v>
      </c>
      <c r="R1891" s="15">
        <v>103483.57</v>
      </c>
      <c r="S1891" s="15">
        <v>64489.5</v>
      </c>
      <c r="T1891" s="15">
        <v>1421862.88</v>
      </c>
      <c r="U1891" s="22">
        <f t="shared" si="145"/>
        <v>1355117.1800000002</v>
      </c>
      <c r="V1891" s="23">
        <f t="shared" si="146"/>
        <v>4.6942430904448204E-2</v>
      </c>
      <c r="W1891" s="24">
        <f>Parametros!$B$4*H1891+Parametros!$B$5*K1891*100+Parametros!$B$6*P1891+Parametros!$B$7*(1-L1891)*100</f>
        <v>82.084499999999991</v>
      </c>
      <c r="X1891" s="16">
        <f>INDEX('Tasa Referencia'!$B$2:$B$37,MATCH(B1891,'Tasa Referencia'!$A$2:$A$37,0))</f>
        <v>0.1045</v>
      </c>
      <c r="Y1891" s="16">
        <f>INDEX('Catalogo Proveedores'!$N$2:$N$101,MATCH(A1891,'Catalogo Proveedores'!$A$2:$A$101,0))</f>
        <v>2.3999999999999997E-2</v>
      </c>
      <c r="Z1891" s="14">
        <v>-6.0000000000000002E-5</v>
      </c>
      <c r="AA1891" s="16">
        <f t="shared" si="147"/>
        <v>0.12844</v>
      </c>
      <c r="AB1891" s="25">
        <f t="shared" si="148"/>
        <v>1.0120548816743069E-2</v>
      </c>
      <c r="AC1891" s="23">
        <f t="shared" si="149"/>
        <v>3.6821882087705135E-2</v>
      </c>
    </row>
    <row r="1892" spans="1:29" x14ac:dyDescent="0.3">
      <c r="A1892" s="4" t="s">
        <v>181</v>
      </c>
      <c r="B1892" s="18">
        <v>45474</v>
      </c>
      <c r="C1892" s="4" t="s">
        <v>281</v>
      </c>
      <c r="D1892" s="4">
        <v>7</v>
      </c>
      <c r="E1892" s="15">
        <v>1211980.8500000001</v>
      </c>
      <c r="F1892" s="19">
        <v>1.2161999999999999</v>
      </c>
      <c r="G1892" s="20">
        <v>0</v>
      </c>
      <c r="H1892" s="4">
        <v>71.599999999999994</v>
      </c>
      <c r="I1892" s="4">
        <v>7</v>
      </c>
      <c r="J1892" s="4">
        <v>1</v>
      </c>
      <c r="K1892" s="21">
        <v>0.92390000000000005</v>
      </c>
      <c r="L1892" s="21">
        <v>7.5700000000000003E-2</v>
      </c>
      <c r="M1892" s="4">
        <v>0</v>
      </c>
      <c r="N1892" s="4">
        <v>0</v>
      </c>
      <c r="O1892" s="4">
        <v>0</v>
      </c>
      <c r="P1892" s="4">
        <v>82.9</v>
      </c>
      <c r="Q1892" s="15">
        <v>0</v>
      </c>
      <c r="R1892" s="15">
        <v>52264.47</v>
      </c>
      <c r="S1892" s="15">
        <v>29952.75</v>
      </c>
      <c r="T1892" s="15">
        <v>1349008.96</v>
      </c>
      <c r="U1892" s="22">
        <f t="shared" si="145"/>
        <v>1234292.57</v>
      </c>
      <c r="V1892" s="23">
        <f t="shared" si="146"/>
        <v>8.5037530069481448E-2</v>
      </c>
      <c r="W1892" s="24">
        <f>Parametros!$B$4*H1892+Parametros!$B$5*K1892*100+Parametros!$B$6*P1892+Parametros!$B$7*(1-L1892)*100</f>
        <v>83.221499999999992</v>
      </c>
      <c r="X1892" s="16">
        <f>INDEX('Tasa Referencia'!$B$2:$B$37,MATCH(B1892,'Tasa Referencia'!$A$2:$A$37,0))</f>
        <v>0.1027</v>
      </c>
      <c r="Y1892" s="16">
        <f>INDEX('Catalogo Proveedores'!$N$2:$N$101,MATCH(A1892,'Catalogo Proveedores'!$A$2:$A$101,0))</f>
        <v>2.3999999999999997E-2</v>
      </c>
      <c r="Z1892" s="14">
        <v>5.0800000000000003E-3</v>
      </c>
      <c r="AA1892" s="16">
        <f t="shared" si="147"/>
        <v>0.13178000000000001</v>
      </c>
      <c r="AB1892" s="25">
        <f t="shared" si="148"/>
        <v>1.0369360922666271E-2</v>
      </c>
      <c r="AC1892" s="23">
        <f t="shared" si="149"/>
        <v>7.4668169146815178E-2</v>
      </c>
    </row>
    <row r="1893" spans="1:29" x14ac:dyDescent="0.3">
      <c r="A1893" s="4" t="s">
        <v>181</v>
      </c>
      <c r="B1893" s="18">
        <v>45505</v>
      </c>
      <c r="C1893" s="4" t="s">
        <v>281</v>
      </c>
      <c r="D1893" s="4">
        <v>8</v>
      </c>
      <c r="E1893" s="15">
        <v>1202001.01</v>
      </c>
      <c r="F1893" s="19">
        <v>1.2161999999999999</v>
      </c>
      <c r="G1893" s="20">
        <v>0</v>
      </c>
      <c r="H1893" s="4">
        <v>67.099999999999994</v>
      </c>
      <c r="I1893" s="4">
        <v>5</v>
      </c>
      <c r="J1893" s="4">
        <v>1</v>
      </c>
      <c r="K1893" s="21">
        <v>0.78269999999999995</v>
      </c>
      <c r="L1893" s="21">
        <v>0.16389999999999999</v>
      </c>
      <c r="M1893" s="4">
        <v>1</v>
      </c>
      <c r="N1893" s="4">
        <v>1</v>
      </c>
      <c r="O1893" s="4">
        <v>5.6</v>
      </c>
      <c r="P1893" s="4">
        <v>84.1</v>
      </c>
      <c r="Q1893" s="15">
        <v>56228.49</v>
      </c>
      <c r="R1893" s="15">
        <v>122820.19</v>
      </c>
      <c r="S1893" s="15">
        <v>61493.45</v>
      </c>
      <c r="T1893" s="15">
        <v>1160370.97</v>
      </c>
      <c r="U1893" s="22">
        <f t="shared" si="145"/>
        <v>1319556.24</v>
      </c>
      <c r="V1893" s="23">
        <f t="shared" si="146"/>
        <v>-0.13718480909600833</v>
      </c>
      <c r="W1893" s="24">
        <f>Parametros!$B$4*H1893+Parametros!$B$5*K1893*100+Parametros!$B$6*P1893+Parametros!$B$7*(1-L1893)*100</f>
        <v>76.327499999999986</v>
      </c>
      <c r="X1893" s="16">
        <f>INDEX('Tasa Referencia'!$B$2:$B$37,MATCH(B1893,'Tasa Referencia'!$A$2:$A$37,0))</f>
        <v>0.1017</v>
      </c>
      <c r="Y1893" s="16">
        <f>INDEX('Catalogo Proveedores'!$N$2:$N$101,MATCH(A1893,'Catalogo Proveedores'!$A$2:$A$101,0))</f>
        <v>2.3999999999999997E-2</v>
      </c>
      <c r="Z1893" s="14">
        <v>6.8999999999999999E-3</v>
      </c>
      <c r="AA1893" s="16">
        <f t="shared" si="147"/>
        <v>0.1326</v>
      </c>
      <c r="AB1893" s="25">
        <f t="shared" si="148"/>
        <v>1.0430343613647475E-2</v>
      </c>
      <c r="AC1893" s="23">
        <f t="shared" si="149"/>
        <v>-0.14761515270965581</v>
      </c>
    </row>
    <row r="1894" spans="1:29" x14ac:dyDescent="0.3">
      <c r="A1894" s="4" t="s">
        <v>181</v>
      </c>
      <c r="B1894" s="18">
        <v>45536</v>
      </c>
      <c r="C1894" s="4" t="s">
        <v>281</v>
      </c>
      <c r="D1894" s="4">
        <v>9</v>
      </c>
      <c r="E1894" s="15">
        <v>1143534.3500000001</v>
      </c>
      <c r="F1894" s="19">
        <v>1.2161999999999999</v>
      </c>
      <c r="G1894" s="20">
        <v>0</v>
      </c>
      <c r="H1894" s="4">
        <v>68.8</v>
      </c>
      <c r="I1894" s="4">
        <v>8</v>
      </c>
      <c r="J1894" s="4">
        <v>0</v>
      </c>
      <c r="K1894" s="21">
        <v>0.93799999999999994</v>
      </c>
      <c r="L1894" s="21">
        <v>0.14050000000000001</v>
      </c>
      <c r="M1894" s="4">
        <v>1</v>
      </c>
      <c r="N1894" s="4">
        <v>0</v>
      </c>
      <c r="O1894" s="4">
        <v>0</v>
      </c>
      <c r="P1894" s="4">
        <v>77.400000000000006</v>
      </c>
      <c r="Q1894" s="15">
        <v>14968.83</v>
      </c>
      <c r="R1894" s="15">
        <v>100032.88</v>
      </c>
      <c r="S1894" s="15">
        <v>48184.04</v>
      </c>
      <c r="T1894" s="15">
        <v>1194754.32</v>
      </c>
      <c r="U1894" s="22">
        <f t="shared" si="145"/>
        <v>1210352.02</v>
      </c>
      <c r="V1894" s="23">
        <f t="shared" si="146"/>
        <v>-1.3055152627529275E-2</v>
      </c>
      <c r="W1894" s="24">
        <f>Parametros!$B$4*H1894+Parametros!$B$5*K1894*100+Parametros!$B$6*P1894+Parametros!$B$7*(1-L1894)*100</f>
        <v>80.592500000000001</v>
      </c>
      <c r="X1894" s="16">
        <f>INDEX('Tasa Referencia'!$B$2:$B$37,MATCH(B1894,'Tasa Referencia'!$A$2:$A$37,0))</f>
        <v>9.7900000000000001E-2</v>
      </c>
      <c r="Y1894" s="16">
        <f>INDEX('Catalogo Proveedores'!$N$2:$N$101,MATCH(A1894,'Catalogo Proveedores'!$A$2:$A$101,0))</f>
        <v>2.3999999999999997E-2</v>
      </c>
      <c r="Z1894" s="14">
        <v>7.3299999999999997E-3</v>
      </c>
      <c r="AA1894" s="16">
        <f t="shared" si="147"/>
        <v>0.12922999999999998</v>
      </c>
      <c r="AB1894" s="25">
        <f t="shared" si="148"/>
        <v>1.0179460477586444E-2</v>
      </c>
      <c r="AC1894" s="23">
        <f t="shared" si="149"/>
        <v>-2.3234613105115719E-2</v>
      </c>
    </row>
    <row r="1895" spans="1:29" x14ac:dyDescent="0.3">
      <c r="A1895" s="4" t="s">
        <v>181</v>
      </c>
      <c r="B1895" s="18">
        <v>45566</v>
      </c>
      <c r="C1895" s="4" t="s">
        <v>281</v>
      </c>
      <c r="D1895" s="4">
        <v>10</v>
      </c>
      <c r="E1895" s="15">
        <v>1048778.3799999999</v>
      </c>
      <c r="F1895" s="19">
        <v>1.2685</v>
      </c>
      <c r="G1895" s="20">
        <v>4.2999999999999997E-2</v>
      </c>
      <c r="H1895" s="4">
        <v>71.400000000000006</v>
      </c>
      <c r="I1895" s="4">
        <v>6</v>
      </c>
      <c r="J1895" s="4">
        <v>0</v>
      </c>
      <c r="K1895" s="21">
        <v>0.9325</v>
      </c>
      <c r="L1895" s="21">
        <v>0.1215</v>
      </c>
      <c r="M1895" s="4">
        <v>0</v>
      </c>
      <c r="N1895" s="4">
        <v>0</v>
      </c>
      <c r="O1895" s="4">
        <v>0</v>
      </c>
      <c r="P1895" s="4">
        <v>83.3</v>
      </c>
      <c r="Q1895" s="15">
        <v>0</v>
      </c>
      <c r="R1895" s="15">
        <v>49663.33</v>
      </c>
      <c r="S1895" s="15">
        <v>38212.89</v>
      </c>
      <c r="T1895" s="15">
        <v>1138569.8899999999</v>
      </c>
      <c r="U1895" s="22">
        <f t="shared" si="145"/>
        <v>1060228.82</v>
      </c>
      <c r="V1895" s="23">
        <f t="shared" si="146"/>
        <v>6.8806553456283517E-2</v>
      </c>
      <c r="W1895" s="24">
        <f>Parametros!$B$4*H1895+Parametros!$B$5*K1895*100+Parametros!$B$6*P1895+Parametros!$B$7*(1-L1895)*100</f>
        <v>82.802499999999995</v>
      </c>
      <c r="X1895" s="16">
        <f>INDEX('Tasa Referencia'!$B$2:$B$37,MATCH(B1895,'Tasa Referencia'!$A$2:$A$37,0))</f>
        <v>9.5200000000000007E-2</v>
      </c>
      <c r="Y1895" s="16">
        <f>INDEX('Catalogo Proveedores'!$N$2:$N$101,MATCH(A1895,'Catalogo Proveedores'!$A$2:$A$101,0))</f>
        <v>2.3999999999999997E-2</v>
      </c>
      <c r="Z1895" s="14">
        <v>4.1999999999999997E-3</v>
      </c>
      <c r="AA1895" s="16">
        <f t="shared" si="147"/>
        <v>0.1234</v>
      </c>
      <c r="AB1895" s="25">
        <f t="shared" si="148"/>
        <v>9.7438149282325082E-3</v>
      </c>
      <c r="AC1895" s="23">
        <f t="shared" si="149"/>
        <v>5.9062738528051009E-2</v>
      </c>
    </row>
    <row r="1896" spans="1:29" x14ac:dyDescent="0.3">
      <c r="A1896" s="4" t="s">
        <v>181</v>
      </c>
      <c r="B1896" s="18">
        <v>45597</v>
      </c>
      <c r="C1896" s="4" t="s">
        <v>281</v>
      </c>
      <c r="D1896" s="4">
        <v>11</v>
      </c>
      <c r="E1896" s="15">
        <v>1099428</v>
      </c>
      <c r="F1896" s="19">
        <v>1.2685</v>
      </c>
      <c r="G1896" s="20">
        <v>0</v>
      </c>
      <c r="H1896" s="4">
        <v>71.599999999999994</v>
      </c>
      <c r="I1896" s="4">
        <v>9</v>
      </c>
      <c r="J1896" s="4">
        <v>0</v>
      </c>
      <c r="K1896" s="21">
        <v>0.99209999999999998</v>
      </c>
      <c r="L1896" s="21">
        <v>9.9299999999999999E-2</v>
      </c>
      <c r="M1896" s="4">
        <v>1</v>
      </c>
      <c r="N1896" s="4">
        <v>0</v>
      </c>
      <c r="O1896" s="4">
        <v>0</v>
      </c>
      <c r="P1896" s="4">
        <v>78.3</v>
      </c>
      <c r="Q1896" s="15">
        <v>2704.67</v>
      </c>
      <c r="R1896" s="15">
        <v>40660.720000000001</v>
      </c>
      <c r="S1896" s="15">
        <v>32740.9</v>
      </c>
      <c r="T1896" s="15">
        <v>1176918.6599999999</v>
      </c>
      <c r="U1896" s="22">
        <f t="shared" si="145"/>
        <v>1110052.49</v>
      </c>
      <c r="V1896" s="23">
        <f t="shared" si="146"/>
        <v>5.6814606032331863E-2</v>
      </c>
      <c r="W1896" s="24">
        <f>Parametros!$B$4*H1896+Parametros!$B$5*K1896*100+Parametros!$B$6*P1896+Parametros!$B$7*(1-L1896)*100</f>
        <v>83.993499999999983</v>
      </c>
      <c r="X1896" s="16">
        <f>INDEX('Tasa Referencia'!$B$2:$B$37,MATCH(B1896,'Tasa Referencia'!$A$2:$A$37,0))</f>
        <v>9.5600000000000004E-2</v>
      </c>
      <c r="Y1896" s="16">
        <f>INDEX('Catalogo Proveedores'!$N$2:$N$101,MATCH(A1896,'Catalogo Proveedores'!$A$2:$A$101,0))</f>
        <v>2.3999999999999997E-2</v>
      </c>
      <c r="Z1896" s="14">
        <v>3.9899999999999996E-3</v>
      </c>
      <c r="AA1896" s="16">
        <f t="shared" si="147"/>
        <v>0.12358999999999999</v>
      </c>
      <c r="AB1896" s="25">
        <f t="shared" si="148"/>
        <v>9.7580452746939272E-3</v>
      </c>
      <c r="AC1896" s="23">
        <f t="shared" si="149"/>
        <v>4.7056560757637936E-2</v>
      </c>
    </row>
    <row r="1897" spans="1:29" x14ac:dyDescent="0.3">
      <c r="A1897" s="4" t="s">
        <v>181</v>
      </c>
      <c r="B1897" s="18">
        <v>45627</v>
      </c>
      <c r="C1897" s="4" t="s">
        <v>281</v>
      </c>
      <c r="D1897" s="4">
        <v>12</v>
      </c>
      <c r="E1897" s="15">
        <v>1123205.26</v>
      </c>
      <c r="F1897" s="19">
        <v>1.2685</v>
      </c>
      <c r="G1897" s="20">
        <v>0</v>
      </c>
      <c r="H1897" s="4">
        <v>74.3</v>
      </c>
      <c r="I1897" s="4">
        <v>8</v>
      </c>
      <c r="J1897" s="4">
        <v>0</v>
      </c>
      <c r="K1897" s="21">
        <v>0.94079999999999997</v>
      </c>
      <c r="L1897" s="21">
        <v>6.1499999999999999E-2</v>
      </c>
      <c r="M1897" s="4">
        <v>0</v>
      </c>
      <c r="N1897" s="4">
        <v>0</v>
      </c>
      <c r="O1897" s="4">
        <v>0</v>
      </c>
      <c r="P1897" s="4">
        <v>77.599999999999994</v>
      </c>
      <c r="Q1897" s="15">
        <v>0</v>
      </c>
      <c r="R1897" s="15">
        <v>22262.54</v>
      </c>
      <c r="S1897" s="15">
        <v>20707.97</v>
      </c>
      <c r="T1897" s="15">
        <v>1257407.3999999999</v>
      </c>
      <c r="U1897" s="22">
        <f t="shared" si="145"/>
        <v>1124759.83</v>
      </c>
      <c r="V1897" s="23">
        <f t="shared" si="146"/>
        <v>0.10549291343442058</v>
      </c>
      <c r="W1897" s="24">
        <f>Parametros!$B$4*H1897+Parametros!$B$5*K1897*100+Parametros!$B$6*P1897+Parametros!$B$7*(1-L1897)*100</f>
        <v>83.826499999999996</v>
      </c>
      <c r="X1897" s="16">
        <f>INDEX('Tasa Referencia'!$B$2:$B$37,MATCH(B1897,'Tasa Referencia'!$A$2:$A$37,0))</f>
        <v>9.2399999999999996E-2</v>
      </c>
      <c r="Y1897" s="16">
        <f>INDEX('Catalogo Proveedores'!$N$2:$N$101,MATCH(A1897,'Catalogo Proveedores'!$A$2:$A$101,0))</f>
        <v>2.3999999999999997E-2</v>
      </c>
      <c r="Z1897" s="14">
        <v>-2.0600000000000002E-3</v>
      </c>
      <c r="AA1897" s="16">
        <f t="shared" si="147"/>
        <v>0.11433999999999998</v>
      </c>
      <c r="AB1897" s="25">
        <f t="shared" si="148"/>
        <v>9.0626780790952211E-3</v>
      </c>
      <c r="AC1897" s="23">
        <f t="shared" si="149"/>
        <v>9.6430235355325356E-2</v>
      </c>
    </row>
    <row r="1898" spans="1:29" x14ac:dyDescent="0.3">
      <c r="A1898" s="4" t="s">
        <v>181</v>
      </c>
      <c r="B1898" s="18">
        <v>45658</v>
      </c>
      <c r="C1898" s="4" t="s">
        <v>282</v>
      </c>
      <c r="D1898" s="4">
        <v>1</v>
      </c>
      <c r="E1898" s="15">
        <v>1208103.8700000001</v>
      </c>
      <c r="F1898" s="19">
        <v>1.2685</v>
      </c>
      <c r="G1898" s="20">
        <v>0</v>
      </c>
      <c r="H1898" s="4">
        <v>75.2</v>
      </c>
      <c r="I1898" s="4">
        <v>11</v>
      </c>
      <c r="J1898" s="4">
        <v>1</v>
      </c>
      <c r="K1898" s="21">
        <v>0.89190000000000003</v>
      </c>
      <c r="L1898" s="21">
        <v>6.3E-2</v>
      </c>
      <c r="M1898" s="4">
        <v>2</v>
      </c>
      <c r="N1898" s="4">
        <v>0</v>
      </c>
      <c r="O1898" s="4">
        <v>0</v>
      </c>
      <c r="P1898" s="4">
        <v>84.6</v>
      </c>
      <c r="Q1898" s="15">
        <v>9732.64</v>
      </c>
      <c r="R1898" s="15">
        <v>38080.26</v>
      </c>
      <c r="S1898" s="15">
        <v>25246.12</v>
      </c>
      <c r="T1898" s="15">
        <v>1378602.92</v>
      </c>
      <c r="U1898" s="22">
        <f t="shared" si="145"/>
        <v>1230670.6499999999</v>
      </c>
      <c r="V1898" s="23">
        <f t="shared" si="146"/>
        <v>0.10730593113787981</v>
      </c>
      <c r="W1898" s="24">
        <f>Parametros!$B$4*H1898+Parametros!$B$5*K1898*100+Parametros!$B$6*P1898+Parametros!$B$7*(1-L1898)*100</f>
        <v>84.052000000000007</v>
      </c>
      <c r="X1898" s="16">
        <f>INDEX('Tasa Referencia'!$B$2:$B$37,MATCH(B1898,'Tasa Referencia'!$A$2:$A$37,0))</f>
        <v>8.8900000000000007E-2</v>
      </c>
      <c r="Y1898" s="16">
        <f>INDEX('Catalogo Proveedores'!$N$2:$N$101,MATCH(A1898,'Catalogo Proveedores'!$A$2:$A$101,0))</f>
        <v>2.3999999999999997E-2</v>
      </c>
      <c r="Z1898" s="14">
        <v>-3.3999999999999998E-3</v>
      </c>
      <c r="AA1898" s="16">
        <f t="shared" si="147"/>
        <v>0.1095</v>
      </c>
      <c r="AB1898" s="25">
        <f t="shared" si="148"/>
        <v>8.6967205910613021E-3</v>
      </c>
      <c r="AC1898" s="23">
        <f t="shared" si="149"/>
        <v>9.860921054681851E-2</v>
      </c>
    </row>
    <row r="1899" spans="1:29" x14ac:dyDescent="0.3">
      <c r="A1899" s="4" t="s">
        <v>181</v>
      </c>
      <c r="B1899" s="18">
        <v>45689</v>
      </c>
      <c r="C1899" s="4" t="s">
        <v>282</v>
      </c>
      <c r="D1899" s="4">
        <v>2</v>
      </c>
      <c r="E1899" s="15">
        <v>1204094.98</v>
      </c>
      <c r="F1899" s="19">
        <v>1.2685</v>
      </c>
      <c r="G1899" s="20">
        <v>0</v>
      </c>
      <c r="H1899" s="4">
        <v>70.400000000000006</v>
      </c>
      <c r="I1899" s="4">
        <v>9</v>
      </c>
      <c r="J1899" s="4">
        <v>1</v>
      </c>
      <c r="K1899" s="21">
        <v>0.93500000000000005</v>
      </c>
      <c r="L1899" s="21">
        <v>0.15920000000000001</v>
      </c>
      <c r="M1899" s="4">
        <v>0</v>
      </c>
      <c r="N1899" s="4">
        <v>0</v>
      </c>
      <c r="O1899" s="4">
        <v>0</v>
      </c>
      <c r="P1899" s="4">
        <v>81.599999999999994</v>
      </c>
      <c r="Q1899" s="15">
        <v>0</v>
      </c>
      <c r="R1899" s="15">
        <v>117990.36</v>
      </c>
      <c r="S1899" s="15">
        <v>59912.93</v>
      </c>
      <c r="T1899" s="15">
        <v>1333949.47</v>
      </c>
      <c r="U1899" s="22">
        <f t="shared" si="145"/>
        <v>1262172.4100000001</v>
      </c>
      <c r="V1899" s="23">
        <f t="shared" si="146"/>
        <v>5.3807930220924956E-2</v>
      </c>
      <c r="W1899" s="24">
        <f>Parametros!$B$4*H1899+Parametros!$B$5*K1899*100+Parametros!$B$6*P1899+Parametros!$B$7*(1-L1899)*100</f>
        <v>81.622</v>
      </c>
      <c r="X1899" s="16">
        <f>INDEX('Tasa Referencia'!$B$2:$B$37,MATCH(B1899,'Tasa Referencia'!$A$2:$A$37,0))</f>
        <v>8.8300000000000003E-2</v>
      </c>
      <c r="Y1899" s="16">
        <f>INDEX('Catalogo Proveedores'!$N$2:$N$101,MATCH(A1899,'Catalogo Proveedores'!$A$2:$A$101,0))</f>
        <v>2.3999999999999997E-2</v>
      </c>
      <c r="Z1899" s="14">
        <v>-2.5899999999999999E-3</v>
      </c>
      <c r="AA1899" s="16">
        <f t="shared" si="147"/>
        <v>0.10971</v>
      </c>
      <c r="AB1899" s="25">
        <f t="shared" si="148"/>
        <v>8.7126292539310146E-3</v>
      </c>
      <c r="AC1899" s="23">
        <f t="shared" si="149"/>
        <v>4.5095300966993941E-2</v>
      </c>
    </row>
    <row r="1900" spans="1:29" x14ac:dyDescent="0.3">
      <c r="A1900" s="4" t="s">
        <v>181</v>
      </c>
      <c r="B1900" s="18">
        <v>45717</v>
      </c>
      <c r="C1900" s="4" t="s">
        <v>282</v>
      </c>
      <c r="D1900" s="4">
        <v>3</v>
      </c>
      <c r="E1900" s="15">
        <v>1150723.67</v>
      </c>
      <c r="F1900" s="19">
        <v>1.2685</v>
      </c>
      <c r="G1900" s="20">
        <v>0</v>
      </c>
      <c r="H1900" s="4">
        <v>72.599999999999994</v>
      </c>
      <c r="I1900" s="4">
        <v>6</v>
      </c>
      <c r="J1900" s="4">
        <v>0</v>
      </c>
      <c r="K1900" s="21">
        <v>0.98519999999999996</v>
      </c>
      <c r="L1900" s="21">
        <v>0.12909999999999999</v>
      </c>
      <c r="M1900" s="4">
        <v>0</v>
      </c>
      <c r="N1900" s="4">
        <v>0</v>
      </c>
      <c r="O1900" s="4">
        <v>0</v>
      </c>
      <c r="P1900" s="4">
        <v>78.8</v>
      </c>
      <c r="Q1900" s="15">
        <v>0</v>
      </c>
      <c r="R1900" s="15">
        <v>58070.87</v>
      </c>
      <c r="S1900" s="15">
        <v>44581.13</v>
      </c>
      <c r="T1900" s="15">
        <v>1234188.68</v>
      </c>
      <c r="U1900" s="22">
        <f t="shared" si="145"/>
        <v>1164213.4100000001</v>
      </c>
      <c r="V1900" s="23">
        <f t="shared" si="146"/>
        <v>5.6697384390205059E-2</v>
      </c>
      <c r="W1900" s="24">
        <f>Parametros!$B$4*H1900+Parametros!$B$5*K1900*100+Parametros!$B$6*P1900+Parametros!$B$7*(1-L1900)*100</f>
        <v>83.789500000000004</v>
      </c>
      <c r="X1900" s="16">
        <f>INDEX('Tasa Referencia'!$B$2:$B$37,MATCH(B1900,'Tasa Referencia'!$A$2:$A$37,0))</f>
        <v>8.6800000000000002E-2</v>
      </c>
      <c r="Y1900" s="16">
        <f>INDEX('Catalogo Proveedores'!$N$2:$N$101,MATCH(A1900,'Catalogo Proveedores'!$A$2:$A$101,0))</f>
        <v>2.3999999999999997E-2</v>
      </c>
      <c r="Z1900" s="14">
        <v>-3.9699999999999996E-3</v>
      </c>
      <c r="AA1900" s="16">
        <f t="shared" si="147"/>
        <v>0.10682999999999999</v>
      </c>
      <c r="AB1900" s="25">
        <f t="shared" si="148"/>
        <v>8.4942123011471082E-3</v>
      </c>
      <c r="AC1900" s="23">
        <f t="shared" si="149"/>
        <v>4.8203172089057951E-2</v>
      </c>
    </row>
    <row r="1901" spans="1:29" x14ac:dyDescent="0.3">
      <c r="A1901" s="4" t="s">
        <v>181</v>
      </c>
      <c r="B1901" s="18">
        <v>45748</v>
      </c>
      <c r="C1901" s="4" t="s">
        <v>282</v>
      </c>
      <c r="D1901" s="4">
        <v>4</v>
      </c>
      <c r="E1901" s="15">
        <v>1346390.93</v>
      </c>
      <c r="F1901" s="19">
        <v>1.3328</v>
      </c>
      <c r="G1901" s="20">
        <v>5.0700000000000002E-2</v>
      </c>
      <c r="H1901" s="4">
        <v>73.7</v>
      </c>
      <c r="I1901" s="4">
        <v>10</v>
      </c>
      <c r="J1901" s="4">
        <v>0</v>
      </c>
      <c r="K1901" s="21">
        <v>0.95130000000000003</v>
      </c>
      <c r="L1901" s="21">
        <v>0.1406</v>
      </c>
      <c r="M1901" s="4">
        <v>0</v>
      </c>
      <c r="N1901" s="4">
        <v>0</v>
      </c>
      <c r="O1901" s="4">
        <v>0</v>
      </c>
      <c r="P1901" s="4">
        <v>80.7</v>
      </c>
      <c r="Q1901" s="15">
        <v>0</v>
      </c>
      <c r="R1901" s="15">
        <v>96589.33</v>
      </c>
      <c r="S1901" s="15">
        <v>56791.040000000001</v>
      </c>
      <c r="T1901" s="15">
        <v>1387232.47</v>
      </c>
      <c r="U1901" s="22">
        <f t="shared" si="145"/>
        <v>1386189.22</v>
      </c>
      <c r="V1901" s="23">
        <f t="shared" si="146"/>
        <v>7.5203689544550527E-4</v>
      </c>
      <c r="W1901" s="24">
        <f>Parametros!$B$4*H1901+Parametros!$B$5*K1901*100+Parametros!$B$6*P1901+Parametros!$B$7*(1-L1901)*100</f>
        <v>83.364999999999995</v>
      </c>
      <c r="X1901" s="16">
        <f>INDEX('Tasa Referencia'!$B$2:$B$37,MATCH(B1901,'Tasa Referencia'!$A$2:$A$37,0))</f>
        <v>8.4000000000000005E-2</v>
      </c>
      <c r="Y1901" s="16">
        <f>INDEX('Catalogo Proveedores'!$N$2:$N$101,MATCH(A1901,'Catalogo Proveedores'!$A$2:$A$101,0))</f>
        <v>2.3999999999999997E-2</v>
      </c>
      <c r="Z1901" s="14">
        <v>-5.4000000000000003E-3</v>
      </c>
      <c r="AA1901" s="16">
        <f t="shared" si="147"/>
        <v>0.1026</v>
      </c>
      <c r="AB1901" s="25">
        <f t="shared" si="148"/>
        <v>8.1724660287481043E-3</v>
      </c>
      <c r="AC1901" s="23">
        <f t="shared" si="149"/>
        <v>-7.4204291333025991E-3</v>
      </c>
    </row>
    <row r="1902" spans="1:29" x14ac:dyDescent="0.3">
      <c r="A1902" s="4" t="s">
        <v>181</v>
      </c>
      <c r="B1902" s="18">
        <v>45778</v>
      </c>
      <c r="C1902" s="4" t="s">
        <v>282</v>
      </c>
      <c r="D1902" s="4">
        <v>5</v>
      </c>
      <c r="E1902" s="15">
        <v>1342241.9</v>
      </c>
      <c r="F1902" s="19">
        <v>1.3328</v>
      </c>
      <c r="G1902" s="20">
        <v>0</v>
      </c>
      <c r="H1902" s="4">
        <v>70.099999999999994</v>
      </c>
      <c r="I1902" s="4">
        <v>11</v>
      </c>
      <c r="J1902" s="4">
        <v>1</v>
      </c>
      <c r="K1902" s="21">
        <v>0.877</v>
      </c>
      <c r="L1902" s="21">
        <v>9.7199999999999995E-2</v>
      </c>
      <c r="M1902" s="4">
        <v>2</v>
      </c>
      <c r="N1902" s="4">
        <v>1</v>
      </c>
      <c r="O1902" s="4">
        <v>14.7</v>
      </c>
      <c r="P1902" s="4">
        <v>84.2</v>
      </c>
      <c r="Q1902" s="15">
        <v>93190.33</v>
      </c>
      <c r="R1902" s="15">
        <v>65491.54</v>
      </c>
      <c r="S1902" s="15">
        <v>41834.76</v>
      </c>
      <c r="T1902" s="15">
        <v>1344721.47</v>
      </c>
      <c r="U1902" s="22">
        <f t="shared" si="145"/>
        <v>1459089.01</v>
      </c>
      <c r="V1902" s="23">
        <f t="shared" si="146"/>
        <v>-8.504924071748482E-2</v>
      </c>
      <c r="W1902" s="24">
        <f>Parametros!$B$4*H1902+Parametros!$B$5*K1902*100+Parametros!$B$6*P1902+Parametros!$B$7*(1-L1902)*100</f>
        <v>81.227000000000004</v>
      </c>
      <c r="X1902" s="16">
        <f>INDEX('Tasa Referencia'!$B$2:$B$37,MATCH(B1902,'Tasa Referencia'!$A$2:$A$37,0))</f>
        <v>8.1699999999999995E-2</v>
      </c>
      <c r="Y1902" s="16">
        <f>INDEX('Catalogo Proveedores'!$N$2:$N$101,MATCH(A1902,'Catalogo Proveedores'!$A$2:$A$101,0))</f>
        <v>2.3999999999999997E-2</v>
      </c>
      <c r="Z1902" s="14">
        <v>-3.0999999999999999E-3</v>
      </c>
      <c r="AA1902" s="16">
        <f t="shared" si="147"/>
        <v>0.10259999999999998</v>
      </c>
      <c r="AB1902" s="25">
        <f t="shared" si="148"/>
        <v>8.1724660287481043E-3</v>
      </c>
      <c r="AC1902" s="23">
        <f t="shared" si="149"/>
        <v>-9.3221706746232924E-2</v>
      </c>
    </row>
    <row r="1903" spans="1:29" x14ac:dyDescent="0.3">
      <c r="A1903" s="4" t="s">
        <v>181</v>
      </c>
      <c r="B1903" s="18">
        <v>45809</v>
      </c>
      <c r="C1903" s="4" t="s">
        <v>282</v>
      </c>
      <c r="D1903" s="4">
        <v>6</v>
      </c>
      <c r="E1903" s="15">
        <v>1341019.92</v>
      </c>
      <c r="F1903" s="19">
        <v>1.3328</v>
      </c>
      <c r="G1903" s="20">
        <v>0</v>
      </c>
      <c r="H1903" s="4">
        <v>68.3</v>
      </c>
      <c r="I1903" s="4">
        <v>10</v>
      </c>
      <c r="J1903" s="4">
        <v>1</v>
      </c>
      <c r="K1903" s="21">
        <v>0.93340000000000001</v>
      </c>
      <c r="L1903" s="21">
        <v>8.3299999999999999E-2</v>
      </c>
      <c r="M1903" s="4">
        <v>1</v>
      </c>
      <c r="N1903" s="4">
        <v>0</v>
      </c>
      <c r="O1903" s="4">
        <v>0</v>
      </c>
      <c r="P1903" s="4">
        <v>82.7</v>
      </c>
      <c r="Q1903" s="15">
        <v>3270.66</v>
      </c>
      <c r="R1903" s="15">
        <v>36892.74</v>
      </c>
      <c r="S1903" s="15">
        <v>36191.629999999997</v>
      </c>
      <c r="T1903" s="15">
        <v>1428972.88</v>
      </c>
      <c r="U1903" s="22">
        <f t="shared" si="145"/>
        <v>1344991.69</v>
      </c>
      <c r="V1903" s="23">
        <f t="shared" si="146"/>
        <v>5.877031760042916E-2</v>
      </c>
      <c r="W1903" s="24">
        <f>Parametros!$B$4*H1903+Parametros!$B$5*K1903*100+Parametros!$B$6*P1903+Parametros!$B$7*(1-L1903)*100</f>
        <v>82.197500000000005</v>
      </c>
      <c r="X1903" s="16">
        <f>INDEX('Tasa Referencia'!$B$2:$B$37,MATCH(B1903,'Tasa Referencia'!$A$2:$A$37,0))</f>
        <v>8.1600000000000006E-2</v>
      </c>
      <c r="Y1903" s="16">
        <f>INDEX('Catalogo Proveedores'!$N$2:$N$101,MATCH(A1903,'Catalogo Proveedores'!$A$2:$A$101,0))</f>
        <v>2.3999999999999997E-2</v>
      </c>
      <c r="Z1903" s="14">
        <v>0</v>
      </c>
      <c r="AA1903" s="16">
        <f t="shared" si="147"/>
        <v>0.1056</v>
      </c>
      <c r="AB1903" s="25">
        <f t="shared" si="148"/>
        <v>8.400771262575768E-3</v>
      </c>
      <c r="AC1903" s="23">
        <f t="shared" si="149"/>
        <v>5.0369546337853392E-2</v>
      </c>
    </row>
    <row r="1904" spans="1:29" x14ac:dyDescent="0.3">
      <c r="A1904" s="4" t="s">
        <v>181</v>
      </c>
      <c r="B1904" s="18">
        <v>45839</v>
      </c>
      <c r="C1904" s="4" t="s">
        <v>282</v>
      </c>
      <c r="D1904" s="4">
        <v>7</v>
      </c>
      <c r="E1904" s="15">
        <v>1239919.9099999999</v>
      </c>
      <c r="F1904" s="19">
        <v>1.3328</v>
      </c>
      <c r="G1904" s="20">
        <v>0</v>
      </c>
      <c r="H1904" s="4">
        <v>73.5</v>
      </c>
      <c r="I1904" s="4">
        <v>7</v>
      </c>
      <c r="J1904" s="4">
        <v>0</v>
      </c>
      <c r="K1904" s="21">
        <v>0.96730000000000005</v>
      </c>
      <c r="L1904" s="21">
        <v>8.7400000000000005E-2</v>
      </c>
      <c r="M1904" s="4">
        <v>0</v>
      </c>
      <c r="N1904" s="4">
        <v>0</v>
      </c>
      <c r="O1904" s="4">
        <v>0</v>
      </c>
      <c r="P1904" s="4">
        <v>75.5</v>
      </c>
      <c r="Q1904" s="15">
        <v>0</v>
      </c>
      <c r="R1904" s="15">
        <v>62200.2</v>
      </c>
      <c r="S1904" s="15">
        <v>32499.08</v>
      </c>
      <c r="T1904" s="15">
        <v>1296977.9099999999</v>
      </c>
      <c r="U1904" s="22">
        <f t="shared" si="145"/>
        <v>1269621.0299999998</v>
      </c>
      <c r="V1904" s="23">
        <f t="shared" si="146"/>
        <v>2.1092787925740479E-2</v>
      </c>
      <c r="W1904" s="24">
        <f>Parametros!$B$4*H1904+Parametros!$B$5*K1904*100+Parametros!$B$6*P1904+Parametros!$B$7*(1-L1904)*100</f>
        <v>83.532999999999987</v>
      </c>
      <c r="X1904" s="16">
        <f>INDEX('Tasa Referencia'!$B$2:$B$37,MATCH(B1904,'Tasa Referencia'!$A$2:$A$37,0))</f>
        <v>8.0699999999999994E-2</v>
      </c>
      <c r="Y1904" s="16">
        <f>INDEX('Catalogo Proveedores'!$N$2:$N$101,MATCH(A1904,'Catalogo Proveedores'!$A$2:$A$101,0))</f>
        <v>2.3999999999999997E-2</v>
      </c>
      <c r="Z1904" s="14">
        <v>2.9999999999999997E-4</v>
      </c>
      <c r="AA1904" s="16">
        <f t="shared" si="147"/>
        <v>0.10499999999999998</v>
      </c>
      <c r="AB1904" s="25">
        <f t="shared" si="148"/>
        <v>8.355155683635207E-3</v>
      </c>
      <c r="AC1904" s="23">
        <f t="shared" si="149"/>
        <v>1.2737632242105272E-2</v>
      </c>
    </row>
    <row r="1905" spans="1:29" x14ac:dyDescent="0.3">
      <c r="A1905" s="4" t="s">
        <v>181</v>
      </c>
      <c r="B1905" s="18">
        <v>45870</v>
      </c>
      <c r="C1905" s="4" t="s">
        <v>282</v>
      </c>
      <c r="D1905" s="4">
        <v>8</v>
      </c>
      <c r="E1905" s="15">
        <v>1316330.02</v>
      </c>
      <c r="F1905" s="19">
        <v>1.3328</v>
      </c>
      <c r="G1905" s="20">
        <v>0</v>
      </c>
      <c r="H1905" s="4">
        <v>73.099999999999994</v>
      </c>
      <c r="I1905" s="4">
        <v>6</v>
      </c>
      <c r="J1905" s="4">
        <v>1</v>
      </c>
      <c r="K1905" s="21">
        <v>0.89559999999999995</v>
      </c>
      <c r="L1905" s="21">
        <v>0.1249</v>
      </c>
      <c r="M1905" s="4">
        <v>0</v>
      </c>
      <c r="N1905" s="4">
        <v>0</v>
      </c>
      <c r="O1905" s="4">
        <v>0</v>
      </c>
      <c r="P1905" s="4">
        <v>83.8</v>
      </c>
      <c r="Q1905" s="15">
        <v>0</v>
      </c>
      <c r="R1905" s="15">
        <v>104599.19</v>
      </c>
      <c r="S1905" s="15">
        <v>51961.78</v>
      </c>
      <c r="T1905" s="15">
        <v>1353460.97</v>
      </c>
      <c r="U1905" s="22">
        <f t="shared" si="145"/>
        <v>1368967.43</v>
      </c>
      <c r="V1905" s="23">
        <f t="shared" si="146"/>
        <v>-1.1456894837536367E-2</v>
      </c>
      <c r="W1905" s="24">
        <f>Parametros!$B$4*H1905+Parametros!$B$5*K1905*100+Parametros!$B$6*P1905+Parametros!$B$7*(1-L1905)*100</f>
        <v>82.339499999999987</v>
      </c>
      <c r="X1905" s="16">
        <f>INDEX('Tasa Referencia'!$B$2:$B$37,MATCH(B1905,'Tasa Referencia'!$A$2:$A$37,0))</f>
        <v>7.7399999999999997E-2</v>
      </c>
      <c r="Y1905" s="16">
        <f>INDEX('Catalogo Proveedores'!$N$2:$N$101,MATCH(A1905,'Catalogo Proveedores'!$A$2:$A$101,0))</f>
        <v>2.3999999999999997E-2</v>
      </c>
      <c r="Z1905" s="14">
        <v>-2.5200000000000001E-3</v>
      </c>
      <c r="AA1905" s="16">
        <f t="shared" si="147"/>
        <v>9.8879999999999996E-2</v>
      </c>
      <c r="AB1905" s="25">
        <f t="shared" si="148"/>
        <v>7.8885754126365448E-3</v>
      </c>
      <c r="AC1905" s="23">
        <f t="shared" si="149"/>
        <v>-1.9345470250172914E-2</v>
      </c>
    </row>
    <row r="1906" spans="1:29" x14ac:dyDescent="0.3">
      <c r="A1906" s="4" t="s">
        <v>181</v>
      </c>
      <c r="B1906" s="18">
        <v>45901</v>
      </c>
      <c r="C1906" s="4" t="s">
        <v>282</v>
      </c>
      <c r="D1906" s="4">
        <v>9</v>
      </c>
      <c r="E1906" s="15">
        <v>1226615.3700000001</v>
      </c>
      <c r="F1906" s="19">
        <v>1.3474999999999999</v>
      </c>
      <c r="G1906" s="20">
        <v>1.0999999999999999E-2</v>
      </c>
      <c r="H1906" s="4">
        <v>73</v>
      </c>
      <c r="I1906" s="4">
        <v>6</v>
      </c>
      <c r="J1906" s="4">
        <v>0</v>
      </c>
      <c r="K1906" s="21">
        <v>0.96919999999999995</v>
      </c>
      <c r="L1906" s="21">
        <v>6.7000000000000004E-2</v>
      </c>
      <c r="M1906" s="4">
        <v>0</v>
      </c>
      <c r="N1906" s="4">
        <v>0</v>
      </c>
      <c r="O1906" s="4">
        <v>0</v>
      </c>
      <c r="P1906" s="4">
        <v>83.7</v>
      </c>
      <c r="Q1906" s="15">
        <v>0</v>
      </c>
      <c r="R1906" s="15">
        <v>46076.76</v>
      </c>
      <c r="S1906" s="15">
        <v>24659.55</v>
      </c>
      <c r="T1906" s="15">
        <v>1307888.75</v>
      </c>
      <c r="U1906" s="22">
        <f t="shared" si="145"/>
        <v>1248032.58</v>
      </c>
      <c r="V1906" s="23">
        <f t="shared" si="146"/>
        <v>4.5765490375232545E-2</v>
      </c>
      <c r="W1906" s="24">
        <f>Parametros!$B$4*H1906+Parametros!$B$5*K1906*100+Parametros!$B$6*P1906+Parametros!$B$7*(1-L1906)*100</f>
        <v>85.36099999999999</v>
      </c>
      <c r="X1906" s="16">
        <f>INDEX('Tasa Referencia'!$B$2:$B$37,MATCH(B1906,'Tasa Referencia'!$A$2:$A$37,0))</f>
        <v>7.4899999999999994E-2</v>
      </c>
      <c r="Y1906" s="16">
        <f>INDEX('Catalogo Proveedores'!$N$2:$N$101,MATCH(A1906,'Catalogo Proveedores'!$A$2:$A$101,0))</f>
        <v>2.3999999999999997E-2</v>
      </c>
      <c r="Z1906" s="14">
        <v>-2.14E-3</v>
      </c>
      <c r="AA1906" s="16">
        <f t="shared" si="147"/>
        <v>9.6759999999999985E-2</v>
      </c>
      <c r="AB1906" s="25">
        <f t="shared" si="148"/>
        <v>7.7263939585667796E-3</v>
      </c>
      <c r="AC1906" s="23">
        <f t="shared" si="149"/>
        <v>3.8039096416665766E-2</v>
      </c>
    </row>
    <row r="1907" spans="1:29" x14ac:dyDescent="0.3">
      <c r="A1907" s="4" t="s">
        <v>181</v>
      </c>
      <c r="B1907" s="18">
        <v>45931</v>
      </c>
      <c r="C1907" s="4" t="s">
        <v>282</v>
      </c>
      <c r="D1907" s="4">
        <v>10</v>
      </c>
      <c r="E1907" s="15">
        <v>1096174.6399999999</v>
      </c>
      <c r="F1907" s="19">
        <v>1.3474999999999999</v>
      </c>
      <c r="G1907" s="20">
        <v>0</v>
      </c>
      <c r="H1907" s="4">
        <v>71.5</v>
      </c>
      <c r="I1907" s="4">
        <v>9</v>
      </c>
      <c r="J1907" s="4">
        <v>0</v>
      </c>
      <c r="K1907" s="21">
        <v>0.95879999999999999</v>
      </c>
      <c r="L1907" s="21">
        <v>0.1244</v>
      </c>
      <c r="M1907" s="4">
        <v>0</v>
      </c>
      <c r="N1907" s="4">
        <v>0</v>
      </c>
      <c r="O1907" s="4">
        <v>0</v>
      </c>
      <c r="P1907" s="4">
        <v>80.900000000000006</v>
      </c>
      <c r="Q1907" s="15">
        <v>0</v>
      </c>
      <c r="R1907" s="15">
        <v>48939.82</v>
      </c>
      <c r="S1907" s="15">
        <v>40901.129999999997</v>
      </c>
      <c r="T1907" s="15">
        <v>1196697.77</v>
      </c>
      <c r="U1907" s="22">
        <f t="shared" si="145"/>
        <v>1104213.33</v>
      </c>
      <c r="V1907" s="23">
        <f t="shared" si="146"/>
        <v>7.7283038640575008E-2</v>
      </c>
      <c r="W1907" s="24">
        <f>Parametros!$B$4*H1907+Parametros!$B$5*K1907*100+Parametros!$B$6*P1907+Parametros!$B$7*(1-L1907)*100</f>
        <v>83.103000000000009</v>
      </c>
      <c r="X1907" s="16">
        <f>INDEX('Tasa Referencia'!$B$2:$B$37,MATCH(B1907,'Tasa Referencia'!$A$2:$A$37,0))</f>
        <v>7.4300000000000005E-2</v>
      </c>
      <c r="Y1907" s="16">
        <f>INDEX('Catalogo Proveedores'!$N$2:$N$101,MATCH(A1907,'Catalogo Proveedores'!$A$2:$A$101,0))</f>
        <v>2.3999999999999997E-2</v>
      </c>
      <c r="Z1907" s="14">
        <v>-4.8300000000000001E-3</v>
      </c>
      <c r="AA1907" s="16">
        <f t="shared" si="147"/>
        <v>9.3469999999999998E-2</v>
      </c>
      <c r="AB1907" s="25">
        <f t="shared" si="148"/>
        <v>7.4741367870163611E-3</v>
      </c>
      <c r="AC1907" s="23">
        <f t="shared" si="149"/>
        <v>6.9808901853558647E-2</v>
      </c>
    </row>
    <row r="1908" spans="1:29" x14ac:dyDescent="0.3">
      <c r="A1908" s="4" t="s">
        <v>181</v>
      </c>
      <c r="B1908" s="18">
        <v>45962</v>
      </c>
      <c r="C1908" s="4" t="s">
        <v>282</v>
      </c>
      <c r="D1908" s="4">
        <v>11</v>
      </c>
      <c r="E1908" s="15">
        <v>1118922.33</v>
      </c>
      <c r="F1908" s="19">
        <v>1.3474999999999999</v>
      </c>
      <c r="G1908" s="20">
        <v>0</v>
      </c>
      <c r="H1908" s="4">
        <v>73.7</v>
      </c>
      <c r="I1908" s="4">
        <v>7</v>
      </c>
      <c r="J1908" s="4">
        <v>1</v>
      </c>
      <c r="K1908" s="21">
        <v>0.91320000000000001</v>
      </c>
      <c r="L1908" s="21">
        <v>8.4000000000000005E-2</v>
      </c>
      <c r="M1908" s="4">
        <v>0</v>
      </c>
      <c r="N1908" s="4">
        <v>0</v>
      </c>
      <c r="O1908" s="4">
        <v>0</v>
      </c>
      <c r="P1908" s="4">
        <v>82.8</v>
      </c>
      <c r="Q1908" s="15">
        <v>0</v>
      </c>
      <c r="R1908" s="15">
        <v>31465.96</v>
      </c>
      <c r="S1908" s="15">
        <v>30434.46</v>
      </c>
      <c r="T1908" s="15">
        <v>1186376.8700000001</v>
      </c>
      <c r="U1908" s="22">
        <f t="shared" si="145"/>
        <v>1119953.83</v>
      </c>
      <c r="V1908" s="23">
        <f t="shared" si="146"/>
        <v>5.5988144812701909E-2</v>
      </c>
      <c r="W1908" s="24">
        <f>Parametros!$B$4*H1908+Parametros!$B$5*K1908*100+Parametros!$B$6*P1908+Parametros!$B$7*(1-L1908)*100</f>
        <v>83.490999999999985</v>
      </c>
      <c r="X1908" s="16">
        <f>INDEX('Tasa Referencia'!$B$2:$B$37,MATCH(B1908,'Tasa Referencia'!$A$2:$A$37,0))</f>
        <v>7.2800000000000004E-2</v>
      </c>
      <c r="Y1908" s="16">
        <f>INDEX('Catalogo Proveedores'!$N$2:$N$101,MATCH(A1908,'Catalogo Proveedores'!$A$2:$A$101,0))</f>
        <v>2.3999999999999997E-2</v>
      </c>
      <c r="Z1908" s="14">
        <v>-4.47E-3</v>
      </c>
      <c r="AA1908" s="16">
        <f t="shared" si="147"/>
        <v>9.2329999999999995E-2</v>
      </c>
      <c r="AB1908" s="25">
        <f t="shared" si="148"/>
        <v>7.3865662023246959E-3</v>
      </c>
      <c r="AC1908" s="23">
        <f t="shared" si="149"/>
        <v>4.8601578610377213E-2</v>
      </c>
    </row>
    <row r="1909" spans="1:29" x14ac:dyDescent="0.3">
      <c r="A1909" s="4" t="s">
        <v>181</v>
      </c>
      <c r="B1909" s="18">
        <v>45992</v>
      </c>
      <c r="C1909" s="4" t="s">
        <v>282</v>
      </c>
      <c r="D1909" s="4">
        <v>12</v>
      </c>
      <c r="E1909" s="15">
        <v>1047230.78</v>
      </c>
      <c r="F1909" s="19">
        <v>1.3474999999999999</v>
      </c>
      <c r="G1909" s="20">
        <v>0</v>
      </c>
      <c r="H1909" s="4">
        <v>74.3</v>
      </c>
      <c r="I1909" s="4">
        <v>9</v>
      </c>
      <c r="J1909" s="4">
        <v>0</v>
      </c>
      <c r="K1909" s="21">
        <v>0.98180000000000001</v>
      </c>
      <c r="L1909" s="21">
        <v>8.8900000000000007E-2</v>
      </c>
      <c r="M1909" s="4">
        <v>0</v>
      </c>
      <c r="N1909" s="4">
        <v>0</v>
      </c>
      <c r="O1909" s="4">
        <v>0</v>
      </c>
      <c r="P1909" s="4">
        <v>81.2</v>
      </c>
      <c r="Q1909" s="15">
        <v>0</v>
      </c>
      <c r="R1909" s="15">
        <v>57361.26</v>
      </c>
      <c r="S1909" s="15">
        <v>27942.92</v>
      </c>
      <c r="T1909" s="15">
        <v>1100967.58</v>
      </c>
      <c r="U1909" s="22">
        <f t="shared" si="145"/>
        <v>1076649.1200000001</v>
      </c>
      <c r="V1909" s="23">
        <f t="shared" si="146"/>
        <v>2.2088261672518969E-2</v>
      </c>
      <c r="W1909" s="24">
        <f>Parametros!$B$4*H1909+Parametros!$B$5*K1909*100+Parametros!$B$6*P1909+Parametros!$B$7*(1-L1909)*100</f>
        <v>85.365499999999997</v>
      </c>
      <c r="X1909" s="16">
        <f>INDEX('Tasa Referencia'!$B$2:$B$37,MATCH(B1909,'Tasa Referencia'!$A$2:$A$37,0))</f>
        <v>6.9599999999999995E-2</v>
      </c>
      <c r="Y1909" s="16">
        <f>INDEX('Catalogo Proveedores'!$N$2:$N$101,MATCH(A1909,'Catalogo Proveedores'!$A$2:$A$101,0))</f>
        <v>2.3999999999999997E-2</v>
      </c>
      <c r="Z1909" s="14">
        <v>-6.1199999999999996E-3</v>
      </c>
      <c r="AA1909" s="16">
        <f t="shared" si="147"/>
        <v>8.7479999999999988E-2</v>
      </c>
      <c r="AB1909" s="25">
        <f t="shared" si="148"/>
        <v>7.0130682737188366E-3</v>
      </c>
      <c r="AC1909" s="23">
        <f t="shared" si="149"/>
        <v>1.5075193398800132E-2</v>
      </c>
    </row>
    <row r="1910" spans="1:29" x14ac:dyDescent="0.3">
      <c r="A1910" s="4" t="s">
        <v>183</v>
      </c>
      <c r="B1910" s="18">
        <v>44927</v>
      </c>
      <c r="C1910" s="4" t="s">
        <v>279</v>
      </c>
      <c r="D1910" s="4">
        <v>1</v>
      </c>
      <c r="E1910" s="15">
        <v>319178.3</v>
      </c>
      <c r="F1910" s="19">
        <v>1</v>
      </c>
      <c r="G1910" s="20">
        <v>0</v>
      </c>
      <c r="H1910" s="4">
        <v>90.4</v>
      </c>
      <c r="I1910" s="4">
        <v>4</v>
      </c>
      <c r="J1910" s="4">
        <v>0</v>
      </c>
      <c r="K1910" s="21">
        <v>0.94520000000000004</v>
      </c>
      <c r="L1910" s="21">
        <v>4.8300000000000003E-2</v>
      </c>
      <c r="M1910" s="4">
        <v>0</v>
      </c>
      <c r="N1910" s="4">
        <v>0</v>
      </c>
      <c r="O1910" s="4">
        <v>0</v>
      </c>
      <c r="P1910" s="4">
        <v>86.6</v>
      </c>
      <c r="Q1910" s="15">
        <v>0</v>
      </c>
      <c r="R1910" s="15">
        <v>9948.59</v>
      </c>
      <c r="S1910" s="15">
        <v>1387.59</v>
      </c>
      <c r="T1910" s="15">
        <v>325923.28999999998</v>
      </c>
      <c r="U1910" s="22">
        <f t="shared" si="145"/>
        <v>327739.3</v>
      </c>
      <c r="V1910" s="23">
        <f t="shared" si="146"/>
        <v>-5.5718939263285213E-3</v>
      </c>
      <c r="W1910" s="24">
        <f>Parametros!$B$4*H1910+Parametros!$B$5*K1910*100+Parametros!$B$6*P1910+Parametros!$B$7*(1-L1910)*100</f>
        <v>91.591499999999996</v>
      </c>
      <c r="X1910" s="16">
        <f>INDEX('Tasa Referencia'!$B$2:$B$37,MATCH(B1910,'Tasa Referencia'!$A$2:$A$37,0))</f>
        <v>0.1125</v>
      </c>
      <c r="Y1910" s="16">
        <f>INDEX('Catalogo Proveedores'!$N$2:$N$101,MATCH(A1910,'Catalogo Proveedores'!$A$2:$A$101,0))</f>
        <v>2.4399999999999998E-2</v>
      </c>
      <c r="Z1910" s="14">
        <v>3.5699999999999998E-3</v>
      </c>
      <c r="AA1910" s="16">
        <f t="shared" si="147"/>
        <v>0.14046999999999998</v>
      </c>
      <c r="AB1910" s="25">
        <f t="shared" si="148"/>
        <v>1.1013579311055732E-2</v>
      </c>
      <c r="AC1910" s="23">
        <f t="shared" si="149"/>
        <v>-1.6585473237384254E-2</v>
      </c>
    </row>
    <row r="1911" spans="1:29" x14ac:dyDescent="0.3">
      <c r="A1911" s="4" t="s">
        <v>183</v>
      </c>
      <c r="B1911" s="18">
        <v>44958</v>
      </c>
      <c r="C1911" s="4" t="s">
        <v>279</v>
      </c>
      <c r="D1911" s="4">
        <v>2</v>
      </c>
      <c r="E1911" s="15">
        <v>309428.73</v>
      </c>
      <c r="F1911" s="19">
        <v>1</v>
      </c>
      <c r="G1911" s="20">
        <v>0</v>
      </c>
      <c r="H1911" s="4">
        <v>91.3</v>
      </c>
      <c r="I1911" s="4">
        <v>6</v>
      </c>
      <c r="J1911" s="4">
        <v>0</v>
      </c>
      <c r="K1911" s="21">
        <v>0.93430000000000002</v>
      </c>
      <c r="L1911" s="21">
        <v>4.6699999999999998E-2</v>
      </c>
      <c r="M1911" s="4">
        <v>1</v>
      </c>
      <c r="N1911" s="4">
        <v>0</v>
      </c>
      <c r="O1911" s="4">
        <v>0</v>
      </c>
      <c r="P1911" s="4">
        <v>76.400000000000006</v>
      </c>
      <c r="Q1911" s="15">
        <v>2589.7199999999998</v>
      </c>
      <c r="R1911" s="15">
        <v>7254.66</v>
      </c>
      <c r="S1911" s="15">
        <v>1299.71</v>
      </c>
      <c r="T1911" s="15">
        <v>323067.09999999998</v>
      </c>
      <c r="U1911" s="22">
        <f t="shared" si="145"/>
        <v>317973.39999999991</v>
      </c>
      <c r="V1911" s="23">
        <f t="shared" si="146"/>
        <v>1.5766693668281512E-2</v>
      </c>
      <c r="W1911" s="24">
        <f>Parametros!$B$4*H1911+Parametros!$B$5*K1911*100+Parametros!$B$6*P1911+Parametros!$B$7*(1-L1911)*100</f>
        <v>89.563500000000005</v>
      </c>
      <c r="X1911" s="16">
        <f>INDEX('Tasa Referencia'!$B$2:$B$37,MATCH(B1911,'Tasa Referencia'!$A$2:$A$37,0))</f>
        <v>0.11409999999999999</v>
      </c>
      <c r="Y1911" s="16">
        <f>INDEX('Catalogo Proveedores'!$N$2:$N$101,MATCH(A1911,'Catalogo Proveedores'!$A$2:$A$101,0))</f>
        <v>2.4399999999999998E-2</v>
      </c>
      <c r="Z1911" s="14">
        <v>-1.89E-3</v>
      </c>
      <c r="AA1911" s="16">
        <f t="shared" si="147"/>
        <v>0.13660999999999998</v>
      </c>
      <c r="AB1911" s="25">
        <f t="shared" si="148"/>
        <v>1.0727982192140439E-2</v>
      </c>
      <c r="AC1911" s="23">
        <f t="shared" si="149"/>
        <v>5.0387114761410723E-3</v>
      </c>
    </row>
    <row r="1912" spans="1:29" x14ac:dyDescent="0.3">
      <c r="A1912" s="4" t="s">
        <v>183</v>
      </c>
      <c r="B1912" s="18">
        <v>44986</v>
      </c>
      <c r="C1912" s="4" t="s">
        <v>279</v>
      </c>
      <c r="D1912" s="4">
        <v>3</v>
      </c>
      <c r="E1912" s="15">
        <v>345926.52</v>
      </c>
      <c r="F1912" s="19">
        <v>1</v>
      </c>
      <c r="G1912" s="20">
        <v>0</v>
      </c>
      <c r="H1912" s="4">
        <v>87.3</v>
      </c>
      <c r="I1912" s="4">
        <v>6</v>
      </c>
      <c r="J1912" s="4">
        <v>1</v>
      </c>
      <c r="K1912" s="21">
        <v>0.754</v>
      </c>
      <c r="L1912" s="21">
        <v>5.1700000000000003E-2</v>
      </c>
      <c r="M1912" s="4">
        <v>2</v>
      </c>
      <c r="N1912" s="4">
        <v>0</v>
      </c>
      <c r="O1912" s="4">
        <v>0</v>
      </c>
      <c r="P1912" s="4">
        <v>80.400000000000006</v>
      </c>
      <c r="Q1912" s="15">
        <v>21538.05</v>
      </c>
      <c r="R1912" s="15">
        <v>10975.57</v>
      </c>
      <c r="S1912" s="15">
        <v>1818.39</v>
      </c>
      <c r="T1912" s="15">
        <v>330165.76000000001</v>
      </c>
      <c r="U1912" s="22">
        <f t="shared" si="145"/>
        <v>376621.75</v>
      </c>
      <c r="V1912" s="23">
        <f t="shared" si="146"/>
        <v>-0.14070505069938199</v>
      </c>
      <c r="W1912" s="24">
        <f>Parametros!$B$4*H1912+Parametros!$B$5*K1912*100+Parametros!$B$6*P1912+Parametros!$B$7*(1-L1912)*100</f>
        <v>83.479500000000002</v>
      </c>
      <c r="X1912" s="16">
        <f>INDEX('Tasa Referencia'!$B$2:$B$37,MATCH(B1912,'Tasa Referencia'!$A$2:$A$37,0))</f>
        <v>0.114</v>
      </c>
      <c r="Y1912" s="16">
        <f>INDEX('Catalogo Proveedores'!$N$2:$N$101,MATCH(A1912,'Catalogo Proveedores'!$A$2:$A$101,0))</f>
        <v>2.4399999999999998E-2</v>
      </c>
      <c r="Z1912" s="14">
        <v>-3.3700000000000002E-3</v>
      </c>
      <c r="AA1912" s="16">
        <f t="shared" si="147"/>
        <v>0.13502999999999998</v>
      </c>
      <c r="AB1912" s="25">
        <f t="shared" si="148"/>
        <v>1.061082322974638E-2</v>
      </c>
      <c r="AC1912" s="23">
        <f t="shared" si="149"/>
        <v>-0.15131587392912837</v>
      </c>
    </row>
    <row r="1913" spans="1:29" x14ac:dyDescent="0.3">
      <c r="A1913" s="4" t="s">
        <v>183</v>
      </c>
      <c r="B1913" s="18">
        <v>45017</v>
      </c>
      <c r="C1913" s="4" t="s">
        <v>279</v>
      </c>
      <c r="D1913" s="4">
        <v>4</v>
      </c>
      <c r="E1913" s="15">
        <v>355797.46</v>
      </c>
      <c r="F1913" s="19">
        <v>1</v>
      </c>
      <c r="G1913" s="20">
        <v>0</v>
      </c>
      <c r="H1913" s="4">
        <v>87.8</v>
      </c>
      <c r="I1913" s="4">
        <v>5</v>
      </c>
      <c r="J1913" s="4">
        <v>0</v>
      </c>
      <c r="K1913" s="21">
        <v>0.94779999999999998</v>
      </c>
      <c r="L1913" s="21">
        <v>5.7599999999999998E-2</v>
      </c>
      <c r="M1913" s="4">
        <v>1</v>
      </c>
      <c r="N1913" s="4">
        <v>0</v>
      </c>
      <c r="O1913" s="4">
        <v>0</v>
      </c>
      <c r="P1913" s="4">
        <v>77.400000000000006</v>
      </c>
      <c r="Q1913" s="15">
        <v>3920.3</v>
      </c>
      <c r="R1913" s="15">
        <v>8428.15</v>
      </c>
      <c r="S1913" s="15">
        <v>1843.92</v>
      </c>
      <c r="T1913" s="15">
        <v>375170.54</v>
      </c>
      <c r="U1913" s="22">
        <f t="shared" si="145"/>
        <v>366301.99000000005</v>
      </c>
      <c r="V1913" s="23">
        <f t="shared" si="146"/>
        <v>2.3638716408809525E-2</v>
      </c>
      <c r="W1913" s="24">
        <f>Parametros!$B$4*H1913+Parametros!$B$5*K1913*100+Parametros!$B$6*P1913+Parametros!$B$7*(1-L1913)*100</f>
        <v>88.779999999999987</v>
      </c>
      <c r="X1913" s="16">
        <f>INDEX('Tasa Referencia'!$B$2:$B$37,MATCH(B1913,'Tasa Referencia'!$A$2:$A$37,0))</f>
        <v>0.1119</v>
      </c>
      <c r="Y1913" s="16">
        <f>INDEX('Catalogo Proveedores'!$N$2:$N$101,MATCH(A1913,'Catalogo Proveedores'!$A$2:$A$101,0))</f>
        <v>2.4399999999999998E-2</v>
      </c>
      <c r="Z1913" s="14">
        <v>-1.7600000000000001E-3</v>
      </c>
      <c r="AA1913" s="16">
        <f t="shared" si="147"/>
        <v>0.13453999999999999</v>
      </c>
      <c r="AB1913" s="25">
        <f t="shared" si="148"/>
        <v>1.0574458749416982E-2</v>
      </c>
      <c r="AC1913" s="23">
        <f t="shared" si="149"/>
        <v>1.3064257659392543E-2</v>
      </c>
    </row>
    <row r="1914" spans="1:29" x14ac:dyDescent="0.3">
      <c r="A1914" s="4" t="s">
        <v>183</v>
      </c>
      <c r="B1914" s="18">
        <v>45047</v>
      </c>
      <c r="C1914" s="4" t="s">
        <v>279</v>
      </c>
      <c r="D1914" s="4">
        <v>5</v>
      </c>
      <c r="E1914" s="15">
        <v>365453.49</v>
      </c>
      <c r="F1914" s="19">
        <v>1</v>
      </c>
      <c r="G1914" s="20">
        <v>0</v>
      </c>
      <c r="H1914" s="4">
        <v>87.5</v>
      </c>
      <c r="I1914" s="4">
        <v>4</v>
      </c>
      <c r="J1914" s="4">
        <v>0</v>
      </c>
      <c r="K1914" s="21">
        <v>0.91459999999999997</v>
      </c>
      <c r="L1914" s="21">
        <v>6.8000000000000005E-2</v>
      </c>
      <c r="M1914" s="4">
        <v>1</v>
      </c>
      <c r="N1914" s="4">
        <v>1</v>
      </c>
      <c r="O1914" s="4">
        <v>17.2</v>
      </c>
      <c r="P1914" s="4">
        <v>79.900000000000006</v>
      </c>
      <c r="Q1914" s="15">
        <v>20549.900000000001</v>
      </c>
      <c r="R1914" s="15">
        <v>15671.14</v>
      </c>
      <c r="S1914" s="15">
        <v>2236.17</v>
      </c>
      <c r="T1914" s="15">
        <v>377603.96</v>
      </c>
      <c r="U1914" s="22">
        <f t="shared" si="145"/>
        <v>399438.36000000004</v>
      </c>
      <c r="V1914" s="23">
        <f t="shared" si="146"/>
        <v>-5.7823546130183652E-2</v>
      </c>
      <c r="W1914" s="24">
        <f>Parametros!$B$4*H1914+Parametros!$B$5*K1914*100+Parametros!$B$6*P1914+Parametros!$B$7*(1-L1914)*100</f>
        <v>88.022999999999996</v>
      </c>
      <c r="X1914" s="16">
        <f>INDEX('Tasa Referencia'!$B$2:$B$37,MATCH(B1914,'Tasa Referencia'!$A$2:$A$37,0))</f>
        <v>0.11210000000000001</v>
      </c>
      <c r="Y1914" s="16">
        <f>INDEX('Catalogo Proveedores'!$N$2:$N$101,MATCH(A1914,'Catalogo Proveedores'!$A$2:$A$101,0))</f>
        <v>2.4399999999999998E-2</v>
      </c>
      <c r="Z1914" s="14">
        <v>-2.2499999999999998E-3</v>
      </c>
      <c r="AA1914" s="16">
        <f t="shared" si="147"/>
        <v>0.13425000000000001</v>
      </c>
      <c r="AB1914" s="25">
        <f t="shared" si="148"/>
        <v>1.0552930131888738E-2</v>
      </c>
      <c r="AC1914" s="23">
        <f t="shared" si="149"/>
        <v>-6.8376476262072383E-2</v>
      </c>
    </row>
    <row r="1915" spans="1:29" x14ac:dyDescent="0.3">
      <c r="A1915" s="4" t="s">
        <v>183</v>
      </c>
      <c r="B1915" s="18">
        <v>45078</v>
      </c>
      <c r="C1915" s="4" t="s">
        <v>279</v>
      </c>
      <c r="D1915" s="4">
        <v>6</v>
      </c>
      <c r="E1915" s="15">
        <v>353024.77</v>
      </c>
      <c r="F1915" s="19">
        <v>1</v>
      </c>
      <c r="G1915" s="20">
        <v>0</v>
      </c>
      <c r="H1915" s="4">
        <v>86.2</v>
      </c>
      <c r="I1915" s="4">
        <v>7</v>
      </c>
      <c r="J1915" s="4">
        <v>0</v>
      </c>
      <c r="K1915" s="21">
        <v>0.94940000000000002</v>
      </c>
      <c r="L1915" s="21">
        <v>3.9399999999999998E-2</v>
      </c>
      <c r="M1915" s="4">
        <v>0</v>
      </c>
      <c r="N1915" s="4">
        <v>0</v>
      </c>
      <c r="O1915" s="4">
        <v>0</v>
      </c>
      <c r="P1915" s="4">
        <v>83.2</v>
      </c>
      <c r="Q1915" s="15">
        <v>0</v>
      </c>
      <c r="R1915" s="15">
        <v>7390.65</v>
      </c>
      <c r="S1915" s="15">
        <v>1250.28</v>
      </c>
      <c r="T1915" s="15">
        <v>378522.21</v>
      </c>
      <c r="U1915" s="22">
        <f t="shared" si="145"/>
        <v>359165.14</v>
      </c>
      <c r="V1915" s="23">
        <f t="shared" si="146"/>
        <v>5.1138531606903612E-2</v>
      </c>
      <c r="W1915" s="24">
        <f>Parametros!$B$4*H1915+Parametros!$B$5*K1915*100+Parametros!$B$6*P1915+Parametros!$B$7*(1-L1915)*100</f>
        <v>89.700999999999993</v>
      </c>
      <c r="X1915" s="16">
        <f>INDEX('Tasa Referencia'!$B$2:$B$37,MATCH(B1915,'Tasa Referencia'!$A$2:$A$37,0))</f>
        <v>0.1119</v>
      </c>
      <c r="Y1915" s="16">
        <f>INDEX('Catalogo Proveedores'!$N$2:$N$101,MATCH(A1915,'Catalogo Proveedores'!$A$2:$A$101,0))</f>
        <v>2.4399999999999998E-2</v>
      </c>
      <c r="Z1915" s="14">
        <v>3.3600000000000001E-3</v>
      </c>
      <c r="AA1915" s="16">
        <f t="shared" si="147"/>
        <v>0.13966000000000001</v>
      </c>
      <c r="AB1915" s="25">
        <f t="shared" si="148"/>
        <v>1.0953721847433373E-2</v>
      </c>
      <c r="AC1915" s="23">
        <f t="shared" si="149"/>
        <v>4.0184809759470239E-2</v>
      </c>
    </row>
    <row r="1916" spans="1:29" x14ac:dyDescent="0.3">
      <c r="A1916" s="4" t="s">
        <v>183</v>
      </c>
      <c r="B1916" s="18">
        <v>45108</v>
      </c>
      <c r="C1916" s="4" t="s">
        <v>279</v>
      </c>
      <c r="D1916" s="4">
        <v>7</v>
      </c>
      <c r="E1916" s="15">
        <v>372132.88</v>
      </c>
      <c r="F1916" s="19">
        <v>1</v>
      </c>
      <c r="G1916" s="20">
        <v>0</v>
      </c>
      <c r="H1916" s="4">
        <v>89.9</v>
      </c>
      <c r="I1916" s="4">
        <v>6</v>
      </c>
      <c r="J1916" s="4">
        <v>1</v>
      </c>
      <c r="K1916" s="21">
        <v>0.85919999999999996</v>
      </c>
      <c r="L1916" s="21">
        <v>2.24E-2</v>
      </c>
      <c r="M1916" s="4">
        <v>1</v>
      </c>
      <c r="N1916" s="4">
        <v>0</v>
      </c>
      <c r="O1916" s="4">
        <v>0</v>
      </c>
      <c r="P1916" s="4">
        <v>79.3</v>
      </c>
      <c r="Q1916" s="15">
        <v>1371.25</v>
      </c>
      <c r="R1916" s="15">
        <v>5186.17</v>
      </c>
      <c r="S1916" s="15">
        <v>975.08</v>
      </c>
      <c r="T1916" s="15">
        <v>387007.65</v>
      </c>
      <c r="U1916" s="22">
        <f t="shared" si="145"/>
        <v>377715.22</v>
      </c>
      <c r="V1916" s="23">
        <f t="shared" si="146"/>
        <v>2.4010972392923113E-2</v>
      </c>
      <c r="W1916" s="24">
        <f>Parametros!$B$4*H1916+Parametros!$B$5*K1916*100+Parametros!$B$6*P1916+Parametros!$B$7*(1-L1916)*100</f>
        <v>87.765000000000001</v>
      </c>
      <c r="X1916" s="16">
        <f>INDEX('Tasa Referencia'!$B$2:$B$37,MATCH(B1916,'Tasa Referencia'!$A$2:$A$37,0))</f>
        <v>0.1132</v>
      </c>
      <c r="Y1916" s="16">
        <f>INDEX('Catalogo Proveedores'!$N$2:$N$101,MATCH(A1916,'Catalogo Proveedores'!$A$2:$A$101,0))</f>
        <v>2.4399999999999998E-2</v>
      </c>
      <c r="Z1916" s="14">
        <v>2.9399999999999999E-3</v>
      </c>
      <c r="AA1916" s="16">
        <f t="shared" si="147"/>
        <v>0.14054</v>
      </c>
      <c r="AB1916" s="25">
        <f t="shared" si="148"/>
        <v>1.1018750348707362E-2</v>
      </c>
      <c r="AC1916" s="23">
        <f t="shared" si="149"/>
        <v>1.299222204421575E-2</v>
      </c>
    </row>
    <row r="1917" spans="1:29" x14ac:dyDescent="0.3">
      <c r="A1917" s="4" t="s">
        <v>183</v>
      </c>
      <c r="B1917" s="18">
        <v>45139</v>
      </c>
      <c r="C1917" s="4" t="s">
        <v>279</v>
      </c>
      <c r="D1917" s="4">
        <v>8</v>
      </c>
      <c r="E1917" s="15">
        <v>405064.41</v>
      </c>
      <c r="F1917" s="19">
        <v>1.0630999999999999</v>
      </c>
      <c r="G1917" s="20">
        <v>6.3100000000000003E-2</v>
      </c>
      <c r="H1917" s="4">
        <v>95</v>
      </c>
      <c r="I1917" s="4">
        <v>4</v>
      </c>
      <c r="J1917" s="4">
        <v>0</v>
      </c>
      <c r="K1917" s="21">
        <v>0.97909999999999997</v>
      </c>
      <c r="L1917" s="21">
        <v>1.6799999999999999E-2</v>
      </c>
      <c r="M1917" s="4">
        <v>0</v>
      </c>
      <c r="N1917" s="4">
        <v>0</v>
      </c>
      <c r="O1917" s="4">
        <v>0</v>
      </c>
      <c r="P1917" s="4">
        <v>81.7</v>
      </c>
      <c r="Q1917" s="15">
        <v>0</v>
      </c>
      <c r="R1917" s="15">
        <v>2637.1</v>
      </c>
      <c r="S1917" s="15">
        <v>614.12</v>
      </c>
      <c r="T1917" s="15">
        <v>434276.38</v>
      </c>
      <c r="U1917" s="22">
        <f t="shared" si="145"/>
        <v>407087.38999999996</v>
      </c>
      <c r="V1917" s="23">
        <f t="shared" si="146"/>
        <v>6.2607572624603827E-2</v>
      </c>
      <c r="W1917" s="24">
        <f>Parametros!$B$4*H1917+Parametros!$B$5*K1917*100+Parametros!$B$6*P1917+Parametros!$B$7*(1-L1917)*100</f>
        <v>93.710999999999999</v>
      </c>
      <c r="X1917" s="16">
        <f>INDEX('Tasa Referencia'!$B$2:$B$37,MATCH(B1917,'Tasa Referencia'!$A$2:$A$37,0))</f>
        <v>0.1124</v>
      </c>
      <c r="Y1917" s="16">
        <f>INDEX('Catalogo Proveedores'!$N$2:$N$101,MATCH(A1917,'Catalogo Proveedores'!$A$2:$A$101,0))</f>
        <v>2.4399999999999998E-2</v>
      </c>
      <c r="Z1917" s="14">
        <v>9.2000000000000003E-4</v>
      </c>
      <c r="AA1917" s="16">
        <f t="shared" si="147"/>
        <v>0.13772000000000001</v>
      </c>
      <c r="AB1917" s="25">
        <f t="shared" si="148"/>
        <v>1.0810200822098492E-2</v>
      </c>
      <c r="AC1917" s="23">
        <f t="shared" si="149"/>
        <v>5.1797371802505335E-2</v>
      </c>
    </row>
    <row r="1918" spans="1:29" x14ac:dyDescent="0.3">
      <c r="A1918" s="4" t="s">
        <v>183</v>
      </c>
      <c r="B1918" s="18">
        <v>45170</v>
      </c>
      <c r="C1918" s="4" t="s">
        <v>279</v>
      </c>
      <c r="D1918" s="4">
        <v>9</v>
      </c>
      <c r="E1918" s="15">
        <v>352788.14</v>
      </c>
      <c r="F1918" s="19">
        <v>1.0630999999999999</v>
      </c>
      <c r="G1918" s="20">
        <v>0</v>
      </c>
      <c r="H1918" s="4">
        <v>92.6</v>
      </c>
      <c r="I1918" s="4">
        <v>6</v>
      </c>
      <c r="J1918" s="4">
        <v>0</v>
      </c>
      <c r="K1918" s="21">
        <v>0.92449999999999999</v>
      </c>
      <c r="L1918" s="21">
        <v>2.1399999999999999E-2</v>
      </c>
      <c r="M1918" s="4">
        <v>0</v>
      </c>
      <c r="N1918" s="4">
        <v>0</v>
      </c>
      <c r="O1918" s="4">
        <v>0</v>
      </c>
      <c r="P1918" s="4">
        <v>78.8</v>
      </c>
      <c r="Q1918" s="15">
        <v>0</v>
      </c>
      <c r="R1918" s="15">
        <v>5043.47</v>
      </c>
      <c r="S1918" s="15">
        <v>680.94</v>
      </c>
      <c r="T1918" s="15">
        <v>375578.04</v>
      </c>
      <c r="U1918" s="22">
        <f t="shared" si="145"/>
        <v>357150.67</v>
      </c>
      <c r="V1918" s="23">
        <f t="shared" si="146"/>
        <v>4.906402408404921E-2</v>
      </c>
      <c r="W1918" s="24">
        <f>Parametros!$B$4*H1918+Parametros!$B$5*K1918*100+Parametros!$B$6*P1918+Parametros!$B$7*(1-L1918)*100</f>
        <v>90.584000000000003</v>
      </c>
      <c r="X1918" s="16">
        <f>INDEX('Tasa Referencia'!$B$2:$B$37,MATCH(B1918,'Tasa Referencia'!$A$2:$A$37,0))</f>
        <v>0.1134</v>
      </c>
      <c r="Y1918" s="16">
        <f>INDEX('Catalogo Proveedores'!$N$2:$N$101,MATCH(A1918,'Catalogo Proveedores'!$A$2:$A$101,0))</f>
        <v>2.4399999999999998E-2</v>
      </c>
      <c r="Z1918" s="14">
        <v>1.15E-3</v>
      </c>
      <c r="AA1918" s="16">
        <f t="shared" si="147"/>
        <v>0.13895000000000002</v>
      </c>
      <c r="AB1918" s="25">
        <f t="shared" si="148"/>
        <v>1.0901222112348119E-2</v>
      </c>
      <c r="AC1918" s="23">
        <f t="shared" si="149"/>
        <v>3.8162801971701091E-2</v>
      </c>
    </row>
    <row r="1919" spans="1:29" x14ac:dyDescent="0.3">
      <c r="A1919" s="4" t="s">
        <v>183</v>
      </c>
      <c r="B1919" s="18">
        <v>45200</v>
      </c>
      <c r="C1919" s="4" t="s">
        <v>279</v>
      </c>
      <c r="D1919" s="4">
        <v>10</v>
      </c>
      <c r="E1919" s="15">
        <v>352020.82</v>
      </c>
      <c r="F1919" s="19">
        <v>1.0630999999999999</v>
      </c>
      <c r="G1919" s="20">
        <v>0</v>
      </c>
      <c r="H1919" s="4">
        <v>88.6</v>
      </c>
      <c r="I1919" s="4">
        <v>4</v>
      </c>
      <c r="J1919" s="4">
        <v>0</v>
      </c>
      <c r="K1919" s="21">
        <v>0.90629999999999999</v>
      </c>
      <c r="L1919" s="21">
        <v>3.3399999999999999E-2</v>
      </c>
      <c r="M1919" s="4">
        <v>1</v>
      </c>
      <c r="N1919" s="4">
        <v>0</v>
      </c>
      <c r="O1919" s="4">
        <v>0</v>
      </c>
      <c r="P1919" s="4">
        <v>75.400000000000006</v>
      </c>
      <c r="Q1919" s="15">
        <v>989.14</v>
      </c>
      <c r="R1919" s="15">
        <v>7650.78</v>
      </c>
      <c r="S1919" s="15">
        <v>1059.24</v>
      </c>
      <c r="T1919" s="15">
        <v>364824.39</v>
      </c>
      <c r="U1919" s="22">
        <f t="shared" si="145"/>
        <v>359601.50000000006</v>
      </c>
      <c r="V1919" s="23">
        <f t="shared" si="146"/>
        <v>1.431617551666421E-2</v>
      </c>
      <c r="W1919" s="24">
        <f>Parametros!$B$4*H1919+Parametros!$B$5*K1919*100+Parametros!$B$6*P1919+Parametros!$B$7*(1-L1919)*100</f>
        <v>87.777999999999992</v>
      </c>
      <c r="X1919" s="16">
        <f>INDEX('Tasa Referencia'!$B$2:$B$37,MATCH(B1919,'Tasa Referencia'!$A$2:$A$37,0))</f>
        <v>0.1103</v>
      </c>
      <c r="Y1919" s="16">
        <f>INDEX('Catalogo Proveedores'!$N$2:$N$101,MATCH(A1919,'Catalogo Proveedores'!$A$2:$A$101,0))</f>
        <v>2.4399999999999998E-2</v>
      </c>
      <c r="Z1919" s="14">
        <v>8.7000000000000001E-4</v>
      </c>
      <c r="AA1919" s="16">
        <f t="shared" si="147"/>
        <v>0.13557</v>
      </c>
      <c r="AB1919" s="25">
        <f t="shared" si="148"/>
        <v>1.0650881706988136E-2</v>
      </c>
      <c r="AC1919" s="23">
        <f t="shared" si="149"/>
        <v>3.6652938096760745E-3</v>
      </c>
    </row>
    <row r="1920" spans="1:29" x14ac:dyDescent="0.3">
      <c r="A1920" s="4" t="s">
        <v>183</v>
      </c>
      <c r="B1920" s="18">
        <v>45231</v>
      </c>
      <c r="C1920" s="4" t="s">
        <v>279</v>
      </c>
      <c r="D1920" s="4">
        <v>11</v>
      </c>
      <c r="E1920" s="15">
        <v>330314.14</v>
      </c>
      <c r="F1920" s="19">
        <v>1.0630999999999999</v>
      </c>
      <c r="G1920" s="20">
        <v>0</v>
      </c>
      <c r="H1920" s="4">
        <v>87.6</v>
      </c>
      <c r="I1920" s="4">
        <v>4</v>
      </c>
      <c r="J1920" s="4">
        <v>1</v>
      </c>
      <c r="K1920" s="21">
        <v>0.8407</v>
      </c>
      <c r="L1920" s="21">
        <v>5.5E-2</v>
      </c>
      <c r="M1920" s="4">
        <v>2</v>
      </c>
      <c r="N1920" s="4">
        <v>0</v>
      </c>
      <c r="O1920" s="4">
        <v>0</v>
      </c>
      <c r="P1920" s="4">
        <v>81</v>
      </c>
      <c r="Q1920" s="15">
        <v>1595.79</v>
      </c>
      <c r="R1920" s="15">
        <v>10723.99</v>
      </c>
      <c r="S1920" s="15">
        <v>1833.83</v>
      </c>
      <c r="T1920" s="15">
        <v>335744.74</v>
      </c>
      <c r="U1920" s="22">
        <f t="shared" si="145"/>
        <v>340800.08999999997</v>
      </c>
      <c r="V1920" s="23">
        <f t="shared" si="146"/>
        <v>-1.5057123456349538E-2</v>
      </c>
      <c r="W1920" s="24">
        <f>Parametros!$B$4*H1920+Parametros!$B$5*K1920*100+Parametros!$B$6*P1920+Parametros!$B$7*(1-L1920)*100</f>
        <v>86.256</v>
      </c>
      <c r="X1920" s="16">
        <f>INDEX('Tasa Referencia'!$B$2:$B$37,MATCH(B1920,'Tasa Referencia'!$A$2:$A$37,0))</f>
        <v>0.1144</v>
      </c>
      <c r="Y1920" s="16">
        <f>INDEX('Catalogo Proveedores'!$N$2:$N$101,MATCH(A1920,'Catalogo Proveedores'!$A$2:$A$101,0))</f>
        <v>2.4399999999999998E-2</v>
      </c>
      <c r="Z1920" s="14">
        <v>2.5600000000000002E-3</v>
      </c>
      <c r="AA1920" s="16">
        <f t="shared" si="147"/>
        <v>0.14136000000000001</v>
      </c>
      <c r="AB1920" s="25">
        <f t="shared" si="148"/>
        <v>1.1079303706114096E-2</v>
      </c>
      <c r="AC1920" s="23">
        <f t="shared" si="149"/>
        <v>-2.6136427162463637E-2</v>
      </c>
    </row>
    <row r="1921" spans="1:29" x14ac:dyDescent="0.3">
      <c r="A1921" s="4" t="s">
        <v>183</v>
      </c>
      <c r="B1921" s="18">
        <v>45261</v>
      </c>
      <c r="C1921" s="4" t="s">
        <v>279</v>
      </c>
      <c r="D1921" s="4">
        <v>12</v>
      </c>
      <c r="E1921" s="15">
        <v>319887.37</v>
      </c>
      <c r="F1921" s="19">
        <v>1.0630999999999999</v>
      </c>
      <c r="G1921" s="20">
        <v>0</v>
      </c>
      <c r="H1921" s="4">
        <v>86.2</v>
      </c>
      <c r="I1921" s="4">
        <v>4</v>
      </c>
      <c r="J1921" s="4">
        <v>0</v>
      </c>
      <c r="K1921" s="21">
        <v>0.96279999999999999</v>
      </c>
      <c r="L1921" s="21">
        <v>6.3E-2</v>
      </c>
      <c r="M1921" s="4">
        <v>0</v>
      </c>
      <c r="N1921" s="4">
        <v>0</v>
      </c>
      <c r="O1921" s="4">
        <v>0</v>
      </c>
      <c r="P1921" s="4">
        <v>83.2</v>
      </c>
      <c r="Q1921" s="15">
        <v>0</v>
      </c>
      <c r="R1921" s="15">
        <v>12655.9</v>
      </c>
      <c r="S1921" s="15">
        <v>1812.45</v>
      </c>
      <c r="T1921" s="15">
        <v>342028.76</v>
      </c>
      <c r="U1921" s="22">
        <f t="shared" si="145"/>
        <v>330730.82</v>
      </c>
      <c r="V1921" s="23">
        <f t="shared" si="146"/>
        <v>3.3032134490678509E-2</v>
      </c>
      <c r="W1921" s="24">
        <f>Parametros!$B$4*H1921+Parametros!$B$5*K1921*100+Parametros!$B$6*P1921+Parametros!$B$7*(1-L1921)*100</f>
        <v>89.749000000000009</v>
      </c>
      <c r="X1921" s="16">
        <f>INDEX('Tasa Referencia'!$B$2:$B$37,MATCH(B1921,'Tasa Referencia'!$A$2:$A$37,0))</f>
        <v>0.1124</v>
      </c>
      <c r="Y1921" s="16">
        <f>INDEX('Catalogo Proveedores'!$N$2:$N$101,MATCH(A1921,'Catalogo Proveedores'!$A$2:$A$101,0))</f>
        <v>2.4399999999999998E-2</v>
      </c>
      <c r="Z1921" s="14">
        <v>-2.2100000000000002E-3</v>
      </c>
      <c r="AA1921" s="16">
        <f t="shared" si="147"/>
        <v>0.13459000000000002</v>
      </c>
      <c r="AB1921" s="25">
        <f t="shared" si="148"/>
        <v>1.0578170070182358E-2</v>
      </c>
      <c r="AC1921" s="23">
        <f t="shared" si="149"/>
        <v>2.2453964420496152E-2</v>
      </c>
    </row>
    <row r="1922" spans="1:29" x14ac:dyDescent="0.3">
      <c r="A1922" s="4" t="s">
        <v>183</v>
      </c>
      <c r="B1922" s="18">
        <v>45292</v>
      </c>
      <c r="C1922" s="4" t="s">
        <v>281</v>
      </c>
      <c r="D1922" s="4">
        <v>1</v>
      </c>
      <c r="E1922" s="15">
        <v>394230.91</v>
      </c>
      <c r="F1922" s="19">
        <v>1.0630999999999999</v>
      </c>
      <c r="G1922" s="20">
        <v>0</v>
      </c>
      <c r="H1922" s="4">
        <v>87.4</v>
      </c>
      <c r="I1922" s="4">
        <v>7</v>
      </c>
      <c r="J1922" s="4">
        <v>1</v>
      </c>
      <c r="K1922" s="21">
        <v>0.87229999999999996</v>
      </c>
      <c r="L1922" s="21">
        <v>2.7099999999999999E-2</v>
      </c>
      <c r="M1922" s="4">
        <v>0</v>
      </c>
      <c r="N1922" s="4">
        <v>1</v>
      </c>
      <c r="O1922" s="4">
        <v>164.7</v>
      </c>
      <c r="P1922" s="4">
        <v>80.900000000000006</v>
      </c>
      <c r="Q1922" s="15">
        <v>336427.49</v>
      </c>
      <c r="R1922" s="15">
        <v>7449.08</v>
      </c>
      <c r="S1922" s="15">
        <v>1199.45</v>
      </c>
      <c r="T1922" s="15">
        <v>402087.82</v>
      </c>
      <c r="U1922" s="22">
        <f t="shared" ref="U1922:U1985" si="150">E1922+Q1922+R1922-S1922</f>
        <v>736908.02999999991</v>
      </c>
      <c r="V1922" s="23">
        <f t="shared" ref="V1922:V1985" si="151">IF(T1922=0,0,(T1922-U1922)/T1922)</f>
        <v>-0.83270418387704437</v>
      </c>
      <c r="W1922" s="24">
        <f>Parametros!$B$4*H1922+Parametros!$B$5*K1922*100+Parametros!$B$6*P1922+Parametros!$B$7*(1-L1922)*100</f>
        <v>87.532499999999999</v>
      </c>
      <c r="X1922" s="16">
        <f>INDEX('Tasa Referencia'!$B$2:$B$37,MATCH(B1922,'Tasa Referencia'!$A$2:$A$37,0))</f>
        <v>0.1133</v>
      </c>
      <c r="Y1922" s="16">
        <f>INDEX('Catalogo Proveedores'!$N$2:$N$101,MATCH(A1922,'Catalogo Proveedores'!$A$2:$A$101,0))</f>
        <v>2.4399999999999998E-2</v>
      </c>
      <c r="Z1922" s="14">
        <v>1.5200000000000001E-3</v>
      </c>
      <c r="AA1922" s="16">
        <f t="shared" ref="AA1922:AA1985" si="152">X1922+Y1922+Z1922</f>
        <v>0.13921999999999998</v>
      </c>
      <c r="AB1922" s="25">
        <f t="shared" ref="AB1922:AB1985" si="153">(1+AA1922)^(1/12)-1</f>
        <v>1.0921190334426178E-2</v>
      </c>
      <c r="AC1922" s="23">
        <f t="shared" ref="AC1922:AC1985" si="154">V1922-AB1922</f>
        <v>-0.84362537421147055</v>
      </c>
    </row>
    <row r="1923" spans="1:29" x14ac:dyDescent="0.3">
      <c r="A1923" s="4" t="s">
        <v>183</v>
      </c>
      <c r="B1923" s="18">
        <v>45323</v>
      </c>
      <c r="C1923" s="4" t="s">
        <v>281</v>
      </c>
      <c r="D1923" s="4">
        <v>2</v>
      </c>
      <c r="E1923" s="15">
        <v>388600.56</v>
      </c>
      <c r="F1923" s="19">
        <v>1.0630999999999999</v>
      </c>
      <c r="G1923" s="20">
        <v>0</v>
      </c>
      <c r="H1923" s="4">
        <v>87.2</v>
      </c>
      <c r="I1923" s="4">
        <v>5</v>
      </c>
      <c r="J1923" s="4">
        <v>1</v>
      </c>
      <c r="K1923" s="21">
        <v>0.86219999999999997</v>
      </c>
      <c r="L1923" s="21">
        <v>3.8899999999999997E-2</v>
      </c>
      <c r="M1923" s="4">
        <v>3</v>
      </c>
      <c r="N1923" s="4">
        <v>0</v>
      </c>
      <c r="O1923" s="4">
        <v>0</v>
      </c>
      <c r="P1923" s="4">
        <v>79.5</v>
      </c>
      <c r="Q1923" s="15">
        <v>3415.55</v>
      </c>
      <c r="R1923" s="15">
        <v>5455.87</v>
      </c>
      <c r="S1923" s="15">
        <v>1592.91</v>
      </c>
      <c r="T1923" s="15">
        <v>392538.06</v>
      </c>
      <c r="U1923" s="22">
        <f t="shared" si="150"/>
        <v>395879.07</v>
      </c>
      <c r="V1923" s="23">
        <f t="shared" si="151"/>
        <v>-8.5113020632954905E-3</v>
      </c>
      <c r="W1923" s="24">
        <f>Parametros!$B$4*H1923+Parametros!$B$5*K1923*100+Parametros!$B$6*P1923+Parametros!$B$7*(1-L1923)*100</f>
        <v>86.702500000000001</v>
      </c>
      <c r="X1923" s="16">
        <f>INDEX('Tasa Referencia'!$B$2:$B$37,MATCH(B1923,'Tasa Referencia'!$A$2:$A$37,0))</f>
        <v>0.1123</v>
      </c>
      <c r="Y1923" s="16">
        <f>INDEX('Catalogo Proveedores'!$N$2:$N$101,MATCH(A1923,'Catalogo Proveedores'!$A$2:$A$101,0))</f>
        <v>2.4399999999999998E-2</v>
      </c>
      <c r="Z1923" s="14">
        <v>-8.4000000000000003E-4</v>
      </c>
      <c r="AA1923" s="16">
        <f t="shared" si="152"/>
        <v>0.13585999999999998</v>
      </c>
      <c r="AB1923" s="25">
        <f t="shared" si="153"/>
        <v>1.067238738664078E-2</v>
      </c>
      <c r="AC1923" s="23">
        <f t="shared" si="154"/>
        <v>-1.9183689449936273E-2</v>
      </c>
    </row>
    <row r="1924" spans="1:29" x14ac:dyDescent="0.3">
      <c r="A1924" s="4" t="s">
        <v>183</v>
      </c>
      <c r="B1924" s="18">
        <v>45352</v>
      </c>
      <c r="C1924" s="4" t="s">
        <v>281</v>
      </c>
      <c r="D1924" s="4">
        <v>3</v>
      </c>
      <c r="E1924" s="15">
        <v>389615.14</v>
      </c>
      <c r="F1924" s="19">
        <v>1.0630999999999999</v>
      </c>
      <c r="G1924" s="20">
        <v>0</v>
      </c>
      <c r="H1924" s="4">
        <v>85.2</v>
      </c>
      <c r="I1924" s="4">
        <v>6</v>
      </c>
      <c r="J1924" s="4">
        <v>1</v>
      </c>
      <c r="K1924" s="21">
        <v>0.88490000000000002</v>
      </c>
      <c r="L1924" s="21">
        <v>6.7400000000000002E-2</v>
      </c>
      <c r="M1924" s="4">
        <v>2</v>
      </c>
      <c r="N1924" s="4">
        <v>0</v>
      </c>
      <c r="O1924" s="4">
        <v>0</v>
      </c>
      <c r="P1924" s="4">
        <v>79.7</v>
      </c>
      <c r="Q1924" s="15">
        <v>8517.16</v>
      </c>
      <c r="R1924" s="15">
        <v>10820.15</v>
      </c>
      <c r="S1924" s="15">
        <v>2596.12</v>
      </c>
      <c r="T1924" s="15">
        <v>392199.43</v>
      </c>
      <c r="U1924" s="22">
        <f t="shared" si="150"/>
        <v>406356.33</v>
      </c>
      <c r="V1924" s="23">
        <f t="shared" si="151"/>
        <v>-3.6096176886335665E-2</v>
      </c>
      <c r="W1924" s="24">
        <f>Parametros!$B$4*H1924+Parametros!$B$5*K1924*100+Parametros!$B$6*P1924+Parametros!$B$7*(1-L1924)*100</f>
        <v>86.296000000000006</v>
      </c>
      <c r="X1924" s="16">
        <f>INDEX('Tasa Referencia'!$B$2:$B$37,MATCH(B1924,'Tasa Referencia'!$A$2:$A$37,0))</f>
        <v>0.1101</v>
      </c>
      <c r="Y1924" s="16">
        <f>INDEX('Catalogo Proveedores'!$N$2:$N$101,MATCH(A1924,'Catalogo Proveedores'!$A$2:$A$101,0))</f>
        <v>2.4399999999999998E-2</v>
      </c>
      <c r="Z1924" s="14">
        <v>-2.0000000000000002E-5</v>
      </c>
      <c r="AA1924" s="16">
        <f t="shared" si="152"/>
        <v>0.13448000000000002</v>
      </c>
      <c r="AB1924" s="25">
        <f t="shared" si="153"/>
        <v>1.0570004966585334E-2</v>
      </c>
      <c r="AC1924" s="23">
        <f t="shared" si="154"/>
        <v>-4.6666181852920999E-2</v>
      </c>
    </row>
    <row r="1925" spans="1:29" x14ac:dyDescent="0.3">
      <c r="A1925" s="4" t="s">
        <v>183</v>
      </c>
      <c r="B1925" s="18">
        <v>45383</v>
      </c>
      <c r="C1925" s="4" t="s">
        <v>281</v>
      </c>
      <c r="D1925" s="4">
        <v>4</v>
      </c>
      <c r="E1925" s="15">
        <v>421869.05</v>
      </c>
      <c r="F1925" s="19">
        <v>1.0630999999999999</v>
      </c>
      <c r="G1925" s="20">
        <v>0</v>
      </c>
      <c r="H1925" s="4">
        <v>88.9</v>
      </c>
      <c r="I1925" s="4">
        <v>4</v>
      </c>
      <c r="J1925" s="4">
        <v>0</v>
      </c>
      <c r="K1925" s="21">
        <v>0.9657</v>
      </c>
      <c r="L1925" s="21">
        <v>4.2900000000000001E-2</v>
      </c>
      <c r="M1925" s="4">
        <v>0</v>
      </c>
      <c r="N1925" s="4">
        <v>0</v>
      </c>
      <c r="O1925" s="4">
        <v>0</v>
      </c>
      <c r="P1925" s="4">
        <v>80</v>
      </c>
      <c r="Q1925" s="15">
        <v>0</v>
      </c>
      <c r="R1925" s="15">
        <v>6083.73</v>
      </c>
      <c r="S1925" s="15">
        <v>1629.16</v>
      </c>
      <c r="T1925" s="15">
        <v>468395.39</v>
      </c>
      <c r="U1925" s="22">
        <f t="shared" si="150"/>
        <v>426323.62</v>
      </c>
      <c r="V1925" s="23">
        <f t="shared" si="151"/>
        <v>8.9821059084292054E-2</v>
      </c>
      <c r="W1925" s="24">
        <f>Parametros!$B$4*H1925+Parametros!$B$5*K1925*100+Parametros!$B$6*P1925+Parametros!$B$7*(1-L1925)*100</f>
        <v>90.442499999999995</v>
      </c>
      <c r="X1925" s="16">
        <f>INDEX('Tasa Referencia'!$B$2:$B$37,MATCH(B1925,'Tasa Referencia'!$A$2:$A$37,0))</f>
        <v>0.10920000000000001</v>
      </c>
      <c r="Y1925" s="16">
        <f>INDEX('Catalogo Proveedores'!$N$2:$N$101,MATCH(A1925,'Catalogo Proveedores'!$A$2:$A$101,0))</f>
        <v>2.4399999999999998E-2</v>
      </c>
      <c r="Z1925" s="14">
        <v>6.9999999999999999E-4</v>
      </c>
      <c r="AA1925" s="16">
        <f t="shared" si="152"/>
        <v>0.1343</v>
      </c>
      <c r="AB1925" s="25">
        <f t="shared" si="153"/>
        <v>1.055664232244502E-2</v>
      </c>
      <c r="AC1925" s="23">
        <f t="shared" si="154"/>
        <v>7.9264416761847034E-2</v>
      </c>
    </row>
    <row r="1926" spans="1:29" x14ac:dyDescent="0.3">
      <c r="A1926" s="4" t="s">
        <v>183</v>
      </c>
      <c r="B1926" s="18">
        <v>45413</v>
      </c>
      <c r="C1926" s="4" t="s">
        <v>281</v>
      </c>
      <c r="D1926" s="4">
        <v>5</v>
      </c>
      <c r="E1926" s="15">
        <v>455000.71</v>
      </c>
      <c r="F1926" s="19">
        <v>1.0630999999999999</v>
      </c>
      <c r="G1926" s="20">
        <v>0</v>
      </c>
      <c r="H1926" s="4">
        <v>89.5</v>
      </c>
      <c r="I1926" s="4">
        <v>6</v>
      </c>
      <c r="J1926" s="4">
        <v>0</v>
      </c>
      <c r="K1926" s="21">
        <v>0.98129999999999995</v>
      </c>
      <c r="L1926" s="21">
        <v>2.41E-2</v>
      </c>
      <c r="M1926" s="4">
        <v>1</v>
      </c>
      <c r="N1926" s="4">
        <v>0</v>
      </c>
      <c r="O1926" s="4">
        <v>0</v>
      </c>
      <c r="P1926" s="4">
        <v>85.5</v>
      </c>
      <c r="Q1926" s="15">
        <v>7235.84</v>
      </c>
      <c r="R1926" s="15">
        <v>5912.62</v>
      </c>
      <c r="S1926" s="15">
        <v>988.04</v>
      </c>
      <c r="T1926" s="15">
        <v>495093.41</v>
      </c>
      <c r="U1926" s="22">
        <f t="shared" si="150"/>
        <v>467161.13000000006</v>
      </c>
      <c r="V1926" s="23">
        <f t="shared" si="151"/>
        <v>5.6418201971219759E-2</v>
      </c>
      <c r="W1926" s="24">
        <f>Parametros!$B$4*H1926+Parametros!$B$5*K1926*100+Parametros!$B$6*P1926+Parametros!$B$7*(1-L1926)*100</f>
        <v>92.502499999999998</v>
      </c>
      <c r="X1926" s="16">
        <f>INDEX('Tasa Referencia'!$B$2:$B$37,MATCH(B1926,'Tasa Referencia'!$A$2:$A$37,0))</f>
        <v>0.1077</v>
      </c>
      <c r="Y1926" s="16">
        <f>INDEX('Catalogo Proveedores'!$N$2:$N$101,MATCH(A1926,'Catalogo Proveedores'!$A$2:$A$101,0))</f>
        <v>2.4399999999999998E-2</v>
      </c>
      <c r="Z1926" s="14">
        <v>3.2699999999999999E-3</v>
      </c>
      <c r="AA1926" s="16">
        <f t="shared" si="152"/>
        <v>0.13536999999999999</v>
      </c>
      <c r="AB1926" s="25">
        <f t="shared" si="153"/>
        <v>1.0636047270336624E-2</v>
      </c>
      <c r="AC1926" s="23">
        <f t="shared" si="154"/>
        <v>4.5782154700883135E-2</v>
      </c>
    </row>
    <row r="1927" spans="1:29" x14ac:dyDescent="0.3">
      <c r="A1927" s="4" t="s">
        <v>183</v>
      </c>
      <c r="B1927" s="18">
        <v>45444</v>
      </c>
      <c r="C1927" s="4" t="s">
        <v>281</v>
      </c>
      <c r="D1927" s="4">
        <v>6</v>
      </c>
      <c r="E1927" s="15">
        <v>417004.28</v>
      </c>
      <c r="F1927" s="19">
        <v>1.0630999999999999</v>
      </c>
      <c r="G1927" s="20">
        <v>0</v>
      </c>
      <c r="H1927" s="4">
        <v>92.5</v>
      </c>
      <c r="I1927" s="4">
        <v>4</v>
      </c>
      <c r="J1927" s="4">
        <v>0</v>
      </c>
      <c r="K1927" s="21">
        <v>0.96250000000000002</v>
      </c>
      <c r="L1927" s="21">
        <v>4.3900000000000002E-2</v>
      </c>
      <c r="M1927" s="4">
        <v>0</v>
      </c>
      <c r="N1927" s="4">
        <v>0</v>
      </c>
      <c r="O1927" s="4">
        <v>0</v>
      </c>
      <c r="P1927" s="4">
        <v>82</v>
      </c>
      <c r="Q1927" s="15">
        <v>0</v>
      </c>
      <c r="R1927" s="15">
        <v>10094.6</v>
      </c>
      <c r="S1927" s="15">
        <v>1646.3</v>
      </c>
      <c r="T1927" s="15">
        <v>457228.58</v>
      </c>
      <c r="U1927" s="22">
        <f t="shared" si="150"/>
        <v>425452.58</v>
      </c>
      <c r="V1927" s="23">
        <f t="shared" si="151"/>
        <v>6.9496968015428956E-2</v>
      </c>
      <c r="W1927" s="24">
        <f>Parametros!$B$4*H1927+Parametros!$B$5*K1927*100+Parametros!$B$6*P1927+Parametros!$B$7*(1-L1927)*100</f>
        <v>91.991500000000002</v>
      </c>
      <c r="X1927" s="16">
        <f>INDEX('Tasa Referencia'!$B$2:$B$37,MATCH(B1927,'Tasa Referencia'!$A$2:$A$37,0))</f>
        <v>0.1045</v>
      </c>
      <c r="Y1927" s="16">
        <f>INDEX('Catalogo Proveedores'!$N$2:$N$101,MATCH(A1927,'Catalogo Proveedores'!$A$2:$A$101,0))</f>
        <v>2.4399999999999998E-2</v>
      </c>
      <c r="Z1927" s="14">
        <v>1.8699999999999999E-3</v>
      </c>
      <c r="AA1927" s="16">
        <f t="shared" si="152"/>
        <v>0.13077</v>
      </c>
      <c r="AB1927" s="25">
        <f t="shared" si="153"/>
        <v>1.0294192406188341E-2</v>
      </c>
      <c r="AC1927" s="23">
        <f t="shared" si="154"/>
        <v>5.9202775609240615E-2</v>
      </c>
    </row>
    <row r="1928" spans="1:29" x14ac:dyDescent="0.3">
      <c r="A1928" s="4" t="s">
        <v>183</v>
      </c>
      <c r="B1928" s="18">
        <v>45474</v>
      </c>
      <c r="C1928" s="4" t="s">
        <v>281</v>
      </c>
      <c r="D1928" s="4">
        <v>7</v>
      </c>
      <c r="E1928" s="15">
        <v>441907.46</v>
      </c>
      <c r="F1928" s="19">
        <v>1.0630999999999999</v>
      </c>
      <c r="G1928" s="20">
        <v>0</v>
      </c>
      <c r="H1928" s="4">
        <v>96.4</v>
      </c>
      <c r="I1928" s="4">
        <v>9</v>
      </c>
      <c r="J1928" s="4">
        <v>0</v>
      </c>
      <c r="K1928" s="21">
        <v>1</v>
      </c>
      <c r="L1928" s="21">
        <v>1.47E-2</v>
      </c>
      <c r="M1928" s="4">
        <v>0</v>
      </c>
      <c r="N1928" s="4">
        <v>0</v>
      </c>
      <c r="O1928" s="4">
        <v>0</v>
      </c>
      <c r="P1928" s="4">
        <v>84.8</v>
      </c>
      <c r="Q1928" s="15">
        <v>0</v>
      </c>
      <c r="R1928" s="15">
        <v>2889.82</v>
      </c>
      <c r="S1928" s="15">
        <v>583.20000000000005</v>
      </c>
      <c r="T1928" s="15">
        <v>500506.81</v>
      </c>
      <c r="U1928" s="22">
        <f t="shared" si="150"/>
        <v>444214.08</v>
      </c>
      <c r="V1928" s="23">
        <f t="shared" si="151"/>
        <v>0.11247145668207788</v>
      </c>
      <c r="W1928" s="24">
        <f>Parametros!$B$4*H1928+Parametros!$B$5*K1928*100+Parametros!$B$6*P1928+Parametros!$B$7*(1-L1928)*100</f>
        <v>95.479500000000002</v>
      </c>
      <c r="X1928" s="16">
        <f>INDEX('Tasa Referencia'!$B$2:$B$37,MATCH(B1928,'Tasa Referencia'!$A$2:$A$37,0))</f>
        <v>0.1027</v>
      </c>
      <c r="Y1928" s="16">
        <f>INDEX('Catalogo Proveedores'!$N$2:$N$101,MATCH(A1928,'Catalogo Proveedores'!$A$2:$A$101,0))</f>
        <v>2.4399999999999998E-2</v>
      </c>
      <c r="Z1928" s="14">
        <v>3.6700000000000001E-3</v>
      </c>
      <c r="AA1928" s="16">
        <f t="shared" si="152"/>
        <v>0.13077</v>
      </c>
      <c r="AB1928" s="25">
        <f t="shared" si="153"/>
        <v>1.0294192406188341E-2</v>
      </c>
      <c r="AC1928" s="23">
        <f t="shared" si="154"/>
        <v>0.10217726427588954</v>
      </c>
    </row>
    <row r="1929" spans="1:29" x14ac:dyDescent="0.3">
      <c r="A1929" s="4" t="s">
        <v>183</v>
      </c>
      <c r="B1929" s="18">
        <v>45505</v>
      </c>
      <c r="C1929" s="4" t="s">
        <v>281</v>
      </c>
      <c r="D1929" s="4">
        <v>8</v>
      </c>
      <c r="E1929" s="15">
        <v>399557.63</v>
      </c>
      <c r="F1929" s="19">
        <v>1.1384000000000001</v>
      </c>
      <c r="G1929" s="20">
        <v>7.0800000000000002E-2</v>
      </c>
      <c r="H1929" s="4">
        <v>91.9</v>
      </c>
      <c r="I1929" s="4">
        <v>5</v>
      </c>
      <c r="J1929" s="4">
        <v>1</v>
      </c>
      <c r="K1929" s="21">
        <v>0.70740000000000003</v>
      </c>
      <c r="L1929" s="21">
        <v>2.46E-2</v>
      </c>
      <c r="M1929" s="4">
        <v>4</v>
      </c>
      <c r="N1929" s="4">
        <v>1</v>
      </c>
      <c r="O1929" s="4">
        <v>4.5999999999999996</v>
      </c>
      <c r="P1929" s="4">
        <v>76.5</v>
      </c>
      <c r="Q1929" s="15">
        <v>30622.26</v>
      </c>
      <c r="R1929" s="15">
        <v>5138.5</v>
      </c>
      <c r="S1929" s="15">
        <v>1124.56</v>
      </c>
      <c r="T1929" s="15">
        <v>376140.19</v>
      </c>
      <c r="U1929" s="22">
        <f t="shared" si="150"/>
        <v>434193.83</v>
      </c>
      <c r="V1929" s="23">
        <f t="shared" si="151"/>
        <v>-0.15434043354952315</v>
      </c>
      <c r="W1929" s="24">
        <f>Parametros!$B$4*H1929+Parametros!$B$5*K1929*100+Parametros!$B$6*P1929+Parametros!$B$7*(1-L1929)*100</f>
        <v>83.317999999999998</v>
      </c>
      <c r="X1929" s="16">
        <f>INDEX('Tasa Referencia'!$B$2:$B$37,MATCH(B1929,'Tasa Referencia'!$A$2:$A$37,0))</f>
        <v>0.1017</v>
      </c>
      <c r="Y1929" s="16">
        <f>INDEX('Catalogo Proveedores'!$N$2:$N$101,MATCH(A1929,'Catalogo Proveedores'!$A$2:$A$101,0))</f>
        <v>2.4399999999999998E-2</v>
      </c>
      <c r="Z1929" s="14">
        <v>8.0000000000000007E-5</v>
      </c>
      <c r="AA1929" s="16">
        <f t="shared" si="152"/>
        <v>0.12617999999999999</v>
      </c>
      <c r="AB1929" s="25">
        <f t="shared" si="153"/>
        <v>9.9518077042652919E-3</v>
      </c>
      <c r="AC1929" s="23">
        <f t="shared" si="154"/>
        <v>-0.16429224125378844</v>
      </c>
    </row>
    <row r="1930" spans="1:29" x14ac:dyDescent="0.3">
      <c r="A1930" s="4" t="s">
        <v>183</v>
      </c>
      <c r="B1930" s="18">
        <v>45536</v>
      </c>
      <c r="C1930" s="4" t="s">
        <v>281</v>
      </c>
      <c r="D1930" s="4">
        <v>9</v>
      </c>
      <c r="E1930" s="15">
        <v>441249.13</v>
      </c>
      <c r="F1930" s="19">
        <v>1.1384000000000001</v>
      </c>
      <c r="G1930" s="20">
        <v>0</v>
      </c>
      <c r="H1930" s="4">
        <v>92.4</v>
      </c>
      <c r="I1930" s="4">
        <v>5</v>
      </c>
      <c r="J1930" s="4">
        <v>1</v>
      </c>
      <c r="K1930" s="21">
        <v>0.8548</v>
      </c>
      <c r="L1930" s="21">
        <v>3.1800000000000002E-2</v>
      </c>
      <c r="M1930" s="4">
        <v>2</v>
      </c>
      <c r="N1930" s="4">
        <v>1</v>
      </c>
      <c r="O1930" s="4">
        <v>6.7</v>
      </c>
      <c r="P1930" s="4">
        <v>84.4</v>
      </c>
      <c r="Q1930" s="15">
        <v>27030.83</v>
      </c>
      <c r="R1930" s="15">
        <v>5079.0200000000004</v>
      </c>
      <c r="S1930" s="15">
        <v>1528.06</v>
      </c>
      <c r="T1930" s="15">
        <v>458273.95</v>
      </c>
      <c r="U1930" s="22">
        <f t="shared" si="150"/>
        <v>471830.92000000004</v>
      </c>
      <c r="V1930" s="23">
        <f t="shared" si="151"/>
        <v>-2.9582676475501238E-2</v>
      </c>
      <c r="W1930" s="24">
        <f>Parametros!$B$4*H1930+Parametros!$B$5*K1930*100+Parametros!$B$6*P1930+Parametros!$B$7*(1-L1930)*100</f>
        <v>89.387</v>
      </c>
      <c r="X1930" s="16">
        <f>INDEX('Tasa Referencia'!$B$2:$B$37,MATCH(B1930,'Tasa Referencia'!$A$2:$A$37,0))</f>
        <v>9.7900000000000001E-2</v>
      </c>
      <c r="Y1930" s="16">
        <f>INDEX('Catalogo Proveedores'!$N$2:$N$101,MATCH(A1930,'Catalogo Proveedores'!$A$2:$A$101,0))</f>
        <v>2.4399999999999998E-2</v>
      </c>
      <c r="Z1930" s="14">
        <v>1.89E-3</v>
      </c>
      <c r="AA1930" s="16">
        <f t="shared" si="152"/>
        <v>0.12418999999999999</v>
      </c>
      <c r="AB1930" s="25">
        <f t="shared" si="153"/>
        <v>9.8029687338767602E-3</v>
      </c>
      <c r="AC1930" s="23">
        <f t="shared" si="154"/>
        <v>-3.9385645209377998E-2</v>
      </c>
    </row>
    <row r="1931" spans="1:29" x14ac:dyDescent="0.3">
      <c r="A1931" s="4" t="s">
        <v>183</v>
      </c>
      <c r="B1931" s="18">
        <v>45566</v>
      </c>
      <c r="C1931" s="4" t="s">
        <v>281</v>
      </c>
      <c r="D1931" s="4">
        <v>10</v>
      </c>
      <c r="E1931" s="15">
        <v>377293.7</v>
      </c>
      <c r="F1931" s="19">
        <v>1.1384000000000001</v>
      </c>
      <c r="G1931" s="20">
        <v>0</v>
      </c>
      <c r="H1931" s="4">
        <v>95.8</v>
      </c>
      <c r="I1931" s="4">
        <v>6</v>
      </c>
      <c r="J1931" s="4">
        <v>0</v>
      </c>
      <c r="K1931" s="21">
        <v>0.94750000000000001</v>
      </c>
      <c r="L1931" s="21">
        <v>1.24E-2</v>
      </c>
      <c r="M1931" s="4">
        <v>1</v>
      </c>
      <c r="N1931" s="4">
        <v>0</v>
      </c>
      <c r="O1931" s="4">
        <v>0</v>
      </c>
      <c r="P1931" s="4">
        <v>78.5</v>
      </c>
      <c r="Q1931" s="15">
        <v>13994.77</v>
      </c>
      <c r="R1931" s="15">
        <v>2543.63</v>
      </c>
      <c r="S1931" s="15">
        <v>420.07</v>
      </c>
      <c r="T1931" s="15">
        <v>408293.32</v>
      </c>
      <c r="U1931" s="22">
        <f t="shared" si="150"/>
        <v>393412.03</v>
      </c>
      <c r="V1931" s="23">
        <f t="shared" si="151"/>
        <v>3.6447547072286118E-2</v>
      </c>
      <c r="W1931" s="24">
        <f>Parametros!$B$4*H1931+Parametros!$B$5*K1931*100+Parametros!$B$6*P1931+Parametros!$B$7*(1-L1931)*100</f>
        <v>92.468999999999994</v>
      </c>
      <c r="X1931" s="16">
        <f>INDEX('Tasa Referencia'!$B$2:$B$37,MATCH(B1931,'Tasa Referencia'!$A$2:$A$37,0))</f>
        <v>9.5200000000000007E-2</v>
      </c>
      <c r="Y1931" s="16">
        <f>INDEX('Catalogo Proveedores'!$N$2:$N$101,MATCH(A1931,'Catalogo Proveedores'!$A$2:$A$101,0))</f>
        <v>2.4399999999999998E-2</v>
      </c>
      <c r="Z1931" s="14">
        <v>2.7E-4</v>
      </c>
      <c r="AA1931" s="16">
        <f t="shared" si="152"/>
        <v>0.11987000000000002</v>
      </c>
      <c r="AB1931" s="25">
        <f t="shared" si="153"/>
        <v>9.4790280145573558E-3</v>
      </c>
      <c r="AC1931" s="23">
        <f t="shared" si="154"/>
        <v>2.6968519057728763E-2</v>
      </c>
    </row>
    <row r="1932" spans="1:29" x14ac:dyDescent="0.3">
      <c r="A1932" s="4" t="s">
        <v>183</v>
      </c>
      <c r="B1932" s="18">
        <v>45597</v>
      </c>
      <c r="C1932" s="4" t="s">
        <v>281</v>
      </c>
      <c r="D1932" s="4">
        <v>11</v>
      </c>
      <c r="E1932" s="15">
        <v>403285.39</v>
      </c>
      <c r="F1932" s="19">
        <v>1.1384000000000001</v>
      </c>
      <c r="G1932" s="20">
        <v>0</v>
      </c>
      <c r="H1932" s="4">
        <v>94.9</v>
      </c>
      <c r="I1932" s="4">
        <v>6</v>
      </c>
      <c r="J1932" s="4">
        <v>0</v>
      </c>
      <c r="K1932" s="21">
        <v>0.9677</v>
      </c>
      <c r="L1932" s="21">
        <v>1.9800000000000002E-2</v>
      </c>
      <c r="M1932" s="4">
        <v>0</v>
      </c>
      <c r="N1932" s="4">
        <v>0</v>
      </c>
      <c r="O1932" s="4">
        <v>0</v>
      </c>
      <c r="P1932" s="4">
        <v>75.099999999999994</v>
      </c>
      <c r="Q1932" s="15">
        <v>0</v>
      </c>
      <c r="R1932" s="15">
        <v>2906.46</v>
      </c>
      <c r="S1932" s="15">
        <v>719.81</v>
      </c>
      <c r="T1932" s="15">
        <v>431942.64</v>
      </c>
      <c r="U1932" s="22">
        <f t="shared" si="150"/>
        <v>405472.04000000004</v>
      </c>
      <c r="V1932" s="23">
        <f t="shared" si="151"/>
        <v>6.1282674014308883E-2</v>
      </c>
      <c r="W1932" s="24">
        <f>Parametros!$B$4*H1932+Parametros!$B$5*K1932*100+Parametros!$B$6*P1932+Parametros!$B$7*(1-L1932)*100</f>
        <v>91.969000000000008</v>
      </c>
      <c r="X1932" s="16">
        <f>INDEX('Tasa Referencia'!$B$2:$B$37,MATCH(B1932,'Tasa Referencia'!$A$2:$A$37,0))</f>
        <v>9.5600000000000004E-2</v>
      </c>
      <c r="Y1932" s="16">
        <f>INDEX('Catalogo Proveedores'!$N$2:$N$101,MATCH(A1932,'Catalogo Proveedores'!$A$2:$A$101,0))</f>
        <v>2.4399999999999998E-2</v>
      </c>
      <c r="Z1932" s="14">
        <v>-1.9E-3</v>
      </c>
      <c r="AA1932" s="16">
        <f t="shared" si="152"/>
        <v>0.1181</v>
      </c>
      <c r="AB1932" s="25">
        <f t="shared" si="153"/>
        <v>9.3459713832941826E-3</v>
      </c>
      <c r="AC1932" s="23">
        <f t="shared" si="154"/>
        <v>5.19367026310147E-2</v>
      </c>
    </row>
    <row r="1933" spans="1:29" x14ac:dyDescent="0.3">
      <c r="A1933" s="4" t="s">
        <v>183</v>
      </c>
      <c r="B1933" s="18">
        <v>45627</v>
      </c>
      <c r="C1933" s="4" t="s">
        <v>281</v>
      </c>
      <c r="D1933" s="4">
        <v>12</v>
      </c>
      <c r="E1933" s="15">
        <v>365031.75</v>
      </c>
      <c r="F1933" s="19">
        <v>1.1384000000000001</v>
      </c>
      <c r="G1933" s="20">
        <v>0</v>
      </c>
      <c r="H1933" s="4">
        <v>98.5</v>
      </c>
      <c r="I1933" s="4">
        <v>5</v>
      </c>
      <c r="J1933" s="4">
        <v>0</v>
      </c>
      <c r="K1933" s="21">
        <v>0.92549999999999999</v>
      </c>
      <c r="L1933" s="21">
        <v>8.2000000000000007E-3</v>
      </c>
      <c r="M1933" s="4">
        <v>0</v>
      </c>
      <c r="N1933" s="4">
        <v>0</v>
      </c>
      <c r="O1933" s="4">
        <v>0</v>
      </c>
      <c r="P1933" s="4">
        <v>83.1</v>
      </c>
      <c r="Q1933" s="15">
        <v>0</v>
      </c>
      <c r="R1933" s="15">
        <v>942.9</v>
      </c>
      <c r="S1933" s="15">
        <v>270.47000000000003</v>
      </c>
      <c r="T1933" s="15">
        <v>421413.76</v>
      </c>
      <c r="U1933" s="22">
        <f t="shared" si="150"/>
        <v>365704.18000000005</v>
      </c>
      <c r="V1933" s="23">
        <f t="shared" si="151"/>
        <v>0.13219686988863383</v>
      </c>
      <c r="W1933" s="24">
        <f>Parametros!$B$4*H1933+Parametros!$B$5*K1933*100+Parametros!$B$6*P1933+Parametros!$B$7*(1-L1933)*100</f>
        <v>93.736999999999995</v>
      </c>
      <c r="X1933" s="16">
        <f>INDEX('Tasa Referencia'!$B$2:$B$37,MATCH(B1933,'Tasa Referencia'!$A$2:$A$37,0))</f>
        <v>9.2399999999999996E-2</v>
      </c>
      <c r="Y1933" s="16">
        <f>INDEX('Catalogo Proveedores'!$N$2:$N$101,MATCH(A1933,'Catalogo Proveedores'!$A$2:$A$101,0))</f>
        <v>2.4399999999999998E-2</v>
      </c>
      <c r="Z1933" s="14">
        <v>-2.3800000000000002E-3</v>
      </c>
      <c r="AA1933" s="16">
        <f t="shared" si="152"/>
        <v>0.11441999999999999</v>
      </c>
      <c r="AB1933" s="25">
        <f t="shared" si="153"/>
        <v>9.0687147134977941E-3</v>
      </c>
      <c r="AC1933" s="23">
        <f t="shared" si="154"/>
        <v>0.12312815517513603</v>
      </c>
    </row>
    <row r="1934" spans="1:29" x14ac:dyDescent="0.3">
      <c r="A1934" s="4" t="s">
        <v>183</v>
      </c>
      <c r="B1934" s="18">
        <v>45658</v>
      </c>
      <c r="C1934" s="4" t="s">
        <v>282</v>
      </c>
      <c r="D1934" s="4">
        <v>1</v>
      </c>
      <c r="E1934" s="15">
        <v>412694.58</v>
      </c>
      <c r="F1934" s="19">
        <v>1.1384000000000001</v>
      </c>
      <c r="G1934" s="20">
        <v>0</v>
      </c>
      <c r="H1934" s="4">
        <v>98.5</v>
      </c>
      <c r="I1934" s="4">
        <v>4</v>
      </c>
      <c r="J1934" s="4">
        <v>0</v>
      </c>
      <c r="K1934" s="21">
        <v>0.95350000000000001</v>
      </c>
      <c r="L1934" s="21">
        <v>7.1999999999999998E-3</v>
      </c>
      <c r="M1934" s="4">
        <v>0</v>
      </c>
      <c r="N1934" s="4">
        <v>0</v>
      </c>
      <c r="O1934" s="4">
        <v>0</v>
      </c>
      <c r="P1934" s="4">
        <v>84</v>
      </c>
      <c r="Q1934" s="15">
        <v>0</v>
      </c>
      <c r="R1934" s="15">
        <v>1527.75</v>
      </c>
      <c r="S1934" s="15">
        <v>267.01</v>
      </c>
      <c r="T1934" s="15">
        <v>474464.7</v>
      </c>
      <c r="U1934" s="22">
        <f t="shared" si="150"/>
        <v>413955.32</v>
      </c>
      <c r="V1934" s="23">
        <f t="shared" si="151"/>
        <v>0.12753189014904587</v>
      </c>
      <c r="W1934" s="24">
        <f>Parametros!$B$4*H1934+Parametros!$B$5*K1934*100+Parametros!$B$6*P1934+Parametros!$B$7*(1-L1934)*100</f>
        <v>94.771999999999991</v>
      </c>
      <c r="X1934" s="16">
        <f>INDEX('Tasa Referencia'!$B$2:$B$37,MATCH(B1934,'Tasa Referencia'!$A$2:$A$37,0))</f>
        <v>8.8900000000000007E-2</v>
      </c>
      <c r="Y1934" s="16">
        <f>INDEX('Catalogo Proveedores'!$N$2:$N$101,MATCH(A1934,'Catalogo Proveedores'!$A$2:$A$101,0))</f>
        <v>2.4399999999999998E-2</v>
      </c>
      <c r="Z1934" s="14">
        <v>-1.66E-3</v>
      </c>
      <c r="AA1934" s="16">
        <f t="shared" si="152"/>
        <v>0.11164000000000002</v>
      </c>
      <c r="AB1934" s="25">
        <f t="shared" si="153"/>
        <v>8.8587083520244025E-3</v>
      </c>
      <c r="AC1934" s="23">
        <f t="shared" si="154"/>
        <v>0.11867318179702147</v>
      </c>
    </row>
    <row r="1935" spans="1:29" x14ac:dyDescent="0.3">
      <c r="A1935" s="4" t="s">
        <v>183</v>
      </c>
      <c r="B1935" s="18">
        <v>45689</v>
      </c>
      <c r="C1935" s="4" t="s">
        <v>282</v>
      </c>
      <c r="D1935" s="4">
        <v>2</v>
      </c>
      <c r="E1935" s="15">
        <v>375430.78</v>
      </c>
      <c r="F1935" s="19">
        <v>1.1384000000000001</v>
      </c>
      <c r="G1935" s="20">
        <v>0</v>
      </c>
      <c r="H1935" s="4">
        <v>96.7</v>
      </c>
      <c r="I1935" s="4">
        <v>7</v>
      </c>
      <c r="J1935" s="4">
        <v>0</v>
      </c>
      <c r="K1935" s="21">
        <v>0.95979999999999999</v>
      </c>
      <c r="L1935" s="21">
        <v>1.21E-2</v>
      </c>
      <c r="M1935" s="4">
        <v>0</v>
      </c>
      <c r="N1935" s="4">
        <v>1</v>
      </c>
      <c r="O1935" s="4">
        <v>27.1</v>
      </c>
      <c r="P1935" s="4">
        <v>79.5</v>
      </c>
      <c r="Q1935" s="15">
        <v>25029.759999999998</v>
      </c>
      <c r="R1935" s="15">
        <v>2001.68</v>
      </c>
      <c r="S1935" s="15">
        <v>408.99</v>
      </c>
      <c r="T1935" s="15">
        <v>430424.37</v>
      </c>
      <c r="U1935" s="22">
        <f t="shared" si="150"/>
        <v>402053.23000000004</v>
      </c>
      <c r="V1935" s="23">
        <f t="shared" si="151"/>
        <v>6.5914344022853441E-2</v>
      </c>
      <c r="W1935" s="24">
        <f>Parametros!$B$4*H1935+Parametros!$B$5*K1935*100+Parametros!$B$6*P1935+Parametros!$B$7*(1-L1935)*100</f>
        <v>93.357500000000002</v>
      </c>
      <c r="X1935" s="16">
        <f>INDEX('Tasa Referencia'!$B$2:$B$37,MATCH(B1935,'Tasa Referencia'!$A$2:$A$37,0))</f>
        <v>8.8300000000000003E-2</v>
      </c>
      <c r="Y1935" s="16">
        <f>INDEX('Catalogo Proveedores'!$N$2:$N$101,MATCH(A1935,'Catalogo Proveedores'!$A$2:$A$101,0))</f>
        <v>2.4399999999999998E-2</v>
      </c>
      <c r="Z1935" s="14">
        <v>-2.8400000000000001E-3</v>
      </c>
      <c r="AA1935" s="16">
        <f t="shared" si="152"/>
        <v>0.10986</v>
      </c>
      <c r="AB1935" s="25">
        <f t="shared" si="153"/>
        <v>8.7239908950551559E-3</v>
      </c>
      <c r="AC1935" s="23">
        <f t="shared" si="154"/>
        <v>5.7190353127798285E-2</v>
      </c>
    </row>
    <row r="1936" spans="1:29" x14ac:dyDescent="0.3">
      <c r="A1936" s="4" t="s">
        <v>183</v>
      </c>
      <c r="B1936" s="18">
        <v>45717</v>
      </c>
      <c r="C1936" s="4" t="s">
        <v>282</v>
      </c>
      <c r="D1936" s="4">
        <v>3</v>
      </c>
      <c r="E1936" s="15">
        <v>424563.3</v>
      </c>
      <c r="F1936" s="19">
        <v>1.1384000000000001</v>
      </c>
      <c r="G1936" s="20">
        <v>0</v>
      </c>
      <c r="H1936" s="4">
        <v>94.4</v>
      </c>
      <c r="I1936" s="4">
        <v>6</v>
      </c>
      <c r="J1936" s="4">
        <v>0</v>
      </c>
      <c r="K1936" s="21">
        <v>0.93530000000000002</v>
      </c>
      <c r="L1936" s="21">
        <v>2.5499999999999998E-2</v>
      </c>
      <c r="M1936" s="4">
        <v>1</v>
      </c>
      <c r="N1936" s="4">
        <v>0</v>
      </c>
      <c r="O1936" s="4">
        <v>0</v>
      </c>
      <c r="P1936" s="4">
        <v>82.6</v>
      </c>
      <c r="Q1936" s="15">
        <v>1412.25</v>
      </c>
      <c r="R1936" s="15">
        <v>6047.56</v>
      </c>
      <c r="S1936" s="15">
        <v>975.89</v>
      </c>
      <c r="T1936" s="15">
        <v>445169.77</v>
      </c>
      <c r="U1936" s="22">
        <f t="shared" si="150"/>
        <v>431047.22</v>
      </c>
      <c r="V1936" s="23">
        <f t="shared" si="151"/>
        <v>3.1723964545031992E-2</v>
      </c>
      <c r="W1936" s="24">
        <f>Parametros!$B$4*H1936+Parametros!$B$5*K1936*100+Parametros!$B$6*P1936+Parametros!$B$7*(1-L1936)*100</f>
        <v>92.236500000000007</v>
      </c>
      <c r="X1936" s="16">
        <f>INDEX('Tasa Referencia'!$B$2:$B$37,MATCH(B1936,'Tasa Referencia'!$A$2:$A$37,0))</f>
        <v>8.6800000000000002E-2</v>
      </c>
      <c r="Y1936" s="16">
        <f>INDEX('Catalogo Proveedores'!$N$2:$N$101,MATCH(A1936,'Catalogo Proveedores'!$A$2:$A$101,0))</f>
        <v>2.4399999999999998E-2</v>
      </c>
      <c r="Z1936" s="14">
        <v>-6.1500000000000001E-3</v>
      </c>
      <c r="AA1936" s="16">
        <f t="shared" si="152"/>
        <v>0.10504999999999999</v>
      </c>
      <c r="AB1936" s="25">
        <f t="shared" si="153"/>
        <v>8.3589578489591254E-3</v>
      </c>
      <c r="AC1936" s="23">
        <f t="shared" si="154"/>
        <v>2.3365006696072867E-2</v>
      </c>
    </row>
    <row r="1937" spans="1:29" x14ac:dyDescent="0.3">
      <c r="A1937" s="4" t="s">
        <v>183</v>
      </c>
      <c r="B1937" s="18">
        <v>45748</v>
      </c>
      <c r="C1937" s="4" t="s">
        <v>282</v>
      </c>
      <c r="D1937" s="4">
        <v>4</v>
      </c>
      <c r="E1937" s="15">
        <v>427207.19</v>
      </c>
      <c r="F1937" s="19">
        <v>1.1384000000000001</v>
      </c>
      <c r="G1937" s="20">
        <v>0</v>
      </c>
      <c r="H1937" s="4">
        <v>94.2</v>
      </c>
      <c r="I1937" s="4">
        <v>4</v>
      </c>
      <c r="J1937" s="4">
        <v>0</v>
      </c>
      <c r="K1937" s="21">
        <v>0.9214</v>
      </c>
      <c r="L1937" s="21">
        <v>2.4299999999999999E-2</v>
      </c>
      <c r="M1937" s="4">
        <v>0</v>
      </c>
      <c r="N1937" s="4">
        <v>1</v>
      </c>
      <c r="O1937" s="4">
        <v>33.799999999999997</v>
      </c>
      <c r="P1937" s="4">
        <v>76.900000000000006</v>
      </c>
      <c r="Q1937" s="15">
        <v>77769.83</v>
      </c>
      <c r="R1937" s="15">
        <v>3451.83</v>
      </c>
      <c r="S1937" s="15">
        <v>934.39</v>
      </c>
      <c r="T1937" s="15">
        <v>444492.08</v>
      </c>
      <c r="U1937" s="22">
        <f t="shared" si="150"/>
        <v>507494.46</v>
      </c>
      <c r="V1937" s="23">
        <f t="shared" si="151"/>
        <v>-0.14174016328929867</v>
      </c>
      <c r="W1937" s="24">
        <f>Parametros!$B$4*H1937+Parametros!$B$5*K1937*100+Parametros!$B$6*P1937+Parametros!$B$7*(1-L1937)*100</f>
        <v>90.627499999999984</v>
      </c>
      <c r="X1937" s="16">
        <f>INDEX('Tasa Referencia'!$B$2:$B$37,MATCH(B1937,'Tasa Referencia'!$A$2:$A$37,0))</f>
        <v>8.4000000000000005E-2</v>
      </c>
      <c r="Y1937" s="16">
        <f>INDEX('Catalogo Proveedores'!$N$2:$N$101,MATCH(A1937,'Catalogo Proveedores'!$A$2:$A$101,0))</f>
        <v>2.4399999999999998E-2</v>
      </c>
      <c r="Z1937" s="14">
        <v>-6.4200000000000004E-3</v>
      </c>
      <c r="AA1937" s="16">
        <f t="shared" si="152"/>
        <v>0.10198</v>
      </c>
      <c r="AB1937" s="25">
        <f t="shared" si="153"/>
        <v>8.1252119564274583E-3</v>
      </c>
      <c r="AC1937" s="23">
        <f t="shared" si="154"/>
        <v>-0.14986537524572613</v>
      </c>
    </row>
    <row r="1938" spans="1:29" x14ac:dyDescent="0.3">
      <c r="A1938" s="4" t="s">
        <v>183</v>
      </c>
      <c r="B1938" s="18">
        <v>45778</v>
      </c>
      <c r="C1938" s="4" t="s">
        <v>282</v>
      </c>
      <c r="D1938" s="4">
        <v>5</v>
      </c>
      <c r="E1938" s="15">
        <v>456432.46</v>
      </c>
      <c r="F1938" s="19">
        <v>1.1384000000000001</v>
      </c>
      <c r="G1938" s="20">
        <v>0</v>
      </c>
      <c r="H1938" s="4">
        <v>89.5</v>
      </c>
      <c r="I1938" s="4">
        <v>5</v>
      </c>
      <c r="J1938" s="4">
        <v>1</v>
      </c>
      <c r="K1938" s="21">
        <v>0.82210000000000005</v>
      </c>
      <c r="L1938" s="21">
        <v>2.29E-2</v>
      </c>
      <c r="M1938" s="4">
        <v>2</v>
      </c>
      <c r="N1938" s="4">
        <v>2</v>
      </c>
      <c r="O1938" s="4">
        <v>23.8</v>
      </c>
      <c r="P1938" s="4">
        <v>87</v>
      </c>
      <c r="Q1938" s="15">
        <v>72253.789999999994</v>
      </c>
      <c r="R1938" s="15">
        <v>3667.08</v>
      </c>
      <c r="S1938" s="15">
        <v>1213.93</v>
      </c>
      <c r="T1938" s="15">
        <v>449402.72</v>
      </c>
      <c r="U1938" s="22">
        <f t="shared" si="150"/>
        <v>531139.39999999991</v>
      </c>
      <c r="V1938" s="23">
        <f t="shared" si="151"/>
        <v>-0.1818784719416027</v>
      </c>
      <c r="W1938" s="24">
        <f>Parametros!$B$4*H1938+Parametros!$B$5*K1938*100+Parametros!$B$6*P1938+Parametros!$B$7*(1-L1938)*100</f>
        <v>88.044499999999999</v>
      </c>
      <c r="X1938" s="16">
        <f>INDEX('Tasa Referencia'!$B$2:$B$37,MATCH(B1938,'Tasa Referencia'!$A$2:$A$37,0))</f>
        <v>8.1699999999999995E-2</v>
      </c>
      <c r="Y1938" s="16">
        <f>INDEX('Catalogo Proveedores'!$N$2:$N$101,MATCH(A1938,'Catalogo Proveedores'!$A$2:$A$101,0))</f>
        <v>2.4399999999999998E-2</v>
      </c>
      <c r="Z1938" s="14">
        <v>-1.1299999999999999E-3</v>
      </c>
      <c r="AA1938" s="16">
        <f t="shared" si="152"/>
        <v>0.10496999999999999</v>
      </c>
      <c r="AB1938" s="25">
        <f t="shared" si="153"/>
        <v>8.3528743087406543E-3</v>
      </c>
      <c r="AC1938" s="23">
        <f t="shared" si="154"/>
        <v>-0.19023134625034335</v>
      </c>
    </row>
    <row r="1939" spans="1:29" x14ac:dyDescent="0.3">
      <c r="A1939" s="4" t="s">
        <v>183</v>
      </c>
      <c r="B1939" s="18">
        <v>45809</v>
      </c>
      <c r="C1939" s="4" t="s">
        <v>282</v>
      </c>
      <c r="D1939" s="4">
        <v>6</v>
      </c>
      <c r="E1939" s="15">
        <v>447868.81</v>
      </c>
      <c r="F1939" s="19">
        <v>1.1384000000000001</v>
      </c>
      <c r="G1939" s="20">
        <v>0</v>
      </c>
      <c r="H1939" s="4">
        <v>91.2</v>
      </c>
      <c r="I1939" s="4">
        <v>6</v>
      </c>
      <c r="J1939" s="4">
        <v>0</v>
      </c>
      <c r="K1939" s="21">
        <v>0.94630000000000003</v>
      </c>
      <c r="L1939" s="21">
        <v>2.75E-2</v>
      </c>
      <c r="M1939" s="4">
        <v>0</v>
      </c>
      <c r="N1939" s="4">
        <v>0</v>
      </c>
      <c r="O1939" s="4">
        <v>0</v>
      </c>
      <c r="P1939" s="4">
        <v>82.1</v>
      </c>
      <c r="Q1939" s="15">
        <v>0</v>
      </c>
      <c r="R1939" s="15">
        <v>8358.08</v>
      </c>
      <c r="S1939" s="15">
        <v>1110.21</v>
      </c>
      <c r="T1939" s="15">
        <v>484691.09</v>
      </c>
      <c r="U1939" s="22">
        <f t="shared" si="150"/>
        <v>455116.68</v>
      </c>
      <c r="V1939" s="23">
        <f t="shared" si="151"/>
        <v>6.1017028392248825E-2</v>
      </c>
      <c r="W1939" s="24">
        <f>Parametros!$B$4*H1939+Parametros!$B$5*K1939*100+Parametros!$B$6*P1939+Parametros!$B$7*(1-L1939)*100</f>
        <v>91.316500000000005</v>
      </c>
      <c r="X1939" s="16">
        <f>INDEX('Tasa Referencia'!$B$2:$B$37,MATCH(B1939,'Tasa Referencia'!$A$2:$A$37,0))</f>
        <v>8.1600000000000006E-2</v>
      </c>
      <c r="Y1939" s="16">
        <f>INDEX('Catalogo Proveedores'!$N$2:$N$101,MATCH(A1939,'Catalogo Proveedores'!$A$2:$A$101,0))</f>
        <v>2.4399999999999998E-2</v>
      </c>
      <c r="Z1939" s="14">
        <v>6.8999999999999997E-4</v>
      </c>
      <c r="AA1939" s="16">
        <f t="shared" si="152"/>
        <v>0.10669000000000001</v>
      </c>
      <c r="AB1939" s="25">
        <f t="shared" si="153"/>
        <v>8.4835815376456125E-3</v>
      </c>
      <c r="AC1939" s="23">
        <f t="shared" si="154"/>
        <v>5.2533446854603212E-2</v>
      </c>
    </row>
    <row r="1940" spans="1:29" x14ac:dyDescent="0.3">
      <c r="A1940" s="4" t="s">
        <v>183</v>
      </c>
      <c r="B1940" s="18">
        <v>45839</v>
      </c>
      <c r="C1940" s="4" t="s">
        <v>282</v>
      </c>
      <c r="D1940" s="4">
        <v>7</v>
      </c>
      <c r="E1940" s="15">
        <v>441507.77</v>
      </c>
      <c r="F1940" s="19">
        <v>1.1384000000000001</v>
      </c>
      <c r="G1940" s="20">
        <v>0</v>
      </c>
      <c r="H1940" s="4">
        <v>88.7</v>
      </c>
      <c r="I1940" s="4">
        <v>4</v>
      </c>
      <c r="J1940" s="4">
        <v>0</v>
      </c>
      <c r="K1940" s="21">
        <v>0.97660000000000002</v>
      </c>
      <c r="L1940" s="21">
        <v>5.3699999999999998E-2</v>
      </c>
      <c r="M1940" s="4">
        <v>0</v>
      </c>
      <c r="N1940" s="4">
        <v>0</v>
      </c>
      <c r="O1940" s="4">
        <v>0</v>
      </c>
      <c r="P1940" s="4">
        <v>82.5</v>
      </c>
      <c r="Q1940" s="15">
        <v>0</v>
      </c>
      <c r="R1940" s="15">
        <v>13426.72</v>
      </c>
      <c r="S1940" s="15">
        <v>2135.4699999999998</v>
      </c>
      <c r="T1940" s="15">
        <v>479055.41</v>
      </c>
      <c r="U1940" s="22">
        <f t="shared" si="150"/>
        <v>452799.02</v>
      </c>
      <c r="V1940" s="23">
        <f t="shared" si="151"/>
        <v>5.4808670253822953E-2</v>
      </c>
      <c r="W1940" s="24">
        <f>Parametros!$B$4*H1940+Parametros!$B$5*K1940*100+Parametros!$B$6*P1940+Parametros!$B$7*(1-L1940)*100</f>
        <v>91.037499999999994</v>
      </c>
      <c r="X1940" s="16">
        <f>INDEX('Tasa Referencia'!$B$2:$B$37,MATCH(B1940,'Tasa Referencia'!$A$2:$A$37,0))</f>
        <v>8.0699999999999994E-2</v>
      </c>
      <c r="Y1940" s="16">
        <f>INDEX('Catalogo Proveedores'!$N$2:$N$101,MATCH(A1940,'Catalogo Proveedores'!$A$2:$A$101,0))</f>
        <v>2.4399999999999998E-2</v>
      </c>
      <c r="Z1940" s="14">
        <v>-1.08E-3</v>
      </c>
      <c r="AA1940" s="16">
        <f t="shared" si="152"/>
        <v>0.10402</v>
      </c>
      <c r="AB1940" s="25">
        <f t="shared" si="153"/>
        <v>8.2806013876621787E-3</v>
      </c>
      <c r="AC1940" s="23">
        <f t="shared" si="154"/>
        <v>4.6528068866160774E-2</v>
      </c>
    </row>
    <row r="1941" spans="1:29" x14ac:dyDescent="0.3">
      <c r="A1941" s="4" t="s">
        <v>183</v>
      </c>
      <c r="B1941" s="18">
        <v>45870</v>
      </c>
      <c r="C1941" s="4" t="s">
        <v>282</v>
      </c>
      <c r="D1941" s="4">
        <v>8</v>
      </c>
      <c r="E1941" s="15">
        <v>435221.76000000001</v>
      </c>
      <c r="F1941" s="19">
        <v>1.2007000000000001</v>
      </c>
      <c r="G1941" s="20">
        <v>5.4699999999999999E-2</v>
      </c>
      <c r="H1941" s="4">
        <v>87.2</v>
      </c>
      <c r="I1941" s="4">
        <v>5</v>
      </c>
      <c r="J1941" s="4">
        <v>1</v>
      </c>
      <c r="K1941" s="21">
        <v>0.86619999999999997</v>
      </c>
      <c r="L1941" s="21">
        <v>4.5699999999999998E-2</v>
      </c>
      <c r="M1941" s="4">
        <v>1</v>
      </c>
      <c r="N1941" s="4">
        <v>1</v>
      </c>
      <c r="O1941" s="4">
        <v>3.6</v>
      </c>
      <c r="P1941" s="4">
        <v>78.400000000000006</v>
      </c>
      <c r="Q1941" s="15">
        <v>11069.4</v>
      </c>
      <c r="R1941" s="15">
        <v>8498.58</v>
      </c>
      <c r="S1941" s="15">
        <v>2051.83</v>
      </c>
      <c r="T1941" s="15">
        <v>445786.52</v>
      </c>
      <c r="U1941" s="22">
        <f t="shared" si="150"/>
        <v>452737.91000000003</v>
      </c>
      <c r="V1941" s="23">
        <f t="shared" si="151"/>
        <v>-1.5593540154601385E-2</v>
      </c>
      <c r="W1941" s="24">
        <f>Parametros!$B$4*H1941+Parametros!$B$5*K1941*100+Parametros!$B$6*P1941+Parametros!$B$7*(1-L1941)*100</f>
        <v>86.500500000000002</v>
      </c>
      <c r="X1941" s="16">
        <f>INDEX('Tasa Referencia'!$B$2:$B$37,MATCH(B1941,'Tasa Referencia'!$A$2:$A$37,0))</f>
        <v>7.7399999999999997E-2</v>
      </c>
      <c r="Y1941" s="16">
        <f>INDEX('Catalogo Proveedores'!$N$2:$N$101,MATCH(A1941,'Catalogo Proveedores'!$A$2:$A$101,0))</f>
        <v>2.4399999999999998E-2</v>
      </c>
      <c r="Z1941" s="14">
        <v>3.64E-3</v>
      </c>
      <c r="AA1941" s="16">
        <f t="shared" si="152"/>
        <v>0.10544000000000001</v>
      </c>
      <c r="AB1941" s="25">
        <f t="shared" si="153"/>
        <v>8.3886093274134765E-3</v>
      </c>
      <c r="AC1941" s="23">
        <f t="shared" si="154"/>
        <v>-2.398214948201486E-2</v>
      </c>
    </row>
    <row r="1942" spans="1:29" x14ac:dyDescent="0.3">
      <c r="A1942" s="4" t="s">
        <v>183</v>
      </c>
      <c r="B1942" s="18">
        <v>45901</v>
      </c>
      <c r="C1942" s="4" t="s">
        <v>282</v>
      </c>
      <c r="D1942" s="4">
        <v>9</v>
      </c>
      <c r="E1942" s="15">
        <v>390896.31</v>
      </c>
      <c r="F1942" s="19">
        <v>1.2007000000000001</v>
      </c>
      <c r="G1942" s="20">
        <v>0</v>
      </c>
      <c r="H1942" s="4">
        <v>91.2</v>
      </c>
      <c r="I1942" s="4">
        <v>6</v>
      </c>
      <c r="J1942" s="4">
        <v>0</v>
      </c>
      <c r="K1942" s="21">
        <v>0.98419999999999996</v>
      </c>
      <c r="L1942" s="21">
        <v>2.41E-2</v>
      </c>
      <c r="M1942" s="4">
        <v>0</v>
      </c>
      <c r="N1942" s="4">
        <v>0</v>
      </c>
      <c r="O1942" s="4">
        <v>0</v>
      </c>
      <c r="P1942" s="4">
        <v>78.599999999999994</v>
      </c>
      <c r="Q1942" s="15">
        <v>0</v>
      </c>
      <c r="R1942" s="15">
        <v>6170.64</v>
      </c>
      <c r="S1942" s="15">
        <v>846.64</v>
      </c>
      <c r="T1942" s="15">
        <v>424147.66</v>
      </c>
      <c r="U1942" s="22">
        <f t="shared" si="150"/>
        <v>396220.31</v>
      </c>
      <c r="V1942" s="23">
        <f t="shared" si="151"/>
        <v>6.5843461213483945E-2</v>
      </c>
      <c r="W1942" s="24">
        <f>Parametros!$B$4*H1942+Parametros!$B$5*K1942*100+Parametros!$B$6*P1942+Parametros!$B$7*(1-L1942)*100</f>
        <v>91.80449999999999</v>
      </c>
      <c r="X1942" s="16">
        <f>INDEX('Tasa Referencia'!$B$2:$B$37,MATCH(B1942,'Tasa Referencia'!$A$2:$A$37,0))</f>
        <v>7.4899999999999994E-2</v>
      </c>
      <c r="Y1942" s="16">
        <f>INDEX('Catalogo Proveedores'!$N$2:$N$101,MATCH(A1942,'Catalogo Proveedores'!$A$2:$A$101,0))</f>
        <v>2.4399999999999998E-2</v>
      </c>
      <c r="Z1942" s="14">
        <v>9.8999999999999999E-4</v>
      </c>
      <c r="AA1942" s="16">
        <f t="shared" si="152"/>
        <v>0.10029</v>
      </c>
      <c r="AB1942" s="25">
        <f t="shared" si="153"/>
        <v>7.9962826399324616E-3</v>
      </c>
      <c r="AC1942" s="23">
        <f t="shared" si="154"/>
        <v>5.7847178573551483E-2</v>
      </c>
    </row>
    <row r="1943" spans="1:29" x14ac:dyDescent="0.3">
      <c r="A1943" s="4" t="s">
        <v>183</v>
      </c>
      <c r="B1943" s="18">
        <v>45931</v>
      </c>
      <c r="C1943" s="4" t="s">
        <v>282</v>
      </c>
      <c r="D1943" s="4">
        <v>10</v>
      </c>
      <c r="E1943" s="15">
        <v>418013.25</v>
      </c>
      <c r="F1943" s="19">
        <v>1.2007000000000001</v>
      </c>
      <c r="G1943" s="20">
        <v>0</v>
      </c>
      <c r="H1943" s="4">
        <v>92.2</v>
      </c>
      <c r="I1943" s="4">
        <v>5</v>
      </c>
      <c r="J1943" s="4">
        <v>1</v>
      </c>
      <c r="K1943" s="21">
        <v>0.86270000000000002</v>
      </c>
      <c r="L1943" s="21">
        <v>4.2500000000000003E-2</v>
      </c>
      <c r="M1943" s="4">
        <v>0</v>
      </c>
      <c r="N1943" s="4">
        <v>0</v>
      </c>
      <c r="O1943" s="4">
        <v>0</v>
      </c>
      <c r="P1943" s="4">
        <v>79.5</v>
      </c>
      <c r="Q1943" s="15">
        <v>0</v>
      </c>
      <c r="R1943" s="15">
        <v>7434.4</v>
      </c>
      <c r="S1943" s="15">
        <v>1850.4</v>
      </c>
      <c r="T1943" s="15">
        <v>440241.95</v>
      </c>
      <c r="U1943" s="22">
        <f t="shared" si="150"/>
        <v>423597.25</v>
      </c>
      <c r="V1943" s="23">
        <f t="shared" si="151"/>
        <v>3.7808073492314874E-2</v>
      </c>
      <c r="W1943" s="24">
        <f>Parametros!$B$4*H1943+Parametros!$B$5*K1943*100+Parametros!$B$6*P1943+Parametros!$B$7*(1-L1943)*100</f>
        <v>88.413499999999999</v>
      </c>
      <c r="X1943" s="16">
        <f>INDEX('Tasa Referencia'!$B$2:$B$37,MATCH(B1943,'Tasa Referencia'!$A$2:$A$37,0))</f>
        <v>7.4300000000000005E-2</v>
      </c>
      <c r="Y1943" s="16">
        <f>INDEX('Catalogo Proveedores'!$N$2:$N$101,MATCH(A1943,'Catalogo Proveedores'!$A$2:$A$101,0))</f>
        <v>2.4399999999999998E-2</v>
      </c>
      <c r="Z1943" s="14">
        <v>-1.6100000000000001E-3</v>
      </c>
      <c r="AA1943" s="16">
        <f t="shared" si="152"/>
        <v>9.709000000000001E-2</v>
      </c>
      <c r="AB1943" s="25">
        <f t="shared" si="153"/>
        <v>7.7516580590502038E-3</v>
      </c>
      <c r="AC1943" s="23">
        <f t="shared" si="154"/>
        <v>3.005641543326467E-2</v>
      </c>
    </row>
    <row r="1944" spans="1:29" x14ac:dyDescent="0.3">
      <c r="A1944" s="4" t="s">
        <v>183</v>
      </c>
      <c r="B1944" s="18">
        <v>45962</v>
      </c>
      <c r="C1944" s="4" t="s">
        <v>282</v>
      </c>
      <c r="D1944" s="4">
        <v>11</v>
      </c>
      <c r="E1944" s="15">
        <v>431243.41</v>
      </c>
      <c r="F1944" s="19">
        <v>1.2007000000000001</v>
      </c>
      <c r="G1944" s="20">
        <v>0</v>
      </c>
      <c r="H1944" s="4">
        <v>92.8</v>
      </c>
      <c r="I1944" s="4">
        <v>7</v>
      </c>
      <c r="J1944" s="4">
        <v>0</v>
      </c>
      <c r="K1944" s="21">
        <v>0.98340000000000005</v>
      </c>
      <c r="L1944" s="21">
        <v>4.1099999999999998E-2</v>
      </c>
      <c r="M1944" s="4">
        <v>0</v>
      </c>
      <c r="N1944" s="4">
        <v>0</v>
      </c>
      <c r="O1944" s="4">
        <v>0</v>
      </c>
      <c r="P1944" s="4">
        <v>84.2</v>
      </c>
      <c r="Q1944" s="15">
        <v>0</v>
      </c>
      <c r="R1944" s="15">
        <v>9181.31</v>
      </c>
      <c r="S1944" s="15">
        <v>1594.77</v>
      </c>
      <c r="T1944" s="15">
        <v>460401.01</v>
      </c>
      <c r="U1944" s="22">
        <f t="shared" si="150"/>
        <v>438829.94999999995</v>
      </c>
      <c r="V1944" s="23">
        <f t="shared" si="151"/>
        <v>4.6852764289114085E-2</v>
      </c>
      <c r="W1944" s="24">
        <f>Parametros!$B$4*H1944+Parametros!$B$5*K1944*100+Parametros!$B$6*P1944+Parametros!$B$7*(1-L1944)*100</f>
        <v>93.205500000000001</v>
      </c>
      <c r="X1944" s="16">
        <f>INDEX('Tasa Referencia'!$B$2:$B$37,MATCH(B1944,'Tasa Referencia'!$A$2:$A$37,0))</f>
        <v>7.2800000000000004E-2</v>
      </c>
      <c r="Y1944" s="16">
        <f>INDEX('Catalogo Proveedores'!$N$2:$N$101,MATCH(A1944,'Catalogo Proveedores'!$A$2:$A$101,0))</f>
        <v>2.4399999999999998E-2</v>
      </c>
      <c r="Z1944" s="14">
        <v>-4.1000000000000003E-3</v>
      </c>
      <c r="AA1944" s="16">
        <f t="shared" si="152"/>
        <v>9.3100000000000002E-2</v>
      </c>
      <c r="AB1944" s="25">
        <f t="shared" si="153"/>
        <v>7.445723932045123E-3</v>
      </c>
      <c r="AC1944" s="23">
        <f t="shared" si="154"/>
        <v>3.9407040357068962E-2</v>
      </c>
    </row>
    <row r="1945" spans="1:29" x14ac:dyDescent="0.3">
      <c r="A1945" s="4" t="s">
        <v>183</v>
      </c>
      <c r="B1945" s="18">
        <v>45992</v>
      </c>
      <c r="C1945" s="4" t="s">
        <v>282</v>
      </c>
      <c r="D1945" s="4">
        <v>12</v>
      </c>
      <c r="E1945" s="15">
        <v>391787.48</v>
      </c>
      <c r="F1945" s="19">
        <v>1.2007000000000001</v>
      </c>
      <c r="G1945" s="20">
        <v>0</v>
      </c>
      <c r="H1945" s="4">
        <v>93.6</v>
      </c>
      <c r="I1945" s="4">
        <v>5</v>
      </c>
      <c r="J1945" s="4">
        <v>0</v>
      </c>
      <c r="K1945" s="21">
        <v>1</v>
      </c>
      <c r="L1945" s="21">
        <v>3.2599999999999997E-2</v>
      </c>
      <c r="M1945" s="4">
        <v>0</v>
      </c>
      <c r="N1945" s="4">
        <v>0</v>
      </c>
      <c r="O1945" s="4">
        <v>0</v>
      </c>
      <c r="P1945" s="4">
        <v>83.4</v>
      </c>
      <c r="Q1945" s="15">
        <v>0</v>
      </c>
      <c r="R1945" s="15">
        <v>3888.25</v>
      </c>
      <c r="S1945" s="15">
        <v>1149.54</v>
      </c>
      <c r="T1945" s="15">
        <v>429204.44</v>
      </c>
      <c r="U1945" s="22">
        <f t="shared" si="150"/>
        <v>394526.19</v>
      </c>
      <c r="V1945" s="23">
        <f t="shared" si="151"/>
        <v>8.0796577966434829E-2</v>
      </c>
      <c r="W1945" s="24">
        <f>Parametros!$B$4*H1945+Parametros!$B$5*K1945*100+Parametros!$B$6*P1945+Parametros!$B$7*(1-L1945)*100</f>
        <v>93.950999999999993</v>
      </c>
      <c r="X1945" s="16">
        <f>INDEX('Tasa Referencia'!$B$2:$B$37,MATCH(B1945,'Tasa Referencia'!$A$2:$A$37,0))</f>
        <v>6.9599999999999995E-2</v>
      </c>
      <c r="Y1945" s="16">
        <f>INDEX('Catalogo Proveedores'!$N$2:$N$101,MATCH(A1945,'Catalogo Proveedores'!$A$2:$A$101,0))</f>
        <v>2.4399999999999998E-2</v>
      </c>
      <c r="Z1945" s="14">
        <v>-3.8700000000000002E-3</v>
      </c>
      <c r="AA1945" s="16">
        <f t="shared" si="152"/>
        <v>9.0130000000000002E-2</v>
      </c>
      <c r="AB1945" s="25">
        <f t="shared" si="153"/>
        <v>7.2173332393086209E-3</v>
      </c>
      <c r="AC1945" s="23">
        <f t="shared" si="154"/>
        <v>7.3579244727126208E-2</v>
      </c>
    </row>
    <row r="1946" spans="1:29" x14ac:dyDescent="0.3">
      <c r="A1946" s="4" t="s">
        <v>185</v>
      </c>
      <c r="B1946" s="18">
        <v>44927</v>
      </c>
      <c r="C1946" s="4" t="s">
        <v>279</v>
      </c>
      <c r="D1946" s="4">
        <v>1</v>
      </c>
      <c r="E1946" s="15">
        <v>1156051</v>
      </c>
      <c r="F1946" s="19">
        <v>1.0752999999999999</v>
      </c>
      <c r="G1946" s="20">
        <v>7.5300000000000006E-2</v>
      </c>
      <c r="H1946" s="4">
        <v>74.3</v>
      </c>
      <c r="I1946" s="4">
        <v>8</v>
      </c>
      <c r="J1946" s="4">
        <v>2</v>
      </c>
      <c r="K1946" s="21">
        <v>0.77039999999999997</v>
      </c>
      <c r="L1946" s="21">
        <v>9.01E-2</v>
      </c>
      <c r="M1946" s="4">
        <v>1</v>
      </c>
      <c r="N1946" s="4">
        <v>0</v>
      </c>
      <c r="O1946" s="4">
        <v>0</v>
      </c>
      <c r="P1946" s="4">
        <v>84.8</v>
      </c>
      <c r="Q1946" s="15">
        <v>2590.83</v>
      </c>
      <c r="R1946" s="15">
        <v>31988.6</v>
      </c>
      <c r="S1946" s="15">
        <v>35877.79</v>
      </c>
      <c r="T1946" s="15">
        <v>1185652.3799999999</v>
      </c>
      <c r="U1946" s="22">
        <f t="shared" si="150"/>
        <v>1154752.6400000001</v>
      </c>
      <c r="V1946" s="23">
        <f t="shared" si="151"/>
        <v>2.606138234209909E-2</v>
      </c>
      <c r="W1946" s="24">
        <f>Parametros!$B$4*H1946+Parametros!$B$5*K1946*100+Parametros!$B$6*P1946+Parametros!$B$7*(1-L1946)*100</f>
        <v>79.725499999999997</v>
      </c>
      <c r="X1946" s="16">
        <f>INDEX('Tasa Referencia'!$B$2:$B$37,MATCH(B1946,'Tasa Referencia'!$A$2:$A$37,0))</f>
        <v>0.1125</v>
      </c>
      <c r="Y1946" s="16">
        <f>INDEX('Catalogo Proveedores'!$N$2:$N$101,MATCH(A1946,'Catalogo Proveedores'!$A$2:$A$101,0))</f>
        <v>3.5900000000000001E-2</v>
      </c>
      <c r="Z1946" s="14">
        <v>-2.9199999999999999E-3</v>
      </c>
      <c r="AA1946" s="16">
        <f t="shared" si="152"/>
        <v>0.14548</v>
      </c>
      <c r="AB1946" s="25">
        <f t="shared" si="153"/>
        <v>1.1382945172725867E-2</v>
      </c>
      <c r="AC1946" s="23">
        <f t="shared" si="154"/>
        <v>1.4678437169373223E-2</v>
      </c>
    </row>
    <row r="1947" spans="1:29" x14ac:dyDescent="0.3">
      <c r="A1947" s="4" t="s">
        <v>185</v>
      </c>
      <c r="B1947" s="18">
        <v>44958</v>
      </c>
      <c r="C1947" s="4" t="s">
        <v>279</v>
      </c>
      <c r="D1947" s="4">
        <v>2</v>
      </c>
      <c r="E1947" s="15">
        <v>1290352.03</v>
      </c>
      <c r="F1947" s="19">
        <v>1.0752999999999999</v>
      </c>
      <c r="G1947" s="20">
        <v>0</v>
      </c>
      <c r="H1947" s="4">
        <v>73.900000000000006</v>
      </c>
      <c r="I1947" s="4">
        <v>7</v>
      </c>
      <c r="J1947" s="4">
        <v>1</v>
      </c>
      <c r="K1947" s="21">
        <v>0.82569999999999999</v>
      </c>
      <c r="L1947" s="21">
        <v>8.1000000000000003E-2</v>
      </c>
      <c r="M1947" s="4">
        <v>0</v>
      </c>
      <c r="N1947" s="4">
        <v>0</v>
      </c>
      <c r="O1947" s="4">
        <v>0</v>
      </c>
      <c r="P1947" s="4">
        <v>91.6</v>
      </c>
      <c r="Q1947" s="15">
        <v>0</v>
      </c>
      <c r="R1947" s="15">
        <v>38188.03</v>
      </c>
      <c r="S1947" s="15">
        <v>33938.15</v>
      </c>
      <c r="T1947" s="15">
        <v>1351727.93</v>
      </c>
      <c r="U1947" s="22">
        <f t="shared" si="150"/>
        <v>1294601.9100000001</v>
      </c>
      <c r="V1947" s="23">
        <f t="shared" si="151"/>
        <v>4.2261477870032461E-2</v>
      </c>
      <c r="W1947" s="24">
        <f>Parametros!$B$4*H1947+Parametros!$B$5*K1947*100+Parametros!$B$6*P1947+Parametros!$B$7*(1-L1947)*100</f>
        <v>82.740999999999985</v>
      </c>
      <c r="X1947" s="16">
        <f>INDEX('Tasa Referencia'!$B$2:$B$37,MATCH(B1947,'Tasa Referencia'!$A$2:$A$37,0))</f>
        <v>0.11409999999999999</v>
      </c>
      <c r="Y1947" s="16">
        <f>INDEX('Catalogo Proveedores'!$N$2:$N$101,MATCH(A1947,'Catalogo Proveedores'!$A$2:$A$101,0))</f>
        <v>3.5900000000000001E-2</v>
      </c>
      <c r="Z1947" s="14">
        <v>1.8000000000000001E-4</v>
      </c>
      <c r="AA1947" s="16">
        <f t="shared" si="152"/>
        <v>0.15018000000000001</v>
      </c>
      <c r="AB1947" s="25">
        <f t="shared" si="153"/>
        <v>1.1728112254783207E-2</v>
      </c>
      <c r="AC1947" s="23">
        <f t="shared" si="154"/>
        <v>3.0533365615249254E-2</v>
      </c>
    </row>
    <row r="1948" spans="1:29" x14ac:dyDescent="0.3">
      <c r="A1948" s="4" t="s">
        <v>185</v>
      </c>
      <c r="B1948" s="18">
        <v>44986</v>
      </c>
      <c r="C1948" s="4" t="s">
        <v>279</v>
      </c>
      <c r="D1948" s="4">
        <v>3</v>
      </c>
      <c r="E1948" s="15">
        <v>1206268.81</v>
      </c>
      <c r="F1948" s="19">
        <v>1.0752999999999999</v>
      </c>
      <c r="G1948" s="20">
        <v>0</v>
      </c>
      <c r="H1948" s="4">
        <v>73.3</v>
      </c>
      <c r="I1948" s="4">
        <v>8</v>
      </c>
      <c r="J1948" s="4">
        <v>2</v>
      </c>
      <c r="K1948" s="21">
        <v>0.69679999999999997</v>
      </c>
      <c r="L1948" s="21">
        <v>0.1447</v>
      </c>
      <c r="M1948" s="4">
        <v>2</v>
      </c>
      <c r="N1948" s="4">
        <v>0</v>
      </c>
      <c r="O1948" s="4">
        <v>0</v>
      </c>
      <c r="P1948" s="4">
        <v>90.1</v>
      </c>
      <c r="Q1948" s="15">
        <v>17752.740000000002</v>
      </c>
      <c r="R1948" s="15">
        <v>91214.96</v>
      </c>
      <c r="S1948" s="15">
        <v>57177.24</v>
      </c>
      <c r="T1948" s="15">
        <v>1183195.18</v>
      </c>
      <c r="U1948" s="22">
        <f t="shared" si="150"/>
        <v>1258059.27</v>
      </c>
      <c r="V1948" s="23">
        <f t="shared" si="151"/>
        <v>-6.3272815225633425E-2</v>
      </c>
      <c r="W1948" s="24">
        <f>Parametros!$B$4*H1948+Parametros!$B$5*K1948*100+Parametros!$B$6*P1948+Parametros!$B$7*(1-L1948)*100</f>
        <v>77.408499999999989</v>
      </c>
      <c r="X1948" s="16">
        <f>INDEX('Tasa Referencia'!$B$2:$B$37,MATCH(B1948,'Tasa Referencia'!$A$2:$A$37,0))</f>
        <v>0.114</v>
      </c>
      <c r="Y1948" s="16">
        <f>INDEX('Catalogo Proveedores'!$N$2:$N$101,MATCH(A1948,'Catalogo Proveedores'!$A$2:$A$101,0))</f>
        <v>3.5900000000000001E-2</v>
      </c>
      <c r="Z1948" s="14">
        <v>2.5200000000000001E-3</v>
      </c>
      <c r="AA1948" s="16">
        <f t="shared" si="152"/>
        <v>0.15242</v>
      </c>
      <c r="AB1948" s="25">
        <f t="shared" si="153"/>
        <v>1.189216270629867E-2</v>
      </c>
      <c r="AC1948" s="23">
        <f t="shared" si="154"/>
        <v>-7.5164977931932095E-2</v>
      </c>
    </row>
    <row r="1949" spans="1:29" x14ac:dyDescent="0.3">
      <c r="A1949" s="4" t="s">
        <v>185</v>
      </c>
      <c r="B1949" s="18">
        <v>45017</v>
      </c>
      <c r="C1949" s="4" t="s">
        <v>279</v>
      </c>
      <c r="D1949" s="4">
        <v>4</v>
      </c>
      <c r="E1949" s="15">
        <v>1309671.9099999999</v>
      </c>
      <c r="F1949" s="19">
        <v>1.0752999999999999</v>
      </c>
      <c r="G1949" s="20">
        <v>0</v>
      </c>
      <c r="H1949" s="4">
        <v>76</v>
      </c>
      <c r="I1949" s="4">
        <v>8</v>
      </c>
      <c r="J1949" s="4">
        <v>2</v>
      </c>
      <c r="K1949" s="21">
        <v>0.79269999999999996</v>
      </c>
      <c r="L1949" s="21">
        <v>0.1234</v>
      </c>
      <c r="M1949" s="4">
        <v>0</v>
      </c>
      <c r="N1949" s="4">
        <v>0</v>
      </c>
      <c r="O1949" s="4">
        <v>0</v>
      </c>
      <c r="P1949" s="4">
        <v>89.8</v>
      </c>
      <c r="Q1949" s="15">
        <v>0</v>
      </c>
      <c r="R1949" s="15">
        <v>83102.460000000006</v>
      </c>
      <c r="S1949" s="15">
        <v>53720.32</v>
      </c>
      <c r="T1949" s="15">
        <v>1359968.49</v>
      </c>
      <c r="U1949" s="22">
        <f t="shared" si="150"/>
        <v>1339054.0499999998</v>
      </c>
      <c r="V1949" s="23">
        <f t="shared" si="151"/>
        <v>1.5378621014962028E-2</v>
      </c>
      <c r="W1949" s="24">
        <f>Parametros!$B$4*H1949+Parametros!$B$5*K1949*100+Parametros!$B$6*P1949+Parametros!$B$7*(1-L1949)*100</f>
        <v>81.489999999999995</v>
      </c>
      <c r="X1949" s="16">
        <f>INDEX('Tasa Referencia'!$B$2:$B$37,MATCH(B1949,'Tasa Referencia'!$A$2:$A$37,0))</f>
        <v>0.1119</v>
      </c>
      <c r="Y1949" s="16">
        <f>INDEX('Catalogo Proveedores'!$N$2:$N$101,MATCH(A1949,'Catalogo Proveedores'!$A$2:$A$101,0))</f>
        <v>3.5900000000000001E-2</v>
      </c>
      <c r="Z1949" s="14">
        <v>3.0599999999999998E-3</v>
      </c>
      <c r="AA1949" s="16">
        <f t="shared" si="152"/>
        <v>0.15085999999999999</v>
      </c>
      <c r="AB1949" s="25">
        <f t="shared" si="153"/>
        <v>1.1777944220553005E-2</v>
      </c>
      <c r="AC1949" s="23">
        <f t="shared" si="154"/>
        <v>3.6006767944090235E-3</v>
      </c>
    </row>
    <row r="1950" spans="1:29" x14ac:dyDescent="0.3">
      <c r="A1950" s="4" t="s">
        <v>185</v>
      </c>
      <c r="B1950" s="18">
        <v>45047</v>
      </c>
      <c r="C1950" s="4" t="s">
        <v>279</v>
      </c>
      <c r="D1950" s="4">
        <v>5</v>
      </c>
      <c r="E1950" s="15">
        <v>1290723.72</v>
      </c>
      <c r="F1950" s="19">
        <v>1.0752999999999999</v>
      </c>
      <c r="G1950" s="20">
        <v>0</v>
      </c>
      <c r="H1950" s="4">
        <v>75.5</v>
      </c>
      <c r="I1950" s="4">
        <v>8</v>
      </c>
      <c r="J1950" s="4">
        <v>1</v>
      </c>
      <c r="K1950" s="21">
        <v>0.82599999999999996</v>
      </c>
      <c r="L1950" s="21">
        <v>0.12640000000000001</v>
      </c>
      <c r="M1950" s="4">
        <v>2</v>
      </c>
      <c r="N1950" s="4">
        <v>0</v>
      </c>
      <c r="O1950" s="4">
        <v>0</v>
      </c>
      <c r="P1950" s="4">
        <v>88.6</v>
      </c>
      <c r="Q1950" s="15">
        <v>10105.040000000001</v>
      </c>
      <c r="R1950" s="15">
        <v>73348.7</v>
      </c>
      <c r="S1950" s="15">
        <v>51513.88</v>
      </c>
      <c r="T1950" s="15">
        <v>1338195.07</v>
      </c>
      <c r="U1950" s="22">
        <f t="shared" si="150"/>
        <v>1322663.58</v>
      </c>
      <c r="V1950" s="23">
        <f t="shared" si="151"/>
        <v>1.1606297428670089E-2</v>
      </c>
      <c r="W1950" s="24">
        <f>Parametros!$B$4*H1950+Parametros!$B$5*K1950*100+Parametros!$B$6*P1950+Parametros!$B$7*(1-L1950)*100</f>
        <v>82.028999999999996</v>
      </c>
      <c r="X1950" s="16">
        <f>INDEX('Tasa Referencia'!$B$2:$B$37,MATCH(B1950,'Tasa Referencia'!$A$2:$A$37,0))</f>
        <v>0.11210000000000001</v>
      </c>
      <c r="Y1950" s="16">
        <f>INDEX('Catalogo Proveedores'!$N$2:$N$101,MATCH(A1950,'Catalogo Proveedores'!$A$2:$A$101,0))</f>
        <v>3.5900000000000001E-2</v>
      </c>
      <c r="Z1950" s="14">
        <v>2.5500000000000002E-3</v>
      </c>
      <c r="AA1950" s="16">
        <f t="shared" si="152"/>
        <v>0.15055000000000002</v>
      </c>
      <c r="AB1950" s="25">
        <f t="shared" si="153"/>
        <v>1.1755230055186638E-2</v>
      </c>
      <c r="AC1950" s="23">
        <f t="shared" si="154"/>
        <v>-1.4893262651654963E-4</v>
      </c>
    </row>
    <row r="1951" spans="1:29" x14ac:dyDescent="0.3">
      <c r="A1951" s="4" t="s">
        <v>185</v>
      </c>
      <c r="B1951" s="18">
        <v>45078</v>
      </c>
      <c r="C1951" s="4" t="s">
        <v>279</v>
      </c>
      <c r="D1951" s="4">
        <v>6</v>
      </c>
      <c r="E1951" s="15">
        <v>1405520.93</v>
      </c>
      <c r="F1951" s="19">
        <v>1.0752999999999999</v>
      </c>
      <c r="G1951" s="20">
        <v>0</v>
      </c>
      <c r="H1951" s="4">
        <v>74.7</v>
      </c>
      <c r="I1951" s="4">
        <v>8</v>
      </c>
      <c r="J1951" s="4">
        <v>2</v>
      </c>
      <c r="K1951" s="21">
        <v>0.72340000000000004</v>
      </c>
      <c r="L1951" s="21">
        <v>0.1045</v>
      </c>
      <c r="M1951" s="4">
        <v>0</v>
      </c>
      <c r="N1951" s="4">
        <v>0</v>
      </c>
      <c r="O1951" s="4">
        <v>0</v>
      </c>
      <c r="P1951" s="4">
        <v>92.6</v>
      </c>
      <c r="Q1951" s="15">
        <v>0</v>
      </c>
      <c r="R1951" s="15">
        <v>66687.86</v>
      </c>
      <c r="S1951" s="15">
        <v>49703.83</v>
      </c>
      <c r="T1951" s="15">
        <v>1421470.46</v>
      </c>
      <c r="U1951" s="22">
        <f t="shared" si="150"/>
        <v>1422504.96</v>
      </c>
      <c r="V1951" s="23">
        <f t="shared" si="151"/>
        <v>-7.2776749789088123E-4</v>
      </c>
      <c r="W1951" s="24">
        <f>Parametros!$B$4*H1951+Parametros!$B$5*K1951*100+Parametros!$B$6*P1951+Parametros!$B$7*(1-L1951)*100</f>
        <v>79.799500000000009</v>
      </c>
      <c r="X1951" s="16">
        <f>INDEX('Tasa Referencia'!$B$2:$B$37,MATCH(B1951,'Tasa Referencia'!$A$2:$A$37,0))</f>
        <v>0.1119</v>
      </c>
      <c r="Y1951" s="16">
        <f>INDEX('Catalogo Proveedores'!$N$2:$N$101,MATCH(A1951,'Catalogo Proveedores'!$A$2:$A$101,0))</f>
        <v>3.5900000000000001E-2</v>
      </c>
      <c r="Z1951" s="14">
        <v>3.82E-3</v>
      </c>
      <c r="AA1951" s="16">
        <f t="shared" si="152"/>
        <v>0.15161999999999998</v>
      </c>
      <c r="AB1951" s="25">
        <f t="shared" si="153"/>
        <v>1.1833606840650823E-2</v>
      </c>
      <c r="AC1951" s="23">
        <f t="shared" si="154"/>
        <v>-1.2561374338541705E-2</v>
      </c>
    </row>
    <row r="1952" spans="1:29" x14ac:dyDescent="0.3">
      <c r="A1952" s="4" t="s">
        <v>185</v>
      </c>
      <c r="B1952" s="18">
        <v>45108</v>
      </c>
      <c r="C1952" s="4" t="s">
        <v>279</v>
      </c>
      <c r="D1952" s="4">
        <v>7</v>
      </c>
      <c r="E1952" s="15">
        <v>1282824.8</v>
      </c>
      <c r="F1952" s="19">
        <v>1.0752999999999999</v>
      </c>
      <c r="G1952" s="20">
        <v>0</v>
      </c>
      <c r="H1952" s="4">
        <v>77.400000000000006</v>
      </c>
      <c r="I1952" s="4">
        <v>12</v>
      </c>
      <c r="J1952" s="4">
        <v>3</v>
      </c>
      <c r="K1952" s="21">
        <v>0.77610000000000001</v>
      </c>
      <c r="L1952" s="21">
        <v>7.4899999999999994E-2</v>
      </c>
      <c r="M1952" s="4">
        <v>2</v>
      </c>
      <c r="N1952" s="4">
        <v>1</v>
      </c>
      <c r="O1952" s="4">
        <v>13.8</v>
      </c>
      <c r="P1952" s="4">
        <v>89.4</v>
      </c>
      <c r="Q1952" s="15">
        <v>87308.44</v>
      </c>
      <c r="R1952" s="15">
        <v>55865.41</v>
      </c>
      <c r="S1952" s="15">
        <v>36505.040000000001</v>
      </c>
      <c r="T1952" s="15">
        <v>1319725.6100000001</v>
      </c>
      <c r="U1952" s="22">
        <f t="shared" si="150"/>
        <v>1389493.6099999999</v>
      </c>
      <c r="V1952" s="23">
        <f t="shared" si="151"/>
        <v>-5.2865534677318082E-2</v>
      </c>
      <c r="W1952" s="24">
        <f>Parametros!$B$4*H1952+Parametros!$B$5*K1952*100+Parametros!$B$6*P1952+Parametros!$B$7*(1-L1952)*100</f>
        <v>82.129500000000007</v>
      </c>
      <c r="X1952" s="16">
        <f>INDEX('Tasa Referencia'!$B$2:$B$37,MATCH(B1952,'Tasa Referencia'!$A$2:$A$37,0))</f>
        <v>0.1132</v>
      </c>
      <c r="Y1952" s="16">
        <f>INDEX('Catalogo Proveedores'!$N$2:$N$101,MATCH(A1952,'Catalogo Proveedores'!$A$2:$A$101,0))</f>
        <v>3.5900000000000001E-2</v>
      </c>
      <c r="Z1952" s="14">
        <v>1.2600000000000001E-3</v>
      </c>
      <c r="AA1952" s="16">
        <f t="shared" si="152"/>
        <v>0.15036000000000002</v>
      </c>
      <c r="AB1952" s="25">
        <f t="shared" si="153"/>
        <v>1.1741305696901572E-2</v>
      </c>
      <c r="AC1952" s="23">
        <f t="shared" si="154"/>
        <v>-6.4606840374219654E-2</v>
      </c>
    </row>
    <row r="1953" spans="1:29" x14ac:dyDescent="0.3">
      <c r="A1953" s="4" t="s">
        <v>185</v>
      </c>
      <c r="B1953" s="18">
        <v>45139</v>
      </c>
      <c r="C1953" s="4" t="s">
        <v>279</v>
      </c>
      <c r="D1953" s="4">
        <v>8</v>
      </c>
      <c r="E1953" s="15">
        <v>1323430.58</v>
      </c>
      <c r="F1953" s="19">
        <v>1.0752999999999999</v>
      </c>
      <c r="G1953" s="20">
        <v>0</v>
      </c>
      <c r="H1953" s="4">
        <v>76.099999999999994</v>
      </c>
      <c r="I1953" s="4">
        <v>7</v>
      </c>
      <c r="J1953" s="4">
        <v>2</v>
      </c>
      <c r="K1953" s="21">
        <v>0.75639999999999996</v>
      </c>
      <c r="L1953" s="21">
        <v>0.12139999999999999</v>
      </c>
      <c r="M1953" s="4">
        <v>3</v>
      </c>
      <c r="N1953" s="4">
        <v>0</v>
      </c>
      <c r="O1953" s="4">
        <v>0</v>
      </c>
      <c r="P1953" s="4">
        <v>84.8</v>
      </c>
      <c r="Q1953" s="15">
        <v>28131.9</v>
      </c>
      <c r="R1953" s="15">
        <v>66524.92</v>
      </c>
      <c r="S1953" s="15">
        <v>53501.47</v>
      </c>
      <c r="T1953" s="15">
        <v>1358524.4</v>
      </c>
      <c r="U1953" s="22">
        <f t="shared" si="150"/>
        <v>1364585.93</v>
      </c>
      <c r="V1953" s="23">
        <f t="shared" si="151"/>
        <v>-4.4618484585186901E-3</v>
      </c>
      <c r="W1953" s="24">
        <f>Parametros!$B$4*H1953+Parametros!$B$5*K1953*100+Parametros!$B$6*P1953+Parametros!$B$7*(1-L1953)*100</f>
        <v>79.466000000000008</v>
      </c>
      <c r="X1953" s="16">
        <f>INDEX('Tasa Referencia'!$B$2:$B$37,MATCH(B1953,'Tasa Referencia'!$A$2:$A$37,0))</f>
        <v>0.1124</v>
      </c>
      <c r="Y1953" s="16">
        <f>INDEX('Catalogo Proveedores'!$N$2:$N$101,MATCH(A1953,'Catalogo Proveedores'!$A$2:$A$101,0))</f>
        <v>3.5900000000000001E-2</v>
      </c>
      <c r="Z1953" s="14">
        <v>-7.5300000000000002E-3</v>
      </c>
      <c r="AA1953" s="16">
        <f t="shared" si="152"/>
        <v>0.14076999999999998</v>
      </c>
      <c r="AB1953" s="25">
        <f t="shared" si="153"/>
        <v>1.1035738852902988E-2</v>
      </c>
      <c r="AC1953" s="23">
        <f t="shared" si="154"/>
        <v>-1.5497587311421677E-2</v>
      </c>
    </row>
    <row r="1954" spans="1:29" x14ac:dyDescent="0.3">
      <c r="A1954" s="4" t="s">
        <v>185</v>
      </c>
      <c r="B1954" s="18">
        <v>45170</v>
      </c>
      <c r="C1954" s="4" t="s">
        <v>279</v>
      </c>
      <c r="D1954" s="4">
        <v>9</v>
      </c>
      <c r="E1954" s="15">
        <v>1248403.7</v>
      </c>
      <c r="F1954" s="19">
        <v>1.0752999999999999</v>
      </c>
      <c r="G1954" s="20">
        <v>0</v>
      </c>
      <c r="H1954" s="4">
        <v>78.3</v>
      </c>
      <c r="I1954" s="4">
        <v>10</v>
      </c>
      <c r="J1954" s="4">
        <v>2</v>
      </c>
      <c r="K1954" s="21">
        <v>0.79110000000000003</v>
      </c>
      <c r="L1954" s="21">
        <v>5.9799999999999999E-2</v>
      </c>
      <c r="M1954" s="4">
        <v>2</v>
      </c>
      <c r="N1954" s="4">
        <v>0</v>
      </c>
      <c r="O1954" s="4">
        <v>0</v>
      </c>
      <c r="P1954" s="4">
        <v>90.4</v>
      </c>
      <c r="Q1954" s="15">
        <v>24299.03</v>
      </c>
      <c r="R1954" s="15">
        <v>38348.81</v>
      </c>
      <c r="S1954" s="15">
        <v>27400.71</v>
      </c>
      <c r="T1954" s="15">
        <v>1305988.0900000001</v>
      </c>
      <c r="U1954" s="22">
        <f t="shared" si="150"/>
        <v>1283650.83</v>
      </c>
      <c r="V1954" s="23">
        <f t="shared" si="151"/>
        <v>1.7103724123548485E-2</v>
      </c>
      <c r="W1954" s="24">
        <f>Parametros!$B$4*H1954+Parametros!$B$5*K1954*100+Parametros!$B$6*P1954+Parametros!$B$7*(1-L1954)*100</f>
        <v>83.320999999999984</v>
      </c>
      <c r="X1954" s="16">
        <f>INDEX('Tasa Referencia'!$B$2:$B$37,MATCH(B1954,'Tasa Referencia'!$A$2:$A$37,0))</f>
        <v>0.1134</v>
      </c>
      <c r="Y1954" s="16">
        <f>INDEX('Catalogo Proveedores'!$N$2:$N$101,MATCH(A1954,'Catalogo Proveedores'!$A$2:$A$101,0))</f>
        <v>3.5900000000000001E-2</v>
      </c>
      <c r="Z1954" s="14">
        <v>-2.3800000000000002E-3</v>
      </c>
      <c r="AA1954" s="16">
        <f t="shared" si="152"/>
        <v>0.14692</v>
      </c>
      <c r="AB1954" s="25">
        <f t="shared" si="153"/>
        <v>1.1488836223796151E-2</v>
      </c>
      <c r="AC1954" s="23">
        <f t="shared" si="154"/>
        <v>5.6148878997523341E-3</v>
      </c>
    </row>
    <row r="1955" spans="1:29" x14ac:dyDescent="0.3">
      <c r="A1955" s="4" t="s">
        <v>185</v>
      </c>
      <c r="B1955" s="18">
        <v>45200</v>
      </c>
      <c r="C1955" s="4" t="s">
        <v>279</v>
      </c>
      <c r="D1955" s="4">
        <v>10</v>
      </c>
      <c r="E1955" s="15">
        <v>1300052.3799999999</v>
      </c>
      <c r="F1955" s="19">
        <v>1.0752999999999999</v>
      </c>
      <c r="G1955" s="20">
        <v>0</v>
      </c>
      <c r="H1955" s="4">
        <v>79</v>
      </c>
      <c r="I1955" s="4">
        <v>10</v>
      </c>
      <c r="J1955" s="4">
        <v>2</v>
      </c>
      <c r="K1955" s="21">
        <v>0.80410000000000004</v>
      </c>
      <c r="L1955" s="21">
        <v>4.4999999999999998E-2</v>
      </c>
      <c r="M1955" s="4">
        <v>1</v>
      </c>
      <c r="N1955" s="4">
        <v>1</v>
      </c>
      <c r="O1955" s="4">
        <v>3.9</v>
      </c>
      <c r="P1955" s="4">
        <v>87.7</v>
      </c>
      <c r="Q1955" s="15">
        <v>28108.6</v>
      </c>
      <c r="R1955" s="15">
        <v>19941.68</v>
      </c>
      <c r="S1955" s="15">
        <v>22742.18</v>
      </c>
      <c r="T1955" s="15">
        <v>1354463.31</v>
      </c>
      <c r="U1955" s="22">
        <f t="shared" si="150"/>
        <v>1325360.48</v>
      </c>
      <c r="V1955" s="23">
        <f t="shared" si="151"/>
        <v>2.148661376438471E-2</v>
      </c>
      <c r="W1955" s="24">
        <f>Parametros!$B$4*H1955+Parametros!$B$5*K1955*100+Parametros!$B$6*P1955+Parametros!$B$7*(1-L1955)*100</f>
        <v>83.638000000000005</v>
      </c>
      <c r="X1955" s="16">
        <f>INDEX('Tasa Referencia'!$B$2:$B$37,MATCH(B1955,'Tasa Referencia'!$A$2:$A$37,0))</f>
        <v>0.1103</v>
      </c>
      <c r="Y1955" s="16">
        <f>INDEX('Catalogo Proveedores'!$N$2:$N$101,MATCH(A1955,'Catalogo Proveedores'!$A$2:$A$101,0))</f>
        <v>3.5900000000000001E-2</v>
      </c>
      <c r="Z1955" s="14">
        <v>2.5999999999999999E-3</v>
      </c>
      <c r="AA1955" s="16">
        <f t="shared" si="152"/>
        <v>0.14879999999999999</v>
      </c>
      <c r="AB1955" s="25">
        <f t="shared" si="153"/>
        <v>1.1626899606514307E-2</v>
      </c>
      <c r="AC1955" s="23">
        <f t="shared" si="154"/>
        <v>9.8597141578704028E-3</v>
      </c>
    </row>
    <row r="1956" spans="1:29" x14ac:dyDescent="0.3">
      <c r="A1956" s="4" t="s">
        <v>185</v>
      </c>
      <c r="B1956" s="18">
        <v>45231</v>
      </c>
      <c r="C1956" s="4" t="s">
        <v>279</v>
      </c>
      <c r="D1956" s="4">
        <v>11</v>
      </c>
      <c r="E1956" s="15">
        <v>1255212.8999999999</v>
      </c>
      <c r="F1956" s="19">
        <v>1.0752999999999999</v>
      </c>
      <c r="G1956" s="20">
        <v>0</v>
      </c>
      <c r="H1956" s="4">
        <v>74.900000000000006</v>
      </c>
      <c r="I1956" s="4">
        <v>6</v>
      </c>
      <c r="J1956" s="4">
        <v>1</v>
      </c>
      <c r="K1956" s="21">
        <v>0.78439999999999999</v>
      </c>
      <c r="L1956" s="21">
        <v>5.0700000000000002E-2</v>
      </c>
      <c r="M1956" s="4">
        <v>2</v>
      </c>
      <c r="N1956" s="4">
        <v>0</v>
      </c>
      <c r="O1956" s="4">
        <v>0</v>
      </c>
      <c r="P1956" s="4">
        <v>88.5</v>
      </c>
      <c r="Q1956" s="15">
        <v>94007.8</v>
      </c>
      <c r="R1956" s="15">
        <v>41470.800000000003</v>
      </c>
      <c r="S1956" s="15">
        <v>21597.09</v>
      </c>
      <c r="T1956" s="15">
        <v>1308862.8700000001</v>
      </c>
      <c r="U1956" s="22">
        <f t="shared" si="150"/>
        <v>1369094.41</v>
      </c>
      <c r="V1956" s="23">
        <f t="shared" si="151"/>
        <v>-4.6018220380871375E-2</v>
      </c>
      <c r="W1956" s="24">
        <f>Parametros!$B$4*H1956+Parametros!$B$5*K1956*100+Parametros!$B$6*P1956+Parametros!$B$7*(1-L1956)*100</f>
        <v>81.686499999999995</v>
      </c>
      <c r="X1956" s="16">
        <f>INDEX('Tasa Referencia'!$B$2:$B$37,MATCH(B1956,'Tasa Referencia'!$A$2:$A$37,0))</f>
        <v>0.1144</v>
      </c>
      <c r="Y1956" s="16">
        <f>INDEX('Catalogo Proveedores'!$N$2:$N$101,MATCH(A1956,'Catalogo Proveedores'!$A$2:$A$101,0))</f>
        <v>3.5900000000000001E-2</v>
      </c>
      <c r="Z1956" s="14">
        <v>1.2999999999999999E-4</v>
      </c>
      <c r="AA1956" s="16">
        <f t="shared" si="152"/>
        <v>0.15042999999999998</v>
      </c>
      <c r="AB1956" s="25">
        <f t="shared" si="153"/>
        <v>1.1746435968893687E-2</v>
      </c>
      <c r="AC1956" s="23">
        <f t="shared" si="154"/>
        <v>-5.7764656349765062E-2</v>
      </c>
    </row>
    <row r="1957" spans="1:29" x14ac:dyDescent="0.3">
      <c r="A1957" s="4" t="s">
        <v>185</v>
      </c>
      <c r="B1957" s="18">
        <v>45261</v>
      </c>
      <c r="C1957" s="4" t="s">
        <v>279</v>
      </c>
      <c r="D1957" s="4">
        <v>12</v>
      </c>
      <c r="E1957" s="15">
        <v>1199416.8600000001</v>
      </c>
      <c r="F1957" s="19">
        <v>1.1349</v>
      </c>
      <c r="G1957" s="20">
        <v>5.5399999999999998E-2</v>
      </c>
      <c r="H1957" s="4">
        <v>78.3</v>
      </c>
      <c r="I1957" s="4">
        <v>9</v>
      </c>
      <c r="J1957" s="4">
        <v>2</v>
      </c>
      <c r="K1957" s="21">
        <v>0.82299999999999995</v>
      </c>
      <c r="L1957" s="21">
        <v>9.1700000000000004E-2</v>
      </c>
      <c r="M1957" s="4">
        <v>1</v>
      </c>
      <c r="N1957" s="4">
        <v>1</v>
      </c>
      <c r="O1957" s="4">
        <v>62.8</v>
      </c>
      <c r="P1957" s="4">
        <v>89.5</v>
      </c>
      <c r="Q1957" s="15">
        <v>374093.13</v>
      </c>
      <c r="R1957" s="15">
        <v>50293.54</v>
      </c>
      <c r="S1957" s="15">
        <v>37780.31</v>
      </c>
      <c r="T1957" s="15">
        <v>1239518.25</v>
      </c>
      <c r="U1957" s="22">
        <f t="shared" si="150"/>
        <v>1586023.2200000002</v>
      </c>
      <c r="V1957" s="23">
        <f t="shared" si="151"/>
        <v>-0.27954809862622049</v>
      </c>
      <c r="W1957" s="24">
        <f>Parametros!$B$4*H1957+Parametros!$B$5*K1957*100+Parametros!$B$6*P1957+Parametros!$B$7*(1-L1957)*100</f>
        <v>83.619500000000002</v>
      </c>
      <c r="X1957" s="16">
        <f>INDEX('Tasa Referencia'!$B$2:$B$37,MATCH(B1957,'Tasa Referencia'!$A$2:$A$37,0))</f>
        <v>0.1124</v>
      </c>
      <c r="Y1957" s="16">
        <f>INDEX('Catalogo Proveedores'!$N$2:$N$101,MATCH(A1957,'Catalogo Proveedores'!$A$2:$A$101,0))</f>
        <v>3.5900000000000001E-2</v>
      </c>
      <c r="Z1957" s="14">
        <v>2.16E-3</v>
      </c>
      <c r="AA1957" s="16">
        <f t="shared" si="152"/>
        <v>0.15045999999999998</v>
      </c>
      <c r="AB1957" s="25">
        <f t="shared" si="153"/>
        <v>1.1748634569294536E-2</v>
      </c>
      <c r="AC1957" s="23">
        <f t="shared" si="154"/>
        <v>-0.29129673319551502</v>
      </c>
    </row>
    <row r="1958" spans="1:29" x14ac:dyDescent="0.3">
      <c r="A1958" s="4" t="s">
        <v>185</v>
      </c>
      <c r="B1958" s="18">
        <v>45292</v>
      </c>
      <c r="C1958" s="4" t="s">
        <v>281</v>
      </c>
      <c r="D1958" s="4">
        <v>1</v>
      </c>
      <c r="E1958" s="15">
        <v>1215833.2</v>
      </c>
      <c r="F1958" s="19">
        <v>1.1806000000000001</v>
      </c>
      <c r="G1958" s="20">
        <v>4.02E-2</v>
      </c>
      <c r="H1958" s="4">
        <v>74.900000000000006</v>
      </c>
      <c r="I1958" s="4">
        <v>6</v>
      </c>
      <c r="J1958" s="4">
        <v>1</v>
      </c>
      <c r="K1958" s="21">
        <v>0.90169999999999995</v>
      </c>
      <c r="L1958" s="21">
        <v>0.1406</v>
      </c>
      <c r="M1958" s="4">
        <v>0</v>
      </c>
      <c r="N1958" s="4">
        <v>0</v>
      </c>
      <c r="O1958" s="4">
        <v>0</v>
      </c>
      <c r="P1958" s="4">
        <v>84.5</v>
      </c>
      <c r="Q1958" s="15">
        <v>0</v>
      </c>
      <c r="R1958" s="15">
        <v>84701.27</v>
      </c>
      <c r="S1958" s="15">
        <v>53697.72</v>
      </c>
      <c r="T1958" s="15">
        <v>1268661.8600000001</v>
      </c>
      <c r="U1958" s="22">
        <f t="shared" si="150"/>
        <v>1246836.75</v>
      </c>
      <c r="V1958" s="23">
        <f t="shared" si="151"/>
        <v>1.7203252251943715E-2</v>
      </c>
      <c r="W1958" s="24">
        <f>Parametros!$B$4*H1958+Parametros!$B$5*K1958*100+Parametros!$B$6*P1958+Parametros!$B$7*(1-L1958)*100</f>
        <v>83.057000000000002</v>
      </c>
      <c r="X1958" s="16">
        <f>INDEX('Tasa Referencia'!$B$2:$B$37,MATCH(B1958,'Tasa Referencia'!$A$2:$A$37,0))</f>
        <v>0.1133</v>
      </c>
      <c r="Y1958" s="16">
        <f>INDEX('Catalogo Proveedores'!$N$2:$N$101,MATCH(A1958,'Catalogo Proveedores'!$A$2:$A$101,0))</f>
        <v>3.5900000000000001E-2</v>
      </c>
      <c r="Z1958" s="14">
        <v>-4.0999999999999999E-4</v>
      </c>
      <c r="AA1958" s="16">
        <f t="shared" si="152"/>
        <v>0.14879000000000001</v>
      </c>
      <c r="AB1958" s="25">
        <f t="shared" si="153"/>
        <v>1.1626165774881514E-2</v>
      </c>
      <c r="AC1958" s="23">
        <f t="shared" si="154"/>
        <v>5.5770864770622007E-3</v>
      </c>
    </row>
    <row r="1959" spans="1:29" x14ac:dyDescent="0.3">
      <c r="A1959" s="4" t="s">
        <v>185</v>
      </c>
      <c r="B1959" s="18">
        <v>45323</v>
      </c>
      <c r="C1959" s="4" t="s">
        <v>281</v>
      </c>
      <c r="D1959" s="4">
        <v>2</v>
      </c>
      <c r="E1959" s="15">
        <v>1411474.21</v>
      </c>
      <c r="F1959" s="19">
        <v>1.1806000000000001</v>
      </c>
      <c r="G1959" s="20">
        <v>0</v>
      </c>
      <c r="H1959" s="4">
        <v>78.900000000000006</v>
      </c>
      <c r="I1959" s="4">
        <v>6</v>
      </c>
      <c r="J1959" s="4">
        <v>1</v>
      </c>
      <c r="K1959" s="21">
        <v>0.80410000000000004</v>
      </c>
      <c r="L1959" s="21">
        <v>7.2499999999999995E-2</v>
      </c>
      <c r="M1959" s="4">
        <v>0</v>
      </c>
      <c r="N1959" s="4">
        <v>0</v>
      </c>
      <c r="O1959" s="4">
        <v>0</v>
      </c>
      <c r="P1959" s="4">
        <v>92.7</v>
      </c>
      <c r="Q1959" s="15">
        <v>0</v>
      </c>
      <c r="R1959" s="15">
        <v>52913.21</v>
      </c>
      <c r="S1959" s="15">
        <v>33521.919999999998</v>
      </c>
      <c r="T1959" s="15">
        <v>1471821.84</v>
      </c>
      <c r="U1959" s="22">
        <f t="shared" si="150"/>
        <v>1430865.5</v>
      </c>
      <c r="V1959" s="23">
        <f t="shared" si="151"/>
        <v>2.7826968514069666E-2</v>
      </c>
      <c r="W1959" s="24">
        <f>Parametros!$B$4*H1959+Parametros!$B$5*K1959*100+Parametros!$B$6*P1959+Parametros!$B$7*(1-L1959)*100</f>
        <v>84.1905</v>
      </c>
      <c r="X1959" s="16">
        <f>INDEX('Tasa Referencia'!$B$2:$B$37,MATCH(B1959,'Tasa Referencia'!$A$2:$A$37,0))</f>
        <v>0.1123</v>
      </c>
      <c r="Y1959" s="16">
        <f>INDEX('Catalogo Proveedores'!$N$2:$N$101,MATCH(A1959,'Catalogo Proveedores'!$A$2:$A$101,0))</f>
        <v>3.5900000000000001E-2</v>
      </c>
      <c r="Z1959" s="14">
        <v>-4.5500000000000002E-3</v>
      </c>
      <c r="AA1959" s="16">
        <f t="shared" si="152"/>
        <v>0.14365</v>
      </c>
      <c r="AB1959" s="25">
        <f t="shared" si="153"/>
        <v>1.1248199083708554E-2</v>
      </c>
      <c r="AC1959" s="23">
        <f t="shared" si="154"/>
        <v>1.6578769430361111E-2</v>
      </c>
    </row>
    <row r="1960" spans="1:29" x14ac:dyDescent="0.3">
      <c r="A1960" s="4" t="s">
        <v>185</v>
      </c>
      <c r="B1960" s="18">
        <v>45352</v>
      </c>
      <c r="C1960" s="4" t="s">
        <v>281</v>
      </c>
      <c r="D1960" s="4">
        <v>3</v>
      </c>
      <c r="E1960" s="15">
        <v>1482667.09</v>
      </c>
      <c r="F1960" s="19">
        <v>1.1806000000000001</v>
      </c>
      <c r="G1960" s="20">
        <v>0</v>
      </c>
      <c r="H1960" s="4">
        <v>75.2</v>
      </c>
      <c r="I1960" s="4">
        <v>10</v>
      </c>
      <c r="J1960" s="4">
        <v>2</v>
      </c>
      <c r="K1960" s="21">
        <v>0.79339999999999999</v>
      </c>
      <c r="L1960" s="21">
        <v>8.6800000000000002E-2</v>
      </c>
      <c r="M1960" s="4">
        <v>3</v>
      </c>
      <c r="N1960" s="4">
        <v>1</v>
      </c>
      <c r="O1960" s="4">
        <v>63</v>
      </c>
      <c r="P1960" s="4">
        <v>87.8</v>
      </c>
      <c r="Q1960" s="15">
        <v>372927.17</v>
      </c>
      <c r="R1960" s="15">
        <v>49077.74</v>
      </c>
      <c r="S1960" s="15">
        <v>44542.86</v>
      </c>
      <c r="T1960" s="15">
        <v>1516340.37</v>
      </c>
      <c r="U1960" s="22">
        <f t="shared" si="150"/>
        <v>1860129.14</v>
      </c>
      <c r="V1960" s="23">
        <f t="shared" si="151"/>
        <v>-0.22672269155506278</v>
      </c>
      <c r="W1960" s="24">
        <f>Parametros!$B$4*H1960+Parametros!$B$5*K1960*100+Parametros!$B$6*P1960+Parametros!$B$7*(1-L1960)*100</f>
        <v>81.38</v>
      </c>
      <c r="X1960" s="16">
        <f>INDEX('Tasa Referencia'!$B$2:$B$37,MATCH(B1960,'Tasa Referencia'!$A$2:$A$37,0))</f>
        <v>0.1101</v>
      </c>
      <c r="Y1960" s="16">
        <f>INDEX('Catalogo Proveedores'!$N$2:$N$101,MATCH(A1960,'Catalogo Proveedores'!$A$2:$A$101,0))</f>
        <v>3.5900000000000001E-2</v>
      </c>
      <c r="Z1960" s="14">
        <v>5.0000000000000001E-4</v>
      </c>
      <c r="AA1960" s="16">
        <f t="shared" si="152"/>
        <v>0.14650000000000002</v>
      </c>
      <c r="AB1960" s="25">
        <f t="shared" si="153"/>
        <v>1.1457963928799497E-2</v>
      </c>
      <c r="AC1960" s="23">
        <f t="shared" si="154"/>
        <v>-0.23818065548386227</v>
      </c>
    </row>
    <row r="1961" spans="1:29" x14ac:dyDescent="0.3">
      <c r="A1961" s="4" t="s">
        <v>185</v>
      </c>
      <c r="B1961" s="18">
        <v>45383</v>
      </c>
      <c r="C1961" s="4" t="s">
        <v>281</v>
      </c>
      <c r="D1961" s="4">
        <v>4</v>
      </c>
      <c r="E1961" s="15">
        <v>1483989.45</v>
      </c>
      <c r="F1961" s="19">
        <v>1.1806000000000001</v>
      </c>
      <c r="G1961" s="20">
        <v>0</v>
      </c>
      <c r="H1961" s="4">
        <v>77.099999999999994</v>
      </c>
      <c r="I1961" s="4">
        <v>6</v>
      </c>
      <c r="J1961" s="4">
        <v>1</v>
      </c>
      <c r="K1961" s="21">
        <v>0.82540000000000002</v>
      </c>
      <c r="L1961" s="21">
        <v>0.11840000000000001</v>
      </c>
      <c r="M1961" s="4">
        <v>0</v>
      </c>
      <c r="N1961" s="4">
        <v>0</v>
      </c>
      <c r="O1961" s="4">
        <v>0</v>
      </c>
      <c r="P1961" s="4">
        <v>92.5</v>
      </c>
      <c r="Q1961" s="15">
        <v>0</v>
      </c>
      <c r="R1961" s="15">
        <v>115800.49</v>
      </c>
      <c r="S1961" s="15">
        <v>55657.85</v>
      </c>
      <c r="T1961" s="15">
        <v>1605066.18</v>
      </c>
      <c r="U1961" s="22">
        <f t="shared" si="150"/>
        <v>1544132.0899999999</v>
      </c>
      <c r="V1961" s="23">
        <f t="shared" si="151"/>
        <v>3.7963599731445398E-2</v>
      </c>
      <c r="W1961" s="24">
        <f>Parametros!$B$4*H1961+Parametros!$B$5*K1961*100+Parametros!$B$6*P1961+Parametros!$B$7*(1-L1961)*100</f>
        <v>83.471000000000004</v>
      </c>
      <c r="X1961" s="16">
        <f>INDEX('Tasa Referencia'!$B$2:$B$37,MATCH(B1961,'Tasa Referencia'!$A$2:$A$37,0))</f>
        <v>0.10920000000000001</v>
      </c>
      <c r="Y1961" s="16">
        <f>INDEX('Catalogo Proveedores'!$N$2:$N$101,MATCH(A1961,'Catalogo Proveedores'!$A$2:$A$101,0))</f>
        <v>3.5900000000000001E-2</v>
      </c>
      <c r="Z1961" s="14">
        <v>-4.1200000000000004E-3</v>
      </c>
      <c r="AA1961" s="16">
        <f t="shared" si="152"/>
        <v>0.14097999999999999</v>
      </c>
      <c r="AB1961" s="25">
        <f t="shared" si="153"/>
        <v>1.1051247353991211E-2</v>
      </c>
      <c r="AC1961" s="23">
        <f t="shared" si="154"/>
        <v>2.6912352377454186E-2</v>
      </c>
    </row>
    <row r="1962" spans="1:29" x14ac:dyDescent="0.3">
      <c r="A1962" s="4" t="s">
        <v>185</v>
      </c>
      <c r="B1962" s="18">
        <v>45413</v>
      </c>
      <c r="C1962" s="4" t="s">
        <v>281</v>
      </c>
      <c r="D1962" s="4">
        <v>5</v>
      </c>
      <c r="E1962" s="15">
        <v>1494877.28</v>
      </c>
      <c r="F1962" s="19">
        <v>1.1806000000000001</v>
      </c>
      <c r="G1962" s="20">
        <v>0</v>
      </c>
      <c r="H1962" s="4">
        <v>80.2</v>
      </c>
      <c r="I1962" s="4">
        <v>11</v>
      </c>
      <c r="J1962" s="4">
        <v>2</v>
      </c>
      <c r="K1962" s="21">
        <v>0.85219999999999996</v>
      </c>
      <c r="L1962" s="21">
        <v>7.0699999999999999E-2</v>
      </c>
      <c r="M1962" s="4">
        <v>0</v>
      </c>
      <c r="N1962" s="4">
        <v>0</v>
      </c>
      <c r="O1962" s="4">
        <v>0</v>
      </c>
      <c r="P1962" s="4">
        <v>88.3</v>
      </c>
      <c r="Q1962" s="15">
        <v>0</v>
      </c>
      <c r="R1962" s="15">
        <v>43736.97</v>
      </c>
      <c r="S1962" s="15">
        <v>37677.53</v>
      </c>
      <c r="T1962" s="15">
        <v>1638705.56</v>
      </c>
      <c r="U1962" s="22">
        <f t="shared" si="150"/>
        <v>1500936.72</v>
      </c>
      <c r="V1962" s="23">
        <f t="shared" si="151"/>
        <v>8.4071747459012761E-2</v>
      </c>
      <c r="W1962" s="24">
        <f>Parametros!$B$4*H1962+Parametros!$B$5*K1962*100+Parametros!$B$6*P1962+Parametros!$B$7*(1-L1962)*100</f>
        <v>85.235499999999988</v>
      </c>
      <c r="X1962" s="16">
        <f>INDEX('Tasa Referencia'!$B$2:$B$37,MATCH(B1962,'Tasa Referencia'!$A$2:$A$37,0))</f>
        <v>0.1077</v>
      </c>
      <c r="Y1962" s="16">
        <f>INDEX('Catalogo Proveedores'!$N$2:$N$101,MATCH(A1962,'Catalogo Proveedores'!$A$2:$A$101,0))</f>
        <v>3.5900000000000001E-2</v>
      </c>
      <c r="Z1962" s="14">
        <v>2.0200000000000001E-3</v>
      </c>
      <c r="AA1962" s="16">
        <f t="shared" si="152"/>
        <v>0.14562</v>
      </c>
      <c r="AB1962" s="25">
        <f t="shared" si="153"/>
        <v>1.1393245489423887E-2</v>
      </c>
      <c r="AC1962" s="23">
        <f t="shared" si="154"/>
        <v>7.2678501969588874E-2</v>
      </c>
    </row>
    <row r="1963" spans="1:29" x14ac:dyDescent="0.3">
      <c r="A1963" s="4" t="s">
        <v>185</v>
      </c>
      <c r="B1963" s="18">
        <v>45444</v>
      </c>
      <c r="C1963" s="4" t="s">
        <v>281</v>
      </c>
      <c r="D1963" s="4">
        <v>6</v>
      </c>
      <c r="E1963" s="15">
        <v>1636290.5600000001</v>
      </c>
      <c r="F1963" s="19">
        <v>1.1806000000000001</v>
      </c>
      <c r="G1963" s="20">
        <v>0</v>
      </c>
      <c r="H1963" s="4">
        <v>80.900000000000006</v>
      </c>
      <c r="I1963" s="4">
        <v>7</v>
      </c>
      <c r="J1963" s="4">
        <v>1</v>
      </c>
      <c r="K1963" s="21">
        <v>0.88680000000000003</v>
      </c>
      <c r="L1963" s="21">
        <v>4.53E-2</v>
      </c>
      <c r="M1963" s="4">
        <v>0</v>
      </c>
      <c r="N1963" s="4">
        <v>0</v>
      </c>
      <c r="O1963" s="4">
        <v>0</v>
      </c>
      <c r="P1963" s="4">
        <v>89.7</v>
      </c>
      <c r="Q1963" s="15">
        <v>0</v>
      </c>
      <c r="R1963" s="15">
        <v>49742.34</v>
      </c>
      <c r="S1963" s="15">
        <v>25500.63</v>
      </c>
      <c r="T1963" s="15">
        <v>1765228.36</v>
      </c>
      <c r="U1963" s="22">
        <f t="shared" si="150"/>
        <v>1660532.2700000003</v>
      </c>
      <c r="V1963" s="23">
        <f t="shared" si="151"/>
        <v>5.9310224315679949E-2</v>
      </c>
      <c r="W1963" s="24">
        <f>Parametros!$B$4*H1963+Parametros!$B$5*K1963*100+Parametros!$B$6*P1963+Parametros!$B$7*(1-L1963)*100</f>
        <v>87.17949999999999</v>
      </c>
      <c r="X1963" s="16">
        <f>INDEX('Tasa Referencia'!$B$2:$B$37,MATCH(B1963,'Tasa Referencia'!$A$2:$A$37,0))</f>
        <v>0.1045</v>
      </c>
      <c r="Y1963" s="16">
        <f>INDEX('Catalogo Proveedores'!$N$2:$N$101,MATCH(A1963,'Catalogo Proveedores'!$A$2:$A$101,0))</f>
        <v>3.5900000000000001E-2</v>
      </c>
      <c r="Z1963" s="14">
        <v>1.4400000000000001E-3</v>
      </c>
      <c r="AA1963" s="16">
        <f t="shared" si="152"/>
        <v>0.14183999999999999</v>
      </c>
      <c r="AB1963" s="25">
        <f t="shared" si="153"/>
        <v>1.1114731072343398E-2</v>
      </c>
      <c r="AC1963" s="23">
        <f t="shared" si="154"/>
        <v>4.8195493243336551E-2</v>
      </c>
    </row>
    <row r="1964" spans="1:29" x14ac:dyDescent="0.3">
      <c r="A1964" s="4" t="s">
        <v>185</v>
      </c>
      <c r="B1964" s="18">
        <v>45474</v>
      </c>
      <c r="C1964" s="4" t="s">
        <v>281</v>
      </c>
      <c r="D1964" s="4">
        <v>7</v>
      </c>
      <c r="E1964" s="15">
        <v>1572272.05</v>
      </c>
      <c r="F1964" s="19">
        <v>1.1806000000000001</v>
      </c>
      <c r="G1964" s="20">
        <v>0</v>
      </c>
      <c r="H1964" s="4">
        <v>78.8</v>
      </c>
      <c r="I1964" s="4">
        <v>7</v>
      </c>
      <c r="J1964" s="4">
        <v>1</v>
      </c>
      <c r="K1964" s="21">
        <v>0.86250000000000004</v>
      </c>
      <c r="L1964" s="21">
        <v>6.4699999999999994E-2</v>
      </c>
      <c r="M1964" s="4">
        <v>1</v>
      </c>
      <c r="N1964" s="4">
        <v>0</v>
      </c>
      <c r="O1964" s="4">
        <v>0</v>
      </c>
      <c r="P1964" s="4">
        <v>87</v>
      </c>
      <c r="Q1964" s="15">
        <v>4925.7299999999996</v>
      </c>
      <c r="R1964" s="15">
        <v>37404.03</v>
      </c>
      <c r="S1964" s="15">
        <v>33667.519999999997</v>
      </c>
      <c r="T1964" s="15">
        <v>1778630.99</v>
      </c>
      <c r="U1964" s="22">
        <f t="shared" si="150"/>
        <v>1580934.29</v>
      </c>
      <c r="V1964" s="23">
        <f t="shared" si="151"/>
        <v>0.11115104881873218</v>
      </c>
      <c r="W1964" s="24">
        <f>Parametros!$B$4*H1964+Parametros!$B$5*K1964*100+Parametros!$B$6*P1964+Parametros!$B$7*(1-L1964)*100</f>
        <v>84.884500000000003</v>
      </c>
      <c r="X1964" s="16">
        <f>INDEX('Tasa Referencia'!$B$2:$B$37,MATCH(B1964,'Tasa Referencia'!$A$2:$A$37,0))</f>
        <v>0.1027</v>
      </c>
      <c r="Y1964" s="16">
        <f>INDEX('Catalogo Proveedores'!$N$2:$N$101,MATCH(A1964,'Catalogo Proveedores'!$A$2:$A$101,0))</f>
        <v>3.5900000000000001E-2</v>
      </c>
      <c r="Z1964" s="14">
        <v>-1.48E-3</v>
      </c>
      <c r="AA1964" s="16">
        <f t="shared" si="152"/>
        <v>0.13711999999999999</v>
      </c>
      <c r="AB1964" s="25">
        <f t="shared" si="153"/>
        <v>1.0765767455030328E-2</v>
      </c>
      <c r="AC1964" s="23">
        <f t="shared" si="154"/>
        <v>0.10038528136370185</v>
      </c>
    </row>
    <row r="1965" spans="1:29" x14ac:dyDescent="0.3">
      <c r="A1965" s="4" t="s">
        <v>185</v>
      </c>
      <c r="B1965" s="18">
        <v>45505</v>
      </c>
      <c r="C1965" s="4" t="s">
        <v>281</v>
      </c>
      <c r="D1965" s="4">
        <v>8</v>
      </c>
      <c r="E1965" s="15">
        <v>1624087.49</v>
      </c>
      <c r="F1965" s="19">
        <v>1.1806000000000001</v>
      </c>
      <c r="G1965" s="20">
        <v>0</v>
      </c>
      <c r="H1965" s="4">
        <v>72.7</v>
      </c>
      <c r="I1965" s="4">
        <v>6</v>
      </c>
      <c r="J1965" s="4">
        <v>1</v>
      </c>
      <c r="K1965" s="21">
        <v>0.81210000000000004</v>
      </c>
      <c r="L1965" s="21">
        <v>5.6800000000000003E-2</v>
      </c>
      <c r="M1965" s="4">
        <v>2</v>
      </c>
      <c r="N1965" s="4">
        <v>0</v>
      </c>
      <c r="O1965" s="4">
        <v>0</v>
      </c>
      <c r="P1965" s="4">
        <v>87.8</v>
      </c>
      <c r="Q1965" s="15">
        <v>10415.81</v>
      </c>
      <c r="R1965" s="15">
        <v>53093.36</v>
      </c>
      <c r="S1965" s="15">
        <v>30927.89</v>
      </c>
      <c r="T1965" s="15">
        <v>1674788.07</v>
      </c>
      <c r="U1965" s="22">
        <f t="shared" si="150"/>
        <v>1656668.7700000003</v>
      </c>
      <c r="V1965" s="23">
        <f t="shared" si="151"/>
        <v>1.0818861397788565E-2</v>
      </c>
      <c r="W1965" s="24">
        <f>Parametros!$B$4*H1965+Parametros!$B$5*K1965*100+Parametros!$B$6*P1965+Parametros!$B$7*(1-L1965)*100</f>
        <v>81.515999999999991</v>
      </c>
      <c r="X1965" s="16">
        <f>INDEX('Tasa Referencia'!$B$2:$B$37,MATCH(B1965,'Tasa Referencia'!$A$2:$A$37,0))</f>
        <v>0.1017</v>
      </c>
      <c r="Y1965" s="16">
        <f>INDEX('Catalogo Proveedores'!$N$2:$N$101,MATCH(A1965,'Catalogo Proveedores'!$A$2:$A$101,0))</f>
        <v>3.5900000000000001E-2</v>
      </c>
      <c r="Z1965" s="14">
        <v>-1.91E-3</v>
      </c>
      <c r="AA1965" s="16">
        <f t="shared" si="152"/>
        <v>0.13569000000000001</v>
      </c>
      <c r="AB1965" s="25">
        <f t="shared" si="153"/>
        <v>1.0659781219438447E-2</v>
      </c>
      <c r="AC1965" s="23">
        <f t="shared" si="154"/>
        <v>1.5908017835011834E-4</v>
      </c>
    </row>
    <row r="1966" spans="1:29" x14ac:dyDescent="0.3">
      <c r="A1966" s="4" t="s">
        <v>185</v>
      </c>
      <c r="B1966" s="18">
        <v>45536</v>
      </c>
      <c r="C1966" s="4" t="s">
        <v>281</v>
      </c>
      <c r="D1966" s="4">
        <v>9</v>
      </c>
      <c r="E1966" s="15">
        <v>1313153.21</v>
      </c>
      <c r="F1966" s="19">
        <v>1.1806000000000001</v>
      </c>
      <c r="G1966" s="20">
        <v>0</v>
      </c>
      <c r="H1966" s="4">
        <v>73.3</v>
      </c>
      <c r="I1966" s="4">
        <v>6</v>
      </c>
      <c r="J1966" s="4">
        <v>1</v>
      </c>
      <c r="K1966" s="21">
        <v>0.86970000000000003</v>
      </c>
      <c r="L1966" s="21">
        <v>0.11119999999999999</v>
      </c>
      <c r="M1966" s="4">
        <v>2</v>
      </c>
      <c r="N1966" s="4">
        <v>0</v>
      </c>
      <c r="O1966" s="4">
        <v>0</v>
      </c>
      <c r="P1966" s="4">
        <v>88.7</v>
      </c>
      <c r="Q1966" s="15">
        <v>19979.04</v>
      </c>
      <c r="R1966" s="15">
        <v>82846.14</v>
      </c>
      <c r="S1966" s="15">
        <v>46437.67</v>
      </c>
      <c r="T1966" s="15">
        <v>1423154.21</v>
      </c>
      <c r="U1966" s="22">
        <f t="shared" si="150"/>
        <v>1369540.72</v>
      </c>
      <c r="V1966" s="23">
        <f t="shared" si="151"/>
        <v>3.7672298351982526E-2</v>
      </c>
      <c r="W1966" s="24">
        <f>Parametros!$B$4*H1966+Parametros!$B$5*K1966*100+Parametros!$B$6*P1966+Parametros!$B$7*(1-L1966)*100</f>
        <v>82.817999999999984</v>
      </c>
      <c r="X1966" s="16">
        <f>INDEX('Tasa Referencia'!$B$2:$B$37,MATCH(B1966,'Tasa Referencia'!$A$2:$A$37,0))</f>
        <v>9.7900000000000001E-2</v>
      </c>
      <c r="Y1966" s="16">
        <f>INDEX('Catalogo Proveedores'!$N$2:$N$101,MATCH(A1966,'Catalogo Proveedores'!$A$2:$A$101,0))</f>
        <v>3.5900000000000001E-2</v>
      </c>
      <c r="Z1966" s="14">
        <v>-4.8999999999999998E-4</v>
      </c>
      <c r="AA1966" s="16">
        <f t="shared" si="152"/>
        <v>0.13331000000000001</v>
      </c>
      <c r="AB1966" s="25">
        <f t="shared" si="153"/>
        <v>1.0483113016111378E-2</v>
      </c>
      <c r="AC1966" s="23">
        <f t="shared" si="154"/>
        <v>2.7189185335871148E-2</v>
      </c>
    </row>
    <row r="1967" spans="1:29" x14ac:dyDescent="0.3">
      <c r="A1967" s="4" t="s">
        <v>185</v>
      </c>
      <c r="B1967" s="18">
        <v>45566</v>
      </c>
      <c r="C1967" s="4" t="s">
        <v>281</v>
      </c>
      <c r="D1967" s="4">
        <v>10</v>
      </c>
      <c r="E1967" s="15">
        <v>1292438.74</v>
      </c>
      <c r="F1967" s="19">
        <v>1.1806000000000001</v>
      </c>
      <c r="G1967" s="20">
        <v>0</v>
      </c>
      <c r="H1967" s="4">
        <v>71.8</v>
      </c>
      <c r="I1967" s="4">
        <v>11</v>
      </c>
      <c r="J1967" s="4">
        <v>2</v>
      </c>
      <c r="K1967" s="21">
        <v>0.81440000000000001</v>
      </c>
      <c r="L1967" s="21">
        <v>0.1452</v>
      </c>
      <c r="M1967" s="4">
        <v>0</v>
      </c>
      <c r="N1967" s="4">
        <v>0</v>
      </c>
      <c r="O1967" s="4">
        <v>0</v>
      </c>
      <c r="P1967" s="4">
        <v>92.5</v>
      </c>
      <c r="Q1967" s="15">
        <v>0</v>
      </c>
      <c r="R1967" s="15">
        <v>94780.38</v>
      </c>
      <c r="S1967" s="15">
        <v>61466.57</v>
      </c>
      <c r="T1967" s="15">
        <v>1424995.21</v>
      </c>
      <c r="U1967" s="22">
        <f t="shared" si="150"/>
        <v>1325752.55</v>
      </c>
      <c r="V1967" s="23">
        <f t="shared" si="151"/>
        <v>6.9644206032103029E-2</v>
      </c>
      <c r="W1967" s="24">
        <f>Parametros!$B$4*H1967+Parametros!$B$5*K1967*100+Parametros!$B$6*P1967+Parametros!$B$7*(1-L1967)*100</f>
        <v>80.884</v>
      </c>
      <c r="X1967" s="16">
        <f>INDEX('Tasa Referencia'!$B$2:$B$37,MATCH(B1967,'Tasa Referencia'!$A$2:$A$37,0))</f>
        <v>9.5200000000000007E-2</v>
      </c>
      <c r="Y1967" s="16">
        <f>INDEX('Catalogo Proveedores'!$N$2:$N$101,MATCH(A1967,'Catalogo Proveedores'!$A$2:$A$101,0))</f>
        <v>3.5900000000000001E-2</v>
      </c>
      <c r="Z1967" s="14">
        <v>1.4E-3</v>
      </c>
      <c r="AA1967" s="16">
        <f t="shared" si="152"/>
        <v>0.13250000000000001</v>
      </c>
      <c r="AB1967" s="25">
        <f t="shared" si="153"/>
        <v>1.0422908867375291E-2</v>
      </c>
      <c r="AC1967" s="23">
        <f t="shared" si="154"/>
        <v>5.9221297164727738E-2</v>
      </c>
    </row>
    <row r="1968" spans="1:29" x14ac:dyDescent="0.3">
      <c r="A1968" s="4" t="s">
        <v>185</v>
      </c>
      <c r="B1968" s="18">
        <v>45597</v>
      </c>
      <c r="C1968" s="4" t="s">
        <v>281</v>
      </c>
      <c r="D1968" s="4">
        <v>11</v>
      </c>
      <c r="E1968" s="15">
        <v>1310359.06</v>
      </c>
      <c r="F1968" s="19">
        <v>1.1806000000000001</v>
      </c>
      <c r="G1968" s="20">
        <v>0</v>
      </c>
      <c r="H1968" s="4">
        <v>71.5</v>
      </c>
      <c r="I1968" s="4">
        <v>9</v>
      </c>
      <c r="J1968" s="4">
        <v>2</v>
      </c>
      <c r="K1968" s="21">
        <v>0.83020000000000005</v>
      </c>
      <c r="L1968" s="21">
        <v>0.1196</v>
      </c>
      <c r="M1968" s="4">
        <v>0</v>
      </c>
      <c r="N1968" s="4">
        <v>1</v>
      </c>
      <c r="O1968" s="4">
        <v>7</v>
      </c>
      <c r="P1968" s="4">
        <v>86.5</v>
      </c>
      <c r="Q1968" s="15">
        <v>25283.07</v>
      </c>
      <c r="R1968" s="15">
        <v>88875.48</v>
      </c>
      <c r="S1968" s="15">
        <v>52252.18</v>
      </c>
      <c r="T1968" s="15">
        <v>1404043.97</v>
      </c>
      <c r="U1968" s="22">
        <f t="shared" si="150"/>
        <v>1372265.4300000002</v>
      </c>
      <c r="V1968" s="23">
        <f t="shared" si="151"/>
        <v>2.263357891847205E-2</v>
      </c>
      <c r="W1968" s="24">
        <f>Parametros!$B$4*H1968+Parametros!$B$5*K1968*100+Parametros!$B$6*P1968+Parametros!$B$7*(1-L1968)*100</f>
        <v>80.436999999999998</v>
      </c>
      <c r="X1968" s="16">
        <f>INDEX('Tasa Referencia'!$B$2:$B$37,MATCH(B1968,'Tasa Referencia'!$A$2:$A$37,0))</f>
        <v>9.5600000000000004E-2</v>
      </c>
      <c r="Y1968" s="16">
        <f>INDEX('Catalogo Proveedores'!$N$2:$N$101,MATCH(A1968,'Catalogo Proveedores'!$A$2:$A$101,0))</f>
        <v>3.5900000000000001E-2</v>
      </c>
      <c r="Z1968" s="14">
        <v>7.3999999999999999E-4</v>
      </c>
      <c r="AA1968" s="16">
        <f t="shared" si="152"/>
        <v>0.13224</v>
      </c>
      <c r="AB1968" s="25">
        <f t="shared" si="153"/>
        <v>1.0403575710357771E-2</v>
      </c>
      <c r="AC1968" s="23">
        <f t="shared" si="154"/>
        <v>1.2230003208114279E-2</v>
      </c>
    </row>
    <row r="1969" spans="1:29" x14ac:dyDescent="0.3">
      <c r="A1969" s="4" t="s">
        <v>185</v>
      </c>
      <c r="B1969" s="18">
        <v>45627</v>
      </c>
      <c r="C1969" s="4" t="s">
        <v>281</v>
      </c>
      <c r="D1969" s="4">
        <v>12</v>
      </c>
      <c r="E1969" s="15">
        <v>1220037</v>
      </c>
      <c r="F1969" s="19">
        <v>1.1806000000000001</v>
      </c>
      <c r="G1969" s="20">
        <v>0</v>
      </c>
      <c r="H1969" s="4">
        <v>73.599999999999994</v>
      </c>
      <c r="I1969" s="4">
        <v>9</v>
      </c>
      <c r="J1969" s="4">
        <v>1</v>
      </c>
      <c r="K1969" s="21">
        <v>0.88519999999999999</v>
      </c>
      <c r="L1969" s="21">
        <v>8.43E-2</v>
      </c>
      <c r="M1969" s="4">
        <v>4</v>
      </c>
      <c r="N1969" s="4">
        <v>0</v>
      </c>
      <c r="O1969" s="4">
        <v>0</v>
      </c>
      <c r="P1969" s="4">
        <v>90.1</v>
      </c>
      <c r="Q1969" s="15">
        <v>36620.99</v>
      </c>
      <c r="R1969" s="15">
        <v>33792.93</v>
      </c>
      <c r="S1969" s="15">
        <v>33299.449999999997</v>
      </c>
      <c r="T1969" s="15">
        <v>1400785.11</v>
      </c>
      <c r="U1969" s="22">
        <f t="shared" si="150"/>
        <v>1257151.47</v>
      </c>
      <c r="V1969" s="23">
        <f t="shared" si="151"/>
        <v>0.10253795459033693</v>
      </c>
      <c r="W1969" s="24">
        <f>Parametros!$B$4*H1969+Parametros!$B$5*K1969*100+Parametros!$B$6*P1969+Parametros!$B$7*(1-L1969)*100</f>
        <v>84.0715</v>
      </c>
      <c r="X1969" s="16">
        <f>INDEX('Tasa Referencia'!$B$2:$B$37,MATCH(B1969,'Tasa Referencia'!$A$2:$A$37,0))</f>
        <v>9.2399999999999996E-2</v>
      </c>
      <c r="Y1969" s="16">
        <f>INDEX('Catalogo Proveedores'!$N$2:$N$101,MATCH(A1969,'Catalogo Proveedores'!$A$2:$A$101,0))</f>
        <v>3.5900000000000001E-2</v>
      </c>
      <c r="Z1969" s="14">
        <v>2.4000000000000001E-4</v>
      </c>
      <c r="AA1969" s="16">
        <f t="shared" si="152"/>
        <v>0.12853999999999999</v>
      </c>
      <c r="AB1969" s="25">
        <f t="shared" si="153"/>
        <v>1.0128008078522877E-2</v>
      </c>
      <c r="AC1969" s="23">
        <f t="shared" si="154"/>
        <v>9.2409946511814056E-2</v>
      </c>
    </row>
    <row r="1970" spans="1:29" x14ac:dyDescent="0.3">
      <c r="A1970" s="4" t="s">
        <v>185</v>
      </c>
      <c r="B1970" s="18">
        <v>45658</v>
      </c>
      <c r="C1970" s="4" t="s">
        <v>282</v>
      </c>
      <c r="D1970" s="4">
        <v>1</v>
      </c>
      <c r="E1970" s="15">
        <v>1452276.72</v>
      </c>
      <c r="F1970" s="19">
        <v>1.2466999999999999</v>
      </c>
      <c r="G1970" s="20">
        <v>5.6000000000000001E-2</v>
      </c>
      <c r="H1970" s="4">
        <v>67.400000000000006</v>
      </c>
      <c r="I1970" s="4">
        <v>8</v>
      </c>
      <c r="J1970" s="4">
        <v>1</v>
      </c>
      <c r="K1970" s="21">
        <v>0.8397</v>
      </c>
      <c r="L1970" s="21">
        <v>0.10249999999999999</v>
      </c>
      <c r="M1970" s="4">
        <v>1</v>
      </c>
      <c r="N1970" s="4">
        <v>0</v>
      </c>
      <c r="O1970" s="4">
        <v>0</v>
      </c>
      <c r="P1970" s="4">
        <v>91</v>
      </c>
      <c r="Q1970" s="15">
        <v>25189.99</v>
      </c>
      <c r="R1970" s="15">
        <v>102642.47</v>
      </c>
      <c r="S1970" s="15">
        <v>47573.68</v>
      </c>
      <c r="T1970" s="15">
        <v>1697810.99</v>
      </c>
      <c r="U1970" s="22">
        <f t="shared" si="150"/>
        <v>1532535.5</v>
      </c>
      <c r="V1970" s="23">
        <f t="shared" si="151"/>
        <v>9.7346224623036506E-2</v>
      </c>
      <c r="W1970" s="24">
        <f>Parametros!$B$4*H1970+Parametros!$B$5*K1970*100+Parametros!$B$6*P1970+Parametros!$B$7*(1-L1970)*100</f>
        <v>80.4435</v>
      </c>
      <c r="X1970" s="16">
        <f>INDEX('Tasa Referencia'!$B$2:$B$37,MATCH(B1970,'Tasa Referencia'!$A$2:$A$37,0))</f>
        <v>8.8900000000000007E-2</v>
      </c>
      <c r="Y1970" s="16">
        <f>INDEX('Catalogo Proveedores'!$N$2:$N$101,MATCH(A1970,'Catalogo Proveedores'!$A$2:$A$101,0))</f>
        <v>3.5900000000000001E-2</v>
      </c>
      <c r="Z1970" s="14">
        <v>-4.2999999999999999E-4</v>
      </c>
      <c r="AA1970" s="16">
        <f t="shared" si="152"/>
        <v>0.12437000000000001</v>
      </c>
      <c r="AB1970" s="25">
        <f t="shared" si="153"/>
        <v>9.8164414858681326E-3</v>
      </c>
      <c r="AC1970" s="23">
        <f t="shared" si="154"/>
        <v>8.7529783137168374E-2</v>
      </c>
    </row>
    <row r="1971" spans="1:29" x14ac:dyDescent="0.3">
      <c r="A1971" s="4" t="s">
        <v>185</v>
      </c>
      <c r="B1971" s="18">
        <v>45689</v>
      </c>
      <c r="C1971" s="4" t="s">
        <v>282</v>
      </c>
      <c r="D1971" s="4">
        <v>2</v>
      </c>
      <c r="E1971" s="15">
        <v>1408352.29</v>
      </c>
      <c r="F1971" s="19">
        <v>1.2466999999999999</v>
      </c>
      <c r="G1971" s="20">
        <v>0</v>
      </c>
      <c r="H1971" s="4">
        <v>72.3</v>
      </c>
      <c r="I1971" s="4">
        <v>6</v>
      </c>
      <c r="J1971" s="4">
        <v>1</v>
      </c>
      <c r="K1971" s="21">
        <v>0.85040000000000004</v>
      </c>
      <c r="L1971" s="21">
        <v>7.5300000000000006E-2</v>
      </c>
      <c r="M1971" s="4">
        <v>2</v>
      </c>
      <c r="N1971" s="4">
        <v>0</v>
      </c>
      <c r="O1971" s="4">
        <v>0</v>
      </c>
      <c r="P1971" s="4">
        <v>90.4</v>
      </c>
      <c r="Q1971" s="15">
        <v>23499.16</v>
      </c>
      <c r="R1971" s="15">
        <v>57084.59</v>
      </c>
      <c r="S1971" s="15">
        <v>34618.51</v>
      </c>
      <c r="T1971" s="15">
        <v>1584226.08</v>
      </c>
      <c r="U1971" s="22">
        <f t="shared" si="150"/>
        <v>1454317.53</v>
      </c>
      <c r="V1971" s="23">
        <f t="shared" si="151"/>
        <v>8.2001269667268728E-2</v>
      </c>
      <c r="W1971" s="24">
        <f>Parametros!$B$4*H1971+Parametros!$B$5*K1971*100+Parametros!$B$6*P1971+Parametros!$B$7*(1-L1971)*100</f>
        <v>82.767499999999984</v>
      </c>
      <c r="X1971" s="16">
        <f>INDEX('Tasa Referencia'!$B$2:$B$37,MATCH(B1971,'Tasa Referencia'!$A$2:$A$37,0))</f>
        <v>8.8300000000000003E-2</v>
      </c>
      <c r="Y1971" s="16">
        <f>INDEX('Catalogo Proveedores'!$N$2:$N$101,MATCH(A1971,'Catalogo Proveedores'!$A$2:$A$101,0))</f>
        <v>3.5900000000000001E-2</v>
      </c>
      <c r="Z1971" s="14">
        <v>-8.5999999999999998E-4</v>
      </c>
      <c r="AA1971" s="16">
        <f t="shared" si="152"/>
        <v>0.12334000000000001</v>
      </c>
      <c r="AB1971" s="25">
        <f t="shared" si="153"/>
        <v>9.7393206762583784E-3</v>
      </c>
      <c r="AC1971" s="23">
        <f t="shared" si="154"/>
        <v>7.226194899101035E-2</v>
      </c>
    </row>
    <row r="1972" spans="1:29" x14ac:dyDescent="0.3">
      <c r="A1972" s="4" t="s">
        <v>185</v>
      </c>
      <c r="B1972" s="18">
        <v>45717</v>
      </c>
      <c r="C1972" s="4" t="s">
        <v>282</v>
      </c>
      <c r="D1972" s="4">
        <v>3</v>
      </c>
      <c r="E1972" s="15">
        <v>1378532.3</v>
      </c>
      <c r="F1972" s="19">
        <v>1.2466999999999999</v>
      </c>
      <c r="G1972" s="20">
        <v>0</v>
      </c>
      <c r="H1972" s="4">
        <v>74.3</v>
      </c>
      <c r="I1972" s="4">
        <v>9</v>
      </c>
      <c r="J1972" s="4">
        <v>1</v>
      </c>
      <c r="K1972" s="21">
        <v>0.88629999999999998</v>
      </c>
      <c r="L1972" s="21">
        <v>0.1042</v>
      </c>
      <c r="M1972" s="4">
        <v>0</v>
      </c>
      <c r="N1972" s="4">
        <v>0</v>
      </c>
      <c r="O1972" s="4">
        <v>0</v>
      </c>
      <c r="P1972" s="4">
        <v>91.9</v>
      </c>
      <c r="Q1972" s="15">
        <v>0</v>
      </c>
      <c r="R1972" s="15">
        <v>44817.1</v>
      </c>
      <c r="S1972" s="15">
        <v>45840.99</v>
      </c>
      <c r="T1972" s="15">
        <v>1486236.95</v>
      </c>
      <c r="U1972" s="22">
        <f t="shared" si="150"/>
        <v>1377508.4100000001</v>
      </c>
      <c r="V1972" s="23">
        <f t="shared" si="151"/>
        <v>7.3156935036502627E-2</v>
      </c>
      <c r="W1972" s="24">
        <f>Parametros!$B$4*H1972+Parametros!$B$5*K1972*100+Parametros!$B$6*P1972+Parametros!$B$7*(1-L1972)*100</f>
        <v>84.410999999999987</v>
      </c>
      <c r="X1972" s="16">
        <f>INDEX('Tasa Referencia'!$B$2:$B$37,MATCH(B1972,'Tasa Referencia'!$A$2:$A$37,0))</f>
        <v>8.6800000000000002E-2</v>
      </c>
      <c r="Y1972" s="16">
        <f>INDEX('Catalogo Proveedores'!$N$2:$N$101,MATCH(A1972,'Catalogo Proveedores'!$A$2:$A$101,0))</f>
        <v>3.5900000000000001E-2</v>
      </c>
      <c r="Z1972" s="14">
        <v>-1.98E-3</v>
      </c>
      <c r="AA1972" s="16">
        <f t="shared" si="152"/>
        <v>0.12072000000000001</v>
      </c>
      <c r="AB1972" s="25">
        <f t="shared" si="153"/>
        <v>9.542856763674612E-3</v>
      </c>
      <c r="AC1972" s="23">
        <f t="shared" si="154"/>
        <v>6.3614078272828015E-2</v>
      </c>
    </row>
    <row r="1973" spans="1:29" x14ac:dyDescent="0.3">
      <c r="A1973" s="4" t="s">
        <v>185</v>
      </c>
      <c r="B1973" s="18">
        <v>45748</v>
      </c>
      <c r="C1973" s="4" t="s">
        <v>282</v>
      </c>
      <c r="D1973" s="4">
        <v>4</v>
      </c>
      <c r="E1973" s="15">
        <v>1515424.68</v>
      </c>
      <c r="F1973" s="19">
        <v>1.2466999999999999</v>
      </c>
      <c r="G1973" s="20">
        <v>0</v>
      </c>
      <c r="H1973" s="4">
        <v>74.599999999999994</v>
      </c>
      <c r="I1973" s="4">
        <v>12</v>
      </c>
      <c r="J1973" s="4">
        <v>3</v>
      </c>
      <c r="K1973" s="21">
        <v>0.77959999999999996</v>
      </c>
      <c r="L1973" s="21">
        <v>0.1037</v>
      </c>
      <c r="M1973" s="4">
        <v>0</v>
      </c>
      <c r="N1973" s="4">
        <v>0</v>
      </c>
      <c r="O1973" s="4">
        <v>0</v>
      </c>
      <c r="P1973" s="4">
        <v>92.2</v>
      </c>
      <c r="Q1973" s="15">
        <v>0</v>
      </c>
      <c r="R1973" s="15">
        <v>81353.83</v>
      </c>
      <c r="S1973" s="15">
        <v>56249.05</v>
      </c>
      <c r="T1973" s="15">
        <v>1553066.55</v>
      </c>
      <c r="U1973" s="22">
        <f t="shared" si="150"/>
        <v>1540529.46</v>
      </c>
      <c r="V1973" s="23">
        <f t="shared" si="151"/>
        <v>8.0724744216531374E-3</v>
      </c>
      <c r="W1973" s="24">
        <f>Parametros!$B$4*H1973+Parametros!$B$5*K1973*100+Parametros!$B$6*P1973+Parametros!$B$7*(1-L1973)*100</f>
        <v>81.382499999999993</v>
      </c>
      <c r="X1973" s="16">
        <f>INDEX('Tasa Referencia'!$B$2:$B$37,MATCH(B1973,'Tasa Referencia'!$A$2:$A$37,0))</f>
        <v>8.4000000000000005E-2</v>
      </c>
      <c r="Y1973" s="16">
        <f>INDEX('Catalogo Proveedores'!$N$2:$N$101,MATCH(A1973,'Catalogo Proveedores'!$A$2:$A$101,0))</f>
        <v>3.5900000000000001E-2</v>
      </c>
      <c r="Z1973" s="14">
        <v>-1.2E-4</v>
      </c>
      <c r="AA1973" s="16">
        <f t="shared" si="152"/>
        <v>0.11978000000000001</v>
      </c>
      <c r="AB1973" s="25">
        <f t="shared" si="153"/>
        <v>9.4722670765887695E-3</v>
      </c>
      <c r="AC1973" s="23">
        <f t="shared" si="154"/>
        <v>-1.3997926549356322E-3</v>
      </c>
    </row>
    <row r="1974" spans="1:29" x14ac:dyDescent="0.3">
      <c r="A1974" s="4" t="s">
        <v>185</v>
      </c>
      <c r="B1974" s="18">
        <v>45778</v>
      </c>
      <c r="C1974" s="4" t="s">
        <v>282</v>
      </c>
      <c r="D1974" s="4">
        <v>5</v>
      </c>
      <c r="E1974" s="15">
        <v>1485263.19</v>
      </c>
      <c r="F1974" s="19">
        <v>1.2466999999999999</v>
      </c>
      <c r="G1974" s="20">
        <v>0</v>
      </c>
      <c r="H1974" s="4">
        <v>73.2</v>
      </c>
      <c r="I1974" s="4">
        <v>10</v>
      </c>
      <c r="J1974" s="4">
        <v>3</v>
      </c>
      <c r="K1974" s="21">
        <v>0.74660000000000004</v>
      </c>
      <c r="L1974" s="21">
        <v>5.3600000000000002E-2</v>
      </c>
      <c r="M1974" s="4">
        <v>0</v>
      </c>
      <c r="N1974" s="4">
        <v>0</v>
      </c>
      <c r="O1974" s="4">
        <v>0</v>
      </c>
      <c r="P1974" s="4">
        <v>92.9</v>
      </c>
      <c r="Q1974" s="15">
        <v>0</v>
      </c>
      <c r="R1974" s="15">
        <v>23902.1</v>
      </c>
      <c r="S1974" s="15">
        <v>32812.36</v>
      </c>
      <c r="T1974" s="15">
        <v>1476443.88</v>
      </c>
      <c r="U1974" s="22">
        <f t="shared" si="150"/>
        <v>1476352.93</v>
      </c>
      <c r="V1974" s="23">
        <f t="shared" si="151"/>
        <v>6.1600715903914648E-5</v>
      </c>
      <c r="W1974" s="24">
        <f>Parametros!$B$4*H1974+Parametros!$B$5*K1974*100+Parametros!$B$6*P1974+Parametros!$B$7*(1-L1974)*100</f>
        <v>80.793999999999997</v>
      </c>
      <c r="X1974" s="16">
        <f>INDEX('Tasa Referencia'!$B$2:$B$37,MATCH(B1974,'Tasa Referencia'!$A$2:$A$37,0))</f>
        <v>8.1699999999999995E-2</v>
      </c>
      <c r="Y1974" s="16">
        <f>INDEX('Catalogo Proveedores'!$N$2:$N$101,MATCH(A1974,'Catalogo Proveedores'!$A$2:$A$101,0))</f>
        <v>3.5900000000000001E-2</v>
      </c>
      <c r="Z1974" s="14">
        <v>1.1199999999999999E-3</v>
      </c>
      <c r="AA1974" s="16">
        <f t="shared" si="152"/>
        <v>0.11871999999999999</v>
      </c>
      <c r="AB1974" s="25">
        <f t="shared" si="153"/>
        <v>9.3926007479931961E-3</v>
      </c>
      <c r="AC1974" s="23">
        <f t="shared" si="154"/>
        <v>-9.3310000320892816E-3</v>
      </c>
    </row>
    <row r="1975" spans="1:29" x14ac:dyDescent="0.3">
      <c r="A1975" s="4" t="s">
        <v>185</v>
      </c>
      <c r="B1975" s="18">
        <v>45809</v>
      </c>
      <c r="C1975" s="4" t="s">
        <v>282</v>
      </c>
      <c r="D1975" s="4">
        <v>6</v>
      </c>
      <c r="E1975" s="15">
        <v>1510570.37</v>
      </c>
      <c r="F1975" s="19">
        <v>1.2466999999999999</v>
      </c>
      <c r="G1975" s="20">
        <v>0</v>
      </c>
      <c r="H1975" s="4">
        <v>72.099999999999994</v>
      </c>
      <c r="I1975" s="4">
        <v>7</v>
      </c>
      <c r="J1975" s="4">
        <v>1</v>
      </c>
      <c r="K1975" s="21">
        <v>0.84799999999999998</v>
      </c>
      <c r="L1975" s="21">
        <v>9.1300000000000006E-2</v>
      </c>
      <c r="M1975" s="4">
        <v>1</v>
      </c>
      <c r="N1975" s="4">
        <v>1</v>
      </c>
      <c r="O1975" s="4">
        <v>6.3</v>
      </c>
      <c r="P1975" s="4">
        <v>87.4</v>
      </c>
      <c r="Q1975" s="15">
        <v>41112.28</v>
      </c>
      <c r="R1975" s="15">
        <v>87490.31</v>
      </c>
      <c r="S1975" s="15">
        <v>44403.45</v>
      </c>
      <c r="T1975" s="15">
        <v>1637522.82</v>
      </c>
      <c r="U1975" s="22">
        <f t="shared" si="150"/>
        <v>1594769.5100000002</v>
      </c>
      <c r="V1975" s="23">
        <f t="shared" si="151"/>
        <v>2.6108527757799323E-2</v>
      </c>
      <c r="W1975" s="24">
        <f>Parametros!$B$4*H1975+Parametros!$B$5*K1975*100+Parametros!$B$6*P1975+Parametros!$B$7*(1-L1975)*100</f>
        <v>81.785499999999999</v>
      </c>
      <c r="X1975" s="16">
        <f>INDEX('Tasa Referencia'!$B$2:$B$37,MATCH(B1975,'Tasa Referencia'!$A$2:$A$37,0))</f>
        <v>8.1600000000000006E-2</v>
      </c>
      <c r="Y1975" s="16">
        <f>INDEX('Catalogo Proveedores'!$N$2:$N$101,MATCH(A1975,'Catalogo Proveedores'!$A$2:$A$101,0))</f>
        <v>3.5900000000000001E-2</v>
      </c>
      <c r="Z1975" s="14">
        <v>5.1700000000000001E-3</v>
      </c>
      <c r="AA1975" s="16">
        <f t="shared" si="152"/>
        <v>0.12267</v>
      </c>
      <c r="AB1975" s="25">
        <f t="shared" si="153"/>
        <v>9.6891199093038782E-3</v>
      </c>
      <c r="AC1975" s="23">
        <f t="shared" si="154"/>
        <v>1.6419407848495444E-2</v>
      </c>
    </row>
    <row r="1976" spans="1:29" x14ac:dyDescent="0.3">
      <c r="A1976" s="4" t="s">
        <v>185</v>
      </c>
      <c r="B1976" s="18">
        <v>45839</v>
      </c>
      <c r="C1976" s="4" t="s">
        <v>282</v>
      </c>
      <c r="D1976" s="4">
        <v>7</v>
      </c>
      <c r="E1976" s="15">
        <v>1413616.27</v>
      </c>
      <c r="F1976" s="19">
        <v>1.2466999999999999</v>
      </c>
      <c r="G1976" s="20">
        <v>0</v>
      </c>
      <c r="H1976" s="4">
        <v>69.400000000000006</v>
      </c>
      <c r="I1976" s="4">
        <v>12</v>
      </c>
      <c r="J1976" s="4">
        <v>2</v>
      </c>
      <c r="K1976" s="21">
        <v>0.86829999999999996</v>
      </c>
      <c r="L1976" s="21">
        <v>0.1381</v>
      </c>
      <c r="M1976" s="4">
        <v>1</v>
      </c>
      <c r="N1976" s="4">
        <v>0</v>
      </c>
      <c r="O1976" s="4">
        <v>0</v>
      </c>
      <c r="P1976" s="4">
        <v>86.1</v>
      </c>
      <c r="Q1976" s="15">
        <v>4417.07</v>
      </c>
      <c r="R1976" s="15">
        <v>128395.99</v>
      </c>
      <c r="S1976" s="15">
        <v>64237.89</v>
      </c>
      <c r="T1976" s="15">
        <v>1466181.22</v>
      </c>
      <c r="U1976" s="22">
        <f t="shared" si="150"/>
        <v>1482191.4400000002</v>
      </c>
      <c r="V1976" s="23">
        <f t="shared" si="151"/>
        <v>-1.091967335388473E-2</v>
      </c>
      <c r="W1976" s="24">
        <f>Parametros!$B$4*H1976+Parametros!$B$5*K1976*100+Parametros!$B$6*P1976+Parametros!$B$7*(1-L1976)*100</f>
        <v>80.487499999999997</v>
      </c>
      <c r="X1976" s="16">
        <f>INDEX('Tasa Referencia'!$B$2:$B$37,MATCH(B1976,'Tasa Referencia'!$A$2:$A$37,0))</f>
        <v>8.0699999999999994E-2</v>
      </c>
      <c r="Y1976" s="16">
        <f>INDEX('Catalogo Proveedores'!$N$2:$N$101,MATCH(A1976,'Catalogo Proveedores'!$A$2:$A$101,0))</f>
        <v>3.5900000000000001E-2</v>
      </c>
      <c r="Z1976" s="14">
        <v>5.1599999999999997E-3</v>
      </c>
      <c r="AA1976" s="16">
        <f t="shared" si="152"/>
        <v>0.12175999999999999</v>
      </c>
      <c r="AB1976" s="25">
        <f t="shared" si="153"/>
        <v>9.6208927791958665E-3</v>
      </c>
      <c r="AC1976" s="23">
        <f t="shared" si="154"/>
        <v>-2.0540566133080598E-2</v>
      </c>
    </row>
    <row r="1977" spans="1:29" x14ac:dyDescent="0.3">
      <c r="A1977" s="4" t="s">
        <v>185</v>
      </c>
      <c r="B1977" s="18">
        <v>45870</v>
      </c>
      <c r="C1977" s="4" t="s">
        <v>282</v>
      </c>
      <c r="D1977" s="4">
        <v>8</v>
      </c>
      <c r="E1977" s="15">
        <v>1517901.05</v>
      </c>
      <c r="F1977" s="19">
        <v>1.2466999999999999</v>
      </c>
      <c r="G1977" s="20">
        <v>0</v>
      </c>
      <c r="H1977" s="4">
        <v>73.2</v>
      </c>
      <c r="I1977" s="4">
        <v>7</v>
      </c>
      <c r="J1977" s="4">
        <v>1</v>
      </c>
      <c r="K1977" s="21">
        <v>0.8196</v>
      </c>
      <c r="L1977" s="21">
        <v>8.2199999999999995E-2</v>
      </c>
      <c r="M1977" s="4">
        <v>3</v>
      </c>
      <c r="N1977" s="4">
        <v>0</v>
      </c>
      <c r="O1977" s="4">
        <v>0</v>
      </c>
      <c r="P1977" s="4">
        <v>87.9</v>
      </c>
      <c r="Q1977" s="15">
        <v>52080.02</v>
      </c>
      <c r="R1977" s="15">
        <v>58093.32</v>
      </c>
      <c r="S1977" s="15">
        <v>40465.32</v>
      </c>
      <c r="T1977" s="15">
        <v>1584275.87</v>
      </c>
      <c r="U1977" s="22">
        <f t="shared" si="150"/>
        <v>1587609.07</v>
      </c>
      <c r="V1977" s="23">
        <f t="shared" si="151"/>
        <v>-2.1039265087083306E-3</v>
      </c>
      <c r="W1977" s="24">
        <f>Parametros!$B$4*H1977+Parametros!$B$5*K1977*100+Parametros!$B$6*P1977+Parametros!$B$7*(1-L1977)*100</f>
        <v>81.554999999999993</v>
      </c>
      <c r="X1977" s="16">
        <f>INDEX('Tasa Referencia'!$B$2:$B$37,MATCH(B1977,'Tasa Referencia'!$A$2:$A$37,0))</f>
        <v>7.7399999999999997E-2</v>
      </c>
      <c r="Y1977" s="16">
        <f>INDEX('Catalogo Proveedores'!$N$2:$N$101,MATCH(A1977,'Catalogo Proveedores'!$A$2:$A$101,0))</f>
        <v>3.5900000000000001E-2</v>
      </c>
      <c r="Z1977" s="14">
        <v>2.1199999999999999E-3</v>
      </c>
      <c r="AA1977" s="16">
        <f t="shared" si="152"/>
        <v>0.11541999999999999</v>
      </c>
      <c r="AB1977" s="25">
        <f t="shared" si="153"/>
        <v>9.1441391456026366E-3</v>
      </c>
      <c r="AC1977" s="23">
        <f t="shared" si="154"/>
        <v>-1.1248065654310968E-2</v>
      </c>
    </row>
    <row r="1978" spans="1:29" x14ac:dyDescent="0.3">
      <c r="A1978" s="4" t="s">
        <v>185</v>
      </c>
      <c r="B1978" s="18">
        <v>45901</v>
      </c>
      <c r="C1978" s="4" t="s">
        <v>282</v>
      </c>
      <c r="D1978" s="4">
        <v>9</v>
      </c>
      <c r="E1978" s="15">
        <v>1543089.23</v>
      </c>
      <c r="F1978" s="19">
        <v>1.2466999999999999</v>
      </c>
      <c r="G1978" s="20">
        <v>0</v>
      </c>
      <c r="H1978" s="4">
        <v>76</v>
      </c>
      <c r="I1978" s="4">
        <v>6</v>
      </c>
      <c r="J1978" s="4">
        <v>1</v>
      </c>
      <c r="K1978" s="21">
        <v>0.87549999999999994</v>
      </c>
      <c r="L1978" s="21">
        <v>0.13850000000000001</v>
      </c>
      <c r="M1978" s="4">
        <v>0</v>
      </c>
      <c r="N1978" s="4">
        <v>0</v>
      </c>
      <c r="O1978" s="4">
        <v>0</v>
      </c>
      <c r="P1978" s="4">
        <v>88</v>
      </c>
      <c r="Q1978" s="15">
        <v>0</v>
      </c>
      <c r="R1978" s="15">
        <v>99958.03</v>
      </c>
      <c r="S1978" s="15">
        <v>67198.03</v>
      </c>
      <c r="T1978" s="15">
        <v>1656367.01</v>
      </c>
      <c r="U1978" s="22">
        <f t="shared" si="150"/>
        <v>1575849.23</v>
      </c>
      <c r="V1978" s="23">
        <f t="shared" si="151"/>
        <v>4.8611074426071807E-2</v>
      </c>
      <c r="W1978" s="24">
        <f>Parametros!$B$4*H1978+Parametros!$B$5*K1978*100+Parametros!$B$6*P1978+Parametros!$B$7*(1-L1978)*100</f>
        <v>83.387500000000003</v>
      </c>
      <c r="X1978" s="16">
        <f>INDEX('Tasa Referencia'!$B$2:$B$37,MATCH(B1978,'Tasa Referencia'!$A$2:$A$37,0))</f>
        <v>7.4899999999999994E-2</v>
      </c>
      <c r="Y1978" s="16">
        <f>INDEX('Catalogo Proveedores'!$N$2:$N$101,MATCH(A1978,'Catalogo Proveedores'!$A$2:$A$101,0))</f>
        <v>3.5900000000000001E-2</v>
      </c>
      <c r="Z1978" s="14">
        <v>-3.5899999999999999E-3</v>
      </c>
      <c r="AA1978" s="16">
        <f t="shared" si="152"/>
        <v>0.10721</v>
      </c>
      <c r="AB1978" s="25">
        <f t="shared" si="153"/>
        <v>8.5230610185496047E-3</v>
      </c>
      <c r="AC1978" s="23">
        <f t="shared" si="154"/>
        <v>4.0088013407522202E-2</v>
      </c>
    </row>
    <row r="1979" spans="1:29" x14ac:dyDescent="0.3">
      <c r="A1979" s="4" t="s">
        <v>185</v>
      </c>
      <c r="B1979" s="18">
        <v>45931</v>
      </c>
      <c r="C1979" s="4" t="s">
        <v>282</v>
      </c>
      <c r="D1979" s="4">
        <v>10</v>
      </c>
      <c r="E1979" s="15">
        <v>1372740.4</v>
      </c>
      <c r="F1979" s="19">
        <v>1.2466999999999999</v>
      </c>
      <c r="G1979" s="20">
        <v>0</v>
      </c>
      <c r="H1979" s="4">
        <v>75.099999999999994</v>
      </c>
      <c r="I1979" s="4">
        <v>7</v>
      </c>
      <c r="J1979" s="4">
        <v>2</v>
      </c>
      <c r="K1979" s="21">
        <v>0.75539999999999996</v>
      </c>
      <c r="L1979" s="21">
        <v>0.1326</v>
      </c>
      <c r="M1979" s="4">
        <v>0</v>
      </c>
      <c r="N1979" s="4">
        <v>0</v>
      </c>
      <c r="O1979" s="4">
        <v>0</v>
      </c>
      <c r="P1979" s="4">
        <v>89.7</v>
      </c>
      <c r="Q1979" s="15">
        <v>0</v>
      </c>
      <c r="R1979" s="15">
        <v>70788.210000000006</v>
      </c>
      <c r="S1979" s="15">
        <v>60118.95</v>
      </c>
      <c r="T1979" s="15">
        <v>1464784.74</v>
      </c>
      <c r="U1979" s="22">
        <f t="shared" si="150"/>
        <v>1383409.66</v>
      </c>
      <c r="V1979" s="23">
        <f t="shared" si="151"/>
        <v>5.5554292571344012E-2</v>
      </c>
      <c r="W1979" s="24">
        <f>Parametros!$B$4*H1979+Parametros!$B$5*K1979*100+Parametros!$B$6*P1979+Parametros!$B$7*(1-L1979)*100</f>
        <v>79.897999999999996</v>
      </c>
      <c r="X1979" s="16">
        <f>INDEX('Tasa Referencia'!$B$2:$B$37,MATCH(B1979,'Tasa Referencia'!$A$2:$A$37,0))</f>
        <v>7.4300000000000005E-2</v>
      </c>
      <c r="Y1979" s="16">
        <f>INDEX('Catalogo Proveedores'!$N$2:$N$101,MATCH(A1979,'Catalogo Proveedores'!$A$2:$A$101,0))</f>
        <v>3.5900000000000001E-2</v>
      </c>
      <c r="Z1979" s="14">
        <v>-4.8799999999999998E-3</v>
      </c>
      <c r="AA1979" s="16">
        <f t="shared" si="152"/>
        <v>0.10532000000000001</v>
      </c>
      <c r="AB1979" s="25">
        <f t="shared" si="153"/>
        <v>8.379486817063686E-3</v>
      </c>
      <c r="AC1979" s="23">
        <f t="shared" si="154"/>
        <v>4.7174805754280326E-2</v>
      </c>
    </row>
    <row r="1980" spans="1:29" x14ac:dyDescent="0.3">
      <c r="A1980" s="4" t="s">
        <v>185</v>
      </c>
      <c r="B1980" s="18">
        <v>45962</v>
      </c>
      <c r="C1980" s="4" t="s">
        <v>282</v>
      </c>
      <c r="D1980" s="4">
        <v>11</v>
      </c>
      <c r="E1980" s="15">
        <v>1268522.3500000001</v>
      </c>
      <c r="F1980" s="19">
        <v>1.2466999999999999</v>
      </c>
      <c r="G1980" s="20">
        <v>0</v>
      </c>
      <c r="H1980" s="4">
        <v>73.2</v>
      </c>
      <c r="I1980" s="4">
        <v>8</v>
      </c>
      <c r="J1980" s="4">
        <v>1</v>
      </c>
      <c r="K1980" s="21">
        <v>0.8397</v>
      </c>
      <c r="L1980" s="21">
        <v>0.1106</v>
      </c>
      <c r="M1980" s="4">
        <v>1</v>
      </c>
      <c r="N1980" s="4">
        <v>0</v>
      </c>
      <c r="O1980" s="4">
        <v>0</v>
      </c>
      <c r="P1980" s="4">
        <v>91.3</v>
      </c>
      <c r="Q1980" s="15">
        <v>13542.97</v>
      </c>
      <c r="R1980" s="15">
        <v>53261.57</v>
      </c>
      <c r="S1980" s="15">
        <v>44643.74</v>
      </c>
      <c r="T1980" s="15">
        <v>1341979.31</v>
      </c>
      <c r="U1980" s="22">
        <f t="shared" si="150"/>
        <v>1290683.1500000001</v>
      </c>
      <c r="V1980" s="23">
        <f t="shared" si="151"/>
        <v>3.8224255484236871E-2</v>
      </c>
      <c r="W1980" s="24">
        <f>Parametros!$B$4*H1980+Parametros!$B$5*K1980*100+Parametros!$B$6*P1980+Parametros!$B$7*(1-L1980)*100</f>
        <v>82.411999999999992</v>
      </c>
      <c r="X1980" s="16">
        <f>INDEX('Tasa Referencia'!$B$2:$B$37,MATCH(B1980,'Tasa Referencia'!$A$2:$A$37,0))</f>
        <v>7.2800000000000004E-2</v>
      </c>
      <c r="Y1980" s="16">
        <f>INDEX('Catalogo Proveedores'!$N$2:$N$101,MATCH(A1980,'Catalogo Proveedores'!$A$2:$A$101,0))</f>
        <v>3.5900000000000001E-2</v>
      </c>
      <c r="Z1980" s="14">
        <v>-5.3499999999999997E-3</v>
      </c>
      <c r="AA1980" s="16">
        <f t="shared" si="152"/>
        <v>0.10335000000000001</v>
      </c>
      <c r="AB1980" s="25">
        <f t="shared" si="153"/>
        <v>8.2295956707065798E-3</v>
      </c>
      <c r="AC1980" s="23">
        <f t="shared" si="154"/>
        <v>2.9994659813530292E-2</v>
      </c>
    </row>
    <row r="1981" spans="1:29" x14ac:dyDescent="0.3">
      <c r="A1981" s="4" t="s">
        <v>185</v>
      </c>
      <c r="B1981" s="18">
        <v>45992</v>
      </c>
      <c r="C1981" s="4" t="s">
        <v>282</v>
      </c>
      <c r="D1981" s="4">
        <v>12</v>
      </c>
      <c r="E1981" s="15">
        <v>1266343.67</v>
      </c>
      <c r="F1981" s="19">
        <v>1.2466999999999999</v>
      </c>
      <c r="G1981" s="20">
        <v>0</v>
      </c>
      <c r="H1981" s="4">
        <v>74.900000000000006</v>
      </c>
      <c r="I1981" s="4">
        <v>6</v>
      </c>
      <c r="J1981" s="4">
        <v>1</v>
      </c>
      <c r="K1981" s="21">
        <v>0.84970000000000001</v>
      </c>
      <c r="L1981" s="21">
        <v>5.7500000000000002E-2</v>
      </c>
      <c r="M1981" s="4">
        <v>2</v>
      </c>
      <c r="N1981" s="4">
        <v>0</v>
      </c>
      <c r="O1981" s="4">
        <v>0</v>
      </c>
      <c r="P1981" s="4">
        <v>96.5</v>
      </c>
      <c r="Q1981" s="15">
        <v>19342.79</v>
      </c>
      <c r="R1981" s="15">
        <v>49221.43</v>
      </c>
      <c r="S1981" s="15">
        <v>24364.400000000001</v>
      </c>
      <c r="T1981" s="15">
        <v>1371600.82</v>
      </c>
      <c r="U1981" s="22">
        <f t="shared" si="150"/>
        <v>1310543.49</v>
      </c>
      <c r="V1981" s="23">
        <f t="shared" si="151"/>
        <v>4.4515378752835733E-2</v>
      </c>
      <c r="W1981" s="24">
        <f>Parametros!$B$4*H1981+Parametros!$B$5*K1981*100+Parametros!$B$6*P1981+Parametros!$B$7*(1-L1981)*100</f>
        <v>85.143500000000003</v>
      </c>
      <c r="X1981" s="16">
        <f>INDEX('Tasa Referencia'!$B$2:$B$37,MATCH(B1981,'Tasa Referencia'!$A$2:$A$37,0))</f>
        <v>6.9599999999999995E-2</v>
      </c>
      <c r="Y1981" s="16">
        <f>INDEX('Catalogo Proveedores'!$N$2:$N$101,MATCH(A1981,'Catalogo Proveedores'!$A$2:$A$101,0))</f>
        <v>3.5900000000000001E-2</v>
      </c>
      <c r="Z1981" s="14">
        <v>-5.0000000000000001E-3</v>
      </c>
      <c r="AA1981" s="16">
        <f t="shared" si="152"/>
        <v>0.10049999999999999</v>
      </c>
      <c r="AB1981" s="25">
        <f t="shared" si="153"/>
        <v>8.0123133155241E-3</v>
      </c>
      <c r="AC1981" s="23">
        <f t="shared" si="154"/>
        <v>3.6503065437311633E-2</v>
      </c>
    </row>
    <row r="1982" spans="1:29" x14ac:dyDescent="0.3">
      <c r="A1982" s="4" t="s">
        <v>187</v>
      </c>
      <c r="B1982" s="18">
        <v>44927</v>
      </c>
      <c r="C1982" s="4" t="s">
        <v>279</v>
      </c>
      <c r="D1982" s="4">
        <v>1</v>
      </c>
      <c r="E1982" s="15">
        <v>232988.2</v>
      </c>
      <c r="F1982" s="19">
        <v>1</v>
      </c>
      <c r="G1982" s="20">
        <v>0</v>
      </c>
      <c r="H1982" s="4">
        <v>86.9</v>
      </c>
      <c r="I1982" s="4">
        <v>4</v>
      </c>
      <c r="J1982" s="4">
        <v>1</v>
      </c>
      <c r="K1982" s="21">
        <v>0.78249999999999997</v>
      </c>
      <c r="L1982" s="21">
        <v>7.2499999999999995E-2</v>
      </c>
      <c r="M1982" s="4">
        <v>1</v>
      </c>
      <c r="N1982" s="4">
        <v>0</v>
      </c>
      <c r="O1982" s="4">
        <v>0</v>
      </c>
      <c r="P1982" s="4">
        <v>93</v>
      </c>
      <c r="Q1982" s="15">
        <v>446.09</v>
      </c>
      <c r="R1982" s="15">
        <v>11365.55</v>
      </c>
      <c r="S1982" s="15">
        <v>5536.07</v>
      </c>
      <c r="T1982" s="15">
        <v>233471.62</v>
      </c>
      <c r="U1982" s="22">
        <f t="shared" si="150"/>
        <v>239263.77</v>
      </c>
      <c r="V1982" s="23">
        <f t="shared" si="151"/>
        <v>-2.4808796889317829E-2</v>
      </c>
      <c r="W1982" s="24">
        <f>Parametros!$B$4*H1982+Parametros!$B$5*K1982*100+Parametros!$B$6*P1982+Parametros!$B$7*(1-L1982)*100</f>
        <v>86.402500000000003</v>
      </c>
      <c r="X1982" s="16">
        <f>INDEX('Tasa Referencia'!$B$2:$B$37,MATCH(B1982,'Tasa Referencia'!$A$2:$A$37,0))</f>
        <v>0.1125</v>
      </c>
      <c r="Y1982" s="16">
        <f>INDEX('Catalogo Proveedores'!$N$2:$N$101,MATCH(A1982,'Catalogo Proveedores'!$A$2:$A$101,0))</f>
        <v>2.87E-2</v>
      </c>
      <c r="Z1982" s="14">
        <v>-9.3000000000000005E-4</v>
      </c>
      <c r="AA1982" s="16">
        <f t="shared" si="152"/>
        <v>0.14027000000000001</v>
      </c>
      <c r="AB1982" s="25">
        <f t="shared" si="153"/>
        <v>1.0998803314465677E-2</v>
      </c>
      <c r="AC1982" s="23">
        <f t="shared" si="154"/>
        <v>-3.5807600203783506E-2</v>
      </c>
    </row>
    <row r="1983" spans="1:29" x14ac:dyDescent="0.3">
      <c r="A1983" s="4" t="s">
        <v>187</v>
      </c>
      <c r="B1983" s="18">
        <v>44958</v>
      </c>
      <c r="C1983" s="4" t="s">
        <v>279</v>
      </c>
      <c r="D1983" s="4">
        <v>2</v>
      </c>
      <c r="E1983" s="15">
        <v>239702.19</v>
      </c>
      <c r="F1983" s="19">
        <v>1</v>
      </c>
      <c r="G1983" s="20">
        <v>0</v>
      </c>
      <c r="H1983" s="4">
        <v>86.1</v>
      </c>
      <c r="I1983" s="4">
        <v>5</v>
      </c>
      <c r="J1983" s="4">
        <v>1</v>
      </c>
      <c r="K1983" s="21">
        <v>0.85229999999999995</v>
      </c>
      <c r="L1983" s="21">
        <v>8.0699999999999994E-2</v>
      </c>
      <c r="M1983" s="4">
        <v>1</v>
      </c>
      <c r="N1983" s="4">
        <v>0</v>
      </c>
      <c r="O1983" s="4">
        <v>0</v>
      </c>
      <c r="P1983" s="4">
        <v>97.7</v>
      </c>
      <c r="Q1983" s="15">
        <v>401.12</v>
      </c>
      <c r="R1983" s="15">
        <v>7277.95</v>
      </c>
      <c r="S1983" s="15">
        <v>6281.39</v>
      </c>
      <c r="T1983" s="15">
        <v>239007.08</v>
      </c>
      <c r="U1983" s="22">
        <f t="shared" si="150"/>
        <v>241099.87</v>
      </c>
      <c r="V1983" s="23">
        <f t="shared" si="151"/>
        <v>-8.7561841264284235E-3</v>
      </c>
      <c r="W1983" s="24">
        <f>Parametros!$B$4*H1983+Parametros!$B$5*K1983*100+Parametros!$B$6*P1983+Parametros!$B$7*(1-L1983)*100</f>
        <v>89.033500000000004</v>
      </c>
      <c r="X1983" s="16">
        <f>INDEX('Tasa Referencia'!$B$2:$B$37,MATCH(B1983,'Tasa Referencia'!$A$2:$A$37,0))</f>
        <v>0.11409999999999999</v>
      </c>
      <c r="Y1983" s="16">
        <f>INDEX('Catalogo Proveedores'!$N$2:$N$101,MATCH(A1983,'Catalogo Proveedores'!$A$2:$A$101,0))</f>
        <v>2.87E-2</v>
      </c>
      <c r="Z1983" s="14">
        <v>1.6900000000000001E-3</v>
      </c>
      <c r="AA1983" s="16">
        <f t="shared" si="152"/>
        <v>0.14448999999999998</v>
      </c>
      <c r="AB1983" s="25">
        <f t="shared" si="153"/>
        <v>1.1310074268553238E-2</v>
      </c>
      <c r="AC1983" s="23">
        <f t="shared" si="154"/>
        <v>-2.0066258394981662E-2</v>
      </c>
    </row>
    <row r="1984" spans="1:29" x14ac:dyDescent="0.3">
      <c r="A1984" s="4" t="s">
        <v>187</v>
      </c>
      <c r="B1984" s="18">
        <v>44986</v>
      </c>
      <c r="C1984" s="4" t="s">
        <v>279</v>
      </c>
      <c r="D1984" s="4">
        <v>3</v>
      </c>
      <c r="E1984" s="15">
        <v>264229.33</v>
      </c>
      <c r="F1984" s="19">
        <v>1</v>
      </c>
      <c r="G1984" s="20">
        <v>0</v>
      </c>
      <c r="H1984" s="4">
        <v>85.5</v>
      </c>
      <c r="I1984" s="4">
        <v>5</v>
      </c>
      <c r="J1984" s="4">
        <v>1</v>
      </c>
      <c r="K1984" s="21">
        <v>0.80940000000000001</v>
      </c>
      <c r="L1984" s="21">
        <v>3.4299999999999997E-2</v>
      </c>
      <c r="M1984" s="4">
        <v>0</v>
      </c>
      <c r="N1984" s="4">
        <v>0</v>
      </c>
      <c r="O1984" s="4">
        <v>0</v>
      </c>
      <c r="P1984" s="4">
        <v>94.3</v>
      </c>
      <c r="Q1984" s="15">
        <v>0</v>
      </c>
      <c r="R1984" s="15">
        <v>5369.94</v>
      </c>
      <c r="S1984" s="15">
        <v>3245.68</v>
      </c>
      <c r="T1984" s="15">
        <v>262808.89</v>
      </c>
      <c r="U1984" s="22">
        <f t="shared" si="150"/>
        <v>266353.59000000003</v>
      </c>
      <c r="V1984" s="23">
        <f t="shared" si="151"/>
        <v>-1.3487747693770981E-2</v>
      </c>
      <c r="W1984" s="24">
        <f>Parametros!$B$4*H1984+Parametros!$B$5*K1984*100+Parametros!$B$6*P1984+Parametros!$B$7*(1-L1984)*100</f>
        <v>87.552499999999995</v>
      </c>
      <c r="X1984" s="16">
        <f>INDEX('Tasa Referencia'!$B$2:$B$37,MATCH(B1984,'Tasa Referencia'!$A$2:$A$37,0))</f>
        <v>0.114</v>
      </c>
      <c r="Y1984" s="16">
        <f>INDEX('Catalogo Proveedores'!$N$2:$N$101,MATCH(A1984,'Catalogo Proveedores'!$A$2:$A$101,0))</f>
        <v>2.87E-2</v>
      </c>
      <c r="Z1984" s="14">
        <v>3.6700000000000001E-3</v>
      </c>
      <c r="AA1984" s="16">
        <f t="shared" si="152"/>
        <v>0.14637</v>
      </c>
      <c r="AB1984" s="25">
        <f t="shared" si="153"/>
        <v>1.1448406117396281E-2</v>
      </c>
      <c r="AC1984" s="23">
        <f t="shared" si="154"/>
        <v>-2.4936153811167261E-2</v>
      </c>
    </row>
    <row r="1985" spans="1:29" x14ac:dyDescent="0.3">
      <c r="A1985" s="4" t="s">
        <v>187</v>
      </c>
      <c r="B1985" s="18">
        <v>45017</v>
      </c>
      <c r="C1985" s="4" t="s">
        <v>279</v>
      </c>
      <c r="D1985" s="4">
        <v>4</v>
      </c>
      <c r="E1985" s="15">
        <v>274835.5</v>
      </c>
      <c r="F1985" s="19">
        <v>1.0157</v>
      </c>
      <c r="G1985" s="20">
        <v>1.5699999999999999E-2</v>
      </c>
      <c r="H1985" s="4">
        <v>82.1</v>
      </c>
      <c r="I1985" s="4">
        <v>4</v>
      </c>
      <c r="J1985" s="4">
        <v>0</v>
      </c>
      <c r="K1985" s="21">
        <v>0.88539999999999996</v>
      </c>
      <c r="L1985" s="21">
        <v>7.6100000000000001E-2</v>
      </c>
      <c r="M1985" s="4">
        <v>0</v>
      </c>
      <c r="N1985" s="4">
        <v>0</v>
      </c>
      <c r="O1985" s="4">
        <v>0</v>
      </c>
      <c r="P1985" s="4">
        <v>96.4</v>
      </c>
      <c r="Q1985" s="15">
        <v>0</v>
      </c>
      <c r="R1985" s="15">
        <v>7436.18</v>
      </c>
      <c r="S1985" s="15">
        <v>6271.41</v>
      </c>
      <c r="T1985" s="15">
        <v>287068.48</v>
      </c>
      <c r="U1985" s="22">
        <f t="shared" si="150"/>
        <v>276000.27</v>
      </c>
      <c r="V1985" s="23">
        <f t="shared" si="151"/>
        <v>3.855599193613999E-2</v>
      </c>
      <c r="W1985" s="24">
        <f>Parametros!$B$4*H1985+Parametros!$B$5*K1985*100+Parametros!$B$6*P1985+Parametros!$B$7*(1-L1985)*100</f>
        <v>88.43549999999999</v>
      </c>
      <c r="X1985" s="16">
        <f>INDEX('Tasa Referencia'!$B$2:$B$37,MATCH(B1985,'Tasa Referencia'!$A$2:$A$37,0))</f>
        <v>0.1119</v>
      </c>
      <c r="Y1985" s="16">
        <f>INDEX('Catalogo Proveedores'!$N$2:$N$101,MATCH(A1985,'Catalogo Proveedores'!$A$2:$A$101,0))</f>
        <v>2.87E-2</v>
      </c>
      <c r="Z1985" s="14">
        <v>5.4599999999999996E-3</v>
      </c>
      <c r="AA1985" s="16">
        <f t="shared" si="152"/>
        <v>0.14606</v>
      </c>
      <c r="AB1985" s="25">
        <f t="shared" si="153"/>
        <v>1.1425610403207997E-2</v>
      </c>
      <c r="AC1985" s="23">
        <f t="shared" si="154"/>
        <v>2.7130381532931992E-2</v>
      </c>
    </row>
    <row r="1986" spans="1:29" x14ac:dyDescent="0.3">
      <c r="A1986" s="4" t="s">
        <v>187</v>
      </c>
      <c r="B1986" s="18">
        <v>45047</v>
      </c>
      <c r="C1986" s="4" t="s">
        <v>279</v>
      </c>
      <c r="D1986" s="4">
        <v>5</v>
      </c>
      <c r="E1986" s="15">
        <v>276067.12</v>
      </c>
      <c r="F1986" s="19">
        <v>1.0157</v>
      </c>
      <c r="G1986" s="20">
        <v>0</v>
      </c>
      <c r="H1986" s="4">
        <v>77.5</v>
      </c>
      <c r="I1986" s="4">
        <v>7</v>
      </c>
      <c r="J1986" s="4">
        <v>1</v>
      </c>
      <c r="K1986" s="21">
        <v>0.81040000000000001</v>
      </c>
      <c r="L1986" s="21">
        <v>6.7299999999999999E-2</v>
      </c>
      <c r="M1986" s="4">
        <v>3</v>
      </c>
      <c r="N1986" s="4">
        <v>0</v>
      </c>
      <c r="O1986" s="4">
        <v>0</v>
      </c>
      <c r="P1986" s="4">
        <v>97.9</v>
      </c>
      <c r="Q1986" s="15">
        <v>12579.1</v>
      </c>
      <c r="R1986" s="15">
        <v>10772.18</v>
      </c>
      <c r="S1986" s="15">
        <v>6127.96</v>
      </c>
      <c r="T1986" s="15">
        <v>278656.71000000002</v>
      </c>
      <c r="U1986" s="22">
        <f t="shared" ref="U1986:U2049" si="155">E1986+Q1986+R1986-S1986</f>
        <v>293290.43999999994</v>
      </c>
      <c r="V1986" s="23">
        <f t="shared" ref="V1986:V2049" si="156">IF(T1986=0,0,(T1986-U1986)/T1986)</f>
        <v>-5.251526152016911E-2</v>
      </c>
      <c r="W1986" s="24">
        <f>Parametros!$B$4*H1986+Parametros!$B$5*K1986*100+Parametros!$B$6*P1986+Parametros!$B$7*(1-L1986)*100</f>
        <v>85.007499999999993</v>
      </c>
      <c r="X1986" s="16">
        <f>INDEX('Tasa Referencia'!$B$2:$B$37,MATCH(B1986,'Tasa Referencia'!$A$2:$A$37,0))</f>
        <v>0.11210000000000001</v>
      </c>
      <c r="Y1986" s="16">
        <f>INDEX('Catalogo Proveedores'!$N$2:$N$101,MATCH(A1986,'Catalogo Proveedores'!$A$2:$A$101,0))</f>
        <v>2.87E-2</v>
      </c>
      <c r="Z1986" s="14">
        <v>3.9899999999999996E-3</v>
      </c>
      <c r="AA1986" s="16">
        <f t="shared" ref="AA1986:AA2049" si="157">X1986+Y1986+Z1986</f>
        <v>0.14479</v>
      </c>
      <c r="AB1986" s="25">
        <f t="shared" ref="AB1986:AB2049" si="158">(1+AA1986)^(1/12)-1</f>
        <v>1.1332162460563788E-2</v>
      </c>
      <c r="AC1986" s="23">
        <f t="shared" ref="AC1986:AC2049" si="159">V1986-AB1986</f>
        <v>-6.3847423980732898E-2</v>
      </c>
    </row>
    <row r="1987" spans="1:29" x14ac:dyDescent="0.3">
      <c r="A1987" s="4" t="s">
        <v>187</v>
      </c>
      <c r="B1987" s="18">
        <v>45078</v>
      </c>
      <c r="C1987" s="4" t="s">
        <v>279</v>
      </c>
      <c r="D1987" s="4">
        <v>6</v>
      </c>
      <c r="E1987" s="15">
        <v>286168.28000000003</v>
      </c>
      <c r="F1987" s="19">
        <v>1.0157</v>
      </c>
      <c r="G1987" s="20">
        <v>0</v>
      </c>
      <c r="H1987" s="4">
        <v>77.7</v>
      </c>
      <c r="I1987" s="4">
        <v>6</v>
      </c>
      <c r="J1987" s="4">
        <v>0</v>
      </c>
      <c r="K1987" s="21">
        <v>0.95040000000000002</v>
      </c>
      <c r="L1987" s="21">
        <v>5.7099999999999998E-2</v>
      </c>
      <c r="M1987" s="4">
        <v>0</v>
      </c>
      <c r="N1987" s="4">
        <v>0</v>
      </c>
      <c r="O1987" s="4">
        <v>0</v>
      </c>
      <c r="P1987" s="4">
        <v>95.7</v>
      </c>
      <c r="Q1987" s="15">
        <v>0</v>
      </c>
      <c r="R1987" s="15">
        <v>8624.42</v>
      </c>
      <c r="S1987" s="15">
        <v>4902.34</v>
      </c>
      <c r="T1987" s="15">
        <v>305790.55</v>
      </c>
      <c r="U1987" s="22">
        <f t="shared" si="155"/>
        <v>289890.36</v>
      </c>
      <c r="V1987" s="23">
        <f t="shared" si="156"/>
        <v>5.1996995983034804E-2</v>
      </c>
      <c r="W1987" s="24">
        <f>Parametros!$B$4*H1987+Parametros!$B$5*K1987*100+Parametros!$B$6*P1987+Parametros!$B$7*(1-L1987)*100</f>
        <v>88.990499999999997</v>
      </c>
      <c r="X1987" s="16">
        <f>INDEX('Tasa Referencia'!$B$2:$B$37,MATCH(B1987,'Tasa Referencia'!$A$2:$A$37,0))</f>
        <v>0.1119</v>
      </c>
      <c r="Y1987" s="16">
        <f>INDEX('Catalogo Proveedores'!$N$2:$N$101,MATCH(A1987,'Catalogo Proveedores'!$A$2:$A$101,0))</f>
        <v>2.87E-2</v>
      </c>
      <c r="Z1987" s="14">
        <v>4.5199999999999997E-3</v>
      </c>
      <c r="AA1987" s="16">
        <f t="shared" si="157"/>
        <v>0.14512</v>
      </c>
      <c r="AB1987" s="25">
        <f t="shared" si="158"/>
        <v>1.1356453344186779E-2</v>
      </c>
      <c r="AC1987" s="23">
        <f t="shared" si="159"/>
        <v>4.0640542638848025E-2</v>
      </c>
    </row>
    <row r="1988" spans="1:29" x14ac:dyDescent="0.3">
      <c r="A1988" s="4" t="s">
        <v>187</v>
      </c>
      <c r="B1988" s="18">
        <v>45108</v>
      </c>
      <c r="C1988" s="4" t="s">
        <v>279</v>
      </c>
      <c r="D1988" s="4">
        <v>7</v>
      </c>
      <c r="E1988" s="15">
        <v>287041.58</v>
      </c>
      <c r="F1988" s="19">
        <v>1.0157</v>
      </c>
      <c r="G1988" s="20">
        <v>0</v>
      </c>
      <c r="H1988" s="4">
        <v>79.2</v>
      </c>
      <c r="I1988" s="4">
        <v>6</v>
      </c>
      <c r="J1988" s="4">
        <v>0</v>
      </c>
      <c r="K1988" s="21">
        <v>0.93559999999999999</v>
      </c>
      <c r="L1988" s="21">
        <v>0.1145</v>
      </c>
      <c r="M1988" s="4">
        <v>1</v>
      </c>
      <c r="N1988" s="4">
        <v>0</v>
      </c>
      <c r="O1988" s="4">
        <v>0</v>
      </c>
      <c r="P1988" s="4">
        <v>95.1</v>
      </c>
      <c r="Q1988" s="15">
        <v>861.51</v>
      </c>
      <c r="R1988" s="15">
        <v>17201.45</v>
      </c>
      <c r="S1988" s="15">
        <v>9856.6299999999992</v>
      </c>
      <c r="T1988" s="15">
        <v>300219.76</v>
      </c>
      <c r="U1988" s="22">
        <f t="shared" si="155"/>
        <v>295247.91000000003</v>
      </c>
      <c r="V1988" s="23">
        <f t="shared" si="156"/>
        <v>1.6560702067045741E-2</v>
      </c>
      <c r="W1988" s="24">
        <f>Parametros!$B$4*H1988+Parametros!$B$5*K1988*100+Parametros!$B$6*P1988+Parametros!$B$7*(1-L1988)*100</f>
        <v>88.090499999999992</v>
      </c>
      <c r="X1988" s="16">
        <f>INDEX('Tasa Referencia'!$B$2:$B$37,MATCH(B1988,'Tasa Referencia'!$A$2:$A$37,0))</f>
        <v>0.1132</v>
      </c>
      <c r="Y1988" s="16">
        <f>INDEX('Catalogo Proveedores'!$N$2:$N$101,MATCH(A1988,'Catalogo Proveedores'!$A$2:$A$101,0))</f>
        <v>2.87E-2</v>
      </c>
      <c r="Z1988" s="14">
        <v>2.2699999999999999E-3</v>
      </c>
      <c r="AA1988" s="16">
        <f t="shared" si="157"/>
        <v>0.14416999999999999</v>
      </c>
      <c r="AB1988" s="25">
        <f t="shared" si="158"/>
        <v>1.1286507679719282E-2</v>
      </c>
      <c r="AC1988" s="23">
        <f t="shared" si="159"/>
        <v>5.2741943873264585E-3</v>
      </c>
    </row>
    <row r="1989" spans="1:29" x14ac:dyDescent="0.3">
      <c r="A1989" s="4" t="s">
        <v>187</v>
      </c>
      <c r="B1989" s="18">
        <v>45139</v>
      </c>
      <c r="C1989" s="4" t="s">
        <v>279</v>
      </c>
      <c r="D1989" s="4">
        <v>8</v>
      </c>
      <c r="E1989" s="15">
        <v>276584.26</v>
      </c>
      <c r="F1989" s="19">
        <v>1.0157</v>
      </c>
      <c r="G1989" s="20">
        <v>0</v>
      </c>
      <c r="H1989" s="4">
        <v>80.599999999999994</v>
      </c>
      <c r="I1989" s="4">
        <v>5</v>
      </c>
      <c r="J1989" s="4">
        <v>0</v>
      </c>
      <c r="K1989" s="21">
        <v>0.96179999999999999</v>
      </c>
      <c r="L1989" s="21">
        <v>5.8000000000000003E-2</v>
      </c>
      <c r="M1989" s="4">
        <v>0</v>
      </c>
      <c r="N1989" s="4">
        <v>0</v>
      </c>
      <c r="O1989" s="4">
        <v>0</v>
      </c>
      <c r="P1989" s="4">
        <v>97.9</v>
      </c>
      <c r="Q1989" s="15">
        <v>0</v>
      </c>
      <c r="R1989" s="15">
        <v>5538.58</v>
      </c>
      <c r="S1989" s="15">
        <v>4813.76</v>
      </c>
      <c r="T1989" s="15">
        <v>292212.47999999998</v>
      </c>
      <c r="U1989" s="22">
        <f t="shared" si="155"/>
        <v>277309.08</v>
      </c>
      <c r="V1989" s="23">
        <f t="shared" si="156"/>
        <v>5.1001928459728917E-2</v>
      </c>
      <c r="W1989" s="24">
        <f>Parametros!$B$4*H1989+Parametros!$B$5*K1989*100+Parametros!$B$6*P1989+Parametros!$B$7*(1-L1989)*100</f>
        <v>90.773999999999987</v>
      </c>
      <c r="X1989" s="16">
        <f>INDEX('Tasa Referencia'!$B$2:$B$37,MATCH(B1989,'Tasa Referencia'!$A$2:$A$37,0))</f>
        <v>0.1124</v>
      </c>
      <c r="Y1989" s="16">
        <f>INDEX('Catalogo Proveedores'!$N$2:$N$101,MATCH(A1989,'Catalogo Proveedores'!$A$2:$A$101,0))</f>
        <v>2.87E-2</v>
      </c>
      <c r="Z1989" s="14">
        <v>2.6199999999999999E-3</v>
      </c>
      <c r="AA1989" s="16">
        <f t="shared" si="157"/>
        <v>0.14372000000000001</v>
      </c>
      <c r="AB1989" s="25">
        <f t="shared" si="158"/>
        <v>1.1253356940000847E-2</v>
      </c>
      <c r="AC1989" s="23">
        <f t="shared" si="159"/>
        <v>3.974857151972807E-2</v>
      </c>
    </row>
    <row r="1990" spans="1:29" x14ac:dyDescent="0.3">
      <c r="A1990" s="4" t="s">
        <v>187</v>
      </c>
      <c r="B1990" s="18">
        <v>45170</v>
      </c>
      <c r="C1990" s="4" t="s">
        <v>279</v>
      </c>
      <c r="D1990" s="4">
        <v>9</v>
      </c>
      <c r="E1990" s="15">
        <v>253183.59</v>
      </c>
      <c r="F1990" s="19">
        <v>1.0157</v>
      </c>
      <c r="G1990" s="20">
        <v>0</v>
      </c>
      <c r="H1990" s="4">
        <v>79.099999999999994</v>
      </c>
      <c r="I1990" s="4">
        <v>4</v>
      </c>
      <c r="J1990" s="4">
        <v>0</v>
      </c>
      <c r="K1990" s="21">
        <v>0.92359999999999998</v>
      </c>
      <c r="L1990" s="21">
        <v>7.9000000000000001E-2</v>
      </c>
      <c r="M1990" s="4">
        <v>1</v>
      </c>
      <c r="N1990" s="4">
        <v>0</v>
      </c>
      <c r="O1990" s="4">
        <v>0</v>
      </c>
      <c r="P1990" s="4">
        <v>90.3</v>
      </c>
      <c r="Q1990" s="15">
        <v>542.19000000000005</v>
      </c>
      <c r="R1990" s="15">
        <v>6194.95</v>
      </c>
      <c r="S1990" s="15">
        <v>5999.96</v>
      </c>
      <c r="T1990" s="15">
        <v>272892.24</v>
      </c>
      <c r="U1990" s="22">
        <f t="shared" si="155"/>
        <v>253920.77000000002</v>
      </c>
      <c r="V1990" s="23">
        <f t="shared" si="156"/>
        <v>6.9520005405796712E-2</v>
      </c>
      <c r="W1990" s="24">
        <f>Parametros!$B$4*H1990+Parametros!$B$5*K1990*100+Parametros!$B$6*P1990+Parametros!$B$7*(1-L1990)*100</f>
        <v>87.267999999999986</v>
      </c>
      <c r="X1990" s="16">
        <f>INDEX('Tasa Referencia'!$B$2:$B$37,MATCH(B1990,'Tasa Referencia'!$A$2:$A$37,0))</f>
        <v>0.1134</v>
      </c>
      <c r="Y1990" s="16">
        <f>INDEX('Catalogo Proveedores'!$N$2:$N$101,MATCH(A1990,'Catalogo Proveedores'!$A$2:$A$101,0))</f>
        <v>2.87E-2</v>
      </c>
      <c r="Z1990" s="14">
        <v>1.3999999999999999E-4</v>
      </c>
      <c r="AA1990" s="16">
        <f t="shared" si="157"/>
        <v>0.14224000000000001</v>
      </c>
      <c r="AB1990" s="25">
        <f t="shared" si="158"/>
        <v>1.1144243450705194E-2</v>
      </c>
      <c r="AC1990" s="23">
        <f t="shared" si="159"/>
        <v>5.8375761955091518E-2</v>
      </c>
    </row>
    <row r="1991" spans="1:29" x14ac:dyDescent="0.3">
      <c r="A1991" s="4" t="s">
        <v>187</v>
      </c>
      <c r="B1991" s="18">
        <v>45200</v>
      </c>
      <c r="C1991" s="4" t="s">
        <v>279</v>
      </c>
      <c r="D1991" s="4">
        <v>10</v>
      </c>
      <c r="E1991" s="15">
        <v>234220.74</v>
      </c>
      <c r="F1991" s="19">
        <v>1.0157</v>
      </c>
      <c r="G1991" s="20">
        <v>0</v>
      </c>
      <c r="H1991" s="4">
        <v>80.8</v>
      </c>
      <c r="I1991" s="4">
        <v>4</v>
      </c>
      <c r="J1991" s="4">
        <v>0</v>
      </c>
      <c r="K1991" s="21">
        <v>0.92669999999999997</v>
      </c>
      <c r="L1991" s="21">
        <v>8.4599999999999995E-2</v>
      </c>
      <c r="M1991" s="4">
        <v>0</v>
      </c>
      <c r="N1991" s="4">
        <v>0</v>
      </c>
      <c r="O1991" s="4">
        <v>0</v>
      </c>
      <c r="P1991" s="4">
        <v>94.4</v>
      </c>
      <c r="Q1991" s="15">
        <v>0</v>
      </c>
      <c r="R1991" s="15">
        <v>11555.77</v>
      </c>
      <c r="S1991" s="15">
        <v>5947.08</v>
      </c>
      <c r="T1991" s="15">
        <v>249900.56</v>
      </c>
      <c r="U1991" s="22">
        <f t="shared" si="155"/>
        <v>239829.43</v>
      </c>
      <c r="V1991" s="23">
        <f t="shared" si="156"/>
        <v>4.0300549946746839E-2</v>
      </c>
      <c r="W1991" s="24">
        <f>Parametros!$B$4*H1991+Parametros!$B$5*K1991*100+Parametros!$B$6*P1991+Parametros!$B$7*(1-L1991)*100</f>
        <v>88.691999999999993</v>
      </c>
      <c r="X1991" s="16">
        <f>INDEX('Tasa Referencia'!$B$2:$B$37,MATCH(B1991,'Tasa Referencia'!$A$2:$A$37,0))</f>
        <v>0.1103</v>
      </c>
      <c r="Y1991" s="16">
        <f>INDEX('Catalogo Proveedores'!$N$2:$N$101,MATCH(A1991,'Catalogo Proveedores'!$A$2:$A$101,0))</f>
        <v>2.87E-2</v>
      </c>
      <c r="Z1991" s="14">
        <v>-1E-4</v>
      </c>
      <c r="AA1991" s="16">
        <f t="shared" si="157"/>
        <v>0.1389</v>
      </c>
      <c r="AB1991" s="25">
        <f t="shared" si="158"/>
        <v>1.0897523817270605E-2</v>
      </c>
      <c r="AC1991" s="23">
        <f t="shared" si="159"/>
        <v>2.9403026129476234E-2</v>
      </c>
    </row>
    <row r="1992" spans="1:29" x14ac:dyDescent="0.3">
      <c r="A1992" s="4" t="s">
        <v>187</v>
      </c>
      <c r="B1992" s="18">
        <v>45231</v>
      </c>
      <c r="C1992" s="4" t="s">
        <v>279</v>
      </c>
      <c r="D1992" s="4">
        <v>11</v>
      </c>
      <c r="E1992" s="15">
        <v>222039.89</v>
      </c>
      <c r="F1992" s="19">
        <v>1.0157</v>
      </c>
      <c r="G1992" s="20">
        <v>0</v>
      </c>
      <c r="H1992" s="4">
        <v>79.7</v>
      </c>
      <c r="I1992" s="4">
        <v>5</v>
      </c>
      <c r="J1992" s="4">
        <v>1</v>
      </c>
      <c r="K1992" s="21">
        <v>0.86060000000000003</v>
      </c>
      <c r="L1992" s="21">
        <v>7.4399999999999994E-2</v>
      </c>
      <c r="M1992" s="4">
        <v>4</v>
      </c>
      <c r="N1992" s="4">
        <v>0</v>
      </c>
      <c r="O1992" s="4">
        <v>0</v>
      </c>
      <c r="P1992" s="4">
        <v>93.4</v>
      </c>
      <c r="Q1992" s="15">
        <v>14077.45</v>
      </c>
      <c r="R1992" s="15">
        <v>9986.1299999999992</v>
      </c>
      <c r="S1992" s="15">
        <v>5402.47</v>
      </c>
      <c r="T1992" s="15">
        <v>222968.03</v>
      </c>
      <c r="U1992" s="22">
        <f t="shared" si="155"/>
        <v>240701.00000000003</v>
      </c>
      <c r="V1992" s="23">
        <f t="shared" si="156"/>
        <v>-7.953144672803554E-2</v>
      </c>
      <c r="W1992" s="24">
        <f>Parametros!$B$4*H1992+Parametros!$B$5*K1992*100+Parametros!$B$6*P1992+Parametros!$B$7*(1-L1992)*100</f>
        <v>86.277000000000001</v>
      </c>
      <c r="X1992" s="16">
        <f>INDEX('Tasa Referencia'!$B$2:$B$37,MATCH(B1992,'Tasa Referencia'!$A$2:$A$37,0))</f>
        <v>0.1144</v>
      </c>
      <c r="Y1992" s="16">
        <f>INDEX('Catalogo Proveedores'!$N$2:$N$101,MATCH(A1992,'Catalogo Proveedores'!$A$2:$A$101,0))</f>
        <v>2.87E-2</v>
      </c>
      <c r="Z1992" s="14">
        <v>-1.65E-3</v>
      </c>
      <c r="AA1992" s="16">
        <f t="shared" si="157"/>
        <v>0.14144999999999999</v>
      </c>
      <c r="AB1992" s="25">
        <f t="shared" si="158"/>
        <v>1.1085947377462713E-2</v>
      </c>
      <c r="AC1992" s="23">
        <f t="shared" si="159"/>
        <v>-9.0617394105498253E-2</v>
      </c>
    </row>
    <row r="1993" spans="1:29" x14ac:dyDescent="0.3">
      <c r="A1993" s="4" t="s">
        <v>187</v>
      </c>
      <c r="B1993" s="18">
        <v>45261</v>
      </c>
      <c r="C1993" s="4" t="s">
        <v>279</v>
      </c>
      <c r="D1993" s="4">
        <v>12</v>
      </c>
      <c r="E1993" s="15">
        <v>235127.84</v>
      </c>
      <c r="F1993" s="19">
        <v>1.0894999999999999</v>
      </c>
      <c r="G1993" s="20">
        <v>7.2700000000000001E-2</v>
      </c>
      <c r="H1993" s="4">
        <v>79.3</v>
      </c>
      <c r="I1993" s="4">
        <v>5</v>
      </c>
      <c r="J1993" s="4">
        <v>0</v>
      </c>
      <c r="K1993" s="21">
        <v>0.92230000000000001</v>
      </c>
      <c r="L1993" s="21">
        <v>7.3300000000000004E-2</v>
      </c>
      <c r="M1993" s="4">
        <v>1</v>
      </c>
      <c r="N1993" s="4">
        <v>0</v>
      </c>
      <c r="O1993" s="4">
        <v>0</v>
      </c>
      <c r="P1993" s="4">
        <v>96.9</v>
      </c>
      <c r="Q1993" s="15">
        <v>789.18</v>
      </c>
      <c r="R1993" s="15">
        <v>5385.62</v>
      </c>
      <c r="S1993" s="15">
        <v>5170.95</v>
      </c>
      <c r="T1993" s="15">
        <v>244182.5</v>
      </c>
      <c r="U1993" s="22">
        <f t="shared" si="155"/>
        <v>236131.68999999997</v>
      </c>
      <c r="V1993" s="23">
        <f t="shared" si="156"/>
        <v>3.2970462666243594E-2</v>
      </c>
      <c r="W1993" s="24">
        <f>Parametros!$B$4*H1993+Parametros!$B$5*K1993*100+Parametros!$B$6*P1993+Parametros!$B$7*(1-L1993)*100</f>
        <v>88.704499999999996</v>
      </c>
      <c r="X1993" s="16">
        <f>INDEX('Tasa Referencia'!$B$2:$B$37,MATCH(B1993,'Tasa Referencia'!$A$2:$A$37,0))</f>
        <v>0.1124</v>
      </c>
      <c r="Y1993" s="16">
        <f>INDEX('Catalogo Proveedores'!$N$2:$N$101,MATCH(A1993,'Catalogo Proveedores'!$A$2:$A$101,0))</f>
        <v>2.87E-2</v>
      </c>
      <c r="Z1993" s="14">
        <v>-2.49E-3</v>
      </c>
      <c r="AA1993" s="16">
        <f t="shared" si="157"/>
        <v>0.13861000000000001</v>
      </c>
      <c r="AB1993" s="25">
        <f t="shared" si="158"/>
        <v>1.0876070770391211E-2</v>
      </c>
      <c r="AC1993" s="23">
        <f t="shared" si="159"/>
        <v>2.2094391895852383E-2</v>
      </c>
    </row>
    <row r="1994" spans="1:29" x14ac:dyDescent="0.3">
      <c r="A1994" s="4" t="s">
        <v>187</v>
      </c>
      <c r="B1994" s="18">
        <v>45292</v>
      </c>
      <c r="C1994" s="4" t="s">
        <v>281</v>
      </c>
      <c r="D1994" s="4">
        <v>1</v>
      </c>
      <c r="E1994" s="15">
        <v>271343.35999999999</v>
      </c>
      <c r="F1994" s="19">
        <v>1.0894999999999999</v>
      </c>
      <c r="G1994" s="20">
        <v>0</v>
      </c>
      <c r="H1994" s="4">
        <v>80.8</v>
      </c>
      <c r="I1994" s="4">
        <v>5</v>
      </c>
      <c r="J1994" s="4">
        <v>0</v>
      </c>
      <c r="K1994" s="21">
        <v>0.90349999999999997</v>
      </c>
      <c r="L1994" s="21">
        <v>0.10539999999999999</v>
      </c>
      <c r="M1994" s="4">
        <v>0</v>
      </c>
      <c r="N1994" s="4">
        <v>0</v>
      </c>
      <c r="O1994" s="4">
        <v>0</v>
      </c>
      <c r="P1994" s="4">
        <v>98.6</v>
      </c>
      <c r="Q1994" s="15">
        <v>0</v>
      </c>
      <c r="R1994" s="15">
        <v>16378.8</v>
      </c>
      <c r="S1994" s="15">
        <v>8577.7099999999991</v>
      </c>
      <c r="T1994" s="15">
        <v>281386.06</v>
      </c>
      <c r="U1994" s="22">
        <f t="shared" si="155"/>
        <v>279144.44999999995</v>
      </c>
      <c r="V1994" s="23">
        <f t="shared" si="156"/>
        <v>7.9663150335167431E-3</v>
      </c>
      <c r="W1994" s="24">
        <f>Parametros!$B$4*H1994+Parametros!$B$5*K1994*100+Parametros!$B$6*P1994+Parametros!$B$7*(1-L1994)*100</f>
        <v>88.523999999999987</v>
      </c>
      <c r="X1994" s="16">
        <f>INDEX('Tasa Referencia'!$B$2:$B$37,MATCH(B1994,'Tasa Referencia'!$A$2:$A$37,0))</f>
        <v>0.1133</v>
      </c>
      <c r="Y1994" s="16">
        <f>INDEX('Catalogo Proveedores'!$N$2:$N$101,MATCH(A1994,'Catalogo Proveedores'!$A$2:$A$101,0))</f>
        <v>2.87E-2</v>
      </c>
      <c r="Z1994" s="14">
        <v>-9.6000000000000002E-4</v>
      </c>
      <c r="AA1994" s="16">
        <f t="shared" si="157"/>
        <v>0.14104</v>
      </c>
      <c r="AB1994" s="25">
        <f t="shared" si="158"/>
        <v>1.1055677873718528E-2</v>
      </c>
      <c r="AC1994" s="23">
        <f t="shared" si="159"/>
        <v>-3.0893628402017849E-3</v>
      </c>
    </row>
    <row r="1995" spans="1:29" x14ac:dyDescent="0.3">
      <c r="A1995" s="4" t="s">
        <v>187</v>
      </c>
      <c r="B1995" s="18">
        <v>45323</v>
      </c>
      <c r="C1995" s="4" t="s">
        <v>281</v>
      </c>
      <c r="D1995" s="4">
        <v>2</v>
      </c>
      <c r="E1995" s="15">
        <v>268279.24</v>
      </c>
      <c r="F1995" s="19">
        <v>1.0894999999999999</v>
      </c>
      <c r="G1995" s="20">
        <v>0</v>
      </c>
      <c r="H1995" s="4">
        <v>79.3</v>
      </c>
      <c r="I1995" s="4">
        <v>4</v>
      </c>
      <c r="J1995" s="4">
        <v>1</v>
      </c>
      <c r="K1995" s="21">
        <v>0.87160000000000004</v>
      </c>
      <c r="L1995" s="21">
        <v>4.7600000000000003E-2</v>
      </c>
      <c r="M1995" s="4">
        <v>2</v>
      </c>
      <c r="N1995" s="4">
        <v>1</v>
      </c>
      <c r="O1995" s="4">
        <v>31.5</v>
      </c>
      <c r="P1995" s="4">
        <v>100</v>
      </c>
      <c r="Q1995" s="15">
        <v>25739.64</v>
      </c>
      <c r="R1995" s="15">
        <v>4056.98</v>
      </c>
      <c r="S1995" s="15">
        <v>4364.03</v>
      </c>
      <c r="T1995" s="15">
        <v>274027.24</v>
      </c>
      <c r="U1995" s="22">
        <f t="shared" si="155"/>
        <v>293711.82999999996</v>
      </c>
      <c r="V1995" s="23">
        <f t="shared" si="156"/>
        <v>-7.1834427847391996E-2</v>
      </c>
      <c r="W1995" s="24">
        <f>Parametros!$B$4*H1995+Parametros!$B$5*K1995*100+Parametros!$B$6*P1995+Parametros!$B$7*(1-L1995)*100</f>
        <v>88.188999999999993</v>
      </c>
      <c r="X1995" s="16">
        <f>INDEX('Tasa Referencia'!$B$2:$B$37,MATCH(B1995,'Tasa Referencia'!$A$2:$A$37,0))</f>
        <v>0.1123</v>
      </c>
      <c r="Y1995" s="16">
        <f>INDEX('Catalogo Proveedores'!$N$2:$N$101,MATCH(A1995,'Catalogo Proveedores'!$A$2:$A$101,0))</f>
        <v>2.87E-2</v>
      </c>
      <c r="Z1995" s="14">
        <v>-1.1100000000000001E-3</v>
      </c>
      <c r="AA1995" s="16">
        <f t="shared" si="157"/>
        <v>0.13988999999999999</v>
      </c>
      <c r="AB1995" s="25">
        <f t="shared" si="158"/>
        <v>1.0970722374720854E-2</v>
      </c>
      <c r="AC1995" s="23">
        <f t="shared" si="159"/>
        <v>-8.280515022211285E-2</v>
      </c>
    </row>
    <row r="1996" spans="1:29" x14ac:dyDescent="0.3">
      <c r="A1996" s="4" t="s">
        <v>187</v>
      </c>
      <c r="B1996" s="18">
        <v>45352</v>
      </c>
      <c r="C1996" s="4" t="s">
        <v>281</v>
      </c>
      <c r="D1996" s="4">
        <v>3</v>
      </c>
      <c r="E1996" s="15">
        <v>297021.28999999998</v>
      </c>
      <c r="F1996" s="19">
        <v>1.0894999999999999</v>
      </c>
      <c r="G1996" s="20">
        <v>0</v>
      </c>
      <c r="H1996" s="4">
        <v>81.5</v>
      </c>
      <c r="I1996" s="4">
        <v>5</v>
      </c>
      <c r="J1996" s="4">
        <v>1</v>
      </c>
      <c r="K1996" s="21">
        <v>0.81950000000000001</v>
      </c>
      <c r="L1996" s="21">
        <v>9.8100000000000007E-2</v>
      </c>
      <c r="M1996" s="4">
        <v>1</v>
      </c>
      <c r="N1996" s="4">
        <v>0</v>
      </c>
      <c r="O1996" s="4">
        <v>0</v>
      </c>
      <c r="P1996" s="4">
        <v>94.4</v>
      </c>
      <c r="Q1996" s="15">
        <v>3923.52</v>
      </c>
      <c r="R1996" s="15">
        <v>20338.66</v>
      </c>
      <c r="S1996" s="15">
        <v>9332.32</v>
      </c>
      <c r="T1996" s="15">
        <v>301228.40999999997</v>
      </c>
      <c r="U1996" s="22">
        <f t="shared" si="155"/>
        <v>311951.14999999997</v>
      </c>
      <c r="V1996" s="23">
        <f t="shared" si="156"/>
        <v>-3.5596708823048898E-2</v>
      </c>
      <c r="W1996" s="24">
        <f>Parametros!$B$4*H1996+Parametros!$B$5*K1996*100+Parametros!$B$6*P1996+Parametros!$B$7*(1-L1996)*100</f>
        <v>85.518500000000003</v>
      </c>
      <c r="X1996" s="16">
        <f>INDEX('Tasa Referencia'!$B$2:$B$37,MATCH(B1996,'Tasa Referencia'!$A$2:$A$37,0))</f>
        <v>0.1101</v>
      </c>
      <c r="Y1996" s="16">
        <f>INDEX('Catalogo Proveedores'!$N$2:$N$101,MATCH(A1996,'Catalogo Proveedores'!$A$2:$A$101,0))</f>
        <v>2.87E-2</v>
      </c>
      <c r="Z1996" s="14">
        <v>3.1E-4</v>
      </c>
      <c r="AA1996" s="16">
        <f t="shared" si="157"/>
        <v>0.13911000000000001</v>
      </c>
      <c r="AB1996" s="25">
        <f t="shared" si="158"/>
        <v>1.0913055656569082E-2</v>
      </c>
      <c r="AC1996" s="23">
        <f t="shared" si="159"/>
        <v>-4.6509764479617979E-2</v>
      </c>
    </row>
    <row r="1997" spans="1:29" x14ac:dyDescent="0.3">
      <c r="A1997" s="4" t="s">
        <v>187</v>
      </c>
      <c r="B1997" s="18">
        <v>45383</v>
      </c>
      <c r="C1997" s="4" t="s">
        <v>281</v>
      </c>
      <c r="D1997" s="4">
        <v>4</v>
      </c>
      <c r="E1997" s="15">
        <v>317895.28999999998</v>
      </c>
      <c r="F1997" s="19">
        <v>1.0894999999999999</v>
      </c>
      <c r="G1997" s="20">
        <v>0</v>
      </c>
      <c r="H1997" s="4">
        <v>81.2</v>
      </c>
      <c r="I1997" s="4">
        <v>4</v>
      </c>
      <c r="J1997" s="4">
        <v>1</v>
      </c>
      <c r="K1997" s="21">
        <v>0.87290000000000001</v>
      </c>
      <c r="L1997" s="21">
        <v>6.3200000000000006E-2</v>
      </c>
      <c r="M1997" s="4">
        <v>0</v>
      </c>
      <c r="N1997" s="4">
        <v>0</v>
      </c>
      <c r="O1997" s="4">
        <v>0</v>
      </c>
      <c r="P1997" s="4">
        <v>96.5</v>
      </c>
      <c r="Q1997" s="15">
        <v>0</v>
      </c>
      <c r="R1997" s="15">
        <v>8546.98</v>
      </c>
      <c r="S1997" s="15">
        <v>6663.59</v>
      </c>
      <c r="T1997" s="15">
        <v>324397.67</v>
      </c>
      <c r="U1997" s="22">
        <f t="shared" si="155"/>
        <v>319778.67999999993</v>
      </c>
      <c r="V1997" s="23">
        <f t="shared" si="156"/>
        <v>1.4238665770934942E-2</v>
      </c>
      <c r="W1997" s="24">
        <f>Parametros!$B$4*H1997+Parametros!$B$5*K1997*100+Parametros!$B$6*P1997+Parametros!$B$7*(1-L1997)*100</f>
        <v>87.958999999999989</v>
      </c>
      <c r="X1997" s="16">
        <f>INDEX('Tasa Referencia'!$B$2:$B$37,MATCH(B1997,'Tasa Referencia'!$A$2:$A$37,0))</f>
        <v>0.10920000000000001</v>
      </c>
      <c r="Y1997" s="16">
        <f>INDEX('Catalogo Proveedores'!$N$2:$N$101,MATCH(A1997,'Catalogo Proveedores'!$A$2:$A$101,0))</f>
        <v>2.87E-2</v>
      </c>
      <c r="Z1997" s="14">
        <v>-4.6999999999999999E-4</v>
      </c>
      <c r="AA1997" s="16">
        <f t="shared" si="157"/>
        <v>0.13743</v>
      </c>
      <c r="AB1997" s="25">
        <f t="shared" si="158"/>
        <v>1.0788727377405216E-2</v>
      </c>
      <c r="AC1997" s="23">
        <f t="shared" si="159"/>
        <v>3.4499383935297258E-3</v>
      </c>
    </row>
    <row r="1998" spans="1:29" x14ac:dyDescent="0.3">
      <c r="A1998" s="4" t="s">
        <v>187</v>
      </c>
      <c r="B1998" s="18">
        <v>45413</v>
      </c>
      <c r="C1998" s="4" t="s">
        <v>281</v>
      </c>
      <c r="D1998" s="4">
        <v>5</v>
      </c>
      <c r="E1998" s="15">
        <v>288592.43</v>
      </c>
      <c r="F1998" s="19">
        <v>1.0894999999999999</v>
      </c>
      <c r="G1998" s="20">
        <v>0</v>
      </c>
      <c r="H1998" s="4">
        <v>81.2</v>
      </c>
      <c r="I1998" s="4">
        <v>4</v>
      </c>
      <c r="J1998" s="4">
        <v>0</v>
      </c>
      <c r="K1998" s="21">
        <v>0.96779999999999999</v>
      </c>
      <c r="L1998" s="21">
        <v>0.08</v>
      </c>
      <c r="M1998" s="4">
        <v>0</v>
      </c>
      <c r="N1998" s="4">
        <v>0</v>
      </c>
      <c r="O1998" s="4">
        <v>0</v>
      </c>
      <c r="P1998" s="4">
        <v>96.6</v>
      </c>
      <c r="Q1998" s="15">
        <v>0</v>
      </c>
      <c r="R1998" s="15">
        <v>15272.35</v>
      </c>
      <c r="S1998" s="15">
        <v>6928.78</v>
      </c>
      <c r="T1998" s="15">
        <v>306793.15999999997</v>
      </c>
      <c r="U1998" s="22">
        <f t="shared" si="155"/>
        <v>296935.99999999994</v>
      </c>
      <c r="V1998" s="23">
        <f t="shared" si="156"/>
        <v>3.2129660257093191E-2</v>
      </c>
      <c r="W1998" s="24">
        <f>Parametros!$B$4*H1998+Parametros!$B$5*K1998*100+Parametros!$B$6*P1998+Parametros!$B$7*(1-L1998)*100</f>
        <v>90.573999999999998</v>
      </c>
      <c r="X1998" s="16">
        <f>INDEX('Tasa Referencia'!$B$2:$B$37,MATCH(B1998,'Tasa Referencia'!$A$2:$A$37,0))</f>
        <v>0.1077</v>
      </c>
      <c r="Y1998" s="16">
        <f>INDEX('Catalogo Proveedores'!$N$2:$N$101,MATCH(A1998,'Catalogo Proveedores'!$A$2:$A$101,0))</f>
        <v>2.87E-2</v>
      </c>
      <c r="Z1998" s="14">
        <v>-8.7000000000000001E-4</v>
      </c>
      <c r="AA1998" s="16">
        <f t="shared" si="157"/>
        <v>0.13552999999999998</v>
      </c>
      <c r="AB1998" s="25">
        <f t="shared" si="158"/>
        <v>1.0647915011265052E-2</v>
      </c>
      <c r="AC1998" s="23">
        <f t="shared" si="159"/>
        <v>2.1481745245828139E-2</v>
      </c>
    </row>
    <row r="1999" spans="1:29" x14ac:dyDescent="0.3">
      <c r="A1999" s="4" t="s">
        <v>187</v>
      </c>
      <c r="B1999" s="18">
        <v>45444</v>
      </c>
      <c r="C1999" s="4" t="s">
        <v>281</v>
      </c>
      <c r="D1999" s="4">
        <v>6</v>
      </c>
      <c r="E1999" s="15">
        <v>300704.87</v>
      </c>
      <c r="F1999" s="19">
        <v>1.0894999999999999</v>
      </c>
      <c r="G1999" s="20">
        <v>0</v>
      </c>
      <c r="H1999" s="4">
        <v>80.5</v>
      </c>
      <c r="I1999" s="4">
        <v>6</v>
      </c>
      <c r="J1999" s="4">
        <v>1</v>
      </c>
      <c r="K1999" s="21">
        <v>0.89129999999999998</v>
      </c>
      <c r="L1999" s="21">
        <v>8.2100000000000006E-2</v>
      </c>
      <c r="M1999" s="4">
        <v>0</v>
      </c>
      <c r="N1999" s="4">
        <v>0</v>
      </c>
      <c r="O1999" s="4">
        <v>0</v>
      </c>
      <c r="P1999" s="4">
        <v>97.8</v>
      </c>
      <c r="Q1999" s="15">
        <v>0</v>
      </c>
      <c r="R1999" s="15">
        <v>15716</v>
      </c>
      <c r="S1999" s="15">
        <v>8011.66</v>
      </c>
      <c r="T1999" s="15">
        <v>324352.19</v>
      </c>
      <c r="U1999" s="22">
        <f t="shared" si="155"/>
        <v>308409.21000000002</v>
      </c>
      <c r="V1999" s="23">
        <f t="shared" si="156"/>
        <v>4.9153298456224334E-2</v>
      </c>
      <c r="W1999" s="24">
        <f>Parametros!$B$4*H1999+Parametros!$B$5*K1999*100+Parametros!$B$6*P1999+Parametros!$B$7*(1-L1999)*100</f>
        <v>88.242499999999993</v>
      </c>
      <c r="X1999" s="16">
        <f>INDEX('Tasa Referencia'!$B$2:$B$37,MATCH(B1999,'Tasa Referencia'!$A$2:$A$37,0))</f>
        <v>0.1045</v>
      </c>
      <c r="Y1999" s="16">
        <f>INDEX('Catalogo Proveedores'!$N$2:$N$101,MATCH(A1999,'Catalogo Proveedores'!$A$2:$A$101,0))</f>
        <v>2.87E-2</v>
      </c>
      <c r="Z1999" s="14">
        <v>-2.5000000000000001E-4</v>
      </c>
      <c r="AA1999" s="16">
        <f t="shared" si="157"/>
        <v>0.13294999999999998</v>
      </c>
      <c r="AB1999" s="25">
        <f t="shared" si="158"/>
        <v>1.0456360487843819E-2</v>
      </c>
      <c r="AC1999" s="23">
        <f t="shared" si="159"/>
        <v>3.8696937968380515E-2</v>
      </c>
    </row>
    <row r="2000" spans="1:29" x14ac:dyDescent="0.3">
      <c r="A2000" s="4" t="s">
        <v>187</v>
      </c>
      <c r="B2000" s="18">
        <v>45474</v>
      </c>
      <c r="C2000" s="4" t="s">
        <v>281</v>
      </c>
      <c r="D2000" s="4">
        <v>7</v>
      </c>
      <c r="E2000" s="15">
        <v>328990.58</v>
      </c>
      <c r="F2000" s="19">
        <v>1.0894999999999999</v>
      </c>
      <c r="G2000" s="20">
        <v>0</v>
      </c>
      <c r="H2000" s="4">
        <v>81.2</v>
      </c>
      <c r="I2000" s="4">
        <v>6</v>
      </c>
      <c r="J2000" s="4">
        <v>1</v>
      </c>
      <c r="K2000" s="21">
        <v>0.91200000000000003</v>
      </c>
      <c r="L2000" s="21">
        <v>0.1002</v>
      </c>
      <c r="M2000" s="4">
        <v>1</v>
      </c>
      <c r="N2000" s="4">
        <v>0</v>
      </c>
      <c r="O2000" s="4">
        <v>0</v>
      </c>
      <c r="P2000" s="4">
        <v>94.7</v>
      </c>
      <c r="Q2000" s="15">
        <v>2981.45</v>
      </c>
      <c r="R2000" s="15">
        <v>12498.77</v>
      </c>
      <c r="S2000" s="15">
        <v>10551.82</v>
      </c>
      <c r="T2000" s="15">
        <v>350951.05</v>
      </c>
      <c r="U2000" s="22">
        <f t="shared" si="155"/>
        <v>333918.98000000004</v>
      </c>
      <c r="V2000" s="23">
        <f t="shared" si="156"/>
        <v>4.8531184049741265E-2</v>
      </c>
      <c r="W2000" s="24">
        <f>Parametros!$B$4*H2000+Parametros!$B$5*K2000*100+Parametros!$B$6*P2000+Parametros!$B$7*(1-L2000)*100</f>
        <v>88.216999999999999</v>
      </c>
      <c r="X2000" s="16">
        <f>INDEX('Tasa Referencia'!$B$2:$B$37,MATCH(B2000,'Tasa Referencia'!$A$2:$A$37,0))</f>
        <v>0.1027</v>
      </c>
      <c r="Y2000" s="16">
        <f>INDEX('Catalogo Proveedores'!$N$2:$N$101,MATCH(A2000,'Catalogo Proveedores'!$A$2:$A$101,0))</f>
        <v>2.87E-2</v>
      </c>
      <c r="Z2000" s="14">
        <v>-3.7399999999999998E-3</v>
      </c>
      <c r="AA2000" s="16">
        <f t="shared" si="157"/>
        <v>0.12766</v>
      </c>
      <c r="AB2000" s="25">
        <f t="shared" si="158"/>
        <v>1.006234577018339E-2</v>
      </c>
      <c r="AC2000" s="23">
        <f t="shared" si="159"/>
        <v>3.8468838279557875E-2</v>
      </c>
    </row>
    <row r="2001" spans="1:29" x14ac:dyDescent="0.3">
      <c r="A2001" s="4" t="s">
        <v>187</v>
      </c>
      <c r="B2001" s="18">
        <v>45505</v>
      </c>
      <c r="C2001" s="4" t="s">
        <v>281</v>
      </c>
      <c r="D2001" s="4">
        <v>8</v>
      </c>
      <c r="E2001" s="15">
        <v>289641.87</v>
      </c>
      <c r="F2001" s="19">
        <v>1.0894999999999999</v>
      </c>
      <c r="G2001" s="20">
        <v>0</v>
      </c>
      <c r="H2001" s="4">
        <v>81.3</v>
      </c>
      <c r="I2001" s="4">
        <v>5</v>
      </c>
      <c r="J2001" s="4">
        <v>0</v>
      </c>
      <c r="K2001" s="21">
        <v>0.92579999999999996</v>
      </c>
      <c r="L2001" s="21">
        <v>9.2700000000000005E-2</v>
      </c>
      <c r="M2001" s="4">
        <v>1</v>
      </c>
      <c r="N2001" s="4">
        <v>0</v>
      </c>
      <c r="O2001" s="4">
        <v>0</v>
      </c>
      <c r="P2001" s="4">
        <v>97.4</v>
      </c>
      <c r="Q2001" s="15">
        <v>735.74</v>
      </c>
      <c r="R2001" s="15">
        <v>17724.650000000001</v>
      </c>
      <c r="S2001" s="15">
        <v>8055.44</v>
      </c>
      <c r="T2001" s="15">
        <v>290807.48</v>
      </c>
      <c r="U2001" s="22">
        <f t="shared" si="155"/>
        <v>300046.82</v>
      </c>
      <c r="V2001" s="23">
        <f t="shared" si="156"/>
        <v>-3.1771328577930753E-2</v>
      </c>
      <c r="W2001" s="24">
        <f>Parametros!$B$4*H2001+Parametros!$B$5*K2001*100+Parametros!$B$6*P2001+Parametros!$B$7*(1-L2001)*100</f>
        <v>89.3185</v>
      </c>
      <c r="X2001" s="16">
        <f>INDEX('Tasa Referencia'!$B$2:$B$37,MATCH(B2001,'Tasa Referencia'!$A$2:$A$37,0))</f>
        <v>0.1017</v>
      </c>
      <c r="Y2001" s="16">
        <f>INDEX('Catalogo Proveedores'!$N$2:$N$101,MATCH(A2001,'Catalogo Proveedores'!$A$2:$A$101,0))</f>
        <v>2.87E-2</v>
      </c>
      <c r="Z2001" s="14">
        <v>-1.0300000000000001E-3</v>
      </c>
      <c r="AA2001" s="16">
        <f t="shared" si="157"/>
        <v>0.12936999999999999</v>
      </c>
      <c r="AB2001" s="25">
        <f t="shared" si="158"/>
        <v>1.0189896577764479E-2</v>
      </c>
      <c r="AC2001" s="23">
        <f t="shared" si="159"/>
        <v>-4.1961225155695232E-2</v>
      </c>
    </row>
    <row r="2002" spans="1:29" x14ac:dyDescent="0.3">
      <c r="A2002" s="4" t="s">
        <v>187</v>
      </c>
      <c r="B2002" s="18">
        <v>45536</v>
      </c>
      <c r="C2002" s="4" t="s">
        <v>281</v>
      </c>
      <c r="D2002" s="4">
        <v>9</v>
      </c>
      <c r="E2002" s="15">
        <v>300858.68</v>
      </c>
      <c r="F2002" s="19">
        <v>1.0894999999999999</v>
      </c>
      <c r="G2002" s="20">
        <v>0</v>
      </c>
      <c r="H2002" s="4">
        <v>80</v>
      </c>
      <c r="I2002" s="4">
        <v>5</v>
      </c>
      <c r="J2002" s="4">
        <v>0</v>
      </c>
      <c r="K2002" s="21">
        <v>0.9113</v>
      </c>
      <c r="L2002" s="21">
        <v>6.3299999999999995E-2</v>
      </c>
      <c r="M2002" s="4">
        <v>0</v>
      </c>
      <c r="N2002" s="4">
        <v>0</v>
      </c>
      <c r="O2002" s="4">
        <v>0</v>
      </c>
      <c r="P2002" s="4">
        <v>92.3</v>
      </c>
      <c r="Q2002" s="15">
        <v>0</v>
      </c>
      <c r="R2002" s="15">
        <v>5899.2</v>
      </c>
      <c r="S2002" s="15">
        <v>5716.93</v>
      </c>
      <c r="T2002" s="15">
        <v>323680.39</v>
      </c>
      <c r="U2002" s="22">
        <f t="shared" si="155"/>
        <v>301040.95</v>
      </c>
      <c r="V2002" s="23">
        <f t="shared" si="156"/>
        <v>6.9943810930282194E-2</v>
      </c>
      <c r="W2002" s="24">
        <f>Parametros!$B$4*H2002+Parametros!$B$5*K2002*100+Parametros!$B$6*P2002+Parametros!$B$7*(1-L2002)*100</f>
        <v>87.849500000000006</v>
      </c>
      <c r="X2002" s="16">
        <f>INDEX('Tasa Referencia'!$B$2:$B$37,MATCH(B2002,'Tasa Referencia'!$A$2:$A$37,0))</f>
        <v>9.7900000000000001E-2</v>
      </c>
      <c r="Y2002" s="16">
        <f>INDEX('Catalogo Proveedores'!$N$2:$N$101,MATCH(A2002,'Catalogo Proveedores'!$A$2:$A$101,0))</f>
        <v>2.87E-2</v>
      </c>
      <c r="Z2002" s="14">
        <v>-1.2E-4</v>
      </c>
      <c r="AA2002" s="16">
        <f t="shared" si="157"/>
        <v>0.12647999999999998</v>
      </c>
      <c r="AB2002" s="25">
        <f t="shared" si="158"/>
        <v>9.9742248249623522E-3</v>
      </c>
      <c r="AC2002" s="23">
        <f t="shared" si="159"/>
        <v>5.9969586105319841E-2</v>
      </c>
    </row>
    <row r="2003" spans="1:29" x14ac:dyDescent="0.3">
      <c r="A2003" s="4" t="s">
        <v>187</v>
      </c>
      <c r="B2003" s="18">
        <v>45566</v>
      </c>
      <c r="C2003" s="4" t="s">
        <v>281</v>
      </c>
      <c r="D2003" s="4">
        <v>10</v>
      </c>
      <c r="E2003" s="15">
        <v>283123.46000000002</v>
      </c>
      <c r="F2003" s="19">
        <v>1.0894999999999999</v>
      </c>
      <c r="G2003" s="20">
        <v>0</v>
      </c>
      <c r="H2003" s="4">
        <v>79.2</v>
      </c>
      <c r="I2003" s="4">
        <v>4</v>
      </c>
      <c r="J2003" s="4">
        <v>0</v>
      </c>
      <c r="K2003" s="21">
        <v>0.89649999999999996</v>
      </c>
      <c r="L2003" s="21">
        <v>0.11559999999999999</v>
      </c>
      <c r="M2003" s="4">
        <v>0</v>
      </c>
      <c r="N2003" s="4">
        <v>1</v>
      </c>
      <c r="O2003" s="4">
        <v>5.9</v>
      </c>
      <c r="P2003" s="4">
        <v>93.4</v>
      </c>
      <c r="Q2003" s="15">
        <v>7365.54</v>
      </c>
      <c r="R2003" s="15">
        <v>16328.18</v>
      </c>
      <c r="S2003" s="15">
        <v>9822</v>
      </c>
      <c r="T2003" s="15">
        <v>307546.2</v>
      </c>
      <c r="U2003" s="22">
        <f t="shared" si="155"/>
        <v>296995.18</v>
      </c>
      <c r="V2003" s="23">
        <f t="shared" si="156"/>
        <v>3.4307105729155546E-2</v>
      </c>
      <c r="W2003" s="24">
        <f>Parametros!$B$4*H2003+Parametros!$B$5*K2003*100+Parametros!$B$6*P2003+Parametros!$B$7*(1-L2003)*100</f>
        <v>86.561000000000007</v>
      </c>
      <c r="X2003" s="16">
        <f>INDEX('Tasa Referencia'!$B$2:$B$37,MATCH(B2003,'Tasa Referencia'!$A$2:$A$37,0))</f>
        <v>9.5200000000000007E-2</v>
      </c>
      <c r="Y2003" s="16">
        <f>INDEX('Catalogo Proveedores'!$N$2:$N$101,MATCH(A2003,'Catalogo Proveedores'!$A$2:$A$101,0))</f>
        <v>2.87E-2</v>
      </c>
      <c r="Z2003" s="14">
        <v>1.91E-3</v>
      </c>
      <c r="AA2003" s="16">
        <f t="shared" si="157"/>
        <v>0.12581000000000001</v>
      </c>
      <c r="AB2003" s="25">
        <f t="shared" si="158"/>
        <v>9.9241523819388888E-3</v>
      </c>
      <c r="AC2003" s="23">
        <f t="shared" si="159"/>
        <v>2.4382953347216657E-2</v>
      </c>
    </row>
    <row r="2004" spans="1:29" x14ac:dyDescent="0.3">
      <c r="A2004" s="4" t="s">
        <v>187</v>
      </c>
      <c r="B2004" s="18">
        <v>45597</v>
      </c>
      <c r="C2004" s="4" t="s">
        <v>281</v>
      </c>
      <c r="D2004" s="4">
        <v>11</v>
      </c>
      <c r="E2004" s="15">
        <v>265625.63</v>
      </c>
      <c r="F2004" s="19">
        <v>1.0894999999999999</v>
      </c>
      <c r="G2004" s="20">
        <v>0</v>
      </c>
      <c r="H2004" s="4">
        <v>78.599999999999994</v>
      </c>
      <c r="I2004" s="4">
        <v>4</v>
      </c>
      <c r="J2004" s="4">
        <v>0</v>
      </c>
      <c r="K2004" s="21">
        <v>0.91800000000000004</v>
      </c>
      <c r="L2004" s="21">
        <v>0.1028</v>
      </c>
      <c r="M2004" s="4">
        <v>1</v>
      </c>
      <c r="N2004" s="4">
        <v>0</v>
      </c>
      <c r="O2004" s="4">
        <v>0</v>
      </c>
      <c r="P2004" s="4">
        <v>93.5</v>
      </c>
      <c r="Q2004" s="15">
        <v>1938.15</v>
      </c>
      <c r="R2004" s="15">
        <v>12094.13</v>
      </c>
      <c r="S2004" s="15">
        <v>8189.51</v>
      </c>
      <c r="T2004" s="15">
        <v>275901.09999999998</v>
      </c>
      <c r="U2004" s="22">
        <f t="shared" si="155"/>
        <v>271468.40000000002</v>
      </c>
      <c r="V2004" s="23">
        <f t="shared" si="156"/>
        <v>1.6066264324426229E-2</v>
      </c>
      <c r="W2004" s="24">
        <f>Parametros!$B$4*H2004+Parametros!$B$5*K2004*100+Parametros!$B$6*P2004+Parametros!$B$7*(1-L2004)*100</f>
        <v>87.207999999999998</v>
      </c>
      <c r="X2004" s="16">
        <f>INDEX('Tasa Referencia'!$B$2:$B$37,MATCH(B2004,'Tasa Referencia'!$A$2:$A$37,0))</f>
        <v>9.5600000000000004E-2</v>
      </c>
      <c r="Y2004" s="16">
        <f>INDEX('Catalogo Proveedores'!$N$2:$N$101,MATCH(A2004,'Catalogo Proveedores'!$A$2:$A$101,0))</f>
        <v>2.87E-2</v>
      </c>
      <c r="Z2004" s="14">
        <v>1.9400000000000001E-3</v>
      </c>
      <c r="AA2004" s="16">
        <f t="shared" si="157"/>
        <v>0.12624000000000002</v>
      </c>
      <c r="AB2004" s="25">
        <f t="shared" si="158"/>
        <v>9.9562915662887441E-3</v>
      </c>
      <c r="AC2004" s="23">
        <f t="shared" si="159"/>
        <v>6.1099727581374851E-3</v>
      </c>
    </row>
    <row r="2005" spans="1:29" x14ac:dyDescent="0.3">
      <c r="A2005" s="4" t="s">
        <v>187</v>
      </c>
      <c r="B2005" s="18">
        <v>45627</v>
      </c>
      <c r="C2005" s="4" t="s">
        <v>281</v>
      </c>
      <c r="D2005" s="4">
        <v>12</v>
      </c>
      <c r="E2005" s="15">
        <v>263686.5</v>
      </c>
      <c r="F2005" s="19">
        <v>1.1393</v>
      </c>
      <c r="G2005" s="20">
        <v>4.5699999999999998E-2</v>
      </c>
      <c r="H2005" s="4">
        <v>78.900000000000006</v>
      </c>
      <c r="I2005" s="4">
        <v>5</v>
      </c>
      <c r="J2005" s="4">
        <v>0</v>
      </c>
      <c r="K2005" s="21">
        <v>0.95309999999999995</v>
      </c>
      <c r="L2005" s="21">
        <v>0.10249999999999999</v>
      </c>
      <c r="M2005" s="4">
        <v>2</v>
      </c>
      <c r="N2005" s="4">
        <v>0</v>
      </c>
      <c r="O2005" s="4">
        <v>0</v>
      </c>
      <c r="P2005" s="4">
        <v>99.5</v>
      </c>
      <c r="Q2005" s="15">
        <v>5554.12</v>
      </c>
      <c r="R2005" s="15">
        <v>8953.5</v>
      </c>
      <c r="S2005" s="15">
        <v>8109.75</v>
      </c>
      <c r="T2005" s="15">
        <v>284780.71000000002</v>
      </c>
      <c r="U2005" s="22">
        <f t="shared" si="155"/>
        <v>270084.37</v>
      </c>
      <c r="V2005" s="23">
        <f t="shared" si="156"/>
        <v>5.1605812767304443E-2</v>
      </c>
      <c r="W2005" s="24">
        <f>Parametros!$B$4*H2005+Parametros!$B$5*K2005*100+Parametros!$B$6*P2005+Parametros!$B$7*(1-L2005)*100</f>
        <v>89.57050000000001</v>
      </c>
      <c r="X2005" s="16">
        <f>INDEX('Tasa Referencia'!$B$2:$B$37,MATCH(B2005,'Tasa Referencia'!$A$2:$A$37,0))</f>
        <v>9.2399999999999996E-2</v>
      </c>
      <c r="Y2005" s="16">
        <f>INDEX('Catalogo Proveedores'!$N$2:$N$101,MATCH(A2005,'Catalogo Proveedores'!$A$2:$A$101,0))</f>
        <v>2.87E-2</v>
      </c>
      <c r="Z2005" s="14">
        <v>5.9699999999999996E-3</v>
      </c>
      <c r="AA2005" s="16">
        <f t="shared" si="157"/>
        <v>0.12706999999999999</v>
      </c>
      <c r="AB2005" s="25">
        <f t="shared" si="158"/>
        <v>1.0018295868954086E-2</v>
      </c>
      <c r="AC2005" s="23">
        <f t="shared" si="159"/>
        <v>4.1587516898350357E-2</v>
      </c>
    </row>
    <row r="2006" spans="1:29" x14ac:dyDescent="0.3">
      <c r="A2006" s="4" t="s">
        <v>187</v>
      </c>
      <c r="B2006" s="18">
        <v>45658</v>
      </c>
      <c r="C2006" s="4" t="s">
        <v>282</v>
      </c>
      <c r="D2006" s="4">
        <v>1</v>
      </c>
      <c r="E2006" s="15">
        <v>299431.90999999997</v>
      </c>
      <c r="F2006" s="19">
        <v>1.1393</v>
      </c>
      <c r="G2006" s="20">
        <v>0</v>
      </c>
      <c r="H2006" s="4">
        <v>77.2</v>
      </c>
      <c r="I2006" s="4">
        <v>8</v>
      </c>
      <c r="J2006" s="4">
        <v>1</v>
      </c>
      <c r="K2006" s="21">
        <v>0.92049999999999998</v>
      </c>
      <c r="L2006" s="21">
        <v>9.35E-2</v>
      </c>
      <c r="M2006" s="4">
        <v>0</v>
      </c>
      <c r="N2006" s="4">
        <v>0</v>
      </c>
      <c r="O2006" s="4">
        <v>0</v>
      </c>
      <c r="P2006" s="4">
        <v>96.7</v>
      </c>
      <c r="Q2006" s="15">
        <v>0</v>
      </c>
      <c r="R2006" s="15">
        <v>15235.49</v>
      </c>
      <c r="S2006" s="15">
        <v>9001.7900000000009</v>
      </c>
      <c r="T2006" s="15">
        <v>319252.78000000003</v>
      </c>
      <c r="U2006" s="22">
        <f t="shared" si="155"/>
        <v>305665.61</v>
      </c>
      <c r="V2006" s="23">
        <f t="shared" si="156"/>
        <v>4.2559284840056964E-2</v>
      </c>
      <c r="W2006" s="24">
        <f>Parametros!$B$4*H2006+Parametros!$B$5*K2006*100+Parametros!$B$6*P2006+Parametros!$B$7*(1-L2006)*100</f>
        <v>87.572500000000005</v>
      </c>
      <c r="X2006" s="16">
        <f>INDEX('Tasa Referencia'!$B$2:$B$37,MATCH(B2006,'Tasa Referencia'!$A$2:$A$37,0))</f>
        <v>8.8900000000000007E-2</v>
      </c>
      <c r="Y2006" s="16">
        <f>INDEX('Catalogo Proveedores'!$N$2:$N$101,MATCH(A2006,'Catalogo Proveedores'!$A$2:$A$101,0))</f>
        <v>2.87E-2</v>
      </c>
      <c r="Z2006" s="14">
        <v>2.2799999999999999E-3</v>
      </c>
      <c r="AA2006" s="16">
        <f t="shared" si="157"/>
        <v>0.11988000000000001</v>
      </c>
      <c r="AB2006" s="25">
        <f t="shared" si="158"/>
        <v>9.4797791991414471E-3</v>
      </c>
      <c r="AC2006" s="23">
        <f t="shared" si="159"/>
        <v>3.3079505640915517E-2</v>
      </c>
    </row>
    <row r="2007" spans="1:29" x14ac:dyDescent="0.3">
      <c r="A2007" s="4" t="s">
        <v>187</v>
      </c>
      <c r="B2007" s="18">
        <v>45689</v>
      </c>
      <c r="C2007" s="4" t="s">
        <v>282</v>
      </c>
      <c r="D2007" s="4">
        <v>2</v>
      </c>
      <c r="E2007" s="15">
        <v>365019.06</v>
      </c>
      <c r="F2007" s="19">
        <v>1.1393</v>
      </c>
      <c r="G2007" s="20">
        <v>0</v>
      </c>
      <c r="H2007" s="4">
        <v>74.2</v>
      </c>
      <c r="I2007" s="4">
        <v>8</v>
      </c>
      <c r="J2007" s="4">
        <v>1</v>
      </c>
      <c r="K2007" s="21">
        <v>0.9355</v>
      </c>
      <c r="L2007" s="21">
        <v>0.1067</v>
      </c>
      <c r="M2007" s="4">
        <v>0</v>
      </c>
      <c r="N2007" s="4">
        <v>0</v>
      </c>
      <c r="O2007" s="4">
        <v>0</v>
      </c>
      <c r="P2007" s="4">
        <v>95.5</v>
      </c>
      <c r="Q2007" s="15">
        <v>0</v>
      </c>
      <c r="R2007" s="15">
        <v>21697.41</v>
      </c>
      <c r="S2007" s="15">
        <v>12416.79</v>
      </c>
      <c r="T2007" s="15">
        <v>401702.89</v>
      </c>
      <c r="U2007" s="22">
        <f t="shared" si="155"/>
        <v>374299.68</v>
      </c>
      <c r="V2007" s="23">
        <f t="shared" si="156"/>
        <v>6.8217607296776034E-2</v>
      </c>
      <c r="W2007" s="24">
        <f>Parametros!$B$4*H2007+Parametros!$B$5*K2007*100+Parametros!$B$6*P2007+Parametros!$B$7*(1-L2007)*100</f>
        <v>86.534499999999994</v>
      </c>
      <c r="X2007" s="16">
        <f>INDEX('Tasa Referencia'!$B$2:$B$37,MATCH(B2007,'Tasa Referencia'!$A$2:$A$37,0))</f>
        <v>8.8300000000000003E-2</v>
      </c>
      <c r="Y2007" s="16">
        <f>INDEX('Catalogo Proveedores'!$N$2:$N$101,MATCH(A2007,'Catalogo Proveedores'!$A$2:$A$101,0))</f>
        <v>2.87E-2</v>
      </c>
      <c r="Z2007" s="14">
        <v>4.1099999999999999E-3</v>
      </c>
      <c r="AA2007" s="16">
        <f t="shared" si="157"/>
        <v>0.12111000000000001</v>
      </c>
      <c r="AB2007" s="25">
        <f t="shared" si="158"/>
        <v>9.5721280454683644E-3</v>
      </c>
      <c r="AC2007" s="23">
        <f t="shared" si="159"/>
        <v>5.8645479251307669E-2</v>
      </c>
    </row>
    <row r="2008" spans="1:29" x14ac:dyDescent="0.3">
      <c r="A2008" s="4" t="s">
        <v>187</v>
      </c>
      <c r="B2008" s="18">
        <v>45717</v>
      </c>
      <c r="C2008" s="4" t="s">
        <v>282</v>
      </c>
      <c r="D2008" s="4">
        <v>3</v>
      </c>
      <c r="E2008" s="15">
        <v>320714.61</v>
      </c>
      <c r="F2008" s="19">
        <v>1.1393</v>
      </c>
      <c r="G2008" s="20">
        <v>0</v>
      </c>
      <c r="H2008" s="4">
        <v>74.400000000000006</v>
      </c>
      <c r="I2008" s="4">
        <v>5</v>
      </c>
      <c r="J2008" s="4">
        <v>1</v>
      </c>
      <c r="K2008" s="21">
        <v>0.89219999999999999</v>
      </c>
      <c r="L2008" s="21">
        <v>0.1011</v>
      </c>
      <c r="M2008" s="4">
        <v>0</v>
      </c>
      <c r="N2008" s="4">
        <v>0</v>
      </c>
      <c r="O2008" s="4">
        <v>0</v>
      </c>
      <c r="P2008" s="4">
        <v>94</v>
      </c>
      <c r="Q2008" s="15">
        <v>0</v>
      </c>
      <c r="R2008" s="15">
        <v>9837.32</v>
      </c>
      <c r="S2008" s="15">
        <v>10365.51</v>
      </c>
      <c r="T2008" s="15">
        <v>332045.36</v>
      </c>
      <c r="U2008" s="22">
        <f t="shared" si="155"/>
        <v>320186.42</v>
      </c>
      <c r="V2008" s="23">
        <f t="shared" si="156"/>
        <v>3.5714819204219574E-2</v>
      </c>
      <c r="W2008" s="24">
        <f>Parametros!$B$4*H2008+Parametros!$B$5*K2008*100+Parametros!$B$6*P2008+Parametros!$B$7*(1-L2008)*100</f>
        <v>85.089500000000001</v>
      </c>
      <c r="X2008" s="16">
        <f>INDEX('Tasa Referencia'!$B$2:$B$37,MATCH(B2008,'Tasa Referencia'!$A$2:$A$37,0))</f>
        <v>8.6800000000000002E-2</v>
      </c>
      <c r="Y2008" s="16">
        <f>INDEX('Catalogo Proveedores'!$N$2:$N$101,MATCH(A2008,'Catalogo Proveedores'!$A$2:$A$101,0))</f>
        <v>2.87E-2</v>
      </c>
      <c r="Z2008" s="14">
        <v>-1.23E-3</v>
      </c>
      <c r="AA2008" s="16">
        <f t="shared" si="157"/>
        <v>0.11427000000000001</v>
      </c>
      <c r="AB2008" s="25">
        <f t="shared" si="158"/>
        <v>9.0573956981039316E-3</v>
      </c>
      <c r="AC2008" s="23">
        <f t="shared" si="159"/>
        <v>2.6657423506115642E-2</v>
      </c>
    </row>
    <row r="2009" spans="1:29" x14ac:dyDescent="0.3">
      <c r="A2009" s="4" t="s">
        <v>187</v>
      </c>
      <c r="B2009" s="18">
        <v>45748</v>
      </c>
      <c r="C2009" s="4" t="s">
        <v>282</v>
      </c>
      <c r="D2009" s="4">
        <v>4</v>
      </c>
      <c r="E2009" s="15">
        <v>356222.13</v>
      </c>
      <c r="F2009" s="19">
        <v>1.1393</v>
      </c>
      <c r="G2009" s="20">
        <v>0</v>
      </c>
      <c r="H2009" s="4">
        <v>77.3</v>
      </c>
      <c r="I2009" s="4">
        <v>5</v>
      </c>
      <c r="J2009" s="4">
        <v>0</v>
      </c>
      <c r="K2009" s="21">
        <v>0.96789999999999998</v>
      </c>
      <c r="L2009" s="21">
        <v>0.1103</v>
      </c>
      <c r="M2009" s="4">
        <v>0</v>
      </c>
      <c r="N2009" s="4">
        <v>0</v>
      </c>
      <c r="O2009" s="4">
        <v>0</v>
      </c>
      <c r="P2009" s="4">
        <v>93.6</v>
      </c>
      <c r="Q2009" s="15">
        <v>0</v>
      </c>
      <c r="R2009" s="15">
        <v>17587.150000000001</v>
      </c>
      <c r="S2009" s="15">
        <v>11784.31</v>
      </c>
      <c r="T2009" s="15">
        <v>377353.85</v>
      </c>
      <c r="U2009" s="22">
        <f t="shared" si="155"/>
        <v>362024.97000000003</v>
      </c>
      <c r="V2009" s="23">
        <f t="shared" si="156"/>
        <v>4.0622031549432842E-2</v>
      </c>
      <c r="W2009" s="24">
        <f>Parametros!$B$4*H2009+Parametros!$B$5*K2009*100+Parametros!$B$6*P2009+Parametros!$B$7*(1-L2009)*100</f>
        <v>88.157499999999985</v>
      </c>
      <c r="X2009" s="16">
        <f>INDEX('Tasa Referencia'!$B$2:$B$37,MATCH(B2009,'Tasa Referencia'!$A$2:$A$37,0))</f>
        <v>8.4000000000000005E-2</v>
      </c>
      <c r="Y2009" s="16">
        <f>INDEX('Catalogo Proveedores'!$N$2:$N$101,MATCH(A2009,'Catalogo Proveedores'!$A$2:$A$101,0))</f>
        <v>2.87E-2</v>
      </c>
      <c r="Z2009" s="14">
        <v>1.2999999999999999E-3</v>
      </c>
      <c r="AA2009" s="16">
        <f t="shared" si="157"/>
        <v>0.114</v>
      </c>
      <c r="AB2009" s="25">
        <f t="shared" si="158"/>
        <v>9.0370179501075842E-3</v>
      </c>
      <c r="AC2009" s="23">
        <f t="shared" si="159"/>
        <v>3.1585013599325258E-2</v>
      </c>
    </row>
    <row r="2010" spans="1:29" x14ac:dyDescent="0.3">
      <c r="A2010" s="4" t="s">
        <v>187</v>
      </c>
      <c r="B2010" s="18">
        <v>45778</v>
      </c>
      <c r="C2010" s="4" t="s">
        <v>282</v>
      </c>
      <c r="D2010" s="4">
        <v>5</v>
      </c>
      <c r="E2010" s="15">
        <v>325222.49</v>
      </c>
      <c r="F2010" s="19">
        <v>1.1393</v>
      </c>
      <c r="G2010" s="20">
        <v>0</v>
      </c>
      <c r="H2010" s="4">
        <v>82.9</v>
      </c>
      <c r="I2010" s="4">
        <v>7</v>
      </c>
      <c r="J2010" s="4">
        <v>1</v>
      </c>
      <c r="K2010" s="21">
        <v>0.79869999999999997</v>
      </c>
      <c r="L2010" s="21">
        <v>6.8699999999999997E-2</v>
      </c>
      <c r="M2010" s="4">
        <v>1</v>
      </c>
      <c r="N2010" s="4">
        <v>1</v>
      </c>
      <c r="O2010" s="4">
        <v>19.5</v>
      </c>
      <c r="P2010" s="4">
        <v>94.3</v>
      </c>
      <c r="Q2010" s="15">
        <v>16249.68</v>
      </c>
      <c r="R2010" s="15">
        <v>10378.58</v>
      </c>
      <c r="S2010" s="15">
        <v>7353.98</v>
      </c>
      <c r="T2010" s="15">
        <v>328355.84000000003</v>
      </c>
      <c r="U2010" s="22">
        <f t="shared" si="155"/>
        <v>344496.77</v>
      </c>
      <c r="V2010" s="23">
        <f t="shared" si="156"/>
        <v>-4.915682328049957E-2</v>
      </c>
      <c r="W2010" s="24">
        <f>Parametros!$B$4*H2010+Parametros!$B$5*K2010*100+Parametros!$B$6*P2010+Parametros!$B$7*(1-L2010)*100</f>
        <v>85.805499999999995</v>
      </c>
      <c r="X2010" s="16">
        <f>INDEX('Tasa Referencia'!$B$2:$B$37,MATCH(B2010,'Tasa Referencia'!$A$2:$A$37,0))</f>
        <v>8.1699999999999995E-2</v>
      </c>
      <c r="Y2010" s="16">
        <f>INDEX('Catalogo Proveedores'!$N$2:$N$101,MATCH(A2010,'Catalogo Proveedores'!$A$2:$A$101,0))</f>
        <v>2.87E-2</v>
      </c>
      <c r="Z2010" s="14">
        <v>2.33E-3</v>
      </c>
      <c r="AA2010" s="16">
        <f t="shared" si="157"/>
        <v>0.11273</v>
      </c>
      <c r="AB2010" s="25">
        <f t="shared" si="158"/>
        <v>8.9411062883979486E-3</v>
      </c>
      <c r="AC2010" s="23">
        <f t="shared" si="159"/>
        <v>-5.8097929568897519E-2</v>
      </c>
    </row>
    <row r="2011" spans="1:29" x14ac:dyDescent="0.3">
      <c r="A2011" s="4" t="s">
        <v>187</v>
      </c>
      <c r="B2011" s="18">
        <v>45809</v>
      </c>
      <c r="C2011" s="4" t="s">
        <v>282</v>
      </c>
      <c r="D2011" s="4">
        <v>6</v>
      </c>
      <c r="E2011" s="15">
        <v>359485.94</v>
      </c>
      <c r="F2011" s="19">
        <v>1.1393</v>
      </c>
      <c r="G2011" s="20">
        <v>0</v>
      </c>
      <c r="H2011" s="4">
        <v>83.4</v>
      </c>
      <c r="I2011" s="4">
        <v>6</v>
      </c>
      <c r="J2011" s="4">
        <v>0</v>
      </c>
      <c r="K2011" s="21">
        <v>0.92120000000000002</v>
      </c>
      <c r="L2011" s="21">
        <v>8.9599999999999999E-2</v>
      </c>
      <c r="M2011" s="4">
        <v>1</v>
      </c>
      <c r="N2011" s="4">
        <v>1</v>
      </c>
      <c r="O2011" s="4">
        <v>21.5</v>
      </c>
      <c r="P2011" s="4">
        <v>98.9</v>
      </c>
      <c r="Q2011" s="15">
        <v>25561.17</v>
      </c>
      <c r="R2011" s="15">
        <v>11673.25</v>
      </c>
      <c r="S2011" s="15">
        <v>9665.68</v>
      </c>
      <c r="T2011" s="15">
        <v>374683.88</v>
      </c>
      <c r="U2011" s="22">
        <f t="shared" si="155"/>
        <v>387054.68</v>
      </c>
      <c r="V2011" s="23">
        <f t="shared" si="156"/>
        <v>-3.3016632581044023E-2</v>
      </c>
      <c r="W2011" s="24">
        <f>Parametros!$B$4*H2011+Parametros!$B$5*K2011*100+Parametros!$B$6*P2011+Parametros!$B$7*(1-L2011)*100</f>
        <v>90.262</v>
      </c>
      <c r="X2011" s="16">
        <f>INDEX('Tasa Referencia'!$B$2:$B$37,MATCH(B2011,'Tasa Referencia'!$A$2:$A$37,0))</f>
        <v>8.1600000000000006E-2</v>
      </c>
      <c r="Y2011" s="16">
        <f>INDEX('Catalogo Proveedores'!$N$2:$N$101,MATCH(A2011,'Catalogo Proveedores'!$A$2:$A$101,0))</f>
        <v>2.87E-2</v>
      </c>
      <c r="Z2011" s="14">
        <v>3.32E-3</v>
      </c>
      <c r="AA2011" s="16">
        <f t="shared" si="157"/>
        <v>0.11362000000000001</v>
      </c>
      <c r="AB2011" s="25">
        <f t="shared" si="158"/>
        <v>9.0083304854668977E-3</v>
      </c>
      <c r="AC2011" s="23">
        <f t="shared" si="159"/>
        <v>-4.202496306651092E-2</v>
      </c>
    </row>
    <row r="2012" spans="1:29" x14ac:dyDescent="0.3">
      <c r="A2012" s="4" t="s">
        <v>187</v>
      </c>
      <c r="B2012" s="18">
        <v>45839</v>
      </c>
      <c r="C2012" s="4" t="s">
        <v>282</v>
      </c>
      <c r="D2012" s="4">
        <v>7</v>
      </c>
      <c r="E2012" s="15">
        <v>356845.91</v>
      </c>
      <c r="F2012" s="19">
        <v>1.1508</v>
      </c>
      <c r="G2012" s="20">
        <v>1.01E-2</v>
      </c>
      <c r="H2012" s="4">
        <v>86.6</v>
      </c>
      <c r="I2012" s="4">
        <v>5</v>
      </c>
      <c r="J2012" s="4">
        <v>0</v>
      </c>
      <c r="K2012" s="21">
        <v>0.92459999999999998</v>
      </c>
      <c r="L2012" s="21">
        <v>7.0699999999999999E-2</v>
      </c>
      <c r="M2012" s="4">
        <v>2</v>
      </c>
      <c r="N2012" s="4">
        <v>0</v>
      </c>
      <c r="O2012" s="4">
        <v>0</v>
      </c>
      <c r="P2012" s="4">
        <v>99.2</v>
      </c>
      <c r="Q2012" s="15">
        <v>1827.9</v>
      </c>
      <c r="R2012" s="15">
        <v>13115.88</v>
      </c>
      <c r="S2012" s="15">
        <v>7569.02</v>
      </c>
      <c r="T2012" s="15">
        <v>364432.48</v>
      </c>
      <c r="U2012" s="22">
        <f t="shared" si="155"/>
        <v>364220.67</v>
      </c>
      <c r="V2012" s="23">
        <f t="shared" si="156"/>
        <v>5.8120505614647105E-4</v>
      </c>
      <c r="W2012" s="24">
        <f>Parametros!$B$4*H2012+Parametros!$B$5*K2012*100+Parametros!$B$6*P2012+Parametros!$B$7*(1-L2012)*100</f>
        <v>91.827499999999986</v>
      </c>
      <c r="X2012" s="16">
        <f>INDEX('Tasa Referencia'!$B$2:$B$37,MATCH(B2012,'Tasa Referencia'!$A$2:$A$37,0))</f>
        <v>8.0699999999999994E-2</v>
      </c>
      <c r="Y2012" s="16">
        <f>INDEX('Catalogo Proveedores'!$N$2:$N$101,MATCH(A2012,'Catalogo Proveedores'!$A$2:$A$101,0))</f>
        <v>2.87E-2</v>
      </c>
      <c r="Z2012" s="14">
        <v>4.2399999999999998E-3</v>
      </c>
      <c r="AA2012" s="16">
        <f t="shared" si="157"/>
        <v>0.11363999999999999</v>
      </c>
      <c r="AB2012" s="25">
        <f t="shared" si="158"/>
        <v>9.009840575720629E-3</v>
      </c>
      <c r="AC2012" s="23">
        <f t="shared" si="159"/>
        <v>-8.4286355195741583E-3</v>
      </c>
    </row>
    <row r="2013" spans="1:29" x14ac:dyDescent="0.3">
      <c r="A2013" s="4" t="s">
        <v>187</v>
      </c>
      <c r="B2013" s="18">
        <v>45870</v>
      </c>
      <c r="C2013" s="4" t="s">
        <v>282</v>
      </c>
      <c r="D2013" s="4">
        <v>8</v>
      </c>
      <c r="E2013" s="15">
        <v>323465.96000000002</v>
      </c>
      <c r="F2013" s="19">
        <v>1.1508</v>
      </c>
      <c r="G2013" s="20">
        <v>0</v>
      </c>
      <c r="H2013" s="4">
        <v>84.6</v>
      </c>
      <c r="I2013" s="4">
        <v>4</v>
      </c>
      <c r="J2013" s="4">
        <v>0</v>
      </c>
      <c r="K2013" s="21">
        <v>0.91269999999999996</v>
      </c>
      <c r="L2013" s="21">
        <v>6.3799999999999996E-2</v>
      </c>
      <c r="M2013" s="4">
        <v>1</v>
      </c>
      <c r="N2013" s="4">
        <v>0</v>
      </c>
      <c r="O2013" s="4">
        <v>0</v>
      </c>
      <c r="P2013" s="4">
        <v>91.6</v>
      </c>
      <c r="Q2013" s="15">
        <v>748.58</v>
      </c>
      <c r="R2013" s="15">
        <v>6383.47</v>
      </c>
      <c r="S2013" s="15">
        <v>6194.27</v>
      </c>
      <c r="T2013" s="15">
        <v>347474.23</v>
      </c>
      <c r="U2013" s="22">
        <f t="shared" si="155"/>
        <v>324403.74</v>
      </c>
      <c r="V2013" s="23">
        <f t="shared" si="156"/>
        <v>6.63948230060111E-2</v>
      </c>
      <c r="W2013" s="24">
        <f>Parametros!$B$4*H2013+Parametros!$B$5*K2013*100+Parametros!$B$6*P2013+Parametros!$B$7*(1-L2013)*100</f>
        <v>89.354000000000013</v>
      </c>
      <c r="X2013" s="16">
        <f>INDEX('Tasa Referencia'!$B$2:$B$37,MATCH(B2013,'Tasa Referencia'!$A$2:$A$37,0))</f>
        <v>7.7399999999999997E-2</v>
      </c>
      <c r="Y2013" s="16">
        <f>INDEX('Catalogo Proveedores'!$N$2:$N$101,MATCH(A2013,'Catalogo Proveedores'!$A$2:$A$101,0))</f>
        <v>2.87E-2</v>
      </c>
      <c r="Z2013" s="14">
        <v>8.0400000000000003E-3</v>
      </c>
      <c r="AA2013" s="16">
        <f t="shared" si="157"/>
        <v>0.11414000000000001</v>
      </c>
      <c r="AB2013" s="25">
        <f t="shared" si="158"/>
        <v>9.0475847548845412E-3</v>
      </c>
      <c r="AC2013" s="23">
        <f t="shared" si="159"/>
        <v>5.7347238251126559E-2</v>
      </c>
    </row>
    <row r="2014" spans="1:29" x14ac:dyDescent="0.3">
      <c r="A2014" s="4" t="s">
        <v>187</v>
      </c>
      <c r="B2014" s="18">
        <v>45901</v>
      </c>
      <c r="C2014" s="4" t="s">
        <v>282</v>
      </c>
      <c r="D2014" s="4">
        <v>9</v>
      </c>
      <c r="E2014" s="15">
        <v>358670.96</v>
      </c>
      <c r="F2014" s="19">
        <v>1.1508</v>
      </c>
      <c r="G2014" s="20">
        <v>0</v>
      </c>
      <c r="H2014" s="4">
        <v>83.3</v>
      </c>
      <c r="I2014" s="4">
        <v>5</v>
      </c>
      <c r="J2014" s="4">
        <v>1</v>
      </c>
      <c r="K2014" s="21">
        <v>0.83140000000000003</v>
      </c>
      <c r="L2014" s="21">
        <v>6.4699999999999994E-2</v>
      </c>
      <c r="M2014" s="4">
        <v>0</v>
      </c>
      <c r="N2014" s="4">
        <v>0</v>
      </c>
      <c r="O2014" s="4">
        <v>0</v>
      </c>
      <c r="P2014" s="4">
        <v>91.7</v>
      </c>
      <c r="Q2014" s="15">
        <v>0</v>
      </c>
      <c r="R2014" s="15">
        <v>12718.18</v>
      </c>
      <c r="S2014" s="15">
        <v>7677.23</v>
      </c>
      <c r="T2014" s="15">
        <v>363079.66</v>
      </c>
      <c r="U2014" s="22">
        <f t="shared" si="155"/>
        <v>363711.91000000003</v>
      </c>
      <c r="V2014" s="23">
        <f t="shared" si="156"/>
        <v>-1.7413533988658528E-3</v>
      </c>
      <c r="W2014" s="24">
        <f>Parametros!$B$4*H2014+Parametros!$B$5*K2014*100+Parametros!$B$6*P2014+Parametros!$B$7*(1-L2014)*100</f>
        <v>86.466499999999996</v>
      </c>
      <c r="X2014" s="16">
        <f>INDEX('Tasa Referencia'!$B$2:$B$37,MATCH(B2014,'Tasa Referencia'!$A$2:$A$37,0))</f>
        <v>7.4899999999999994E-2</v>
      </c>
      <c r="Y2014" s="16">
        <f>INDEX('Catalogo Proveedores'!$N$2:$N$101,MATCH(A2014,'Catalogo Proveedores'!$A$2:$A$101,0))</f>
        <v>2.87E-2</v>
      </c>
      <c r="Z2014" s="14">
        <v>7.8700000000000003E-3</v>
      </c>
      <c r="AA2014" s="16">
        <f t="shared" si="157"/>
        <v>0.11147</v>
      </c>
      <c r="AB2014" s="25">
        <f t="shared" si="158"/>
        <v>8.8458506220989719E-3</v>
      </c>
      <c r="AC2014" s="23">
        <f t="shared" si="159"/>
        <v>-1.0587204020964825E-2</v>
      </c>
    </row>
    <row r="2015" spans="1:29" x14ac:dyDescent="0.3">
      <c r="A2015" s="4" t="s">
        <v>187</v>
      </c>
      <c r="B2015" s="18">
        <v>45931</v>
      </c>
      <c r="C2015" s="4" t="s">
        <v>282</v>
      </c>
      <c r="D2015" s="4">
        <v>10</v>
      </c>
      <c r="E2015" s="15">
        <v>310010.87</v>
      </c>
      <c r="F2015" s="19">
        <v>1.1508</v>
      </c>
      <c r="G2015" s="20">
        <v>0</v>
      </c>
      <c r="H2015" s="4">
        <v>81.3</v>
      </c>
      <c r="I2015" s="4">
        <v>5</v>
      </c>
      <c r="J2015" s="4">
        <v>1</v>
      </c>
      <c r="K2015" s="21">
        <v>0.89729999999999999</v>
      </c>
      <c r="L2015" s="21">
        <v>7.3300000000000004E-2</v>
      </c>
      <c r="M2015" s="4">
        <v>1</v>
      </c>
      <c r="N2015" s="4">
        <v>0</v>
      </c>
      <c r="O2015" s="4">
        <v>0</v>
      </c>
      <c r="P2015" s="4">
        <v>98.1</v>
      </c>
      <c r="Q2015" s="15">
        <v>5186.7299999999996</v>
      </c>
      <c r="R2015" s="15">
        <v>11261.47</v>
      </c>
      <c r="S2015" s="15">
        <v>7441.02</v>
      </c>
      <c r="T2015" s="15">
        <v>323511.74</v>
      </c>
      <c r="U2015" s="22">
        <f t="shared" si="155"/>
        <v>319018.04999999993</v>
      </c>
      <c r="V2015" s="23">
        <f t="shared" si="156"/>
        <v>1.3890345988680537E-2</v>
      </c>
      <c r="W2015" s="24">
        <f>Parametros!$B$4*H2015+Parametros!$B$5*K2015*100+Parametros!$B$6*P2015+Parametros!$B$7*(1-L2015)*100</f>
        <v>88.894499999999994</v>
      </c>
      <c r="X2015" s="16">
        <f>INDEX('Tasa Referencia'!$B$2:$B$37,MATCH(B2015,'Tasa Referencia'!$A$2:$A$37,0))</f>
        <v>7.4300000000000005E-2</v>
      </c>
      <c r="Y2015" s="16">
        <f>INDEX('Catalogo Proveedores'!$N$2:$N$101,MATCH(A2015,'Catalogo Proveedores'!$A$2:$A$101,0))</f>
        <v>2.87E-2</v>
      </c>
      <c r="Z2015" s="14">
        <v>2.81E-3</v>
      </c>
      <c r="AA2015" s="16">
        <f t="shared" si="157"/>
        <v>0.10581000000000002</v>
      </c>
      <c r="AB2015" s="25">
        <f t="shared" si="158"/>
        <v>8.4167313542824473E-3</v>
      </c>
      <c r="AC2015" s="23">
        <f t="shared" si="159"/>
        <v>5.4736146343980895E-3</v>
      </c>
    </row>
    <row r="2016" spans="1:29" x14ac:dyDescent="0.3">
      <c r="A2016" s="4" t="s">
        <v>187</v>
      </c>
      <c r="B2016" s="18">
        <v>45962</v>
      </c>
      <c r="C2016" s="4" t="s">
        <v>282</v>
      </c>
      <c r="D2016" s="4">
        <v>11</v>
      </c>
      <c r="E2016" s="15">
        <v>298836.40999999997</v>
      </c>
      <c r="F2016" s="19">
        <v>1.1508</v>
      </c>
      <c r="G2016" s="20">
        <v>0</v>
      </c>
      <c r="H2016" s="4">
        <v>81.7</v>
      </c>
      <c r="I2016" s="4">
        <v>7</v>
      </c>
      <c r="J2016" s="4">
        <v>0</v>
      </c>
      <c r="K2016" s="21">
        <v>0.97609999999999997</v>
      </c>
      <c r="L2016" s="21">
        <v>8.9399999999999993E-2</v>
      </c>
      <c r="M2016" s="4">
        <v>0</v>
      </c>
      <c r="N2016" s="4">
        <v>0</v>
      </c>
      <c r="O2016" s="4">
        <v>0</v>
      </c>
      <c r="P2016" s="4">
        <v>95.8</v>
      </c>
      <c r="Q2016" s="15">
        <v>0</v>
      </c>
      <c r="R2016" s="15">
        <v>15103.2</v>
      </c>
      <c r="S2016" s="15">
        <v>8014.49</v>
      </c>
      <c r="T2016" s="15">
        <v>310044.03999999998</v>
      </c>
      <c r="U2016" s="22">
        <f t="shared" si="155"/>
        <v>305925.12</v>
      </c>
      <c r="V2016" s="23">
        <f t="shared" si="156"/>
        <v>1.3284951389486422E-2</v>
      </c>
      <c r="W2016" s="24">
        <f>Parametros!$B$4*H2016+Parametros!$B$5*K2016*100+Parametros!$B$6*P2016+Parametros!$B$7*(1-L2016)*100</f>
        <v>90.697000000000003</v>
      </c>
      <c r="X2016" s="16">
        <f>INDEX('Tasa Referencia'!$B$2:$B$37,MATCH(B2016,'Tasa Referencia'!$A$2:$A$37,0))</f>
        <v>7.2800000000000004E-2</v>
      </c>
      <c r="Y2016" s="16">
        <f>INDEX('Catalogo Proveedores'!$N$2:$N$101,MATCH(A2016,'Catalogo Proveedores'!$A$2:$A$101,0))</f>
        <v>2.87E-2</v>
      </c>
      <c r="Z2016" s="14">
        <v>-1.1199999999999999E-3</v>
      </c>
      <c r="AA2016" s="16">
        <f t="shared" si="157"/>
        <v>0.10038000000000001</v>
      </c>
      <c r="AB2016" s="25">
        <f t="shared" si="158"/>
        <v>8.0031532728659371E-3</v>
      </c>
      <c r="AC2016" s="23">
        <f t="shared" si="159"/>
        <v>5.2817981166204848E-3</v>
      </c>
    </row>
    <row r="2017" spans="1:29" x14ac:dyDescent="0.3">
      <c r="A2017" s="4" t="s">
        <v>187</v>
      </c>
      <c r="B2017" s="18">
        <v>45992</v>
      </c>
      <c r="C2017" s="4" t="s">
        <v>282</v>
      </c>
      <c r="D2017" s="4">
        <v>12</v>
      </c>
      <c r="E2017" s="15">
        <v>322283.15999999997</v>
      </c>
      <c r="F2017" s="19">
        <v>1.2224999999999999</v>
      </c>
      <c r="G2017" s="20">
        <v>6.2300000000000001E-2</v>
      </c>
      <c r="H2017" s="4">
        <v>83.8</v>
      </c>
      <c r="I2017" s="4">
        <v>4</v>
      </c>
      <c r="J2017" s="4">
        <v>0</v>
      </c>
      <c r="K2017" s="21">
        <v>0.91659999999999997</v>
      </c>
      <c r="L2017" s="21">
        <v>3.9199999999999999E-2</v>
      </c>
      <c r="M2017" s="4">
        <v>1</v>
      </c>
      <c r="N2017" s="4">
        <v>0</v>
      </c>
      <c r="O2017" s="4">
        <v>0</v>
      </c>
      <c r="P2017" s="4">
        <v>95.4</v>
      </c>
      <c r="Q2017" s="15">
        <v>668.57</v>
      </c>
      <c r="R2017" s="15">
        <v>8442.5300000000007</v>
      </c>
      <c r="S2017" s="15">
        <v>3792.09</v>
      </c>
      <c r="T2017" s="15">
        <v>348463.67</v>
      </c>
      <c r="U2017" s="22">
        <f t="shared" si="155"/>
        <v>327602.17</v>
      </c>
      <c r="V2017" s="23">
        <f t="shared" si="156"/>
        <v>5.9867073086844323E-2</v>
      </c>
      <c r="W2017" s="24">
        <f>Parametros!$B$4*H2017+Parametros!$B$5*K2017*100+Parametros!$B$6*P2017+Parametros!$B$7*(1-L2017)*100</f>
        <v>90.32</v>
      </c>
      <c r="X2017" s="16">
        <f>INDEX('Tasa Referencia'!$B$2:$B$37,MATCH(B2017,'Tasa Referencia'!$A$2:$A$37,0))</f>
        <v>6.9599999999999995E-2</v>
      </c>
      <c r="Y2017" s="16">
        <f>INDEX('Catalogo Proveedores'!$N$2:$N$101,MATCH(A2017,'Catalogo Proveedores'!$A$2:$A$101,0))</f>
        <v>2.87E-2</v>
      </c>
      <c r="Z2017" s="14">
        <v>1.5299999999999999E-3</v>
      </c>
      <c r="AA2017" s="16">
        <f t="shared" si="157"/>
        <v>9.9830000000000002E-2</v>
      </c>
      <c r="AB2017" s="25">
        <f t="shared" si="158"/>
        <v>7.9611580241492064E-3</v>
      </c>
      <c r="AC2017" s="23">
        <f t="shared" si="159"/>
        <v>5.1905915062695117E-2</v>
      </c>
    </row>
    <row r="2018" spans="1:29" x14ac:dyDescent="0.3">
      <c r="A2018" s="4" t="s">
        <v>189</v>
      </c>
      <c r="B2018" s="18">
        <v>44927</v>
      </c>
      <c r="C2018" s="4" t="s">
        <v>279</v>
      </c>
      <c r="D2018" s="4">
        <v>1</v>
      </c>
      <c r="E2018" s="15">
        <v>382153.98</v>
      </c>
      <c r="F2018" s="19">
        <v>1</v>
      </c>
      <c r="G2018" s="20">
        <v>0</v>
      </c>
      <c r="H2018" s="4">
        <v>85.8</v>
      </c>
      <c r="I2018" s="4">
        <v>5</v>
      </c>
      <c r="J2018" s="4">
        <v>1</v>
      </c>
      <c r="K2018" s="21">
        <v>0.84699999999999998</v>
      </c>
      <c r="L2018" s="21">
        <v>3.3099999999999997E-2</v>
      </c>
      <c r="M2018" s="4">
        <v>2</v>
      </c>
      <c r="N2018" s="4">
        <v>1</v>
      </c>
      <c r="O2018" s="4">
        <v>5</v>
      </c>
      <c r="P2018" s="4">
        <v>90</v>
      </c>
      <c r="Q2018" s="15">
        <v>21589.95</v>
      </c>
      <c r="R2018" s="15">
        <v>5693.49</v>
      </c>
      <c r="S2018" s="15">
        <v>4558.26</v>
      </c>
      <c r="T2018" s="15">
        <v>396635.22</v>
      </c>
      <c r="U2018" s="22">
        <f t="shared" si="155"/>
        <v>404879.16</v>
      </c>
      <c r="V2018" s="23">
        <f t="shared" si="156"/>
        <v>-2.078468977112018E-2</v>
      </c>
      <c r="W2018" s="24">
        <f>Parametros!$B$4*H2018+Parametros!$B$5*K2018*100+Parametros!$B$6*P2018+Parametros!$B$7*(1-L2018)*100</f>
        <v>87.9435</v>
      </c>
      <c r="X2018" s="16">
        <f>INDEX('Tasa Referencia'!$B$2:$B$37,MATCH(B2018,'Tasa Referencia'!$A$2:$A$37,0))</f>
        <v>0.1125</v>
      </c>
      <c r="Y2018" s="16">
        <f>INDEX('Catalogo Proveedores'!$N$2:$N$101,MATCH(A2018,'Catalogo Proveedores'!$A$2:$A$101,0))</f>
        <v>1.7999999999999999E-2</v>
      </c>
      <c r="Z2018" s="14">
        <v>1.8E-3</v>
      </c>
      <c r="AA2018" s="16">
        <f t="shared" si="157"/>
        <v>0.1323</v>
      </c>
      <c r="AB2018" s="25">
        <f t="shared" si="158"/>
        <v>1.0408037569308748E-2</v>
      </c>
      <c r="AC2018" s="23">
        <f t="shared" si="159"/>
        <v>-3.1192727340428928E-2</v>
      </c>
    </row>
    <row r="2019" spans="1:29" x14ac:dyDescent="0.3">
      <c r="A2019" s="4" t="s">
        <v>189</v>
      </c>
      <c r="B2019" s="18">
        <v>44958</v>
      </c>
      <c r="C2019" s="4" t="s">
        <v>279</v>
      </c>
      <c r="D2019" s="4">
        <v>2</v>
      </c>
      <c r="E2019" s="15">
        <v>379209.19</v>
      </c>
      <c r="F2019" s="19">
        <v>1</v>
      </c>
      <c r="G2019" s="20">
        <v>0</v>
      </c>
      <c r="H2019" s="4">
        <v>84.2</v>
      </c>
      <c r="I2019" s="4">
        <v>5</v>
      </c>
      <c r="J2019" s="4">
        <v>1</v>
      </c>
      <c r="K2019" s="21">
        <v>0.7883</v>
      </c>
      <c r="L2019" s="21">
        <v>5.21E-2</v>
      </c>
      <c r="M2019" s="4">
        <v>5</v>
      </c>
      <c r="N2019" s="4">
        <v>1</v>
      </c>
      <c r="O2019" s="4">
        <v>5</v>
      </c>
      <c r="P2019" s="4">
        <v>91.1</v>
      </c>
      <c r="Q2019" s="15">
        <v>14392.74</v>
      </c>
      <c r="R2019" s="15">
        <v>10795.34</v>
      </c>
      <c r="S2019" s="15">
        <v>6684</v>
      </c>
      <c r="T2019" s="15">
        <v>382502.61</v>
      </c>
      <c r="U2019" s="22">
        <f t="shared" si="155"/>
        <v>397713.27</v>
      </c>
      <c r="V2019" s="23">
        <f t="shared" si="156"/>
        <v>-3.9766160026986568E-2</v>
      </c>
      <c r="W2019" s="24">
        <f>Parametros!$B$4*H2019+Parametros!$B$5*K2019*100+Parametros!$B$6*P2019+Parametros!$B$7*(1-L2019)*100</f>
        <v>85.55749999999999</v>
      </c>
      <c r="X2019" s="16">
        <f>INDEX('Tasa Referencia'!$B$2:$B$37,MATCH(B2019,'Tasa Referencia'!$A$2:$A$37,0))</f>
        <v>0.11409999999999999</v>
      </c>
      <c r="Y2019" s="16">
        <f>INDEX('Catalogo Proveedores'!$N$2:$N$101,MATCH(A2019,'Catalogo Proveedores'!$A$2:$A$101,0))</f>
        <v>1.7999999999999999E-2</v>
      </c>
      <c r="Z2019" s="14">
        <v>2.48E-3</v>
      </c>
      <c r="AA2019" s="16">
        <f t="shared" si="157"/>
        <v>0.13458000000000001</v>
      </c>
      <c r="AB2019" s="25">
        <f t="shared" si="158"/>
        <v>1.0577427818023288E-2</v>
      </c>
      <c r="AC2019" s="23">
        <f t="shared" si="159"/>
        <v>-5.0343587845009856E-2</v>
      </c>
    </row>
    <row r="2020" spans="1:29" x14ac:dyDescent="0.3">
      <c r="A2020" s="4" t="s">
        <v>189</v>
      </c>
      <c r="B2020" s="18">
        <v>44986</v>
      </c>
      <c r="C2020" s="4" t="s">
        <v>279</v>
      </c>
      <c r="D2020" s="4">
        <v>3</v>
      </c>
      <c r="E2020" s="15">
        <v>379170.65</v>
      </c>
      <c r="F2020" s="19">
        <v>1</v>
      </c>
      <c r="G2020" s="20">
        <v>0</v>
      </c>
      <c r="H2020" s="4">
        <v>82.6</v>
      </c>
      <c r="I2020" s="4">
        <v>5</v>
      </c>
      <c r="J2020" s="4">
        <v>1</v>
      </c>
      <c r="K2020" s="21">
        <v>0.73150000000000004</v>
      </c>
      <c r="L2020" s="21">
        <v>4.9599999999999998E-2</v>
      </c>
      <c r="M2020" s="4">
        <v>2</v>
      </c>
      <c r="N2020" s="4">
        <v>0</v>
      </c>
      <c r="O2020" s="4">
        <v>0</v>
      </c>
      <c r="P2020" s="4">
        <v>88.7</v>
      </c>
      <c r="Q2020" s="15">
        <v>14051.61</v>
      </c>
      <c r="R2020" s="15">
        <v>10187.719999999999</v>
      </c>
      <c r="S2020" s="15">
        <v>6397.61</v>
      </c>
      <c r="T2020" s="15">
        <v>374679.64</v>
      </c>
      <c r="U2020" s="22">
        <f t="shared" si="155"/>
        <v>397012.37</v>
      </c>
      <c r="V2020" s="23">
        <f t="shared" si="156"/>
        <v>-5.9604866706928564E-2</v>
      </c>
      <c r="W2020" s="24">
        <f>Parametros!$B$4*H2020+Parametros!$B$5*K2020*100+Parametros!$B$6*P2020+Parametros!$B$7*(1-L2020)*100</f>
        <v>82.850999999999999</v>
      </c>
      <c r="X2020" s="16">
        <f>INDEX('Tasa Referencia'!$B$2:$B$37,MATCH(B2020,'Tasa Referencia'!$A$2:$A$37,0))</f>
        <v>0.114</v>
      </c>
      <c r="Y2020" s="16">
        <f>INDEX('Catalogo Proveedores'!$N$2:$N$101,MATCH(A2020,'Catalogo Proveedores'!$A$2:$A$101,0))</f>
        <v>1.7999999999999999E-2</v>
      </c>
      <c r="Z2020" s="14">
        <v>-1.9400000000000001E-3</v>
      </c>
      <c r="AA2020" s="16">
        <f t="shared" si="157"/>
        <v>0.13006000000000001</v>
      </c>
      <c r="AB2020" s="25">
        <f t="shared" si="158"/>
        <v>1.0241314323927719E-2</v>
      </c>
      <c r="AC2020" s="23">
        <f t="shared" si="159"/>
        <v>-6.9846181030856283E-2</v>
      </c>
    </row>
    <row r="2021" spans="1:29" x14ac:dyDescent="0.3">
      <c r="A2021" s="4" t="s">
        <v>189</v>
      </c>
      <c r="B2021" s="18">
        <v>45017</v>
      </c>
      <c r="C2021" s="4" t="s">
        <v>279</v>
      </c>
      <c r="D2021" s="4">
        <v>4</v>
      </c>
      <c r="E2021" s="15">
        <v>452532.58</v>
      </c>
      <c r="F2021" s="19">
        <v>1</v>
      </c>
      <c r="G2021" s="20">
        <v>0</v>
      </c>
      <c r="H2021" s="4">
        <v>81.8</v>
      </c>
      <c r="I2021" s="4">
        <v>7</v>
      </c>
      <c r="J2021" s="4">
        <v>1</v>
      </c>
      <c r="K2021" s="21">
        <v>0.79530000000000001</v>
      </c>
      <c r="L2021" s="21">
        <v>4.9399999999999999E-2</v>
      </c>
      <c r="M2021" s="4">
        <v>3</v>
      </c>
      <c r="N2021" s="4">
        <v>1</v>
      </c>
      <c r="O2021" s="4">
        <v>14.6</v>
      </c>
      <c r="P2021" s="4">
        <v>88.9</v>
      </c>
      <c r="Q2021" s="15">
        <v>28797.439999999999</v>
      </c>
      <c r="R2021" s="15">
        <v>8481.74</v>
      </c>
      <c r="S2021" s="15">
        <v>7606.29</v>
      </c>
      <c r="T2021" s="15">
        <v>457345.89</v>
      </c>
      <c r="U2021" s="22">
        <f t="shared" si="155"/>
        <v>482205.47000000003</v>
      </c>
      <c r="V2021" s="23">
        <f t="shared" si="156"/>
        <v>-5.4356189797616888E-2</v>
      </c>
      <c r="W2021" s="24">
        <f>Parametros!$B$4*H2021+Parametros!$B$5*K2021*100+Parametros!$B$6*P2021+Parametros!$B$7*(1-L2021)*100</f>
        <v>84.527999999999992</v>
      </c>
      <c r="X2021" s="16">
        <f>INDEX('Tasa Referencia'!$B$2:$B$37,MATCH(B2021,'Tasa Referencia'!$A$2:$A$37,0))</f>
        <v>0.1119</v>
      </c>
      <c r="Y2021" s="16">
        <f>INDEX('Catalogo Proveedores'!$N$2:$N$101,MATCH(A2021,'Catalogo Proveedores'!$A$2:$A$101,0))</f>
        <v>1.7999999999999999E-2</v>
      </c>
      <c r="Z2021" s="14">
        <v>-7.2999999999999996E-4</v>
      </c>
      <c r="AA2021" s="16">
        <f t="shared" si="157"/>
        <v>0.12916999999999998</v>
      </c>
      <c r="AB2021" s="25">
        <f t="shared" si="158"/>
        <v>1.0174987500150001E-2</v>
      </c>
      <c r="AC2021" s="23">
        <f t="shared" si="159"/>
        <v>-6.453117729776689E-2</v>
      </c>
    </row>
    <row r="2022" spans="1:29" x14ac:dyDescent="0.3">
      <c r="A2022" s="4" t="s">
        <v>189</v>
      </c>
      <c r="B2022" s="18">
        <v>45047</v>
      </c>
      <c r="C2022" s="4" t="s">
        <v>279</v>
      </c>
      <c r="D2022" s="4">
        <v>5</v>
      </c>
      <c r="E2022" s="15">
        <v>459253.67</v>
      </c>
      <c r="F2022" s="19">
        <v>1.0471999999999999</v>
      </c>
      <c r="G2022" s="20">
        <v>4.7199999999999999E-2</v>
      </c>
      <c r="H2022" s="4">
        <v>83.4</v>
      </c>
      <c r="I2022" s="4">
        <v>4</v>
      </c>
      <c r="J2022" s="4">
        <v>1</v>
      </c>
      <c r="K2022" s="21">
        <v>0.76890000000000003</v>
      </c>
      <c r="L2022" s="21">
        <v>8.3900000000000002E-2</v>
      </c>
      <c r="M2022" s="4">
        <v>2</v>
      </c>
      <c r="N2022" s="4">
        <v>0</v>
      </c>
      <c r="O2022" s="4">
        <v>0</v>
      </c>
      <c r="P2022" s="4">
        <v>88.5</v>
      </c>
      <c r="Q2022" s="15">
        <v>3840.45</v>
      </c>
      <c r="R2022" s="15">
        <v>14331.93</v>
      </c>
      <c r="S2022" s="15">
        <v>12477.57</v>
      </c>
      <c r="T2022" s="15">
        <v>464517.07</v>
      </c>
      <c r="U2022" s="22">
        <f t="shared" si="155"/>
        <v>464948.47999999998</v>
      </c>
      <c r="V2022" s="23">
        <f t="shared" si="156"/>
        <v>-9.2872797979194686E-4</v>
      </c>
      <c r="W2022" s="24">
        <f>Parametros!$B$4*H2022+Parametros!$B$5*K2022*100+Parametros!$B$6*P2022+Parametros!$B$7*(1-L2022)*100</f>
        <v>83.69850000000001</v>
      </c>
      <c r="X2022" s="16">
        <f>INDEX('Tasa Referencia'!$B$2:$B$37,MATCH(B2022,'Tasa Referencia'!$A$2:$A$37,0))</f>
        <v>0.11210000000000001</v>
      </c>
      <c r="Y2022" s="16">
        <f>INDEX('Catalogo Proveedores'!$N$2:$N$101,MATCH(A2022,'Catalogo Proveedores'!$A$2:$A$101,0))</f>
        <v>1.7999999999999999E-2</v>
      </c>
      <c r="Z2022" s="14">
        <v>-1.57E-3</v>
      </c>
      <c r="AA2022" s="16">
        <f t="shared" si="157"/>
        <v>0.12853000000000001</v>
      </c>
      <c r="AB2022" s="25">
        <f t="shared" si="158"/>
        <v>1.0127262179610463E-2</v>
      </c>
      <c r="AC2022" s="23">
        <f t="shared" si="159"/>
        <v>-1.105599015940241E-2</v>
      </c>
    </row>
    <row r="2023" spans="1:29" x14ac:dyDescent="0.3">
      <c r="A2023" s="4" t="s">
        <v>189</v>
      </c>
      <c r="B2023" s="18">
        <v>45078</v>
      </c>
      <c r="C2023" s="4" t="s">
        <v>279</v>
      </c>
      <c r="D2023" s="4">
        <v>6</v>
      </c>
      <c r="E2023" s="15">
        <v>481502.64</v>
      </c>
      <c r="F2023" s="19">
        <v>1.0471999999999999</v>
      </c>
      <c r="G2023" s="20">
        <v>0</v>
      </c>
      <c r="H2023" s="4">
        <v>82.3</v>
      </c>
      <c r="I2023" s="4">
        <v>5</v>
      </c>
      <c r="J2023" s="4">
        <v>1</v>
      </c>
      <c r="K2023" s="21">
        <v>0.86939999999999995</v>
      </c>
      <c r="L2023" s="21">
        <v>4.3999999999999997E-2</v>
      </c>
      <c r="M2023" s="4">
        <v>0</v>
      </c>
      <c r="N2023" s="4">
        <v>0</v>
      </c>
      <c r="O2023" s="4">
        <v>0</v>
      </c>
      <c r="P2023" s="4">
        <v>86.1</v>
      </c>
      <c r="Q2023" s="15">
        <v>0</v>
      </c>
      <c r="R2023" s="15">
        <v>12038.41</v>
      </c>
      <c r="S2023" s="15">
        <v>7319.83</v>
      </c>
      <c r="T2023" s="15">
        <v>519137.22</v>
      </c>
      <c r="U2023" s="22">
        <f t="shared" si="155"/>
        <v>486221.22</v>
      </c>
      <c r="V2023" s="23">
        <f t="shared" si="156"/>
        <v>6.3405201422467847E-2</v>
      </c>
      <c r="W2023" s="24">
        <f>Parametros!$B$4*H2023+Parametros!$B$5*K2023*100+Parametros!$B$6*P2023+Parametros!$B$7*(1-L2023)*100</f>
        <v>86.447000000000003</v>
      </c>
      <c r="X2023" s="16">
        <f>INDEX('Tasa Referencia'!$B$2:$B$37,MATCH(B2023,'Tasa Referencia'!$A$2:$A$37,0))</f>
        <v>0.1119</v>
      </c>
      <c r="Y2023" s="16">
        <f>INDEX('Catalogo Proveedores'!$N$2:$N$101,MATCH(A2023,'Catalogo Proveedores'!$A$2:$A$101,0))</f>
        <v>1.7999999999999999E-2</v>
      </c>
      <c r="Z2023" s="14">
        <v>-4.5799999999999999E-3</v>
      </c>
      <c r="AA2023" s="16">
        <f t="shared" si="157"/>
        <v>0.12531999999999999</v>
      </c>
      <c r="AB2023" s="25">
        <f t="shared" si="158"/>
        <v>9.8875149401314033E-3</v>
      </c>
      <c r="AC2023" s="23">
        <f t="shared" si="159"/>
        <v>5.3517686482336443E-2</v>
      </c>
    </row>
    <row r="2024" spans="1:29" x14ac:dyDescent="0.3">
      <c r="A2024" s="4" t="s">
        <v>189</v>
      </c>
      <c r="B2024" s="18">
        <v>45108</v>
      </c>
      <c r="C2024" s="4" t="s">
        <v>279</v>
      </c>
      <c r="D2024" s="4">
        <v>7</v>
      </c>
      <c r="E2024" s="15">
        <v>432396.64</v>
      </c>
      <c r="F2024" s="19">
        <v>1.0471999999999999</v>
      </c>
      <c r="G2024" s="20">
        <v>0</v>
      </c>
      <c r="H2024" s="4">
        <v>82.1</v>
      </c>
      <c r="I2024" s="4">
        <v>6</v>
      </c>
      <c r="J2024" s="4">
        <v>2</v>
      </c>
      <c r="K2024" s="21">
        <v>0.74039999999999995</v>
      </c>
      <c r="L2024" s="21">
        <v>4.5400000000000003E-2</v>
      </c>
      <c r="M2024" s="4">
        <v>2</v>
      </c>
      <c r="N2024" s="4">
        <v>0</v>
      </c>
      <c r="O2024" s="4">
        <v>0</v>
      </c>
      <c r="P2024" s="4">
        <v>88.5</v>
      </c>
      <c r="Q2024" s="15">
        <v>8170.84</v>
      </c>
      <c r="R2024" s="15">
        <v>7826.62</v>
      </c>
      <c r="S2024" s="15">
        <v>7619.27</v>
      </c>
      <c r="T2024" s="15">
        <v>429721.2</v>
      </c>
      <c r="U2024" s="22">
        <f t="shared" si="155"/>
        <v>440774.83</v>
      </c>
      <c r="V2024" s="23">
        <f t="shared" si="156"/>
        <v>-2.5722794220997252E-2</v>
      </c>
      <c r="W2024" s="24">
        <f>Parametros!$B$4*H2024+Parametros!$B$5*K2024*100+Parametros!$B$6*P2024+Parametros!$B$7*(1-L2024)*100</f>
        <v>82.965999999999994</v>
      </c>
      <c r="X2024" s="16">
        <f>INDEX('Tasa Referencia'!$B$2:$B$37,MATCH(B2024,'Tasa Referencia'!$A$2:$A$37,0))</f>
        <v>0.1132</v>
      </c>
      <c r="Y2024" s="16">
        <f>INDEX('Catalogo Proveedores'!$N$2:$N$101,MATCH(A2024,'Catalogo Proveedores'!$A$2:$A$101,0))</f>
        <v>1.7999999999999999E-2</v>
      </c>
      <c r="Z2024" s="14">
        <v>-1.4499999999999999E-3</v>
      </c>
      <c r="AA2024" s="16">
        <f t="shared" si="157"/>
        <v>0.12974999999999998</v>
      </c>
      <c r="AB2024" s="25">
        <f t="shared" si="158"/>
        <v>1.0218217158728615E-2</v>
      </c>
      <c r="AC2024" s="23">
        <f t="shared" si="159"/>
        <v>-3.5941011379725871E-2</v>
      </c>
    </row>
    <row r="2025" spans="1:29" x14ac:dyDescent="0.3">
      <c r="A2025" s="4" t="s">
        <v>189</v>
      </c>
      <c r="B2025" s="18">
        <v>45139</v>
      </c>
      <c r="C2025" s="4" t="s">
        <v>279</v>
      </c>
      <c r="D2025" s="4">
        <v>8</v>
      </c>
      <c r="E2025" s="15">
        <v>448742.91</v>
      </c>
      <c r="F2025" s="19">
        <v>1.0471999999999999</v>
      </c>
      <c r="G2025" s="20">
        <v>0</v>
      </c>
      <c r="H2025" s="4">
        <v>80.900000000000006</v>
      </c>
      <c r="I2025" s="4">
        <v>5</v>
      </c>
      <c r="J2025" s="4">
        <v>1</v>
      </c>
      <c r="K2025" s="21">
        <v>0.8226</v>
      </c>
      <c r="L2025" s="21">
        <v>4.3799999999999999E-2</v>
      </c>
      <c r="M2025" s="4">
        <v>1</v>
      </c>
      <c r="N2025" s="4">
        <v>1</v>
      </c>
      <c r="O2025" s="4">
        <v>4.5</v>
      </c>
      <c r="P2025" s="4">
        <v>100</v>
      </c>
      <c r="Q2025" s="15">
        <v>10383.32</v>
      </c>
      <c r="R2025" s="15">
        <v>7362.26</v>
      </c>
      <c r="S2025" s="15">
        <v>6790.76</v>
      </c>
      <c r="T2025" s="15">
        <v>456223.18</v>
      </c>
      <c r="U2025" s="22">
        <f t="shared" si="155"/>
        <v>459697.73</v>
      </c>
      <c r="V2025" s="23">
        <f t="shared" si="156"/>
        <v>-7.6158997445065994E-3</v>
      </c>
      <c r="W2025" s="24">
        <f>Parametros!$B$4*H2025+Parametros!$B$5*K2025*100+Parametros!$B$6*P2025+Parametros!$B$7*(1-L2025)*100</f>
        <v>87.335999999999999</v>
      </c>
      <c r="X2025" s="16">
        <f>INDEX('Tasa Referencia'!$B$2:$B$37,MATCH(B2025,'Tasa Referencia'!$A$2:$A$37,0))</f>
        <v>0.1124</v>
      </c>
      <c r="Y2025" s="16">
        <f>INDEX('Catalogo Proveedores'!$N$2:$N$101,MATCH(A2025,'Catalogo Proveedores'!$A$2:$A$101,0))</f>
        <v>1.7999999999999999E-2</v>
      </c>
      <c r="Z2025" s="14">
        <v>8.0000000000000004E-4</v>
      </c>
      <c r="AA2025" s="16">
        <f t="shared" si="157"/>
        <v>0.13119999999999998</v>
      </c>
      <c r="AB2025" s="25">
        <f t="shared" si="158"/>
        <v>1.0326202364327575E-2</v>
      </c>
      <c r="AC2025" s="23">
        <f t="shared" si="159"/>
        <v>-1.7942102108834172E-2</v>
      </c>
    </row>
    <row r="2026" spans="1:29" x14ac:dyDescent="0.3">
      <c r="A2026" s="4" t="s">
        <v>189</v>
      </c>
      <c r="B2026" s="18">
        <v>45170</v>
      </c>
      <c r="C2026" s="4" t="s">
        <v>279</v>
      </c>
      <c r="D2026" s="4">
        <v>9</v>
      </c>
      <c r="E2026" s="15">
        <v>424710.52</v>
      </c>
      <c r="F2026" s="19">
        <v>1.0471999999999999</v>
      </c>
      <c r="G2026" s="20">
        <v>0</v>
      </c>
      <c r="H2026" s="4">
        <v>82.4</v>
      </c>
      <c r="I2026" s="4">
        <v>4</v>
      </c>
      <c r="J2026" s="4">
        <v>0</v>
      </c>
      <c r="K2026" s="21">
        <v>0.89359999999999995</v>
      </c>
      <c r="L2026" s="21">
        <v>8.3299999999999999E-2</v>
      </c>
      <c r="M2026" s="4">
        <v>0</v>
      </c>
      <c r="N2026" s="4">
        <v>0</v>
      </c>
      <c r="O2026" s="4">
        <v>0</v>
      </c>
      <c r="P2026" s="4">
        <v>88.3</v>
      </c>
      <c r="Q2026" s="15">
        <v>0</v>
      </c>
      <c r="R2026" s="15">
        <v>24742.51</v>
      </c>
      <c r="S2026" s="15">
        <v>10608.81</v>
      </c>
      <c r="T2026" s="15">
        <v>454405.52</v>
      </c>
      <c r="U2026" s="22">
        <f t="shared" si="155"/>
        <v>438844.22000000003</v>
      </c>
      <c r="V2026" s="23">
        <f t="shared" si="156"/>
        <v>3.4245402652679016E-2</v>
      </c>
      <c r="W2026" s="24">
        <f>Parametros!$B$4*H2026+Parametros!$B$5*K2026*100+Parametros!$B$6*P2026+Parametros!$B$7*(1-L2026)*100</f>
        <v>87.058499999999995</v>
      </c>
      <c r="X2026" s="16">
        <f>INDEX('Tasa Referencia'!$B$2:$B$37,MATCH(B2026,'Tasa Referencia'!$A$2:$A$37,0))</f>
        <v>0.1134</v>
      </c>
      <c r="Y2026" s="16">
        <f>INDEX('Catalogo Proveedores'!$N$2:$N$101,MATCH(A2026,'Catalogo Proveedores'!$A$2:$A$101,0))</f>
        <v>1.7999999999999999E-2</v>
      </c>
      <c r="Z2026" s="14">
        <v>-4.7699999999999999E-3</v>
      </c>
      <c r="AA2026" s="16">
        <f t="shared" si="157"/>
        <v>0.12662999999999999</v>
      </c>
      <c r="AB2026" s="25">
        <f t="shared" si="158"/>
        <v>9.9854313331839695E-3</v>
      </c>
      <c r="AC2026" s="23">
        <f t="shared" si="159"/>
        <v>2.4259971319495047E-2</v>
      </c>
    </row>
    <row r="2027" spans="1:29" x14ac:dyDescent="0.3">
      <c r="A2027" s="4" t="s">
        <v>189</v>
      </c>
      <c r="B2027" s="18">
        <v>45200</v>
      </c>
      <c r="C2027" s="4" t="s">
        <v>279</v>
      </c>
      <c r="D2027" s="4">
        <v>10</v>
      </c>
      <c r="E2027" s="15">
        <v>375474.69</v>
      </c>
      <c r="F2027" s="19">
        <v>1.0471999999999999</v>
      </c>
      <c r="G2027" s="20">
        <v>0</v>
      </c>
      <c r="H2027" s="4">
        <v>83.4</v>
      </c>
      <c r="I2027" s="4">
        <v>5</v>
      </c>
      <c r="J2027" s="4">
        <v>0</v>
      </c>
      <c r="K2027" s="21">
        <v>0.92459999999999998</v>
      </c>
      <c r="L2027" s="21">
        <v>9.5899999999999999E-2</v>
      </c>
      <c r="M2027" s="4">
        <v>1</v>
      </c>
      <c r="N2027" s="4">
        <v>0</v>
      </c>
      <c r="O2027" s="4">
        <v>0</v>
      </c>
      <c r="P2027" s="4">
        <v>89.4</v>
      </c>
      <c r="Q2027" s="15">
        <v>5379.08</v>
      </c>
      <c r="R2027" s="15">
        <v>23656.080000000002</v>
      </c>
      <c r="S2027" s="15">
        <v>10804.09</v>
      </c>
      <c r="T2027" s="15">
        <v>419234.21</v>
      </c>
      <c r="U2027" s="22">
        <f t="shared" si="155"/>
        <v>393705.76</v>
      </c>
      <c r="V2027" s="23">
        <f t="shared" si="156"/>
        <v>6.0893050688778497E-2</v>
      </c>
      <c r="W2027" s="24">
        <f>Parametros!$B$4*H2027+Parametros!$B$5*K2027*100+Parametros!$B$6*P2027+Parametros!$B$7*(1-L2027)*100</f>
        <v>88.369499999999988</v>
      </c>
      <c r="X2027" s="16">
        <f>INDEX('Tasa Referencia'!$B$2:$B$37,MATCH(B2027,'Tasa Referencia'!$A$2:$A$37,0))</f>
        <v>0.1103</v>
      </c>
      <c r="Y2027" s="16">
        <f>INDEX('Catalogo Proveedores'!$N$2:$N$101,MATCH(A2027,'Catalogo Proveedores'!$A$2:$A$101,0))</f>
        <v>1.7999999999999999E-2</v>
      </c>
      <c r="Z2027" s="14">
        <v>-3.3999999999999998E-3</v>
      </c>
      <c r="AA2027" s="16">
        <f t="shared" si="157"/>
        <v>0.1249</v>
      </c>
      <c r="AB2027" s="25">
        <f t="shared" si="158"/>
        <v>9.8560997774672643E-3</v>
      </c>
      <c r="AC2027" s="23">
        <f t="shared" si="159"/>
        <v>5.1036950911311232E-2</v>
      </c>
    </row>
    <row r="2028" spans="1:29" x14ac:dyDescent="0.3">
      <c r="A2028" s="4" t="s">
        <v>189</v>
      </c>
      <c r="B2028" s="18">
        <v>45231</v>
      </c>
      <c r="C2028" s="4" t="s">
        <v>279</v>
      </c>
      <c r="D2028" s="4">
        <v>11</v>
      </c>
      <c r="E2028" s="15">
        <v>372373.74</v>
      </c>
      <c r="F2028" s="19">
        <v>1.0471999999999999</v>
      </c>
      <c r="G2028" s="20">
        <v>0</v>
      </c>
      <c r="H2028" s="4">
        <v>82.8</v>
      </c>
      <c r="I2028" s="4">
        <v>5</v>
      </c>
      <c r="J2028" s="4">
        <v>1</v>
      </c>
      <c r="K2028" s="21">
        <v>0.85599999999999998</v>
      </c>
      <c r="L2028" s="21">
        <v>4.2900000000000001E-2</v>
      </c>
      <c r="M2028" s="4">
        <v>1</v>
      </c>
      <c r="N2028" s="4">
        <v>0</v>
      </c>
      <c r="O2028" s="4">
        <v>0</v>
      </c>
      <c r="P2028" s="4">
        <v>89</v>
      </c>
      <c r="Q2028" s="15">
        <v>605.14</v>
      </c>
      <c r="R2028" s="15">
        <v>6822.37</v>
      </c>
      <c r="S2028" s="15">
        <v>5536.43</v>
      </c>
      <c r="T2028" s="15">
        <v>383477</v>
      </c>
      <c r="U2028" s="22">
        <f t="shared" si="155"/>
        <v>374264.82</v>
      </c>
      <c r="V2028" s="23">
        <f t="shared" si="156"/>
        <v>2.4022770596411239E-2</v>
      </c>
      <c r="W2028" s="24">
        <f>Parametros!$B$4*H2028+Parametros!$B$5*K2028*100+Parametros!$B$6*P2028+Parametros!$B$7*(1-L2028)*100</f>
        <v>86.816499999999991</v>
      </c>
      <c r="X2028" s="16">
        <f>INDEX('Tasa Referencia'!$B$2:$B$37,MATCH(B2028,'Tasa Referencia'!$A$2:$A$37,0))</f>
        <v>0.1144</v>
      </c>
      <c r="Y2028" s="16">
        <f>INDEX('Catalogo Proveedores'!$N$2:$N$101,MATCH(A2028,'Catalogo Proveedores'!$A$2:$A$101,0))</f>
        <v>1.7999999999999999E-2</v>
      </c>
      <c r="Z2028" s="14">
        <v>2.7000000000000001E-3</v>
      </c>
      <c r="AA2028" s="16">
        <f t="shared" si="157"/>
        <v>0.1351</v>
      </c>
      <c r="AB2028" s="25">
        <f t="shared" si="158"/>
        <v>1.0616016980723009E-2</v>
      </c>
      <c r="AC2028" s="23">
        <f t="shared" si="159"/>
        <v>1.340675361568823E-2</v>
      </c>
    </row>
    <row r="2029" spans="1:29" x14ac:dyDescent="0.3">
      <c r="A2029" s="4" t="s">
        <v>189</v>
      </c>
      <c r="B2029" s="18">
        <v>45261</v>
      </c>
      <c r="C2029" s="4" t="s">
        <v>279</v>
      </c>
      <c r="D2029" s="4">
        <v>12</v>
      </c>
      <c r="E2029" s="15">
        <v>404310.91</v>
      </c>
      <c r="F2029" s="19">
        <v>1.0471999999999999</v>
      </c>
      <c r="G2029" s="20">
        <v>0</v>
      </c>
      <c r="H2029" s="4">
        <v>81.5</v>
      </c>
      <c r="I2029" s="4">
        <v>5</v>
      </c>
      <c r="J2029" s="4">
        <v>1</v>
      </c>
      <c r="K2029" s="21">
        <v>0.85580000000000001</v>
      </c>
      <c r="L2029" s="21">
        <v>0.1023</v>
      </c>
      <c r="M2029" s="4">
        <v>2</v>
      </c>
      <c r="N2029" s="4">
        <v>0</v>
      </c>
      <c r="O2029" s="4">
        <v>0</v>
      </c>
      <c r="P2029" s="4">
        <v>90.6</v>
      </c>
      <c r="Q2029" s="15">
        <v>1980.79</v>
      </c>
      <c r="R2029" s="15">
        <v>14538.87</v>
      </c>
      <c r="S2029" s="15">
        <v>13215.69</v>
      </c>
      <c r="T2029" s="15">
        <v>413493.29</v>
      </c>
      <c r="U2029" s="22">
        <f t="shared" si="155"/>
        <v>407614.87999999995</v>
      </c>
      <c r="V2029" s="23">
        <f t="shared" si="156"/>
        <v>1.4216458022813461E-2</v>
      </c>
      <c r="W2029" s="24">
        <f>Parametros!$B$4*H2029+Parametros!$B$5*K2029*100+Parametros!$B$6*P2029+Parametros!$B$7*(1-L2029)*100</f>
        <v>85.784500000000008</v>
      </c>
      <c r="X2029" s="16">
        <f>INDEX('Tasa Referencia'!$B$2:$B$37,MATCH(B2029,'Tasa Referencia'!$A$2:$A$37,0))</f>
        <v>0.1124</v>
      </c>
      <c r="Y2029" s="16">
        <f>INDEX('Catalogo Proveedores'!$N$2:$N$101,MATCH(A2029,'Catalogo Proveedores'!$A$2:$A$101,0))</f>
        <v>1.7999999999999999E-2</v>
      </c>
      <c r="Z2029" s="14">
        <v>4.8900000000000002E-3</v>
      </c>
      <c r="AA2029" s="16">
        <f t="shared" si="157"/>
        <v>0.13528999999999999</v>
      </c>
      <c r="AB2029" s="25">
        <f t="shared" si="158"/>
        <v>1.0630112824959514E-2</v>
      </c>
      <c r="AC2029" s="23">
        <f t="shared" si="159"/>
        <v>3.5863451978539462E-3</v>
      </c>
    </row>
    <row r="2030" spans="1:29" x14ac:dyDescent="0.3">
      <c r="A2030" s="4" t="s">
        <v>189</v>
      </c>
      <c r="B2030" s="18">
        <v>45292</v>
      </c>
      <c r="C2030" s="4" t="s">
        <v>281</v>
      </c>
      <c r="D2030" s="4">
        <v>1</v>
      </c>
      <c r="E2030" s="15">
        <v>431630.94</v>
      </c>
      <c r="F2030" s="19">
        <v>1.0471999999999999</v>
      </c>
      <c r="G2030" s="20">
        <v>0</v>
      </c>
      <c r="H2030" s="4">
        <v>80</v>
      </c>
      <c r="I2030" s="4">
        <v>6</v>
      </c>
      <c r="J2030" s="4">
        <v>1</v>
      </c>
      <c r="K2030" s="21">
        <v>0.91659999999999997</v>
      </c>
      <c r="L2030" s="21">
        <v>9.6299999999999997E-2</v>
      </c>
      <c r="M2030" s="4">
        <v>1</v>
      </c>
      <c r="N2030" s="4">
        <v>0</v>
      </c>
      <c r="O2030" s="4">
        <v>0</v>
      </c>
      <c r="P2030" s="4">
        <v>89.8</v>
      </c>
      <c r="Q2030" s="15">
        <v>6117.56</v>
      </c>
      <c r="R2030" s="15">
        <v>16877.939999999999</v>
      </c>
      <c r="S2030" s="15">
        <v>13328.66</v>
      </c>
      <c r="T2030" s="15">
        <v>450946.72</v>
      </c>
      <c r="U2030" s="22">
        <f t="shared" si="155"/>
        <v>441297.78</v>
      </c>
      <c r="V2030" s="23">
        <f t="shared" si="156"/>
        <v>2.1397073250693441E-2</v>
      </c>
      <c r="W2030" s="24">
        <f>Parametros!$B$4*H2030+Parametros!$B$5*K2030*100+Parametros!$B$6*P2030+Parametros!$B$7*(1-L2030)*100</f>
        <v>87.013499999999993</v>
      </c>
      <c r="X2030" s="16">
        <f>INDEX('Tasa Referencia'!$B$2:$B$37,MATCH(B2030,'Tasa Referencia'!$A$2:$A$37,0))</f>
        <v>0.1133</v>
      </c>
      <c r="Y2030" s="16">
        <f>INDEX('Catalogo Proveedores'!$N$2:$N$101,MATCH(A2030,'Catalogo Proveedores'!$A$2:$A$101,0))</f>
        <v>1.7999999999999999E-2</v>
      </c>
      <c r="Z2030" s="14">
        <v>4.9500000000000004E-3</v>
      </c>
      <c r="AA2030" s="16">
        <f t="shared" si="157"/>
        <v>0.13625000000000001</v>
      </c>
      <c r="AB2030" s="25">
        <f t="shared" si="158"/>
        <v>1.0701300883570575E-2</v>
      </c>
      <c r="AC2030" s="23">
        <f t="shared" si="159"/>
        <v>1.0695772367122866E-2</v>
      </c>
    </row>
    <row r="2031" spans="1:29" x14ac:dyDescent="0.3">
      <c r="A2031" s="4" t="s">
        <v>189</v>
      </c>
      <c r="B2031" s="18">
        <v>45323</v>
      </c>
      <c r="C2031" s="4" t="s">
        <v>281</v>
      </c>
      <c r="D2031" s="4">
        <v>2</v>
      </c>
      <c r="E2031" s="15">
        <v>464665.27</v>
      </c>
      <c r="F2031" s="19">
        <v>1.0471999999999999</v>
      </c>
      <c r="G2031" s="20">
        <v>0</v>
      </c>
      <c r="H2031" s="4">
        <v>84.4</v>
      </c>
      <c r="I2031" s="4">
        <v>4</v>
      </c>
      <c r="J2031" s="4">
        <v>0</v>
      </c>
      <c r="K2031" s="21">
        <v>0.91679999999999995</v>
      </c>
      <c r="L2031" s="21">
        <v>4.5199999999999997E-2</v>
      </c>
      <c r="M2031" s="4">
        <v>0</v>
      </c>
      <c r="N2031" s="4">
        <v>0</v>
      </c>
      <c r="O2031" s="4">
        <v>0</v>
      </c>
      <c r="P2031" s="4">
        <v>91.4</v>
      </c>
      <c r="Q2031" s="15">
        <v>0</v>
      </c>
      <c r="R2031" s="15">
        <v>12179.38</v>
      </c>
      <c r="S2031" s="15">
        <v>6298.18</v>
      </c>
      <c r="T2031" s="15">
        <v>495274.6</v>
      </c>
      <c r="U2031" s="22">
        <f t="shared" si="155"/>
        <v>470546.47000000003</v>
      </c>
      <c r="V2031" s="23">
        <f t="shared" si="156"/>
        <v>4.9928120682950321E-2</v>
      </c>
      <c r="W2031" s="24">
        <f>Parametros!$B$4*H2031+Parametros!$B$5*K2031*100+Parametros!$B$6*P2031+Parametros!$B$7*(1-L2031)*100</f>
        <v>89.646000000000001</v>
      </c>
      <c r="X2031" s="16">
        <f>INDEX('Tasa Referencia'!$B$2:$B$37,MATCH(B2031,'Tasa Referencia'!$A$2:$A$37,0))</f>
        <v>0.1123</v>
      </c>
      <c r="Y2031" s="16">
        <f>INDEX('Catalogo Proveedores'!$N$2:$N$101,MATCH(A2031,'Catalogo Proveedores'!$A$2:$A$101,0))</f>
        <v>1.7999999999999999E-2</v>
      </c>
      <c r="Z2031" s="14">
        <v>6.6E-3</v>
      </c>
      <c r="AA2031" s="16">
        <f t="shared" si="157"/>
        <v>0.13689999999999999</v>
      </c>
      <c r="AB2031" s="25">
        <f t="shared" si="158"/>
        <v>1.0749469835485082E-2</v>
      </c>
      <c r="AC2031" s="23">
        <f t="shared" si="159"/>
        <v>3.9178650847465239E-2</v>
      </c>
    </row>
    <row r="2032" spans="1:29" x14ac:dyDescent="0.3">
      <c r="A2032" s="4" t="s">
        <v>189</v>
      </c>
      <c r="B2032" s="18">
        <v>45352</v>
      </c>
      <c r="C2032" s="4" t="s">
        <v>281</v>
      </c>
      <c r="D2032" s="4">
        <v>3</v>
      </c>
      <c r="E2032" s="15">
        <v>511626.94</v>
      </c>
      <c r="F2032" s="19">
        <v>1.0471999999999999</v>
      </c>
      <c r="G2032" s="20">
        <v>0</v>
      </c>
      <c r="H2032" s="4">
        <v>81.900000000000006</v>
      </c>
      <c r="I2032" s="4">
        <v>8</v>
      </c>
      <c r="J2032" s="4">
        <v>1</v>
      </c>
      <c r="K2032" s="21">
        <v>0.81950000000000001</v>
      </c>
      <c r="L2032" s="21">
        <v>8.2299999999999998E-2</v>
      </c>
      <c r="M2032" s="4">
        <v>0</v>
      </c>
      <c r="N2032" s="4">
        <v>3</v>
      </c>
      <c r="O2032" s="4">
        <v>37.700000000000003</v>
      </c>
      <c r="P2032" s="4">
        <v>89.8</v>
      </c>
      <c r="Q2032" s="15">
        <v>76155.02</v>
      </c>
      <c r="R2032" s="15">
        <v>20348.810000000001</v>
      </c>
      <c r="S2032" s="15">
        <v>13662.76</v>
      </c>
      <c r="T2032" s="15">
        <v>527449.78</v>
      </c>
      <c r="U2032" s="22">
        <f t="shared" si="155"/>
        <v>594468.01</v>
      </c>
      <c r="V2032" s="23">
        <f t="shared" si="156"/>
        <v>-0.12706087392813015</v>
      </c>
      <c r="W2032" s="24">
        <f>Parametros!$B$4*H2032+Parametros!$B$5*K2032*100+Parametros!$B$6*P2032+Parametros!$B$7*(1-L2032)*100</f>
        <v>84.975500000000011</v>
      </c>
      <c r="X2032" s="16">
        <f>INDEX('Tasa Referencia'!$B$2:$B$37,MATCH(B2032,'Tasa Referencia'!$A$2:$A$37,0))</f>
        <v>0.1101</v>
      </c>
      <c r="Y2032" s="16">
        <f>INDEX('Catalogo Proveedores'!$N$2:$N$101,MATCH(A2032,'Catalogo Proveedores'!$A$2:$A$101,0))</f>
        <v>1.7999999999999999E-2</v>
      </c>
      <c r="Z2032" s="14">
        <v>5.5399999999999998E-3</v>
      </c>
      <c r="AA2032" s="16">
        <f t="shared" si="157"/>
        <v>0.13363999999999998</v>
      </c>
      <c r="AB2032" s="25">
        <f t="shared" si="158"/>
        <v>1.0507629324721712E-2</v>
      </c>
      <c r="AC2032" s="23">
        <f t="shared" si="159"/>
        <v>-0.13756850325285186</v>
      </c>
    </row>
    <row r="2033" spans="1:29" x14ac:dyDescent="0.3">
      <c r="A2033" s="4" t="s">
        <v>189</v>
      </c>
      <c r="B2033" s="18">
        <v>45383</v>
      </c>
      <c r="C2033" s="4" t="s">
        <v>281</v>
      </c>
      <c r="D2033" s="4">
        <v>4</v>
      </c>
      <c r="E2033" s="15">
        <v>524272.99</v>
      </c>
      <c r="F2033" s="19">
        <v>1.0471999999999999</v>
      </c>
      <c r="G2033" s="20">
        <v>0</v>
      </c>
      <c r="H2033" s="4">
        <v>87.5</v>
      </c>
      <c r="I2033" s="4">
        <v>7</v>
      </c>
      <c r="J2033" s="4">
        <v>1</v>
      </c>
      <c r="K2033" s="21">
        <v>0.85660000000000003</v>
      </c>
      <c r="L2033" s="21">
        <v>2.9100000000000001E-2</v>
      </c>
      <c r="M2033" s="4">
        <v>0</v>
      </c>
      <c r="N2033" s="4">
        <v>0</v>
      </c>
      <c r="O2033" s="4">
        <v>0</v>
      </c>
      <c r="P2033" s="4">
        <v>92.8</v>
      </c>
      <c r="Q2033" s="15">
        <v>0</v>
      </c>
      <c r="R2033" s="15">
        <v>5879.02</v>
      </c>
      <c r="S2033" s="15">
        <v>5628.59</v>
      </c>
      <c r="T2033" s="15">
        <v>556510.56000000006</v>
      </c>
      <c r="U2033" s="22">
        <f t="shared" si="155"/>
        <v>524523.42000000004</v>
      </c>
      <c r="V2033" s="23">
        <f t="shared" si="156"/>
        <v>5.747804677776467E-2</v>
      </c>
      <c r="W2033" s="24">
        <f>Parametros!$B$4*H2033+Parametros!$B$5*K2033*100+Parametros!$B$6*P2033+Parametros!$B$7*(1-L2033)*100</f>
        <v>89.4465</v>
      </c>
      <c r="X2033" s="16">
        <f>INDEX('Tasa Referencia'!$B$2:$B$37,MATCH(B2033,'Tasa Referencia'!$A$2:$A$37,0))</f>
        <v>0.10920000000000001</v>
      </c>
      <c r="Y2033" s="16">
        <f>INDEX('Catalogo Proveedores'!$N$2:$N$101,MATCH(A2033,'Catalogo Proveedores'!$A$2:$A$101,0))</f>
        <v>1.7999999999999999E-2</v>
      </c>
      <c r="Z2033" s="14">
        <v>6.4000000000000003E-3</v>
      </c>
      <c r="AA2033" s="16">
        <f t="shared" si="157"/>
        <v>0.1336</v>
      </c>
      <c r="AB2033" s="25">
        <f t="shared" si="158"/>
        <v>1.0504657999398814E-2</v>
      </c>
      <c r="AC2033" s="23">
        <f t="shared" si="159"/>
        <v>4.6973388778365856E-2</v>
      </c>
    </row>
    <row r="2034" spans="1:29" x14ac:dyDescent="0.3">
      <c r="A2034" s="4" t="s">
        <v>189</v>
      </c>
      <c r="B2034" s="18">
        <v>45413</v>
      </c>
      <c r="C2034" s="4" t="s">
        <v>281</v>
      </c>
      <c r="D2034" s="4">
        <v>5</v>
      </c>
      <c r="E2034" s="15">
        <v>479640.8</v>
      </c>
      <c r="F2034" s="19">
        <v>1.081</v>
      </c>
      <c r="G2034" s="20">
        <v>3.2300000000000002E-2</v>
      </c>
      <c r="H2034" s="4">
        <v>90.4</v>
      </c>
      <c r="I2034" s="4">
        <v>7</v>
      </c>
      <c r="J2034" s="4">
        <v>1</v>
      </c>
      <c r="K2034" s="21">
        <v>0.874</v>
      </c>
      <c r="L2034" s="21">
        <v>2.87E-2</v>
      </c>
      <c r="M2034" s="4">
        <v>0</v>
      </c>
      <c r="N2034" s="4">
        <v>0</v>
      </c>
      <c r="O2034" s="4">
        <v>0</v>
      </c>
      <c r="P2034" s="4">
        <v>90.7</v>
      </c>
      <c r="Q2034" s="15">
        <v>0</v>
      </c>
      <c r="R2034" s="15">
        <v>9089.26</v>
      </c>
      <c r="S2034" s="15">
        <v>5084.97</v>
      </c>
      <c r="T2034" s="15">
        <v>527081.62</v>
      </c>
      <c r="U2034" s="22">
        <f t="shared" si="155"/>
        <v>483645.09</v>
      </c>
      <c r="V2034" s="23">
        <f t="shared" si="156"/>
        <v>8.2409494757187646E-2</v>
      </c>
      <c r="W2034" s="24">
        <f>Parametros!$B$4*H2034+Parametros!$B$5*K2034*100+Parametros!$B$6*P2034+Parametros!$B$7*(1-L2034)*100</f>
        <v>90.569500000000005</v>
      </c>
      <c r="X2034" s="16">
        <f>INDEX('Tasa Referencia'!$B$2:$B$37,MATCH(B2034,'Tasa Referencia'!$A$2:$A$37,0))</f>
        <v>0.1077</v>
      </c>
      <c r="Y2034" s="16">
        <f>INDEX('Catalogo Proveedores'!$N$2:$N$101,MATCH(A2034,'Catalogo Proveedores'!$A$2:$A$101,0))</f>
        <v>1.7999999999999999E-2</v>
      </c>
      <c r="Z2034" s="14">
        <v>6.2100000000000002E-3</v>
      </c>
      <c r="AA2034" s="16">
        <f t="shared" si="157"/>
        <v>0.13191</v>
      </c>
      <c r="AB2034" s="25">
        <f t="shared" si="158"/>
        <v>1.0379031611207123E-2</v>
      </c>
      <c r="AC2034" s="23">
        <f t="shared" si="159"/>
        <v>7.2030463145980522E-2</v>
      </c>
    </row>
    <row r="2035" spans="1:29" x14ac:dyDescent="0.3">
      <c r="A2035" s="4" t="s">
        <v>189</v>
      </c>
      <c r="B2035" s="18">
        <v>45444</v>
      </c>
      <c r="C2035" s="4" t="s">
        <v>281</v>
      </c>
      <c r="D2035" s="4">
        <v>6</v>
      </c>
      <c r="E2035" s="15">
        <v>485447.2</v>
      </c>
      <c r="F2035" s="19">
        <v>1.081</v>
      </c>
      <c r="G2035" s="20">
        <v>0</v>
      </c>
      <c r="H2035" s="4">
        <v>85.4</v>
      </c>
      <c r="I2035" s="4">
        <v>6</v>
      </c>
      <c r="J2035" s="4">
        <v>0</v>
      </c>
      <c r="K2035" s="21">
        <v>0.96440000000000003</v>
      </c>
      <c r="L2035" s="21">
        <v>4.7399999999999998E-2</v>
      </c>
      <c r="M2035" s="4">
        <v>0</v>
      </c>
      <c r="N2035" s="4">
        <v>0</v>
      </c>
      <c r="O2035" s="4">
        <v>0</v>
      </c>
      <c r="P2035" s="4">
        <v>88.2</v>
      </c>
      <c r="Q2035" s="15">
        <v>0</v>
      </c>
      <c r="R2035" s="15">
        <v>15489.81</v>
      </c>
      <c r="S2035" s="15">
        <v>6908.91</v>
      </c>
      <c r="T2035" s="15">
        <v>548441.01</v>
      </c>
      <c r="U2035" s="22">
        <f t="shared" si="155"/>
        <v>494028.10000000003</v>
      </c>
      <c r="V2035" s="23">
        <f t="shared" si="156"/>
        <v>9.9213787823780666E-2</v>
      </c>
      <c r="W2035" s="24">
        <f>Parametros!$B$4*H2035+Parametros!$B$5*K2035*100+Parametros!$B$6*P2035+Parametros!$B$7*(1-L2035)*100</f>
        <v>90.751000000000005</v>
      </c>
      <c r="X2035" s="16">
        <f>INDEX('Tasa Referencia'!$B$2:$B$37,MATCH(B2035,'Tasa Referencia'!$A$2:$A$37,0))</f>
        <v>0.1045</v>
      </c>
      <c r="Y2035" s="16">
        <f>INDEX('Catalogo Proveedores'!$N$2:$N$101,MATCH(A2035,'Catalogo Proveedores'!$A$2:$A$101,0))</f>
        <v>1.7999999999999999E-2</v>
      </c>
      <c r="Z2035" s="14">
        <v>6.0800000000000003E-3</v>
      </c>
      <c r="AA2035" s="16">
        <f t="shared" si="157"/>
        <v>0.12858</v>
      </c>
      <c r="AB2035" s="25">
        <f t="shared" si="158"/>
        <v>1.0130991613588103E-2</v>
      </c>
      <c r="AC2035" s="23">
        <f t="shared" si="159"/>
        <v>8.9082796210192564E-2</v>
      </c>
    </row>
    <row r="2036" spans="1:29" x14ac:dyDescent="0.3">
      <c r="A2036" s="4" t="s">
        <v>189</v>
      </c>
      <c r="B2036" s="18">
        <v>45474</v>
      </c>
      <c r="C2036" s="4" t="s">
        <v>281</v>
      </c>
      <c r="D2036" s="4">
        <v>7</v>
      </c>
      <c r="E2036" s="15">
        <v>502336.1</v>
      </c>
      <c r="F2036" s="19">
        <v>1.081</v>
      </c>
      <c r="G2036" s="20">
        <v>0</v>
      </c>
      <c r="H2036" s="4">
        <v>85</v>
      </c>
      <c r="I2036" s="4">
        <v>7</v>
      </c>
      <c r="J2036" s="4">
        <v>1</v>
      </c>
      <c r="K2036" s="21">
        <v>0.83509999999999995</v>
      </c>
      <c r="L2036" s="21">
        <v>3.8100000000000002E-2</v>
      </c>
      <c r="M2036" s="4">
        <v>0</v>
      </c>
      <c r="N2036" s="4">
        <v>0</v>
      </c>
      <c r="O2036" s="4">
        <v>0</v>
      </c>
      <c r="P2036" s="4">
        <v>90.2</v>
      </c>
      <c r="Q2036" s="15">
        <v>0</v>
      </c>
      <c r="R2036" s="15">
        <v>8141.11</v>
      </c>
      <c r="S2036" s="15">
        <v>6745.15</v>
      </c>
      <c r="T2036" s="15">
        <v>555710.74</v>
      </c>
      <c r="U2036" s="22">
        <f t="shared" si="155"/>
        <v>503732.05999999994</v>
      </c>
      <c r="V2036" s="23">
        <f t="shared" si="156"/>
        <v>9.3535496542679827E-2</v>
      </c>
      <c r="W2036" s="24">
        <f>Parametros!$B$4*H2036+Parametros!$B$5*K2036*100+Parametros!$B$6*P2036+Parametros!$B$7*(1-L2036)*100</f>
        <v>87.271500000000003</v>
      </c>
      <c r="X2036" s="16">
        <f>INDEX('Tasa Referencia'!$B$2:$B$37,MATCH(B2036,'Tasa Referencia'!$A$2:$A$37,0))</f>
        <v>0.1027</v>
      </c>
      <c r="Y2036" s="16">
        <f>INDEX('Catalogo Proveedores'!$N$2:$N$101,MATCH(A2036,'Catalogo Proveedores'!$A$2:$A$101,0))</f>
        <v>1.7999999999999999E-2</v>
      </c>
      <c r="Z2036" s="14">
        <v>1.0200000000000001E-3</v>
      </c>
      <c r="AA2036" s="16">
        <f t="shared" si="157"/>
        <v>0.12171999999999999</v>
      </c>
      <c r="AB2036" s="25">
        <f t="shared" si="158"/>
        <v>9.6178926205352511E-3</v>
      </c>
      <c r="AC2036" s="23">
        <f t="shared" si="159"/>
        <v>8.3917603922144576E-2</v>
      </c>
    </row>
    <row r="2037" spans="1:29" x14ac:dyDescent="0.3">
      <c r="A2037" s="4" t="s">
        <v>189</v>
      </c>
      <c r="B2037" s="18">
        <v>45505</v>
      </c>
      <c r="C2037" s="4" t="s">
        <v>281</v>
      </c>
      <c r="D2037" s="4">
        <v>8</v>
      </c>
      <c r="E2037" s="15">
        <v>550026.16</v>
      </c>
      <c r="F2037" s="19">
        <v>1.081</v>
      </c>
      <c r="G2037" s="20">
        <v>0</v>
      </c>
      <c r="H2037" s="4">
        <v>79.900000000000006</v>
      </c>
      <c r="I2037" s="4">
        <v>5</v>
      </c>
      <c r="J2037" s="4">
        <v>1</v>
      </c>
      <c r="K2037" s="21">
        <v>0.78669999999999995</v>
      </c>
      <c r="L2037" s="21">
        <v>0.1137</v>
      </c>
      <c r="M2037" s="4">
        <v>1</v>
      </c>
      <c r="N2037" s="4">
        <v>0</v>
      </c>
      <c r="O2037" s="4">
        <v>0</v>
      </c>
      <c r="P2037" s="4">
        <v>92.4</v>
      </c>
      <c r="Q2037" s="15">
        <v>18118.009999999998</v>
      </c>
      <c r="R2037" s="15">
        <v>41359.74</v>
      </c>
      <c r="S2037" s="15">
        <v>19855.57</v>
      </c>
      <c r="T2037" s="15">
        <v>544605.38</v>
      </c>
      <c r="U2037" s="22">
        <f t="shared" si="155"/>
        <v>589648.34000000008</v>
      </c>
      <c r="V2037" s="23">
        <f t="shared" si="156"/>
        <v>-8.270751934180319E-2</v>
      </c>
      <c r="W2037" s="24">
        <f>Parametros!$B$4*H2037+Parametros!$B$5*K2037*100+Parametros!$B$6*P2037+Parametros!$B$7*(1-L2037)*100</f>
        <v>83.340499999999992</v>
      </c>
      <c r="X2037" s="16">
        <f>INDEX('Tasa Referencia'!$B$2:$B$37,MATCH(B2037,'Tasa Referencia'!$A$2:$A$37,0))</f>
        <v>0.1017</v>
      </c>
      <c r="Y2037" s="16">
        <f>INDEX('Catalogo Proveedores'!$N$2:$N$101,MATCH(A2037,'Catalogo Proveedores'!$A$2:$A$101,0))</f>
        <v>1.7999999999999999E-2</v>
      </c>
      <c r="Z2037" s="14">
        <v>-1.2999999999999999E-3</v>
      </c>
      <c r="AA2037" s="16">
        <f t="shared" si="157"/>
        <v>0.11840000000000001</v>
      </c>
      <c r="AB2037" s="25">
        <f t="shared" si="158"/>
        <v>9.3685369379592487E-3</v>
      </c>
      <c r="AC2037" s="23">
        <f t="shared" si="159"/>
        <v>-9.2076056279762439E-2</v>
      </c>
    </row>
    <row r="2038" spans="1:29" x14ac:dyDescent="0.3">
      <c r="A2038" s="4" t="s">
        <v>189</v>
      </c>
      <c r="B2038" s="18">
        <v>45536</v>
      </c>
      <c r="C2038" s="4" t="s">
        <v>281</v>
      </c>
      <c r="D2038" s="4">
        <v>9</v>
      </c>
      <c r="E2038" s="15">
        <v>471142.15</v>
      </c>
      <c r="F2038" s="19">
        <v>1.081</v>
      </c>
      <c r="G2038" s="20">
        <v>0</v>
      </c>
      <c r="H2038" s="4">
        <v>82</v>
      </c>
      <c r="I2038" s="4">
        <v>4</v>
      </c>
      <c r="J2038" s="4">
        <v>1</v>
      </c>
      <c r="K2038" s="21">
        <v>0.83030000000000004</v>
      </c>
      <c r="L2038" s="21">
        <v>4.7399999999999998E-2</v>
      </c>
      <c r="M2038" s="4">
        <v>0</v>
      </c>
      <c r="N2038" s="4">
        <v>1</v>
      </c>
      <c r="O2038" s="4">
        <v>12.5</v>
      </c>
      <c r="P2038" s="4">
        <v>86.4</v>
      </c>
      <c r="Q2038" s="15">
        <v>27211.73</v>
      </c>
      <c r="R2038" s="15">
        <v>10742.63</v>
      </c>
      <c r="S2038" s="15">
        <v>7640.72</v>
      </c>
      <c r="T2038" s="15">
        <v>493962.92</v>
      </c>
      <c r="U2038" s="22">
        <f t="shared" si="155"/>
        <v>501455.79000000004</v>
      </c>
      <c r="V2038" s="23">
        <f t="shared" si="156"/>
        <v>-1.5168891624496944E-2</v>
      </c>
      <c r="W2038" s="24">
        <f>Parametros!$B$4*H2038+Parametros!$B$5*K2038*100+Parametros!$B$6*P2038+Parametros!$B$7*(1-L2038)*100</f>
        <v>85.177999999999997</v>
      </c>
      <c r="X2038" s="16">
        <f>INDEX('Tasa Referencia'!$B$2:$B$37,MATCH(B2038,'Tasa Referencia'!$A$2:$A$37,0))</f>
        <v>9.7900000000000001E-2</v>
      </c>
      <c r="Y2038" s="16">
        <f>INDEX('Catalogo Proveedores'!$N$2:$N$101,MATCH(A2038,'Catalogo Proveedores'!$A$2:$A$101,0))</f>
        <v>1.7999999999999999E-2</v>
      </c>
      <c r="Z2038" s="14">
        <v>2.3900000000000002E-3</v>
      </c>
      <c r="AA2038" s="16">
        <f t="shared" si="157"/>
        <v>0.11829000000000001</v>
      </c>
      <c r="AB2038" s="25">
        <f t="shared" si="158"/>
        <v>9.3602635455716232E-3</v>
      </c>
      <c r="AC2038" s="23">
        <f t="shared" si="159"/>
        <v>-2.4529155170068567E-2</v>
      </c>
    </row>
    <row r="2039" spans="1:29" x14ac:dyDescent="0.3">
      <c r="A2039" s="4" t="s">
        <v>189</v>
      </c>
      <c r="B2039" s="18">
        <v>45566</v>
      </c>
      <c r="C2039" s="4" t="s">
        <v>281</v>
      </c>
      <c r="D2039" s="4">
        <v>10</v>
      </c>
      <c r="E2039" s="15">
        <v>464282.06</v>
      </c>
      <c r="F2039" s="19">
        <v>1.081</v>
      </c>
      <c r="G2039" s="20">
        <v>0</v>
      </c>
      <c r="H2039" s="4">
        <v>82.1</v>
      </c>
      <c r="I2039" s="4">
        <v>5</v>
      </c>
      <c r="J2039" s="4">
        <v>1</v>
      </c>
      <c r="K2039" s="21">
        <v>0.86770000000000003</v>
      </c>
      <c r="L2039" s="21">
        <v>9.0899999999999995E-2</v>
      </c>
      <c r="M2039" s="4">
        <v>0</v>
      </c>
      <c r="N2039" s="4">
        <v>1</v>
      </c>
      <c r="O2039" s="4">
        <v>7</v>
      </c>
      <c r="P2039" s="4">
        <v>91.5</v>
      </c>
      <c r="Q2039" s="15">
        <v>13835.77</v>
      </c>
      <c r="R2039" s="15">
        <v>28481.9</v>
      </c>
      <c r="S2039" s="15">
        <v>13582.58</v>
      </c>
      <c r="T2039" s="15">
        <v>524341.39</v>
      </c>
      <c r="U2039" s="22">
        <f t="shared" si="155"/>
        <v>493017.15</v>
      </c>
      <c r="V2039" s="23">
        <f t="shared" si="156"/>
        <v>5.9740162797371363E-2</v>
      </c>
      <c r="W2039" s="24">
        <f>Parametros!$B$4*H2039+Parametros!$B$5*K2039*100+Parametros!$B$6*P2039+Parametros!$B$7*(1-L2039)*100</f>
        <v>86.702499999999986</v>
      </c>
      <c r="X2039" s="16">
        <f>INDEX('Tasa Referencia'!$B$2:$B$37,MATCH(B2039,'Tasa Referencia'!$A$2:$A$37,0))</f>
        <v>9.5200000000000007E-2</v>
      </c>
      <c r="Y2039" s="16">
        <f>INDEX('Catalogo Proveedores'!$N$2:$N$101,MATCH(A2039,'Catalogo Proveedores'!$A$2:$A$101,0))</f>
        <v>1.7999999999999999E-2</v>
      </c>
      <c r="Z2039" s="14">
        <v>4.1999999999999997E-3</v>
      </c>
      <c r="AA2039" s="16">
        <f t="shared" si="157"/>
        <v>0.1174</v>
      </c>
      <c r="AB2039" s="25">
        <f t="shared" si="158"/>
        <v>9.2932968312322561E-3</v>
      </c>
      <c r="AC2039" s="23">
        <f t="shared" si="159"/>
        <v>5.0446865966139107E-2</v>
      </c>
    </row>
    <row r="2040" spans="1:29" x14ac:dyDescent="0.3">
      <c r="A2040" s="4" t="s">
        <v>189</v>
      </c>
      <c r="B2040" s="18">
        <v>45597</v>
      </c>
      <c r="C2040" s="4" t="s">
        <v>281</v>
      </c>
      <c r="D2040" s="4">
        <v>11</v>
      </c>
      <c r="E2040" s="15">
        <v>484704.1</v>
      </c>
      <c r="F2040" s="19">
        <v>1.081</v>
      </c>
      <c r="G2040" s="20">
        <v>0</v>
      </c>
      <c r="H2040" s="4">
        <v>78.400000000000006</v>
      </c>
      <c r="I2040" s="4">
        <v>6</v>
      </c>
      <c r="J2040" s="4">
        <v>1</v>
      </c>
      <c r="K2040" s="21">
        <v>0.90280000000000005</v>
      </c>
      <c r="L2040" s="21">
        <v>8.43E-2</v>
      </c>
      <c r="M2040" s="4">
        <v>2</v>
      </c>
      <c r="N2040" s="4">
        <v>1</v>
      </c>
      <c r="O2040" s="4">
        <v>15.1</v>
      </c>
      <c r="P2040" s="4">
        <v>80.599999999999994</v>
      </c>
      <c r="Q2040" s="15">
        <v>24206.68</v>
      </c>
      <c r="R2040" s="15">
        <v>25597.84</v>
      </c>
      <c r="S2040" s="15">
        <v>13223.12</v>
      </c>
      <c r="T2040" s="15">
        <v>514327.36</v>
      </c>
      <c r="U2040" s="22">
        <f t="shared" si="155"/>
        <v>521285.5</v>
      </c>
      <c r="V2040" s="23">
        <f t="shared" si="156"/>
        <v>-1.3528621148989652E-2</v>
      </c>
      <c r="W2040" s="24">
        <f>Parametros!$B$4*H2040+Parametros!$B$5*K2040*100+Parametros!$B$6*P2040+Parametros!$B$7*(1-L2040)*100</f>
        <v>84.379500000000007</v>
      </c>
      <c r="X2040" s="16">
        <f>INDEX('Tasa Referencia'!$B$2:$B$37,MATCH(B2040,'Tasa Referencia'!$A$2:$A$37,0))</f>
        <v>9.5600000000000004E-2</v>
      </c>
      <c r="Y2040" s="16">
        <f>INDEX('Catalogo Proveedores'!$N$2:$N$101,MATCH(A2040,'Catalogo Proveedores'!$A$2:$A$101,0))</f>
        <v>1.7999999999999999E-2</v>
      </c>
      <c r="Z2040" s="14">
        <v>5.9899999999999997E-3</v>
      </c>
      <c r="AA2040" s="16">
        <f t="shared" si="157"/>
        <v>0.11959</v>
      </c>
      <c r="AB2040" s="25">
        <f t="shared" si="158"/>
        <v>9.4579923493884888E-3</v>
      </c>
      <c r="AC2040" s="23">
        <f t="shared" si="159"/>
        <v>-2.298661349837814E-2</v>
      </c>
    </row>
    <row r="2041" spans="1:29" x14ac:dyDescent="0.3">
      <c r="A2041" s="4" t="s">
        <v>189</v>
      </c>
      <c r="B2041" s="18">
        <v>45627</v>
      </c>
      <c r="C2041" s="4" t="s">
        <v>281</v>
      </c>
      <c r="D2041" s="4">
        <v>12</v>
      </c>
      <c r="E2041" s="15">
        <v>445803.84</v>
      </c>
      <c r="F2041" s="19">
        <v>1.081</v>
      </c>
      <c r="G2041" s="20">
        <v>0</v>
      </c>
      <c r="H2041" s="4">
        <v>76.8</v>
      </c>
      <c r="I2041" s="4">
        <v>6</v>
      </c>
      <c r="J2041" s="4">
        <v>1</v>
      </c>
      <c r="K2041" s="21">
        <v>0.89439999999999997</v>
      </c>
      <c r="L2041" s="21">
        <v>0.1187</v>
      </c>
      <c r="M2041" s="4">
        <v>0</v>
      </c>
      <c r="N2041" s="4">
        <v>0</v>
      </c>
      <c r="O2041" s="4">
        <v>0</v>
      </c>
      <c r="P2041" s="4">
        <v>90.5</v>
      </c>
      <c r="Q2041" s="15">
        <v>0</v>
      </c>
      <c r="R2041" s="15">
        <v>23298.48</v>
      </c>
      <c r="S2041" s="15">
        <v>16760.12</v>
      </c>
      <c r="T2041" s="15">
        <v>491763.33</v>
      </c>
      <c r="U2041" s="22">
        <f t="shared" si="155"/>
        <v>452342.2</v>
      </c>
      <c r="V2041" s="23">
        <f t="shared" si="156"/>
        <v>8.0162809211496114E-2</v>
      </c>
      <c r="W2041" s="24">
        <f>Parametros!$B$4*H2041+Parametros!$B$5*K2041*100+Parametros!$B$6*P2041+Parametros!$B$7*(1-L2041)*100</f>
        <v>85.031500000000008</v>
      </c>
      <c r="X2041" s="16">
        <f>INDEX('Tasa Referencia'!$B$2:$B$37,MATCH(B2041,'Tasa Referencia'!$A$2:$A$37,0))</f>
        <v>9.2399999999999996E-2</v>
      </c>
      <c r="Y2041" s="16">
        <f>INDEX('Catalogo Proveedores'!$N$2:$N$101,MATCH(A2041,'Catalogo Proveedores'!$A$2:$A$101,0))</f>
        <v>1.7999999999999999E-2</v>
      </c>
      <c r="Z2041" s="14">
        <v>6.5799999999999999E-3</v>
      </c>
      <c r="AA2041" s="16">
        <f t="shared" si="157"/>
        <v>0.11698</v>
      </c>
      <c r="AB2041" s="25">
        <f t="shared" si="158"/>
        <v>9.2616775789426953E-3</v>
      </c>
      <c r="AC2041" s="23">
        <f t="shared" si="159"/>
        <v>7.0901131632553419E-2</v>
      </c>
    </row>
    <row r="2042" spans="1:29" x14ac:dyDescent="0.3">
      <c r="A2042" s="4" t="s">
        <v>189</v>
      </c>
      <c r="B2042" s="18">
        <v>45658</v>
      </c>
      <c r="C2042" s="4" t="s">
        <v>282</v>
      </c>
      <c r="D2042" s="4">
        <v>1</v>
      </c>
      <c r="E2042" s="15">
        <v>494289.19</v>
      </c>
      <c r="F2042" s="19">
        <v>1.081</v>
      </c>
      <c r="G2042" s="20">
        <v>0</v>
      </c>
      <c r="H2042" s="4">
        <v>77.400000000000006</v>
      </c>
      <c r="I2042" s="4">
        <v>7</v>
      </c>
      <c r="J2042" s="4">
        <v>1</v>
      </c>
      <c r="K2042" s="21">
        <v>0.90969999999999995</v>
      </c>
      <c r="L2042" s="21">
        <v>0.1046</v>
      </c>
      <c r="M2042" s="4">
        <v>0</v>
      </c>
      <c r="N2042" s="4">
        <v>0</v>
      </c>
      <c r="O2042" s="4">
        <v>0</v>
      </c>
      <c r="P2042" s="4">
        <v>92.3</v>
      </c>
      <c r="Q2042" s="15">
        <v>0</v>
      </c>
      <c r="R2042" s="15">
        <v>24369.33</v>
      </c>
      <c r="S2042" s="15">
        <v>16492.07</v>
      </c>
      <c r="T2042" s="15">
        <v>586461.81000000006</v>
      </c>
      <c r="U2042" s="22">
        <f t="shared" si="155"/>
        <v>502166.45</v>
      </c>
      <c r="V2042" s="23">
        <f t="shared" si="156"/>
        <v>0.14373546335438284</v>
      </c>
      <c r="W2042" s="24">
        <f>Parametros!$B$4*H2042+Parametros!$B$5*K2042*100+Parametros!$B$6*P2042+Parametros!$B$7*(1-L2042)*100</f>
        <v>86.272000000000006</v>
      </c>
      <c r="X2042" s="16">
        <f>INDEX('Tasa Referencia'!$B$2:$B$37,MATCH(B2042,'Tasa Referencia'!$A$2:$A$37,0))</f>
        <v>8.8900000000000007E-2</v>
      </c>
      <c r="Y2042" s="16">
        <f>INDEX('Catalogo Proveedores'!$N$2:$N$101,MATCH(A2042,'Catalogo Proveedores'!$A$2:$A$101,0))</f>
        <v>1.7999999999999999E-2</v>
      </c>
      <c r="Z2042" s="14">
        <v>3.1800000000000001E-3</v>
      </c>
      <c r="AA2042" s="16">
        <f t="shared" si="157"/>
        <v>0.11008000000000001</v>
      </c>
      <c r="AB2042" s="25">
        <f t="shared" si="158"/>
        <v>8.740652089460621E-3</v>
      </c>
      <c r="AC2042" s="23">
        <f t="shared" si="159"/>
        <v>0.13499481126492222</v>
      </c>
    </row>
    <row r="2043" spans="1:29" x14ac:dyDescent="0.3">
      <c r="A2043" s="4" t="s">
        <v>189</v>
      </c>
      <c r="B2043" s="18">
        <v>45689</v>
      </c>
      <c r="C2043" s="4" t="s">
        <v>282</v>
      </c>
      <c r="D2043" s="4">
        <v>2</v>
      </c>
      <c r="E2043" s="15">
        <v>492379.91</v>
      </c>
      <c r="F2043" s="19">
        <v>1.081</v>
      </c>
      <c r="G2043" s="20">
        <v>0</v>
      </c>
      <c r="H2043" s="4">
        <v>75.099999999999994</v>
      </c>
      <c r="I2043" s="4">
        <v>6</v>
      </c>
      <c r="J2043" s="4">
        <v>0</v>
      </c>
      <c r="K2043" s="21">
        <v>0.91759999999999997</v>
      </c>
      <c r="L2043" s="21">
        <v>0.1434</v>
      </c>
      <c r="M2043" s="4">
        <v>0</v>
      </c>
      <c r="N2043" s="4">
        <v>0</v>
      </c>
      <c r="O2043" s="4">
        <v>0</v>
      </c>
      <c r="P2043" s="4">
        <v>94.1</v>
      </c>
      <c r="Q2043" s="15">
        <v>0</v>
      </c>
      <c r="R2043" s="15">
        <v>24374.06</v>
      </c>
      <c r="S2043" s="15">
        <v>21185.54</v>
      </c>
      <c r="T2043" s="15">
        <v>563662.21</v>
      </c>
      <c r="U2043" s="22">
        <f t="shared" si="155"/>
        <v>495568.43</v>
      </c>
      <c r="V2043" s="23">
        <f t="shared" si="156"/>
        <v>0.12080600542654789</v>
      </c>
      <c r="W2043" s="24">
        <f>Parametros!$B$4*H2043+Parametros!$B$5*K2043*100+Parametros!$B$6*P2043+Parametros!$B$7*(1-L2043)*100</f>
        <v>85.481999999999999</v>
      </c>
      <c r="X2043" s="16">
        <f>INDEX('Tasa Referencia'!$B$2:$B$37,MATCH(B2043,'Tasa Referencia'!$A$2:$A$37,0))</f>
        <v>8.8300000000000003E-2</v>
      </c>
      <c r="Y2043" s="16">
        <f>INDEX('Catalogo Proveedores'!$N$2:$N$101,MATCH(A2043,'Catalogo Proveedores'!$A$2:$A$101,0))</f>
        <v>1.7999999999999999E-2</v>
      </c>
      <c r="Z2043" s="14">
        <v>2.2000000000000001E-3</v>
      </c>
      <c r="AA2043" s="16">
        <f t="shared" si="157"/>
        <v>0.1085</v>
      </c>
      <c r="AB2043" s="25">
        <f t="shared" si="158"/>
        <v>8.6209271666739529E-3</v>
      </c>
      <c r="AC2043" s="23">
        <f t="shared" si="159"/>
        <v>0.11218507825987394</v>
      </c>
    </row>
    <row r="2044" spans="1:29" x14ac:dyDescent="0.3">
      <c r="A2044" s="4" t="s">
        <v>189</v>
      </c>
      <c r="B2044" s="18">
        <v>45717</v>
      </c>
      <c r="C2044" s="4" t="s">
        <v>282</v>
      </c>
      <c r="D2044" s="4">
        <v>3</v>
      </c>
      <c r="E2044" s="15">
        <v>485689.17</v>
      </c>
      <c r="F2044" s="19">
        <v>1.081</v>
      </c>
      <c r="G2044" s="20">
        <v>0</v>
      </c>
      <c r="H2044" s="4">
        <v>76.400000000000006</v>
      </c>
      <c r="I2044" s="4">
        <v>4</v>
      </c>
      <c r="J2044" s="4">
        <v>1</v>
      </c>
      <c r="K2044" s="21">
        <v>0.84230000000000005</v>
      </c>
      <c r="L2044" s="21">
        <v>9.6100000000000005E-2</v>
      </c>
      <c r="M2044" s="4">
        <v>0</v>
      </c>
      <c r="N2044" s="4">
        <v>0</v>
      </c>
      <c r="O2044" s="4">
        <v>0</v>
      </c>
      <c r="P2044" s="4">
        <v>91.2</v>
      </c>
      <c r="Q2044" s="15">
        <v>0</v>
      </c>
      <c r="R2044" s="15">
        <v>16582.169999999998</v>
      </c>
      <c r="S2044" s="15">
        <v>14978.85</v>
      </c>
      <c r="T2044" s="15">
        <v>515423.35</v>
      </c>
      <c r="U2044" s="22">
        <f t="shared" si="155"/>
        <v>487292.49</v>
      </c>
      <c r="V2044" s="23">
        <f t="shared" si="156"/>
        <v>5.4578163756065744E-2</v>
      </c>
      <c r="W2044" s="24">
        <f>Parametros!$B$4*H2044+Parametros!$B$5*K2044*100+Parametros!$B$6*P2044+Parametros!$B$7*(1-L2044)*100</f>
        <v>83.80749999999999</v>
      </c>
      <c r="X2044" s="16">
        <f>INDEX('Tasa Referencia'!$B$2:$B$37,MATCH(B2044,'Tasa Referencia'!$A$2:$A$37,0))</f>
        <v>8.6800000000000002E-2</v>
      </c>
      <c r="Y2044" s="16">
        <f>INDEX('Catalogo Proveedores'!$N$2:$N$101,MATCH(A2044,'Catalogo Proveedores'!$A$2:$A$101,0))</f>
        <v>1.7999999999999999E-2</v>
      </c>
      <c r="Z2044" s="14">
        <v>5.62E-3</v>
      </c>
      <c r="AA2044" s="16">
        <f t="shared" si="157"/>
        <v>0.11042</v>
      </c>
      <c r="AB2044" s="25">
        <f t="shared" si="158"/>
        <v>8.7663952554675184E-3</v>
      </c>
      <c r="AC2044" s="23">
        <f t="shared" si="159"/>
        <v>4.5811768500598225E-2</v>
      </c>
    </row>
    <row r="2045" spans="1:29" x14ac:dyDescent="0.3">
      <c r="A2045" s="4" t="s">
        <v>189</v>
      </c>
      <c r="B2045" s="18">
        <v>45748</v>
      </c>
      <c r="C2045" s="4" t="s">
        <v>282</v>
      </c>
      <c r="D2045" s="4">
        <v>4</v>
      </c>
      <c r="E2045" s="15">
        <v>519896</v>
      </c>
      <c r="F2045" s="19">
        <v>1.081</v>
      </c>
      <c r="G2045" s="20">
        <v>0</v>
      </c>
      <c r="H2045" s="4">
        <v>77.8</v>
      </c>
      <c r="I2045" s="4">
        <v>4</v>
      </c>
      <c r="J2045" s="4">
        <v>1</v>
      </c>
      <c r="K2045" s="21">
        <v>0.84550000000000003</v>
      </c>
      <c r="L2045" s="21">
        <v>7.8399999999999997E-2</v>
      </c>
      <c r="M2045" s="4">
        <v>1</v>
      </c>
      <c r="N2045" s="4">
        <v>0</v>
      </c>
      <c r="O2045" s="4">
        <v>0</v>
      </c>
      <c r="P2045" s="4">
        <v>89.3</v>
      </c>
      <c r="Q2045" s="15">
        <v>3946.83</v>
      </c>
      <c r="R2045" s="15">
        <v>17490.23</v>
      </c>
      <c r="S2045" s="15">
        <v>13260.72</v>
      </c>
      <c r="T2045" s="15">
        <v>536241.54</v>
      </c>
      <c r="U2045" s="22">
        <f t="shared" si="155"/>
        <v>528072.34000000008</v>
      </c>
      <c r="V2045" s="23">
        <f t="shared" si="156"/>
        <v>1.5234179731767801E-2</v>
      </c>
      <c r="W2045" s="24">
        <f>Parametros!$B$4*H2045+Parametros!$B$5*K2045*100+Parametros!$B$6*P2045+Parametros!$B$7*(1-L2045)*100</f>
        <v>84.278999999999996</v>
      </c>
      <c r="X2045" s="16">
        <f>INDEX('Tasa Referencia'!$B$2:$B$37,MATCH(B2045,'Tasa Referencia'!$A$2:$A$37,0))</f>
        <v>8.4000000000000005E-2</v>
      </c>
      <c r="Y2045" s="16">
        <f>INDEX('Catalogo Proveedores'!$N$2:$N$101,MATCH(A2045,'Catalogo Proveedores'!$A$2:$A$101,0))</f>
        <v>1.7999999999999999E-2</v>
      </c>
      <c r="Z2045" s="14">
        <v>5.2500000000000003E-3</v>
      </c>
      <c r="AA2045" s="16">
        <f t="shared" si="157"/>
        <v>0.10725000000000001</v>
      </c>
      <c r="AB2045" s="25">
        <f t="shared" si="158"/>
        <v>8.5260971976608424E-3</v>
      </c>
      <c r="AC2045" s="23">
        <f t="shared" si="159"/>
        <v>6.7080825341069589E-3</v>
      </c>
    </row>
    <row r="2046" spans="1:29" x14ac:dyDescent="0.3">
      <c r="A2046" s="4" t="s">
        <v>189</v>
      </c>
      <c r="B2046" s="18">
        <v>45778</v>
      </c>
      <c r="C2046" s="4" t="s">
        <v>282</v>
      </c>
      <c r="D2046" s="4">
        <v>5</v>
      </c>
      <c r="E2046" s="15">
        <v>528969.64</v>
      </c>
      <c r="F2046" s="19">
        <v>1.1620999999999999</v>
      </c>
      <c r="G2046" s="20">
        <v>7.4999999999999997E-2</v>
      </c>
      <c r="H2046" s="4">
        <v>75.8</v>
      </c>
      <c r="I2046" s="4">
        <v>5</v>
      </c>
      <c r="J2046" s="4">
        <v>2</v>
      </c>
      <c r="K2046" s="21">
        <v>0.64259999999999995</v>
      </c>
      <c r="L2046" s="21">
        <v>9.8400000000000001E-2</v>
      </c>
      <c r="M2046" s="4">
        <v>6</v>
      </c>
      <c r="N2046" s="4">
        <v>1</v>
      </c>
      <c r="O2046" s="4">
        <v>10.9</v>
      </c>
      <c r="P2046" s="4">
        <v>91.5</v>
      </c>
      <c r="Q2046" s="15">
        <v>54920.39</v>
      </c>
      <c r="R2046" s="15">
        <v>31730.560000000001</v>
      </c>
      <c r="S2046" s="15">
        <v>17735.53</v>
      </c>
      <c r="T2046" s="15">
        <v>502544.11</v>
      </c>
      <c r="U2046" s="22">
        <f t="shared" si="155"/>
        <v>597885.06000000006</v>
      </c>
      <c r="V2046" s="23">
        <f t="shared" si="156"/>
        <v>-0.18971658030177704</v>
      </c>
      <c r="W2046" s="24">
        <f>Parametros!$B$4*H2046+Parametros!$B$5*K2046*100+Parametros!$B$6*P2046+Parametros!$B$7*(1-L2046)*100</f>
        <v>77.631999999999991</v>
      </c>
      <c r="X2046" s="16">
        <f>INDEX('Tasa Referencia'!$B$2:$B$37,MATCH(B2046,'Tasa Referencia'!$A$2:$A$37,0))</f>
        <v>8.1699999999999995E-2</v>
      </c>
      <c r="Y2046" s="16">
        <f>INDEX('Catalogo Proveedores'!$N$2:$N$101,MATCH(A2046,'Catalogo Proveedores'!$A$2:$A$101,0))</f>
        <v>1.7999999999999999E-2</v>
      </c>
      <c r="Z2046" s="14">
        <v>8.1200000000000005E-3</v>
      </c>
      <c r="AA2046" s="16">
        <f t="shared" si="157"/>
        <v>0.10782</v>
      </c>
      <c r="AB2046" s="25">
        <f t="shared" si="158"/>
        <v>8.5693518288594284E-3</v>
      </c>
      <c r="AC2046" s="23">
        <f t="shared" si="159"/>
        <v>-0.19828593213063647</v>
      </c>
    </row>
    <row r="2047" spans="1:29" x14ac:dyDescent="0.3">
      <c r="A2047" s="4" t="s">
        <v>189</v>
      </c>
      <c r="B2047" s="18">
        <v>45809</v>
      </c>
      <c r="C2047" s="4" t="s">
        <v>282</v>
      </c>
      <c r="D2047" s="4">
        <v>6</v>
      </c>
      <c r="E2047" s="15">
        <v>512270.75</v>
      </c>
      <c r="F2047" s="19">
        <v>1.1881999999999999</v>
      </c>
      <c r="G2047" s="20">
        <v>2.24E-2</v>
      </c>
      <c r="H2047" s="4">
        <v>82.7</v>
      </c>
      <c r="I2047" s="4">
        <v>4</v>
      </c>
      <c r="J2047" s="4">
        <v>0</v>
      </c>
      <c r="K2047" s="21">
        <v>0.91749999999999998</v>
      </c>
      <c r="L2047" s="21">
        <v>5.67E-2</v>
      </c>
      <c r="M2047" s="4">
        <v>1</v>
      </c>
      <c r="N2047" s="4">
        <v>0</v>
      </c>
      <c r="O2047" s="4">
        <v>0</v>
      </c>
      <c r="P2047" s="4">
        <v>97.3</v>
      </c>
      <c r="Q2047" s="15">
        <v>1705.72</v>
      </c>
      <c r="R2047" s="15">
        <v>16032.2</v>
      </c>
      <c r="S2047" s="15">
        <v>8714.57</v>
      </c>
      <c r="T2047" s="15">
        <v>566975.51</v>
      </c>
      <c r="U2047" s="22">
        <f t="shared" si="155"/>
        <v>521294.09999999992</v>
      </c>
      <c r="V2047" s="23">
        <f t="shared" si="156"/>
        <v>8.0570340683674482E-2</v>
      </c>
      <c r="W2047" s="24">
        <f>Parametros!$B$4*H2047+Parametros!$B$5*K2047*100+Parametros!$B$6*P2047+Parametros!$B$7*(1-L2047)*100</f>
        <v>90.07950000000001</v>
      </c>
      <c r="X2047" s="16">
        <f>INDEX('Tasa Referencia'!$B$2:$B$37,MATCH(B2047,'Tasa Referencia'!$A$2:$A$37,0))</f>
        <v>8.1600000000000006E-2</v>
      </c>
      <c r="Y2047" s="16">
        <f>INDEX('Catalogo Proveedores'!$N$2:$N$101,MATCH(A2047,'Catalogo Proveedores'!$A$2:$A$101,0))</f>
        <v>1.7999999999999999E-2</v>
      </c>
      <c r="Z2047" s="14">
        <v>6.96E-3</v>
      </c>
      <c r="AA2047" s="16">
        <f t="shared" si="157"/>
        <v>0.10656</v>
      </c>
      <c r="AB2047" s="25">
        <f t="shared" si="158"/>
        <v>8.4737090105146962E-3</v>
      </c>
      <c r="AC2047" s="23">
        <f t="shared" si="159"/>
        <v>7.2096631673159786E-2</v>
      </c>
    </row>
    <row r="2048" spans="1:29" x14ac:dyDescent="0.3">
      <c r="A2048" s="4" t="s">
        <v>189</v>
      </c>
      <c r="B2048" s="18">
        <v>45839</v>
      </c>
      <c r="C2048" s="4" t="s">
        <v>282</v>
      </c>
      <c r="D2048" s="4">
        <v>7</v>
      </c>
      <c r="E2048" s="15">
        <v>529867.13</v>
      </c>
      <c r="F2048" s="19">
        <v>1.1881999999999999</v>
      </c>
      <c r="G2048" s="20">
        <v>0</v>
      </c>
      <c r="H2048" s="4">
        <v>85.9</v>
      </c>
      <c r="I2048" s="4">
        <v>5</v>
      </c>
      <c r="J2048" s="4">
        <v>1</v>
      </c>
      <c r="K2048" s="21">
        <v>0.84730000000000005</v>
      </c>
      <c r="L2048" s="21">
        <v>5.6599999999999998E-2</v>
      </c>
      <c r="M2048" s="4">
        <v>2</v>
      </c>
      <c r="N2048" s="4">
        <v>0</v>
      </c>
      <c r="O2048" s="4">
        <v>0</v>
      </c>
      <c r="P2048" s="4">
        <v>88.2</v>
      </c>
      <c r="Q2048" s="15">
        <v>21964.33</v>
      </c>
      <c r="R2048" s="15">
        <v>12101.65</v>
      </c>
      <c r="S2048" s="15">
        <v>10055.620000000001</v>
      </c>
      <c r="T2048" s="15">
        <v>552468.30000000005</v>
      </c>
      <c r="U2048" s="22">
        <f t="shared" si="155"/>
        <v>553877.49</v>
      </c>
      <c r="V2048" s="23">
        <f t="shared" si="156"/>
        <v>-2.550716484547519E-3</v>
      </c>
      <c r="W2048" s="24">
        <f>Parametros!$B$4*H2048+Parametros!$B$5*K2048*100+Parametros!$B$6*P2048+Parametros!$B$7*(1-L2048)*100</f>
        <v>87.275000000000006</v>
      </c>
      <c r="X2048" s="16">
        <f>INDEX('Tasa Referencia'!$B$2:$B$37,MATCH(B2048,'Tasa Referencia'!$A$2:$A$37,0))</f>
        <v>8.0699999999999994E-2</v>
      </c>
      <c r="Y2048" s="16">
        <f>INDEX('Catalogo Proveedores'!$N$2:$N$101,MATCH(A2048,'Catalogo Proveedores'!$A$2:$A$101,0))</f>
        <v>1.7999999999999999E-2</v>
      </c>
      <c r="Z2048" s="14">
        <v>7.3099999999999997E-3</v>
      </c>
      <c r="AA2048" s="16">
        <f t="shared" si="157"/>
        <v>0.10600999999999999</v>
      </c>
      <c r="AB2048" s="25">
        <f t="shared" si="158"/>
        <v>8.4319288587937358E-3</v>
      </c>
      <c r="AC2048" s="23">
        <f t="shared" si="159"/>
        <v>-1.0982645343341254E-2</v>
      </c>
    </row>
    <row r="2049" spans="1:29" x14ac:dyDescent="0.3">
      <c r="A2049" s="4" t="s">
        <v>189</v>
      </c>
      <c r="B2049" s="18">
        <v>45870</v>
      </c>
      <c r="C2049" s="4" t="s">
        <v>282</v>
      </c>
      <c r="D2049" s="4">
        <v>8</v>
      </c>
      <c r="E2049" s="15">
        <v>491976.62</v>
      </c>
      <c r="F2049" s="19">
        <v>1.1881999999999999</v>
      </c>
      <c r="G2049" s="20">
        <v>0</v>
      </c>
      <c r="H2049" s="4">
        <v>84.8</v>
      </c>
      <c r="I2049" s="4">
        <v>6</v>
      </c>
      <c r="J2049" s="4">
        <v>1</v>
      </c>
      <c r="K2049" s="21">
        <v>0.88839999999999997</v>
      </c>
      <c r="L2049" s="21">
        <v>8.1699999999999995E-2</v>
      </c>
      <c r="M2049" s="4">
        <v>1</v>
      </c>
      <c r="N2049" s="4">
        <v>1</v>
      </c>
      <c r="O2049" s="4">
        <v>2.8</v>
      </c>
      <c r="P2049" s="4">
        <v>84.7</v>
      </c>
      <c r="Q2049" s="15">
        <v>7647.29</v>
      </c>
      <c r="R2049" s="15">
        <v>25643.03</v>
      </c>
      <c r="S2049" s="15">
        <v>13045.78</v>
      </c>
      <c r="T2049" s="15">
        <v>520868.44</v>
      </c>
      <c r="U2049" s="22">
        <f t="shared" si="155"/>
        <v>512221.15999999992</v>
      </c>
      <c r="V2049" s="23">
        <f t="shared" si="156"/>
        <v>1.6601658568524684E-2</v>
      </c>
      <c r="W2049" s="24">
        <f>Parametros!$B$4*H2049+Parametros!$B$5*K2049*100+Parametros!$B$6*P2049+Parametros!$B$7*(1-L2049)*100</f>
        <v>87.046499999999995</v>
      </c>
      <c r="X2049" s="16">
        <f>INDEX('Tasa Referencia'!$B$2:$B$37,MATCH(B2049,'Tasa Referencia'!$A$2:$A$37,0))</f>
        <v>7.7399999999999997E-2</v>
      </c>
      <c r="Y2049" s="16">
        <f>INDEX('Catalogo Proveedores'!$N$2:$N$101,MATCH(A2049,'Catalogo Proveedores'!$A$2:$A$101,0))</f>
        <v>1.7999999999999999E-2</v>
      </c>
      <c r="Z2049" s="14">
        <v>7.5700000000000003E-3</v>
      </c>
      <c r="AA2049" s="16">
        <f t="shared" si="157"/>
        <v>0.10297000000000001</v>
      </c>
      <c r="AB2049" s="25">
        <f t="shared" si="158"/>
        <v>8.200654435884136E-3</v>
      </c>
      <c r="AC2049" s="23">
        <f t="shared" si="159"/>
        <v>8.401004132640548E-3</v>
      </c>
    </row>
    <row r="2050" spans="1:29" x14ac:dyDescent="0.3">
      <c r="A2050" s="4" t="s">
        <v>189</v>
      </c>
      <c r="B2050" s="18">
        <v>45901</v>
      </c>
      <c r="C2050" s="4" t="s">
        <v>282</v>
      </c>
      <c r="D2050" s="4">
        <v>9</v>
      </c>
      <c r="E2050" s="15">
        <v>527228.21</v>
      </c>
      <c r="F2050" s="19">
        <v>1.1881999999999999</v>
      </c>
      <c r="G2050" s="20">
        <v>0</v>
      </c>
      <c r="H2050" s="4">
        <v>84.9</v>
      </c>
      <c r="I2050" s="4">
        <v>4</v>
      </c>
      <c r="J2050" s="4">
        <v>0</v>
      </c>
      <c r="K2050" s="21">
        <v>0.88009999999999999</v>
      </c>
      <c r="L2050" s="21">
        <v>7.22E-2</v>
      </c>
      <c r="M2050" s="4">
        <v>0</v>
      </c>
      <c r="N2050" s="4">
        <v>1</v>
      </c>
      <c r="O2050" s="4">
        <v>22.7</v>
      </c>
      <c r="P2050" s="4">
        <v>90.7</v>
      </c>
      <c r="Q2050" s="15">
        <v>25040.02</v>
      </c>
      <c r="R2050" s="15">
        <v>12733.79</v>
      </c>
      <c r="S2050" s="15">
        <v>11427</v>
      </c>
      <c r="T2050" s="15">
        <v>562319.56000000006</v>
      </c>
      <c r="U2050" s="22">
        <f t="shared" ref="U2050:U2113" si="160">E2050+Q2050+R2050-S2050</f>
        <v>553575.02</v>
      </c>
      <c r="V2050" s="23">
        <f t="shared" ref="V2050:V2113" si="161">IF(T2050=0,0,(T2050-U2050)/T2050)</f>
        <v>1.5550837321042213E-2</v>
      </c>
      <c r="W2050" s="24">
        <f>Parametros!$B$4*H2050+Parametros!$B$5*K2050*100+Parametros!$B$6*P2050+Parametros!$B$7*(1-L2050)*100</f>
        <v>88.174999999999997</v>
      </c>
      <c r="X2050" s="16">
        <f>INDEX('Tasa Referencia'!$B$2:$B$37,MATCH(B2050,'Tasa Referencia'!$A$2:$A$37,0))</f>
        <v>7.4899999999999994E-2</v>
      </c>
      <c r="Y2050" s="16">
        <f>INDEX('Catalogo Proveedores'!$N$2:$N$101,MATCH(A2050,'Catalogo Proveedores'!$A$2:$A$101,0))</f>
        <v>1.7999999999999999E-2</v>
      </c>
      <c r="Z2050" s="14">
        <v>7.9000000000000008E-3</v>
      </c>
      <c r="AA2050" s="16">
        <f t="shared" ref="AA2050:AA2113" si="162">X2050+Y2050+Z2050</f>
        <v>0.1008</v>
      </c>
      <c r="AB2050" s="25">
        <f t="shared" ref="AB2050:AB2113" si="163">(1+AA2050)^(1/12)-1</f>
        <v>8.0352094170905719E-3</v>
      </c>
      <c r="AC2050" s="23">
        <f t="shared" ref="AC2050:AC2113" si="164">V2050-AB2050</f>
        <v>7.5156279039516414E-3</v>
      </c>
    </row>
    <row r="2051" spans="1:29" x14ac:dyDescent="0.3">
      <c r="A2051" s="4" t="s">
        <v>189</v>
      </c>
      <c r="B2051" s="18">
        <v>45931</v>
      </c>
      <c r="C2051" s="4" t="s">
        <v>282</v>
      </c>
      <c r="D2051" s="4">
        <v>10</v>
      </c>
      <c r="E2051" s="15">
        <v>522872.73</v>
      </c>
      <c r="F2051" s="19">
        <v>1.1881999999999999</v>
      </c>
      <c r="G2051" s="20">
        <v>0</v>
      </c>
      <c r="H2051" s="4">
        <v>86.5</v>
      </c>
      <c r="I2051" s="4">
        <v>5</v>
      </c>
      <c r="J2051" s="4">
        <v>1</v>
      </c>
      <c r="K2051" s="21">
        <v>0.8528</v>
      </c>
      <c r="L2051" s="21">
        <v>5.2600000000000001E-2</v>
      </c>
      <c r="M2051" s="4">
        <v>1</v>
      </c>
      <c r="N2051" s="4">
        <v>1</v>
      </c>
      <c r="O2051" s="4">
        <v>128.4</v>
      </c>
      <c r="P2051" s="4">
        <v>92.8</v>
      </c>
      <c r="Q2051" s="15">
        <v>307170.11</v>
      </c>
      <c r="R2051" s="15">
        <v>15188.62</v>
      </c>
      <c r="S2051" s="15">
        <v>9299.07</v>
      </c>
      <c r="T2051" s="15">
        <v>565768.19999999995</v>
      </c>
      <c r="U2051" s="22">
        <f t="shared" si="160"/>
        <v>835932.39</v>
      </c>
      <c r="V2051" s="23">
        <f t="shared" si="161"/>
        <v>-0.4775174532608939</v>
      </c>
      <c r="W2051" s="24">
        <f>Parametros!$B$4*H2051+Parametros!$B$5*K2051*100+Parametros!$B$6*P2051+Parametros!$B$7*(1-L2051)*100</f>
        <v>88.63</v>
      </c>
      <c r="X2051" s="16">
        <f>INDEX('Tasa Referencia'!$B$2:$B$37,MATCH(B2051,'Tasa Referencia'!$A$2:$A$37,0))</f>
        <v>7.4300000000000005E-2</v>
      </c>
      <c r="Y2051" s="16">
        <f>INDEX('Catalogo Proveedores'!$N$2:$N$101,MATCH(A2051,'Catalogo Proveedores'!$A$2:$A$101,0))</f>
        <v>1.7999999999999999E-2</v>
      </c>
      <c r="Z2051" s="14">
        <v>6.5300000000000002E-3</v>
      </c>
      <c r="AA2051" s="16">
        <f t="shared" si="162"/>
        <v>9.8830000000000001E-2</v>
      </c>
      <c r="AB2051" s="25">
        <f t="shared" si="163"/>
        <v>7.8847536820445541E-3</v>
      </c>
      <c r="AC2051" s="23">
        <f t="shared" si="164"/>
        <v>-0.48540220694293845</v>
      </c>
    </row>
    <row r="2052" spans="1:29" x14ac:dyDescent="0.3">
      <c r="A2052" s="4" t="s">
        <v>189</v>
      </c>
      <c r="B2052" s="18">
        <v>45962</v>
      </c>
      <c r="C2052" s="4" t="s">
        <v>282</v>
      </c>
      <c r="D2052" s="4">
        <v>11</v>
      </c>
      <c r="E2052" s="15">
        <v>445878.79</v>
      </c>
      <c r="F2052" s="19">
        <v>1.1881999999999999</v>
      </c>
      <c r="G2052" s="20">
        <v>0</v>
      </c>
      <c r="H2052" s="4">
        <v>84.8</v>
      </c>
      <c r="I2052" s="4">
        <v>8</v>
      </c>
      <c r="J2052" s="4">
        <v>1</v>
      </c>
      <c r="K2052" s="21">
        <v>0.92220000000000002</v>
      </c>
      <c r="L2052" s="21">
        <v>5.79E-2</v>
      </c>
      <c r="M2052" s="4">
        <v>0</v>
      </c>
      <c r="N2052" s="4">
        <v>0</v>
      </c>
      <c r="O2052" s="4">
        <v>0</v>
      </c>
      <c r="P2052" s="4">
        <v>92.5</v>
      </c>
      <c r="Q2052" s="15">
        <v>0</v>
      </c>
      <c r="R2052" s="15">
        <v>8552.2000000000007</v>
      </c>
      <c r="S2052" s="15">
        <v>8640.58</v>
      </c>
      <c r="T2052" s="15">
        <v>485820.77</v>
      </c>
      <c r="U2052" s="22">
        <f t="shared" si="160"/>
        <v>445790.41</v>
      </c>
      <c r="V2052" s="23">
        <f t="shared" si="161"/>
        <v>8.2397382886697165E-2</v>
      </c>
      <c r="W2052" s="24">
        <f>Parametros!$B$4*H2052+Parametros!$B$5*K2052*100+Parametros!$B$6*P2052+Parametros!$B$7*(1-L2052)*100</f>
        <v>89.977500000000006</v>
      </c>
      <c r="X2052" s="16">
        <f>INDEX('Tasa Referencia'!$B$2:$B$37,MATCH(B2052,'Tasa Referencia'!$A$2:$A$37,0))</f>
        <v>7.2800000000000004E-2</v>
      </c>
      <c r="Y2052" s="16">
        <f>INDEX('Catalogo Proveedores'!$N$2:$N$101,MATCH(A2052,'Catalogo Proveedores'!$A$2:$A$101,0))</f>
        <v>1.7999999999999999E-2</v>
      </c>
      <c r="Z2052" s="14">
        <v>4.45E-3</v>
      </c>
      <c r="AA2052" s="16">
        <f t="shared" si="162"/>
        <v>9.5250000000000001E-2</v>
      </c>
      <c r="AB2052" s="25">
        <f t="shared" si="163"/>
        <v>7.6107025956237973E-3</v>
      </c>
      <c r="AC2052" s="23">
        <f t="shared" si="164"/>
        <v>7.4786680291073368E-2</v>
      </c>
    </row>
    <row r="2053" spans="1:29" x14ac:dyDescent="0.3">
      <c r="A2053" s="4" t="s">
        <v>189</v>
      </c>
      <c r="B2053" s="18">
        <v>45992</v>
      </c>
      <c r="C2053" s="4" t="s">
        <v>282</v>
      </c>
      <c r="D2053" s="4">
        <v>12</v>
      </c>
      <c r="E2053" s="15">
        <v>459911.96</v>
      </c>
      <c r="F2053" s="19">
        <v>1.1881999999999999</v>
      </c>
      <c r="G2053" s="20">
        <v>0</v>
      </c>
      <c r="H2053" s="4">
        <v>83.6</v>
      </c>
      <c r="I2053" s="4">
        <v>7</v>
      </c>
      <c r="J2053" s="4">
        <v>1</v>
      </c>
      <c r="K2053" s="21">
        <v>0.90200000000000002</v>
      </c>
      <c r="L2053" s="21">
        <v>8.7400000000000005E-2</v>
      </c>
      <c r="M2053" s="4">
        <v>2</v>
      </c>
      <c r="N2053" s="4">
        <v>0</v>
      </c>
      <c r="O2053" s="4">
        <v>0</v>
      </c>
      <c r="P2053" s="4">
        <v>86.5</v>
      </c>
      <c r="Q2053" s="15">
        <v>11881.21</v>
      </c>
      <c r="R2053" s="15">
        <v>15913.98</v>
      </c>
      <c r="S2053" s="15">
        <v>12982.38</v>
      </c>
      <c r="T2053" s="15">
        <v>501937.01</v>
      </c>
      <c r="U2053" s="22">
        <f t="shared" si="160"/>
        <v>474724.77</v>
      </c>
      <c r="V2053" s="23">
        <f t="shared" si="161"/>
        <v>5.4214452128166418E-2</v>
      </c>
      <c r="W2053" s="24">
        <f>Parametros!$B$4*H2053+Parametros!$B$5*K2053*100+Parametros!$B$6*P2053+Parametros!$B$7*(1-L2053)*100</f>
        <v>87.308999999999983</v>
      </c>
      <c r="X2053" s="16">
        <f>INDEX('Tasa Referencia'!$B$2:$B$37,MATCH(B2053,'Tasa Referencia'!$A$2:$A$37,0))</f>
        <v>6.9599999999999995E-2</v>
      </c>
      <c r="Y2053" s="16">
        <f>INDEX('Catalogo Proveedores'!$N$2:$N$101,MATCH(A2053,'Catalogo Proveedores'!$A$2:$A$101,0))</f>
        <v>1.7999999999999999E-2</v>
      </c>
      <c r="Z2053" s="14">
        <v>6.79E-3</v>
      </c>
      <c r="AA2053" s="16">
        <f t="shared" si="162"/>
        <v>9.4390000000000002E-2</v>
      </c>
      <c r="AB2053" s="25">
        <f t="shared" si="163"/>
        <v>7.5447467849667493E-3</v>
      </c>
      <c r="AC2053" s="23">
        <f t="shared" si="164"/>
        <v>4.6669705343199669E-2</v>
      </c>
    </row>
    <row r="2054" spans="1:29" x14ac:dyDescent="0.3">
      <c r="A2054" s="4" t="s">
        <v>191</v>
      </c>
      <c r="B2054" s="18">
        <v>44927</v>
      </c>
      <c r="C2054" s="4" t="s">
        <v>279</v>
      </c>
      <c r="D2054" s="4">
        <v>1</v>
      </c>
      <c r="E2054" s="15">
        <v>294107.42</v>
      </c>
      <c r="F2054" s="19">
        <v>1</v>
      </c>
      <c r="G2054" s="20">
        <v>0</v>
      </c>
      <c r="H2054" s="4">
        <v>69.400000000000006</v>
      </c>
      <c r="I2054" s="4">
        <v>6</v>
      </c>
      <c r="J2054" s="4">
        <v>2</v>
      </c>
      <c r="K2054" s="21">
        <v>0.67820000000000003</v>
      </c>
      <c r="L2054" s="21">
        <v>9.8400000000000001E-2</v>
      </c>
      <c r="M2054" s="4">
        <v>1</v>
      </c>
      <c r="N2054" s="4">
        <v>1</v>
      </c>
      <c r="O2054" s="4">
        <v>3.4</v>
      </c>
      <c r="P2054" s="4">
        <v>96.6</v>
      </c>
      <c r="Q2054" s="15">
        <v>5781.34</v>
      </c>
      <c r="R2054" s="15">
        <v>10202</v>
      </c>
      <c r="S2054" s="15">
        <v>9861.91</v>
      </c>
      <c r="T2054" s="15">
        <v>296866.15999999997</v>
      </c>
      <c r="U2054" s="22">
        <f t="shared" si="160"/>
        <v>300228.85000000003</v>
      </c>
      <c r="V2054" s="23">
        <f t="shared" si="161"/>
        <v>-1.1327293080491426E-2</v>
      </c>
      <c r="W2054" s="24">
        <f>Parametros!$B$4*H2054+Parametros!$B$5*K2054*100+Parametros!$B$6*P2054+Parametros!$B$7*(1-L2054)*100</f>
        <v>77.47999999999999</v>
      </c>
      <c r="X2054" s="16">
        <f>INDEX('Tasa Referencia'!$B$2:$B$37,MATCH(B2054,'Tasa Referencia'!$A$2:$A$37,0))</f>
        <v>0.1125</v>
      </c>
      <c r="Y2054" s="16">
        <f>INDEX('Catalogo Proveedores'!$N$2:$N$101,MATCH(A2054,'Catalogo Proveedores'!$A$2:$A$101,0))</f>
        <v>3.0200000000000001E-2</v>
      </c>
      <c r="Z2054" s="14">
        <v>5.3699999999999998E-3</v>
      </c>
      <c r="AA2054" s="16">
        <f t="shared" si="162"/>
        <v>0.14806999999999998</v>
      </c>
      <c r="AB2054" s="25">
        <f t="shared" si="163"/>
        <v>1.1573314502812293E-2</v>
      </c>
      <c r="AC2054" s="23">
        <f t="shared" si="164"/>
        <v>-2.2900607583303721E-2</v>
      </c>
    </row>
    <row r="2055" spans="1:29" x14ac:dyDescent="0.3">
      <c r="A2055" s="4" t="s">
        <v>191</v>
      </c>
      <c r="B2055" s="18">
        <v>44958</v>
      </c>
      <c r="C2055" s="4" t="s">
        <v>279</v>
      </c>
      <c r="D2055" s="4">
        <v>2</v>
      </c>
      <c r="E2055" s="15">
        <v>294473.28000000003</v>
      </c>
      <c r="F2055" s="19">
        <v>1</v>
      </c>
      <c r="G2055" s="20">
        <v>0</v>
      </c>
      <c r="H2055" s="4">
        <v>70.099999999999994</v>
      </c>
      <c r="I2055" s="4">
        <v>5</v>
      </c>
      <c r="J2055" s="4">
        <v>1</v>
      </c>
      <c r="K2055" s="21">
        <v>0.76439999999999997</v>
      </c>
      <c r="L2055" s="21">
        <v>0.1731</v>
      </c>
      <c r="M2055" s="4">
        <v>2</v>
      </c>
      <c r="N2055" s="4">
        <v>0</v>
      </c>
      <c r="O2055" s="4">
        <v>0</v>
      </c>
      <c r="P2055" s="4">
        <v>100</v>
      </c>
      <c r="Q2055" s="15">
        <v>4436.2</v>
      </c>
      <c r="R2055" s="15">
        <v>19644.88</v>
      </c>
      <c r="S2055" s="15">
        <v>15884.02</v>
      </c>
      <c r="T2055" s="15">
        <v>308956.59000000003</v>
      </c>
      <c r="U2055" s="22">
        <f t="shared" si="160"/>
        <v>302670.34000000003</v>
      </c>
      <c r="V2055" s="23">
        <f t="shared" si="161"/>
        <v>2.0346709549066422E-2</v>
      </c>
      <c r="W2055" s="24">
        <f>Parametros!$B$4*H2055+Parametros!$B$5*K2055*100+Parametros!$B$6*P2055+Parametros!$B$7*(1-L2055)*100</f>
        <v>79.870499999999979</v>
      </c>
      <c r="X2055" s="16">
        <f>INDEX('Tasa Referencia'!$B$2:$B$37,MATCH(B2055,'Tasa Referencia'!$A$2:$A$37,0))</f>
        <v>0.11409999999999999</v>
      </c>
      <c r="Y2055" s="16">
        <f>INDEX('Catalogo Proveedores'!$N$2:$N$101,MATCH(A2055,'Catalogo Proveedores'!$A$2:$A$101,0))</f>
        <v>3.0200000000000001E-2</v>
      </c>
      <c r="Z2055" s="14">
        <v>5.1200000000000004E-3</v>
      </c>
      <c r="AA2055" s="16">
        <f t="shared" si="162"/>
        <v>0.14942</v>
      </c>
      <c r="AB2055" s="25">
        <f t="shared" si="163"/>
        <v>1.1672385735893354E-2</v>
      </c>
      <c r="AC2055" s="23">
        <f t="shared" si="164"/>
        <v>8.6743238131730682E-3</v>
      </c>
    </row>
    <row r="2056" spans="1:29" x14ac:dyDescent="0.3">
      <c r="A2056" s="4" t="s">
        <v>191</v>
      </c>
      <c r="B2056" s="18">
        <v>44986</v>
      </c>
      <c r="C2056" s="4" t="s">
        <v>279</v>
      </c>
      <c r="D2056" s="4">
        <v>3</v>
      </c>
      <c r="E2056" s="15">
        <v>304250.83</v>
      </c>
      <c r="F2056" s="19">
        <v>1</v>
      </c>
      <c r="G2056" s="20">
        <v>0</v>
      </c>
      <c r="H2056" s="4">
        <v>70.7</v>
      </c>
      <c r="I2056" s="4">
        <v>4</v>
      </c>
      <c r="J2056" s="4">
        <v>2</v>
      </c>
      <c r="K2056" s="21">
        <v>0.61029999999999995</v>
      </c>
      <c r="L2056" s="21">
        <v>8.1799999999999998E-2</v>
      </c>
      <c r="M2056" s="4">
        <v>4</v>
      </c>
      <c r="N2056" s="4">
        <v>1</v>
      </c>
      <c r="O2056" s="4">
        <v>15.1</v>
      </c>
      <c r="P2056" s="4">
        <v>99.1</v>
      </c>
      <c r="Q2056" s="15">
        <v>27066.47</v>
      </c>
      <c r="R2056" s="15">
        <v>7801.2</v>
      </c>
      <c r="S2056" s="15">
        <v>8680.58</v>
      </c>
      <c r="T2056" s="15">
        <v>298849.76</v>
      </c>
      <c r="U2056" s="22">
        <f t="shared" si="160"/>
        <v>330437.92000000004</v>
      </c>
      <c r="V2056" s="23">
        <f t="shared" si="161"/>
        <v>-0.10569913122901632</v>
      </c>
      <c r="W2056" s="24">
        <f>Parametros!$B$4*H2056+Parametros!$B$5*K2056*100+Parametros!$B$6*P2056+Parametros!$B$7*(1-L2056)*100</f>
        <v>76.647000000000006</v>
      </c>
      <c r="X2056" s="16">
        <f>INDEX('Tasa Referencia'!$B$2:$B$37,MATCH(B2056,'Tasa Referencia'!$A$2:$A$37,0))</f>
        <v>0.114</v>
      </c>
      <c r="Y2056" s="16">
        <f>INDEX('Catalogo Proveedores'!$N$2:$N$101,MATCH(A2056,'Catalogo Proveedores'!$A$2:$A$101,0))</f>
        <v>3.0200000000000001E-2</v>
      </c>
      <c r="Z2056" s="14">
        <v>2.49E-3</v>
      </c>
      <c r="AA2056" s="16">
        <f t="shared" si="162"/>
        <v>0.14668999999999999</v>
      </c>
      <c r="AB2056" s="25">
        <f t="shared" si="163"/>
        <v>1.1471931250919942E-2</v>
      </c>
      <c r="AC2056" s="23">
        <f t="shared" si="164"/>
        <v>-0.11717106247993626</v>
      </c>
    </row>
    <row r="2057" spans="1:29" x14ac:dyDescent="0.3">
      <c r="A2057" s="4" t="s">
        <v>191</v>
      </c>
      <c r="B2057" s="18">
        <v>45017</v>
      </c>
      <c r="C2057" s="4" t="s">
        <v>279</v>
      </c>
      <c r="D2057" s="4">
        <v>4</v>
      </c>
      <c r="E2057" s="15">
        <v>318987.15000000002</v>
      </c>
      <c r="F2057" s="19">
        <v>1.0911999999999999</v>
      </c>
      <c r="G2057" s="20">
        <v>9.1200000000000003E-2</v>
      </c>
      <c r="H2057" s="4">
        <v>69.400000000000006</v>
      </c>
      <c r="I2057" s="4">
        <v>5</v>
      </c>
      <c r="J2057" s="4">
        <v>1</v>
      </c>
      <c r="K2057" s="21">
        <v>0.78180000000000005</v>
      </c>
      <c r="L2057" s="21">
        <v>0.1772</v>
      </c>
      <c r="M2057" s="4">
        <v>2</v>
      </c>
      <c r="N2057" s="4">
        <v>0</v>
      </c>
      <c r="O2057" s="4">
        <v>0</v>
      </c>
      <c r="P2057" s="4">
        <v>93.7</v>
      </c>
      <c r="Q2057" s="15">
        <v>5510.44</v>
      </c>
      <c r="R2057" s="15">
        <v>22406.799999999999</v>
      </c>
      <c r="S2057" s="15">
        <v>17596.330000000002</v>
      </c>
      <c r="T2057" s="15">
        <v>348198.29</v>
      </c>
      <c r="U2057" s="22">
        <f t="shared" si="160"/>
        <v>329308.06</v>
      </c>
      <c r="V2057" s="23">
        <f t="shared" si="161"/>
        <v>5.4251357753652328E-2</v>
      </c>
      <c r="W2057" s="24">
        <f>Parametros!$B$4*H2057+Parametros!$B$5*K2057*100+Parametros!$B$6*P2057+Parametros!$B$7*(1-L2057)*100</f>
        <v>78.826000000000008</v>
      </c>
      <c r="X2057" s="16">
        <f>INDEX('Tasa Referencia'!$B$2:$B$37,MATCH(B2057,'Tasa Referencia'!$A$2:$A$37,0))</f>
        <v>0.1119</v>
      </c>
      <c r="Y2057" s="16">
        <f>INDEX('Catalogo Proveedores'!$N$2:$N$101,MATCH(A2057,'Catalogo Proveedores'!$A$2:$A$101,0))</f>
        <v>3.0200000000000001E-2</v>
      </c>
      <c r="Z2057" s="14">
        <v>-8.0000000000000004E-4</v>
      </c>
      <c r="AA2057" s="16">
        <f t="shared" si="162"/>
        <v>0.14130000000000001</v>
      </c>
      <c r="AB2057" s="25">
        <f t="shared" si="163"/>
        <v>1.1074874325088357E-2</v>
      </c>
      <c r="AC2057" s="23">
        <f t="shared" si="164"/>
        <v>4.3176483428563971E-2</v>
      </c>
    </row>
    <row r="2058" spans="1:29" x14ac:dyDescent="0.3">
      <c r="A2058" s="4" t="s">
        <v>191</v>
      </c>
      <c r="B2058" s="18">
        <v>45047</v>
      </c>
      <c r="C2058" s="4" t="s">
        <v>279</v>
      </c>
      <c r="D2058" s="4">
        <v>5</v>
      </c>
      <c r="E2058" s="15">
        <v>352521.02</v>
      </c>
      <c r="F2058" s="19">
        <v>1.0911999999999999</v>
      </c>
      <c r="G2058" s="20">
        <v>0</v>
      </c>
      <c r="H2058" s="4">
        <v>69.099999999999994</v>
      </c>
      <c r="I2058" s="4">
        <v>4</v>
      </c>
      <c r="J2058" s="4">
        <v>1</v>
      </c>
      <c r="K2058" s="21">
        <v>0.79569999999999996</v>
      </c>
      <c r="L2058" s="21">
        <v>8.1299999999999997E-2</v>
      </c>
      <c r="M2058" s="4">
        <v>0</v>
      </c>
      <c r="N2058" s="4">
        <v>1</v>
      </c>
      <c r="O2058" s="4">
        <v>3.5</v>
      </c>
      <c r="P2058" s="4">
        <v>100</v>
      </c>
      <c r="Q2058" s="15">
        <v>2573.4899999999998</v>
      </c>
      <c r="R2058" s="15">
        <v>12155.65</v>
      </c>
      <c r="S2058" s="15">
        <v>9298.09</v>
      </c>
      <c r="T2058" s="15">
        <v>371523.91</v>
      </c>
      <c r="U2058" s="22">
        <f t="shared" si="160"/>
        <v>357952.07</v>
      </c>
      <c r="V2058" s="23">
        <f t="shared" si="161"/>
        <v>3.6530192632824005E-2</v>
      </c>
      <c r="W2058" s="24">
        <f>Parametros!$B$4*H2058+Parametros!$B$5*K2058*100+Parametros!$B$6*P2058+Parametros!$B$7*(1-L2058)*100</f>
        <v>81.836500000000001</v>
      </c>
      <c r="X2058" s="16">
        <f>INDEX('Tasa Referencia'!$B$2:$B$37,MATCH(B2058,'Tasa Referencia'!$A$2:$A$37,0))</f>
        <v>0.11210000000000001</v>
      </c>
      <c r="Y2058" s="16">
        <f>INDEX('Catalogo Proveedores'!$N$2:$N$101,MATCH(A2058,'Catalogo Proveedores'!$A$2:$A$101,0))</f>
        <v>3.0200000000000001E-2</v>
      </c>
      <c r="Z2058" s="14">
        <v>1.33E-3</v>
      </c>
      <c r="AA2058" s="16">
        <f t="shared" si="162"/>
        <v>0.14363000000000001</v>
      </c>
      <c r="AB2058" s="25">
        <f t="shared" si="163"/>
        <v>1.1246725357328735E-2</v>
      </c>
      <c r="AC2058" s="23">
        <f t="shared" si="164"/>
        <v>2.5283467275495269E-2</v>
      </c>
    </row>
    <row r="2059" spans="1:29" x14ac:dyDescent="0.3">
      <c r="A2059" s="4" t="s">
        <v>191</v>
      </c>
      <c r="B2059" s="18">
        <v>45078</v>
      </c>
      <c r="C2059" s="4" t="s">
        <v>279</v>
      </c>
      <c r="D2059" s="4">
        <v>6</v>
      </c>
      <c r="E2059" s="15">
        <v>341082.92</v>
      </c>
      <c r="F2059" s="19">
        <v>1.0911999999999999</v>
      </c>
      <c r="G2059" s="20">
        <v>0</v>
      </c>
      <c r="H2059" s="4">
        <v>67.5</v>
      </c>
      <c r="I2059" s="4">
        <v>6</v>
      </c>
      <c r="J2059" s="4">
        <v>2</v>
      </c>
      <c r="K2059" s="21">
        <v>0.74329999999999996</v>
      </c>
      <c r="L2059" s="21">
        <v>0.10100000000000001</v>
      </c>
      <c r="M2059" s="4">
        <v>1</v>
      </c>
      <c r="N2059" s="4">
        <v>0</v>
      </c>
      <c r="O2059" s="4">
        <v>0</v>
      </c>
      <c r="P2059" s="4">
        <v>96.6</v>
      </c>
      <c r="Q2059" s="15">
        <v>623.01</v>
      </c>
      <c r="R2059" s="15">
        <v>16329.75</v>
      </c>
      <c r="S2059" s="15">
        <v>11694.88</v>
      </c>
      <c r="T2059" s="15">
        <v>356260.41</v>
      </c>
      <c r="U2059" s="22">
        <f t="shared" si="160"/>
        <v>346340.8</v>
      </c>
      <c r="V2059" s="23">
        <f t="shared" si="161"/>
        <v>2.7843705675856565E-2</v>
      </c>
      <c r="W2059" s="24">
        <f>Parametros!$B$4*H2059+Parametros!$B$5*K2059*100+Parametros!$B$6*P2059+Parametros!$B$7*(1-L2059)*100</f>
        <v>78.728999999999999</v>
      </c>
      <c r="X2059" s="16">
        <f>INDEX('Tasa Referencia'!$B$2:$B$37,MATCH(B2059,'Tasa Referencia'!$A$2:$A$37,0))</f>
        <v>0.1119</v>
      </c>
      <c r="Y2059" s="16">
        <f>INDEX('Catalogo Proveedores'!$N$2:$N$101,MATCH(A2059,'Catalogo Proveedores'!$A$2:$A$101,0))</f>
        <v>3.0200000000000001E-2</v>
      </c>
      <c r="Z2059" s="14">
        <v>7.6000000000000004E-4</v>
      </c>
      <c r="AA2059" s="16">
        <f t="shared" si="162"/>
        <v>0.14286000000000001</v>
      </c>
      <c r="AB2059" s="25">
        <f t="shared" si="163"/>
        <v>1.1189968920131133E-2</v>
      </c>
      <c r="AC2059" s="23">
        <f t="shared" si="164"/>
        <v>1.6653736755725432E-2</v>
      </c>
    </row>
    <row r="2060" spans="1:29" x14ac:dyDescent="0.3">
      <c r="A2060" s="4" t="s">
        <v>191</v>
      </c>
      <c r="B2060" s="18">
        <v>45108</v>
      </c>
      <c r="C2060" s="4" t="s">
        <v>279</v>
      </c>
      <c r="D2060" s="4">
        <v>7</v>
      </c>
      <c r="E2060" s="15">
        <v>336001.16</v>
      </c>
      <c r="F2060" s="19">
        <v>1.0911999999999999</v>
      </c>
      <c r="G2060" s="20">
        <v>0</v>
      </c>
      <c r="H2060" s="4">
        <v>69.2</v>
      </c>
      <c r="I2060" s="4">
        <v>5</v>
      </c>
      <c r="J2060" s="4">
        <v>1</v>
      </c>
      <c r="K2060" s="21">
        <v>0.78220000000000001</v>
      </c>
      <c r="L2060" s="21">
        <v>8.1299999999999997E-2</v>
      </c>
      <c r="M2060" s="4">
        <v>1</v>
      </c>
      <c r="N2060" s="4">
        <v>0</v>
      </c>
      <c r="O2060" s="4">
        <v>0</v>
      </c>
      <c r="P2060" s="4">
        <v>100</v>
      </c>
      <c r="Q2060" s="15">
        <v>887.38</v>
      </c>
      <c r="R2060" s="15">
        <v>9736.3799999999992</v>
      </c>
      <c r="S2060" s="15">
        <v>8865.4</v>
      </c>
      <c r="T2060" s="15">
        <v>366930.38</v>
      </c>
      <c r="U2060" s="22">
        <f t="shared" si="160"/>
        <v>337759.51999999996</v>
      </c>
      <c r="V2060" s="23">
        <f t="shared" si="161"/>
        <v>7.9499713269858011E-2</v>
      </c>
      <c r="W2060" s="24">
        <f>Parametros!$B$4*H2060+Parametros!$B$5*K2060*100+Parametros!$B$6*P2060+Parametros!$B$7*(1-L2060)*100</f>
        <v>81.466499999999996</v>
      </c>
      <c r="X2060" s="16">
        <f>INDEX('Tasa Referencia'!$B$2:$B$37,MATCH(B2060,'Tasa Referencia'!$A$2:$A$37,0))</f>
        <v>0.1132</v>
      </c>
      <c r="Y2060" s="16">
        <f>INDEX('Catalogo Proveedores'!$N$2:$N$101,MATCH(A2060,'Catalogo Proveedores'!$A$2:$A$101,0))</f>
        <v>3.0200000000000001E-2</v>
      </c>
      <c r="Z2060" s="14">
        <v>-5.8E-4</v>
      </c>
      <c r="AA2060" s="16">
        <f t="shared" si="162"/>
        <v>0.14282</v>
      </c>
      <c r="AB2060" s="25">
        <f t="shared" si="163"/>
        <v>1.1187019576115675E-2</v>
      </c>
      <c r="AC2060" s="23">
        <f t="shared" si="164"/>
        <v>6.8312693693742335E-2</v>
      </c>
    </row>
    <row r="2061" spans="1:29" x14ac:dyDescent="0.3">
      <c r="A2061" s="4" t="s">
        <v>191</v>
      </c>
      <c r="B2061" s="18">
        <v>45139</v>
      </c>
      <c r="C2061" s="4" t="s">
        <v>279</v>
      </c>
      <c r="D2061" s="4">
        <v>8</v>
      </c>
      <c r="E2061" s="15">
        <v>340359.58</v>
      </c>
      <c r="F2061" s="19">
        <v>1.0911999999999999</v>
      </c>
      <c r="G2061" s="20">
        <v>0</v>
      </c>
      <c r="H2061" s="4">
        <v>72.099999999999994</v>
      </c>
      <c r="I2061" s="4">
        <v>4</v>
      </c>
      <c r="J2061" s="4">
        <v>1</v>
      </c>
      <c r="K2061" s="21">
        <v>0.81430000000000002</v>
      </c>
      <c r="L2061" s="21">
        <v>9.3600000000000003E-2</v>
      </c>
      <c r="M2061" s="4">
        <v>0</v>
      </c>
      <c r="N2061" s="4">
        <v>0</v>
      </c>
      <c r="O2061" s="4">
        <v>0</v>
      </c>
      <c r="P2061" s="4">
        <v>95.8</v>
      </c>
      <c r="Q2061" s="15">
        <v>0</v>
      </c>
      <c r="R2061" s="15">
        <v>20701.62</v>
      </c>
      <c r="S2061" s="15">
        <v>10240</v>
      </c>
      <c r="T2061" s="15">
        <v>360344.45</v>
      </c>
      <c r="U2061" s="22">
        <f t="shared" si="160"/>
        <v>350821.2</v>
      </c>
      <c r="V2061" s="23">
        <f t="shared" si="161"/>
        <v>2.6428185587428914E-2</v>
      </c>
      <c r="W2061" s="24">
        <f>Parametros!$B$4*H2061+Parametros!$B$5*K2061*100+Parametros!$B$6*P2061+Parametros!$B$7*(1-L2061)*100</f>
        <v>82.42</v>
      </c>
      <c r="X2061" s="16">
        <f>INDEX('Tasa Referencia'!$B$2:$B$37,MATCH(B2061,'Tasa Referencia'!$A$2:$A$37,0))</f>
        <v>0.1124</v>
      </c>
      <c r="Y2061" s="16">
        <f>INDEX('Catalogo Proveedores'!$N$2:$N$101,MATCH(A2061,'Catalogo Proveedores'!$A$2:$A$101,0))</f>
        <v>3.0200000000000001E-2</v>
      </c>
      <c r="Z2061" s="14">
        <v>-5.1799999999999997E-3</v>
      </c>
      <c r="AA2061" s="16">
        <f t="shared" si="162"/>
        <v>0.13742000000000001</v>
      </c>
      <c r="AB2061" s="25">
        <f t="shared" si="163"/>
        <v>1.0787986824286611E-2</v>
      </c>
      <c r="AC2061" s="23">
        <f t="shared" si="164"/>
        <v>1.5640198763142304E-2</v>
      </c>
    </row>
    <row r="2062" spans="1:29" x14ac:dyDescent="0.3">
      <c r="A2062" s="4" t="s">
        <v>191</v>
      </c>
      <c r="B2062" s="18">
        <v>45170</v>
      </c>
      <c r="C2062" s="4" t="s">
        <v>279</v>
      </c>
      <c r="D2062" s="4">
        <v>9</v>
      </c>
      <c r="E2062" s="15">
        <v>312628.39</v>
      </c>
      <c r="F2062" s="19">
        <v>1.0911999999999999</v>
      </c>
      <c r="G2062" s="20">
        <v>0</v>
      </c>
      <c r="H2062" s="4">
        <v>71.599999999999994</v>
      </c>
      <c r="I2062" s="4">
        <v>4</v>
      </c>
      <c r="J2062" s="4">
        <v>1</v>
      </c>
      <c r="K2062" s="21">
        <v>0.80889999999999995</v>
      </c>
      <c r="L2062" s="21">
        <v>0.11550000000000001</v>
      </c>
      <c r="M2062" s="4">
        <v>0</v>
      </c>
      <c r="N2062" s="4">
        <v>0</v>
      </c>
      <c r="O2062" s="4">
        <v>0</v>
      </c>
      <c r="P2062" s="4">
        <v>100</v>
      </c>
      <c r="Q2062" s="15">
        <v>0</v>
      </c>
      <c r="R2062" s="15">
        <v>12315.95</v>
      </c>
      <c r="S2062" s="15">
        <v>11462.05</v>
      </c>
      <c r="T2062" s="15">
        <v>332145.14</v>
      </c>
      <c r="U2062" s="22">
        <f t="shared" si="160"/>
        <v>313482.29000000004</v>
      </c>
      <c r="V2062" s="23">
        <f t="shared" si="161"/>
        <v>5.6188839613910885E-2</v>
      </c>
      <c r="W2062" s="24">
        <f>Parametros!$B$4*H2062+Parametros!$B$5*K2062*100+Parametros!$B$6*P2062+Parametros!$B$7*(1-L2062)*100</f>
        <v>82.594499999999996</v>
      </c>
      <c r="X2062" s="16">
        <f>INDEX('Tasa Referencia'!$B$2:$B$37,MATCH(B2062,'Tasa Referencia'!$A$2:$A$37,0))</f>
        <v>0.1134</v>
      </c>
      <c r="Y2062" s="16">
        <f>INDEX('Catalogo Proveedores'!$N$2:$N$101,MATCH(A2062,'Catalogo Proveedores'!$A$2:$A$101,0))</f>
        <v>3.0200000000000001E-2</v>
      </c>
      <c r="Z2062" s="14">
        <v>2.1199999999999999E-3</v>
      </c>
      <c r="AA2062" s="16">
        <f t="shared" si="162"/>
        <v>0.14572000000000002</v>
      </c>
      <c r="AB2062" s="25">
        <f t="shared" si="163"/>
        <v>1.140060215207872E-2</v>
      </c>
      <c r="AC2062" s="23">
        <f t="shared" si="164"/>
        <v>4.4788237461832164E-2</v>
      </c>
    </row>
    <row r="2063" spans="1:29" x14ac:dyDescent="0.3">
      <c r="A2063" s="4" t="s">
        <v>191</v>
      </c>
      <c r="B2063" s="18">
        <v>45200</v>
      </c>
      <c r="C2063" s="4" t="s">
        <v>279</v>
      </c>
      <c r="D2063" s="4">
        <v>10</v>
      </c>
      <c r="E2063" s="15">
        <v>346086.37</v>
      </c>
      <c r="F2063" s="19">
        <v>1.0911999999999999</v>
      </c>
      <c r="G2063" s="20">
        <v>0</v>
      </c>
      <c r="H2063" s="4">
        <v>73.8</v>
      </c>
      <c r="I2063" s="4">
        <v>5</v>
      </c>
      <c r="J2063" s="4">
        <v>1</v>
      </c>
      <c r="K2063" s="21">
        <v>0.75260000000000005</v>
      </c>
      <c r="L2063" s="21">
        <v>0.1469</v>
      </c>
      <c r="M2063" s="4">
        <v>1</v>
      </c>
      <c r="N2063" s="4">
        <v>0</v>
      </c>
      <c r="O2063" s="4">
        <v>0</v>
      </c>
      <c r="P2063" s="4">
        <v>95.6</v>
      </c>
      <c r="Q2063" s="15">
        <v>684.79</v>
      </c>
      <c r="R2063" s="15">
        <v>35114.43</v>
      </c>
      <c r="S2063" s="15">
        <v>15948.07</v>
      </c>
      <c r="T2063" s="15">
        <v>365378.09</v>
      </c>
      <c r="U2063" s="22">
        <f t="shared" si="160"/>
        <v>365937.51999999996</v>
      </c>
      <c r="V2063" s="23">
        <f t="shared" si="161"/>
        <v>-1.5310989227622673E-3</v>
      </c>
      <c r="W2063" s="24">
        <f>Parametros!$B$4*H2063+Parametros!$B$5*K2063*100+Parametros!$B$6*P2063+Parametros!$B$7*(1-L2063)*100</f>
        <v>80.3245</v>
      </c>
      <c r="X2063" s="16">
        <f>INDEX('Tasa Referencia'!$B$2:$B$37,MATCH(B2063,'Tasa Referencia'!$A$2:$A$37,0))</f>
        <v>0.1103</v>
      </c>
      <c r="Y2063" s="16">
        <f>INDEX('Catalogo Proveedores'!$N$2:$N$101,MATCH(A2063,'Catalogo Proveedores'!$A$2:$A$101,0))</f>
        <v>3.0200000000000001E-2</v>
      </c>
      <c r="Z2063" s="14">
        <v>-4.4799999999999996E-3</v>
      </c>
      <c r="AA2063" s="16">
        <f t="shared" si="162"/>
        <v>0.13601999999999997</v>
      </c>
      <c r="AB2063" s="25">
        <f t="shared" si="163"/>
        <v>1.0684250434813025E-2</v>
      </c>
      <c r="AC2063" s="23">
        <f t="shared" si="164"/>
        <v>-1.2215349357575293E-2</v>
      </c>
    </row>
    <row r="2064" spans="1:29" x14ac:dyDescent="0.3">
      <c r="A2064" s="4" t="s">
        <v>191</v>
      </c>
      <c r="B2064" s="18">
        <v>45231</v>
      </c>
      <c r="C2064" s="4" t="s">
        <v>279</v>
      </c>
      <c r="D2064" s="4">
        <v>11</v>
      </c>
      <c r="E2064" s="15">
        <v>275845.84999999998</v>
      </c>
      <c r="F2064" s="19">
        <v>1.0911999999999999</v>
      </c>
      <c r="G2064" s="20">
        <v>0</v>
      </c>
      <c r="H2064" s="4">
        <v>75</v>
      </c>
      <c r="I2064" s="4">
        <v>5</v>
      </c>
      <c r="J2064" s="4">
        <v>1</v>
      </c>
      <c r="K2064" s="21">
        <v>0.81569999999999998</v>
      </c>
      <c r="L2064" s="21">
        <v>6.7400000000000002E-2</v>
      </c>
      <c r="M2064" s="4">
        <v>0</v>
      </c>
      <c r="N2064" s="4">
        <v>0</v>
      </c>
      <c r="O2064" s="4">
        <v>0</v>
      </c>
      <c r="P2064" s="4">
        <v>92.1</v>
      </c>
      <c r="Q2064" s="15">
        <v>0</v>
      </c>
      <c r="R2064" s="15">
        <v>7437.4</v>
      </c>
      <c r="S2064" s="15">
        <v>6128.43</v>
      </c>
      <c r="T2064" s="15">
        <v>300597.63</v>
      </c>
      <c r="U2064" s="22">
        <f t="shared" si="160"/>
        <v>277154.82</v>
      </c>
      <c r="V2064" s="23">
        <f t="shared" si="161"/>
        <v>7.7987341417162862E-2</v>
      </c>
      <c r="W2064" s="24">
        <f>Parametros!$B$4*H2064+Parametros!$B$5*K2064*100+Parametros!$B$6*P2064+Parametros!$B$7*(1-L2064)*100</f>
        <v>83.13</v>
      </c>
      <c r="X2064" s="16">
        <f>INDEX('Tasa Referencia'!$B$2:$B$37,MATCH(B2064,'Tasa Referencia'!$A$2:$A$37,0))</f>
        <v>0.1144</v>
      </c>
      <c r="Y2064" s="16">
        <f>INDEX('Catalogo Proveedores'!$N$2:$N$101,MATCH(A2064,'Catalogo Proveedores'!$A$2:$A$101,0))</f>
        <v>3.0200000000000001E-2</v>
      </c>
      <c r="Z2064" s="14">
        <v>2.9999999999999997E-4</v>
      </c>
      <c r="AA2064" s="16">
        <f t="shared" si="162"/>
        <v>0.1449</v>
      </c>
      <c r="AB2064" s="25">
        <f t="shared" si="163"/>
        <v>1.1340260134872437E-2</v>
      </c>
      <c r="AC2064" s="23">
        <f t="shared" si="164"/>
        <v>6.6647081282290424E-2</v>
      </c>
    </row>
    <row r="2065" spans="1:29" x14ac:dyDescent="0.3">
      <c r="A2065" s="4" t="s">
        <v>191</v>
      </c>
      <c r="B2065" s="18">
        <v>45261</v>
      </c>
      <c r="C2065" s="4" t="s">
        <v>279</v>
      </c>
      <c r="D2065" s="4">
        <v>12</v>
      </c>
      <c r="E2065" s="15">
        <v>265085.64</v>
      </c>
      <c r="F2065" s="19">
        <v>1.0911999999999999</v>
      </c>
      <c r="G2065" s="20">
        <v>0</v>
      </c>
      <c r="H2065" s="4">
        <v>79.5</v>
      </c>
      <c r="I2065" s="4">
        <v>4</v>
      </c>
      <c r="J2065" s="4">
        <v>1</v>
      </c>
      <c r="K2065" s="21">
        <v>0.76580000000000004</v>
      </c>
      <c r="L2065" s="21">
        <v>4.2999999999999997E-2</v>
      </c>
      <c r="M2065" s="4">
        <v>0</v>
      </c>
      <c r="N2065" s="4">
        <v>0</v>
      </c>
      <c r="O2065" s="4">
        <v>0</v>
      </c>
      <c r="P2065" s="4">
        <v>97.9</v>
      </c>
      <c r="Q2065" s="15">
        <v>0</v>
      </c>
      <c r="R2065" s="15">
        <v>5218.3</v>
      </c>
      <c r="S2065" s="15">
        <v>3950.7</v>
      </c>
      <c r="T2065" s="15">
        <v>279037.88</v>
      </c>
      <c r="U2065" s="22">
        <f t="shared" si="160"/>
        <v>266353.24</v>
      </c>
      <c r="V2065" s="23">
        <f t="shared" si="161"/>
        <v>4.5458487571651614E-2</v>
      </c>
      <c r="W2065" s="24">
        <f>Parametros!$B$4*H2065+Parametros!$B$5*K2065*100+Parametros!$B$6*P2065+Parametros!$B$7*(1-L2065)*100</f>
        <v>84.734000000000009</v>
      </c>
      <c r="X2065" s="16">
        <f>INDEX('Tasa Referencia'!$B$2:$B$37,MATCH(B2065,'Tasa Referencia'!$A$2:$A$37,0))</f>
        <v>0.1124</v>
      </c>
      <c r="Y2065" s="16">
        <f>INDEX('Catalogo Proveedores'!$N$2:$N$101,MATCH(A2065,'Catalogo Proveedores'!$A$2:$A$101,0))</f>
        <v>3.0200000000000001E-2</v>
      </c>
      <c r="Z2065" s="14">
        <v>2.7000000000000001E-3</v>
      </c>
      <c r="AA2065" s="16">
        <f t="shared" si="162"/>
        <v>0.14530000000000001</v>
      </c>
      <c r="AB2065" s="25">
        <f t="shared" si="163"/>
        <v>1.1369700212606082E-2</v>
      </c>
      <c r="AC2065" s="23">
        <f t="shared" si="164"/>
        <v>3.4088787359045532E-2</v>
      </c>
    </row>
    <row r="2066" spans="1:29" x14ac:dyDescent="0.3">
      <c r="A2066" s="4" t="s">
        <v>191</v>
      </c>
      <c r="B2066" s="18">
        <v>45292</v>
      </c>
      <c r="C2066" s="4" t="s">
        <v>281</v>
      </c>
      <c r="D2066" s="4">
        <v>1</v>
      </c>
      <c r="E2066" s="15">
        <v>344506.84</v>
      </c>
      <c r="F2066" s="19">
        <v>1.0911999999999999</v>
      </c>
      <c r="G2066" s="20">
        <v>0</v>
      </c>
      <c r="H2066" s="4">
        <v>77.7</v>
      </c>
      <c r="I2066" s="4">
        <v>6</v>
      </c>
      <c r="J2066" s="4">
        <v>1</v>
      </c>
      <c r="K2066" s="21">
        <v>0.79069999999999996</v>
      </c>
      <c r="L2066" s="21">
        <v>9.8100000000000007E-2</v>
      </c>
      <c r="M2066" s="4">
        <v>1</v>
      </c>
      <c r="N2066" s="4">
        <v>0</v>
      </c>
      <c r="O2066" s="4">
        <v>0</v>
      </c>
      <c r="P2066" s="4">
        <v>95.9</v>
      </c>
      <c r="Q2066" s="15">
        <v>15533.08</v>
      </c>
      <c r="R2066" s="15">
        <v>17233.400000000001</v>
      </c>
      <c r="S2066" s="15">
        <v>10824.37</v>
      </c>
      <c r="T2066" s="15">
        <v>357924.61</v>
      </c>
      <c r="U2066" s="22">
        <f t="shared" si="160"/>
        <v>366448.95000000007</v>
      </c>
      <c r="V2066" s="23">
        <f t="shared" si="161"/>
        <v>-2.3816020921277485E-2</v>
      </c>
      <c r="W2066" s="24">
        <f>Parametros!$B$4*H2066+Parametros!$B$5*K2066*100+Parametros!$B$6*P2066+Parametros!$B$7*(1-L2066)*100</f>
        <v>83.624499999999998</v>
      </c>
      <c r="X2066" s="16">
        <f>INDEX('Tasa Referencia'!$B$2:$B$37,MATCH(B2066,'Tasa Referencia'!$A$2:$A$37,0))</f>
        <v>0.1133</v>
      </c>
      <c r="Y2066" s="16">
        <f>INDEX('Catalogo Proveedores'!$N$2:$N$101,MATCH(A2066,'Catalogo Proveedores'!$A$2:$A$101,0))</f>
        <v>3.0200000000000001E-2</v>
      </c>
      <c r="Z2066" s="14">
        <v>4.9500000000000004E-3</v>
      </c>
      <c r="AA2066" s="16">
        <f t="shared" si="162"/>
        <v>0.14845</v>
      </c>
      <c r="AB2066" s="25">
        <f t="shared" si="163"/>
        <v>1.160121201466513E-2</v>
      </c>
      <c r="AC2066" s="23">
        <f t="shared" si="164"/>
        <v>-3.5417232935942615E-2</v>
      </c>
    </row>
    <row r="2067" spans="1:29" x14ac:dyDescent="0.3">
      <c r="A2067" s="4" t="s">
        <v>191</v>
      </c>
      <c r="B2067" s="18">
        <v>45323</v>
      </c>
      <c r="C2067" s="4" t="s">
        <v>281</v>
      </c>
      <c r="D2067" s="4">
        <v>2</v>
      </c>
      <c r="E2067" s="15">
        <v>336827.87</v>
      </c>
      <c r="F2067" s="19">
        <v>1.0911999999999999</v>
      </c>
      <c r="G2067" s="20">
        <v>0</v>
      </c>
      <c r="H2067" s="4">
        <v>77.900000000000006</v>
      </c>
      <c r="I2067" s="4">
        <v>6</v>
      </c>
      <c r="J2067" s="4">
        <v>2</v>
      </c>
      <c r="K2067" s="21">
        <v>0.74490000000000001</v>
      </c>
      <c r="L2067" s="21">
        <v>0.1172</v>
      </c>
      <c r="M2067" s="4">
        <v>0</v>
      </c>
      <c r="N2067" s="4">
        <v>0</v>
      </c>
      <c r="O2067" s="4">
        <v>0</v>
      </c>
      <c r="P2067" s="4">
        <v>97.5</v>
      </c>
      <c r="Q2067" s="15">
        <v>0</v>
      </c>
      <c r="R2067" s="15">
        <v>22868.21</v>
      </c>
      <c r="S2067" s="15">
        <v>13194.89</v>
      </c>
      <c r="T2067" s="15">
        <v>354941.98</v>
      </c>
      <c r="U2067" s="22">
        <f t="shared" si="160"/>
        <v>346501.19</v>
      </c>
      <c r="V2067" s="23">
        <f t="shared" si="161"/>
        <v>2.3780759886446734E-2</v>
      </c>
      <c r="W2067" s="24">
        <f>Parametros!$B$4*H2067+Parametros!$B$5*K2067*100+Parametros!$B$6*P2067+Parametros!$B$7*(1-L2067)*100</f>
        <v>82.353999999999999</v>
      </c>
      <c r="X2067" s="16">
        <f>INDEX('Tasa Referencia'!$B$2:$B$37,MATCH(B2067,'Tasa Referencia'!$A$2:$A$37,0))</f>
        <v>0.1123</v>
      </c>
      <c r="Y2067" s="16">
        <f>INDEX('Catalogo Proveedores'!$N$2:$N$101,MATCH(A2067,'Catalogo Proveedores'!$A$2:$A$101,0))</f>
        <v>3.0200000000000001E-2</v>
      </c>
      <c r="Z2067" s="14">
        <v>-1.39E-3</v>
      </c>
      <c r="AA2067" s="16">
        <f t="shared" si="162"/>
        <v>0.14110999999999999</v>
      </c>
      <c r="AB2067" s="25">
        <f t="shared" si="163"/>
        <v>1.1060846543494707E-2</v>
      </c>
      <c r="AC2067" s="23">
        <f t="shared" si="164"/>
        <v>1.2719913342952027E-2</v>
      </c>
    </row>
    <row r="2068" spans="1:29" x14ac:dyDescent="0.3">
      <c r="A2068" s="4" t="s">
        <v>191</v>
      </c>
      <c r="B2068" s="18">
        <v>45352</v>
      </c>
      <c r="C2068" s="4" t="s">
        <v>281</v>
      </c>
      <c r="D2068" s="4">
        <v>3</v>
      </c>
      <c r="E2068" s="15">
        <v>313333.69</v>
      </c>
      <c r="F2068" s="19">
        <v>1.0911999999999999</v>
      </c>
      <c r="G2068" s="20">
        <v>0</v>
      </c>
      <c r="H2068" s="4">
        <v>74.599999999999994</v>
      </c>
      <c r="I2068" s="4">
        <v>4</v>
      </c>
      <c r="J2068" s="4">
        <v>1</v>
      </c>
      <c r="K2068" s="21">
        <v>0.73719999999999997</v>
      </c>
      <c r="L2068" s="21">
        <v>0.1053</v>
      </c>
      <c r="M2068" s="4">
        <v>0</v>
      </c>
      <c r="N2068" s="4">
        <v>0</v>
      </c>
      <c r="O2068" s="4">
        <v>0</v>
      </c>
      <c r="P2068" s="4">
        <v>94.2</v>
      </c>
      <c r="Q2068" s="15">
        <v>0</v>
      </c>
      <c r="R2068" s="15">
        <v>15475.87</v>
      </c>
      <c r="S2068" s="15">
        <v>10523.4</v>
      </c>
      <c r="T2068" s="15">
        <v>331964.87</v>
      </c>
      <c r="U2068" s="22">
        <f t="shared" si="160"/>
        <v>318286.15999999997</v>
      </c>
      <c r="V2068" s="23">
        <f t="shared" si="161"/>
        <v>4.1205293801118238E-2</v>
      </c>
      <c r="W2068" s="24">
        <f>Parametros!$B$4*H2068+Parametros!$B$5*K2068*100+Parametros!$B$6*P2068+Parametros!$B$7*(1-L2068)*100</f>
        <v>80.486500000000007</v>
      </c>
      <c r="X2068" s="16">
        <f>INDEX('Tasa Referencia'!$B$2:$B$37,MATCH(B2068,'Tasa Referencia'!$A$2:$A$37,0))</f>
        <v>0.1101</v>
      </c>
      <c r="Y2068" s="16">
        <f>INDEX('Catalogo Proveedores'!$N$2:$N$101,MATCH(A2068,'Catalogo Proveedores'!$A$2:$A$101,0))</f>
        <v>3.0200000000000001E-2</v>
      </c>
      <c r="Z2068" s="14">
        <v>2.2499999999999998E-3</v>
      </c>
      <c r="AA2068" s="16">
        <f t="shared" si="162"/>
        <v>0.14255000000000001</v>
      </c>
      <c r="AB2068" s="25">
        <f t="shared" si="163"/>
        <v>1.116710902854412E-2</v>
      </c>
      <c r="AC2068" s="23">
        <f t="shared" si="164"/>
        <v>3.0038184772574118E-2</v>
      </c>
    </row>
    <row r="2069" spans="1:29" x14ac:dyDescent="0.3">
      <c r="A2069" s="4" t="s">
        <v>191</v>
      </c>
      <c r="B2069" s="18">
        <v>45383</v>
      </c>
      <c r="C2069" s="4" t="s">
        <v>281</v>
      </c>
      <c r="D2069" s="4">
        <v>4</v>
      </c>
      <c r="E2069" s="15">
        <v>389731.7</v>
      </c>
      <c r="F2069" s="19">
        <v>1.1407</v>
      </c>
      <c r="G2069" s="20">
        <v>4.53E-2</v>
      </c>
      <c r="H2069" s="4">
        <v>70.599999999999994</v>
      </c>
      <c r="I2069" s="4">
        <v>6</v>
      </c>
      <c r="J2069" s="4">
        <v>2</v>
      </c>
      <c r="K2069" s="21">
        <v>0.74490000000000001</v>
      </c>
      <c r="L2069" s="21">
        <v>0.1429</v>
      </c>
      <c r="M2069" s="4">
        <v>2</v>
      </c>
      <c r="N2069" s="4">
        <v>0</v>
      </c>
      <c r="O2069" s="4">
        <v>0</v>
      </c>
      <c r="P2069" s="4">
        <v>92.9</v>
      </c>
      <c r="Q2069" s="15">
        <v>1916.83</v>
      </c>
      <c r="R2069" s="15">
        <v>33916.97</v>
      </c>
      <c r="S2069" s="15">
        <v>18272.34</v>
      </c>
      <c r="T2069" s="15">
        <v>410219.3</v>
      </c>
      <c r="U2069" s="22">
        <f t="shared" si="160"/>
        <v>407293.16</v>
      </c>
      <c r="V2069" s="23">
        <f t="shared" si="161"/>
        <v>7.1331114845157558E-3</v>
      </c>
      <c r="W2069" s="24">
        <f>Parametros!$B$4*H2069+Parametros!$B$5*K2069*100+Parametros!$B$6*P2069+Parametros!$B$7*(1-L2069)*100</f>
        <v>78.493499999999997</v>
      </c>
      <c r="X2069" s="16">
        <f>INDEX('Tasa Referencia'!$B$2:$B$37,MATCH(B2069,'Tasa Referencia'!$A$2:$A$37,0))</f>
        <v>0.10920000000000001</v>
      </c>
      <c r="Y2069" s="16">
        <f>INDEX('Catalogo Proveedores'!$N$2:$N$101,MATCH(A2069,'Catalogo Proveedores'!$A$2:$A$101,0))</f>
        <v>3.0200000000000001E-2</v>
      </c>
      <c r="Z2069" s="14">
        <v>1.2999999999999999E-4</v>
      </c>
      <c r="AA2069" s="16">
        <f t="shared" si="162"/>
        <v>0.13952999999999999</v>
      </c>
      <c r="AB2069" s="25">
        <f t="shared" si="163"/>
        <v>1.0944111462508177E-2</v>
      </c>
      <c r="AC2069" s="23">
        <f t="shared" si="164"/>
        <v>-3.8109999779924212E-3</v>
      </c>
    </row>
    <row r="2070" spans="1:29" x14ac:dyDescent="0.3">
      <c r="A2070" s="4" t="s">
        <v>191</v>
      </c>
      <c r="B2070" s="18">
        <v>45413</v>
      </c>
      <c r="C2070" s="4" t="s">
        <v>281</v>
      </c>
      <c r="D2070" s="4">
        <v>5</v>
      </c>
      <c r="E2070" s="15">
        <v>385582.97</v>
      </c>
      <c r="F2070" s="19">
        <v>1.1407</v>
      </c>
      <c r="G2070" s="20">
        <v>0</v>
      </c>
      <c r="H2070" s="4">
        <v>71.599999999999994</v>
      </c>
      <c r="I2070" s="4">
        <v>6</v>
      </c>
      <c r="J2070" s="4">
        <v>1</v>
      </c>
      <c r="K2070" s="21">
        <v>0.84340000000000004</v>
      </c>
      <c r="L2070" s="21">
        <v>0.13239999999999999</v>
      </c>
      <c r="M2070" s="4">
        <v>0</v>
      </c>
      <c r="N2070" s="4">
        <v>1</v>
      </c>
      <c r="O2070" s="4">
        <v>6.6</v>
      </c>
      <c r="P2070" s="4">
        <v>94.9</v>
      </c>
      <c r="Q2070" s="15">
        <v>8622.91</v>
      </c>
      <c r="R2070" s="15">
        <v>34466.720000000001</v>
      </c>
      <c r="S2070" s="15">
        <v>16085.63</v>
      </c>
      <c r="T2070" s="15">
        <v>413767.81</v>
      </c>
      <c r="U2070" s="22">
        <f t="shared" si="160"/>
        <v>412586.97</v>
      </c>
      <c r="V2070" s="23">
        <f t="shared" si="161"/>
        <v>2.8538711119166704E-3</v>
      </c>
      <c r="W2070" s="24">
        <f>Parametros!$B$4*H2070+Parametros!$B$5*K2070*100+Parametros!$B$6*P2070+Parametros!$B$7*(1-L2070)*100</f>
        <v>82.355999999999995</v>
      </c>
      <c r="X2070" s="16">
        <f>INDEX('Tasa Referencia'!$B$2:$B$37,MATCH(B2070,'Tasa Referencia'!$A$2:$A$37,0))</f>
        <v>0.1077</v>
      </c>
      <c r="Y2070" s="16">
        <f>INDEX('Catalogo Proveedores'!$N$2:$N$101,MATCH(A2070,'Catalogo Proveedores'!$A$2:$A$101,0))</f>
        <v>3.0200000000000001E-2</v>
      </c>
      <c r="Z2070" s="14">
        <v>-2.6199999999999999E-3</v>
      </c>
      <c r="AA2070" s="16">
        <f t="shared" si="162"/>
        <v>0.13527999999999998</v>
      </c>
      <c r="AB2070" s="25">
        <f t="shared" si="163"/>
        <v>1.062937099233463E-2</v>
      </c>
      <c r="AC2070" s="23">
        <f t="shared" si="164"/>
        <v>-7.7754998804179598E-3</v>
      </c>
    </row>
    <row r="2071" spans="1:29" x14ac:dyDescent="0.3">
      <c r="A2071" s="4" t="s">
        <v>191</v>
      </c>
      <c r="B2071" s="18">
        <v>45444</v>
      </c>
      <c r="C2071" s="4" t="s">
        <v>281</v>
      </c>
      <c r="D2071" s="4">
        <v>6</v>
      </c>
      <c r="E2071" s="15">
        <v>379165.07</v>
      </c>
      <c r="F2071" s="19">
        <v>1.1407</v>
      </c>
      <c r="G2071" s="20">
        <v>0</v>
      </c>
      <c r="H2071" s="4">
        <v>73.7</v>
      </c>
      <c r="I2071" s="4">
        <v>4</v>
      </c>
      <c r="J2071" s="4">
        <v>0</v>
      </c>
      <c r="K2071" s="21">
        <v>0.8871</v>
      </c>
      <c r="L2071" s="21">
        <v>8.4000000000000005E-2</v>
      </c>
      <c r="M2071" s="4">
        <v>1</v>
      </c>
      <c r="N2071" s="4">
        <v>0</v>
      </c>
      <c r="O2071" s="4">
        <v>0</v>
      </c>
      <c r="P2071" s="4">
        <v>98.9</v>
      </c>
      <c r="Q2071" s="15">
        <v>1170.76</v>
      </c>
      <c r="R2071" s="15">
        <v>20310.900000000001</v>
      </c>
      <c r="S2071" s="15">
        <v>9554.4699999999993</v>
      </c>
      <c r="T2071" s="15">
        <v>411115.55</v>
      </c>
      <c r="U2071" s="22">
        <f t="shared" si="160"/>
        <v>391092.26000000007</v>
      </c>
      <c r="V2071" s="23">
        <f t="shared" si="161"/>
        <v>4.8704774120073839E-2</v>
      </c>
      <c r="W2071" s="24">
        <f>Parametros!$B$4*H2071+Parametros!$B$5*K2071*100+Parametros!$B$6*P2071+Parametros!$B$7*(1-L2071)*100</f>
        <v>85.927999999999997</v>
      </c>
      <c r="X2071" s="16">
        <f>INDEX('Tasa Referencia'!$B$2:$B$37,MATCH(B2071,'Tasa Referencia'!$A$2:$A$37,0))</f>
        <v>0.1045</v>
      </c>
      <c r="Y2071" s="16">
        <f>INDEX('Catalogo Proveedores'!$N$2:$N$101,MATCH(A2071,'Catalogo Proveedores'!$A$2:$A$101,0))</f>
        <v>3.0200000000000001E-2</v>
      </c>
      <c r="Z2071" s="14">
        <v>-4.7800000000000004E-3</v>
      </c>
      <c r="AA2071" s="16">
        <f t="shared" si="162"/>
        <v>0.12991999999999998</v>
      </c>
      <c r="AB2071" s="25">
        <f t="shared" si="163"/>
        <v>1.0230884065395296E-2</v>
      </c>
      <c r="AC2071" s="23">
        <f t="shared" si="164"/>
        <v>3.8473890054678543E-2</v>
      </c>
    </row>
    <row r="2072" spans="1:29" x14ac:dyDescent="0.3">
      <c r="A2072" s="4" t="s">
        <v>191</v>
      </c>
      <c r="B2072" s="18">
        <v>45474</v>
      </c>
      <c r="C2072" s="4" t="s">
        <v>281</v>
      </c>
      <c r="D2072" s="4">
        <v>7</v>
      </c>
      <c r="E2072" s="15">
        <v>395814.72</v>
      </c>
      <c r="F2072" s="19">
        <v>1.1407</v>
      </c>
      <c r="G2072" s="20">
        <v>0</v>
      </c>
      <c r="H2072" s="4">
        <v>75.3</v>
      </c>
      <c r="I2072" s="4">
        <v>5</v>
      </c>
      <c r="J2072" s="4">
        <v>1</v>
      </c>
      <c r="K2072" s="21">
        <v>0.80449999999999999</v>
      </c>
      <c r="L2072" s="21">
        <v>0.11550000000000001</v>
      </c>
      <c r="M2072" s="4">
        <v>0</v>
      </c>
      <c r="N2072" s="4">
        <v>0</v>
      </c>
      <c r="O2072" s="4">
        <v>0</v>
      </c>
      <c r="P2072" s="4">
        <v>91.7</v>
      </c>
      <c r="Q2072" s="15">
        <v>0</v>
      </c>
      <c r="R2072" s="15">
        <v>25614.560000000001</v>
      </c>
      <c r="S2072" s="15">
        <v>14506.45</v>
      </c>
      <c r="T2072" s="15">
        <v>435447.16</v>
      </c>
      <c r="U2072" s="22">
        <f t="shared" si="160"/>
        <v>406922.82999999996</v>
      </c>
      <c r="V2072" s="23">
        <f t="shared" si="161"/>
        <v>6.5505835426737005E-2</v>
      </c>
      <c r="W2072" s="24">
        <f>Parametros!$B$4*H2072+Parametros!$B$5*K2072*100+Parametros!$B$6*P2072+Parametros!$B$7*(1-L2072)*100</f>
        <v>82.097499999999997</v>
      </c>
      <c r="X2072" s="16">
        <f>INDEX('Tasa Referencia'!$B$2:$B$37,MATCH(B2072,'Tasa Referencia'!$A$2:$A$37,0))</f>
        <v>0.1027</v>
      </c>
      <c r="Y2072" s="16">
        <f>INDEX('Catalogo Proveedores'!$N$2:$N$101,MATCH(A2072,'Catalogo Proveedores'!$A$2:$A$101,0))</f>
        <v>3.0200000000000001E-2</v>
      </c>
      <c r="Z2072" s="14">
        <v>-1.14E-3</v>
      </c>
      <c r="AA2072" s="16">
        <f t="shared" si="162"/>
        <v>0.13175999999999999</v>
      </c>
      <c r="AB2072" s="25">
        <f t="shared" si="163"/>
        <v>1.0367873034053732E-2</v>
      </c>
      <c r="AC2072" s="23">
        <f t="shared" si="164"/>
        <v>5.5137962392683273E-2</v>
      </c>
    </row>
    <row r="2073" spans="1:29" x14ac:dyDescent="0.3">
      <c r="A2073" s="4" t="s">
        <v>191</v>
      </c>
      <c r="B2073" s="18">
        <v>45505</v>
      </c>
      <c r="C2073" s="4" t="s">
        <v>281</v>
      </c>
      <c r="D2073" s="4">
        <v>8</v>
      </c>
      <c r="E2073" s="15">
        <v>382138.48</v>
      </c>
      <c r="F2073" s="19">
        <v>1.1407</v>
      </c>
      <c r="G2073" s="20">
        <v>0</v>
      </c>
      <c r="H2073" s="4">
        <v>74.2</v>
      </c>
      <c r="I2073" s="4">
        <v>6</v>
      </c>
      <c r="J2073" s="4">
        <v>2</v>
      </c>
      <c r="K2073" s="21">
        <v>0.65880000000000005</v>
      </c>
      <c r="L2073" s="21">
        <v>7.7600000000000002E-2</v>
      </c>
      <c r="M2073" s="4">
        <v>2</v>
      </c>
      <c r="N2073" s="4">
        <v>2</v>
      </c>
      <c r="O2073" s="4">
        <v>25.5</v>
      </c>
      <c r="P2073" s="4">
        <v>97.1</v>
      </c>
      <c r="Q2073" s="15">
        <v>57514.52</v>
      </c>
      <c r="R2073" s="15">
        <v>16386.53</v>
      </c>
      <c r="S2073" s="15">
        <v>10419.81</v>
      </c>
      <c r="T2073" s="15">
        <v>384151.61</v>
      </c>
      <c r="U2073" s="22">
        <f t="shared" si="160"/>
        <v>445619.72000000003</v>
      </c>
      <c r="V2073" s="23">
        <f t="shared" si="161"/>
        <v>-0.1600100283323036</v>
      </c>
      <c r="W2073" s="24">
        <f>Parametros!$B$4*H2073+Parametros!$B$5*K2073*100+Parametros!$B$6*P2073+Parametros!$B$7*(1-L2073)*100</f>
        <v>78.989999999999995</v>
      </c>
      <c r="X2073" s="16">
        <f>INDEX('Tasa Referencia'!$B$2:$B$37,MATCH(B2073,'Tasa Referencia'!$A$2:$A$37,0))</f>
        <v>0.1017</v>
      </c>
      <c r="Y2073" s="16">
        <f>INDEX('Catalogo Proveedores'!$N$2:$N$101,MATCH(A2073,'Catalogo Proveedores'!$A$2:$A$101,0))</f>
        <v>3.0200000000000001E-2</v>
      </c>
      <c r="Z2073" s="14">
        <v>8.1999999999999998E-4</v>
      </c>
      <c r="AA2073" s="16">
        <f t="shared" si="162"/>
        <v>0.13271999999999998</v>
      </c>
      <c r="AB2073" s="25">
        <f t="shared" si="163"/>
        <v>1.0439264514933155E-2</v>
      </c>
      <c r="AC2073" s="23">
        <f t="shared" si="164"/>
        <v>-0.17044929284723676</v>
      </c>
    </row>
    <row r="2074" spans="1:29" x14ac:dyDescent="0.3">
      <c r="A2074" s="4" t="s">
        <v>191</v>
      </c>
      <c r="B2074" s="18">
        <v>45536</v>
      </c>
      <c r="C2074" s="4" t="s">
        <v>281</v>
      </c>
      <c r="D2074" s="4">
        <v>9</v>
      </c>
      <c r="E2074" s="15">
        <v>372436.55</v>
      </c>
      <c r="F2074" s="19">
        <v>1.1407</v>
      </c>
      <c r="G2074" s="20">
        <v>0</v>
      </c>
      <c r="H2074" s="4">
        <v>74.599999999999994</v>
      </c>
      <c r="I2074" s="4">
        <v>5</v>
      </c>
      <c r="J2074" s="4">
        <v>1</v>
      </c>
      <c r="K2074" s="21">
        <v>0.77969999999999995</v>
      </c>
      <c r="L2074" s="21">
        <v>6.3899999999999998E-2</v>
      </c>
      <c r="M2074" s="4">
        <v>0</v>
      </c>
      <c r="N2074" s="4">
        <v>0</v>
      </c>
      <c r="O2074" s="4">
        <v>0</v>
      </c>
      <c r="P2074" s="4">
        <v>96.8</v>
      </c>
      <c r="Q2074" s="15">
        <v>0</v>
      </c>
      <c r="R2074" s="15">
        <v>7959.89</v>
      </c>
      <c r="S2074" s="15">
        <v>7883.01</v>
      </c>
      <c r="T2074" s="15">
        <v>404005.26</v>
      </c>
      <c r="U2074" s="22">
        <f t="shared" si="160"/>
        <v>372513.43</v>
      </c>
      <c r="V2074" s="23">
        <f t="shared" si="161"/>
        <v>7.794905937610816E-2</v>
      </c>
      <c r="W2074" s="24">
        <f>Parametros!$B$4*H2074+Parametros!$B$5*K2074*100+Parametros!$B$6*P2074+Parametros!$B$7*(1-L2074)*100</f>
        <v>82.902499999999989</v>
      </c>
      <c r="X2074" s="16">
        <f>INDEX('Tasa Referencia'!$B$2:$B$37,MATCH(B2074,'Tasa Referencia'!$A$2:$A$37,0))</f>
        <v>9.7900000000000001E-2</v>
      </c>
      <c r="Y2074" s="16">
        <f>INDEX('Catalogo Proveedores'!$N$2:$N$101,MATCH(A2074,'Catalogo Proveedores'!$A$2:$A$101,0))</f>
        <v>3.0200000000000001E-2</v>
      </c>
      <c r="Z2074" s="14">
        <v>-5.1999999999999995E-4</v>
      </c>
      <c r="AA2074" s="16">
        <f t="shared" si="162"/>
        <v>0.12758</v>
      </c>
      <c r="AB2074" s="25">
        <f t="shared" si="163"/>
        <v>1.0056374140494873E-2</v>
      </c>
      <c r="AC2074" s="23">
        <f t="shared" si="164"/>
        <v>6.7892685235613287E-2</v>
      </c>
    </row>
    <row r="2075" spans="1:29" x14ac:dyDescent="0.3">
      <c r="A2075" s="4" t="s">
        <v>191</v>
      </c>
      <c r="B2075" s="18">
        <v>45566</v>
      </c>
      <c r="C2075" s="4" t="s">
        <v>281</v>
      </c>
      <c r="D2075" s="4">
        <v>10</v>
      </c>
      <c r="E2075" s="15">
        <v>327248.74</v>
      </c>
      <c r="F2075" s="19">
        <v>1.1407</v>
      </c>
      <c r="G2075" s="20">
        <v>0</v>
      </c>
      <c r="H2075" s="4">
        <v>76</v>
      </c>
      <c r="I2075" s="4">
        <v>7</v>
      </c>
      <c r="J2075" s="4">
        <v>1</v>
      </c>
      <c r="K2075" s="21">
        <v>0.84470000000000001</v>
      </c>
      <c r="L2075" s="21">
        <v>0.14050000000000001</v>
      </c>
      <c r="M2075" s="4">
        <v>1</v>
      </c>
      <c r="N2075" s="4">
        <v>0</v>
      </c>
      <c r="O2075" s="4">
        <v>0</v>
      </c>
      <c r="P2075" s="4">
        <v>92.2</v>
      </c>
      <c r="Q2075" s="15">
        <v>1193.17</v>
      </c>
      <c r="R2075" s="15">
        <v>24110.22</v>
      </c>
      <c r="S2075" s="15">
        <v>14449.43</v>
      </c>
      <c r="T2075" s="15">
        <v>362217.02</v>
      </c>
      <c r="U2075" s="22">
        <f t="shared" si="160"/>
        <v>338102.7</v>
      </c>
      <c r="V2075" s="23">
        <f t="shared" si="161"/>
        <v>6.6574232210292072E-2</v>
      </c>
      <c r="W2075" s="24">
        <f>Parametros!$B$4*H2075+Parametros!$B$5*K2075*100+Parametros!$B$6*P2075+Parametros!$B$7*(1-L2075)*100</f>
        <v>83.273499999999999</v>
      </c>
      <c r="X2075" s="16">
        <f>INDEX('Tasa Referencia'!$B$2:$B$37,MATCH(B2075,'Tasa Referencia'!$A$2:$A$37,0))</f>
        <v>9.5200000000000007E-2</v>
      </c>
      <c r="Y2075" s="16">
        <f>INDEX('Catalogo Proveedores'!$N$2:$N$101,MATCH(A2075,'Catalogo Proveedores'!$A$2:$A$101,0))</f>
        <v>3.0200000000000001E-2</v>
      </c>
      <c r="Z2075" s="14">
        <v>-3.5899999999999999E-3</v>
      </c>
      <c r="AA2075" s="16">
        <f t="shared" si="162"/>
        <v>0.12181000000000002</v>
      </c>
      <c r="AB2075" s="25">
        <f t="shared" si="163"/>
        <v>9.6246428396202788E-3</v>
      </c>
      <c r="AC2075" s="23">
        <f t="shared" si="164"/>
        <v>5.6949589370671794E-2</v>
      </c>
    </row>
    <row r="2076" spans="1:29" x14ac:dyDescent="0.3">
      <c r="A2076" s="4" t="s">
        <v>191</v>
      </c>
      <c r="B2076" s="18">
        <v>45597</v>
      </c>
      <c r="C2076" s="4" t="s">
        <v>281</v>
      </c>
      <c r="D2076" s="4">
        <v>11</v>
      </c>
      <c r="E2076" s="15">
        <v>375670.94</v>
      </c>
      <c r="F2076" s="19">
        <v>1.1407</v>
      </c>
      <c r="G2076" s="20">
        <v>0</v>
      </c>
      <c r="H2076" s="4">
        <v>74</v>
      </c>
      <c r="I2076" s="4">
        <v>6</v>
      </c>
      <c r="J2076" s="4">
        <v>1</v>
      </c>
      <c r="K2076" s="21">
        <v>0.82499999999999996</v>
      </c>
      <c r="L2076" s="21">
        <v>0.1004</v>
      </c>
      <c r="M2076" s="4">
        <v>1</v>
      </c>
      <c r="N2076" s="4">
        <v>0</v>
      </c>
      <c r="O2076" s="4">
        <v>0</v>
      </c>
      <c r="P2076" s="4">
        <v>94</v>
      </c>
      <c r="Q2076" s="15">
        <v>2270.88</v>
      </c>
      <c r="R2076" s="15">
        <v>21540.04</v>
      </c>
      <c r="S2076" s="15">
        <v>12063.49</v>
      </c>
      <c r="T2076" s="15">
        <v>402849.69</v>
      </c>
      <c r="U2076" s="22">
        <f t="shared" si="160"/>
        <v>387418.37</v>
      </c>
      <c r="V2076" s="23">
        <f t="shared" si="161"/>
        <v>3.8305403685429187E-2</v>
      </c>
      <c r="W2076" s="24">
        <f>Parametros!$B$4*H2076+Parametros!$B$5*K2076*100+Parametros!$B$6*P2076+Parametros!$B$7*(1-L2076)*100</f>
        <v>82.943999999999988</v>
      </c>
      <c r="X2076" s="16">
        <f>INDEX('Tasa Referencia'!$B$2:$B$37,MATCH(B2076,'Tasa Referencia'!$A$2:$A$37,0))</f>
        <v>9.5600000000000004E-2</v>
      </c>
      <c r="Y2076" s="16">
        <f>INDEX('Catalogo Proveedores'!$N$2:$N$101,MATCH(A2076,'Catalogo Proveedores'!$A$2:$A$101,0))</f>
        <v>3.0200000000000001E-2</v>
      </c>
      <c r="Z2076" s="14">
        <v>-2.15E-3</v>
      </c>
      <c r="AA2076" s="16">
        <f t="shared" si="162"/>
        <v>0.12365</v>
      </c>
      <c r="AB2076" s="25">
        <f t="shared" si="163"/>
        <v>9.7625386100395062E-3</v>
      </c>
      <c r="AC2076" s="23">
        <f t="shared" si="164"/>
        <v>2.8542865075389681E-2</v>
      </c>
    </row>
    <row r="2077" spans="1:29" x14ac:dyDescent="0.3">
      <c r="A2077" s="4" t="s">
        <v>191</v>
      </c>
      <c r="B2077" s="18">
        <v>45627</v>
      </c>
      <c r="C2077" s="4" t="s">
        <v>281</v>
      </c>
      <c r="D2077" s="4">
        <v>12</v>
      </c>
      <c r="E2077" s="15">
        <v>319800.74</v>
      </c>
      <c r="F2077" s="19">
        <v>1.1407</v>
      </c>
      <c r="G2077" s="20">
        <v>0</v>
      </c>
      <c r="H2077" s="4">
        <v>74.400000000000006</v>
      </c>
      <c r="I2077" s="4">
        <v>6</v>
      </c>
      <c r="J2077" s="4">
        <v>1</v>
      </c>
      <c r="K2077" s="21">
        <v>0.7974</v>
      </c>
      <c r="L2077" s="21">
        <v>0.1201</v>
      </c>
      <c r="M2077" s="4">
        <v>3</v>
      </c>
      <c r="N2077" s="4">
        <v>0</v>
      </c>
      <c r="O2077" s="4">
        <v>0</v>
      </c>
      <c r="P2077" s="4">
        <v>97.8</v>
      </c>
      <c r="Q2077" s="15">
        <v>1971.94</v>
      </c>
      <c r="R2077" s="15">
        <v>13538.23</v>
      </c>
      <c r="S2077" s="15">
        <v>12165.17</v>
      </c>
      <c r="T2077" s="15">
        <v>352251.93</v>
      </c>
      <c r="U2077" s="22">
        <f t="shared" si="160"/>
        <v>323145.74</v>
      </c>
      <c r="V2077" s="23">
        <f t="shared" si="161"/>
        <v>8.26289014229106E-2</v>
      </c>
      <c r="W2077" s="24">
        <f>Parametros!$B$4*H2077+Parametros!$B$5*K2077*100+Parametros!$B$6*P2077+Parametros!$B$7*(1-L2077)*100</f>
        <v>82.720499999999987</v>
      </c>
      <c r="X2077" s="16">
        <f>INDEX('Tasa Referencia'!$B$2:$B$37,MATCH(B2077,'Tasa Referencia'!$A$2:$A$37,0))</f>
        <v>9.2399999999999996E-2</v>
      </c>
      <c r="Y2077" s="16">
        <f>INDEX('Catalogo Proveedores'!$N$2:$N$101,MATCH(A2077,'Catalogo Proveedores'!$A$2:$A$101,0))</f>
        <v>3.0200000000000001E-2</v>
      </c>
      <c r="Z2077" s="14">
        <v>-4.5999999999999999E-3</v>
      </c>
      <c r="AA2077" s="16">
        <f t="shared" si="162"/>
        <v>0.11799999999999999</v>
      </c>
      <c r="AB2077" s="25">
        <f t="shared" si="163"/>
        <v>9.3384482983804862E-3</v>
      </c>
      <c r="AC2077" s="23">
        <f t="shared" si="164"/>
        <v>7.3290453124530114E-2</v>
      </c>
    </row>
    <row r="2078" spans="1:29" x14ac:dyDescent="0.3">
      <c r="A2078" s="4" t="s">
        <v>191</v>
      </c>
      <c r="B2078" s="18">
        <v>45658</v>
      </c>
      <c r="C2078" s="4" t="s">
        <v>282</v>
      </c>
      <c r="D2078" s="4">
        <v>1</v>
      </c>
      <c r="E2078" s="15">
        <v>326738.65000000002</v>
      </c>
      <c r="F2078" s="19">
        <v>1.1407</v>
      </c>
      <c r="G2078" s="20">
        <v>0</v>
      </c>
      <c r="H2078" s="4">
        <v>73.2</v>
      </c>
      <c r="I2078" s="4">
        <v>5</v>
      </c>
      <c r="J2078" s="4">
        <v>1</v>
      </c>
      <c r="K2078" s="21">
        <v>0.80959999999999999</v>
      </c>
      <c r="L2078" s="21">
        <v>8.43E-2</v>
      </c>
      <c r="M2078" s="4">
        <v>1</v>
      </c>
      <c r="N2078" s="4">
        <v>0</v>
      </c>
      <c r="O2078" s="4">
        <v>0</v>
      </c>
      <c r="P2078" s="4">
        <v>96</v>
      </c>
      <c r="Q2078" s="15">
        <v>1248.74</v>
      </c>
      <c r="R2078" s="15">
        <v>13339.5</v>
      </c>
      <c r="S2078" s="15">
        <v>8915.41</v>
      </c>
      <c r="T2078" s="15">
        <v>373610.91</v>
      </c>
      <c r="U2078" s="22">
        <f t="shared" si="160"/>
        <v>332411.48000000004</v>
      </c>
      <c r="V2078" s="23">
        <f t="shared" si="161"/>
        <v>0.11027362664543157</v>
      </c>
      <c r="W2078" s="24">
        <f>Parametros!$B$4*H2078+Parametros!$B$5*K2078*100+Parametros!$B$6*P2078+Parametros!$B$7*(1-L2078)*100</f>
        <v>82.843500000000006</v>
      </c>
      <c r="X2078" s="16">
        <f>INDEX('Tasa Referencia'!$B$2:$B$37,MATCH(B2078,'Tasa Referencia'!$A$2:$A$37,0))</f>
        <v>8.8900000000000007E-2</v>
      </c>
      <c r="Y2078" s="16">
        <f>INDEX('Catalogo Proveedores'!$N$2:$N$101,MATCH(A2078,'Catalogo Proveedores'!$A$2:$A$101,0))</f>
        <v>3.0200000000000001E-2</v>
      </c>
      <c r="Z2078" s="14">
        <v>-2.0200000000000001E-3</v>
      </c>
      <c r="AA2078" s="16">
        <f t="shared" si="162"/>
        <v>0.11708000000000002</v>
      </c>
      <c r="AB2078" s="25">
        <f t="shared" si="163"/>
        <v>9.2692069607478444E-3</v>
      </c>
      <c r="AC2078" s="23">
        <f t="shared" si="164"/>
        <v>0.10100441968468372</v>
      </c>
    </row>
    <row r="2079" spans="1:29" x14ac:dyDescent="0.3">
      <c r="A2079" s="4" t="s">
        <v>191</v>
      </c>
      <c r="B2079" s="18">
        <v>45689</v>
      </c>
      <c r="C2079" s="4" t="s">
        <v>282</v>
      </c>
      <c r="D2079" s="4">
        <v>2</v>
      </c>
      <c r="E2079" s="15">
        <v>338868.02</v>
      </c>
      <c r="F2079" s="19">
        <v>1.1407</v>
      </c>
      <c r="G2079" s="20">
        <v>0</v>
      </c>
      <c r="H2079" s="4">
        <v>70.900000000000006</v>
      </c>
      <c r="I2079" s="4">
        <v>5</v>
      </c>
      <c r="J2079" s="4">
        <v>1</v>
      </c>
      <c r="K2079" s="21">
        <v>0.76790000000000003</v>
      </c>
      <c r="L2079" s="21">
        <v>9.0399999999999994E-2</v>
      </c>
      <c r="M2079" s="4">
        <v>2</v>
      </c>
      <c r="N2079" s="4">
        <v>1</v>
      </c>
      <c r="O2079" s="4">
        <v>21</v>
      </c>
      <c r="P2079" s="4">
        <v>97.5</v>
      </c>
      <c r="Q2079" s="15">
        <v>40344.199999999997</v>
      </c>
      <c r="R2079" s="15">
        <v>12537.51</v>
      </c>
      <c r="S2079" s="15">
        <v>9869.3700000000008</v>
      </c>
      <c r="T2079" s="15">
        <v>377588.8</v>
      </c>
      <c r="U2079" s="22">
        <f t="shared" si="160"/>
        <v>381880.36000000004</v>
      </c>
      <c r="V2079" s="23">
        <f t="shared" si="161"/>
        <v>-1.1365697287631562E-2</v>
      </c>
      <c r="W2079" s="24">
        <f>Parametros!$B$4*H2079+Parametros!$B$5*K2079*100+Parametros!$B$6*P2079+Parametros!$B$7*(1-L2079)*100</f>
        <v>80.996000000000009</v>
      </c>
      <c r="X2079" s="16">
        <f>INDEX('Tasa Referencia'!$B$2:$B$37,MATCH(B2079,'Tasa Referencia'!$A$2:$A$37,0))</f>
        <v>8.8300000000000003E-2</v>
      </c>
      <c r="Y2079" s="16">
        <f>INDEX('Catalogo Proveedores'!$N$2:$N$101,MATCH(A2079,'Catalogo Proveedores'!$A$2:$A$101,0))</f>
        <v>3.0200000000000001E-2</v>
      </c>
      <c r="Z2079" s="14">
        <v>-4.5500000000000002E-3</v>
      </c>
      <c r="AA2079" s="16">
        <f t="shared" si="162"/>
        <v>0.11395000000000001</v>
      </c>
      <c r="AB2079" s="25">
        <f t="shared" si="163"/>
        <v>9.033243796247703E-3</v>
      </c>
      <c r="AC2079" s="23">
        <f t="shared" si="164"/>
        <v>-2.0398941083879265E-2</v>
      </c>
    </row>
    <row r="2080" spans="1:29" x14ac:dyDescent="0.3">
      <c r="A2080" s="4" t="s">
        <v>191</v>
      </c>
      <c r="B2080" s="18">
        <v>45717</v>
      </c>
      <c r="C2080" s="4" t="s">
        <v>282</v>
      </c>
      <c r="D2080" s="4">
        <v>3</v>
      </c>
      <c r="E2080" s="15">
        <v>358451.5</v>
      </c>
      <c r="F2080" s="19">
        <v>1.1407</v>
      </c>
      <c r="G2080" s="20">
        <v>0</v>
      </c>
      <c r="H2080" s="4">
        <v>74.5</v>
      </c>
      <c r="I2080" s="4">
        <v>5</v>
      </c>
      <c r="J2080" s="4">
        <v>1</v>
      </c>
      <c r="K2080" s="21">
        <v>0.84919999999999995</v>
      </c>
      <c r="L2080" s="21">
        <v>7.5700000000000003E-2</v>
      </c>
      <c r="M2080" s="4">
        <v>0</v>
      </c>
      <c r="N2080" s="4">
        <v>0</v>
      </c>
      <c r="O2080" s="4">
        <v>0</v>
      </c>
      <c r="P2080" s="4">
        <v>95.3</v>
      </c>
      <c r="Q2080" s="15">
        <v>0</v>
      </c>
      <c r="R2080" s="15">
        <v>8685.6</v>
      </c>
      <c r="S2080" s="15">
        <v>8854.34</v>
      </c>
      <c r="T2080" s="15">
        <v>388278.1</v>
      </c>
      <c r="U2080" s="22">
        <f t="shared" si="160"/>
        <v>358282.75999999995</v>
      </c>
      <c r="V2080" s="23">
        <f t="shared" si="161"/>
        <v>7.7252206601402515E-2</v>
      </c>
      <c r="W2080" s="24">
        <f>Parametros!$B$4*H2080+Parametros!$B$5*K2080*100+Parametros!$B$6*P2080+Parametros!$B$7*(1-L2080)*100</f>
        <v>84.475500000000011</v>
      </c>
      <c r="X2080" s="16">
        <f>INDEX('Tasa Referencia'!$B$2:$B$37,MATCH(B2080,'Tasa Referencia'!$A$2:$A$37,0))</f>
        <v>8.6800000000000002E-2</v>
      </c>
      <c r="Y2080" s="16">
        <f>INDEX('Catalogo Proveedores'!$N$2:$N$101,MATCH(A2080,'Catalogo Proveedores'!$A$2:$A$101,0))</f>
        <v>3.0200000000000001E-2</v>
      </c>
      <c r="Z2080" s="14">
        <v>-5.2999999999999998E-4</v>
      </c>
      <c r="AA2080" s="16">
        <f t="shared" si="162"/>
        <v>0.11647</v>
      </c>
      <c r="AB2080" s="25">
        <f t="shared" si="163"/>
        <v>9.2232681174939657E-3</v>
      </c>
      <c r="AC2080" s="23">
        <f t="shared" si="164"/>
        <v>6.8028938483908549E-2</v>
      </c>
    </row>
    <row r="2081" spans="1:29" x14ac:dyDescent="0.3">
      <c r="A2081" s="4" t="s">
        <v>191</v>
      </c>
      <c r="B2081" s="18">
        <v>45748</v>
      </c>
      <c r="C2081" s="4" t="s">
        <v>282</v>
      </c>
      <c r="D2081" s="4">
        <v>4</v>
      </c>
      <c r="E2081" s="15">
        <v>401676.61</v>
      </c>
      <c r="F2081" s="19">
        <v>1.1526000000000001</v>
      </c>
      <c r="G2081" s="20">
        <v>1.0500000000000001E-2</v>
      </c>
      <c r="H2081" s="4">
        <v>71.2</v>
      </c>
      <c r="I2081" s="4">
        <v>7</v>
      </c>
      <c r="J2081" s="4">
        <v>2</v>
      </c>
      <c r="K2081" s="21">
        <v>0.78249999999999997</v>
      </c>
      <c r="L2081" s="21">
        <v>8.43E-2</v>
      </c>
      <c r="M2081" s="4">
        <v>3</v>
      </c>
      <c r="N2081" s="4">
        <v>0</v>
      </c>
      <c r="O2081" s="4">
        <v>0</v>
      </c>
      <c r="P2081" s="4">
        <v>97</v>
      </c>
      <c r="Q2081" s="15">
        <v>11406.28</v>
      </c>
      <c r="R2081" s="15">
        <v>10670.33</v>
      </c>
      <c r="S2081" s="15">
        <v>11770.1</v>
      </c>
      <c r="T2081" s="15">
        <v>433078.46</v>
      </c>
      <c r="U2081" s="22">
        <f t="shared" si="160"/>
        <v>411983.12000000005</v>
      </c>
      <c r="V2081" s="23">
        <f t="shared" si="161"/>
        <v>4.8710203689188249E-2</v>
      </c>
      <c r="W2081" s="24">
        <f>Parametros!$B$4*H2081+Parametros!$B$5*K2081*100+Parametros!$B$6*P2081+Parametros!$B$7*(1-L2081)*100</f>
        <v>81.530500000000004</v>
      </c>
      <c r="X2081" s="16">
        <f>INDEX('Tasa Referencia'!$B$2:$B$37,MATCH(B2081,'Tasa Referencia'!$A$2:$A$37,0))</f>
        <v>8.4000000000000005E-2</v>
      </c>
      <c r="Y2081" s="16">
        <f>INDEX('Catalogo Proveedores'!$N$2:$N$101,MATCH(A2081,'Catalogo Proveedores'!$A$2:$A$101,0))</f>
        <v>3.0200000000000001E-2</v>
      </c>
      <c r="Z2081" s="14">
        <v>-6.4999999999999997E-4</v>
      </c>
      <c r="AA2081" s="16">
        <f t="shared" si="162"/>
        <v>0.11355000000000001</v>
      </c>
      <c r="AB2081" s="25">
        <f t="shared" si="163"/>
        <v>9.0030449737963369E-3</v>
      </c>
      <c r="AC2081" s="23">
        <f t="shared" si="164"/>
        <v>3.9707158715391912E-2</v>
      </c>
    </row>
    <row r="2082" spans="1:29" x14ac:dyDescent="0.3">
      <c r="A2082" s="4" t="s">
        <v>191</v>
      </c>
      <c r="B2082" s="18">
        <v>45778</v>
      </c>
      <c r="C2082" s="4" t="s">
        <v>282</v>
      </c>
      <c r="D2082" s="4">
        <v>5</v>
      </c>
      <c r="E2082" s="15">
        <v>401529.04</v>
      </c>
      <c r="F2082" s="19">
        <v>1.1526000000000001</v>
      </c>
      <c r="G2082" s="20">
        <v>0</v>
      </c>
      <c r="H2082" s="4">
        <v>68.599999999999994</v>
      </c>
      <c r="I2082" s="4">
        <v>5</v>
      </c>
      <c r="J2082" s="4">
        <v>1</v>
      </c>
      <c r="K2082" s="21">
        <v>0.70189999999999997</v>
      </c>
      <c r="L2082" s="21">
        <v>0.17530000000000001</v>
      </c>
      <c r="M2082" s="4">
        <v>4</v>
      </c>
      <c r="N2082" s="4">
        <v>0</v>
      </c>
      <c r="O2082" s="4">
        <v>0</v>
      </c>
      <c r="P2082" s="4">
        <v>100</v>
      </c>
      <c r="Q2082" s="15">
        <v>31633.599999999999</v>
      </c>
      <c r="R2082" s="15">
        <v>25252.6</v>
      </c>
      <c r="S2082" s="15">
        <v>21924.86</v>
      </c>
      <c r="T2082" s="15">
        <v>407793.01</v>
      </c>
      <c r="U2082" s="22">
        <f t="shared" si="160"/>
        <v>436490.37999999995</v>
      </c>
      <c r="V2082" s="23">
        <f t="shared" si="161"/>
        <v>-7.0372393092269864E-2</v>
      </c>
      <c r="W2082" s="24">
        <f>Parametros!$B$4*H2082+Parametros!$B$5*K2082*100+Parametros!$B$6*P2082+Parametros!$B$7*(1-L2082)*100</f>
        <v>77.4375</v>
      </c>
      <c r="X2082" s="16">
        <f>INDEX('Tasa Referencia'!$B$2:$B$37,MATCH(B2082,'Tasa Referencia'!$A$2:$A$37,0))</f>
        <v>8.1699999999999995E-2</v>
      </c>
      <c r="Y2082" s="16">
        <f>INDEX('Catalogo Proveedores'!$N$2:$N$101,MATCH(A2082,'Catalogo Proveedores'!$A$2:$A$101,0))</f>
        <v>3.0200000000000001E-2</v>
      </c>
      <c r="Z2082" s="14">
        <v>-9.6000000000000002E-4</v>
      </c>
      <c r="AA2082" s="16">
        <f t="shared" si="162"/>
        <v>0.11094</v>
      </c>
      <c r="AB2082" s="25">
        <f t="shared" si="163"/>
        <v>8.8057531839520475E-3</v>
      </c>
      <c r="AC2082" s="23">
        <f t="shared" si="164"/>
        <v>-7.9178146276221911E-2</v>
      </c>
    </row>
    <row r="2083" spans="1:29" x14ac:dyDescent="0.3">
      <c r="A2083" s="4" t="s">
        <v>191</v>
      </c>
      <c r="B2083" s="18">
        <v>45809</v>
      </c>
      <c r="C2083" s="4" t="s">
        <v>282</v>
      </c>
      <c r="D2083" s="4">
        <v>6</v>
      </c>
      <c r="E2083" s="15">
        <v>407668.54</v>
      </c>
      <c r="F2083" s="19">
        <v>1.1526000000000001</v>
      </c>
      <c r="G2083" s="20">
        <v>0</v>
      </c>
      <c r="H2083" s="4">
        <v>68.099999999999994</v>
      </c>
      <c r="I2083" s="4">
        <v>4</v>
      </c>
      <c r="J2083" s="4">
        <v>1</v>
      </c>
      <c r="K2083" s="21">
        <v>0.86019999999999996</v>
      </c>
      <c r="L2083" s="21">
        <v>9.3100000000000002E-2</v>
      </c>
      <c r="M2083" s="4">
        <v>1</v>
      </c>
      <c r="N2083" s="4">
        <v>0</v>
      </c>
      <c r="O2083" s="4">
        <v>0</v>
      </c>
      <c r="P2083" s="4">
        <v>90.4</v>
      </c>
      <c r="Q2083" s="15">
        <v>1304.3699999999999</v>
      </c>
      <c r="R2083" s="15">
        <v>12857.07</v>
      </c>
      <c r="S2083" s="15">
        <v>12196.19</v>
      </c>
      <c r="T2083" s="15">
        <v>449728.09</v>
      </c>
      <c r="U2083" s="22">
        <f t="shared" si="160"/>
        <v>409633.79</v>
      </c>
      <c r="V2083" s="23">
        <f t="shared" si="161"/>
        <v>8.9152314235030422E-2</v>
      </c>
      <c r="W2083" s="24">
        <f>Parametros!$B$4*H2083+Parametros!$B$5*K2083*100+Parametros!$B$6*P2083+Parametros!$B$7*(1-L2083)*100</f>
        <v>81.324499999999986</v>
      </c>
      <c r="X2083" s="16">
        <f>INDEX('Tasa Referencia'!$B$2:$B$37,MATCH(B2083,'Tasa Referencia'!$A$2:$A$37,0))</f>
        <v>8.1600000000000006E-2</v>
      </c>
      <c r="Y2083" s="16">
        <f>INDEX('Catalogo Proveedores'!$N$2:$N$101,MATCH(A2083,'Catalogo Proveedores'!$A$2:$A$101,0))</f>
        <v>3.0200000000000001E-2</v>
      </c>
      <c r="Z2083" s="14">
        <v>-1.24E-3</v>
      </c>
      <c r="AA2083" s="16">
        <f t="shared" si="162"/>
        <v>0.11056000000000001</v>
      </c>
      <c r="AB2083" s="25">
        <f t="shared" si="163"/>
        <v>8.7769932825683128E-3</v>
      </c>
      <c r="AC2083" s="23">
        <f t="shared" si="164"/>
        <v>8.0375320952462109E-2</v>
      </c>
    </row>
    <row r="2084" spans="1:29" x14ac:dyDescent="0.3">
      <c r="A2084" s="4" t="s">
        <v>191</v>
      </c>
      <c r="B2084" s="18">
        <v>45839</v>
      </c>
      <c r="C2084" s="4" t="s">
        <v>282</v>
      </c>
      <c r="D2084" s="4">
        <v>7</v>
      </c>
      <c r="E2084" s="15">
        <v>391699.77</v>
      </c>
      <c r="F2084" s="19">
        <v>1.1526000000000001</v>
      </c>
      <c r="G2084" s="20">
        <v>0</v>
      </c>
      <c r="H2084" s="4">
        <v>67.8</v>
      </c>
      <c r="I2084" s="4">
        <v>4</v>
      </c>
      <c r="J2084" s="4">
        <v>1</v>
      </c>
      <c r="K2084" s="21">
        <v>0.76790000000000003</v>
      </c>
      <c r="L2084" s="21">
        <v>8.3699999999999997E-2</v>
      </c>
      <c r="M2084" s="4">
        <v>2</v>
      </c>
      <c r="N2084" s="4">
        <v>2</v>
      </c>
      <c r="O2084" s="4">
        <v>175.8</v>
      </c>
      <c r="P2084" s="4">
        <v>94.6</v>
      </c>
      <c r="Q2084" s="15">
        <v>339468.38</v>
      </c>
      <c r="R2084" s="15">
        <v>14998.54</v>
      </c>
      <c r="S2084" s="15">
        <v>10620.36</v>
      </c>
      <c r="T2084" s="15">
        <v>406320.09</v>
      </c>
      <c r="U2084" s="22">
        <f t="shared" si="160"/>
        <v>735546.33000000007</v>
      </c>
      <c r="V2084" s="23">
        <f t="shared" si="161"/>
        <v>-0.81026325821103262</v>
      </c>
      <c r="W2084" s="24">
        <f>Parametros!$B$4*H2084+Parametros!$B$5*K2084*100+Parametros!$B$6*P2084+Parametros!$B$7*(1-L2084)*100</f>
        <v>79.4315</v>
      </c>
      <c r="X2084" s="16">
        <f>INDEX('Tasa Referencia'!$B$2:$B$37,MATCH(B2084,'Tasa Referencia'!$A$2:$A$37,0))</f>
        <v>8.0699999999999994E-2</v>
      </c>
      <c r="Y2084" s="16">
        <f>INDEX('Catalogo Proveedores'!$N$2:$N$101,MATCH(A2084,'Catalogo Proveedores'!$A$2:$A$101,0))</f>
        <v>3.0200000000000001E-2</v>
      </c>
      <c r="Z2084" s="14">
        <v>2.4000000000000001E-4</v>
      </c>
      <c r="AA2084" s="16">
        <f t="shared" si="162"/>
        <v>0.11114</v>
      </c>
      <c r="AB2084" s="25">
        <f t="shared" si="163"/>
        <v>8.8208863523118186E-3</v>
      </c>
      <c r="AC2084" s="23">
        <f t="shared" si="164"/>
        <v>-0.81908414456334444</v>
      </c>
    </row>
    <row r="2085" spans="1:29" x14ac:dyDescent="0.3">
      <c r="A2085" s="4" t="s">
        <v>191</v>
      </c>
      <c r="B2085" s="18">
        <v>45870</v>
      </c>
      <c r="C2085" s="4" t="s">
        <v>282</v>
      </c>
      <c r="D2085" s="4">
        <v>8</v>
      </c>
      <c r="E2085" s="15">
        <v>414169.31</v>
      </c>
      <c r="F2085" s="19">
        <v>1.1526000000000001</v>
      </c>
      <c r="G2085" s="20">
        <v>0</v>
      </c>
      <c r="H2085" s="4">
        <v>68.7</v>
      </c>
      <c r="I2085" s="4">
        <v>5</v>
      </c>
      <c r="J2085" s="4">
        <v>1</v>
      </c>
      <c r="K2085" s="21">
        <v>0.84079999999999999</v>
      </c>
      <c r="L2085" s="21">
        <v>0.1158</v>
      </c>
      <c r="M2085" s="4">
        <v>0</v>
      </c>
      <c r="N2085" s="4">
        <v>0</v>
      </c>
      <c r="O2085" s="4">
        <v>0</v>
      </c>
      <c r="P2085" s="4">
        <v>100</v>
      </c>
      <c r="Q2085" s="15">
        <v>0</v>
      </c>
      <c r="R2085" s="15">
        <v>29987.95</v>
      </c>
      <c r="S2085" s="15">
        <v>15215.96</v>
      </c>
      <c r="T2085" s="15">
        <v>444215.95</v>
      </c>
      <c r="U2085" s="22">
        <f t="shared" si="160"/>
        <v>428941.3</v>
      </c>
      <c r="V2085" s="23">
        <f t="shared" si="161"/>
        <v>3.4385640587646669E-2</v>
      </c>
      <c r="W2085" s="24">
        <f>Parametros!$B$4*H2085+Parametros!$B$5*K2085*100+Parametros!$B$6*P2085+Parametros!$B$7*(1-L2085)*100</f>
        <v>82.531999999999996</v>
      </c>
      <c r="X2085" s="16">
        <f>INDEX('Tasa Referencia'!$B$2:$B$37,MATCH(B2085,'Tasa Referencia'!$A$2:$A$37,0))</f>
        <v>7.7399999999999997E-2</v>
      </c>
      <c r="Y2085" s="16">
        <f>INDEX('Catalogo Proveedores'!$N$2:$N$101,MATCH(A2085,'Catalogo Proveedores'!$A$2:$A$101,0))</f>
        <v>3.0200000000000001E-2</v>
      </c>
      <c r="Z2085" s="14">
        <v>-7.6000000000000004E-4</v>
      </c>
      <c r="AA2085" s="16">
        <f t="shared" si="162"/>
        <v>0.10684</v>
      </c>
      <c r="AB2085" s="25">
        <f t="shared" si="163"/>
        <v>8.4949715942304049E-3</v>
      </c>
      <c r="AC2085" s="23">
        <f t="shared" si="164"/>
        <v>2.5890668993416265E-2</v>
      </c>
    </row>
    <row r="2086" spans="1:29" x14ac:dyDescent="0.3">
      <c r="A2086" s="4" t="s">
        <v>191</v>
      </c>
      <c r="B2086" s="18">
        <v>45901</v>
      </c>
      <c r="C2086" s="4" t="s">
        <v>282</v>
      </c>
      <c r="D2086" s="4">
        <v>9</v>
      </c>
      <c r="E2086" s="15">
        <v>367007.93</v>
      </c>
      <c r="F2086" s="19">
        <v>1.1526000000000001</v>
      </c>
      <c r="G2086" s="20">
        <v>0</v>
      </c>
      <c r="H2086" s="4">
        <v>66.900000000000006</v>
      </c>
      <c r="I2086" s="4">
        <v>4</v>
      </c>
      <c r="J2086" s="4">
        <v>1</v>
      </c>
      <c r="K2086" s="21">
        <v>0.81289999999999996</v>
      </c>
      <c r="L2086" s="21">
        <v>0.1366</v>
      </c>
      <c r="M2086" s="4">
        <v>0</v>
      </c>
      <c r="N2086" s="4">
        <v>0</v>
      </c>
      <c r="O2086" s="4">
        <v>0</v>
      </c>
      <c r="P2086" s="4">
        <v>98.7</v>
      </c>
      <c r="Q2086" s="15">
        <v>0</v>
      </c>
      <c r="R2086" s="15">
        <v>34749.85</v>
      </c>
      <c r="S2086" s="15">
        <v>15769.74</v>
      </c>
      <c r="T2086" s="15">
        <v>392226.97</v>
      </c>
      <c r="U2086" s="22">
        <f t="shared" si="160"/>
        <v>385988.04</v>
      </c>
      <c r="V2086" s="23">
        <f t="shared" si="161"/>
        <v>1.5906427852220344E-2</v>
      </c>
      <c r="W2086" s="24">
        <f>Parametros!$B$4*H2086+Parametros!$B$5*K2086*100+Parametros!$B$6*P2086+Parametros!$B$7*(1-L2086)*100</f>
        <v>80.492999999999995</v>
      </c>
      <c r="X2086" s="16">
        <f>INDEX('Tasa Referencia'!$B$2:$B$37,MATCH(B2086,'Tasa Referencia'!$A$2:$A$37,0))</f>
        <v>7.4899999999999994E-2</v>
      </c>
      <c r="Y2086" s="16">
        <f>INDEX('Catalogo Proveedores'!$N$2:$N$101,MATCH(A2086,'Catalogo Proveedores'!$A$2:$A$101,0))</f>
        <v>3.0200000000000001E-2</v>
      </c>
      <c r="Z2086" s="14">
        <v>-7.6000000000000004E-4</v>
      </c>
      <c r="AA2086" s="16">
        <f t="shared" si="162"/>
        <v>0.10434</v>
      </c>
      <c r="AB2086" s="25">
        <f t="shared" si="163"/>
        <v>8.3049523155629412E-3</v>
      </c>
      <c r="AC2086" s="23">
        <f t="shared" si="164"/>
        <v>7.6014755366574024E-3</v>
      </c>
    </row>
    <row r="2087" spans="1:29" x14ac:dyDescent="0.3">
      <c r="A2087" s="4" t="s">
        <v>191</v>
      </c>
      <c r="B2087" s="18">
        <v>45931</v>
      </c>
      <c r="C2087" s="4" t="s">
        <v>282</v>
      </c>
      <c r="D2087" s="4">
        <v>10</v>
      </c>
      <c r="E2087" s="15">
        <v>346478.41</v>
      </c>
      <c r="F2087" s="19">
        <v>1.1526000000000001</v>
      </c>
      <c r="G2087" s="20">
        <v>0</v>
      </c>
      <c r="H2087" s="4">
        <v>68.7</v>
      </c>
      <c r="I2087" s="4">
        <v>5</v>
      </c>
      <c r="J2087" s="4">
        <v>1</v>
      </c>
      <c r="K2087" s="21">
        <v>0.75609999999999999</v>
      </c>
      <c r="L2087" s="21">
        <v>0.14610000000000001</v>
      </c>
      <c r="M2087" s="4">
        <v>3</v>
      </c>
      <c r="N2087" s="4">
        <v>0</v>
      </c>
      <c r="O2087" s="4">
        <v>0</v>
      </c>
      <c r="P2087" s="4">
        <v>98.5</v>
      </c>
      <c r="Q2087" s="15">
        <v>10480.77</v>
      </c>
      <c r="R2087" s="15">
        <v>16292.35</v>
      </c>
      <c r="S2087" s="15">
        <v>15880.33</v>
      </c>
      <c r="T2087" s="15">
        <v>389590.64</v>
      </c>
      <c r="U2087" s="22">
        <f t="shared" si="160"/>
        <v>357371.19999999995</v>
      </c>
      <c r="V2087" s="23">
        <f t="shared" si="161"/>
        <v>8.2700754823062633E-2</v>
      </c>
      <c r="W2087" s="24">
        <f>Parametros!$B$4*H2087+Parametros!$B$5*K2087*100+Parametros!$B$6*P2087+Parametros!$B$7*(1-L2087)*100</f>
        <v>79.236499999999992</v>
      </c>
      <c r="X2087" s="16">
        <f>INDEX('Tasa Referencia'!$B$2:$B$37,MATCH(B2087,'Tasa Referencia'!$A$2:$A$37,0))</f>
        <v>7.4300000000000005E-2</v>
      </c>
      <c r="Y2087" s="16">
        <f>INDEX('Catalogo Proveedores'!$N$2:$N$101,MATCH(A2087,'Catalogo Proveedores'!$A$2:$A$101,0))</f>
        <v>3.0200000000000001E-2</v>
      </c>
      <c r="Z2087" s="14">
        <v>3.14E-3</v>
      </c>
      <c r="AA2087" s="16">
        <f t="shared" si="162"/>
        <v>0.10764000000000001</v>
      </c>
      <c r="AB2087" s="25">
        <f t="shared" si="163"/>
        <v>8.5556946760498853E-3</v>
      </c>
      <c r="AC2087" s="23">
        <f t="shared" si="164"/>
        <v>7.4145060147012748E-2</v>
      </c>
    </row>
    <row r="2088" spans="1:29" x14ac:dyDescent="0.3">
      <c r="A2088" s="4" t="s">
        <v>191</v>
      </c>
      <c r="B2088" s="18">
        <v>45962</v>
      </c>
      <c r="C2088" s="4" t="s">
        <v>282</v>
      </c>
      <c r="D2088" s="4">
        <v>11</v>
      </c>
      <c r="E2088" s="15">
        <v>330256.99</v>
      </c>
      <c r="F2088" s="19">
        <v>1.1526000000000001</v>
      </c>
      <c r="G2088" s="20">
        <v>0</v>
      </c>
      <c r="H2088" s="4">
        <v>70.900000000000006</v>
      </c>
      <c r="I2088" s="4">
        <v>6</v>
      </c>
      <c r="J2088" s="4">
        <v>1</v>
      </c>
      <c r="K2088" s="21">
        <v>0.78139999999999998</v>
      </c>
      <c r="L2088" s="21">
        <v>0.1673</v>
      </c>
      <c r="M2088" s="4">
        <v>1</v>
      </c>
      <c r="N2088" s="4">
        <v>0</v>
      </c>
      <c r="O2088" s="4">
        <v>0</v>
      </c>
      <c r="P2088" s="4">
        <v>94.8</v>
      </c>
      <c r="Q2088" s="15">
        <v>1249.04</v>
      </c>
      <c r="R2088" s="15">
        <v>23445</v>
      </c>
      <c r="S2088" s="15">
        <v>17232.8</v>
      </c>
      <c r="T2088" s="15">
        <v>349853.34</v>
      </c>
      <c r="U2088" s="22">
        <f t="shared" si="160"/>
        <v>337718.23</v>
      </c>
      <c r="V2088" s="23">
        <f t="shared" si="161"/>
        <v>3.4686277398409411E-2</v>
      </c>
      <c r="W2088" s="24">
        <f>Parametros!$B$4*H2088+Parametros!$B$5*K2088*100+Parametros!$B$6*P2088+Parametros!$B$7*(1-L2088)*100</f>
        <v>79.70750000000001</v>
      </c>
      <c r="X2088" s="16">
        <f>INDEX('Tasa Referencia'!$B$2:$B$37,MATCH(B2088,'Tasa Referencia'!$A$2:$A$37,0))</f>
        <v>7.2800000000000004E-2</v>
      </c>
      <c r="Y2088" s="16">
        <f>INDEX('Catalogo Proveedores'!$N$2:$N$101,MATCH(A2088,'Catalogo Proveedores'!$A$2:$A$101,0))</f>
        <v>3.0200000000000001E-2</v>
      </c>
      <c r="Z2088" s="14">
        <v>-1.67E-3</v>
      </c>
      <c r="AA2088" s="16">
        <f t="shared" si="162"/>
        <v>0.10133</v>
      </c>
      <c r="AB2088" s="25">
        <f t="shared" si="163"/>
        <v>8.0756452214196806E-3</v>
      </c>
      <c r="AC2088" s="23">
        <f t="shared" si="164"/>
        <v>2.6610632176989731E-2</v>
      </c>
    </row>
    <row r="2089" spans="1:29" x14ac:dyDescent="0.3">
      <c r="A2089" s="4" t="s">
        <v>191</v>
      </c>
      <c r="B2089" s="18">
        <v>45992</v>
      </c>
      <c r="C2089" s="4" t="s">
        <v>282</v>
      </c>
      <c r="D2089" s="4">
        <v>12</v>
      </c>
      <c r="E2089" s="15">
        <v>371337.35</v>
      </c>
      <c r="F2089" s="19">
        <v>1.1526000000000001</v>
      </c>
      <c r="G2089" s="20">
        <v>0</v>
      </c>
      <c r="H2089" s="4">
        <v>67.7</v>
      </c>
      <c r="I2089" s="4">
        <v>6</v>
      </c>
      <c r="J2089" s="4">
        <v>1</v>
      </c>
      <c r="K2089" s="21">
        <v>0.86199999999999999</v>
      </c>
      <c r="L2089" s="21">
        <v>9.9199999999999997E-2</v>
      </c>
      <c r="M2089" s="4">
        <v>1</v>
      </c>
      <c r="N2089" s="4">
        <v>0</v>
      </c>
      <c r="O2089" s="4">
        <v>0</v>
      </c>
      <c r="P2089" s="4">
        <v>96.7</v>
      </c>
      <c r="Q2089" s="15">
        <v>909.85</v>
      </c>
      <c r="R2089" s="15">
        <v>14982.27</v>
      </c>
      <c r="S2089" s="15">
        <v>11795.86</v>
      </c>
      <c r="T2089" s="15">
        <v>400845.1</v>
      </c>
      <c r="U2089" s="22">
        <f t="shared" si="160"/>
        <v>375433.61</v>
      </c>
      <c r="V2089" s="23">
        <f t="shared" si="161"/>
        <v>6.3394787662366323E-2</v>
      </c>
      <c r="W2089" s="24">
        <f>Parametros!$B$4*H2089+Parametros!$B$5*K2089*100+Parametros!$B$6*P2089+Parametros!$B$7*(1-L2089)*100</f>
        <v>82.407000000000011</v>
      </c>
      <c r="X2089" s="16">
        <f>INDEX('Tasa Referencia'!$B$2:$B$37,MATCH(B2089,'Tasa Referencia'!$A$2:$A$37,0))</f>
        <v>6.9599999999999995E-2</v>
      </c>
      <c r="Y2089" s="16">
        <f>INDEX('Catalogo Proveedores'!$N$2:$N$101,MATCH(A2089,'Catalogo Proveedores'!$A$2:$A$101,0))</f>
        <v>3.0200000000000001E-2</v>
      </c>
      <c r="Z2089" s="14">
        <v>1.2199999999999999E-3</v>
      </c>
      <c r="AA2089" s="16">
        <f t="shared" si="162"/>
        <v>0.10102</v>
      </c>
      <c r="AB2089" s="25">
        <f t="shared" si="163"/>
        <v>8.0519962565654968E-3</v>
      </c>
      <c r="AC2089" s="23">
        <f t="shared" si="164"/>
        <v>5.5342791405800826E-2</v>
      </c>
    </row>
    <row r="2090" spans="1:29" x14ac:dyDescent="0.3">
      <c r="A2090" s="4" t="s">
        <v>193</v>
      </c>
      <c r="B2090" s="18">
        <v>44927</v>
      </c>
      <c r="C2090" s="4" t="s">
        <v>279</v>
      </c>
      <c r="D2090" s="4">
        <v>1</v>
      </c>
      <c r="E2090" s="15">
        <v>678131.88</v>
      </c>
      <c r="F2090" s="19">
        <v>1</v>
      </c>
      <c r="G2090" s="20">
        <v>0</v>
      </c>
      <c r="H2090" s="4">
        <v>73.400000000000006</v>
      </c>
      <c r="I2090" s="4">
        <v>7</v>
      </c>
      <c r="J2090" s="4">
        <v>1</v>
      </c>
      <c r="K2090" s="21">
        <v>0.85429999999999995</v>
      </c>
      <c r="L2090" s="21">
        <v>0.1191</v>
      </c>
      <c r="M2090" s="4">
        <v>0</v>
      </c>
      <c r="N2090" s="4">
        <v>0</v>
      </c>
      <c r="O2090" s="4">
        <v>0</v>
      </c>
      <c r="P2090" s="4">
        <v>73</v>
      </c>
      <c r="Q2090" s="15">
        <v>0</v>
      </c>
      <c r="R2090" s="15">
        <v>31555.35</v>
      </c>
      <c r="S2090" s="15">
        <v>25590.12</v>
      </c>
      <c r="T2090" s="15">
        <v>714113.03</v>
      </c>
      <c r="U2090" s="22">
        <f t="shared" si="160"/>
        <v>684097.11</v>
      </c>
      <c r="V2090" s="23">
        <f t="shared" si="161"/>
        <v>4.203244968097003E-2</v>
      </c>
      <c r="W2090" s="24">
        <f>Parametros!$B$4*H2090+Parametros!$B$5*K2090*100+Parametros!$B$6*P2090+Parametros!$B$7*(1-L2090)*100</f>
        <v>79.132500000000007</v>
      </c>
      <c r="X2090" s="16">
        <f>INDEX('Tasa Referencia'!$B$2:$B$37,MATCH(B2090,'Tasa Referencia'!$A$2:$A$37,0))</f>
        <v>0.1125</v>
      </c>
      <c r="Y2090" s="16">
        <f>INDEX('Catalogo Proveedores'!$N$2:$N$101,MATCH(A2090,'Catalogo Proveedores'!$A$2:$A$101,0))</f>
        <v>3.4999999999999996E-2</v>
      </c>
      <c r="Z2090" s="14">
        <v>-3.5200000000000001E-3</v>
      </c>
      <c r="AA2090" s="16">
        <f t="shared" si="162"/>
        <v>0.14398</v>
      </c>
      <c r="AB2090" s="25">
        <f t="shared" si="163"/>
        <v>1.1272512158787329E-2</v>
      </c>
      <c r="AC2090" s="23">
        <f t="shared" si="164"/>
        <v>3.0759937522182701E-2</v>
      </c>
    </row>
    <row r="2091" spans="1:29" x14ac:dyDescent="0.3">
      <c r="A2091" s="4" t="s">
        <v>193</v>
      </c>
      <c r="B2091" s="18">
        <v>44958</v>
      </c>
      <c r="C2091" s="4" t="s">
        <v>279</v>
      </c>
      <c r="D2091" s="4">
        <v>2</v>
      </c>
      <c r="E2091" s="15">
        <v>723497.76</v>
      </c>
      <c r="F2091" s="19">
        <v>1</v>
      </c>
      <c r="G2091" s="20">
        <v>0</v>
      </c>
      <c r="H2091" s="4">
        <v>73.599999999999994</v>
      </c>
      <c r="I2091" s="4">
        <v>5</v>
      </c>
      <c r="J2091" s="4">
        <v>0</v>
      </c>
      <c r="K2091" s="21">
        <v>0.94240000000000002</v>
      </c>
      <c r="L2091" s="21">
        <v>5.2999999999999999E-2</v>
      </c>
      <c r="M2091" s="4">
        <v>1</v>
      </c>
      <c r="N2091" s="4">
        <v>0</v>
      </c>
      <c r="O2091" s="4">
        <v>0</v>
      </c>
      <c r="P2091" s="4">
        <v>78.7</v>
      </c>
      <c r="Q2091" s="15">
        <v>1443.57</v>
      </c>
      <c r="R2091" s="15">
        <v>23329.119999999999</v>
      </c>
      <c r="S2091" s="15">
        <v>11506.46</v>
      </c>
      <c r="T2091" s="15">
        <v>782798.86</v>
      </c>
      <c r="U2091" s="22">
        <f t="shared" si="160"/>
        <v>736763.99</v>
      </c>
      <c r="V2091" s="23">
        <f t="shared" si="161"/>
        <v>5.8808044252900413E-2</v>
      </c>
      <c r="W2091" s="24">
        <f>Parametros!$B$4*H2091+Parametros!$B$5*K2091*100+Parametros!$B$6*P2091+Parametros!$B$7*(1-L2091)*100</f>
        <v>83.97699999999999</v>
      </c>
      <c r="X2091" s="16">
        <f>INDEX('Tasa Referencia'!$B$2:$B$37,MATCH(B2091,'Tasa Referencia'!$A$2:$A$37,0))</f>
        <v>0.11409999999999999</v>
      </c>
      <c r="Y2091" s="16">
        <f>INDEX('Catalogo Proveedores'!$N$2:$N$101,MATCH(A2091,'Catalogo Proveedores'!$A$2:$A$101,0))</f>
        <v>3.4999999999999996E-2</v>
      </c>
      <c r="Z2091" s="14">
        <v>-2.2599999999999999E-3</v>
      </c>
      <c r="AA2091" s="16">
        <f t="shared" si="162"/>
        <v>0.14683999999999997</v>
      </c>
      <c r="AB2091" s="25">
        <f t="shared" si="163"/>
        <v>1.148295658572418E-2</v>
      </c>
      <c r="AC2091" s="23">
        <f t="shared" si="164"/>
        <v>4.7325087667176233E-2</v>
      </c>
    </row>
    <row r="2092" spans="1:29" x14ac:dyDescent="0.3">
      <c r="A2092" s="4" t="s">
        <v>193</v>
      </c>
      <c r="B2092" s="18">
        <v>44986</v>
      </c>
      <c r="C2092" s="4" t="s">
        <v>279</v>
      </c>
      <c r="D2092" s="4">
        <v>3</v>
      </c>
      <c r="E2092" s="15">
        <v>666735.31999999995</v>
      </c>
      <c r="F2092" s="19">
        <v>1</v>
      </c>
      <c r="G2092" s="20">
        <v>0</v>
      </c>
      <c r="H2092" s="4">
        <v>71</v>
      </c>
      <c r="I2092" s="4">
        <v>4</v>
      </c>
      <c r="J2092" s="4">
        <v>0</v>
      </c>
      <c r="K2092" s="21">
        <v>0.89410000000000001</v>
      </c>
      <c r="L2092" s="21">
        <v>0.13850000000000001</v>
      </c>
      <c r="M2092" s="4">
        <v>1</v>
      </c>
      <c r="N2092" s="4">
        <v>0</v>
      </c>
      <c r="O2092" s="4">
        <v>0</v>
      </c>
      <c r="P2092" s="4">
        <v>75.2</v>
      </c>
      <c r="Q2092" s="15">
        <v>5476.6</v>
      </c>
      <c r="R2092" s="15">
        <v>64153.77</v>
      </c>
      <c r="S2092" s="15">
        <v>27710.93</v>
      </c>
      <c r="T2092" s="15">
        <v>674419.57</v>
      </c>
      <c r="U2092" s="22">
        <f t="shared" si="160"/>
        <v>708654.75999999989</v>
      </c>
      <c r="V2092" s="23">
        <f t="shared" si="161"/>
        <v>-5.076245044312689E-2</v>
      </c>
      <c r="W2092" s="24">
        <f>Parametros!$B$4*H2092+Parametros!$B$5*K2092*100+Parametros!$B$6*P2092+Parametros!$B$7*(1-L2092)*100</f>
        <v>79.635499999999993</v>
      </c>
      <c r="X2092" s="16">
        <f>INDEX('Tasa Referencia'!$B$2:$B$37,MATCH(B2092,'Tasa Referencia'!$A$2:$A$37,0))</f>
        <v>0.114</v>
      </c>
      <c r="Y2092" s="16">
        <f>INDEX('Catalogo Proveedores'!$N$2:$N$101,MATCH(A2092,'Catalogo Proveedores'!$A$2:$A$101,0))</f>
        <v>3.4999999999999996E-2</v>
      </c>
      <c r="Z2092" s="14">
        <v>-1.9000000000000001E-4</v>
      </c>
      <c r="AA2092" s="16">
        <f t="shared" si="162"/>
        <v>0.14881</v>
      </c>
      <c r="AB2092" s="25">
        <f t="shared" si="163"/>
        <v>1.1627633432291784E-2</v>
      </c>
      <c r="AC2092" s="23">
        <f t="shared" si="164"/>
        <v>-6.2390083875418674E-2</v>
      </c>
    </row>
    <row r="2093" spans="1:29" x14ac:dyDescent="0.3">
      <c r="A2093" s="4" t="s">
        <v>193</v>
      </c>
      <c r="B2093" s="18">
        <v>45017</v>
      </c>
      <c r="C2093" s="4" t="s">
        <v>279</v>
      </c>
      <c r="D2093" s="4">
        <v>4</v>
      </c>
      <c r="E2093" s="15">
        <v>760808.38</v>
      </c>
      <c r="F2093" s="19">
        <v>1</v>
      </c>
      <c r="G2093" s="20">
        <v>0</v>
      </c>
      <c r="H2093" s="4">
        <v>69.8</v>
      </c>
      <c r="I2093" s="4">
        <v>6</v>
      </c>
      <c r="J2093" s="4">
        <v>0</v>
      </c>
      <c r="K2093" s="21">
        <v>0.93779999999999997</v>
      </c>
      <c r="L2093" s="21">
        <v>0.1018</v>
      </c>
      <c r="M2093" s="4">
        <v>1</v>
      </c>
      <c r="N2093" s="4">
        <v>0</v>
      </c>
      <c r="O2093" s="4">
        <v>0</v>
      </c>
      <c r="P2093" s="4">
        <v>74.8</v>
      </c>
      <c r="Q2093" s="15">
        <v>8827.6299999999992</v>
      </c>
      <c r="R2093" s="15">
        <v>41907.199999999997</v>
      </c>
      <c r="S2093" s="15">
        <v>23245.84</v>
      </c>
      <c r="T2093" s="15">
        <v>814142.01</v>
      </c>
      <c r="U2093" s="22">
        <f t="shared" si="160"/>
        <v>788297.37</v>
      </c>
      <c r="V2093" s="23">
        <f t="shared" si="161"/>
        <v>3.1744633838511803E-2</v>
      </c>
      <c r="W2093" s="24">
        <f>Parametros!$B$4*H2093+Parametros!$B$5*K2093*100+Parametros!$B$6*P2093+Parametros!$B$7*(1-L2093)*100</f>
        <v>80.997</v>
      </c>
      <c r="X2093" s="16">
        <f>INDEX('Tasa Referencia'!$B$2:$B$37,MATCH(B2093,'Tasa Referencia'!$A$2:$A$37,0))</f>
        <v>0.1119</v>
      </c>
      <c r="Y2093" s="16">
        <f>INDEX('Catalogo Proveedores'!$N$2:$N$101,MATCH(A2093,'Catalogo Proveedores'!$A$2:$A$101,0))</f>
        <v>3.4999999999999996E-2</v>
      </c>
      <c r="Z2093" s="14">
        <v>-8.7000000000000001E-4</v>
      </c>
      <c r="AA2093" s="16">
        <f t="shared" si="162"/>
        <v>0.14602999999999999</v>
      </c>
      <c r="AB2093" s="25">
        <f t="shared" si="163"/>
        <v>1.142340406639919E-2</v>
      </c>
      <c r="AC2093" s="23">
        <f t="shared" si="164"/>
        <v>2.0321229772112613E-2</v>
      </c>
    </row>
    <row r="2094" spans="1:29" x14ac:dyDescent="0.3">
      <c r="A2094" s="4" t="s">
        <v>193</v>
      </c>
      <c r="B2094" s="18">
        <v>45047</v>
      </c>
      <c r="C2094" s="4" t="s">
        <v>279</v>
      </c>
      <c r="D2094" s="4">
        <v>5</v>
      </c>
      <c r="E2094" s="15">
        <v>734152.91</v>
      </c>
      <c r="F2094" s="19">
        <v>1.0559000000000001</v>
      </c>
      <c r="G2094" s="20">
        <v>5.5899999999999998E-2</v>
      </c>
      <c r="H2094" s="4">
        <v>70</v>
      </c>
      <c r="I2094" s="4">
        <v>5</v>
      </c>
      <c r="J2094" s="4">
        <v>1</v>
      </c>
      <c r="K2094" s="21">
        <v>0.89429999999999998</v>
      </c>
      <c r="L2094" s="21">
        <v>9.35E-2</v>
      </c>
      <c r="M2094" s="4">
        <v>1</v>
      </c>
      <c r="N2094" s="4">
        <v>0</v>
      </c>
      <c r="O2094" s="4">
        <v>0</v>
      </c>
      <c r="P2094" s="4">
        <v>80</v>
      </c>
      <c r="Q2094" s="15">
        <v>1496.51</v>
      </c>
      <c r="R2094" s="15">
        <v>21693.29</v>
      </c>
      <c r="S2094" s="15">
        <v>22068.99</v>
      </c>
      <c r="T2094" s="15">
        <v>778188.6</v>
      </c>
      <c r="U2094" s="22">
        <f t="shared" si="160"/>
        <v>735273.72000000009</v>
      </c>
      <c r="V2094" s="23">
        <f t="shared" si="161"/>
        <v>5.5147145563427542E-2</v>
      </c>
      <c r="W2094" s="24">
        <f>Parametros!$B$4*H2094+Parametros!$B$5*K2094*100+Parametros!$B$6*P2094+Parametros!$B$7*(1-L2094)*100</f>
        <v>80.92649999999999</v>
      </c>
      <c r="X2094" s="16">
        <f>INDEX('Tasa Referencia'!$B$2:$B$37,MATCH(B2094,'Tasa Referencia'!$A$2:$A$37,0))</f>
        <v>0.11210000000000001</v>
      </c>
      <c r="Y2094" s="16">
        <f>INDEX('Catalogo Proveedores'!$N$2:$N$101,MATCH(A2094,'Catalogo Proveedores'!$A$2:$A$101,0))</f>
        <v>3.4999999999999996E-2</v>
      </c>
      <c r="Z2094" s="14">
        <v>-5.1999999999999995E-4</v>
      </c>
      <c r="AA2094" s="16">
        <f t="shared" si="162"/>
        <v>0.14658000000000002</v>
      </c>
      <c r="AB2094" s="25">
        <f t="shared" si="163"/>
        <v>1.1463845165127662E-2</v>
      </c>
      <c r="AC2094" s="23">
        <f t="shared" si="164"/>
        <v>4.368330039829988E-2</v>
      </c>
    </row>
    <row r="2095" spans="1:29" x14ac:dyDescent="0.3">
      <c r="A2095" s="4" t="s">
        <v>193</v>
      </c>
      <c r="B2095" s="18">
        <v>45078</v>
      </c>
      <c r="C2095" s="4" t="s">
        <v>279</v>
      </c>
      <c r="D2095" s="4">
        <v>6</v>
      </c>
      <c r="E2095" s="15">
        <v>687978.51</v>
      </c>
      <c r="F2095" s="19">
        <v>1.0559000000000001</v>
      </c>
      <c r="G2095" s="20">
        <v>0</v>
      </c>
      <c r="H2095" s="4">
        <v>67.099999999999994</v>
      </c>
      <c r="I2095" s="4">
        <v>5</v>
      </c>
      <c r="J2095" s="4">
        <v>0</v>
      </c>
      <c r="K2095" s="21">
        <v>0.91</v>
      </c>
      <c r="L2095" s="21">
        <v>0.15229999999999999</v>
      </c>
      <c r="M2095" s="4">
        <v>1</v>
      </c>
      <c r="N2095" s="4">
        <v>0</v>
      </c>
      <c r="O2095" s="4">
        <v>0</v>
      </c>
      <c r="P2095" s="4">
        <v>71.900000000000006</v>
      </c>
      <c r="Q2095" s="15">
        <v>7331.86</v>
      </c>
      <c r="R2095" s="15">
        <v>37449.089999999997</v>
      </c>
      <c r="S2095" s="15">
        <v>31430.05</v>
      </c>
      <c r="T2095" s="15">
        <v>714439.9</v>
      </c>
      <c r="U2095" s="22">
        <f t="shared" si="160"/>
        <v>701329.40999999992</v>
      </c>
      <c r="V2095" s="23">
        <f t="shared" si="161"/>
        <v>1.8350724812542116E-2</v>
      </c>
      <c r="W2095" s="24">
        <f>Parametros!$B$4*H2095+Parametros!$B$5*K2095*100+Parametros!$B$6*P2095+Parametros!$B$7*(1-L2095)*100</f>
        <v>77.880499999999984</v>
      </c>
      <c r="X2095" s="16">
        <f>INDEX('Tasa Referencia'!$B$2:$B$37,MATCH(B2095,'Tasa Referencia'!$A$2:$A$37,0))</f>
        <v>0.1119</v>
      </c>
      <c r="Y2095" s="16">
        <f>INDEX('Catalogo Proveedores'!$N$2:$N$101,MATCH(A2095,'Catalogo Proveedores'!$A$2:$A$101,0))</f>
        <v>3.4999999999999996E-2</v>
      </c>
      <c r="Z2095" s="14">
        <v>-2.5999999999999999E-3</v>
      </c>
      <c r="AA2095" s="16">
        <f t="shared" si="162"/>
        <v>0.14430000000000001</v>
      </c>
      <c r="AB2095" s="25">
        <f t="shared" si="163"/>
        <v>1.1296082335019664E-2</v>
      </c>
      <c r="AC2095" s="23">
        <f t="shared" si="164"/>
        <v>7.054642477522452E-3</v>
      </c>
    </row>
    <row r="2096" spans="1:29" x14ac:dyDescent="0.3">
      <c r="A2096" s="4" t="s">
        <v>193</v>
      </c>
      <c r="B2096" s="18">
        <v>45108</v>
      </c>
      <c r="C2096" s="4" t="s">
        <v>279</v>
      </c>
      <c r="D2096" s="4">
        <v>7</v>
      </c>
      <c r="E2096" s="15">
        <v>759487.48</v>
      </c>
      <c r="F2096" s="19">
        <v>1.0559000000000001</v>
      </c>
      <c r="G2096" s="20">
        <v>0</v>
      </c>
      <c r="H2096" s="4">
        <v>67.599999999999994</v>
      </c>
      <c r="I2096" s="4">
        <v>6</v>
      </c>
      <c r="J2096" s="4">
        <v>0</v>
      </c>
      <c r="K2096" s="21">
        <v>0.91869999999999996</v>
      </c>
      <c r="L2096" s="21">
        <v>0.1595</v>
      </c>
      <c r="M2096" s="4">
        <v>0</v>
      </c>
      <c r="N2096" s="4">
        <v>1</v>
      </c>
      <c r="O2096" s="4">
        <v>3.1</v>
      </c>
      <c r="P2096" s="4">
        <v>78.900000000000006</v>
      </c>
      <c r="Q2096" s="15">
        <v>11524.48</v>
      </c>
      <c r="R2096" s="15">
        <v>48198.85</v>
      </c>
      <c r="S2096" s="15">
        <v>36352.449999999997</v>
      </c>
      <c r="T2096" s="15">
        <v>806280.95</v>
      </c>
      <c r="U2096" s="22">
        <f t="shared" si="160"/>
        <v>782858.36</v>
      </c>
      <c r="V2096" s="23">
        <f t="shared" si="161"/>
        <v>2.9050159252801359E-2</v>
      </c>
      <c r="W2096" s="24">
        <f>Parametros!$B$4*H2096+Parametros!$B$5*K2096*100+Parametros!$B$6*P2096+Parametros!$B$7*(1-L2096)*100</f>
        <v>79.608499999999992</v>
      </c>
      <c r="X2096" s="16">
        <f>INDEX('Tasa Referencia'!$B$2:$B$37,MATCH(B2096,'Tasa Referencia'!$A$2:$A$37,0))</f>
        <v>0.1132</v>
      </c>
      <c r="Y2096" s="16">
        <f>INDEX('Catalogo Proveedores'!$N$2:$N$101,MATCH(A2096,'Catalogo Proveedores'!$A$2:$A$101,0))</f>
        <v>3.4999999999999996E-2</v>
      </c>
      <c r="Z2096" s="14">
        <v>-1.7700000000000001E-3</v>
      </c>
      <c r="AA2096" s="16">
        <f t="shared" si="162"/>
        <v>0.14643</v>
      </c>
      <c r="AB2096" s="25">
        <f t="shared" si="163"/>
        <v>1.145281753841898E-2</v>
      </c>
      <c r="AC2096" s="23">
        <f t="shared" si="164"/>
        <v>1.7597341714382379E-2</v>
      </c>
    </row>
    <row r="2097" spans="1:29" x14ac:dyDescent="0.3">
      <c r="A2097" s="4" t="s">
        <v>193</v>
      </c>
      <c r="B2097" s="18">
        <v>45139</v>
      </c>
      <c r="C2097" s="4" t="s">
        <v>279</v>
      </c>
      <c r="D2097" s="4">
        <v>8</v>
      </c>
      <c r="E2097" s="15">
        <v>726084.62</v>
      </c>
      <c r="F2097" s="19">
        <v>1.0559000000000001</v>
      </c>
      <c r="G2097" s="20">
        <v>0</v>
      </c>
      <c r="H2097" s="4">
        <v>68.5</v>
      </c>
      <c r="I2097" s="4">
        <v>7</v>
      </c>
      <c r="J2097" s="4">
        <v>1</v>
      </c>
      <c r="K2097" s="21">
        <v>0.86150000000000004</v>
      </c>
      <c r="L2097" s="21">
        <v>0.14580000000000001</v>
      </c>
      <c r="M2097" s="4">
        <v>0</v>
      </c>
      <c r="N2097" s="4">
        <v>0</v>
      </c>
      <c r="O2097" s="4">
        <v>0</v>
      </c>
      <c r="P2097" s="4">
        <v>71.099999999999994</v>
      </c>
      <c r="Q2097" s="15">
        <v>0</v>
      </c>
      <c r="R2097" s="15">
        <v>49822.93</v>
      </c>
      <c r="S2097" s="15">
        <v>33221.19</v>
      </c>
      <c r="T2097" s="15">
        <v>758457.11</v>
      </c>
      <c r="U2097" s="22">
        <f t="shared" si="160"/>
        <v>742686.3600000001</v>
      </c>
      <c r="V2097" s="23">
        <f t="shared" si="161"/>
        <v>2.0793199499441549E-2</v>
      </c>
      <c r="W2097" s="24">
        <f>Parametros!$B$4*H2097+Parametros!$B$5*K2097*100+Parametros!$B$6*P2097+Parametros!$B$7*(1-L2097)*100</f>
        <v>76.852999999999994</v>
      </c>
      <c r="X2097" s="16">
        <f>INDEX('Tasa Referencia'!$B$2:$B$37,MATCH(B2097,'Tasa Referencia'!$A$2:$A$37,0))</f>
        <v>0.1124</v>
      </c>
      <c r="Y2097" s="16">
        <f>INDEX('Catalogo Proveedores'!$N$2:$N$101,MATCH(A2097,'Catalogo Proveedores'!$A$2:$A$101,0))</f>
        <v>3.4999999999999996E-2</v>
      </c>
      <c r="Z2097" s="14">
        <v>-2.32E-3</v>
      </c>
      <c r="AA2097" s="16">
        <f t="shared" si="162"/>
        <v>0.14508000000000001</v>
      </c>
      <c r="AB2097" s="25">
        <f t="shared" si="163"/>
        <v>1.1353509336439416E-2</v>
      </c>
      <c r="AC2097" s="23">
        <f t="shared" si="164"/>
        <v>9.4396901630021332E-3</v>
      </c>
    </row>
    <row r="2098" spans="1:29" x14ac:dyDescent="0.3">
      <c r="A2098" s="4" t="s">
        <v>193</v>
      </c>
      <c r="B2098" s="18">
        <v>45170</v>
      </c>
      <c r="C2098" s="4" t="s">
        <v>279</v>
      </c>
      <c r="D2098" s="4">
        <v>9</v>
      </c>
      <c r="E2098" s="15">
        <v>706823.26</v>
      </c>
      <c r="F2098" s="19">
        <v>1.0559000000000001</v>
      </c>
      <c r="G2098" s="20">
        <v>0</v>
      </c>
      <c r="H2098" s="4">
        <v>72.7</v>
      </c>
      <c r="I2098" s="4">
        <v>7</v>
      </c>
      <c r="J2098" s="4">
        <v>1</v>
      </c>
      <c r="K2098" s="21">
        <v>0.92310000000000003</v>
      </c>
      <c r="L2098" s="21">
        <v>0.13539999999999999</v>
      </c>
      <c r="M2098" s="4">
        <v>1</v>
      </c>
      <c r="N2098" s="4">
        <v>0</v>
      </c>
      <c r="O2098" s="4">
        <v>0</v>
      </c>
      <c r="P2098" s="4">
        <v>74.7</v>
      </c>
      <c r="Q2098" s="15">
        <v>1224.57</v>
      </c>
      <c r="R2098" s="15">
        <v>40318.36</v>
      </c>
      <c r="S2098" s="15">
        <v>30117.52</v>
      </c>
      <c r="T2098" s="15">
        <v>752580.7</v>
      </c>
      <c r="U2098" s="22">
        <f t="shared" si="160"/>
        <v>718248.66999999993</v>
      </c>
      <c r="V2098" s="23">
        <f t="shared" si="161"/>
        <v>4.5619067828872081E-2</v>
      </c>
      <c r="W2098" s="24">
        <f>Parametros!$B$4*H2098+Parametros!$B$5*K2098*100+Parametros!$B$6*P2098+Parametros!$B$7*(1-L2098)*100</f>
        <v>81.046999999999997</v>
      </c>
      <c r="X2098" s="16">
        <f>INDEX('Tasa Referencia'!$B$2:$B$37,MATCH(B2098,'Tasa Referencia'!$A$2:$A$37,0))</f>
        <v>0.1134</v>
      </c>
      <c r="Y2098" s="16">
        <f>INDEX('Catalogo Proveedores'!$N$2:$N$101,MATCH(A2098,'Catalogo Proveedores'!$A$2:$A$101,0))</f>
        <v>3.4999999999999996E-2</v>
      </c>
      <c r="Z2098" s="14">
        <v>-5.5000000000000003E-4</v>
      </c>
      <c r="AA2098" s="16">
        <f t="shared" si="162"/>
        <v>0.14785000000000001</v>
      </c>
      <c r="AB2098" s="25">
        <f t="shared" si="163"/>
        <v>1.1557159442763032E-2</v>
      </c>
      <c r="AC2098" s="23">
        <f t="shared" si="164"/>
        <v>3.4061908386109049E-2</v>
      </c>
    </row>
    <row r="2099" spans="1:29" x14ac:dyDescent="0.3">
      <c r="A2099" s="4" t="s">
        <v>193</v>
      </c>
      <c r="B2099" s="18">
        <v>45200</v>
      </c>
      <c r="C2099" s="4" t="s">
        <v>279</v>
      </c>
      <c r="D2099" s="4">
        <v>10</v>
      </c>
      <c r="E2099" s="15">
        <v>653756.01</v>
      </c>
      <c r="F2099" s="19">
        <v>1.0559000000000001</v>
      </c>
      <c r="G2099" s="20">
        <v>0</v>
      </c>
      <c r="H2099" s="4">
        <v>69.7</v>
      </c>
      <c r="I2099" s="4">
        <v>5</v>
      </c>
      <c r="J2099" s="4">
        <v>0</v>
      </c>
      <c r="K2099" s="21">
        <v>0.98529999999999995</v>
      </c>
      <c r="L2099" s="21">
        <v>6.8000000000000005E-2</v>
      </c>
      <c r="M2099" s="4">
        <v>0</v>
      </c>
      <c r="N2099" s="4">
        <v>0</v>
      </c>
      <c r="O2099" s="4">
        <v>0</v>
      </c>
      <c r="P2099" s="4">
        <v>70.8</v>
      </c>
      <c r="Q2099" s="15">
        <v>0</v>
      </c>
      <c r="R2099" s="15">
        <v>15130.01</v>
      </c>
      <c r="S2099" s="15">
        <v>13337.25</v>
      </c>
      <c r="T2099" s="15">
        <v>696503.04</v>
      </c>
      <c r="U2099" s="22">
        <f t="shared" si="160"/>
        <v>655548.77</v>
      </c>
      <c r="V2099" s="23">
        <f t="shared" si="161"/>
        <v>5.879984385997801E-2</v>
      </c>
      <c r="W2099" s="24">
        <f>Parametros!$B$4*H2099+Parametros!$B$5*K2099*100+Parametros!$B$6*P2099+Parametros!$B$7*(1-L2099)*100</f>
        <v>82.093999999999994</v>
      </c>
      <c r="X2099" s="16">
        <f>INDEX('Tasa Referencia'!$B$2:$B$37,MATCH(B2099,'Tasa Referencia'!$A$2:$A$37,0))</f>
        <v>0.1103</v>
      </c>
      <c r="Y2099" s="16">
        <f>INDEX('Catalogo Proveedores'!$N$2:$N$101,MATCH(A2099,'Catalogo Proveedores'!$A$2:$A$101,0))</f>
        <v>3.4999999999999996E-2</v>
      </c>
      <c r="Z2099" s="14">
        <v>-1.6800000000000001E-3</v>
      </c>
      <c r="AA2099" s="16">
        <f t="shared" si="162"/>
        <v>0.14362</v>
      </c>
      <c r="AB2099" s="25">
        <f t="shared" si="163"/>
        <v>1.1245988485279357E-2</v>
      </c>
      <c r="AC2099" s="23">
        <f t="shared" si="164"/>
        <v>4.7553855374698653E-2</v>
      </c>
    </row>
    <row r="2100" spans="1:29" x14ac:dyDescent="0.3">
      <c r="A2100" s="4" t="s">
        <v>193</v>
      </c>
      <c r="B2100" s="18">
        <v>45231</v>
      </c>
      <c r="C2100" s="4" t="s">
        <v>279</v>
      </c>
      <c r="D2100" s="4">
        <v>11</v>
      </c>
      <c r="E2100" s="15">
        <v>645474.56000000006</v>
      </c>
      <c r="F2100" s="19">
        <v>1.0559000000000001</v>
      </c>
      <c r="G2100" s="20">
        <v>0</v>
      </c>
      <c r="H2100" s="4">
        <v>70.099999999999994</v>
      </c>
      <c r="I2100" s="4">
        <v>6</v>
      </c>
      <c r="J2100" s="4">
        <v>0</v>
      </c>
      <c r="K2100" s="21">
        <v>0.94120000000000004</v>
      </c>
      <c r="L2100" s="21">
        <v>0.14269999999999999</v>
      </c>
      <c r="M2100" s="4">
        <v>0</v>
      </c>
      <c r="N2100" s="4">
        <v>0</v>
      </c>
      <c r="O2100" s="4">
        <v>0</v>
      </c>
      <c r="P2100" s="4">
        <v>75.900000000000006</v>
      </c>
      <c r="Q2100" s="15">
        <v>0</v>
      </c>
      <c r="R2100" s="15">
        <v>55489.58</v>
      </c>
      <c r="S2100" s="15">
        <v>27638.95</v>
      </c>
      <c r="T2100" s="15">
        <v>682278.08</v>
      </c>
      <c r="U2100" s="22">
        <f t="shared" si="160"/>
        <v>673325.19000000006</v>
      </c>
      <c r="V2100" s="23">
        <f t="shared" si="161"/>
        <v>1.3122054280272199E-2</v>
      </c>
      <c r="W2100" s="24">
        <f>Parametros!$B$4*H2100+Parametros!$B$5*K2100*100+Parametros!$B$6*P2100+Parametros!$B$7*(1-L2100)*100</f>
        <v>80.810500000000005</v>
      </c>
      <c r="X2100" s="16">
        <f>INDEX('Tasa Referencia'!$B$2:$B$37,MATCH(B2100,'Tasa Referencia'!$A$2:$A$37,0))</f>
        <v>0.1144</v>
      </c>
      <c r="Y2100" s="16">
        <f>INDEX('Catalogo Proveedores'!$N$2:$N$101,MATCH(A2100,'Catalogo Proveedores'!$A$2:$A$101,0))</f>
        <v>3.4999999999999996E-2</v>
      </c>
      <c r="Z2100" s="14">
        <v>1.4999999999999999E-4</v>
      </c>
      <c r="AA2100" s="16">
        <f t="shared" si="162"/>
        <v>0.14955000000000002</v>
      </c>
      <c r="AB2100" s="25">
        <f t="shared" si="163"/>
        <v>1.1681920297750059E-2</v>
      </c>
      <c r="AC2100" s="23">
        <f t="shared" si="164"/>
        <v>1.4401339825221397E-3</v>
      </c>
    </row>
    <row r="2101" spans="1:29" x14ac:dyDescent="0.3">
      <c r="A2101" s="4" t="s">
        <v>193</v>
      </c>
      <c r="B2101" s="18">
        <v>45261</v>
      </c>
      <c r="C2101" s="4" t="s">
        <v>279</v>
      </c>
      <c r="D2101" s="4">
        <v>12</v>
      </c>
      <c r="E2101" s="15">
        <v>689427.43</v>
      </c>
      <c r="F2101" s="19">
        <v>1.0559000000000001</v>
      </c>
      <c r="G2101" s="20">
        <v>0</v>
      </c>
      <c r="H2101" s="4">
        <v>73.599999999999994</v>
      </c>
      <c r="I2101" s="4">
        <v>5</v>
      </c>
      <c r="J2101" s="4">
        <v>0</v>
      </c>
      <c r="K2101" s="21">
        <v>0.95109999999999995</v>
      </c>
      <c r="L2101" s="21">
        <v>0.10489999999999999</v>
      </c>
      <c r="M2101" s="4">
        <v>0</v>
      </c>
      <c r="N2101" s="4">
        <v>0</v>
      </c>
      <c r="O2101" s="4">
        <v>0</v>
      </c>
      <c r="P2101" s="4">
        <v>78.900000000000006</v>
      </c>
      <c r="Q2101" s="15">
        <v>0</v>
      </c>
      <c r="R2101" s="15">
        <v>30916.45</v>
      </c>
      <c r="S2101" s="15">
        <v>21688.18</v>
      </c>
      <c r="T2101" s="15">
        <v>739498.82</v>
      </c>
      <c r="U2101" s="22">
        <f t="shared" si="160"/>
        <v>698655.7</v>
      </c>
      <c r="V2101" s="23">
        <f t="shared" si="161"/>
        <v>5.5230811592099631E-2</v>
      </c>
      <c r="W2101" s="24">
        <f>Parametros!$B$4*H2101+Parametros!$B$5*K2101*100+Parametros!$B$6*P2101+Parametros!$B$7*(1-L2101)*100</f>
        <v>83.499499999999998</v>
      </c>
      <c r="X2101" s="16">
        <f>INDEX('Tasa Referencia'!$B$2:$B$37,MATCH(B2101,'Tasa Referencia'!$A$2:$A$37,0))</f>
        <v>0.1124</v>
      </c>
      <c r="Y2101" s="16">
        <f>INDEX('Catalogo Proveedores'!$N$2:$N$101,MATCH(A2101,'Catalogo Proveedores'!$A$2:$A$101,0))</f>
        <v>3.4999999999999996E-2</v>
      </c>
      <c r="Z2101" s="14">
        <v>-3.7499999999999999E-3</v>
      </c>
      <c r="AA2101" s="16">
        <f t="shared" si="162"/>
        <v>0.14365</v>
      </c>
      <c r="AB2101" s="25">
        <f t="shared" si="163"/>
        <v>1.1248199083708554E-2</v>
      </c>
      <c r="AC2101" s="23">
        <f t="shared" si="164"/>
        <v>4.3982612508391077E-2</v>
      </c>
    </row>
    <row r="2102" spans="1:29" x14ac:dyDescent="0.3">
      <c r="A2102" s="4" t="s">
        <v>193</v>
      </c>
      <c r="B2102" s="18">
        <v>45292</v>
      </c>
      <c r="C2102" s="4" t="s">
        <v>281</v>
      </c>
      <c r="D2102" s="4">
        <v>1</v>
      </c>
      <c r="E2102" s="15">
        <v>792150.49</v>
      </c>
      <c r="F2102" s="19">
        <v>1.0559000000000001</v>
      </c>
      <c r="G2102" s="20">
        <v>0</v>
      </c>
      <c r="H2102" s="4">
        <v>74.2</v>
      </c>
      <c r="I2102" s="4">
        <v>6</v>
      </c>
      <c r="J2102" s="4">
        <v>1</v>
      </c>
      <c r="K2102" s="21">
        <v>0.90380000000000005</v>
      </c>
      <c r="L2102" s="21">
        <v>0.13669999999999999</v>
      </c>
      <c r="M2102" s="4">
        <v>0</v>
      </c>
      <c r="N2102" s="4">
        <v>0</v>
      </c>
      <c r="O2102" s="4">
        <v>0</v>
      </c>
      <c r="P2102" s="4">
        <v>78.3</v>
      </c>
      <c r="Q2102" s="15">
        <v>0</v>
      </c>
      <c r="R2102" s="15">
        <v>50518.98</v>
      </c>
      <c r="S2102" s="15">
        <v>34080.18</v>
      </c>
      <c r="T2102" s="15">
        <v>862081.48</v>
      </c>
      <c r="U2102" s="22">
        <f t="shared" si="160"/>
        <v>808589.28999999992</v>
      </c>
      <c r="V2102" s="23">
        <f t="shared" si="161"/>
        <v>6.2050039631984744E-2</v>
      </c>
      <c r="W2102" s="24">
        <f>Parametros!$B$4*H2102+Parametros!$B$5*K2102*100+Parametros!$B$6*P2102+Parametros!$B$7*(1-L2102)*100</f>
        <v>81.6935</v>
      </c>
      <c r="X2102" s="16">
        <f>INDEX('Tasa Referencia'!$B$2:$B$37,MATCH(B2102,'Tasa Referencia'!$A$2:$A$37,0))</f>
        <v>0.1133</v>
      </c>
      <c r="Y2102" s="16">
        <f>INDEX('Catalogo Proveedores'!$N$2:$N$101,MATCH(A2102,'Catalogo Proveedores'!$A$2:$A$101,0))</f>
        <v>3.4999999999999996E-2</v>
      </c>
      <c r="Z2102" s="14">
        <v>-2.64E-3</v>
      </c>
      <c r="AA2102" s="16">
        <f t="shared" si="162"/>
        <v>0.14565999999999998</v>
      </c>
      <c r="AB2102" s="25">
        <f t="shared" si="163"/>
        <v>1.1396188225120119E-2</v>
      </c>
      <c r="AC2102" s="23">
        <f t="shared" si="164"/>
        <v>5.0653851406864625E-2</v>
      </c>
    </row>
    <row r="2103" spans="1:29" x14ac:dyDescent="0.3">
      <c r="A2103" s="4" t="s">
        <v>193</v>
      </c>
      <c r="B2103" s="18">
        <v>45323</v>
      </c>
      <c r="C2103" s="4" t="s">
        <v>281</v>
      </c>
      <c r="D2103" s="4">
        <v>2</v>
      </c>
      <c r="E2103" s="15">
        <v>839869.43999999994</v>
      </c>
      <c r="F2103" s="19">
        <v>1.0559000000000001</v>
      </c>
      <c r="G2103" s="20">
        <v>0</v>
      </c>
      <c r="H2103" s="4">
        <v>72.7</v>
      </c>
      <c r="I2103" s="4">
        <v>9</v>
      </c>
      <c r="J2103" s="4">
        <v>1</v>
      </c>
      <c r="K2103" s="21">
        <v>0.88690000000000002</v>
      </c>
      <c r="L2103" s="21">
        <v>8.2400000000000001E-2</v>
      </c>
      <c r="M2103" s="4">
        <v>3</v>
      </c>
      <c r="N2103" s="4">
        <v>0</v>
      </c>
      <c r="O2103" s="4">
        <v>0</v>
      </c>
      <c r="P2103" s="4">
        <v>74.599999999999994</v>
      </c>
      <c r="Q2103" s="15">
        <v>66646.350000000006</v>
      </c>
      <c r="R2103" s="15">
        <v>41125.83</v>
      </c>
      <c r="S2103" s="15">
        <v>22428.83</v>
      </c>
      <c r="T2103" s="15">
        <v>880104.61</v>
      </c>
      <c r="U2103" s="22">
        <f t="shared" si="160"/>
        <v>925212.78999999992</v>
      </c>
      <c r="V2103" s="23">
        <f t="shared" si="161"/>
        <v>-5.1253202730070842E-2</v>
      </c>
      <c r="W2103" s="24">
        <f>Parametros!$B$4*H2103+Parametros!$B$5*K2103*100+Parametros!$B$6*P2103+Parametros!$B$7*(1-L2103)*100</f>
        <v>80.73599999999999</v>
      </c>
      <c r="X2103" s="16">
        <f>INDEX('Tasa Referencia'!$B$2:$B$37,MATCH(B2103,'Tasa Referencia'!$A$2:$A$37,0))</f>
        <v>0.1123</v>
      </c>
      <c r="Y2103" s="16">
        <f>INDEX('Catalogo Proveedores'!$N$2:$N$101,MATCH(A2103,'Catalogo Proveedores'!$A$2:$A$101,0))</f>
        <v>3.4999999999999996E-2</v>
      </c>
      <c r="Z2103" s="14">
        <v>4.0000000000000002E-4</v>
      </c>
      <c r="AA2103" s="16">
        <f t="shared" si="162"/>
        <v>0.1477</v>
      </c>
      <c r="AB2103" s="25">
        <f t="shared" si="163"/>
        <v>1.1546143001684994E-2</v>
      </c>
      <c r="AC2103" s="23">
        <f t="shared" si="164"/>
        <v>-6.2799345731755829E-2</v>
      </c>
    </row>
    <row r="2104" spans="1:29" x14ac:dyDescent="0.3">
      <c r="A2104" s="4" t="s">
        <v>193</v>
      </c>
      <c r="B2104" s="18">
        <v>45352</v>
      </c>
      <c r="C2104" s="4" t="s">
        <v>281</v>
      </c>
      <c r="D2104" s="4">
        <v>3</v>
      </c>
      <c r="E2104" s="15">
        <v>943406.79</v>
      </c>
      <c r="F2104" s="19">
        <v>1.0798000000000001</v>
      </c>
      <c r="G2104" s="20">
        <v>2.2700000000000001E-2</v>
      </c>
      <c r="H2104" s="4">
        <v>72.8</v>
      </c>
      <c r="I2104" s="4">
        <v>6</v>
      </c>
      <c r="J2104" s="4">
        <v>1</v>
      </c>
      <c r="K2104" s="21">
        <v>0.89500000000000002</v>
      </c>
      <c r="L2104" s="21">
        <v>9.0499999999999997E-2</v>
      </c>
      <c r="M2104" s="4">
        <v>0</v>
      </c>
      <c r="N2104" s="4">
        <v>1</v>
      </c>
      <c r="O2104" s="4">
        <v>4</v>
      </c>
      <c r="P2104" s="4">
        <v>75.7</v>
      </c>
      <c r="Q2104" s="15">
        <v>19689.2</v>
      </c>
      <c r="R2104" s="15">
        <v>53670.6</v>
      </c>
      <c r="S2104" s="15">
        <v>27496.76</v>
      </c>
      <c r="T2104" s="15">
        <v>1021751.8</v>
      </c>
      <c r="U2104" s="22">
        <f t="shared" si="160"/>
        <v>989269.83</v>
      </c>
      <c r="V2104" s="23">
        <f t="shared" si="161"/>
        <v>3.1790470053490567E-2</v>
      </c>
      <c r="W2104" s="24">
        <f>Parametros!$B$4*H2104+Parametros!$B$5*K2104*100+Parametros!$B$6*P2104+Parametros!$B$7*(1-L2104)*100</f>
        <v>81.112499999999997</v>
      </c>
      <c r="X2104" s="16">
        <f>INDEX('Tasa Referencia'!$B$2:$B$37,MATCH(B2104,'Tasa Referencia'!$A$2:$A$37,0))</f>
        <v>0.1101</v>
      </c>
      <c r="Y2104" s="16">
        <f>INDEX('Catalogo Proveedores'!$N$2:$N$101,MATCH(A2104,'Catalogo Proveedores'!$A$2:$A$101,0))</f>
        <v>3.4999999999999996E-2</v>
      </c>
      <c r="Z2104" s="14">
        <v>8.9999999999999998E-4</v>
      </c>
      <c r="AA2104" s="16">
        <f t="shared" si="162"/>
        <v>0.14600000000000002</v>
      </c>
      <c r="AB2104" s="25">
        <f t="shared" si="163"/>
        <v>1.1421197676646511E-2</v>
      </c>
      <c r="AC2104" s="23">
        <f t="shared" si="164"/>
        <v>2.0369272376844057E-2</v>
      </c>
    </row>
    <row r="2105" spans="1:29" x14ac:dyDescent="0.3">
      <c r="A2105" s="4" t="s">
        <v>193</v>
      </c>
      <c r="B2105" s="18">
        <v>45383</v>
      </c>
      <c r="C2105" s="4" t="s">
        <v>281</v>
      </c>
      <c r="D2105" s="4">
        <v>4</v>
      </c>
      <c r="E2105" s="15">
        <v>875768.9</v>
      </c>
      <c r="F2105" s="19">
        <v>1.0798000000000001</v>
      </c>
      <c r="G2105" s="20">
        <v>0</v>
      </c>
      <c r="H2105" s="4">
        <v>70.2</v>
      </c>
      <c r="I2105" s="4">
        <v>8</v>
      </c>
      <c r="J2105" s="4">
        <v>0</v>
      </c>
      <c r="K2105" s="21">
        <v>0.9446</v>
      </c>
      <c r="L2105" s="21">
        <v>7.17E-2</v>
      </c>
      <c r="M2105" s="4">
        <v>0</v>
      </c>
      <c r="N2105" s="4">
        <v>1</v>
      </c>
      <c r="O2105" s="4">
        <v>127.1</v>
      </c>
      <c r="P2105" s="4">
        <v>78.900000000000006</v>
      </c>
      <c r="Q2105" s="15">
        <v>400917.8</v>
      </c>
      <c r="R2105" s="15">
        <v>31308.560000000001</v>
      </c>
      <c r="S2105" s="15">
        <v>18838.509999999998</v>
      </c>
      <c r="T2105" s="15">
        <v>974674.31</v>
      </c>
      <c r="U2105" s="22">
        <f t="shared" si="160"/>
        <v>1289156.75</v>
      </c>
      <c r="V2105" s="23">
        <f t="shared" si="161"/>
        <v>-0.32265387193800144</v>
      </c>
      <c r="W2105" s="24">
        <f>Parametros!$B$4*H2105+Parametros!$B$5*K2105*100+Parametros!$B$6*P2105+Parametros!$B$7*(1-L2105)*100</f>
        <v>82.612499999999997</v>
      </c>
      <c r="X2105" s="16">
        <f>INDEX('Tasa Referencia'!$B$2:$B$37,MATCH(B2105,'Tasa Referencia'!$A$2:$A$37,0))</f>
        <v>0.10920000000000001</v>
      </c>
      <c r="Y2105" s="16">
        <f>INDEX('Catalogo Proveedores'!$N$2:$N$101,MATCH(A2105,'Catalogo Proveedores'!$A$2:$A$101,0))</f>
        <v>3.4999999999999996E-2</v>
      </c>
      <c r="Z2105" s="14">
        <v>1.7899999999999999E-3</v>
      </c>
      <c r="AA2105" s="16">
        <f t="shared" si="162"/>
        <v>0.14599000000000001</v>
      </c>
      <c r="AB2105" s="25">
        <f t="shared" si="163"/>
        <v>1.1420462201630066E-2</v>
      </c>
      <c r="AC2105" s="23">
        <f t="shared" si="164"/>
        <v>-0.3340743341396315</v>
      </c>
    </row>
    <row r="2106" spans="1:29" x14ac:dyDescent="0.3">
      <c r="A2106" s="4" t="s">
        <v>193</v>
      </c>
      <c r="B2106" s="18">
        <v>45413</v>
      </c>
      <c r="C2106" s="4" t="s">
        <v>281</v>
      </c>
      <c r="D2106" s="4">
        <v>5</v>
      </c>
      <c r="E2106" s="15">
        <v>868749.96</v>
      </c>
      <c r="F2106" s="19">
        <v>1.1645000000000001</v>
      </c>
      <c r="G2106" s="20">
        <v>7.8399999999999997E-2</v>
      </c>
      <c r="H2106" s="4">
        <v>72.900000000000006</v>
      </c>
      <c r="I2106" s="4">
        <v>7</v>
      </c>
      <c r="J2106" s="4">
        <v>1</v>
      </c>
      <c r="K2106" s="21">
        <v>0.89490000000000003</v>
      </c>
      <c r="L2106" s="21">
        <v>5.9299999999999999E-2</v>
      </c>
      <c r="M2106" s="4">
        <v>0</v>
      </c>
      <c r="N2106" s="4">
        <v>0</v>
      </c>
      <c r="O2106" s="4">
        <v>0</v>
      </c>
      <c r="P2106" s="4">
        <v>76.599999999999994</v>
      </c>
      <c r="Q2106" s="15">
        <v>0</v>
      </c>
      <c r="R2106" s="15">
        <v>32178.05</v>
      </c>
      <c r="S2106" s="15">
        <v>17183.580000000002</v>
      </c>
      <c r="T2106" s="15">
        <v>967046.12</v>
      </c>
      <c r="U2106" s="22">
        <f t="shared" si="160"/>
        <v>883744.43</v>
      </c>
      <c r="V2106" s="23">
        <f t="shared" si="161"/>
        <v>8.61403487147024E-2</v>
      </c>
      <c r="W2106" s="24">
        <f>Parametros!$B$4*H2106+Parametros!$B$5*K2106*100+Parametros!$B$6*P2106+Parametros!$B$7*(1-L2106)*100</f>
        <v>81.79249999999999</v>
      </c>
      <c r="X2106" s="16">
        <f>INDEX('Tasa Referencia'!$B$2:$B$37,MATCH(B2106,'Tasa Referencia'!$A$2:$A$37,0))</f>
        <v>0.1077</v>
      </c>
      <c r="Y2106" s="16">
        <f>INDEX('Catalogo Proveedores'!$N$2:$N$101,MATCH(A2106,'Catalogo Proveedores'!$A$2:$A$101,0))</f>
        <v>3.4999999999999996E-2</v>
      </c>
      <c r="Z2106" s="14">
        <v>1.4499999999999999E-3</v>
      </c>
      <c r="AA2106" s="16">
        <f t="shared" si="162"/>
        <v>0.14415</v>
      </c>
      <c r="AB2106" s="25">
        <f t="shared" si="163"/>
        <v>1.1285034567317664E-2</v>
      </c>
      <c r="AC2106" s="23">
        <f t="shared" si="164"/>
        <v>7.4855314147384736E-2</v>
      </c>
    </row>
    <row r="2107" spans="1:29" x14ac:dyDescent="0.3">
      <c r="A2107" s="4" t="s">
        <v>193</v>
      </c>
      <c r="B2107" s="18">
        <v>45444</v>
      </c>
      <c r="C2107" s="4" t="s">
        <v>281</v>
      </c>
      <c r="D2107" s="4">
        <v>6</v>
      </c>
      <c r="E2107" s="15">
        <v>875050.86</v>
      </c>
      <c r="F2107" s="19">
        <v>1.1645000000000001</v>
      </c>
      <c r="G2107" s="20">
        <v>0</v>
      </c>
      <c r="H2107" s="4">
        <v>75.2</v>
      </c>
      <c r="I2107" s="4">
        <v>8</v>
      </c>
      <c r="J2107" s="4">
        <v>0</v>
      </c>
      <c r="K2107" s="21">
        <v>0.95840000000000003</v>
      </c>
      <c r="L2107" s="21">
        <v>9.2100000000000001E-2</v>
      </c>
      <c r="M2107" s="4">
        <v>1</v>
      </c>
      <c r="N2107" s="4">
        <v>0</v>
      </c>
      <c r="O2107" s="4">
        <v>0</v>
      </c>
      <c r="P2107" s="4">
        <v>78.3</v>
      </c>
      <c r="Q2107" s="15">
        <v>41608.93</v>
      </c>
      <c r="R2107" s="15">
        <v>31464.99</v>
      </c>
      <c r="S2107" s="15">
        <v>24168.02</v>
      </c>
      <c r="T2107" s="15">
        <v>977631.62</v>
      </c>
      <c r="U2107" s="22">
        <f t="shared" si="160"/>
        <v>923956.76</v>
      </c>
      <c r="V2107" s="23">
        <f t="shared" si="161"/>
        <v>5.4902950049835732E-2</v>
      </c>
      <c r="W2107" s="24">
        <f>Parametros!$B$4*H2107+Parametros!$B$5*K2107*100+Parametros!$B$6*P2107+Parametros!$B$7*(1-L2107)*100</f>
        <v>84.350499999999997</v>
      </c>
      <c r="X2107" s="16">
        <f>INDEX('Tasa Referencia'!$B$2:$B$37,MATCH(B2107,'Tasa Referencia'!$A$2:$A$37,0))</f>
        <v>0.1045</v>
      </c>
      <c r="Y2107" s="16">
        <f>INDEX('Catalogo Proveedores'!$N$2:$N$101,MATCH(A2107,'Catalogo Proveedores'!$A$2:$A$101,0))</f>
        <v>3.4999999999999996E-2</v>
      </c>
      <c r="Z2107" s="14">
        <v>1.42E-3</v>
      </c>
      <c r="AA2107" s="16">
        <f t="shared" si="162"/>
        <v>0.14091999999999999</v>
      </c>
      <c r="AB2107" s="25">
        <f t="shared" si="163"/>
        <v>1.104681662068896E-2</v>
      </c>
      <c r="AC2107" s="23">
        <f t="shared" si="164"/>
        <v>4.3856133429146772E-2</v>
      </c>
    </row>
    <row r="2108" spans="1:29" x14ac:dyDescent="0.3">
      <c r="A2108" s="4" t="s">
        <v>193</v>
      </c>
      <c r="B2108" s="18">
        <v>45474</v>
      </c>
      <c r="C2108" s="4" t="s">
        <v>281</v>
      </c>
      <c r="D2108" s="4">
        <v>7</v>
      </c>
      <c r="E2108" s="15">
        <v>987868.83</v>
      </c>
      <c r="F2108" s="19">
        <v>1.1645000000000001</v>
      </c>
      <c r="G2108" s="20">
        <v>0</v>
      </c>
      <c r="H2108" s="4">
        <v>73.400000000000006</v>
      </c>
      <c r="I2108" s="4">
        <v>12</v>
      </c>
      <c r="J2108" s="4">
        <v>1</v>
      </c>
      <c r="K2108" s="21">
        <v>0.92049999999999998</v>
      </c>
      <c r="L2108" s="21">
        <v>0.15240000000000001</v>
      </c>
      <c r="M2108" s="4">
        <v>1</v>
      </c>
      <c r="N2108" s="4">
        <v>0</v>
      </c>
      <c r="O2108" s="4">
        <v>0</v>
      </c>
      <c r="P2108" s="4">
        <v>80</v>
      </c>
      <c r="Q2108" s="15">
        <v>10673.29</v>
      </c>
      <c r="R2108" s="15">
        <v>52642.78</v>
      </c>
      <c r="S2108" s="15">
        <v>47145.26</v>
      </c>
      <c r="T2108" s="15">
        <v>1075340.67</v>
      </c>
      <c r="U2108" s="22">
        <f t="shared" si="160"/>
        <v>1004039.6399999999</v>
      </c>
      <c r="V2108" s="23">
        <f t="shared" si="161"/>
        <v>6.630552715912813E-2</v>
      </c>
      <c r="W2108" s="24">
        <f>Parametros!$B$4*H2108+Parametros!$B$5*K2108*100+Parametros!$B$6*P2108+Parametros!$B$7*(1-L2108)*100</f>
        <v>82.019000000000005</v>
      </c>
      <c r="X2108" s="16">
        <f>INDEX('Tasa Referencia'!$B$2:$B$37,MATCH(B2108,'Tasa Referencia'!$A$2:$A$37,0))</f>
        <v>0.1027</v>
      </c>
      <c r="Y2108" s="16">
        <f>INDEX('Catalogo Proveedores'!$N$2:$N$101,MATCH(A2108,'Catalogo Proveedores'!$A$2:$A$101,0))</f>
        <v>3.4999999999999996E-2</v>
      </c>
      <c r="Z2108" s="14">
        <v>-2E-3</v>
      </c>
      <c r="AA2108" s="16">
        <f t="shared" si="162"/>
        <v>0.13569999999999999</v>
      </c>
      <c r="AB2108" s="25">
        <f t="shared" si="163"/>
        <v>1.0660522806566375E-2</v>
      </c>
      <c r="AC2108" s="23">
        <f t="shared" si="164"/>
        <v>5.5645004352561755E-2</v>
      </c>
    </row>
    <row r="2109" spans="1:29" x14ac:dyDescent="0.3">
      <c r="A2109" s="4" t="s">
        <v>193</v>
      </c>
      <c r="B2109" s="18">
        <v>45505</v>
      </c>
      <c r="C2109" s="4" t="s">
        <v>281</v>
      </c>
      <c r="D2109" s="4">
        <v>8</v>
      </c>
      <c r="E2109" s="15">
        <v>854978.35</v>
      </c>
      <c r="F2109" s="19">
        <v>1.1645000000000001</v>
      </c>
      <c r="G2109" s="20">
        <v>0</v>
      </c>
      <c r="H2109" s="4">
        <v>70.8</v>
      </c>
      <c r="I2109" s="4">
        <v>6</v>
      </c>
      <c r="J2109" s="4">
        <v>1</v>
      </c>
      <c r="K2109" s="21">
        <v>0.83930000000000005</v>
      </c>
      <c r="L2109" s="21">
        <v>9.3899999999999997E-2</v>
      </c>
      <c r="M2109" s="4">
        <v>1</v>
      </c>
      <c r="N2109" s="4">
        <v>0</v>
      </c>
      <c r="O2109" s="4">
        <v>0</v>
      </c>
      <c r="P2109" s="4">
        <v>76.400000000000006</v>
      </c>
      <c r="Q2109" s="15">
        <v>2064.59</v>
      </c>
      <c r="R2109" s="15">
        <v>41221.449999999997</v>
      </c>
      <c r="S2109" s="15">
        <v>25783.5</v>
      </c>
      <c r="T2109" s="15">
        <v>882368.5</v>
      </c>
      <c r="U2109" s="22">
        <f t="shared" si="160"/>
        <v>872480.8899999999</v>
      </c>
      <c r="V2109" s="23">
        <f t="shared" si="161"/>
        <v>1.1205760405091639E-2</v>
      </c>
      <c r="W2109" s="24">
        <f>Parametros!$B$4*H2109+Parametros!$B$5*K2109*100+Parametros!$B$6*P2109+Parametros!$B$7*(1-L2109)*100</f>
        <v>78.830500000000001</v>
      </c>
      <c r="X2109" s="16">
        <f>INDEX('Tasa Referencia'!$B$2:$B$37,MATCH(B2109,'Tasa Referencia'!$A$2:$A$37,0))</f>
        <v>0.1017</v>
      </c>
      <c r="Y2109" s="16">
        <f>INDEX('Catalogo Proveedores'!$N$2:$N$101,MATCH(A2109,'Catalogo Proveedores'!$A$2:$A$101,0))</f>
        <v>3.4999999999999996E-2</v>
      </c>
      <c r="Z2109" s="14">
        <v>-2.1299999999999999E-3</v>
      </c>
      <c r="AA2109" s="16">
        <f t="shared" si="162"/>
        <v>0.13457</v>
      </c>
      <c r="AB2109" s="25">
        <f t="shared" si="163"/>
        <v>1.057668555986746E-2</v>
      </c>
      <c r="AC2109" s="23">
        <f t="shared" si="164"/>
        <v>6.2907484522417914E-4</v>
      </c>
    </row>
    <row r="2110" spans="1:29" x14ac:dyDescent="0.3">
      <c r="A2110" s="4" t="s">
        <v>193</v>
      </c>
      <c r="B2110" s="18">
        <v>45536</v>
      </c>
      <c r="C2110" s="4" t="s">
        <v>281</v>
      </c>
      <c r="D2110" s="4">
        <v>9</v>
      </c>
      <c r="E2110" s="15">
        <v>767229.52</v>
      </c>
      <c r="F2110" s="19">
        <v>1.1645000000000001</v>
      </c>
      <c r="G2110" s="20">
        <v>0</v>
      </c>
      <c r="H2110" s="4">
        <v>73.599999999999994</v>
      </c>
      <c r="I2110" s="4">
        <v>4</v>
      </c>
      <c r="J2110" s="4">
        <v>0</v>
      </c>
      <c r="K2110" s="21">
        <v>0.95089999999999997</v>
      </c>
      <c r="L2110" s="21">
        <v>0.1139</v>
      </c>
      <c r="M2110" s="4">
        <v>0</v>
      </c>
      <c r="N2110" s="4">
        <v>0</v>
      </c>
      <c r="O2110" s="4">
        <v>0</v>
      </c>
      <c r="P2110" s="4">
        <v>78.599999999999994</v>
      </c>
      <c r="Q2110" s="15">
        <v>0</v>
      </c>
      <c r="R2110" s="15">
        <v>47837.17</v>
      </c>
      <c r="S2110" s="15">
        <v>26223.45</v>
      </c>
      <c r="T2110" s="15">
        <v>821486.17</v>
      </c>
      <c r="U2110" s="22">
        <f t="shared" si="160"/>
        <v>788843.24000000011</v>
      </c>
      <c r="V2110" s="23">
        <f t="shared" si="161"/>
        <v>3.9736432811765941E-2</v>
      </c>
      <c r="W2110" s="24">
        <f>Parametros!$B$4*H2110+Parametros!$B$5*K2110*100+Parametros!$B$6*P2110+Parametros!$B$7*(1-L2110)*100</f>
        <v>83.29849999999999</v>
      </c>
      <c r="X2110" s="16">
        <f>INDEX('Tasa Referencia'!$B$2:$B$37,MATCH(B2110,'Tasa Referencia'!$A$2:$A$37,0))</f>
        <v>9.7900000000000001E-2</v>
      </c>
      <c r="Y2110" s="16">
        <f>INDEX('Catalogo Proveedores'!$N$2:$N$101,MATCH(A2110,'Catalogo Proveedores'!$A$2:$A$101,0))</f>
        <v>3.4999999999999996E-2</v>
      </c>
      <c r="Z2110" s="14">
        <v>-4.0999999999999999E-4</v>
      </c>
      <c r="AA2110" s="16">
        <f t="shared" si="162"/>
        <v>0.13249</v>
      </c>
      <c r="AB2110" s="25">
        <f t="shared" si="163"/>
        <v>1.0422165359650348E-2</v>
      </c>
      <c r="AC2110" s="23">
        <f t="shared" si="164"/>
        <v>2.9314267452115593E-2</v>
      </c>
    </row>
    <row r="2111" spans="1:29" x14ac:dyDescent="0.3">
      <c r="A2111" s="4" t="s">
        <v>193</v>
      </c>
      <c r="B2111" s="18">
        <v>45566</v>
      </c>
      <c r="C2111" s="4" t="s">
        <v>281</v>
      </c>
      <c r="D2111" s="4">
        <v>10</v>
      </c>
      <c r="E2111" s="15">
        <v>853558.42</v>
      </c>
      <c r="F2111" s="19">
        <v>1.1645000000000001</v>
      </c>
      <c r="G2111" s="20">
        <v>0</v>
      </c>
      <c r="H2111" s="4">
        <v>75.8</v>
      </c>
      <c r="I2111" s="4">
        <v>5</v>
      </c>
      <c r="J2111" s="4">
        <v>0</v>
      </c>
      <c r="K2111" s="21">
        <v>0.90910000000000002</v>
      </c>
      <c r="L2111" s="21">
        <v>0.13039999999999999</v>
      </c>
      <c r="M2111" s="4">
        <v>0</v>
      </c>
      <c r="N2111" s="4">
        <v>0</v>
      </c>
      <c r="O2111" s="4">
        <v>0</v>
      </c>
      <c r="P2111" s="4">
        <v>72.900000000000006</v>
      </c>
      <c r="Q2111" s="15">
        <v>0</v>
      </c>
      <c r="R2111" s="15">
        <v>73179.58</v>
      </c>
      <c r="S2111" s="15">
        <v>33400.69</v>
      </c>
      <c r="T2111" s="15">
        <v>904326.32</v>
      </c>
      <c r="U2111" s="22">
        <f t="shared" si="160"/>
        <v>893337.31</v>
      </c>
      <c r="V2111" s="23">
        <f t="shared" si="161"/>
        <v>1.2151598108965682E-2</v>
      </c>
      <c r="W2111" s="24">
        <f>Parametros!$B$4*H2111+Parametros!$B$5*K2111*100+Parametros!$B$6*P2111+Parametros!$B$7*(1-L2111)*100</f>
        <v>81.426999999999992</v>
      </c>
      <c r="X2111" s="16">
        <f>INDEX('Tasa Referencia'!$B$2:$B$37,MATCH(B2111,'Tasa Referencia'!$A$2:$A$37,0))</f>
        <v>9.5200000000000007E-2</v>
      </c>
      <c r="Y2111" s="16">
        <f>INDEX('Catalogo Proveedores'!$N$2:$N$101,MATCH(A2111,'Catalogo Proveedores'!$A$2:$A$101,0))</f>
        <v>3.4999999999999996E-2</v>
      </c>
      <c r="Z2111" s="14">
        <v>1.4300000000000001E-3</v>
      </c>
      <c r="AA2111" s="16">
        <f t="shared" si="162"/>
        <v>0.13163</v>
      </c>
      <c r="AB2111" s="25">
        <f t="shared" si="163"/>
        <v>1.0358201170538761E-2</v>
      </c>
      <c r="AC2111" s="23">
        <f t="shared" si="164"/>
        <v>1.7933969384269204E-3</v>
      </c>
    </row>
    <row r="2112" spans="1:29" x14ac:dyDescent="0.3">
      <c r="A2112" s="4" t="s">
        <v>193</v>
      </c>
      <c r="B2112" s="18">
        <v>45597</v>
      </c>
      <c r="C2112" s="4" t="s">
        <v>281</v>
      </c>
      <c r="D2112" s="4">
        <v>11</v>
      </c>
      <c r="E2112" s="15">
        <v>831235.88</v>
      </c>
      <c r="F2112" s="19">
        <v>1.1645000000000001</v>
      </c>
      <c r="G2112" s="20">
        <v>0</v>
      </c>
      <c r="H2112" s="4">
        <v>75.900000000000006</v>
      </c>
      <c r="I2112" s="4">
        <v>4</v>
      </c>
      <c r="J2112" s="4">
        <v>0</v>
      </c>
      <c r="K2112" s="21">
        <v>0.91090000000000004</v>
      </c>
      <c r="L2112" s="21">
        <v>0.11650000000000001</v>
      </c>
      <c r="M2112" s="4">
        <v>0</v>
      </c>
      <c r="N2112" s="4">
        <v>0</v>
      </c>
      <c r="O2112" s="4">
        <v>0</v>
      </c>
      <c r="P2112" s="4">
        <v>71.5</v>
      </c>
      <c r="Q2112" s="15">
        <v>0</v>
      </c>
      <c r="R2112" s="15">
        <v>31148.32</v>
      </c>
      <c r="S2112" s="15">
        <v>29049.42</v>
      </c>
      <c r="T2112" s="15">
        <v>900866.58</v>
      </c>
      <c r="U2112" s="22">
        <f t="shared" si="160"/>
        <v>833334.77999999991</v>
      </c>
      <c r="V2112" s="23">
        <f t="shared" si="161"/>
        <v>7.4963153811300282E-2</v>
      </c>
      <c r="W2112" s="24">
        <f>Parametros!$B$4*H2112+Parametros!$B$5*K2112*100+Parametros!$B$6*P2112+Parametros!$B$7*(1-L2112)*100</f>
        <v>81.444500000000005</v>
      </c>
      <c r="X2112" s="16">
        <f>INDEX('Tasa Referencia'!$B$2:$B$37,MATCH(B2112,'Tasa Referencia'!$A$2:$A$37,0))</f>
        <v>9.5600000000000004E-2</v>
      </c>
      <c r="Y2112" s="16">
        <f>INDEX('Catalogo Proveedores'!$N$2:$N$101,MATCH(A2112,'Catalogo Proveedores'!$A$2:$A$101,0))</f>
        <v>3.4999999999999996E-2</v>
      </c>
      <c r="Z2112" s="14">
        <v>-1.7000000000000001E-4</v>
      </c>
      <c r="AA2112" s="16">
        <f t="shared" si="162"/>
        <v>0.13042999999999999</v>
      </c>
      <c r="AB2112" s="25">
        <f t="shared" si="163"/>
        <v>1.0268874306365916E-2</v>
      </c>
      <c r="AC2112" s="23">
        <f t="shared" si="164"/>
        <v>6.4694279504934366E-2</v>
      </c>
    </row>
    <row r="2113" spans="1:29" x14ac:dyDescent="0.3">
      <c r="A2113" s="4" t="s">
        <v>193</v>
      </c>
      <c r="B2113" s="18">
        <v>45627</v>
      </c>
      <c r="C2113" s="4" t="s">
        <v>281</v>
      </c>
      <c r="D2113" s="4">
        <v>12</v>
      </c>
      <c r="E2113" s="15">
        <v>741619.21</v>
      </c>
      <c r="F2113" s="19">
        <v>1.1645000000000001</v>
      </c>
      <c r="G2113" s="20">
        <v>0</v>
      </c>
      <c r="H2113" s="4">
        <v>79.099999999999994</v>
      </c>
      <c r="I2113" s="4">
        <v>9</v>
      </c>
      <c r="J2113" s="4">
        <v>0</v>
      </c>
      <c r="K2113" s="21">
        <v>0.96130000000000004</v>
      </c>
      <c r="L2113" s="21">
        <v>6.3899999999999998E-2</v>
      </c>
      <c r="M2113" s="4">
        <v>1</v>
      </c>
      <c r="N2113" s="4">
        <v>0</v>
      </c>
      <c r="O2113" s="4">
        <v>0</v>
      </c>
      <c r="P2113" s="4">
        <v>71.3</v>
      </c>
      <c r="Q2113" s="15">
        <v>23815.62</v>
      </c>
      <c r="R2113" s="15">
        <v>26517.3</v>
      </c>
      <c r="S2113" s="15">
        <v>14218.14</v>
      </c>
      <c r="T2113" s="15">
        <v>835764.88</v>
      </c>
      <c r="U2113" s="22">
        <f t="shared" si="160"/>
        <v>777733.99</v>
      </c>
      <c r="V2113" s="23">
        <f t="shared" si="161"/>
        <v>6.9434468220296613E-2</v>
      </c>
      <c r="W2113" s="24">
        <f>Parametros!$B$4*H2113+Parametros!$B$5*K2113*100+Parametros!$B$6*P2113+Parametros!$B$7*(1-L2113)*100</f>
        <v>84.825499999999991</v>
      </c>
      <c r="X2113" s="16">
        <f>INDEX('Tasa Referencia'!$B$2:$B$37,MATCH(B2113,'Tasa Referencia'!$A$2:$A$37,0))</f>
        <v>9.2399999999999996E-2</v>
      </c>
      <c r="Y2113" s="16">
        <f>INDEX('Catalogo Proveedores'!$N$2:$N$101,MATCH(A2113,'Catalogo Proveedores'!$A$2:$A$101,0))</f>
        <v>3.4999999999999996E-2</v>
      </c>
      <c r="Z2113" s="14">
        <v>1.6900000000000001E-3</v>
      </c>
      <c r="AA2113" s="16">
        <f t="shared" si="162"/>
        <v>0.12908999999999998</v>
      </c>
      <c r="AB2113" s="25">
        <f t="shared" si="163"/>
        <v>1.0169023191311855E-2</v>
      </c>
      <c r="AC2113" s="23">
        <f t="shared" si="164"/>
        <v>5.9265445028984759E-2</v>
      </c>
    </row>
    <row r="2114" spans="1:29" x14ac:dyDescent="0.3">
      <c r="A2114" s="4" t="s">
        <v>193</v>
      </c>
      <c r="B2114" s="18">
        <v>45658</v>
      </c>
      <c r="C2114" s="4" t="s">
        <v>282</v>
      </c>
      <c r="D2114" s="4">
        <v>1</v>
      </c>
      <c r="E2114" s="15">
        <v>863699.23</v>
      </c>
      <c r="F2114" s="19">
        <v>1.1645000000000001</v>
      </c>
      <c r="G2114" s="20">
        <v>0</v>
      </c>
      <c r="H2114" s="4">
        <v>79.5</v>
      </c>
      <c r="I2114" s="4">
        <v>7</v>
      </c>
      <c r="J2114" s="4">
        <v>0</v>
      </c>
      <c r="K2114" s="21">
        <v>0.93840000000000001</v>
      </c>
      <c r="L2114" s="21">
        <v>6.9000000000000006E-2</v>
      </c>
      <c r="M2114" s="4">
        <v>0</v>
      </c>
      <c r="N2114" s="4">
        <v>0</v>
      </c>
      <c r="O2114" s="4">
        <v>0</v>
      </c>
      <c r="P2114" s="4">
        <v>79.3</v>
      </c>
      <c r="Q2114" s="15">
        <v>0</v>
      </c>
      <c r="R2114" s="15">
        <v>31655.97</v>
      </c>
      <c r="S2114" s="15">
        <v>17874.04</v>
      </c>
      <c r="T2114" s="15">
        <v>968647.91</v>
      </c>
      <c r="U2114" s="22">
        <f t="shared" ref="U2114:U2177" si="165">E2114+Q2114+R2114-S2114</f>
        <v>877481.15999999992</v>
      </c>
      <c r="V2114" s="23">
        <f t="shared" ref="V2114:V2177" si="166">IF(T2114=0,0,(T2114-U2114)/T2114)</f>
        <v>9.4117531312280553E-2</v>
      </c>
      <c r="W2114" s="24">
        <f>Parametros!$B$4*H2114+Parametros!$B$5*K2114*100+Parametros!$B$6*P2114+Parametros!$B$7*(1-L2114)*100</f>
        <v>85.802000000000007</v>
      </c>
      <c r="X2114" s="16">
        <f>INDEX('Tasa Referencia'!$B$2:$B$37,MATCH(B2114,'Tasa Referencia'!$A$2:$A$37,0))</f>
        <v>8.8900000000000007E-2</v>
      </c>
      <c r="Y2114" s="16">
        <f>INDEX('Catalogo Proveedores'!$N$2:$N$101,MATCH(A2114,'Catalogo Proveedores'!$A$2:$A$101,0))</f>
        <v>3.4999999999999996E-2</v>
      </c>
      <c r="Z2114" s="14">
        <v>-2.81E-3</v>
      </c>
      <c r="AA2114" s="16">
        <f t="shared" ref="AA2114:AA2177" si="167">X2114+Y2114+Z2114</f>
        <v>0.12109</v>
      </c>
      <c r="AB2114" s="25">
        <f t="shared" ref="AB2114:AB2177" si="168">(1+AA2114)^(1/12)-1</f>
        <v>9.5706271811719645E-3</v>
      </c>
      <c r="AC2114" s="23">
        <f t="shared" ref="AC2114:AC2177" si="169">V2114-AB2114</f>
        <v>8.4546904131108588E-2</v>
      </c>
    </row>
    <row r="2115" spans="1:29" x14ac:dyDescent="0.3">
      <c r="A2115" s="4" t="s">
        <v>193</v>
      </c>
      <c r="B2115" s="18">
        <v>45689</v>
      </c>
      <c r="C2115" s="4" t="s">
        <v>282</v>
      </c>
      <c r="D2115" s="4">
        <v>2</v>
      </c>
      <c r="E2115" s="15">
        <v>902380.62</v>
      </c>
      <c r="F2115" s="19">
        <v>1.1645000000000001</v>
      </c>
      <c r="G2115" s="20">
        <v>0</v>
      </c>
      <c r="H2115" s="4">
        <v>81.400000000000006</v>
      </c>
      <c r="I2115" s="4">
        <v>7</v>
      </c>
      <c r="J2115" s="4">
        <v>0</v>
      </c>
      <c r="K2115" s="21">
        <v>0.93189999999999995</v>
      </c>
      <c r="L2115" s="21">
        <v>7.0499999999999993E-2</v>
      </c>
      <c r="M2115" s="4">
        <v>1</v>
      </c>
      <c r="N2115" s="4">
        <v>0</v>
      </c>
      <c r="O2115" s="4">
        <v>0</v>
      </c>
      <c r="P2115" s="4">
        <v>77</v>
      </c>
      <c r="Q2115" s="15">
        <v>15461</v>
      </c>
      <c r="R2115" s="15">
        <v>41605.89</v>
      </c>
      <c r="S2115" s="15">
        <v>19083.36</v>
      </c>
      <c r="T2115" s="15">
        <v>965521.48</v>
      </c>
      <c r="U2115" s="22">
        <f t="shared" si="165"/>
        <v>940364.15</v>
      </c>
      <c r="V2115" s="23">
        <f t="shared" si="166"/>
        <v>2.6055691686942023E-2</v>
      </c>
      <c r="W2115" s="24">
        <f>Parametros!$B$4*H2115+Parametros!$B$5*K2115*100+Parametros!$B$6*P2115+Parametros!$B$7*(1-L2115)*100</f>
        <v>85.78949999999999</v>
      </c>
      <c r="X2115" s="16">
        <f>INDEX('Tasa Referencia'!$B$2:$B$37,MATCH(B2115,'Tasa Referencia'!$A$2:$A$37,0))</f>
        <v>8.8300000000000003E-2</v>
      </c>
      <c r="Y2115" s="16">
        <f>INDEX('Catalogo Proveedores'!$N$2:$N$101,MATCH(A2115,'Catalogo Proveedores'!$A$2:$A$101,0))</f>
        <v>3.4999999999999996E-2</v>
      </c>
      <c r="Z2115" s="14">
        <v>3.6800000000000001E-3</v>
      </c>
      <c r="AA2115" s="16">
        <f t="shared" si="167"/>
        <v>0.12697999999999998</v>
      </c>
      <c r="AB2115" s="25">
        <f t="shared" si="168"/>
        <v>1.001157453445134E-2</v>
      </c>
      <c r="AC2115" s="23">
        <f t="shared" si="169"/>
        <v>1.6044117152490683E-2</v>
      </c>
    </row>
    <row r="2116" spans="1:29" x14ac:dyDescent="0.3">
      <c r="A2116" s="4" t="s">
        <v>193</v>
      </c>
      <c r="B2116" s="18">
        <v>45717</v>
      </c>
      <c r="C2116" s="4" t="s">
        <v>282</v>
      </c>
      <c r="D2116" s="4">
        <v>3</v>
      </c>
      <c r="E2116" s="15">
        <v>956819.27</v>
      </c>
      <c r="F2116" s="19">
        <v>1.1645000000000001</v>
      </c>
      <c r="G2116" s="20">
        <v>0</v>
      </c>
      <c r="H2116" s="4">
        <v>80</v>
      </c>
      <c r="I2116" s="4">
        <v>7</v>
      </c>
      <c r="J2116" s="4">
        <v>0</v>
      </c>
      <c r="K2116" s="21">
        <v>1</v>
      </c>
      <c r="L2116" s="21">
        <v>5.96E-2</v>
      </c>
      <c r="M2116" s="4">
        <v>0</v>
      </c>
      <c r="N2116" s="4">
        <v>0</v>
      </c>
      <c r="O2116" s="4">
        <v>0</v>
      </c>
      <c r="P2116" s="4">
        <v>77.8</v>
      </c>
      <c r="Q2116" s="15">
        <v>0</v>
      </c>
      <c r="R2116" s="15">
        <v>32515.03</v>
      </c>
      <c r="S2116" s="15">
        <v>17109.3</v>
      </c>
      <c r="T2116" s="15">
        <v>1032547.65</v>
      </c>
      <c r="U2116" s="22">
        <f t="shared" si="165"/>
        <v>972225</v>
      </c>
      <c r="V2116" s="23">
        <f t="shared" si="166"/>
        <v>5.8421177947574641E-2</v>
      </c>
      <c r="W2116" s="24">
        <f>Parametros!$B$4*H2116+Parametros!$B$5*K2116*100+Parametros!$B$6*P2116+Parametros!$B$7*(1-L2116)*100</f>
        <v>87.665999999999997</v>
      </c>
      <c r="X2116" s="16">
        <f>INDEX('Tasa Referencia'!$B$2:$B$37,MATCH(B2116,'Tasa Referencia'!$A$2:$A$37,0))</f>
        <v>8.6800000000000002E-2</v>
      </c>
      <c r="Y2116" s="16">
        <f>INDEX('Catalogo Proveedores'!$N$2:$N$101,MATCH(A2116,'Catalogo Proveedores'!$A$2:$A$101,0))</f>
        <v>3.4999999999999996E-2</v>
      </c>
      <c r="Z2116" s="14">
        <v>2.7399999999999998E-3</v>
      </c>
      <c r="AA2116" s="16">
        <f t="shared" si="167"/>
        <v>0.12454</v>
      </c>
      <c r="AB2116" s="25">
        <f t="shared" si="168"/>
        <v>9.8291639363579097E-3</v>
      </c>
      <c r="AC2116" s="23">
        <f t="shared" si="169"/>
        <v>4.8592014011216732E-2</v>
      </c>
    </row>
    <row r="2117" spans="1:29" x14ac:dyDescent="0.3">
      <c r="A2117" s="4" t="s">
        <v>193</v>
      </c>
      <c r="B2117" s="18">
        <v>45748</v>
      </c>
      <c r="C2117" s="4" t="s">
        <v>282</v>
      </c>
      <c r="D2117" s="4">
        <v>4</v>
      </c>
      <c r="E2117" s="15">
        <v>1029181.08</v>
      </c>
      <c r="F2117" s="19">
        <v>1.1645000000000001</v>
      </c>
      <c r="G2117" s="20">
        <v>0</v>
      </c>
      <c r="H2117" s="4">
        <v>78</v>
      </c>
      <c r="I2117" s="4">
        <v>11</v>
      </c>
      <c r="J2117" s="4">
        <v>1</v>
      </c>
      <c r="K2117" s="21">
        <v>0.89139999999999997</v>
      </c>
      <c r="L2117" s="21">
        <v>7.0599999999999996E-2</v>
      </c>
      <c r="M2117" s="4">
        <v>0</v>
      </c>
      <c r="N2117" s="4">
        <v>0</v>
      </c>
      <c r="O2117" s="4">
        <v>0</v>
      </c>
      <c r="P2117" s="4">
        <v>75.900000000000006</v>
      </c>
      <c r="Q2117" s="15">
        <v>0</v>
      </c>
      <c r="R2117" s="15">
        <v>27635.86</v>
      </c>
      <c r="S2117" s="15">
        <v>23868.15</v>
      </c>
      <c r="T2117" s="15">
        <v>1121737.79</v>
      </c>
      <c r="U2117" s="22">
        <f t="shared" si="165"/>
        <v>1032948.7899999999</v>
      </c>
      <c r="V2117" s="23">
        <f t="shared" si="166"/>
        <v>7.9153079080985692E-2</v>
      </c>
      <c r="W2117" s="24">
        <f>Parametros!$B$4*H2117+Parametros!$B$5*K2117*100+Parametros!$B$6*P2117+Parametros!$B$7*(1-L2117)*100</f>
        <v>83.162999999999997</v>
      </c>
      <c r="X2117" s="16">
        <f>INDEX('Tasa Referencia'!$B$2:$B$37,MATCH(B2117,'Tasa Referencia'!$A$2:$A$37,0))</f>
        <v>8.4000000000000005E-2</v>
      </c>
      <c r="Y2117" s="16">
        <f>INDEX('Catalogo Proveedores'!$N$2:$N$101,MATCH(A2117,'Catalogo Proveedores'!$A$2:$A$101,0))</f>
        <v>3.4999999999999996E-2</v>
      </c>
      <c r="Z2117" s="14">
        <v>-1.8000000000000001E-4</v>
      </c>
      <c r="AA2117" s="16">
        <f t="shared" si="167"/>
        <v>0.11882</v>
      </c>
      <c r="AB2117" s="25">
        <f t="shared" si="168"/>
        <v>9.4001193946671169E-3</v>
      </c>
      <c r="AC2117" s="23">
        <f t="shared" si="169"/>
        <v>6.9752959686318575E-2</v>
      </c>
    </row>
    <row r="2118" spans="1:29" x14ac:dyDescent="0.3">
      <c r="A2118" s="4" t="s">
        <v>193</v>
      </c>
      <c r="B2118" s="18">
        <v>45778</v>
      </c>
      <c r="C2118" s="4" t="s">
        <v>282</v>
      </c>
      <c r="D2118" s="4">
        <v>5</v>
      </c>
      <c r="E2118" s="15">
        <v>1032485.72</v>
      </c>
      <c r="F2118" s="19">
        <v>1.2158</v>
      </c>
      <c r="G2118" s="20">
        <v>4.3999999999999997E-2</v>
      </c>
      <c r="H2118" s="4">
        <v>75</v>
      </c>
      <c r="I2118" s="4">
        <v>6</v>
      </c>
      <c r="J2118" s="4">
        <v>1</v>
      </c>
      <c r="K2118" s="21">
        <v>0.88339999999999996</v>
      </c>
      <c r="L2118" s="21">
        <v>0.10780000000000001</v>
      </c>
      <c r="M2118" s="4">
        <v>1</v>
      </c>
      <c r="N2118" s="4">
        <v>0</v>
      </c>
      <c r="O2118" s="4">
        <v>0</v>
      </c>
      <c r="P2118" s="4">
        <v>72.5</v>
      </c>
      <c r="Q2118" s="15">
        <v>14462.91</v>
      </c>
      <c r="R2118" s="15">
        <v>36792.42</v>
      </c>
      <c r="S2118" s="15">
        <v>35451.93</v>
      </c>
      <c r="T2118" s="15">
        <v>1062838.99</v>
      </c>
      <c r="U2118" s="22">
        <f t="shared" si="165"/>
        <v>1048289.12</v>
      </c>
      <c r="V2118" s="23">
        <f t="shared" si="166"/>
        <v>1.3689627626476138E-2</v>
      </c>
      <c r="W2118" s="24">
        <f>Parametros!$B$4*H2118+Parametros!$B$5*K2118*100+Parametros!$B$6*P2118+Parametros!$B$7*(1-L2118)*100</f>
        <v>80.634999999999991</v>
      </c>
      <c r="X2118" s="16">
        <f>INDEX('Tasa Referencia'!$B$2:$B$37,MATCH(B2118,'Tasa Referencia'!$A$2:$A$37,0))</f>
        <v>8.1699999999999995E-2</v>
      </c>
      <c r="Y2118" s="16">
        <f>INDEX('Catalogo Proveedores'!$N$2:$N$101,MATCH(A2118,'Catalogo Proveedores'!$A$2:$A$101,0))</f>
        <v>3.4999999999999996E-2</v>
      </c>
      <c r="Z2118" s="14">
        <v>1.2800000000000001E-3</v>
      </c>
      <c r="AA2118" s="16">
        <f t="shared" si="167"/>
        <v>0.11798</v>
      </c>
      <c r="AB2118" s="25">
        <f t="shared" si="168"/>
        <v>9.3369436073786893E-3</v>
      </c>
      <c r="AC2118" s="23">
        <f t="shared" si="169"/>
        <v>4.3526840190974483E-3</v>
      </c>
    </row>
    <row r="2119" spans="1:29" x14ac:dyDescent="0.3">
      <c r="A2119" s="4" t="s">
        <v>193</v>
      </c>
      <c r="B2119" s="18">
        <v>45809</v>
      </c>
      <c r="C2119" s="4" t="s">
        <v>282</v>
      </c>
      <c r="D2119" s="4">
        <v>6</v>
      </c>
      <c r="E2119" s="15">
        <v>966590.55</v>
      </c>
      <c r="F2119" s="19">
        <v>1.2158</v>
      </c>
      <c r="G2119" s="20">
        <v>0</v>
      </c>
      <c r="H2119" s="4">
        <v>75.599999999999994</v>
      </c>
      <c r="I2119" s="4">
        <v>12</v>
      </c>
      <c r="J2119" s="4">
        <v>1</v>
      </c>
      <c r="K2119" s="21">
        <v>0.94940000000000002</v>
      </c>
      <c r="L2119" s="21">
        <v>7.0999999999999994E-2</v>
      </c>
      <c r="M2119" s="4">
        <v>0</v>
      </c>
      <c r="N2119" s="4">
        <v>0</v>
      </c>
      <c r="O2119" s="4">
        <v>0</v>
      </c>
      <c r="P2119" s="4">
        <v>76.5</v>
      </c>
      <c r="Q2119" s="15">
        <v>0</v>
      </c>
      <c r="R2119" s="15">
        <v>36686.53</v>
      </c>
      <c r="S2119" s="15">
        <v>22515.439999999999</v>
      </c>
      <c r="T2119" s="15">
        <v>1082675.44</v>
      </c>
      <c r="U2119" s="22">
        <f t="shared" si="165"/>
        <v>980761.64000000013</v>
      </c>
      <c r="V2119" s="23">
        <f t="shared" si="166"/>
        <v>9.4131441644228875E-2</v>
      </c>
      <c r="W2119" s="24">
        <f>Parametros!$B$4*H2119+Parametros!$B$5*K2119*100+Parametros!$B$6*P2119+Parametros!$B$7*(1-L2119)*100</f>
        <v>84.177000000000007</v>
      </c>
      <c r="X2119" s="16">
        <f>INDEX('Tasa Referencia'!$B$2:$B$37,MATCH(B2119,'Tasa Referencia'!$A$2:$A$37,0))</f>
        <v>8.1600000000000006E-2</v>
      </c>
      <c r="Y2119" s="16">
        <f>INDEX('Catalogo Proveedores'!$N$2:$N$101,MATCH(A2119,'Catalogo Proveedores'!$A$2:$A$101,0))</f>
        <v>3.4999999999999996E-2</v>
      </c>
      <c r="Z2119" s="14">
        <v>-3.82E-3</v>
      </c>
      <c r="AA2119" s="16">
        <f t="shared" si="167"/>
        <v>0.11278000000000001</v>
      </c>
      <c r="AB2119" s="25">
        <f t="shared" si="168"/>
        <v>8.9448842351587121E-3</v>
      </c>
      <c r="AC2119" s="23">
        <f t="shared" si="169"/>
        <v>8.5186557409070163E-2</v>
      </c>
    </row>
    <row r="2120" spans="1:29" x14ac:dyDescent="0.3">
      <c r="A2120" s="4" t="s">
        <v>193</v>
      </c>
      <c r="B2120" s="18">
        <v>45839</v>
      </c>
      <c r="C2120" s="4" t="s">
        <v>282</v>
      </c>
      <c r="D2120" s="4">
        <v>7</v>
      </c>
      <c r="E2120" s="15">
        <v>1032754.47</v>
      </c>
      <c r="F2120" s="19">
        <v>1.2158</v>
      </c>
      <c r="G2120" s="20">
        <v>0</v>
      </c>
      <c r="H2120" s="4">
        <v>73.099999999999994</v>
      </c>
      <c r="I2120" s="4">
        <v>7</v>
      </c>
      <c r="J2120" s="4">
        <v>1</v>
      </c>
      <c r="K2120" s="21">
        <v>0.92430000000000001</v>
      </c>
      <c r="L2120" s="21">
        <v>5.5500000000000001E-2</v>
      </c>
      <c r="M2120" s="4">
        <v>0</v>
      </c>
      <c r="N2120" s="4">
        <v>0</v>
      </c>
      <c r="O2120" s="4">
        <v>0</v>
      </c>
      <c r="P2120" s="4">
        <v>77.599999999999994</v>
      </c>
      <c r="Q2120" s="15">
        <v>0</v>
      </c>
      <c r="R2120" s="15">
        <v>28447.63</v>
      </c>
      <c r="S2120" s="15">
        <v>19258.43</v>
      </c>
      <c r="T2120" s="15">
        <v>1109183.3</v>
      </c>
      <c r="U2120" s="22">
        <f t="shared" si="165"/>
        <v>1041943.6699999998</v>
      </c>
      <c r="V2120" s="23">
        <f t="shared" si="166"/>
        <v>6.0620845986412014E-2</v>
      </c>
      <c r="W2120" s="24">
        <f>Parametros!$B$4*H2120+Parametros!$B$5*K2120*100+Parametros!$B$6*P2120+Parametros!$B$7*(1-L2120)*100</f>
        <v>83.001499999999993</v>
      </c>
      <c r="X2120" s="16">
        <f>INDEX('Tasa Referencia'!$B$2:$B$37,MATCH(B2120,'Tasa Referencia'!$A$2:$A$37,0))</f>
        <v>8.0699999999999994E-2</v>
      </c>
      <c r="Y2120" s="16">
        <f>INDEX('Catalogo Proveedores'!$N$2:$N$101,MATCH(A2120,'Catalogo Proveedores'!$A$2:$A$101,0))</f>
        <v>3.4999999999999996E-2</v>
      </c>
      <c r="Z2120" s="14">
        <v>-5.47E-3</v>
      </c>
      <c r="AA2120" s="16">
        <f t="shared" si="167"/>
        <v>0.11022999999999999</v>
      </c>
      <c r="AB2120" s="25">
        <f t="shared" si="168"/>
        <v>8.752010259408749E-3</v>
      </c>
      <c r="AC2120" s="23">
        <f t="shared" si="169"/>
        <v>5.1868835727003265E-2</v>
      </c>
    </row>
    <row r="2121" spans="1:29" x14ac:dyDescent="0.3">
      <c r="A2121" s="4" t="s">
        <v>193</v>
      </c>
      <c r="B2121" s="18">
        <v>45870</v>
      </c>
      <c r="C2121" s="4" t="s">
        <v>282</v>
      </c>
      <c r="D2121" s="4">
        <v>8</v>
      </c>
      <c r="E2121" s="15">
        <v>989559.4</v>
      </c>
      <c r="F2121" s="19">
        <v>1.2158</v>
      </c>
      <c r="G2121" s="20">
        <v>0</v>
      </c>
      <c r="H2121" s="4">
        <v>69.400000000000006</v>
      </c>
      <c r="I2121" s="4">
        <v>6</v>
      </c>
      <c r="J2121" s="4">
        <v>1</v>
      </c>
      <c r="K2121" s="21">
        <v>0.85589999999999999</v>
      </c>
      <c r="L2121" s="21">
        <v>0.1128</v>
      </c>
      <c r="M2121" s="4">
        <v>1</v>
      </c>
      <c r="N2121" s="4">
        <v>0</v>
      </c>
      <c r="O2121" s="4">
        <v>0</v>
      </c>
      <c r="P2121" s="4">
        <v>72.599999999999994</v>
      </c>
      <c r="Q2121" s="15">
        <v>1845.43</v>
      </c>
      <c r="R2121" s="15">
        <v>42169.21</v>
      </c>
      <c r="S2121" s="15">
        <v>35471.53</v>
      </c>
      <c r="T2121" s="15">
        <v>1018028.01</v>
      </c>
      <c r="U2121" s="22">
        <f t="shared" si="165"/>
        <v>998102.51</v>
      </c>
      <c r="V2121" s="23">
        <f t="shared" si="166"/>
        <v>1.9572644175085124E-2</v>
      </c>
      <c r="W2121" s="24">
        <f>Parametros!$B$4*H2121+Parametros!$B$5*K2121*100+Parametros!$B$6*P2121+Parametros!$B$7*(1-L2121)*100</f>
        <v>77.794999999999987</v>
      </c>
      <c r="X2121" s="16">
        <f>INDEX('Tasa Referencia'!$B$2:$B$37,MATCH(B2121,'Tasa Referencia'!$A$2:$A$37,0))</f>
        <v>7.7399999999999997E-2</v>
      </c>
      <c r="Y2121" s="16">
        <f>INDEX('Catalogo Proveedores'!$N$2:$N$101,MATCH(A2121,'Catalogo Proveedores'!$A$2:$A$101,0))</f>
        <v>3.4999999999999996E-2</v>
      </c>
      <c r="Z2121" s="14">
        <v>-1.5E-3</v>
      </c>
      <c r="AA2121" s="16">
        <f t="shared" si="167"/>
        <v>0.1109</v>
      </c>
      <c r="AB2121" s="25">
        <f t="shared" si="168"/>
        <v>8.8027262506000792E-3</v>
      </c>
      <c r="AC2121" s="23">
        <f t="shared" si="169"/>
        <v>1.0769917924485044E-2</v>
      </c>
    </row>
    <row r="2122" spans="1:29" x14ac:dyDescent="0.3">
      <c r="A2122" s="4" t="s">
        <v>193</v>
      </c>
      <c r="B2122" s="18">
        <v>45901</v>
      </c>
      <c r="C2122" s="4" t="s">
        <v>282</v>
      </c>
      <c r="D2122" s="4">
        <v>9</v>
      </c>
      <c r="E2122" s="15">
        <v>923724.67</v>
      </c>
      <c r="F2122" s="19">
        <v>1.2158</v>
      </c>
      <c r="G2122" s="20">
        <v>0</v>
      </c>
      <c r="H2122" s="4">
        <v>66.5</v>
      </c>
      <c r="I2122" s="4">
        <v>9</v>
      </c>
      <c r="J2122" s="4">
        <v>1</v>
      </c>
      <c r="K2122" s="21">
        <v>0.90290000000000004</v>
      </c>
      <c r="L2122" s="21">
        <v>8.3199999999999996E-2</v>
      </c>
      <c r="M2122" s="4">
        <v>0</v>
      </c>
      <c r="N2122" s="4">
        <v>0</v>
      </c>
      <c r="O2122" s="4">
        <v>0</v>
      </c>
      <c r="P2122" s="4">
        <v>78</v>
      </c>
      <c r="Q2122" s="15">
        <v>0</v>
      </c>
      <c r="R2122" s="15">
        <v>25808.41</v>
      </c>
      <c r="S2122" s="15">
        <v>24898.3</v>
      </c>
      <c r="T2122" s="15">
        <v>979436.93</v>
      </c>
      <c r="U2122" s="22">
        <f t="shared" si="165"/>
        <v>924634.78</v>
      </c>
      <c r="V2122" s="23">
        <f t="shared" si="166"/>
        <v>5.5952709481763181E-2</v>
      </c>
      <c r="W2122" s="24">
        <f>Parametros!$B$4*H2122+Parametros!$B$5*K2122*100+Parametros!$B$6*P2122+Parametros!$B$7*(1-L2122)*100</f>
        <v>79.713999999999984</v>
      </c>
      <c r="X2122" s="16">
        <f>INDEX('Tasa Referencia'!$B$2:$B$37,MATCH(B2122,'Tasa Referencia'!$A$2:$A$37,0))</f>
        <v>7.4899999999999994E-2</v>
      </c>
      <c r="Y2122" s="16">
        <f>INDEX('Catalogo Proveedores'!$N$2:$N$101,MATCH(A2122,'Catalogo Proveedores'!$A$2:$A$101,0))</f>
        <v>3.4999999999999996E-2</v>
      </c>
      <c r="Z2122" s="14">
        <v>3.0000000000000001E-5</v>
      </c>
      <c r="AA2122" s="16">
        <f t="shared" si="167"/>
        <v>0.10993</v>
      </c>
      <c r="AB2122" s="25">
        <f t="shared" si="168"/>
        <v>8.7292925125461718E-3</v>
      </c>
      <c r="AC2122" s="23">
        <f t="shared" si="169"/>
        <v>4.7223416969217009E-2</v>
      </c>
    </row>
    <row r="2123" spans="1:29" x14ac:dyDescent="0.3">
      <c r="A2123" s="4" t="s">
        <v>193</v>
      </c>
      <c r="B2123" s="18">
        <v>45931</v>
      </c>
      <c r="C2123" s="4" t="s">
        <v>282</v>
      </c>
      <c r="D2123" s="4">
        <v>10</v>
      </c>
      <c r="E2123" s="15">
        <v>913878.68</v>
      </c>
      <c r="F2123" s="19">
        <v>1.2158</v>
      </c>
      <c r="G2123" s="20">
        <v>0</v>
      </c>
      <c r="H2123" s="4">
        <v>65.400000000000006</v>
      </c>
      <c r="I2123" s="4">
        <v>7</v>
      </c>
      <c r="J2123" s="4">
        <v>1</v>
      </c>
      <c r="K2123" s="21">
        <v>0.88529999999999998</v>
      </c>
      <c r="L2123" s="21">
        <v>9.98E-2</v>
      </c>
      <c r="M2123" s="4">
        <v>0</v>
      </c>
      <c r="N2123" s="4">
        <v>0</v>
      </c>
      <c r="O2123" s="4">
        <v>0</v>
      </c>
      <c r="P2123" s="4">
        <v>71.2</v>
      </c>
      <c r="Q2123" s="15">
        <v>0</v>
      </c>
      <c r="R2123" s="15">
        <v>50994.45</v>
      </c>
      <c r="S2123" s="15">
        <v>29191.53</v>
      </c>
      <c r="T2123" s="15">
        <v>961378.58</v>
      </c>
      <c r="U2123" s="22">
        <f t="shared" si="165"/>
        <v>935681.6</v>
      </c>
      <c r="V2123" s="23">
        <f t="shared" si="166"/>
        <v>2.6729303663079306E-2</v>
      </c>
      <c r="W2123" s="24">
        <f>Parametros!$B$4*H2123+Parametros!$B$5*K2123*100+Parametros!$B$6*P2123+Parametros!$B$7*(1-L2123)*100</f>
        <v>77.191999999999993</v>
      </c>
      <c r="X2123" s="16">
        <f>INDEX('Tasa Referencia'!$B$2:$B$37,MATCH(B2123,'Tasa Referencia'!$A$2:$A$37,0))</f>
        <v>7.4300000000000005E-2</v>
      </c>
      <c r="Y2123" s="16">
        <f>INDEX('Catalogo Proveedores'!$N$2:$N$101,MATCH(A2123,'Catalogo Proveedores'!$A$2:$A$101,0))</f>
        <v>3.4999999999999996E-2</v>
      </c>
      <c r="Z2123" s="14">
        <v>1.6800000000000001E-3</v>
      </c>
      <c r="AA2123" s="16">
        <f t="shared" si="167"/>
        <v>0.11098000000000001</v>
      </c>
      <c r="AB2123" s="25">
        <f t="shared" si="168"/>
        <v>8.8087800174014852E-3</v>
      </c>
      <c r="AC2123" s="23">
        <f t="shared" si="169"/>
        <v>1.7920523645677821E-2</v>
      </c>
    </row>
    <row r="2124" spans="1:29" x14ac:dyDescent="0.3">
      <c r="A2124" s="4" t="s">
        <v>193</v>
      </c>
      <c r="B2124" s="18">
        <v>45962</v>
      </c>
      <c r="C2124" s="4" t="s">
        <v>282</v>
      </c>
      <c r="D2124" s="4">
        <v>11</v>
      </c>
      <c r="E2124" s="15">
        <v>835781.47</v>
      </c>
      <c r="F2124" s="19">
        <v>1.2158</v>
      </c>
      <c r="G2124" s="20">
        <v>0</v>
      </c>
      <c r="H2124" s="4">
        <v>65.7</v>
      </c>
      <c r="I2124" s="4">
        <v>8</v>
      </c>
      <c r="J2124" s="4">
        <v>0</v>
      </c>
      <c r="K2124" s="21">
        <v>0.97560000000000002</v>
      </c>
      <c r="L2124" s="21">
        <v>0.1069</v>
      </c>
      <c r="M2124" s="4">
        <v>0</v>
      </c>
      <c r="N2124" s="4">
        <v>0</v>
      </c>
      <c r="O2124" s="4">
        <v>0</v>
      </c>
      <c r="P2124" s="4">
        <v>78</v>
      </c>
      <c r="Q2124" s="15">
        <v>0</v>
      </c>
      <c r="R2124" s="15">
        <v>52134.84</v>
      </c>
      <c r="S2124" s="15">
        <v>26795</v>
      </c>
      <c r="T2124" s="15">
        <v>906553.87</v>
      </c>
      <c r="U2124" s="22">
        <f t="shared" si="165"/>
        <v>861121.30999999994</v>
      </c>
      <c r="V2124" s="23">
        <f t="shared" si="166"/>
        <v>5.0115675971908934E-2</v>
      </c>
      <c r="W2124" s="24">
        <f>Parametros!$B$4*H2124+Parametros!$B$5*K2124*100+Parametros!$B$6*P2124+Parametros!$B$7*(1-L2124)*100</f>
        <v>81.259500000000003</v>
      </c>
      <c r="X2124" s="16">
        <f>INDEX('Tasa Referencia'!$B$2:$B$37,MATCH(B2124,'Tasa Referencia'!$A$2:$A$37,0))</f>
        <v>7.2800000000000004E-2</v>
      </c>
      <c r="Y2124" s="16">
        <f>INDEX('Catalogo Proveedores'!$N$2:$N$101,MATCH(A2124,'Catalogo Proveedores'!$A$2:$A$101,0))</f>
        <v>3.4999999999999996E-2</v>
      </c>
      <c r="Z2124" s="14">
        <v>1.23E-3</v>
      </c>
      <c r="AA2124" s="16">
        <f t="shared" si="167"/>
        <v>0.10903</v>
      </c>
      <c r="AB2124" s="25">
        <f t="shared" si="168"/>
        <v>8.6611054843488411E-3</v>
      </c>
      <c r="AC2124" s="23">
        <f t="shared" si="169"/>
        <v>4.1454570487560093E-2</v>
      </c>
    </row>
    <row r="2125" spans="1:29" x14ac:dyDescent="0.3">
      <c r="A2125" s="4" t="s">
        <v>193</v>
      </c>
      <c r="B2125" s="18">
        <v>45992</v>
      </c>
      <c r="C2125" s="4" t="s">
        <v>282</v>
      </c>
      <c r="D2125" s="4">
        <v>12</v>
      </c>
      <c r="E2125" s="15">
        <v>881970.19</v>
      </c>
      <c r="F2125" s="19">
        <v>1.2158</v>
      </c>
      <c r="G2125" s="20">
        <v>0</v>
      </c>
      <c r="H2125" s="4">
        <v>66.3</v>
      </c>
      <c r="I2125" s="4">
        <v>9</v>
      </c>
      <c r="J2125" s="4">
        <v>0</v>
      </c>
      <c r="K2125" s="21">
        <v>0.97709999999999997</v>
      </c>
      <c r="L2125" s="21">
        <v>8.4099999999999994E-2</v>
      </c>
      <c r="M2125" s="4">
        <v>1</v>
      </c>
      <c r="N2125" s="4">
        <v>0</v>
      </c>
      <c r="O2125" s="4">
        <v>0</v>
      </c>
      <c r="P2125" s="4">
        <v>78.3</v>
      </c>
      <c r="Q2125" s="15">
        <v>39511.4</v>
      </c>
      <c r="R2125" s="15">
        <v>23164.39</v>
      </c>
      <c r="S2125" s="15">
        <v>22240.04</v>
      </c>
      <c r="T2125" s="15">
        <v>978793.15</v>
      </c>
      <c r="U2125" s="22">
        <f t="shared" si="165"/>
        <v>922405.94</v>
      </c>
      <c r="V2125" s="23">
        <f t="shared" si="166"/>
        <v>5.7608913589148103E-2</v>
      </c>
      <c r="W2125" s="24">
        <f>Parametros!$B$4*H2125+Parametros!$B$5*K2125*100+Parametros!$B$6*P2125+Parametros!$B$7*(1-L2125)*100</f>
        <v>81.916499999999999</v>
      </c>
      <c r="X2125" s="16">
        <f>INDEX('Tasa Referencia'!$B$2:$B$37,MATCH(B2125,'Tasa Referencia'!$A$2:$A$37,0))</f>
        <v>6.9599999999999995E-2</v>
      </c>
      <c r="Y2125" s="16">
        <f>INDEX('Catalogo Proveedores'!$N$2:$N$101,MATCH(A2125,'Catalogo Proveedores'!$A$2:$A$101,0))</f>
        <v>3.4999999999999996E-2</v>
      </c>
      <c r="Z2125" s="14">
        <v>1.34E-3</v>
      </c>
      <c r="AA2125" s="16">
        <f t="shared" si="167"/>
        <v>0.10593999999999999</v>
      </c>
      <c r="AB2125" s="25">
        <f t="shared" si="168"/>
        <v>8.4266100187895265E-3</v>
      </c>
      <c r="AC2125" s="23">
        <f t="shared" si="169"/>
        <v>4.9182303570358576E-2</v>
      </c>
    </row>
    <row r="2126" spans="1:29" x14ac:dyDescent="0.3">
      <c r="A2126" s="4" t="s">
        <v>195</v>
      </c>
      <c r="B2126" s="18">
        <v>44927</v>
      </c>
      <c r="C2126" s="4" t="s">
        <v>279</v>
      </c>
      <c r="D2126" s="4">
        <v>1</v>
      </c>
      <c r="E2126" s="15">
        <v>832339.16</v>
      </c>
      <c r="F2126" s="19">
        <v>1</v>
      </c>
      <c r="G2126" s="20">
        <v>0</v>
      </c>
      <c r="H2126" s="4">
        <v>87</v>
      </c>
      <c r="I2126" s="4">
        <v>7</v>
      </c>
      <c r="J2126" s="4">
        <v>1</v>
      </c>
      <c r="K2126" s="21">
        <v>0.80900000000000005</v>
      </c>
      <c r="L2126" s="21">
        <v>6.6699999999999995E-2</v>
      </c>
      <c r="M2126" s="4">
        <v>4</v>
      </c>
      <c r="N2126" s="4">
        <v>0</v>
      </c>
      <c r="O2126" s="4">
        <v>0</v>
      </c>
      <c r="P2126" s="4">
        <v>72.8</v>
      </c>
      <c r="Q2126" s="15">
        <v>12437.99</v>
      </c>
      <c r="R2126" s="15">
        <v>22671.94</v>
      </c>
      <c r="S2126" s="15">
        <v>18325.23</v>
      </c>
      <c r="T2126" s="15">
        <v>881849.11</v>
      </c>
      <c r="U2126" s="22">
        <f t="shared" si="165"/>
        <v>849123.86</v>
      </c>
      <c r="V2126" s="23">
        <f t="shared" si="166"/>
        <v>3.7109806687903785E-2</v>
      </c>
      <c r="W2126" s="24">
        <f>Parametros!$B$4*H2126+Parametros!$B$5*K2126*100+Parametros!$B$6*P2126+Parametros!$B$7*(1-L2126)*100</f>
        <v>83.279499999999999</v>
      </c>
      <c r="X2126" s="16">
        <f>INDEX('Tasa Referencia'!$B$2:$B$37,MATCH(B2126,'Tasa Referencia'!$A$2:$A$37,0))</f>
        <v>0.1125</v>
      </c>
      <c r="Y2126" s="16">
        <f>INDEX('Catalogo Proveedores'!$N$2:$N$101,MATCH(A2126,'Catalogo Proveedores'!$A$2:$A$101,0))</f>
        <v>3.0099999999999998E-2</v>
      </c>
      <c r="Z2126" s="14">
        <v>3.4499999999999999E-3</v>
      </c>
      <c r="AA2126" s="16">
        <f t="shared" si="167"/>
        <v>0.14605000000000001</v>
      </c>
      <c r="AB2126" s="25">
        <f t="shared" si="168"/>
        <v>1.1424874963487541E-2</v>
      </c>
      <c r="AC2126" s="23">
        <f t="shared" si="169"/>
        <v>2.5684931724416243E-2</v>
      </c>
    </row>
    <row r="2127" spans="1:29" x14ac:dyDescent="0.3">
      <c r="A2127" s="4" t="s">
        <v>195</v>
      </c>
      <c r="B2127" s="18">
        <v>44958</v>
      </c>
      <c r="C2127" s="4" t="s">
        <v>279</v>
      </c>
      <c r="D2127" s="4">
        <v>2</v>
      </c>
      <c r="E2127" s="15">
        <v>898206.16</v>
      </c>
      <c r="F2127" s="19">
        <v>1</v>
      </c>
      <c r="G2127" s="20">
        <v>0</v>
      </c>
      <c r="H2127" s="4">
        <v>84.6</v>
      </c>
      <c r="I2127" s="4">
        <v>5</v>
      </c>
      <c r="J2127" s="4">
        <v>1</v>
      </c>
      <c r="K2127" s="21">
        <v>0.72919999999999996</v>
      </c>
      <c r="L2127" s="21">
        <v>5.5899999999999998E-2</v>
      </c>
      <c r="M2127" s="4">
        <v>1</v>
      </c>
      <c r="N2127" s="4">
        <v>0</v>
      </c>
      <c r="O2127" s="4">
        <v>0</v>
      </c>
      <c r="P2127" s="4">
        <v>72.3</v>
      </c>
      <c r="Q2127" s="15">
        <v>15935.81</v>
      </c>
      <c r="R2127" s="15">
        <v>28876.15</v>
      </c>
      <c r="S2127" s="15">
        <v>16855.75</v>
      </c>
      <c r="T2127" s="15">
        <v>921212.27</v>
      </c>
      <c r="U2127" s="22">
        <f t="shared" si="165"/>
        <v>926162.37000000011</v>
      </c>
      <c r="V2127" s="23">
        <f t="shared" si="166"/>
        <v>-5.3734629479046054E-3</v>
      </c>
      <c r="W2127" s="24">
        <f>Parametros!$B$4*H2127+Parametros!$B$5*K2127*100+Parametros!$B$6*P2127+Parametros!$B$7*(1-L2127)*100</f>
        <v>80.107500000000002</v>
      </c>
      <c r="X2127" s="16">
        <f>INDEX('Tasa Referencia'!$B$2:$B$37,MATCH(B2127,'Tasa Referencia'!$A$2:$A$37,0))</f>
        <v>0.11409999999999999</v>
      </c>
      <c r="Y2127" s="16">
        <f>INDEX('Catalogo Proveedores'!$N$2:$N$101,MATCH(A2127,'Catalogo Proveedores'!$A$2:$A$101,0))</f>
        <v>3.0099999999999998E-2</v>
      </c>
      <c r="Z2127" s="14">
        <v>-2.7299999999999998E-3</v>
      </c>
      <c r="AA2127" s="16">
        <f t="shared" si="167"/>
        <v>0.14146999999999998</v>
      </c>
      <c r="AB2127" s="25">
        <f t="shared" si="168"/>
        <v>1.1087423683663333E-2</v>
      </c>
      <c r="AC2127" s="23">
        <f t="shared" si="169"/>
        <v>-1.6460886631567938E-2</v>
      </c>
    </row>
    <row r="2128" spans="1:29" x14ac:dyDescent="0.3">
      <c r="A2128" s="4" t="s">
        <v>195</v>
      </c>
      <c r="B2128" s="18">
        <v>44986</v>
      </c>
      <c r="C2128" s="4" t="s">
        <v>279</v>
      </c>
      <c r="D2128" s="4">
        <v>3</v>
      </c>
      <c r="E2128" s="15">
        <v>955568.61</v>
      </c>
      <c r="F2128" s="19">
        <v>1</v>
      </c>
      <c r="G2128" s="20">
        <v>0</v>
      </c>
      <c r="H2128" s="4">
        <v>79.099999999999994</v>
      </c>
      <c r="I2128" s="4">
        <v>5</v>
      </c>
      <c r="J2128" s="4">
        <v>1</v>
      </c>
      <c r="K2128" s="21">
        <v>0.71179999999999999</v>
      </c>
      <c r="L2128" s="21">
        <v>7.6899999999999996E-2</v>
      </c>
      <c r="M2128" s="4">
        <v>2</v>
      </c>
      <c r="N2128" s="4">
        <v>0</v>
      </c>
      <c r="O2128" s="4">
        <v>0</v>
      </c>
      <c r="P2128" s="4">
        <v>74.8</v>
      </c>
      <c r="Q2128" s="15">
        <v>22333.13</v>
      </c>
      <c r="R2128" s="15">
        <v>32213.26</v>
      </c>
      <c r="S2128" s="15">
        <v>23946.880000000001</v>
      </c>
      <c r="T2128" s="15">
        <v>959790.1</v>
      </c>
      <c r="U2128" s="22">
        <f t="shared" si="165"/>
        <v>986168.12</v>
      </c>
      <c r="V2128" s="23">
        <f t="shared" si="166"/>
        <v>-2.7483113234862518E-2</v>
      </c>
      <c r="W2128" s="24">
        <f>Parametros!$B$4*H2128+Parametros!$B$5*K2128*100+Parametros!$B$6*P2128+Parametros!$B$7*(1-L2128)*100</f>
        <v>77.845500000000001</v>
      </c>
      <c r="X2128" s="16">
        <f>INDEX('Tasa Referencia'!$B$2:$B$37,MATCH(B2128,'Tasa Referencia'!$A$2:$A$37,0))</f>
        <v>0.114</v>
      </c>
      <c r="Y2128" s="16">
        <f>INDEX('Catalogo Proveedores'!$N$2:$N$101,MATCH(A2128,'Catalogo Proveedores'!$A$2:$A$101,0))</f>
        <v>3.0099999999999998E-2</v>
      </c>
      <c r="Z2128" s="14">
        <v>-1.4999999999999999E-4</v>
      </c>
      <c r="AA2128" s="16">
        <f t="shared" si="167"/>
        <v>0.14394999999999999</v>
      </c>
      <c r="AB2128" s="25">
        <f t="shared" si="168"/>
        <v>1.1270302144916089E-2</v>
      </c>
      <c r="AC2128" s="23">
        <f t="shared" si="169"/>
        <v>-3.8753415379778611E-2</v>
      </c>
    </row>
    <row r="2129" spans="1:29" x14ac:dyDescent="0.3">
      <c r="A2129" s="4" t="s">
        <v>195</v>
      </c>
      <c r="B2129" s="18">
        <v>45017</v>
      </c>
      <c r="C2129" s="4" t="s">
        <v>279</v>
      </c>
      <c r="D2129" s="4">
        <v>4</v>
      </c>
      <c r="E2129" s="15">
        <v>887566.28</v>
      </c>
      <c r="F2129" s="19">
        <v>1</v>
      </c>
      <c r="G2129" s="20">
        <v>0</v>
      </c>
      <c r="H2129" s="4">
        <v>77.5</v>
      </c>
      <c r="I2129" s="4">
        <v>6</v>
      </c>
      <c r="J2129" s="4">
        <v>1</v>
      </c>
      <c r="K2129" s="21">
        <v>0.87570000000000003</v>
      </c>
      <c r="L2129" s="21">
        <v>0.1231</v>
      </c>
      <c r="M2129" s="4">
        <v>0</v>
      </c>
      <c r="N2129" s="4">
        <v>0</v>
      </c>
      <c r="O2129" s="4">
        <v>0</v>
      </c>
      <c r="P2129" s="4">
        <v>72.900000000000006</v>
      </c>
      <c r="Q2129" s="15">
        <v>0</v>
      </c>
      <c r="R2129" s="15">
        <v>52744.58</v>
      </c>
      <c r="S2129" s="15">
        <v>34562.11</v>
      </c>
      <c r="T2129" s="15">
        <v>970124.13</v>
      </c>
      <c r="U2129" s="22">
        <f t="shared" si="165"/>
        <v>905748.75</v>
      </c>
      <c r="V2129" s="23">
        <f t="shared" si="166"/>
        <v>6.6357879377765813E-2</v>
      </c>
      <c r="W2129" s="24">
        <f>Parametros!$B$4*H2129+Parametros!$B$5*K2129*100+Parametros!$B$6*P2129+Parametros!$B$7*(1-L2129)*100</f>
        <v>81.129499999999993</v>
      </c>
      <c r="X2129" s="16">
        <f>INDEX('Tasa Referencia'!$B$2:$B$37,MATCH(B2129,'Tasa Referencia'!$A$2:$A$37,0))</f>
        <v>0.1119</v>
      </c>
      <c r="Y2129" s="16">
        <f>INDEX('Catalogo Proveedores'!$N$2:$N$101,MATCH(A2129,'Catalogo Proveedores'!$A$2:$A$101,0))</f>
        <v>3.0099999999999998E-2</v>
      </c>
      <c r="Z2129" s="14">
        <v>8.4999999999999995E-4</v>
      </c>
      <c r="AA2129" s="16">
        <f t="shared" si="167"/>
        <v>0.14284999999999998</v>
      </c>
      <c r="AB2129" s="25">
        <f t="shared" si="168"/>
        <v>1.118923159299845E-2</v>
      </c>
      <c r="AC2129" s="23">
        <f t="shared" si="169"/>
        <v>5.5168647784767363E-2</v>
      </c>
    </row>
    <row r="2130" spans="1:29" x14ac:dyDescent="0.3">
      <c r="A2130" s="4" t="s">
        <v>195</v>
      </c>
      <c r="B2130" s="18">
        <v>45047</v>
      </c>
      <c r="C2130" s="4" t="s">
        <v>279</v>
      </c>
      <c r="D2130" s="4">
        <v>5</v>
      </c>
      <c r="E2130" s="15">
        <v>935076.08</v>
      </c>
      <c r="F2130" s="19">
        <v>1</v>
      </c>
      <c r="G2130" s="20">
        <v>0</v>
      </c>
      <c r="H2130" s="4">
        <v>77.3</v>
      </c>
      <c r="I2130" s="4">
        <v>6</v>
      </c>
      <c r="J2130" s="4">
        <v>1</v>
      </c>
      <c r="K2130" s="21">
        <v>0.79790000000000005</v>
      </c>
      <c r="L2130" s="21">
        <v>0.1118</v>
      </c>
      <c r="M2130" s="4">
        <v>1</v>
      </c>
      <c r="N2130" s="4">
        <v>0</v>
      </c>
      <c r="O2130" s="4">
        <v>0</v>
      </c>
      <c r="P2130" s="4">
        <v>72.7</v>
      </c>
      <c r="Q2130" s="15">
        <v>1940.85</v>
      </c>
      <c r="R2130" s="15">
        <v>59733.59</v>
      </c>
      <c r="S2130" s="15">
        <v>33237.43</v>
      </c>
      <c r="T2130" s="15">
        <v>971889.34</v>
      </c>
      <c r="U2130" s="22">
        <f t="shared" si="165"/>
        <v>963513.08999999985</v>
      </c>
      <c r="V2130" s="23">
        <f t="shared" si="166"/>
        <v>8.6185223515262716E-3</v>
      </c>
      <c r="W2130" s="24">
        <f>Parametros!$B$4*H2130+Parametros!$B$5*K2130*100+Parametros!$B$6*P2130+Parametros!$B$7*(1-L2130)*100</f>
        <v>78.85499999999999</v>
      </c>
      <c r="X2130" s="16">
        <f>INDEX('Tasa Referencia'!$B$2:$B$37,MATCH(B2130,'Tasa Referencia'!$A$2:$A$37,0))</f>
        <v>0.11210000000000001</v>
      </c>
      <c r="Y2130" s="16">
        <f>INDEX('Catalogo Proveedores'!$N$2:$N$101,MATCH(A2130,'Catalogo Proveedores'!$A$2:$A$101,0))</f>
        <v>3.0099999999999998E-2</v>
      </c>
      <c r="Z2130" s="14">
        <v>2.3000000000000001E-4</v>
      </c>
      <c r="AA2130" s="16">
        <f t="shared" si="167"/>
        <v>0.14243</v>
      </c>
      <c r="AB2130" s="25">
        <f t="shared" si="168"/>
        <v>1.1158258511824615E-2</v>
      </c>
      <c r="AC2130" s="23">
        <f t="shared" si="169"/>
        <v>-2.5397361602983431E-3</v>
      </c>
    </row>
    <row r="2131" spans="1:29" x14ac:dyDescent="0.3">
      <c r="A2131" s="4" t="s">
        <v>195</v>
      </c>
      <c r="B2131" s="18">
        <v>45078</v>
      </c>
      <c r="C2131" s="4" t="s">
        <v>279</v>
      </c>
      <c r="D2131" s="4">
        <v>6</v>
      </c>
      <c r="E2131" s="15">
        <v>937763.39</v>
      </c>
      <c r="F2131" s="19">
        <v>1</v>
      </c>
      <c r="G2131" s="20">
        <v>0</v>
      </c>
      <c r="H2131" s="4">
        <v>80.2</v>
      </c>
      <c r="I2131" s="4">
        <v>7</v>
      </c>
      <c r="J2131" s="4">
        <v>2</v>
      </c>
      <c r="K2131" s="21">
        <v>0.75470000000000004</v>
      </c>
      <c r="L2131" s="21">
        <v>6.1600000000000002E-2</v>
      </c>
      <c r="M2131" s="4">
        <v>5</v>
      </c>
      <c r="N2131" s="4">
        <v>0</v>
      </c>
      <c r="O2131" s="4">
        <v>0</v>
      </c>
      <c r="P2131" s="4">
        <v>72.5</v>
      </c>
      <c r="Q2131" s="15">
        <v>32080.94</v>
      </c>
      <c r="R2131" s="15">
        <v>22289.84</v>
      </c>
      <c r="S2131" s="15">
        <v>21073.87</v>
      </c>
      <c r="T2131" s="15">
        <v>953852.9</v>
      </c>
      <c r="U2131" s="22">
        <f t="shared" si="165"/>
        <v>971060.29999999993</v>
      </c>
      <c r="V2131" s="23">
        <f t="shared" si="166"/>
        <v>-1.8039888540465628E-2</v>
      </c>
      <c r="W2131" s="24">
        <f>Parametros!$B$4*H2131+Parametros!$B$5*K2131*100+Parametros!$B$6*P2131+Parametros!$B$7*(1-L2131)*100</f>
        <v>79.287000000000006</v>
      </c>
      <c r="X2131" s="16">
        <f>INDEX('Tasa Referencia'!$B$2:$B$37,MATCH(B2131,'Tasa Referencia'!$A$2:$A$37,0))</f>
        <v>0.1119</v>
      </c>
      <c r="Y2131" s="16">
        <f>INDEX('Catalogo Proveedores'!$N$2:$N$101,MATCH(A2131,'Catalogo Proveedores'!$A$2:$A$101,0))</f>
        <v>3.0099999999999998E-2</v>
      </c>
      <c r="Z2131" s="14">
        <v>-9.1E-4</v>
      </c>
      <c r="AA2131" s="16">
        <f t="shared" si="167"/>
        <v>0.14108999999999999</v>
      </c>
      <c r="AB2131" s="25">
        <f t="shared" si="168"/>
        <v>1.1059369810359598E-2</v>
      </c>
      <c r="AC2131" s="23">
        <f t="shared" si="169"/>
        <v>-2.9099258350825226E-2</v>
      </c>
    </row>
    <row r="2132" spans="1:29" x14ac:dyDescent="0.3">
      <c r="A2132" s="4" t="s">
        <v>195</v>
      </c>
      <c r="B2132" s="18">
        <v>45108</v>
      </c>
      <c r="C2132" s="4" t="s">
        <v>279</v>
      </c>
      <c r="D2132" s="4">
        <v>7</v>
      </c>
      <c r="E2132" s="15">
        <v>1044211.32</v>
      </c>
      <c r="F2132" s="19">
        <v>1</v>
      </c>
      <c r="G2132" s="20">
        <v>0</v>
      </c>
      <c r="H2132" s="4">
        <v>79.099999999999994</v>
      </c>
      <c r="I2132" s="4">
        <v>7</v>
      </c>
      <c r="J2132" s="4">
        <v>2</v>
      </c>
      <c r="K2132" s="21">
        <v>0.74609999999999999</v>
      </c>
      <c r="L2132" s="21">
        <v>0.12520000000000001</v>
      </c>
      <c r="M2132" s="4">
        <v>1</v>
      </c>
      <c r="N2132" s="4">
        <v>1</v>
      </c>
      <c r="O2132" s="4">
        <v>4.8</v>
      </c>
      <c r="P2132" s="4">
        <v>73</v>
      </c>
      <c r="Q2132" s="15">
        <v>30711.96</v>
      </c>
      <c r="R2132" s="15">
        <v>45730.52</v>
      </c>
      <c r="S2132" s="15">
        <v>43412.41</v>
      </c>
      <c r="T2132" s="15">
        <v>1057058.43</v>
      </c>
      <c r="U2132" s="22">
        <f t="shared" si="165"/>
        <v>1077241.3900000001</v>
      </c>
      <c r="V2132" s="23">
        <f t="shared" si="166"/>
        <v>-1.909351406430787E-2</v>
      </c>
      <c r="W2132" s="24">
        <f>Parametros!$B$4*H2132+Parametros!$B$5*K2132*100+Parametros!$B$6*P2132+Parametros!$B$7*(1-L2132)*100</f>
        <v>77.790000000000006</v>
      </c>
      <c r="X2132" s="16">
        <f>INDEX('Tasa Referencia'!$B$2:$B$37,MATCH(B2132,'Tasa Referencia'!$A$2:$A$37,0))</f>
        <v>0.1132</v>
      </c>
      <c r="Y2132" s="16">
        <f>INDEX('Catalogo Proveedores'!$N$2:$N$101,MATCH(A2132,'Catalogo Proveedores'!$A$2:$A$101,0))</f>
        <v>3.0099999999999998E-2</v>
      </c>
      <c r="Z2132" s="14">
        <v>2.4199999999999998E-3</v>
      </c>
      <c r="AA2132" s="16">
        <f t="shared" si="167"/>
        <v>0.14571999999999999</v>
      </c>
      <c r="AB2132" s="25">
        <f t="shared" si="168"/>
        <v>1.140060215207872E-2</v>
      </c>
      <c r="AC2132" s="23">
        <f t="shared" si="169"/>
        <v>-3.0494116216386591E-2</v>
      </c>
    </row>
    <row r="2133" spans="1:29" x14ac:dyDescent="0.3">
      <c r="A2133" s="4" t="s">
        <v>195</v>
      </c>
      <c r="B2133" s="18">
        <v>45139</v>
      </c>
      <c r="C2133" s="4" t="s">
        <v>279</v>
      </c>
      <c r="D2133" s="4">
        <v>8</v>
      </c>
      <c r="E2133" s="15">
        <v>940592.06</v>
      </c>
      <c r="F2133" s="19">
        <v>1</v>
      </c>
      <c r="G2133" s="20">
        <v>0</v>
      </c>
      <c r="H2133" s="4">
        <v>78</v>
      </c>
      <c r="I2133" s="4">
        <v>7</v>
      </c>
      <c r="J2133" s="4">
        <v>1</v>
      </c>
      <c r="K2133" s="21">
        <v>0.80169999999999997</v>
      </c>
      <c r="L2133" s="21">
        <v>6.5500000000000003E-2</v>
      </c>
      <c r="M2133" s="4">
        <v>1</v>
      </c>
      <c r="N2133" s="4">
        <v>0</v>
      </c>
      <c r="O2133" s="4">
        <v>0</v>
      </c>
      <c r="P2133" s="4">
        <v>76.099999999999994</v>
      </c>
      <c r="Q2133" s="15">
        <v>2294.09</v>
      </c>
      <c r="R2133" s="15">
        <v>43066.82</v>
      </c>
      <c r="S2133" s="15">
        <v>20356.41</v>
      </c>
      <c r="T2133" s="15">
        <v>1014894.31</v>
      </c>
      <c r="U2133" s="22">
        <f t="shared" si="165"/>
        <v>965596.55999999994</v>
      </c>
      <c r="V2133" s="23">
        <f t="shared" si="166"/>
        <v>4.8574269768051133E-2</v>
      </c>
      <c r="W2133" s="24">
        <f>Parametros!$B$4*H2133+Parametros!$B$5*K2133*100+Parametros!$B$6*P2133+Parametros!$B$7*(1-L2133)*100</f>
        <v>80.588499999999996</v>
      </c>
      <c r="X2133" s="16">
        <f>INDEX('Tasa Referencia'!$B$2:$B$37,MATCH(B2133,'Tasa Referencia'!$A$2:$A$37,0))</f>
        <v>0.1124</v>
      </c>
      <c r="Y2133" s="16">
        <f>INDEX('Catalogo Proveedores'!$N$2:$N$101,MATCH(A2133,'Catalogo Proveedores'!$A$2:$A$101,0))</f>
        <v>3.0099999999999998E-2</v>
      </c>
      <c r="Z2133" s="14">
        <v>5.2700000000000004E-3</v>
      </c>
      <c r="AA2133" s="16">
        <f t="shared" si="167"/>
        <v>0.14776999999999998</v>
      </c>
      <c r="AB2133" s="25">
        <f t="shared" si="168"/>
        <v>1.1551284171755771E-2</v>
      </c>
      <c r="AC2133" s="23">
        <f t="shared" si="169"/>
        <v>3.7022985596295362E-2</v>
      </c>
    </row>
    <row r="2134" spans="1:29" x14ac:dyDescent="0.3">
      <c r="A2134" s="4" t="s">
        <v>195</v>
      </c>
      <c r="B2134" s="18">
        <v>45170</v>
      </c>
      <c r="C2134" s="4" t="s">
        <v>279</v>
      </c>
      <c r="D2134" s="4">
        <v>9</v>
      </c>
      <c r="E2134" s="15">
        <v>817972.26</v>
      </c>
      <c r="F2134" s="19">
        <v>1</v>
      </c>
      <c r="G2134" s="20">
        <v>0</v>
      </c>
      <c r="H2134" s="4">
        <v>79.599999999999994</v>
      </c>
      <c r="I2134" s="4">
        <v>6</v>
      </c>
      <c r="J2134" s="4">
        <v>1</v>
      </c>
      <c r="K2134" s="21">
        <v>0.8</v>
      </c>
      <c r="L2134" s="21">
        <v>9.5799999999999996E-2</v>
      </c>
      <c r="M2134" s="4">
        <v>1</v>
      </c>
      <c r="N2134" s="4">
        <v>1</v>
      </c>
      <c r="O2134" s="4">
        <v>21.6</v>
      </c>
      <c r="P2134" s="4">
        <v>75.7</v>
      </c>
      <c r="Q2134" s="15">
        <v>90055.65</v>
      </c>
      <c r="R2134" s="15">
        <v>42695.19</v>
      </c>
      <c r="S2134" s="15">
        <v>25143.24</v>
      </c>
      <c r="T2134" s="15">
        <v>852313.38</v>
      </c>
      <c r="U2134" s="22">
        <f t="shared" si="165"/>
        <v>925579.8600000001</v>
      </c>
      <c r="V2134" s="23">
        <f t="shared" si="166"/>
        <v>-8.5961902886001973E-2</v>
      </c>
      <c r="W2134" s="24">
        <f>Parametros!$B$4*H2134+Parametros!$B$5*K2134*100+Parametros!$B$6*P2134+Parametros!$B$7*(1-L2134)*100</f>
        <v>80.563000000000002</v>
      </c>
      <c r="X2134" s="16">
        <f>INDEX('Tasa Referencia'!$B$2:$B$37,MATCH(B2134,'Tasa Referencia'!$A$2:$A$37,0))</f>
        <v>0.1134</v>
      </c>
      <c r="Y2134" s="16">
        <f>INDEX('Catalogo Proveedores'!$N$2:$N$101,MATCH(A2134,'Catalogo Proveedores'!$A$2:$A$101,0))</f>
        <v>3.0099999999999998E-2</v>
      </c>
      <c r="Z2134" s="14">
        <v>5.4999999999999997E-3</v>
      </c>
      <c r="AA2134" s="16">
        <f t="shared" si="167"/>
        <v>0.14899999999999999</v>
      </c>
      <c r="AB2134" s="25">
        <f t="shared" si="168"/>
        <v>1.1641575009651461E-2</v>
      </c>
      <c r="AC2134" s="23">
        <f t="shared" si="169"/>
        <v>-9.7603477895653434E-2</v>
      </c>
    </row>
    <row r="2135" spans="1:29" x14ac:dyDescent="0.3">
      <c r="A2135" s="4" t="s">
        <v>195</v>
      </c>
      <c r="B2135" s="18">
        <v>45200</v>
      </c>
      <c r="C2135" s="4" t="s">
        <v>279</v>
      </c>
      <c r="D2135" s="4">
        <v>10</v>
      </c>
      <c r="E2135" s="15">
        <v>955916.65</v>
      </c>
      <c r="F2135" s="19">
        <v>1</v>
      </c>
      <c r="G2135" s="20">
        <v>0</v>
      </c>
      <c r="H2135" s="4">
        <v>74.599999999999994</v>
      </c>
      <c r="I2135" s="4">
        <v>10</v>
      </c>
      <c r="J2135" s="4">
        <v>2</v>
      </c>
      <c r="K2135" s="21">
        <v>0.81110000000000004</v>
      </c>
      <c r="L2135" s="21">
        <v>6.5799999999999997E-2</v>
      </c>
      <c r="M2135" s="4">
        <v>2</v>
      </c>
      <c r="N2135" s="4">
        <v>0</v>
      </c>
      <c r="O2135" s="4">
        <v>0</v>
      </c>
      <c r="P2135" s="4">
        <v>74.599999999999994</v>
      </c>
      <c r="Q2135" s="15">
        <v>12775.69</v>
      </c>
      <c r="R2135" s="15">
        <v>26186.29</v>
      </c>
      <c r="S2135" s="15">
        <v>22689.41</v>
      </c>
      <c r="T2135" s="15">
        <v>984399.58</v>
      </c>
      <c r="U2135" s="22">
        <f t="shared" si="165"/>
        <v>972189.22</v>
      </c>
      <c r="V2135" s="23">
        <f t="shared" si="166"/>
        <v>1.2403865511604531E-2</v>
      </c>
      <c r="W2135" s="24">
        <f>Parametros!$B$4*H2135+Parametros!$B$5*K2135*100+Parametros!$B$6*P2135+Parametros!$B$7*(1-L2135)*100</f>
        <v>79.376000000000005</v>
      </c>
      <c r="X2135" s="16">
        <f>INDEX('Tasa Referencia'!$B$2:$B$37,MATCH(B2135,'Tasa Referencia'!$A$2:$A$37,0))</f>
        <v>0.1103</v>
      </c>
      <c r="Y2135" s="16">
        <f>INDEX('Catalogo Proveedores'!$N$2:$N$101,MATCH(A2135,'Catalogo Proveedores'!$A$2:$A$101,0))</f>
        <v>3.0099999999999998E-2</v>
      </c>
      <c r="Z2135" s="14">
        <v>3.14E-3</v>
      </c>
      <c r="AA2135" s="16">
        <f t="shared" si="167"/>
        <v>0.14354</v>
      </c>
      <c r="AB2135" s="25">
        <f t="shared" si="168"/>
        <v>1.1240093296245535E-2</v>
      </c>
      <c r="AC2135" s="23">
        <f t="shared" si="169"/>
        <v>1.1637722153589967E-3</v>
      </c>
    </row>
    <row r="2136" spans="1:29" x14ac:dyDescent="0.3">
      <c r="A2136" s="4" t="s">
        <v>195</v>
      </c>
      <c r="B2136" s="18">
        <v>45231</v>
      </c>
      <c r="C2136" s="4" t="s">
        <v>279</v>
      </c>
      <c r="D2136" s="4">
        <v>11</v>
      </c>
      <c r="E2136" s="15">
        <v>836954.3</v>
      </c>
      <c r="F2136" s="19">
        <v>1</v>
      </c>
      <c r="G2136" s="20">
        <v>0</v>
      </c>
      <c r="H2136" s="4">
        <v>75.2</v>
      </c>
      <c r="I2136" s="4">
        <v>5</v>
      </c>
      <c r="J2136" s="4">
        <v>1</v>
      </c>
      <c r="K2136" s="21">
        <v>0.72870000000000001</v>
      </c>
      <c r="L2136" s="21">
        <v>0.1234</v>
      </c>
      <c r="M2136" s="4">
        <v>1</v>
      </c>
      <c r="N2136" s="4">
        <v>0</v>
      </c>
      <c r="O2136" s="4">
        <v>0</v>
      </c>
      <c r="P2136" s="4">
        <v>76.7</v>
      </c>
      <c r="Q2136" s="15">
        <v>2744.75</v>
      </c>
      <c r="R2136" s="15">
        <v>60433.54</v>
      </c>
      <c r="S2136" s="15">
        <v>32660.62</v>
      </c>
      <c r="T2136" s="15">
        <v>855058.92</v>
      </c>
      <c r="U2136" s="22">
        <f t="shared" si="165"/>
        <v>867471.97000000009</v>
      </c>
      <c r="V2136" s="23">
        <f t="shared" si="166"/>
        <v>-1.4517186722056588E-2</v>
      </c>
      <c r="W2136" s="24">
        <f>Parametros!$B$4*H2136+Parametros!$B$5*K2136*100+Parametros!$B$6*P2136+Parametros!$B$7*(1-L2136)*100</f>
        <v>76.67</v>
      </c>
      <c r="X2136" s="16">
        <f>INDEX('Tasa Referencia'!$B$2:$B$37,MATCH(B2136,'Tasa Referencia'!$A$2:$A$37,0))</f>
        <v>0.1144</v>
      </c>
      <c r="Y2136" s="16">
        <f>INDEX('Catalogo Proveedores'!$N$2:$N$101,MATCH(A2136,'Catalogo Proveedores'!$A$2:$A$101,0))</f>
        <v>3.0099999999999998E-2</v>
      </c>
      <c r="Z2136" s="14">
        <v>4.9899999999999996E-3</v>
      </c>
      <c r="AA2136" s="16">
        <f t="shared" si="167"/>
        <v>0.14948999999999998</v>
      </c>
      <c r="AB2136" s="25">
        <f t="shared" si="168"/>
        <v>1.1677519853563245E-2</v>
      </c>
      <c r="AC2136" s="23">
        <f t="shared" si="169"/>
        <v>-2.6194706575619835E-2</v>
      </c>
    </row>
    <row r="2137" spans="1:29" x14ac:dyDescent="0.3">
      <c r="A2137" s="4" t="s">
        <v>195</v>
      </c>
      <c r="B2137" s="18">
        <v>45261</v>
      </c>
      <c r="C2137" s="4" t="s">
        <v>279</v>
      </c>
      <c r="D2137" s="4">
        <v>12</v>
      </c>
      <c r="E2137" s="15">
        <v>817184.25</v>
      </c>
      <c r="F2137" s="19">
        <v>1.0351999999999999</v>
      </c>
      <c r="G2137" s="20">
        <v>3.5200000000000002E-2</v>
      </c>
      <c r="H2137" s="4">
        <v>71.2</v>
      </c>
      <c r="I2137" s="4">
        <v>9</v>
      </c>
      <c r="J2137" s="4">
        <v>2</v>
      </c>
      <c r="K2137" s="21">
        <v>0.83179999999999998</v>
      </c>
      <c r="L2137" s="21">
        <v>0.1077</v>
      </c>
      <c r="M2137" s="4">
        <v>1</v>
      </c>
      <c r="N2137" s="4">
        <v>1</v>
      </c>
      <c r="O2137" s="4">
        <v>4.5</v>
      </c>
      <c r="P2137" s="4">
        <v>75.400000000000006</v>
      </c>
      <c r="Q2137" s="15">
        <v>13797.02</v>
      </c>
      <c r="R2137" s="15">
        <v>57750.89</v>
      </c>
      <c r="S2137" s="15">
        <v>29675.42</v>
      </c>
      <c r="T2137" s="15">
        <v>850827.77</v>
      </c>
      <c r="U2137" s="22">
        <f t="shared" si="165"/>
        <v>859056.74</v>
      </c>
      <c r="V2137" s="23">
        <f t="shared" si="166"/>
        <v>-9.6717223980594472E-3</v>
      </c>
      <c r="W2137" s="24">
        <f>Parametros!$B$4*H2137+Parametros!$B$5*K2137*100+Parametros!$B$6*P2137+Parametros!$B$7*(1-L2137)*100</f>
        <v>78.338499999999996</v>
      </c>
      <c r="X2137" s="16">
        <f>INDEX('Tasa Referencia'!$B$2:$B$37,MATCH(B2137,'Tasa Referencia'!$A$2:$A$37,0))</f>
        <v>0.1124</v>
      </c>
      <c r="Y2137" s="16">
        <f>INDEX('Catalogo Proveedores'!$N$2:$N$101,MATCH(A2137,'Catalogo Proveedores'!$A$2:$A$101,0))</f>
        <v>3.0099999999999998E-2</v>
      </c>
      <c r="Z2137" s="14">
        <v>4.4999999999999997E-3</v>
      </c>
      <c r="AA2137" s="16">
        <f t="shared" si="167"/>
        <v>0.14699999999999999</v>
      </c>
      <c r="AB2137" s="25">
        <f t="shared" si="168"/>
        <v>1.1494715485939944E-2</v>
      </c>
      <c r="AC2137" s="23">
        <f t="shared" si="169"/>
        <v>-2.1166437883999391E-2</v>
      </c>
    </row>
    <row r="2138" spans="1:29" x14ac:dyDescent="0.3">
      <c r="A2138" s="4" t="s">
        <v>195</v>
      </c>
      <c r="B2138" s="18">
        <v>45292</v>
      </c>
      <c r="C2138" s="4" t="s">
        <v>281</v>
      </c>
      <c r="D2138" s="4">
        <v>1</v>
      </c>
      <c r="E2138" s="15">
        <v>957952.05</v>
      </c>
      <c r="F2138" s="19">
        <v>1.0351999999999999</v>
      </c>
      <c r="G2138" s="20">
        <v>0</v>
      </c>
      <c r="H2138" s="4">
        <v>73.5</v>
      </c>
      <c r="I2138" s="4">
        <v>7</v>
      </c>
      <c r="J2138" s="4">
        <v>1</v>
      </c>
      <c r="K2138" s="21">
        <v>0.79249999999999998</v>
      </c>
      <c r="L2138" s="21">
        <v>0.1328</v>
      </c>
      <c r="M2138" s="4">
        <v>2</v>
      </c>
      <c r="N2138" s="4">
        <v>0</v>
      </c>
      <c r="O2138" s="4">
        <v>0</v>
      </c>
      <c r="P2138" s="4">
        <v>74.7</v>
      </c>
      <c r="Q2138" s="15">
        <v>3985.05</v>
      </c>
      <c r="R2138" s="15">
        <v>87602.14</v>
      </c>
      <c r="S2138" s="15">
        <v>40069.46</v>
      </c>
      <c r="T2138" s="15">
        <v>995455.94</v>
      </c>
      <c r="U2138" s="22">
        <f t="shared" si="165"/>
        <v>1009469.78</v>
      </c>
      <c r="V2138" s="23">
        <f t="shared" si="166"/>
        <v>-1.4077810415195357E-2</v>
      </c>
      <c r="W2138" s="24">
        <f>Parametros!$B$4*H2138+Parametros!$B$5*K2138*100+Parametros!$B$6*P2138+Parametros!$B$7*(1-L2138)*100</f>
        <v>77.447999999999993</v>
      </c>
      <c r="X2138" s="16">
        <f>INDEX('Tasa Referencia'!$B$2:$B$37,MATCH(B2138,'Tasa Referencia'!$A$2:$A$37,0))</f>
        <v>0.1133</v>
      </c>
      <c r="Y2138" s="16">
        <f>INDEX('Catalogo Proveedores'!$N$2:$N$101,MATCH(A2138,'Catalogo Proveedores'!$A$2:$A$101,0))</f>
        <v>3.0099999999999998E-2</v>
      </c>
      <c r="Z2138" s="14">
        <v>0.01</v>
      </c>
      <c r="AA2138" s="16">
        <f t="shared" si="167"/>
        <v>0.15340000000000001</v>
      </c>
      <c r="AB2138" s="25">
        <f t="shared" si="168"/>
        <v>1.1963842882406261E-2</v>
      </c>
      <c r="AC2138" s="23">
        <f t="shared" si="169"/>
        <v>-2.6041653297601618E-2</v>
      </c>
    </row>
    <row r="2139" spans="1:29" x14ac:dyDescent="0.3">
      <c r="A2139" s="4" t="s">
        <v>195</v>
      </c>
      <c r="B2139" s="18">
        <v>45323</v>
      </c>
      <c r="C2139" s="4" t="s">
        <v>281</v>
      </c>
      <c r="D2139" s="4">
        <v>2</v>
      </c>
      <c r="E2139" s="15">
        <v>933315.4</v>
      </c>
      <c r="F2139" s="19">
        <v>1.0351999999999999</v>
      </c>
      <c r="G2139" s="20">
        <v>0</v>
      </c>
      <c r="H2139" s="4">
        <v>74.3</v>
      </c>
      <c r="I2139" s="4">
        <v>7</v>
      </c>
      <c r="J2139" s="4">
        <v>2</v>
      </c>
      <c r="K2139" s="21">
        <v>0.74060000000000004</v>
      </c>
      <c r="L2139" s="21">
        <v>6.0299999999999999E-2</v>
      </c>
      <c r="M2139" s="4">
        <v>1</v>
      </c>
      <c r="N2139" s="4">
        <v>0</v>
      </c>
      <c r="O2139" s="4">
        <v>0</v>
      </c>
      <c r="P2139" s="4">
        <v>72</v>
      </c>
      <c r="Q2139" s="15">
        <v>1571.3</v>
      </c>
      <c r="R2139" s="15">
        <v>33113.07</v>
      </c>
      <c r="S2139" s="15">
        <v>20618.009999999998</v>
      </c>
      <c r="T2139" s="15">
        <v>971492.28</v>
      </c>
      <c r="U2139" s="22">
        <f t="shared" si="165"/>
        <v>947381.76000000001</v>
      </c>
      <c r="V2139" s="23">
        <f t="shared" si="166"/>
        <v>2.4818025316680866E-2</v>
      </c>
      <c r="W2139" s="24">
        <f>Parametros!$B$4*H2139+Parametros!$B$5*K2139*100+Parametros!$B$6*P2139+Parametros!$B$7*(1-L2139)*100</f>
        <v>76.718499999999992</v>
      </c>
      <c r="X2139" s="16">
        <f>INDEX('Tasa Referencia'!$B$2:$B$37,MATCH(B2139,'Tasa Referencia'!$A$2:$A$37,0))</f>
        <v>0.1123</v>
      </c>
      <c r="Y2139" s="16">
        <f>INDEX('Catalogo Proveedores'!$N$2:$N$101,MATCH(A2139,'Catalogo Proveedores'!$A$2:$A$101,0))</f>
        <v>3.0099999999999998E-2</v>
      </c>
      <c r="Z2139" s="14">
        <v>6.0600000000000003E-3</v>
      </c>
      <c r="AA2139" s="16">
        <f t="shared" si="167"/>
        <v>0.14846000000000001</v>
      </c>
      <c r="AB2139" s="25">
        <f t="shared" si="168"/>
        <v>1.1601946045441958E-2</v>
      </c>
      <c r="AC2139" s="23">
        <f t="shared" si="169"/>
        <v>1.3216079271238908E-2</v>
      </c>
    </row>
    <row r="2140" spans="1:29" x14ac:dyDescent="0.3">
      <c r="A2140" s="4" t="s">
        <v>195</v>
      </c>
      <c r="B2140" s="18">
        <v>45352</v>
      </c>
      <c r="C2140" s="4" t="s">
        <v>281</v>
      </c>
      <c r="D2140" s="4">
        <v>3</v>
      </c>
      <c r="E2140" s="15">
        <v>944773.09</v>
      </c>
      <c r="F2140" s="19">
        <v>1.0351999999999999</v>
      </c>
      <c r="G2140" s="20">
        <v>0</v>
      </c>
      <c r="H2140" s="4">
        <v>77.400000000000006</v>
      </c>
      <c r="I2140" s="4">
        <v>4</v>
      </c>
      <c r="J2140" s="4">
        <v>1</v>
      </c>
      <c r="K2140" s="21">
        <v>0.80079999999999996</v>
      </c>
      <c r="L2140" s="21">
        <v>0.1326</v>
      </c>
      <c r="M2140" s="4">
        <v>2</v>
      </c>
      <c r="N2140" s="4">
        <v>0</v>
      </c>
      <c r="O2140" s="4">
        <v>0</v>
      </c>
      <c r="P2140" s="4">
        <v>70.599999999999994</v>
      </c>
      <c r="Q2140" s="15">
        <v>18648.28</v>
      </c>
      <c r="R2140" s="15">
        <v>67417.960000000006</v>
      </c>
      <c r="S2140" s="15">
        <v>39465.300000000003</v>
      </c>
      <c r="T2140" s="15">
        <v>1026785.02</v>
      </c>
      <c r="U2140" s="22">
        <f t="shared" si="165"/>
        <v>991374.02999999991</v>
      </c>
      <c r="V2140" s="23">
        <f t="shared" si="166"/>
        <v>3.4487248362856042E-2</v>
      </c>
      <c r="W2140" s="24">
        <f>Parametros!$B$4*H2140+Parametros!$B$5*K2140*100+Parametros!$B$6*P2140+Parametros!$B$7*(1-L2140)*100</f>
        <v>78.24499999999999</v>
      </c>
      <c r="X2140" s="16">
        <f>INDEX('Tasa Referencia'!$B$2:$B$37,MATCH(B2140,'Tasa Referencia'!$A$2:$A$37,0))</f>
        <v>0.1101</v>
      </c>
      <c r="Y2140" s="16">
        <f>INDEX('Catalogo Proveedores'!$N$2:$N$101,MATCH(A2140,'Catalogo Proveedores'!$A$2:$A$101,0))</f>
        <v>3.0099999999999998E-2</v>
      </c>
      <c r="Z2140" s="14">
        <v>7.5799999999999999E-3</v>
      </c>
      <c r="AA2140" s="16">
        <f t="shared" si="167"/>
        <v>0.14777999999999999</v>
      </c>
      <c r="AB2140" s="25">
        <f t="shared" si="168"/>
        <v>1.1552018601159952E-2</v>
      </c>
      <c r="AC2140" s="23">
        <f t="shared" si="169"/>
        <v>2.293522976169609E-2</v>
      </c>
    </row>
    <row r="2141" spans="1:29" x14ac:dyDescent="0.3">
      <c r="A2141" s="4" t="s">
        <v>195</v>
      </c>
      <c r="B2141" s="18">
        <v>45383</v>
      </c>
      <c r="C2141" s="4" t="s">
        <v>281</v>
      </c>
      <c r="D2141" s="4">
        <v>4</v>
      </c>
      <c r="E2141" s="15">
        <v>1012706.97</v>
      </c>
      <c r="F2141" s="19">
        <v>1.0351999999999999</v>
      </c>
      <c r="G2141" s="20">
        <v>0</v>
      </c>
      <c r="H2141" s="4">
        <v>81.099999999999994</v>
      </c>
      <c r="I2141" s="4">
        <v>7</v>
      </c>
      <c r="J2141" s="4">
        <v>1</v>
      </c>
      <c r="K2141" s="21">
        <v>0.86099999999999999</v>
      </c>
      <c r="L2141" s="21">
        <v>8.8700000000000001E-2</v>
      </c>
      <c r="M2141" s="4">
        <v>0</v>
      </c>
      <c r="N2141" s="4">
        <v>0</v>
      </c>
      <c r="O2141" s="4">
        <v>0</v>
      </c>
      <c r="P2141" s="4">
        <v>76.7</v>
      </c>
      <c r="Q2141" s="15">
        <v>0</v>
      </c>
      <c r="R2141" s="15">
        <v>30986.83</v>
      </c>
      <c r="S2141" s="15">
        <v>28959.62</v>
      </c>
      <c r="T2141" s="15">
        <v>1128890.99</v>
      </c>
      <c r="U2141" s="22">
        <f t="shared" si="165"/>
        <v>1014734.1799999999</v>
      </c>
      <c r="V2141" s="23">
        <f t="shared" si="166"/>
        <v>0.10112297025242452</v>
      </c>
      <c r="W2141" s="24">
        <f>Parametros!$B$4*H2141+Parametros!$B$5*K2141*100+Parametros!$B$6*P2141+Parametros!$B$7*(1-L2141)*100</f>
        <v>83.224499999999992</v>
      </c>
      <c r="X2141" s="16">
        <f>INDEX('Tasa Referencia'!$B$2:$B$37,MATCH(B2141,'Tasa Referencia'!$A$2:$A$37,0))</f>
        <v>0.10920000000000001</v>
      </c>
      <c r="Y2141" s="16">
        <f>INDEX('Catalogo Proveedores'!$N$2:$N$101,MATCH(A2141,'Catalogo Proveedores'!$A$2:$A$101,0))</f>
        <v>3.0099999999999998E-2</v>
      </c>
      <c r="Z2141" s="14">
        <v>3.0999999999999999E-3</v>
      </c>
      <c r="AA2141" s="16">
        <f t="shared" si="167"/>
        <v>0.1424</v>
      </c>
      <c r="AB2141" s="25">
        <f t="shared" si="168"/>
        <v>1.1156045749491694E-2</v>
      </c>
      <c r="AC2141" s="23">
        <f t="shared" si="169"/>
        <v>8.9966924502932824E-2</v>
      </c>
    </row>
    <row r="2142" spans="1:29" x14ac:dyDescent="0.3">
      <c r="A2142" s="4" t="s">
        <v>195</v>
      </c>
      <c r="B2142" s="18">
        <v>45413</v>
      </c>
      <c r="C2142" s="4" t="s">
        <v>281</v>
      </c>
      <c r="D2142" s="4">
        <v>5</v>
      </c>
      <c r="E2142" s="15">
        <v>1072363.8600000001</v>
      </c>
      <c r="F2142" s="19">
        <v>1.0351999999999999</v>
      </c>
      <c r="G2142" s="20">
        <v>0</v>
      </c>
      <c r="H2142" s="4">
        <v>79.3</v>
      </c>
      <c r="I2142" s="4">
        <v>8</v>
      </c>
      <c r="J2142" s="4">
        <v>1</v>
      </c>
      <c r="K2142" s="21">
        <v>0.83320000000000005</v>
      </c>
      <c r="L2142" s="21">
        <v>7.9799999999999996E-2</v>
      </c>
      <c r="M2142" s="4">
        <v>0</v>
      </c>
      <c r="N2142" s="4">
        <v>0</v>
      </c>
      <c r="O2142" s="4">
        <v>0</v>
      </c>
      <c r="P2142" s="4">
        <v>72</v>
      </c>
      <c r="Q2142" s="15">
        <v>0</v>
      </c>
      <c r="R2142" s="15">
        <v>49422.22</v>
      </c>
      <c r="S2142" s="15">
        <v>27806.11</v>
      </c>
      <c r="T2142" s="15">
        <v>1160819.57</v>
      </c>
      <c r="U2142" s="22">
        <f t="shared" si="165"/>
        <v>1093979.97</v>
      </c>
      <c r="V2142" s="23">
        <f t="shared" si="166"/>
        <v>5.7579663306331137E-2</v>
      </c>
      <c r="W2142" s="24">
        <f>Parametros!$B$4*H2142+Parametros!$B$5*K2142*100+Parametros!$B$6*P2142+Parametros!$B$7*(1-L2142)*100</f>
        <v>80.954000000000008</v>
      </c>
      <c r="X2142" s="16">
        <f>INDEX('Tasa Referencia'!$B$2:$B$37,MATCH(B2142,'Tasa Referencia'!$A$2:$A$37,0))</f>
        <v>0.1077</v>
      </c>
      <c r="Y2142" s="16">
        <f>INDEX('Catalogo Proveedores'!$N$2:$N$101,MATCH(A2142,'Catalogo Proveedores'!$A$2:$A$101,0))</f>
        <v>3.0099999999999998E-2</v>
      </c>
      <c r="Z2142" s="14">
        <v>1.15E-3</v>
      </c>
      <c r="AA2142" s="16">
        <f t="shared" si="167"/>
        <v>0.13895000000000002</v>
      </c>
      <c r="AB2142" s="25">
        <f t="shared" si="168"/>
        <v>1.0901222112348119E-2</v>
      </c>
      <c r="AC2142" s="23">
        <f t="shared" si="169"/>
        <v>4.6678441193983018E-2</v>
      </c>
    </row>
    <row r="2143" spans="1:29" x14ac:dyDescent="0.3">
      <c r="A2143" s="4" t="s">
        <v>195</v>
      </c>
      <c r="B2143" s="18">
        <v>45444</v>
      </c>
      <c r="C2143" s="4" t="s">
        <v>281</v>
      </c>
      <c r="D2143" s="4">
        <v>6</v>
      </c>
      <c r="E2143" s="15">
        <v>1001329.39</v>
      </c>
      <c r="F2143" s="19">
        <v>1.0351999999999999</v>
      </c>
      <c r="G2143" s="20">
        <v>0</v>
      </c>
      <c r="H2143" s="4">
        <v>79.2</v>
      </c>
      <c r="I2143" s="4">
        <v>8</v>
      </c>
      <c r="J2143" s="4">
        <v>1</v>
      </c>
      <c r="K2143" s="21">
        <v>0.8367</v>
      </c>
      <c r="L2143" s="21">
        <v>7.8299999999999995E-2</v>
      </c>
      <c r="M2143" s="4">
        <v>0</v>
      </c>
      <c r="N2143" s="4">
        <v>0</v>
      </c>
      <c r="O2143" s="4">
        <v>0</v>
      </c>
      <c r="P2143" s="4">
        <v>77.400000000000006</v>
      </c>
      <c r="Q2143" s="15">
        <v>0</v>
      </c>
      <c r="R2143" s="15">
        <v>27073.32</v>
      </c>
      <c r="S2143" s="15">
        <v>25510.720000000001</v>
      </c>
      <c r="T2143" s="15">
        <v>1102731.99</v>
      </c>
      <c r="U2143" s="22">
        <f t="shared" si="165"/>
        <v>1002891.99</v>
      </c>
      <c r="V2143" s="23">
        <f t="shared" si="166"/>
        <v>9.0538771800752788E-2</v>
      </c>
      <c r="W2143" s="24">
        <f>Parametros!$B$4*H2143+Parametros!$B$5*K2143*100+Parametros!$B$6*P2143+Parametros!$B$7*(1-L2143)*100</f>
        <v>82.126499999999993</v>
      </c>
      <c r="X2143" s="16">
        <f>INDEX('Tasa Referencia'!$B$2:$B$37,MATCH(B2143,'Tasa Referencia'!$A$2:$A$37,0))</f>
        <v>0.1045</v>
      </c>
      <c r="Y2143" s="16">
        <f>INDEX('Catalogo Proveedores'!$N$2:$N$101,MATCH(A2143,'Catalogo Proveedores'!$A$2:$A$101,0))</f>
        <v>3.0099999999999998E-2</v>
      </c>
      <c r="Z2143" s="14">
        <v>-6.8000000000000005E-4</v>
      </c>
      <c r="AA2143" s="16">
        <f t="shared" si="167"/>
        <v>0.13391999999999998</v>
      </c>
      <c r="AB2143" s="25">
        <f t="shared" si="168"/>
        <v>1.0528425911446426E-2</v>
      </c>
      <c r="AC2143" s="23">
        <f t="shared" si="169"/>
        <v>8.0010345889306361E-2</v>
      </c>
    </row>
    <row r="2144" spans="1:29" x14ac:dyDescent="0.3">
      <c r="A2144" s="4" t="s">
        <v>195</v>
      </c>
      <c r="B2144" s="18">
        <v>45474</v>
      </c>
      <c r="C2144" s="4" t="s">
        <v>281</v>
      </c>
      <c r="D2144" s="4">
        <v>7</v>
      </c>
      <c r="E2144" s="15">
        <v>1054495.32</v>
      </c>
      <c r="F2144" s="19">
        <v>1.0351999999999999</v>
      </c>
      <c r="G2144" s="20">
        <v>0</v>
      </c>
      <c r="H2144" s="4">
        <v>80.5</v>
      </c>
      <c r="I2144" s="4">
        <v>5</v>
      </c>
      <c r="J2144" s="4">
        <v>1</v>
      </c>
      <c r="K2144" s="21">
        <v>0.82530000000000003</v>
      </c>
      <c r="L2144" s="21">
        <v>8.1799999999999998E-2</v>
      </c>
      <c r="M2144" s="4">
        <v>1</v>
      </c>
      <c r="N2144" s="4">
        <v>0</v>
      </c>
      <c r="O2144" s="4">
        <v>0</v>
      </c>
      <c r="P2144" s="4">
        <v>71.900000000000006</v>
      </c>
      <c r="Q2144" s="15">
        <v>10125.57</v>
      </c>
      <c r="R2144" s="15">
        <v>56480.94</v>
      </c>
      <c r="S2144" s="15">
        <v>27998.87</v>
      </c>
      <c r="T2144" s="15">
        <v>1203107.28</v>
      </c>
      <c r="U2144" s="22">
        <f t="shared" si="165"/>
        <v>1093102.96</v>
      </c>
      <c r="V2144" s="23">
        <f t="shared" si="166"/>
        <v>9.1433508739137595E-2</v>
      </c>
      <c r="W2144" s="24">
        <f>Parametros!$B$4*H2144+Parametros!$B$5*K2144*100+Parametros!$B$6*P2144+Parametros!$B$7*(1-L2144)*100</f>
        <v>81.086999999999989</v>
      </c>
      <c r="X2144" s="16">
        <f>INDEX('Tasa Referencia'!$B$2:$B$37,MATCH(B2144,'Tasa Referencia'!$A$2:$A$37,0))</f>
        <v>0.1027</v>
      </c>
      <c r="Y2144" s="16">
        <f>INDEX('Catalogo Proveedores'!$N$2:$N$101,MATCH(A2144,'Catalogo Proveedores'!$A$2:$A$101,0))</f>
        <v>3.0099999999999998E-2</v>
      </c>
      <c r="Z2144" s="14">
        <v>-4.8999999999999998E-4</v>
      </c>
      <c r="AA2144" s="16">
        <f t="shared" si="167"/>
        <v>0.13231000000000001</v>
      </c>
      <c r="AB2144" s="25">
        <f t="shared" si="168"/>
        <v>1.040878119139621E-2</v>
      </c>
      <c r="AC2144" s="23">
        <f t="shared" si="169"/>
        <v>8.1024727547741385E-2</v>
      </c>
    </row>
    <row r="2145" spans="1:29" x14ac:dyDescent="0.3">
      <c r="A2145" s="4" t="s">
        <v>195</v>
      </c>
      <c r="B2145" s="18">
        <v>45505</v>
      </c>
      <c r="C2145" s="4" t="s">
        <v>281</v>
      </c>
      <c r="D2145" s="4">
        <v>8</v>
      </c>
      <c r="E2145" s="15">
        <v>1030865.45</v>
      </c>
      <c r="F2145" s="19">
        <v>1.0351999999999999</v>
      </c>
      <c r="G2145" s="20">
        <v>0</v>
      </c>
      <c r="H2145" s="4">
        <v>74.8</v>
      </c>
      <c r="I2145" s="4">
        <v>9</v>
      </c>
      <c r="J2145" s="4">
        <v>2</v>
      </c>
      <c r="K2145" s="21">
        <v>0.72340000000000004</v>
      </c>
      <c r="L2145" s="21">
        <v>7.9200000000000007E-2</v>
      </c>
      <c r="M2145" s="4">
        <v>4</v>
      </c>
      <c r="N2145" s="4">
        <v>0</v>
      </c>
      <c r="O2145" s="4">
        <v>0</v>
      </c>
      <c r="P2145" s="4">
        <v>76.900000000000006</v>
      </c>
      <c r="Q2145" s="15">
        <v>56921.48</v>
      </c>
      <c r="R2145" s="15">
        <v>44847.42</v>
      </c>
      <c r="S2145" s="15">
        <v>28601.94</v>
      </c>
      <c r="T2145" s="15">
        <v>1044460.65</v>
      </c>
      <c r="U2145" s="22">
        <f t="shared" si="165"/>
        <v>1104032.4099999999</v>
      </c>
      <c r="V2145" s="23">
        <f t="shared" si="166"/>
        <v>-5.7035906522663049E-2</v>
      </c>
      <c r="W2145" s="24">
        <f>Parametros!$B$4*H2145+Parametros!$B$5*K2145*100+Parametros!$B$6*P2145+Parametros!$B$7*(1-L2145)*100</f>
        <v>77.073999999999998</v>
      </c>
      <c r="X2145" s="16">
        <f>INDEX('Tasa Referencia'!$B$2:$B$37,MATCH(B2145,'Tasa Referencia'!$A$2:$A$37,0))</f>
        <v>0.1017</v>
      </c>
      <c r="Y2145" s="16">
        <f>INDEX('Catalogo Proveedores'!$N$2:$N$101,MATCH(A2145,'Catalogo Proveedores'!$A$2:$A$101,0))</f>
        <v>3.0099999999999998E-2</v>
      </c>
      <c r="Z2145" s="14">
        <v>8.0000000000000007E-5</v>
      </c>
      <c r="AA2145" s="16">
        <f t="shared" si="167"/>
        <v>0.13188</v>
      </c>
      <c r="AB2145" s="25">
        <f t="shared" si="168"/>
        <v>1.037680000422081E-2</v>
      </c>
      <c r="AC2145" s="23">
        <f t="shared" si="169"/>
        <v>-6.7412706526883859E-2</v>
      </c>
    </row>
    <row r="2146" spans="1:29" x14ac:dyDescent="0.3">
      <c r="A2146" s="4" t="s">
        <v>195</v>
      </c>
      <c r="B2146" s="18">
        <v>45536</v>
      </c>
      <c r="C2146" s="4" t="s">
        <v>281</v>
      </c>
      <c r="D2146" s="4">
        <v>9</v>
      </c>
      <c r="E2146" s="15">
        <v>939265.47</v>
      </c>
      <c r="F2146" s="19">
        <v>1.0351999999999999</v>
      </c>
      <c r="G2146" s="20">
        <v>0</v>
      </c>
      <c r="H2146" s="4">
        <v>77.5</v>
      </c>
      <c r="I2146" s="4">
        <v>8</v>
      </c>
      <c r="J2146" s="4">
        <v>2</v>
      </c>
      <c r="K2146" s="21">
        <v>0.77259999999999995</v>
      </c>
      <c r="L2146" s="21">
        <v>6.9000000000000006E-2</v>
      </c>
      <c r="M2146" s="4">
        <v>0</v>
      </c>
      <c r="N2146" s="4">
        <v>1</v>
      </c>
      <c r="O2146" s="4">
        <v>36.4</v>
      </c>
      <c r="P2146" s="4">
        <v>72.599999999999994</v>
      </c>
      <c r="Q2146" s="15">
        <v>145929.43</v>
      </c>
      <c r="R2146" s="15">
        <v>42607.79</v>
      </c>
      <c r="S2146" s="15">
        <v>23201.74</v>
      </c>
      <c r="T2146" s="15">
        <v>1011524.35</v>
      </c>
      <c r="U2146" s="22">
        <f t="shared" si="165"/>
        <v>1104600.95</v>
      </c>
      <c r="V2146" s="23">
        <f t="shared" si="166"/>
        <v>-9.2016173411940086E-2</v>
      </c>
      <c r="W2146" s="24">
        <f>Parametros!$B$4*H2146+Parametros!$B$5*K2146*100+Parametros!$B$6*P2146+Parametros!$B$7*(1-L2146)*100</f>
        <v>78.787999999999997</v>
      </c>
      <c r="X2146" s="16">
        <f>INDEX('Tasa Referencia'!$B$2:$B$37,MATCH(B2146,'Tasa Referencia'!$A$2:$A$37,0))</f>
        <v>9.7900000000000001E-2</v>
      </c>
      <c r="Y2146" s="16">
        <f>INDEX('Catalogo Proveedores'!$N$2:$N$101,MATCH(A2146,'Catalogo Proveedores'!$A$2:$A$101,0))</f>
        <v>3.0099999999999998E-2</v>
      </c>
      <c r="Z2146" s="14">
        <v>2.2000000000000001E-3</v>
      </c>
      <c r="AA2146" s="16">
        <f t="shared" si="167"/>
        <v>0.13020000000000001</v>
      </c>
      <c r="AB2146" s="25">
        <f t="shared" si="168"/>
        <v>1.0251743398032698E-2</v>
      </c>
      <c r="AC2146" s="23">
        <f t="shared" si="169"/>
        <v>-0.10226791680997278</v>
      </c>
    </row>
    <row r="2147" spans="1:29" x14ac:dyDescent="0.3">
      <c r="A2147" s="4" t="s">
        <v>195</v>
      </c>
      <c r="B2147" s="18">
        <v>45566</v>
      </c>
      <c r="C2147" s="4" t="s">
        <v>281</v>
      </c>
      <c r="D2147" s="4">
        <v>10</v>
      </c>
      <c r="E2147" s="15">
        <v>833300.63</v>
      </c>
      <c r="F2147" s="19">
        <v>1.0351999999999999</v>
      </c>
      <c r="G2147" s="20">
        <v>0</v>
      </c>
      <c r="H2147" s="4">
        <v>81.400000000000006</v>
      </c>
      <c r="I2147" s="4">
        <v>6</v>
      </c>
      <c r="J2147" s="4">
        <v>1</v>
      </c>
      <c r="K2147" s="21">
        <v>0.78590000000000004</v>
      </c>
      <c r="L2147" s="21">
        <v>0.1057</v>
      </c>
      <c r="M2147" s="4">
        <v>1</v>
      </c>
      <c r="N2147" s="4">
        <v>0</v>
      </c>
      <c r="O2147" s="4">
        <v>0</v>
      </c>
      <c r="P2147" s="4">
        <v>77.400000000000006</v>
      </c>
      <c r="Q2147" s="15">
        <v>2865.78</v>
      </c>
      <c r="R2147" s="15">
        <v>30027.439999999999</v>
      </c>
      <c r="S2147" s="15">
        <v>28078.86</v>
      </c>
      <c r="T2147" s="15">
        <v>922747.14</v>
      </c>
      <c r="U2147" s="22">
        <f t="shared" si="165"/>
        <v>838114.99</v>
      </c>
      <c r="V2147" s="23">
        <f t="shared" si="166"/>
        <v>9.1717596653835221E-2</v>
      </c>
      <c r="W2147" s="24">
        <f>Parametros!$B$4*H2147+Parametros!$B$5*K2147*100+Parametros!$B$6*P2147+Parametros!$B$7*(1-L2147)*100</f>
        <v>80.961500000000001</v>
      </c>
      <c r="X2147" s="16">
        <f>INDEX('Tasa Referencia'!$B$2:$B$37,MATCH(B2147,'Tasa Referencia'!$A$2:$A$37,0))</f>
        <v>9.5200000000000007E-2</v>
      </c>
      <c r="Y2147" s="16">
        <f>INDEX('Catalogo Proveedores'!$N$2:$N$101,MATCH(A2147,'Catalogo Proveedores'!$A$2:$A$101,0))</f>
        <v>3.0099999999999998E-2</v>
      </c>
      <c r="Z2147" s="14">
        <v>2.9999999999999997E-4</v>
      </c>
      <c r="AA2147" s="16">
        <f t="shared" si="167"/>
        <v>0.12559999999999999</v>
      </c>
      <c r="AB2147" s="25">
        <f t="shared" si="168"/>
        <v>9.9084524113934869E-3</v>
      </c>
      <c r="AC2147" s="23">
        <f t="shared" si="169"/>
        <v>8.1809144242441734E-2</v>
      </c>
    </row>
    <row r="2148" spans="1:29" x14ac:dyDescent="0.3">
      <c r="A2148" s="4" t="s">
        <v>195</v>
      </c>
      <c r="B2148" s="18">
        <v>45597</v>
      </c>
      <c r="C2148" s="4" t="s">
        <v>281</v>
      </c>
      <c r="D2148" s="4">
        <v>11</v>
      </c>
      <c r="E2148" s="15">
        <v>985221.79</v>
      </c>
      <c r="F2148" s="19">
        <v>1.0351999999999999</v>
      </c>
      <c r="G2148" s="20">
        <v>0</v>
      </c>
      <c r="H2148" s="4">
        <v>82.6</v>
      </c>
      <c r="I2148" s="4">
        <v>8</v>
      </c>
      <c r="J2148" s="4">
        <v>1</v>
      </c>
      <c r="K2148" s="21">
        <v>0.87119999999999997</v>
      </c>
      <c r="L2148" s="21">
        <v>7.6300000000000007E-2</v>
      </c>
      <c r="M2148" s="4">
        <v>0</v>
      </c>
      <c r="N2148" s="4">
        <v>0</v>
      </c>
      <c r="O2148" s="4">
        <v>0</v>
      </c>
      <c r="P2148" s="4">
        <v>78.900000000000006</v>
      </c>
      <c r="Q2148" s="15">
        <v>0</v>
      </c>
      <c r="R2148" s="15">
        <v>22722.13</v>
      </c>
      <c r="S2148" s="15">
        <v>24516.87</v>
      </c>
      <c r="T2148" s="15">
        <v>1058336.22</v>
      </c>
      <c r="U2148" s="22">
        <f t="shared" si="165"/>
        <v>983427.05</v>
      </c>
      <c r="V2148" s="23">
        <f t="shared" si="166"/>
        <v>7.0780125053265142E-2</v>
      </c>
      <c r="W2148" s="24">
        <f>Parametros!$B$4*H2148+Parametros!$B$5*K2148*100+Parametros!$B$6*P2148+Parametros!$B$7*(1-L2148)*100</f>
        <v>84.6815</v>
      </c>
      <c r="X2148" s="16">
        <f>INDEX('Tasa Referencia'!$B$2:$B$37,MATCH(B2148,'Tasa Referencia'!$A$2:$A$37,0))</f>
        <v>9.5600000000000004E-2</v>
      </c>
      <c r="Y2148" s="16">
        <f>INDEX('Catalogo Proveedores'!$N$2:$N$101,MATCH(A2148,'Catalogo Proveedores'!$A$2:$A$101,0))</f>
        <v>3.0099999999999998E-2</v>
      </c>
      <c r="Z2148" s="14">
        <v>2.8500000000000001E-3</v>
      </c>
      <c r="AA2148" s="16">
        <f t="shared" si="167"/>
        <v>0.12855</v>
      </c>
      <c r="AB2148" s="25">
        <f t="shared" si="168"/>
        <v>1.0128753971376803E-2</v>
      </c>
      <c r="AC2148" s="23">
        <f t="shared" si="169"/>
        <v>6.0651371081888339E-2</v>
      </c>
    </row>
    <row r="2149" spans="1:29" x14ac:dyDescent="0.3">
      <c r="A2149" s="4" t="s">
        <v>195</v>
      </c>
      <c r="B2149" s="18">
        <v>45627</v>
      </c>
      <c r="C2149" s="4" t="s">
        <v>281</v>
      </c>
      <c r="D2149" s="4">
        <v>12</v>
      </c>
      <c r="E2149" s="15">
        <v>900104.04</v>
      </c>
      <c r="F2149" s="19">
        <v>1.1028</v>
      </c>
      <c r="G2149" s="20">
        <v>6.5299999999999997E-2</v>
      </c>
      <c r="H2149" s="4">
        <v>79.400000000000006</v>
      </c>
      <c r="I2149" s="4">
        <v>6</v>
      </c>
      <c r="J2149" s="4">
        <v>1</v>
      </c>
      <c r="K2149" s="21">
        <v>0.8478</v>
      </c>
      <c r="L2149" s="21">
        <v>6.0299999999999999E-2</v>
      </c>
      <c r="M2149" s="4">
        <v>0</v>
      </c>
      <c r="N2149" s="4">
        <v>0</v>
      </c>
      <c r="O2149" s="4">
        <v>0</v>
      </c>
      <c r="P2149" s="4">
        <v>69.3</v>
      </c>
      <c r="Q2149" s="15">
        <v>0</v>
      </c>
      <c r="R2149" s="15">
        <v>34500.44</v>
      </c>
      <c r="S2149" s="15">
        <v>18082.78</v>
      </c>
      <c r="T2149" s="15">
        <v>1039694.67</v>
      </c>
      <c r="U2149" s="22">
        <f t="shared" si="165"/>
        <v>916521.7</v>
      </c>
      <c r="V2149" s="23">
        <f t="shared" si="166"/>
        <v>0.11847032937083354</v>
      </c>
      <c r="W2149" s="24">
        <f>Parametros!$B$4*H2149+Parametros!$B$5*K2149*100+Parametros!$B$6*P2149+Parametros!$B$7*(1-L2149)*100</f>
        <v>81.179500000000004</v>
      </c>
      <c r="X2149" s="16">
        <f>INDEX('Tasa Referencia'!$B$2:$B$37,MATCH(B2149,'Tasa Referencia'!$A$2:$A$37,0))</f>
        <v>9.2399999999999996E-2</v>
      </c>
      <c r="Y2149" s="16">
        <f>INDEX('Catalogo Proveedores'!$N$2:$N$101,MATCH(A2149,'Catalogo Proveedores'!$A$2:$A$101,0))</f>
        <v>3.0099999999999998E-2</v>
      </c>
      <c r="Z2149" s="14">
        <v>6.3400000000000001E-3</v>
      </c>
      <c r="AA2149" s="16">
        <f t="shared" si="167"/>
        <v>0.12884000000000001</v>
      </c>
      <c r="AB2149" s="25">
        <f t="shared" si="168"/>
        <v>1.0150382229110244E-2</v>
      </c>
      <c r="AC2149" s="23">
        <f t="shared" si="169"/>
        <v>0.1083199471417233</v>
      </c>
    </row>
    <row r="2150" spans="1:29" x14ac:dyDescent="0.3">
      <c r="A2150" s="4" t="s">
        <v>195</v>
      </c>
      <c r="B2150" s="18">
        <v>45658</v>
      </c>
      <c r="C2150" s="4" t="s">
        <v>282</v>
      </c>
      <c r="D2150" s="4">
        <v>1</v>
      </c>
      <c r="E2150" s="15">
        <v>931407.78</v>
      </c>
      <c r="F2150" s="19">
        <v>1.1325000000000001</v>
      </c>
      <c r="G2150" s="20">
        <v>2.69E-2</v>
      </c>
      <c r="H2150" s="4">
        <v>82.6</v>
      </c>
      <c r="I2150" s="4">
        <v>10</v>
      </c>
      <c r="J2150" s="4">
        <v>2</v>
      </c>
      <c r="K2150" s="21">
        <v>0.81789999999999996</v>
      </c>
      <c r="L2150" s="21">
        <v>8.2199999999999995E-2</v>
      </c>
      <c r="M2150" s="4">
        <v>1</v>
      </c>
      <c r="N2150" s="4">
        <v>0</v>
      </c>
      <c r="O2150" s="4">
        <v>0</v>
      </c>
      <c r="P2150" s="4">
        <v>75.8</v>
      </c>
      <c r="Q2150" s="15">
        <v>3427.46</v>
      </c>
      <c r="R2150" s="15">
        <v>26601.86</v>
      </c>
      <c r="S2150" s="15">
        <v>26693.7</v>
      </c>
      <c r="T2150" s="15">
        <v>1102954.1000000001</v>
      </c>
      <c r="U2150" s="22">
        <f t="shared" si="165"/>
        <v>934743.4</v>
      </c>
      <c r="V2150" s="23">
        <f t="shared" si="166"/>
        <v>0.15250924766497542</v>
      </c>
      <c r="W2150" s="24">
        <f>Parametros!$B$4*H2150+Parametros!$B$5*K2150*100+Parametros!$B$6*P2150+Parametros!$B$7*(1-L2150)*100</f>
        <v>82.373999999999995</v>
      </c>
      <c r="X2150" s="16">
        <f>INDEX('Tasa Referencia'!$B$2:$B$37,MATCH(B2150,'Tasa Referencia'!$A$2:$A$37,0))</f>
        <v>8.8900000000000007E-2</v>
      </c>
      <c r="Y2150" s="16">
        <f>INDEX('Catalogo Proveedores'!$N$2:$N$101,MATCH(A2150,'Catalogo Proveedores'!$A$2:$A$101,0))</f>
        <v>3.0099999999999998E-2</v>
      </c>
      <c r="Z2150" s="14">
        <v>4.6499999999999996E-3</v>
      </c>
      <c r="AA2150" s="16">
        <f t="shared" si="167"/>
        <v>0.12365000000000001</v>
      </c>
      <c r="AB2150" s="25">
        <f t="shared" si="168"/>
        <v>9.7625386100395062E-3</v>
      </c>
      <c r="AC2150" s="23">
        <f t="shared" si="169"/>
        <v>0.14274670905493592</v>
      </c>
    </row>
    <row r="2151" spans="1:29" x14ac:dyDescent="0.3">
      <c r="A2151" s="4" t="s">
        <v>195</v>
      </c>
      <c r="B2151" s="18">
        <v>45689</v>
      </c>
      <c r="C2151" s="4" t="s">
        <v>282</v>
      </c>
      <c r="D2151" s="4">
        <v>2</v>
      </c>
      <c r="E2151" s="15">
        <v>903565.86</v>
      </c>
      <c r="F2151" s="19">
        <v>1.1325000000000001</v>
      </c>
      <c r="G2151" s="20">
        <v>0</v>
      </c>
      <c r="H2151" s="4">
        <v>82.8</v>
      </c>
      <c r="I2151" s="4">
        <v>8</v>
      </c>
      <c r="J2151" s="4">
        <v>2</v>
      </c>
      <c r="K2151" s="21">
        <v>0.79490000000000005</v>
      </c>
      <c r="L2151" s="21">
        <v>8.8599999999999998E-2</v>
      </c>
      <c r="M2151" s="4">
        <v>0</v>
      </c>
      <c r="N2151" s="4">
        <v>0</v>
      </c>
      <c r="O2151" s="4">
        <v>0</v>
      </c>
      <c r="P2151" s="4">
        <v>72.599999999999994</v>
      </c>
      <c r="Q2151" s="15">
        <v>0</v>
      </c>
      <c r="R2151" s="15">
        <v>41717.910000000003</v>
      </c>
      <c r="S2151" s="15">
        <v>27643.03</v>
      </c>
      <c r="T2151" s="15">
        <v>986091.69</v>
      </c>
      <c r="U2151" s="22">
        <f t="shared" si="165"/>
        <v>917640.74</v>
      </c>
      <c r="V2151" s="23">
        <f t="shared" si="166"/>
        <v>6.9416415019175309E-2</v>
      </c>
      <c r="W2151" s="24">
        <f>Parametros!$B$4*H2151+Parametros!$B$5*K2151*100+Parametros!$B$6*P2151+Parametros!$B$7*(1-L2151)*100</f>
        <v>81.018000000000001</v>
      </c>
      <c r="X2151" s="16">
        <f>INDEX('Tasa Referencia'!$B$2:$B$37,MATCH(B2151,'Tasa Referencia'!$A$2:$A$37,0))</f>
        <v>8.8300000000000003E-2</v>
      </c>
      <c r="Y2151" s="16">
        <f>INDEX('Catalogo Proveedores'!$N$2:$N$101,MATCH(A2151,'Catalogo Proveedores'!$A$2:$A$101,0))</f>
        <v>3.0099999999999998E-2</v>
      </c>
      <c r="Z2151" s="14">
        <v>1.67E-3</v>
      </c>
      <c r="AA2151" s="16">
        <f t="shared" si="167"/>
        <v>0.12007000000000001</v>
      </c>
      <c r="AB2151" s="25">
        <f t="shared" si="168"/>
        <v>9.4940505381060358E-3</v>
      </c>
      <c r="AC2151" s="23">
        <f t="shared" si="169"/>
        <v>5.9922364481069273E-2</v>
      </c>
    </row>
    <row r="2152" spans="1:29" x14ac:dyDescent="0.3">
      <c r="A2152" s="4" t="s">
        <v>195</v>
      </c>
      <c r="B2152" s="18">
        <v>45717</v>
      </c>
      <c r="C2152" s="4" t="s">
        <v>282</v>
      </c>
      <c r="D2152" s="4">
        <v>3</v>
      </c>
      <c r="E2152" s="15">
        <v>969970.31</v>
      </c>
      <c r="F2152" s="19">
        <v>1.1325000000000001</v>
      </c>
      <c r="G2152" s="20">
        <v>0</v>
      </c>
      <c r="H2152" s="4">
        <v>83.9</v>
      </c>
      <c r="I2152" s="4">
        <v>7</v>
      </c>
      <c r="J2152" s="4">
        <v>1</v>
      </c>
      <c r="K2152" s="21">
        <v>0.84450000000000003</v>
      </c>
      <c r="L2152" s="21">
        <v>6.5500000000000003E-2</v>
      </c>
      <c r="M2152" s="4">
        <v>0</v>
      </c>
      <c r="N2152" s="4">
        <v>0</v>
      </c>
      <c r="O2152" s="4">
        <v>0</v>
      </c>
      <c r="P2152" s="4">
        <v>69.099999999999994</v>
      </c>
      <c r="Q2152" s="15">
        <v>0</v>
      </c>
      <c r="R2152" s="15">
        <v>22598.6</v>
      </c>
      <c r="S2152" s="15">
        <v>20985.95</v>
      </c>
      <c r="T2152" s="15">
        <v>1055057.69</v>
      </c>
      <c r="U2152" s="22">
        <f t="shared" si="165"/>
        <v>971582.96000000008</v>
      </c>
      <c r="V2152" s="23">
        <f t="shared" si="166"/>
        <v>7.9118640422401798E-2</v>
      </c>
      <c r="W2152" s="24">
        <f>Parametros!$B$4*H2152+Parametros!$B$5*K2152*100+Parametros!$B$6*P2152+Parametros!$B$7*(1-L2152)*100</f>
        <v>82.537500000000009</v>
      </c>
      <c r="X2152" s="16">
        <f>INDEX('Tasa Referencia'!$B$2:$B$37,MATCH(B2152,'Tasa Referencia'!$A$2:$A$37,0))</f>
        <v>8.6800000000000002E-2</v>
      </c>
      <c r="Y2152" s="16">
        <f>INDEX('Catalogo Proveedores'!$N$2:$N$101,MATCH(A2152,'Catalogo Proveedores'!$A$2:$A$101,0))</f>
        <v>3.0099999999999998E-2</v>
      </c>
      <c r="Z2152" s="14">
        <v>3.5000000000000001E-3</v>
      </c>
      <c r="AA2152" s="16">
        <f t="shared" si="167"/>
        <v>0.12040000000000001</v>
      </c>
      <c r="AB2152" s="25">
        <f t="shared" si="168"/>
        <v>9.5188323270509745E-3</v>
      </c>
      <c r="AC2152" s="23">
        <f t="shared" si="169"/>
        <v>6.9599808095350824E-2</v>
      </c>
    </row>
    <row r="2153" spans="1:29" x14ac:dyDescent="0.3">
      <c r="A2153" s="4" t="s">
        <v>195</v>
      </c>
      <c r="B2153" s="18">
        <v>45748</v>
      </c>
      <c r="C2153" s="4" t="s">
        <v>282</v>
      </c>
      <c r="D2153" s="4">
        <v>4</v>
      </c>
      <c r="E2153" s="15">
        <v>903491.81</v>
      </c>
      <c r="F2153" s="19">
        <v>1.1325000000000001</v>
      </c>
      <c r="G2153" s="20">
        <v>0</v>
      </c>
      <c r="H2153" s="4">
        <v>87.2</v>
      </c>
      <c r="I2153" s="4">
        <v>5</v>
      </c>
      <c r="J2153" s="4">
        <v>1</v>
      </c>
      <c r="K2153" s="21">
        <v>0.77690000000000003</v>
      </c>
      <c r="L2153" s="21">
        <v>4.2700000000000002E-2</v>
      </c>
      <c r="M2153" s="4">
        <v>4</v>
      </c>
      <c r="N2153" s="4">
        <v>0</v>
      </c>
      <c r="O2153" s="4">
        <v>0</v>
      </c>
      <c r="P2153" s="4">
        <v>71.3</v>
      </c>
      <c r="Q2153" s="15">
        <v>9579.16</v>
      </c>
      <c r="R2153" s="15">
        <v>16129.24</v>
      </c>
      <c r="S2153" s="15">
        <v>13390.05</v>
      </c>
      <c r="T2153" s="15">
        <v>936472.93</v>
      </c>
      <c r="U2153" s="22">
        <f t="shared" si="165"/>
        <v>915810.16</v>
      </c>
      <c r="V2153" s="23">
        <f t="shared" si="166"/>
        <v>2.2064460528506701E-2</v>
      </c>
      <c r="W2153" s="24">
        <f>Parametros!$B$4*H2153+Parametros!$B$5*K2153*100+Parametros!$B$6*P2153+Parametros!$B$7*(1-L2153)*100</f>
        <v>82.4465</v>
      </c>
      <c r="X2153" s="16">
        <f>INDEX('Tasa Referencia'!$B$2:$B$37,MATCH(B2153,'Tasa Referencia'!$A$2:$A$37,0))</f>
        <v>8.4000000000000005E-2</v>
      </c>
      <c r="Y2153" s="16">
        <f>INDEX('Catalogo Proveedores'!$N$2:$N$101,MATCH(A2153,'Catalogo Proveedores'!$A$2:$A$101,0))</f>
        <v>3.0099999999999998E-2</v>
      </c>
      <c r="Z2153" s="14">
        <v>3.2499999999999999E-3</v>
      </c>
      <c r="AA2153" s="16">
        <f t="shared" si="167"/>
        <v>0.11735000000000001</v>
      </c>
      <c r="AB2153" s="25">
        <f t="shared" si="168"/>
        <v>9.2895332058633429E-3</v>
      </c>
      <c r="AC2153" s="23">
        <f t="shared" si="169"/>
        <v>1.2774927322643358E-2</v>
      </c>
    </row>
    <row r="2154" spans="1:29" x14ac:dyDescent="0.3">
      <c r="A2154" s="4" t="s">
        <v>195</v>
      </c>
      <c r="B2154" s="18">
        <v>45778</v>
      </c>
      <c r="C2154" s="4" t="s">
        <v>282</v>
      </c>
      <c r="D2154" s="4">
        <v>5</v>
      </c>
      <c r="E2154" s="15">
        <v>954273.39</v>
      </c>
      <c r="F2154" s="19">
        <v>1.1325000000000001</v>
      </c>
      <c r="G2154" s="20">
        <v>0</v>
      </c>
      <c r="H2154" s="4">
        <v>80.7</v>
      </c>
      <c r="I2154" s="4">
        <v>7</v>
      </c>
      <c r="J2154" s="4">
        <v>2</v>
      </c>
      <c r="K2154" s="21">
        <v>0.72870000000000001</v>
      </c>
      <c r="L2154" s="21">
        <v>9.6100000000000005E-2</v>
      </c>
      <c r="M2154" s="4">
        <v>3</v>
      </c>
      <c r="N2154" s="4">
        <v>0</v>
      </c>
      <c r="O2154" s="4">
        <v>0</v>
      </c>
      <c r="P2154" s="4">
        <v>71.599999999999994</v>
      </c>
      <c r="Q2154" s="15">
        <v>30590.31</v>
      </c>
      <c r="R2154" s="15">
        <v>43682.14</v>
      </c>
      <c r="S2154" s="15">
        <v>31318.14</v>
      </c>
      <c r="T2154" s="15">
        <v>948305.8</v>
      </c>
      <c r="U2154" s="22">
        <f t="shared" si="165"/>
        <v>997227.70000000007</v>
      </c>
      <c r="V2154" s="23">
        <f t="shared" si="166"/>
        <v>-5.1588738569351804E-2</v>
      </c>
      <c r="W2154" s="24">
        <f>Parametros!$B$4*H2154+Parametros!$B$5*K2154*100+Parametros!$B$6*P2154+Parametros!$B$7*(1-L2154)*100</f>
        <v>77.984499999999983</v>
      </c>
      <c r="X2154" s="16">
        <f>INDEX('Tasa Referencia'!$B$2:$B$37,MATCH(B2154,'Tasa Referencia'!$A$2:$A$37,0))</f>
        <v>8.1699999999999995E-2</v>
      </c>
      <c r="Y2154" s="16">
        <f>INDEX('Catalogo Proveedores'!$N$2:$N$101,MATCH(A2154,'Catalogo Proveedores'!$A$2:$A$101,0))</f>
        <v>3.0099999999999998E-2</v>
      </c>
      <c r="Z2154" s="14">
        <v>2.1900000000000001E-3</v>
      </c>
      <c r="AA2154" s="16">
        <f t="shared" si="167"/>
        <v>0.11398999999999999</v>
      </c>
      <c r="AB2154" s="25">
        <f t="shared" si="168"/>
        <v>9.0362631317582043E-3</v>
      </c>
      <c r="AC2154" s="23">
        <f t="shared" si="169"/>
        <v>-6.0625001701110008E-2</v>
      </c>
    </row>
    <row r="2155" spans="1:29" x14ac:dyDescent="0.3">
      <c r="A2155" s="4" t="s">
        <v>195</v>
      </c>
      <c r="B2155" s="18">
        <v>45809</v>
      </c>
      <c r="C2155" s="4" t="s">
        <v>282</v>
      </c>
      <c r="D2155" s="4">
        <v>6</v>
      </c>
      <c r="E2155" s="15">
        <v>1022778.14</v>
      </c>
      <c r="F2155" s="19">
        <v>1.1325000000000001</v>
      </c>
      <c r="G2155" s="20">
        <v>0</v>
      </c>
      <c r="H2155" s="4">
        <v>84.6</v>
      </c>
      <c r="I2155" s="4">
        <v>7</v>
      </c>
      <c r="J2155" s="4">
        <v>1</v>
      </c>
      <c r="K2155" s="21">
        <v>0.85340000000000005</v>
      </c>
      <c r="L2155" s="21">
        <v>6.3600000000000004E-2</v>
      </c>
      <c r="M2155" s="4">
        <v>2</v>
      </c>
      <c r="N2155" s="4">
        <v>0</v>
      </c>
      <c r="O2155" s="4">
        <v>0</v>
      </c>
      <c r="P2155" s="4">
        <v>74.8</v>
      </c>
      <c r="Q2155" s="15">
        <v>67819.59</v>
      </c>
      <c r="R2155" s="15">
        <v>30358.06</v>
      </c>
      <c r="S2155" s="15">
        <v>21574.31</v>
      </c>
      <c r="T2155" s="15">
        <v>1135059.99</v>
      </c>
      <c r="U2155" s="22">
        <f t="shared" si="165"/>
        <v>1099381.48</v>
      </c>
      <c r="V2155" s="23">
        <f t="shared" si="166"/>
        <v>3.1433149185357161E-2</v>
      </c>
      <c r="W2155" s="24">
        <f>Parametros!$B$4*H2155+Parametros!$B$5*K2155*100+Parametros!$B$6*P2155+Parametros!$B$7*(1-L2155)*100</f>
        <v>84.217999999999989</v>
      </c>
      <c r="X2155" s="16">
        <f>INDEX('Tasa Referencia'!$B$2:$B$37,MATCH(B2155,'Tasa Referencia'!$A$2:$A$37,0))</f>
        <v>8.1600000000000006E-2</v>
      </c>
      <c r="Y2155" s="16">
        <f>INDEX('Catalogo Proveedores'!$N$2:$N$101,MATCH(A2155,'Catalogo Proveedores'!$A$2:$A$101,0))</f>
        <v>3.0099999999999998E-2</v>
      </c>
      <c r="Z2155" s="14">
        <v>4.5799999999999999E-3</v>
      </c>
      <c r="AA2155" s="16">
        <f t="shared" si="167"/>
        <v>0.11628000000000001</v>
      </c>
      <c r="AB2155" s="25">
        <f t="shared" si="168"/>
        <v>9.2089545981703935E-3</v>
      </c>
      <c r="AC2155" s="23">
        <f t="shared" si="169"/>
        <v>2.2224194587186767E-2</v>
      </c>
    </row>
    <row r="2156" spans="1:29" x14ac:dyDescent="0.3">
      <c r="A2156" s="4" t="s">
        <v>195</v>
      </c>
      <c r="B2156" s="18">
        <v>45839</v>
      </c>
      <c r="C2156" s="4" t="s">
        <v>282</v>
      </c>
      <c r="D2156" s="4">
        <v>7</v>
      </c>
      <c r="E2156" s="15">
        <v>1000218.06</v>
      </c>
      <c r="F2156" s="19">
        <v>1.1325000000000001</v>
      </c>
      <c r="G2156" s="20">
        <v>0</v>
      </c>
      <c r="H2156" s="4">
        <v>83</v>
      </c>
      <c r="I2156" s="4">
        <v>7</v>
      </c>
      <c r="J2156" s="4">
        <v>2</v>
      </c>
      <c r="K2156" s="21">
        <v>0.76959999999999995</v>
      </c>
      <c r="L2156" s="21">
        <v>4.24E-2</v>
      </c>
      <c r="M2156" s="4">
        <v>0</v>
      </c>
      <c r="N2156" s="4">
        <v>0</v>
      </c>
      <c r="O2156" s="4">
        <v>0</v>
      </c>
      <c r="P2156" s="4">
        <v>72.8</v>
      </c>
      <c r="Q2156" s="15">
        <v>0</v>
      </c>
      <c r="R2156" s="15">
        <v>21405.5</v>
      </c>
      <c r="S2156" s="15">
        <v>16722.93</v>
      </c>
      <c r="T2156" s="15">
        <v>1049275.19</v>
      </c>
      <c r="U2156" s="22">
        <f t="shared" si="165"/>
        <v>1004900.63</v>
      </c>
      <c r="V2156" s="23">
        <f t="shared" si="166"/>
        <v>4.2290678768455339E-2</v>
      </c>
      <c r="W2156" s="24">
        <f>Parametros!$B$4*H2156+Parametros!$B$5*K2156*100+Parametros!$B$6*P2156+Parametros!$B$7*(1-L2156)*100</f>
        <v>81.061999999999998</v>
      </c>
      <c r="X2156" s="16">
        <f>INDEX('Tasa Referencia'!$B$2:$B$37,MATCH(B2156,'Tasa Referencia'!$A$2:$A$37,0))</f>
        <v>8.0699999999999994E-2</v>
      </c>
      <c r="Y2156" s="16">
        <f>INDEX('Catalogo Proveedores'!$N$2:$N$101,MATCH(A2156,'Catalogo Proveedores'!$A$2:$A$101,0))</f>
        <v>3.0099999999999998E-2</v>
      </c>
      <c r="Z2156" s="14">
        <v>4.3E-3</v>
      </c>
      <c r="AA2156" s="16">
        <f t="shared" si="167"/>
        <v>0.11509999999999999</v>
      </c>
      <c r="AB2156" s="25">
        <f t="shared" si="168"/>
        <v>9.1200100736019696E-3</v>
      </c>
      <c r="AC2156" s="23">
        <f t="shared" si="169"/>
        <v>3.317066869485337E-2</v>
      </c>
    </row>
    <row r="2157" spans="1:29" x14ac:dyDescent="0.3">
      <c r="A2157" s="4" t="s">
        <v>195</v>
      </c>
      <c r="B2157" s="18">
        <v>45870</v>
      </c>
      <c r="C2157" s="4" t="s">
        <v>282</v>
      </c>
      <c r="D2157" s="4">
        <v>8</v>
      </c>
      <c r="E2157" s="15">
        <v>1018657.99</v>
      </c>
      <c r="F2157" s="19">
        <v>1.1325000000000001</v>
      </c>
      <c r="G2157" s="20">
        <v>0</v>
      </c>
      <c r="H2157" s="4">
        <v>84.3</v>
      </c>
      <c r="I2157" s="4">
        <v>6</v>
      </c>
      <c r="J2157" s="4">
        <v>1</v>
      </c>
      <c r="K2157" s="21">
        <v>0.86460000000000004</v>
      </c>
      <c r="L2157" s="21">
        <v>9.2399999999999996E-2</v>
      </c>
      <c r="M2157" s="4">
        <v>1</v>
      </c>
      <c r="N2157" s="4">
        <v>0</v>
      </c>
      <c r="O2157" s="4">
        <v>0</v>
      </c>
      <c r="P2157" s="4">
        <v>72.400000000000006</v>
      </c>
      <c r="Q2157" s="15">
        <v>2797.57</v>
      </c>
      <c r="R2157" s="15">
        <v>61866.59</v>
      </c>
      <c r="S2157" s="15">
        <v>30279.86</v>
      </c>
      <c r="T2157" s="15">
        <v>1088328.5</v>
      </c>
      <c r="U2157" s="22">
        <f t="shared" si="165"/>
        <v>1053042.2899999998</v>
      </c>
      <c r="V2157" s="23">
        <f t="shared" si="166"/>
        <v>3.2422389012141277E-2</v>
      </c>
      <c r="W2157" s="24">
        <f>Parametros!$B$4*H2157+Parametros!$B$5*K2157*100+Parametros!$B$6*P2157+Parametros!$B$7*(1-L2157)*100</f>
        <v>83.537000000000006</v>
      </c>
      <c r="X2157" s="16">
        <f>INDEX('Tasa Referencia'!$B$2:$B$37,MATCH(B2157,'Tasa Referencia'!$A$2:$A$37,0))</f>
        <v>7.7399999999999997E-2</v>
      </c>
      <c r="Y2157" s="16">
        <f>INDEX('Catalogo Proveedores'!$N$2:$N$101,MATCH(A2157,'Catalogo Proveedores'!$A$2:$A$101,0))</f>
        <v>3.0099999999999998E-2</v>
      </c>
      <c r="Z2157" s="14">
        <v>6.77E-3</v>
      </c>
      <c r="AA2157" s="16">
        <f t="shared" si="167"/>
        <v>0.11427</v>
      </c>
      <c r="AB2157" s="25">
        <f t="shared" si="168"/>
        <v>9.0573956981039316E-3</v>
      </c>
      <c r="AC2157" s="23">
        <f t="shared" si="169"/>
        <v>2.3364993314037345E-2</v>
      </c>
    </row>
    <row r="2158" spans="1:29" x14ac:dyDescent="0.3">
      <c r="A2158" s="4" t="s">
        <v>195</v>
      </c>
      <c r="B2158" s="18">
        <v>45901</v>
      </c>
      <c r="C2158" s="4" t="s">
        <v>282</v>
      </c>
      <c r="D2158" s="4">
        <v>9</v>
      </c>
      <c r="E2158" s="15">
        <v>920871.78</v>
      </c>
      <c r="F2158" s="19">
        <v>1.1325000000000001</v>
      </c>
      <c r="G2158" s="20">
        <v>0</v>
      </c>
      <c r="H2158" s="4">
        <v>82.8</v>
      </c>
      <c r="I2158" s="4">
        <v>10</v>
      </c>
      <c r="J2158" s="4">
        <v>2</v>
      </c>
      <c r="K2158" s="21">
        <v>0.7984</v>
      </c>
      <c r="L2158" s="21">
        <v>8.7499999999999994E-2</v>
      </c>
      <c r="M2158" s="4">
        <v>0</v>
      </c>
      <c r="N2158" s="4">
        <v>0</v>
      </c>
      <c r="O2158" s="4">
        <v>0</v>
      </c>
      <c r="P2158" s="4">
        <v>78</v>
      </c>
      <c r="Q2158" s="15">
        <v>0</v>
      </c>
      <c r="R2158" s="15">
        <v>47633.21</v>
      </c>
      <c r="S2158" s="15">
        <v>27847</v>
      </c>
      <c r="T2158" s="15">
        <v>1003246.25</v>
      </c>
      <c r="U2158" s="22">
        <f t="shared" si="165"/>
        <v>940657.99</v>
      </c>
      <c r="V2158" s="23">
        <f t="shared" si="166"/>
        <v>6.2385740290581707E-2</v>
      </c>
      <c r="W2158" s="24">
        <f>Parametros!$B$4*H2158+Parametros!$B$5*K2158*100+Parametros!$B$6*P2158+Parametros!$B$7*(1-L2158)*100</f>
        <v>82.219499999999996</v>
      </c>
      <c r="X2158" s="16">
        <f>INDEX('Tasa Referencia'!$B$2:$B$37,MATCH(B2158,'Tasa Referencia'!$A$2:$A$37,0))</f>
        <v>7.4899999999999994E-2</v>
      </c>
      <c r="Y2158" s="16">
        <f>INDEX('Catalogo Proveedores'!$N$2:$N$101,MATCH(A2158,'Catalogo Proveedores'!$A$2:$A$101,0))</f>
        <v>3.0099999999999998E-2</v>
      </c>
      <c r="Z2158" s="14">
        <v>3.5400000000000002E-3</v>
      </c>
      <c r="AA2158" s="16">
        <f t="shared" si="167"/>
        <v>0.10854</v>
      </c>
      <c r="AB2158" s="25">
        <f t="shared" si="168"/>
        <v>8.6239601068216487E-3</v>
      </c>
      <c r="AC2158" s="23">
        <f t="shared" si="169"/>
        <v>5.3761780183760058E-2</v>
      </c>
    </row>
    <row r="2159" spans="1:29" x14ac:dyDescent="0.3">
      <c r="A2159" s="4" t="s">
        <v>195</v>
      </c>
      <c r="B2159" s="18">
        <v>45931</v>
      </c>
      <c r="C2159" s="4" t="s">
        <v>282</v>
      </c>
      <c r="D2159" s="4">
        <v>10</v>
      </c>
      <c r="E2159" s="15">
        <v>851776.12</v>
      </c>
      <c r="F2159" s="19">
        <v>1.1325000000000001</v>
      </c>
      <c r="G2159" s="20">
        <v>0</v>
      </c>
      <c r="H2159" s="4">
        <v>87</v>
      </c>
      <c r="I2159" s="4">
        <v>10</v>
      </c>
      <c r="J2159" s="4">
        <v>1</v>
      </c>
      <c r="K2159" s="21">
        <v>0.88009999999999999</v>
      </c>
      <c r="L2159" s="21">
        <v>4.3900000000000002E-2</v>
      </c>
      <c r="M2159" s="4">
        <v>2</v>
      </c>
      <c r="N2159" s="4">
        <v>0</v>
      </c>
      <c r="O2159" s="4">
        <v>0</v>
      </c>
      <c r="P2159" s="4">
        <v>76.8</v>
      </c>
      <c r="Q2159" s="15">
        <v>5774.56</v>
      </c>
      <c r="R2159" s="15">
        <v>21421.54</v>
      </c>
      <c r="S2159" s="15">
        <v>12932</v>
      </c>
      <c r="T2159" s="15">
        <v>921007.12</v>
      </c>
      <c r="U2159" s="22">
        <f t="shared" si="165"/>
        <v>866040.22000000009</v>
      </c>
      <c r="V2159" s="23">
        <f t="shared" si="166"/>
        <v>5.9681297577807983E-2</v>
      </c>
      <c r="W2159" s="24">
        <f>Parametros!$B$4*H2159+Parametros!$B$5*K2159*100+Parametros!$B$6*P2159+Parametros!$B$7*(1-L2159)*100</f>
        <v>86.55449999999999</v>
      </c>
      <c r="X2159" s="16">
        <f>INDEX('Tasa Referencia'!$B$2:$B$37,MATCH(B2159,'Tasa Referencia'!$A$2:$A$37,0))</f>
        <v>7.4300000000000005E-2</v>
      </c>
      <c r="Y2159" s="16">
        <f>INDEX('Catalogo Proveedores'!$N$2:$N$101,MATCH(A2159,'Catalogo Proveedores'!$A$2:$A$101,0))</f>
        <v>3.0099999999999998E-2</v>
      </c>
      <c r="Z2159" s="14">
        <v>-1.6000000000000001E-4</v>
      </c>
      <c r="AA2159" s="16">
        <f t="shared" si="167"/>
        <v>0.10424000000000001</v>
      </c>
      <c r="AB2159" s="25">
        <f t="shared" si="168"/>
        <v>8.2973433454818224E-3</v>
      </c>
      <c r="AC2159" s="23">
        <f t="shared" si="169"/>
        <v>5.1383954232326161E-2</v>
      </c>
    </row>
    <row r="2160" spans="1:29" x14ac:dyDescent="0.3">
      <c r="A2160" s="4" t="s">
        <v>195</v>
      </c>
      <c r="B2160" s="18">
        <v>45962</v>
      </c>
      <c r="C2160" s="4" t="s">
        <v>282</v>
      </c>
      <c r="D2160" s="4">
        <v>11</v>
      </c>
      <c r="E2160" s="15">
        <v>882745.83</v>
      </c>
      <c r="F2160" s="19">
        <v>1.1325000000000001</v>
      </c>
      <c r="G2160" s="20">
        <v>0</v>
      </c>
      <c r="H2160" s="4">
        <v>85.8</v>
      </c>
      <c r="I2160" s="4">
        <v>6</v>
      </c>
      <c r="J2160" s="4">
        <v>1</v>
      </c>
      <c r="K2160" s="21">
        <v>0.77900000000000003</v>
      </c>
      <c r="L2160" s="21">
        <v>5.9400000000000001E-2</v>
      </c>
      <c r="M2160" s="4">
        <v>2</v>
      </c>
      <c r="N2160" s="4">
        <v>0</v>
      </c>
      <c r="O2160" s="4">
        <v>0</v>
      </c>
      <c r="P2160" s="4">
        <v>74.8</v>
      </c>
      <c r="Q2160" s="15">
        <v>14559.61</v>
      </c>
      <c r="R2160" s="15">
        <v>30630.69</v>
      </c>
      <c r="S2160" s="15">
        <v>17496.330000000002</v>
      </c>
      <c r="T2160" s="15">
        <v>944798.41</v>
      </c>
      <c r="U2160" s="22">
        <f t="shared" si="165"/>
        <v>910439.79999999993</v>
      </c>
      <c r="V2160" s="23">
        <f t="shared" si="166"/>
        <v>3.636607517152797E-2</v>
      </c>
      <c r="W2160" s="24">
        <f>Parametros!$B$4*H2160+Parametros!$B$5*K2160*100+Parametros!$B$6*P2160+Parametros!$B$7*(1-L2160)*100</f>
        <v>82.46899999999998</v>
      </c>
      <c r="X2160" s="16">
        <f>INDEX('Tasa Referencia'!$B$2:$B$37,MATCH(B2160,'Tasa Referencia'!$A$2:$A$37,0))</f>
        <v>7.2800000000000004E-2</v>
      </c>
      <c r="Y2160" s="16">
        <f>INDEX('Catalogo Proveedores'!$N$2:$N$101,MATCH(A2160,'Catalogo Proveedores'!$A$2:$A$101,0))</f>
        <v>3.0099999999999998E-2</v>
      </c>
      <c r="Z2160" s="14">
        <v>-4.3E-3</v>
      </c>
      <c r="AA2160" s="16">
        <f t="shared" si="167"/>
        <v>9.8600000000000007E-2</v>
      </c>
      <c r="AB2160" s="25">
        <f t="shared" si="168"/>
        <v>7.8671716678844206E-3</v>
      </c>
      <c r="AC2160" s="23">
        <f t="shared" si="169"/>
        <v>2.849890350364355E-2</v>
      </c>
    </row>
    <row r="2161" spans="1:29" x14ac:dyDescent="0.3">
      <c r="A2161" s="4" t="s">
        <v>195</v>
      </c>
      <c r="B2161" s="18">
        <v>45992</v>
      </c>
      <c r="C2161" s="4" t="s">
        <v>282</v>
      </c>
      <c r="D2161" s="4">
        <v>12</v>
      </c>
      <c r="E2161" s="15">
        <v>819839.04</v>
      </c>
      <c r="F2161" s="19">
        <v>1.1665000000000001</v>
      </c>
      <c r="G2161" s="20">
        <v>0.03</v>
      </c>
      <c r="H2161" s="4">
        <v>82.7</v>
      </c>
      <c r="I2161" s="4">
        <v>7</v>
      </c>
      <c r="J2161" s="4">
        <v>1</v>
      </c>
      <c r="K2161" s="21">
        <v>0.83930000000000005</v>
      </c>
      <c r="L2161" s="21">
        <v>5.2200000000000003E-2</v>
      </c>
      <c r="M2161" s="4">
        <v>1</v>
      </c>
      <c r="N2161" s="4">
        <v>0</v>
      </c>
      <c r="O2161" s="4">
        <v>0</v>
      </c>
      <c r="P2161" s="4">
        <v>69.2</v>
      </c>
      <c r="Q2161" s="15">
        <v>6645.29</v>
      </c>
      <c r="R2161" s="15">
        <v>17199.84</v>
      </c>
      <c r="S2161" s="15">
        <v>14470.43</v>
      </c>
      <c r="T2161" s="15">
        <v>889991.47</v>
      </c>
      <c r="U2161" s="22">
        <f t="shared" si="165"/>
        <v>829213.74</v>
      </c>
      <c r="V2161" s="23">
        <f t="shared" si="166"/>
        <v>6.8290238781726728E-2</v>
      </c>
      <c r="W2161" s="24">
        <f>Parametros!$B$4*H2161+Parametros!$B$5*K2161*100+Parametros!$B$6*P2161+Parametros!$B$7*(1-L2161)*100</f>
        <v>82.180999999999997</v>
      </c>
      <c r="X2161" s="16">
        <f>INDEX('Tasa Referencia'!$B$2:$B$37,MATCH(B2161,'Tasa Referencia'!$A$2:$A$37,0))</f>
        <v>6.9599999999999995E-2</v>
      </c>
      <c r="Y2161" s="16">
        <f>INDEX('Catalogo Proveedores'!$N$2:$N$101,MATCH(A2161,'Catalogo Proveedores'!$A$2:$A$101,0))</f>
        <v>3.0099999999999998E-2</v>
      </c>
      <c r="Z2161" s="14">
        <v>1.65E-3</v>
      </c>
      <c r="AA2161" s="16">
        <f t="shared" si="167"/>
        <v>0.10135</v>
      </c>
      <c r="AB2161" s="25">
        <f t="shared" si="168"/>
        <v>8.077170751543683E-3</v>
      </c>
      <c r="AC2161" s="23">
        <f t="shared" si="169"/>
        <v>6.0213068030183045E-2</v>
      </c>
    </row>
    <row r="2162" spans="1:29" x14ac:dyDescent="0.3">
      <c r="A2162" s="4" t="s">
        <v>197</v>
      </c>
      <c r="B2162" s="18">
        <v>44927</v>
      </c>
      <c r="C2162" s="4" t="s">
        <v>279</v>
      </c>
      <c r="D2162" s="4">
        <v>1</v>
      </c>
      <c r="E2162" s="15">
        <v>1405700.61</v>
      </c>
      <c r="F2162" s="19">
        <v>1</v>
      </c>
      <c r="G2162" s="20">
        <v>0</v>
      </c>
      <c r="H2162" s="4">
        <v>80.2</v>
      </c>
      <c r="I2162" s="4">
        <v>8</v>
      </c>
      <c r="J2162" s="4">
        <v>1</v>
      </c>
      <c r="K2162" s="21">
        <v>0.92159999999999997</v>
      </c>
      <c r="L2162" s="21">
        <v>8.3099999999999993E-2</v>
      </c>
      <c r="M2162" s="4">
        <v>1</v>
      </c>
      <c r="N2162" s="4">
        <v>0</v>
      </c>
      <c r="O2162" s="4">
        <v>0</v>
      </c>
      <c r="P2162" s="4">
        <v>71.900000000000006</v>
      </c>
      <c r="Q2162" s="15">
        <v>2819.89</v>
      </c>
      <c r="R2162" s="15">
        <v>72253.429999999993</v>
      </c>
      <c r="S2162" s="15">
        <v>11362.8</v>
      </c>
      <c r="T2162" s="15">
        <v>1509063.01</v>
      </c>
      <c r="U2162" s="22">
        <f t="shared" si="165"/>
        <v>1469411.13</v>
      </c>
      <c r="V2162" s="23">
        <f t="shared" si="166"/>
        <v>2.6275827939086598E-2</v>
      </c>
      <c r="W2162" s="24">
        <f>Parametros!$B$4*H2162+Parametros!$B$5*K2162*100+Parametros!$B$6*P2162+Parametros!$B$7*(1-L2162)*100</f>
        <v>83.851500000000016</v>
      </c>
      <c r="X2162" s="16">
        <f>INDEX('Tasa Referencia'!$B$2:$B$37,MATCH(B2162,'Tasa Referencia'!$A$2:$A$37,0))</f>
        <v>0.1125</v>
      </c>
      <c r="Y2162" s="16">
        <f>INDEX('Catalogo Proveedores'!$N$2:$N$101,MATCH(A2162,'Catalogo Proveedores'!$A$2:$A$101,0))</f>
        <v>0.04</v>
      </c>
      <c r="Z2162" s="14">
        <v>-7.7999999999999999E-4</v>
      </c>
      <c r="AA2162" s="16">
        <f t="shared" si="167"/>
        <v>0.15171999999999999</v>
      </c>
      <c r="AB2162" s="25">
        <f t="shared" si="168"/>
        <v>1.1840928362645275E-2</v>
      </c>
      <c r="AC2162" s="23">
        <f t="shared" si="169"/>
        <v>1.4434899576441323E-2</v>
      </c>
    </row>
    <row r="2163" spans="1:29" x14ac:dyDescent="0.3">
      <c r="A2163" s="4" t="s">
        <v>197</v>
      </c>
      <c r="B2163" s="18">
        <v>44958</v>
      </c>
      <c r="C2163" s="4" t="s">
        <v>279</v>
      </c>
      <c r="D2163" s="4">
        <v>2</v>
      </c>
      <c r="E2163" s="15">
        <v>1452839.99</v>
      </c>
      <c r="F2163" s="19">
        <v>1.0982000000000001</v>
      </c>
      <c r="G2163" s="20">
        <v>9.8199999999999996E-2</v>
      </c>
      <c r="H2163" s="4">
        <v>81.599999999999994</v>
      </c>
      <c r="I2163" s="4">
        <v>12</v>
      </c>
      <c r="J2163" s="4">
        <v>0</v>
      </c>
      <c r="K2163" s="21">
        <v>0.96140000000000003</v>
      </c>
      <c r="L2163" s="21">
        <v>8.48E-2</v>
      </c>
      <c r="M2163" s="4">
        <v>0</v>
      </c>
      <c r="N2163" s="4">
        <v>0</v>
      </c>
      <c r="O2163" s="4">
        <v>0</v>
      </c>
      <c r="P2163" s="4">
        <v>71.400000000000006</v>
      </c>
      <c r="Q2163" s="15">
        <v>0</v>
      </c>
      <c r="R2163" s="15">
        <v>59463.74</v>
      </c>
      <c r="S2163" s="15">
        <v>11081.96</v>
      </c>
      <c r="T2163" s="15">
        <v>1666989.44</v>
      </c>
      <c r="U2163" s="22">
        <f t="shared" si="165"/>
        <v>1501221.77</v>
      </c>
      <c r="V2163" s="23">
        <f t="shared" si="166"/>
        <v>9.9441343791595901E-2</v>
      </c>
      <c r="W2163" s="24">
        <f>Parametros!$B$4*H2163+Parametros!$B$5*K2163*100+Parametros!$B$6*P2163+Parametros!$B$7*(1-L2163)*100</f>
        <v>85.41</v>
      </c>
      <c r="X2163" s="16">
        <f>INDEX('Tasa Referencia'!$B$2:$B$37,MATCH(B2163,'Tasa Referencia'!$A$2:$A$37,0))</f>
        <v>0.11409999999999999</v>
      </c>
      <c r="Y2163" s="16">
        <f>INDEX('Catalogo Proveedores'!$N$2:$N$101,MATCH(A2163,'Catalogo Proveedores'!$A$2:$A$101,0))</f>
        <v>0.04</v>
      </c>
      <c r="Z2163" s="14">
        <v>-2.1099999999999999E-3</v>
      </c>
      <c r="AA2163" s="16">
        <f t="shared" si="167"/>
        <v>0.15198999999999999</v>
      </c>
      <c r="AB2163" s="25">
        <f t="shared" si="168"/>
        <v>1.1860693561693836E-2</v>
      </c>
      <c r="AC2163" s="23">
        <f t="shared" si="169"/>
        <v>8.7580650229902066E-2</v>
      </c>
    </row>
    <row r="2164" spans="1:29" x14ac:dyDescent="0.3">
      <c r="A2164" s="4" t="s">
        <v>197</v>
      </c>
      <c r="B2164" s="18">
        <v>44986</v>
      </c>
      <c r="C2164" s="4" t="s">
        <v>279</v>
      </c>
      <c r="D2164" s="4">
        <v>3</v>
      </c>
      <c r="E2164" s="15">
        <v>1613578.27</v>
      </c>
      <c r="F2164" s="19">
        <v>1.0982000000000001</v>
      </c>
      <c r="G2164" s="20">
        <v>0</v>
      </c>
      <c r="H2164" s="4">
        <v>79</v>
      </c>
      <c r="I2164" s="4">
        <v>6</v>
      </c>
      <c r="J2164" s="4">
        <v>1</v>
      </c>
      <c r="K2164" s="21">
        <v>0.91659999999999997</v>
      </c>
      <c r="L2164" s="21">
        <v>0.1172</v>
      </c>
      <c r="M2164" s="4">
        <v>3</v>
      </c>
      <c r="N2164" s="4">
        <v>0</v>
      </c>
      <c r="O2164" s="4">
        <v>0</v>
      </c>
      <c r="P2164" s="4">
        <v>69.8</v>
      </c>
      <c r="Q2164" s="15">
        <v>14577.04</v>
      </c>
      <c r="R2164" s="15">
        <v>71046.87</v>
      </c>
      <c r="S2164" s="15">
        <v>17988.150000000001</v>
      </c>
      <c r="T2164" s="15">
        <v>1742776.06</v>
      </c>
      <c r="U2164" s="22">
        <f t="shared" si="165"/>
        <v>1681214.0300000003</v>
      </c>
      <c r="V2164" s="23">
        <f t="shared" si="166"/>
        <v>3.5324119611787524E-2</v>
      </c>
      <c r="W2164" s="24">
        <f>Parametros!$B$4*H2164+Parametros!$B$5*K2164*100+Parametros!$B$6*P2164+Parametros!$B$7*(1-L2164)*100</f>
        <v>82.350000000000009</v>
      </c>
      <c r="X2164" s="16">
        <f>INDEX('Tasa Referencia'!$B$2:$B$37,MATCH(B2164,'Tasa Referencia'!$A$2:$A$37,0))</f>
        <v>0.114</v>
      </c>
      <c r="Y2164" s="16">
        <f>INDEX('Catalogo Proveedores'!$N$2:$N$101,MATCH(A2164,'Catalogo Proveedores'!$A$2:$A$101,0))</f>
        <v>0.04</v>
      </c>
      <c r="Z2164" s="14">
        <v>2.8900000000000002E-3</v>
      </c>
      <c r="AA2164" s="16">
        <f t="shared" si="167"/>
        <v>0.15689</v>
      </c>
      <c r="AB2164" s="25">
        <f t="shared" si="168"/>
        <v>1.2218659459168668E-2</v>
      </c>
      <c r="AC2164" s="23">
        <f t="shared" si="169"/>
        <v>2.3105460152618856E-2</v>
      </c>
    </row>
    <row r="2165" spans="1:29" x14ac:dyDescent="0.3">
      <c r="A2165" s="4" t="s">
        <v>197</v>
      </c>
      <c r="B2165" s="18">
        <v>45017</v>
      </c>
      <c r="C2165" s="4" t="s">
        <v>279</v>
      </c>
      <c r="D2165" s="4">
        <v>4</v>
      </c>
      <c r="E2165" s="15">
        <v>1559825.31</v>
      </c>
      <c r="F2165" s="19">
        <v>1.0982000000000001</v>
      </c>
      <c r="G2165" s="20">
        <v>0</v>
      </c>
      <c r="H2165" s="4">
        <v>77.099999999999994</v>
      </c>
      <c r="I2165" s="4">
        <v>8</v>
      </c>
      <c r="J2165" s="4">
        <v>1</v>
      </c>
      <c r="K2165" s="21">
        <v>0.87380000000000002</v>
      </c>
      <c r="L2165" s="21">
        <v>7.6700000000000004E-2</v>
      </c>
      <c r="M2165" s="4">
        <v>2</v>
      </c>
      <c r="N2165" s="4">
        <v>0</v>
      </c>
      <c r="O2165" s="4">
        <v>0</v>
      </c>
      <c r="P2165" s="4">
        <v>79.400000000000006</v>
      </c>
      <c r="Q2165" s="15">
        <v>19841.8</v>
      </c>
      <c r="R2165" s="15">
        <v>64224.69</v>
      </c>
      <c r="S2165" s="15">
        <v>11704.59</v>
      </c>
      <c r="T2165" s="15">
        <v>1662584.32</v>
      </c>
      <c r="U2165" s="22">
        <f t="shared" si="165"/>
        <v>1632187.21</v>
      </c>
      <c r="V2165" s="23">
        <f t="shared" si="166"/>
        <v>1.8283048645617025E-2</v>
      </c>
      <c r="W2165" s="24">
        <f>Parametros!$B$4*H2165+Parametros!$B$5*K2165*100+Parametros!$B$6*P2165+Parametros!$B$7*(1-L2165)*100</f>
        <v>82.928500000000014</v>
      </c>
      <c r="X2165" s="16">
        <f>INDEX('Tasa Referencia'!$B$2:$B$37,MATCH(B2165,'Tasa Referencia'!$A$2:$A$37,0))</f>
        <v>0.1119</v>
      </c>
      <c r="Y2165" s="16">
        <f>INDEX('Catalogo Proveedores'!$N$2:$N$101,MATCH(A2165,'Catalogo Proveedores'!$A$2:$A$101,0))</f>
        <v>0.04</v>
      </c>
      <c r="Z2165" s="14">
        <v>3.6600000000000001E-3</v>
      </c>
      <c r="AA2165" s="16">
        <f t="shared" si="167"/>
        <v>0.15556</v>
      </c>
      <c r="AB2165" s="25">
        <f t="shared" si="168"/>
        <v>1.2121634914986412E-2</v>
      </c>
      <c r="AC2165" s="23">
        <f t="shared" si="169"/>
        <v>6.1614137306306126E-3</v>
      </c>
    </row>
    <row r="2166" spans="1:29" x14ac:dyDescent="0.3">
      <c r="A2166" s="4" t="s">
        <v>197</v>
      </c>
      <c r="B2166" s="18">
        <v>45047</v>
      </c>
      <c r="C2166" s="4" t="s">
        <v>279</v>
      </c>
      <c r="D2166" s="4">
        <v>5</v>
      </c>
      <c r="E2166" s="15">
        <v>1633787.9</v>
      </c>
      <c r="F2166" s="19">
        <v>1.0982000000000001</v>
      </c>
      <c r="G2166" s="20">
        <v>0</v>
      </c>
      <c r="H2166" s="4">
        <v>77.099999999999994</v>
      </c>
      <c r="I2166" s="4">
        <v>8</v>
      </c>
      <c r="J2166" s="4">
        <v>0</v>
      </c>
      <c r="K2166" s="21">
        <v>1</v>
      </c>
      <c r="L2166" s="21">
        <v>0.123</v>
      </c>
      <c r="M2166" s="4">
        <v>0</v>
      </c>
      <c r="N2166" s="4">
        <v>0</v>
      </c>
      <c r="O2166" s="4">
        <v>0</v>
      </c>
      <c r="P2166" s="4">
        <v>68.5</v>
      </c>
      <c r="Q2166" s="15">
        <v>0</v>
      </c>
      <c r="R2166" s="15">
        <v>126894.94</v>
      </c>
      <c r="S2166" s="15">
        <v>18084.73</v>
      </c>
      <c r="T2166" s="15">
        <v>1784562.03</v>
      </c>
      <c r="U2166" s="22">
        <f t="shared" si="165"/>
        <v>1742598.1099999999</v>
      </c>
      <c r="V2166" s="23">
        <f t="shared" si="166"/>
        <v>2.3514968543850594E-2</v>
      </c>
      <c r="W2166" s="24">
        <f>Parametros!$B$4*H2166+Parametros!$B$5*K2166*100+Parametros!$B$6*P2166+Parametros!$B$7*(1-L2166)*100</f>
        <v>83.84</v>
      </c>
      <c r="X2166" s="16">
        <f>INDEX('Tasa Referencia'!$B$2:$B$37,MATCH(B2166,'Tasa Referencia'!$A$2:$A$37,0))</f>
        <v>0.11210000000000001</v>
      </c>
      <c r="Y2166" s="16">
        <f>INDEX('Catalogo Proveedores'!$N$2:$N$101,MATCH(A2166,'Catalogo Proveedores'!$A$2:$A$101,0))</f>
        <v>0.04</v>
      </c>
      <c r="Z2166" s="14">
        <v>8.3000000000000001E-4</v>
      </c>
      <c r="AA2166" s="16">
        <f t="shared" si="167"/>
        <v>0.15293000000000001</v>
      </c>
      <c r="AB2166" s="25">
        <f t="shared" si="168"/>
        <v>1.1929472624920612E-2</v>
      </c>
      <c r="AC2166" s="23">
        <f t="shared" si="169"/>
        <v>1.1585495918929982E-2</v>
      </c>
    </row>
    <row r="2167" spans="1:29" x14ac:dyDescent="0.3">
      <c r="A2167" s="4" t="s">
        <v>197</v>
      </c>
      <c r="B2167" s="18">
        <v>45078</v>
      </c>
      <c r="C2167" s="4" t="s">
        <v>279</v>
      </c>
      <c r="D2167" s="4">
        <v>6</v>
      </c>
      <c r="E2167" s="15">
        <v>1701020.92</v>
      </c>
      <c r="F2167" s="19">
        <v>1.0982000000000001</v>
      </c>
      <c r="G2167" s="20">
        <v>0</v>
      </c>
      <c r="H2167" s="4">
        <v>77.7</v>
      </c>
      <c r="I2167" s="4">
        <v>9</v>
      </c>
      <c r="J2167" s="4">
        <v>0</v>
      </c>
      <c r="K2167" s="21">
        <v>1</v>
      </c>
      <c r="L2167" s="21">
        <v>7.6600000000000001E-2</v>
      </c>
      <c r="M2167" s="4">
        <v>0</v>
      </c>
      <c r="N2167" s="4">
        <v>0</v>
      </c>
      <c r="O2167" s="4">
        <v>0</v>
      </c>
      <c r="P2167" s="4">
        <v>75</v>
      </c>
      <c r="Q2167" s="15">
        <v>0</v>
      </c>
      <c r="R2167" s="15">
        <v>82553.570000000007</v>
      </c>
      <c r="S2167" s="15">
        <v>11726.56</v>
      </c>
      <c r="T2167" s="15">
        <v>1985097.32</v>
      </c>
      <c r="U2167" s="22">
        <f t="shared" si="165"/>
        <v>1771847.93</v>
      </c>
      <c r="V2167" s="23">
        <f t="shared" si="166"/>
        <v>0.10742515636462606</v>
      </c>
      <c r="W2167" s="24">
        <f>Parametros!$B$4*H2167+Parametros!$B$5*K2167*100+Parametros!$B$6*P2167+Parametros!$B$7*(1-L2167)*100</f>
        <v>86.045999999999992</v>
      </c>
      <c r="X2167" s="16">
        <f>INDEX('Tasa Referencia'!$B$2:$B$37,MATCH(B2167,'Tasa Referencia'!$A$2:$A$37,0))</f>
        <v>0.1119</v>
      </c>
      <c r="Y2167" s="16">
        <f>INDEX('Catalogo Proveedores'!$N$2:$N$101,MATCH(A2167,'Catalogo Proveedores'!$A$2:$A$101,0))</f>
        <v>0.04</v>
      </c>
      <c r="Z2167" s="14">
        <v>1.7000000000000001E-4</v>
      </c>
      <c r="AA2167" s="16">
        <f t="shared" si="167"/>
        <v>0.15207000000000001</v>
      </c>
      <c r="AB2167" s="25">
        <f t="shared" si="168"/>
        <v>1.1866549101461343E-2</v>
      </c>
      <c r="AC2167" s="23">
        <f t="shared" si="169"/>
        <v>9.5558607263164716E-2</v>
      </c>
    </row>
    <row r="2168" spans="1:29" x14ac:dyDescent="0.3">
      <c r="A2168" s="4" t="s">
        <v>197</v>
      </c>
      <c r="B2168" s="18">
        <v>45108</v>
      </c>
      <c r="C2168" s="4" t="s">
        <v>279</v>
      </c>
      <c r="D2168" s="4">
        <v>7</v>
      </c>
      <c r="E2168" s="15">
        <v>1598703.99</v>
      </c>
      <c r="F2168" s="19">
        <v>1.0982000000000001</v>
      </c>
      <c r="G2168" s="20">
        <v>0</v>
      </c>
      <c r="H2168" s="4">
        <v>78.099999999999994</v>
      </c>
      <c r="I2168" s="4">
        <v>7</v>
      </c>
      <c r="J2168" s="4">
        <v>0</v>
      </c>
      <c r="K2168" s="21">
        <v>0.94569999999999999</v>
      </c>
      <c r="L2168" s="21">
        <v>9.5799999999999996E-2</v>
      </c>
      <c r="M2168" s="4">
        <v>0</v>
      </c>
      <c r="N2168" s="4">
        <v>0</v>
      </c>
      <c r="O2168" s="4">
        <v>0</v>
      </c>
      <c r="P2168" s="4">
        <v>77.3</v>
      </c>
      <c r="Q2168" s="15">
        <v>0</v>
      </c>
      <c r="R2168" s="15">
        <v>48228.06</v>
      </c>
      <c r="S2168" s="15">
        <v>13781.13</v>
      </c>
      <c r="T2168" s="15">
        <v>1890524.84</v>
      </c>
      <c r="U2168" s="22">
        <f t="shared" si="165"/>
        <v>1633150.9200000002</v>
      </c>
      <c r="V2168" s="23">
        <f t="shared" si="166"/>
        <v>0.13613887242021105</v>
      </c>
      <c r="W2168" s="24">
        <f>Parametros!$B$4*H2168+Parametros!$B$5*K2168*100+Parametros!$B$6*P2168+Parametros!$B$7*(1-L2168)*100</f>
        <v>84.728999999999999</v>
      </c>
      <c r="X2168" s="16">
        <f>INDEX('Tasa Referencia'!$B$2:$B$37,MATCH(B2168,'Tasa Referencia'!$A$2:$A$37,0))</f>
        <v>0.1132</v>
      </c>
      <c r="Y2168" s="16">
        <f>INDEX('Catalogo Proveedores'!$N$2:$N$101,MATCH(A2168,'Catalogo Proveedores'!$A$2:$A$101,0))</f>
        <v>0.04</v>
      </c>
      <c r="Z2168" s="14">
        <v>-3.0999999999999999E-3</v>
      </c>
      <c r="AA2168" s="16">
        <f t="shared" si="167"/>
        <v>0.15010000000000001</v>
      </c>
      <c r="AB2168" s="25">
        <f t="shared" si="168"/>
        <v>1.172224789519527E-2</v>
      </c>
      <c r="AC2168" s="23">
        <f t="shared" si="169"/>
        <v>0.12441662452501578</v>
      </c>
    </row>
    <row r="2169" spans="1:29" x14ac:dyDescent="0.3">
      <c r="A2169" s="4" t="s">
        <v>197</v>
      </c>
      <c r="B2169" s="18">
        <v>45139</v>
      </c>
      <c r="C2169" s="4" t="s">
        <v>279</v>
      </c>
      <c r="D2169" s="4">
        <v>8</v>
      </c>
      <c r="E2169" s="15">
        <v>1672600.9</v>
      </c>
      <c r="F2169" s="19">
        <v>1.0982000000000001</v>
      </c>
      <c r="G2169" s="20">
        <v>0</v>
      </c>
      <c r="H2169" s="4">
        <v>80.900000000000006</v>
      </c>
      <c r="I2169" s="4">
        <v>8</v>
      </c>
      <c r="J2169" s="4">
        <v>0</v>
      </c>
      <c r="K2169" s="21">
        <v>0.98609999999999998</v>
      </c>
      <c r="L2169" s="21">
        <v>9.5000000000000001E-2</v>
      </c>
      <c r="M2169" s="4">
        <v>0</v>
      </c>
      <c r="N2169" s="4">
        <v>0</v>
      </c>
      <c r="O2169" s="4">
        <v>0</v>
      </c>
      <c r="P2169" s="4">
        <v>68.2</v>
      </c>
      <c r="Q2169" s="15">
        <v>0</v>
      </c>
      <c r="R2169" s="15">
        <v>66963.17</v>
      </c>
      <c r="S2169" s="15">
        <v>14301.21</v>
      </c>
      <c r="T2169" s="15">
        <v>1880961.79</v>
      </c>
      <c r="U2169" s="22">
        <f t="shared" si="165"/>
        <v>1725262.8599999999</v>
      </c>
      <c r="V2169" s="23">
        <f t="shared" si="166"/>
        <v>8.2776232259348645E-2</v>
      </c>
      <c r="W2169" s="24">
        <f>Parametros!$B$4*H2169+Parametros!$B$5*K2169*100+Parametros!$B$6*P2169+Parametros!$B$7*(1-L2169)*100</f>
        <v>85.113</v>
      </c>
      <c r="X2169" s="16">
        <f>INDEX('Tasa Referencia'!$B$2:$B$37,MATCH(B2169,'Tasa Referencia'!$A$2:$A$37,0))</f>
        <v>0.1124</v>
      </c>
      <c r="Y2169" s="16">
        <f>INDEX('Catalogo Proveedores'!$N$2:$N$101,MATCH(A2169,'Catalogo Proveedores'!$A$2:$A$101,0))</f>
        <v>0.04</v>
      </c>
      <c r="Z2169" s="14">
        <v>-3.0300000000000001E-3</v>
      </c>
      <c r="AA2169" s="16">
        <f t="shared" si="167"/>
        <v>0.14937</v>
      </c>
      <c r="AB2169" s="25">
        <f t="shared" si="168"/>
        <v>1.1668718333505579E-2</v>
      </c>
      <c r="AC2169" s="23">
        <f t="shared" si="169"/>
        <v>7.1107513925843066E-2</v>
      </c>
    </row>
    <row r="2170" spans="1:29" x14ac:dyDescent="0.3">
      <c r="A2170" s="4" t="s">
        <v>197</v>
      </c>
      <c r="B2170" s="18">
        <v>45170</v>
      </c>
      <c r="C2170" s="4" t="s">
        <v>279</v>
      </c>
      <c r="D2170" s="4">
        <v>9</v>
      </c>
      <c r="E2170" s="15">
        <v>1524489.85</v>
      </c>
      <c r="F2170" s="19">
        <v>1.0982000000000001</v>
      </c>
      <c r="G2170" s="20">
        <v>0</v>
      </c>
      <c r="H2170" s="4">
        <v>81</v>
      </c>
      <c r="I2170" s="4">
        <v>8</v>
      </c>
      <c r="J2170" s="4">
        <v>0</v>
      </c>
      <c r="K2170" s="21">
        <v>1</v>
      </c>
      <c r="L2170" s="21">
        <v>5.7099999999999998E-2</v>
      </c>
      <c r="M2170" s="4">
        <v>0</v>
      </c>
      <c r="N2170" s="4">
        <v>0</v>
      </c>
      <c r="O2170" s="4">
        <v>0</v>
      </c>
      <c r="P2170" s="4">
        <v>67.099999999999994</v>
      </c>
      <c r="Q2170" s="15">
        <v>0</v>
      </c>
      <c r="R2170" s="15">
        <v>53460.35</v>
      </c>
      <c r="S2170" s="15">
        <v>7833.69</v>
      </c>
      <c r="T2170" s="15">
        <v>1774529.82</v>
      </c>
      <c r="U2170" s="22">
        <f t="shared" si="165"/>
        <v>1570116.5100000002</v>
      </c>
      <c r="V2170" s="23">
        <f t="shared" si="166"/>
        <v>0.1151929416435503</v>
      </c>
      <c r="W2170" s="24">
        <f>Parametros!$B$4*H2170+Parametros!$B$5*K2170*100+Parametros!$B$6*P2170+Parametros!$B$7*(1-L2170)*100</f>
        <v>85.913499999999999</v>
      </c>
      <c r="X2170" s="16">
        <f>INDEX('Tasa Referencia'!$B$2:$B$37,MATCH(B2170,'Tasa Referencia'!$A$2:$A$37,0))</f>
        <v>0.1134</v>
      </c>
      <c r="Y2170" s="16">
        <f>INDEX('Catalogo Proveedores'!$N$2:$N$101,MATCH(A2170,'Catalogo Proveedores'!$A$2:$A$101,0))</f>
        <v>0.04</v>
      </c>
      <c r="Z2170" s="14">
        <v>-2.99E-3</v>
      </c>
      <c r="AA2170" s="16">
        <f t="shared" si="167"/>
        <v>0.15041000000000002</v>
      </c>
      <c r="AB2170" s="25">
        <f t="shared" si="168"/>
        <v>1.1744970206095218E-2</v>
      </c>
      <c r="AC2170" s="23">
        <f t="shared" si="169"/>
        <v>0.10344797143745509</v>
      </c>
    </row>
    <row r="2171" spans="1:29" x14ac:dyDescent="0.3">
      <c r="A2171" s="4" t="s">
        <v>197</v>
      </c>
      <c r="B2171" s="18">
        <v>45200</v>
      </c>
      <c r="C2171" s="4" t="s">
        <v>279</v>
      </c>
      <c r="D2171" s="4">
        <v>10</v>
      </c>
      <c r="E2171" s="15">
        <v>1380311.38</v>
      </c>
      <c r="F2171" s="19">
        <v>1.0982000000000001</v>
      </c>
      <c r="G2171" s="20">
        <v>0</v>
      </c>
      <c r="H2171" s="4">
        <v>76.3</v>
      </c>
      <c r="I2171" s="4">
        <v>9</v>
      </c>
      <c r="J2171" s="4">
        <v>3</v>
      </c>
      <c r="K2171" s="21">
        <v>0.70169999999999999</v>
      </c>
      <c r="L2171" s="21">
        <v>8.9399999999999993E-2</v>
      </c>
      <c r="M2171" s="4">
        <v>3</v>
      </c>
      <c r="N2171" s="4">
        <v>3</v>
      </c>
      <c r="O2171" s="4">
        <v>130.6</v>
      </c>
      <c r="P2171" s="4">
        <v>75.900000000000006</v>
      </c>
      <c r="Q2171" s="15">
        <v>927796.12</v>
      </c>
      <c r="R2171" s="15">
        <v>85808.11</v>
      </c>
      <c r="S2171" s="15">
        <v>13596</v>
      </c>
      <c r="T2171" s="15">
        <v>1325568.8799999999</v>
      </c>
      <c r="U2171" s="22">
        <f t="shared" si="165"/>
        <v>2380319.61</v>
      </c>
      <c r="V2171" s="23">
        <f t="shared" si="166"/>
        <v>-0.79569665968621717</v>
      </c>
      <c r="W2171" s="24">
        <f>Parametros!$B$4*H2171+Parametros!$B$5*K2171*100+Parametros!$B$6*P2171+Parametros!$B$7*(1-L2171)*100</f>
        <v>76.594999999999999</v>
      </c>
      <c r="X2171" s="16">
        <f>INDEX('Tasa Referencia'!$B$2:$B$37,MATCH(B2171,'Tasa Referencia'!$A$2:$A$37,0))</f>
        <v>0.1103</v>
      </c>
      <c r="Y2171" s="16">
        <f>INDEX('Catalogo Proveedores'!$N$2:$N$101,MATCH(A2171,'Catalogo Proveedores'!$A$2:$A$101,0))</f>
        <v>0.04</v>
      </c>
      <c r="Z2171" s="14">
        <v>1E-3</v>
      </c>
      <c r="AA2171" s="16">
        <f t="shared" si="167"/>
        <v>0.15129999999999999</v>
      </c>
      <c r="AB2171" s="25">
        <f t="shared" si="168"/>
        <v>1.1810174053362488E-2</v>
      </c>
      <c r="AC2171" s="23">
        <f t="shared" si="169"/>
        <v>-0.80750683373957965</v>
      </c>
    </row>
    <row r="2172" spans="1:29" x14ac:dyDescent="0.3">
      <c r="A2172" s="4" t="s">
        <v>197</v>
      </c>
      <c r="B2172" s="18">
        <v>45231</v>
      </c>
      <c r="C2172" s="4" t="s">
        <v>279</v>
      </c>
      <c r="D2172" s="4">
        <v>11</v>
      </c>
      <c r="E2172" s="15">
        <v>1481738.53</v>
      </c>
      <c r="F2172" s="19">
        <v>1.0982000000000001</v>
      </c>
      <c r="G2172" s="20">
        <v>0</v>
      </c>
      <c r="H2172" s="4">
        <v>74.5</v>
      </c>
      <c r="I2172" s="4">
        <v>9</v>
      </c>
      <c r="J2172" s="4">
        <v>1</v>
      </c>
      <c r="K2172" s="21">
        <v>0.91639999999999999</v>
      </c>
      <c r="L2172" s="21">
        <v>0.1384</v>
      </c>
      <c r="M2172" s="4">
        <v>1</v>
      </c>
      <c r="N2172" s="4">
        <v>1</v>
      </c>
      <c r="O2172" s="4">
        <v>4.2</v>
      </c>
      <c r="P2172" s="4">
        <v>72.400000000000006</v>
      </c>
      <c r="Q2172" s="15">
        <v>29616.560000000001</v>
      </c>
      <c r="R2172" s="15">
        <v>103648.25</v>
      </c>
      <c r="S2172" s="15">
        <v>19352.04</v>
      </c>
      <c r="T2172" s="15">
        <v>1581113.77</v>
      </c>
      <c r="U2172" s="22">
        <f t="shared" si="165"/>
        <v>1595651.3</v>
      </c>
      <c r="V2172" s="23">
        <f t="shared" si="166"/>
        <v>-9.1944869976055086E-3</v>
      </c>
      <c r="W2172" s="24">
        <f>Parametros!$B$4*H2172+Parametros!$B$5*K2172*100+Parametros!$B$6*P2172+Parametros!$B$7*(1-L2172)*100</f>
        <v>80.971000000000004</v>
      </c>
      <c r="X2172" s="16">
        <f>INDEX('Tasa Referencia'!$B$2:$B$37,MATCH(B2172,'Tasa Referencia'!$A$2:$A$37,0))</f>
        <v>0.1144</v>
      </c>
      <c r="Y2172" s="16">
        <f>INDEX('Catalogo Proveedores'!$N$2:$N$101,MATCH(A2172,'Catalogo Proveedores'!$A$2:$A$101,0))</f>
        <v>0.04</v>
      </c>
      <c r="Z2172" s="14">
        <v>9.3999999999999997E-4</v>
      </c>
      <c r="AA2172" s="16">
        <f t="shared" si="167"/>
        <v>0.15534000000000001</v>
      </c>
      <c r="AB2172" s="25">
        <f t="shared" si="168"/>
        <v>1.2105575876382835E-2</v>
      </c>
      <c r="AC2172" s="23">
        <f t="shared" si="169"/>
        <v>-2.1300062873988342E-2</v>
      </c>
    </row>
    <row r="2173" spans="1:29" x14ac:dyDescent="0.3">
      <c r="A2173" s="4" t="s">
        <v>197</v>
      </c>
      <c r="B2173" s="18">
        <v>45261</v>
      </c>
      <c r="C2173" s="4" t="s">
        <v>279</v>
      </c>
      <c r="D2173" s="4">
        <v>12</v>
      </c>
      <c r="E2173" s="15">
        <v>1402351.96</v>
      </c>
      <c r="F2173" s="19">
        <v>1.0982000000000001</v>
      </c>
      <c r="G2173" s="20">
        <v>0</v>
      </c>
      <c r="H2173" s="4">
        <v>72.900000000000006</v>
      </c>
      <c r="I2173" s="4">
        <v>8</v>
      </c>
      <c r="J2173" s="4">
        <v>0</v>
      </c>
      <c r="K2173" s="21">
        <v>0.95369999999999999</v>
      </c>
      <c r="L2173" s="21">
        <v>6.1499999999999999E-2</v>
      </c>
      <c r="M2173" s="4">
        <v>0</v>
      </c>
      <c r="N2173" s="4">
        <v>0</v>
      </c>
      <c r="O2173" s="4">
        <v>0</v>
      </c>
      <c r="P2173" s="4">
        <v>72.7</v>
      </c>
      <c r="Q2173" s="15">
        <v>0</v>
      </c>
      <c r="R2173" s="15">
        <v>39250.639999999999</v>
      </c>
      <c r="S2173" s="15">
        <v>7760.8</v>
      </c>
      <c r="T2173" s="15">
        <v>1647682.8</v>
      </c>
      <c r="U2173" s="22">
        <f t="shared" si="165"/>
        <v>1433841.7999999998</v>
      </c>
      <c r="V2173" s="23">
        <f t="shared" si="166"/>
        <v>0.12978286840161238</v>
      </c>
      <c r="W2173" s="24">
        <f>Parametros!$B$4*H2173+Parametros!$B$5*K2173*100+Parametros!$B$6*P2173+Parametros!$B$7*(1-L2173)*100</f>
        <v>82.743499999999997</v>
      </c>
      <c r="X2173" s="16">
        <f>INDEX('Tasa Referencia'!$B$2:$B$37,MATCH(B2173,'Tasa Referencia'!$A$2:$A$37,0))</f>
        <v>0.1124</v>
      </c>
      <c r="Y2173" s="16">
        <f>INDEX('Catalogo Proveedores'!$N$2:$N$101,MATCH(A2173,'Catalogo Proveedores'!$A$2:$A$101,0))</f>
        <v>0.04</v>
      </c>
      <c r="Z2173" s="14">
        <v>-1.33E-3</v>
      </c>
      <c r="AA2173" s="16">
        <f t="shared" si="167"/>
        <v>0.15107000000000001</v>
      </c>
      <c r="AB2173" s="25">
        <f t="shared" si="168"/>
        <v>1.1793328049497509E-2</v>
      </c>
      <c r="AC2173" s="23">
        <f t="shared" si="169"/>
        <v>0.11798954035211487</v>
      </c>
    </row>
    <row r="2174" spans="1:29" x14ac:dyDescent="0.3">
      <c r="A2174" s="4" t="s">
        <v>197</v>
      </c>
      <c r="B2174" s="18">
        <v>45292</v>
      </c>
      <c r="C2174" s="4" t="s">
        <v>281</v>
      </c>
      <c r="D2174" s="4">
        <v>1</v>
      </c>
      <c r="E2174" s="15">
        <v>1568367.31</v>
      </c>
      <c r="F2174" s="19">
        <v>1.0982000000000001</v>
      </c>
      <c r="G2174" s="20">
        <v>0</v>
      </c>
      <c r="H2174" s="4">
        <v>77.3</v>
      </c>
      <c r="I2174" s="4">
        <v>10</v>
      </c>
      <c r="J2174" s="4">
        <v>0</v>
      </c>
      <c r="K2174" s="21">
        <v>0.99560000000000004</v>
      </c>
      <c r="L2174" s="21">
        <v>7.1999999999999995E-2</v>
      </c>
      <c r="M2174" s="4">
        <v>0</v>
      </c>
      <c r="N2174" s="4">
        <v>0</v>
      </c>
      <c r="O2174" s="4">
        <v>0</v>
      </c>
      <c r="P2174" s="4">
        <v>74.099999999999994</v>
      </c>
      <c r="Q2174" s="15">
        <v>0</v>
      </c>
      <c r="R2174" s="15">
        <v>65496.68</v>
      </c>
      <c r="S2174" s="15">
        <v>10157.9</v>
      </c>
      <c r="T2174" s="15">
        <v>1777992.51</v>
      </c>
      <c r="U2174" s="22">
        <f t="shared" si="165"/>
        <v>1623706.09</v>
      </c>
      <c r="V2174" s="23">
        <f t="shared" si="166"/>
        <v>8.6775629892839046E-2</v>
      </c>
      <c r="W2174" s="24">
        <f>Parametros!$B$4*H2174+Parametros!$B$5*K2174*100+Parametros!$B$6*P2174+Parametros!$B$7*(1-L2174)*100</f>
        <v>85.662999999999997</v>
      </c>
      <c r="X2174" s="16">
        <f>INDEX('Tasa Referencia'!$B$2:$B$37,MATCH(B2174,'Tasa Referencia'!$A$2:$A$37,0))</f>
        <v>0.1133</v>
      </c>
      <c r="Y2174" s="16">
        <f>INDEX('Catalogo Proveedores'!$N$2:$N$101,MATCH(A2174,'Catalogo Proveedores'!$A$2:$A$101,0))</f>
        <v>0.04</v>
      </c>
      <c r="Z2174" s="14">
        <v>1.6100000000000001E-3</v>
      </c>
      <c r="AA2174" s="16">
        <f t="shared" si="167"/>
        <v>0.15490999999999999</v>
      </c>
      <c r="AB2174" s="25">
        <f t="shared" si="168"/>
        <v>1.2074179660069184E-2</v>
      </c>
      <c r="AC2174" s="23">
        <f t="shared" si="169"/>
        <v>7.4701450232769862E-2</v>
      </c>
    </row>
    <row r="2175" spans="1:29" x14ac:dyDescent="0.3">
      <c r="A2175" s="4" t="s">
        <v>197</v>
      </c>
      <c r="B2175" s="18">
        <v>45323</v>
      </c>
      <c r="C2175" s="4" t="s">
        <v>281</v>
      </c>
      <c r="D2175" s="4">
        <v>2</v>
      </c>
      <c r="E2175" s="15">
        <v>1657328.86</v>
      </c>
      <c r="F2175" s="19">
        <v>1.1930000000000001</v>
      </c>
      <c r="G2175" s="20">
        <v>8.6300000000000002E-2</v>
      </c>
      <c r="H2175" s="4">
        <v>75.599999999999994</v>
      </c>
      <c r="I2175" s="4">
        <v>11</v>
      </c>
      <c r="J2175" s="4">
        <v>1</v>
      </c>
      <c r="K2175" s="21">
        <v>0.89400000000000002</v>
      </c>
      <c r="L2175" s="21">
        <v>0.1391</v>
      </c>
      <c r="M2175" s="4">
        <v>0</v>
      </c>
      <c r="N2175" s="4">
        <v>2</v>
      </c>
      <c r="O2175" s="4">
        <v>127</v>
      </c>
      <c r="P2175" s="4">
        <v>69.099999999999994</v>
      </c>
      <c r="Q2175" s="15">
        <v>600887.02</v>
      </c>
      <c r="R2175" s="15">
        <v>71905.37</v>
      </c>
      <c r="S2175" s="15">
        <v>21735.33</v>
      </c>
      <c r="T2175" s="15">
        <v>1785201.06</v>
      </c>
      <c r="U2175" s="22">
        <f t="shared" si="165"/>
        <v>2308385.92</v>
      </c>
      <c r="V2175" s="23">
        <f t="shared" si="166"/>
        <v>-0.29306775114731326</v>
      </c>
      <c r="W2175" s="24">
        <f>Parametros!$B$4*H2175+Parametros!$B$5*K2175*100+Parametros!$B$6*P2175+Parametros!$B$7*(1-L2175)*100</f>
        <v>80.013499999999993</v>
      </c>
      <c r="X2175" s="16">
        <f>INDEX('Tasa Referencia'!$B$2:$B$37,MATCH(B2175,'Tasa Referencia'!$A$2:$A$37,0))</f>
        <v>0.1123</v>
      </c>
      <c r="Y2175" s="16">
        <f>INDEX('Catalogo Proveedores'!$N$2:$N$101,MATCH(A2175,'Catalogo Proveedores'!$A$2:$A$101,0))</f>
        <v>0.04</v>
      </c>
      <c r="Z2175" s="14">
        <v>5.8300000000000001E-3</v>
      </c>
      <c r="AA2175" s="16">
        <f t="shared" si="167"/>
        <v>0.15812999999999999</v>
      </c>
      <c r="AB2175" s="25">
        <f t="shared" si="168"/>
        <v>1.2309026373523935E-2</v>
      </c>
      <c r="AC2175" s="23">
        <f t="shared" si="169"/>
        <v>-0.30537677752083719</v>
      </c>
    </row>
    <row r="2176" spans="1:29" x14ac:dyDescent="0.3">
      <c r="A2176" s="4" t="s">
        <v>197</v>
      </c>
      <c r="B2176" s="18">
        <v>45352</v>
      </c>
      <c r="C2176" s="4" t="s">
        <v>281</v>
      </c>
      <c r="D2176" s="4">
        <v>3</v>
      </c>
      <c r="E2176" s="15">
        <v>1742250.29</v>
      </c>
      <c r="F2176" s="19">
        <v>1.1930000000000001</v>
      </c>
      <c r="G2176" s="20">
        <v>0</v>
      </c>
      <c r="H2176" s="4">
        <v>73.900000000000006</v>
      </c>
      <c r="I2176" s="4">
        <v>12</v>
      </c>
      <c r="J2176" s="4">
        <v>0</v>
      </c>
      <c r="K2176" s="21">
        <v>0.97970000000000002</v>
      </c>
      <c r="L2176" s="21">
        <v>6.2199999999999998E-2</v>
      </c>
      <c r="M2176" s="4">
        <v>1</v>
      </c>
      <c r="N2176" s="4">
        <v>0</v>
      </c>
      <c r="O2176" s="4">
        <v>0</v>
      </c>
      <c r="P2176" s="4">
        <v>74.400000000000006</v>
      </c>
      <c r="Q2176" s="15">
        <v>5515.65</v>
      </c>
      <c r="R2176" s="15">
        <v>46834.61</v>
      </c>
      <c r="S2176" s="15">
        <v>9747.32</v>
      </c>
      <c r="T2176" s="15">
        <v>1935444.53</v>
      </c>
      <c r="U2176" s="22">
        <f t="shared" si="165"/>
        <v>1784853.23</v>
      </c>
      <c r="V2176" s="23">
        <f t="shared" si="166"/>
        <v>7.7807086519808472E-2</v>
      </c>
      <c r="W2176" s="24">
        <f>Parametros!$B$4*H2176+Parametros!$B$5*K2176*100+Parametros!$B$6*P2176+Parametros!$B$7*(1-L2176)*100</f>
        <v>84.202999999999989</v>
      </c>
      <c r="X2176" s="16">
        <f>INDEX('Tasa Referencia'!$B$2:$B$37,MATCH(B2176,'Tasa Referencia'!$A$2:$A$37,0))</f>
        <v>0.1101</v>
      </c>
      <c r="Y2176" s="16">
        <f>INDEX('Catalogo Proveedores'!$N$2:$N$101,MATCH(A2176,'Catalogo Proveedores'!$A$2:$A$101,0))</f>
        <v>0.04</v>
      </c>
      <c r="Z2176" s="14">
        <v>1.1E-4</v>
      </c>
      <c r="AA2176" s="16">
        <f t="shared" si="167"/>
        <v>0.15021000000000001</v>
      </c>
      <c r="AB2176" s="25">
        <f t="shared" si="168"/>
        <v>1.1730311293232765E-2</v>
      </c>
      <c r="AC2176" s="23">
        <f t="shared" si="169"/>
        <v>6.6076775226575707E-2</v>
      </c>
    </row>
    <row r="2177" spans="1:29" x14ac:dyDescent="0.3">
      <c r="A2177" s="4" t="s">
        <v>197</v>
      </c>
      <c r="B2177" s="18">
        <v>45383</v>
      </c>
      <c r="C2177" s="4" t="s">
        <v>281</v>
      </c>
      <c r="D2177" s="4">
        <v>4</v>
      </c>
      <c r="E2177" s="15">
        <v>1777905.69</v>
      </c>
      <c r="F2177" s="19">
        <v>1.1930000000000001</v>
      </c>
      <c r="G2177" s="20">
        <v>0</v>
      </c>
      <c r="H2177" s="4">
        <v>77.099999999999994</v>
      </c>
      <c r="I2177" s="4">
        <v>8</v>
      </c>
      <c r="J2177" s="4">
        <v>0</v>
      </c>
      <c r="K2177" s="21">
        <v>1</v>
      </c>
      <c r="L2177" s="21">
        <v>0.13100000000000001</v>
      </c>
      <c r="M2177" s="4">
        <v>0</v>
      </c>
      <c r="N2177" s="4">
        <v>0</v>
      </c>
      <c r="O2177" s="4">
        <v>0</v>
      </c>
      <c r="P2177" s="4">
        <v>71.2</v>
      </c>
      <c r="Q2177" s="15">
        <v>0</v>
      </c>
      <c r="R2177" s="15">
        <v>152699.85</v>
      </c>
      <c r="S2177" s="15">
        <v>20968.36</v>
      </c>
      <c r="T2177" s="15">
        <v>1970886.31</v>
      </c>
      <c r="U2177" s="22">
        <f t="shared" si="165"/>
        <v>1909637.18</v>
      </c>
      <c r="V2177" s="23">
        <f t="shared" si="166"/>
        <v>3.1076947304991998E-2</v>
      </c>
      <c r="W2177" s="24">
        <f>Parametros!$B$4*H2177+Parametros!$B$5*K2177*100+Parametros!$B$6*P2177+Parametros!$B$7*(1-L2177)*100</f>
        <v>84.259999999999991</v>
      </c>
      <c r="X2177" s="16">
        <f>INDEX('Tasa Referencia'!$B$2:$B$37,MATCH(B2177,'Tasa Referencia'!$A$2:$A$37,0))</f>
        <v>0.10920000000000001</v>
      </c>
      <c r="Y2177" s="16">
        <f>INDEX('Catalogo Proveedores'!$N$2:$N$101,MATCH(A2177,'Catalogo Proveedores'!$A$2:$A$101,0))</f>
        <v>0.04</v>
      </c>
      <c r="Z2177" s="14">
        <v>-4.1599999999999996E-3</v>
      </c>
      <c r="AA2177" s="16">
        <f t="shared" si="167"/>
        <v>0.14504</v>
      </c>
      <c r="AB2177" s="25">
        <f t="shared" si="168"/>
        <v>1.1350565234420351E-2</v>
      </c>
      <c r="AC2177" s="23">
        <f t="shared" si="169"/>
        <v>1.9726382070571646E-2</v>
      </c>
    </row>
    <row r="2178" spans="1:29" x14ac:dyDescent="0.3">
      <c r="A2178" s="4" t="s">
        <v>197</v>
      </c>
      <c r="B2178" s="18">
        <v>45413</v>
      </c>
      <c r="C2178" s="4" t="s">
        <v>281</v>
      </c>
      <c r="D2178" s="4">
        <v>5</v>
      </c>
      <c r="E2178" s="15">
        <v>1823524.06</v>
      </c>
      <c r="F2178" s="19">
        <v>1.1930000000000001</v>
      </c>
      <c r="G2178" s="20">
        <v>0</v>
      </c>
      <c r="H2178" s="4">
        <v>74.599999999999994</v>
      </c>
      <c r="I2178" s="4">
        <v>12</v>
      </c>
      <c r="J2178" s="4">
        <v>2</v>
      </c>
      <c r="K2178" s="21">
        <v>0.80900000000000005</v>
      </c>
      <c r="L2178" s="21">
        <v>0.1062</v>
      </c>
      <c r="M2178" s="4">
        <v>1</v>
      </c>
      <c r="N2178" s="4">
        <v>0</v>
      </c>
      <c r="O2178" s="4">
        <v>0</v>
      </c>
      <c r="P2178" s="4">
        <v>74.7</v>
      </c>
      <c r="Q2178" s="15">
        <v>6626.8</v>
      </c>
      <c r="R2178" s="15">
        <v>98962.81</v>
      </c>
      <c r="S2178" s="15">
        <v>19623.29</v>
      </c>
      <c r="T2178" s="15">
        <v>1884055.44</v>
      </c>
      <c r="U2178" s="22">
        <f t="shared" ref="U2178:U2241" si="170">E2178+Q2178+R2178-S2178</f>
        <v>1909490.3800000001</v>
      </c>
      <c r="V2178" s="23">
        <f t="shared" ref="V2178:V2241" si="171">IF(T2178=0,0,(T2178-U2178)/T2178)</f>
        <v>-1.3500101674290528E-2</v>
      </c>
      <c r="W2178" s="24">
        <f>Parametros!$B$4*H2178+Parametros!$B$5*K2178*100+Parametros!$B$6*P2178+Parametros!$B$7*(1-L2178)*100</f>
        <v>78.72699999999999</v>
      </c>
      <c r="X2178" s="16">
        <f>INDEX('Tasa Referencia'!$B$2:$B$37,MATCH(B2178,'Tasa Referencia'!$A$2:$A$37,0))</f>
        <v>0.1077</v>
      </c>
      <c r="Y2178" s="16">
        <f>INDEX('Catalogo Proveedores'!$N$2:$N$101,MATCH(A2178,'Catalogo Proveedores'!$A$2:$A$101,0))</f>
        <v>0.04</v>
      </c>
      <c r="Z2178" s="14">
        <v>-3.0799999999999998E-3</v>
      </c>
      <c r="AA2178" s="16">
        <f t="shared" ref="AA2178:AA2241" si="172">X2178+Y2178+Z2178</f>
        <v>0.14462</v>
      </c>
      <c r="AB2178" s="25">
        <f t="shared" ref="AB2178:AB2241" si="173">(1+AA2178)^(1/12)-1</f>
        <v>1.1319646469975631E-2</v>
      </c>
      <c r="AC2178" s="23">
        <f t="shared" ref="AC2178:AC2241" si="174">V2178-AB2178</f>
        <v>-2.4819748144266157E-2</v>
      </c>
    </row>
    <row r="2179" spans="1:29" x14ac:dyDescent="0.3">
      <c r="A2179" s="4" t="s">
        <v>197</v>
      </c>
      <c r="B2179" s="18">
        <v>45444</v>
      </c>
      <c r="C2179" s="4" t="s">
        <v>281</v>
      </c>
      <c r="D2179" s="4">
        <v>6</v>
      </c>
      <c r="E2179" s="15">
        <v>1946683.41</v>
      </c>
      <c r="F2179" s="19">
        <v>1.1930000000000001</v>
      </c>
      <c r="G2179" s="20">
        <v>0</v>
      </c>
      <c r="H2179" s="4">
        <v>74.7</v>
      </c>
      <c r="I2179" s="4">
        <v>12</v>
      </c>
      <c r="J2179" s="4">
        <v>0</v>
      </c>
      <c r="K2179" s="21">
        <v>0.96319999999999995</v>
      </c>
      <c r="L2179" s="21">
        <v>0.1143</v>
      </c>
      <c r="M2179" s="4">
        <v>0</v>
      </c>
      <c r="N2179" s="4">
        <v>0</v>
      </c>
      <c r="O2179" s="4">
        <v>0</v>
      </c>
      <c r="P2179" s="4">
        <v>71.400000000000006</v>
      </c>
      <c r="Q2179" s="15">
        <v>0</v>
      </c>
      <c r="R2179" s="15">
        <v>69173.13</v>
      </c>
      <c r="S2179" s="15">
        <v>20031.47</v>
      </c>
      <c r="T2179" s="15">
        <v>2246884.12</v>
      </c>
      <c r="U2179" s="22">
        <f t="shared" si="170"/>
        <v>1995825.07</v>
      </c>
      <c r="V2179" s="23">
        <f t="shared" si="171"/>
        <v>0.11173653672891685</v>
      </c>
      <c r="W2179" s="24">
        <f>Parametros!$B$4*H2179+Parametros!$B$5*K2179*100+Parametros!$B$6*P2179+Parametros!$B$7*(1-L2179)*100</f>
        <v>82.606499999999997</v>
      </c>
      <c r="X2179" s="16">
        <f>INDEX('Tasa Referencia'!$B$2:$B$37,MATCH(B2179,'Tasa Referencia'!$A$2:$A$37,0))</f>
        <v>0.1045</v>
      </c>
      <c r="Y2179" s="16">
        <f>INDEX('Catalogo Proveedores'!$N$2:$N$101,MATCH(A2179,'Catalogo Proveedores'!$A$2:$A$101,0))</f>
        <v>0.04</v>
      </c>
      <c r="Z2179" s="14">
        <v>-5.5799999999999999E-3</v>
      </c>
      <c r="AA2179" s="16">
        <f t="shared" si="172"/>
        <v>0.13891999999999999</v>
      </c>
      <c r="AB2179" s="25">
        <f t="shared" si="173"/>
        <v>1.0899003153161058E-2</v>
      </c>
      <c r="AC2179" s="23">
        <f t="shared" si="174"/>
        <v>0.1008375335757558</v>
      </c>
    </row>
    <row r="2180" spans="1:29" x14ac:dyDescent="0.3">
      <c r="A2180" s="4" t="s">
        <v>197</v>
      </c>
      <c r="B2180" s="18">
        <v>45474</v>
      </c>
      <c r="C2180" s="4" t="s">
        <v>281</v>
      </c>
      <c r="D2180" s="4">
        <v>7</v>
      </c>
      <c r="E2180" s="15">
        <v>1856879.04</v>
      </c>
      <c r="F2180" s="19">
        <v>1.2421</v>
      </c>
      <c r="G2180" s="20">
        <v>4.1200000000000001E-2</v>
      </c>
      <c r="H2180" s="4">
        <v>77</v>
      </c>
      <c r="I2180" s="4">
        <v>8</v>
      </c>
      <c r="J2180" s="4">
        <v>0</v>
      </c>
      <c r="K2180" s="21">
        <v>0.96330000000000005</v>
      </c>
      <c r="L2180" s="21">
        <v>0.1234</v>
      </c>
      <c r="M2180" s="4">
        <v>1</v>
      </c>
      <c r="N2180" s="4">
        <v>0</v>
      </c>
      <c r="O2180" s="4">
        <v>0</v>
      </c>
      <c r="P2180" s="4">
        <v>69.099999999999994</v>
      </c>
      <c r="Q2180" s="15">
        <v>14381.96</v>
      </c>
      <c r="R2180" s="15">
        <v>145508.9</v>
      </c>
      <c r="S2180" s="15">
        <v>20620.79</v>
      </c>
      <c r="T2180" s="15">
        <v>2221728.04</v>
      </c>
      <c r="U2180" s="22">
        <f t="shared" si="170"/>
        <v>1996149.1099999999</v>
      </c>
      <c r="V2180" s="23">
        <f t="shared" si="171"/>
        <v>0.10153309763331797</v>
      </c>
      <c r="W2180" s="24">
        <f>Parametros!$B$4*H2180+Parametros!$B$5*K2180*100+Parametros!$B$6*P2180+Parametros!$B$7*(1-L2180)*100</f>
        <v>82.818000000000012</v>
      </c>
      <c r="X2180" s="16">
        <f>INDEX('Tasa Referencia'!$B$2:$B$37,MATCH(B2180,'Tasa Referencia'!$A$2:$A$37,0))</f>
        <v>0.1027</v>
      </c>
      <c r="Y2180" s="16">
        <f>INDEX('Catalogo Proveedores'!$N$2:$N$101,MATCH(A2180,'Catalogo Proveedores'!$A$2:$A$101,0))</f>
        <v>0.04</v>
      </c>
      <c r="Z2180" s="14">
        <v>-8.8100000000000001E-3</v>
      </c>
      <c r="AA2180" s="16">
        <f t="shared" si="172"/>
        <v>0.13388999999999998</v>
      </c>
      <c r="AB2180" s="25">
        <f t="shared" si="173"/>
        <v>1.052619793090126E-2</v>
      </c>
      <c r="AC2180" s="23">
        <f t="shared" si="174"/>
        <v>9.100689970241671E-2</v>
      </c>
    </row>
    <row r="2181" spans="1:29" x14ac:dyDescent="0.3">
      <c r="A2181" s="4" t="s">
        <v>197</v>
      </c>
      <c r="B2181" s="18">
        <v>45505</v>
      </c>
      <c r="C2181" s="4" t="s">
        <v>281</v>
      </c>
      <c r="D2181" s="4">
        <v>8</v>
      </c>
      <c r="E2181" s="15">
        <v>1796121.46</v>
      </c>
      <c r="F2181" s="19">
        <v>1.2421</v>
      </c>
      <c r="G2181" s="20">
        <v>0</v>
      </c>
      <c r="H2181" s="4">
        <v>78.2</v>
      </c>
      <c r="I2181" s="4">
        <v>9</v>
      </c>
      <c r="J2181" s="4">
        <v>0</v>
      </c>
      <c r="K2181" s="21">
        <v>0.94830000000000003</v>
      </c>
      <c r="L2181" s="21">
        <v>0.11609999999999999</v>
      </c>
      <c r="M2181" s="4">
        <v>0</v>
      </c>
      <c r="N2181" s="4">
        <v>0</v>
      </c>
      <c r="O2181" s="4">
        <v>0</v>
      </c>
      <c r="P2181" s="4">
        <v>66.8</v>
      </c>
      <c r="Q2181" s="15">
        <v>0</v>
      </c>
      <c r="R2181" s="15">
        <v>103851.04</v>
      </c>
      <c r="S2181" s="15">
        <v>18760.02</v>
      </c>
      <c r="T2181" s="15">
        <v>1993153.94</v>
      </c>
      <c r="U2181" s="22">
        <f t="shared" si="170"/>
        <v>1881212.48</v>
      </c>
      <c r="V2181" s="23">
        <f t="shared" si="171"/>
        <v>5.6162977557067152E-2</v>
      </c>
      <c r="W2181" s="24">
        <f>Parametros!$B$4*H2181+Parametros!$B$5*K2181*100+Parametros!$B$6*P2181+Parametros!$B$7*(1-L2181)*100</f>
        <v>82.4375</v>
      </c>
      <c r="X2181" s="16">
        <f>INDEX('Tasa Referencia'!$B$2:$B$37,MATCH(B2181,'Tasa Referencia'!$A$2:$A$37,0))</f>
        <v>0.1017</v>
      </c>
      <c r="Y2181" s="16">
        <f>INDEX('Catalogo Proveedores'!$N$2:$N$101,MATCH(A2181,'Catalogo Proveedores'!$A$2:$A$101,0))</f>
        <v>0.04</v>
      </c>
      <c r="Z2181" s="14">
        <v>-4.8999999999999998E-3</v>
      </c>
      <c r="AA2181" s="16">
        <f t="shared" si="172"/>
        <v>0.1368</v>
      </c>
      <c r="AB2181" s="25">
        <f t="shared" si="173"/>
        <v>1.0742060870904568E-2</v>
      </c>
      <c r="AC2181" s="23">
        <f t="shared" si="174"/>
        <v>4.5420916686162584E-2</v>
      </c>
    </row>
    <row r="2182" spans="1:29" x14ac:dyDescent="0.3">
      <c r="A2182" s="4" t="s">
        <v>197</v>
      </c>
      <c r="B2182" s="18">
        <v>45536</v>
      </c>
      <c r="C2182" s="4" t="s">
        <v>281</v>
      </c>
      <c r="D2182" s="4">
        <v>9</v>
      </c>
      <c r="E2182" s="15">
        <v>1689649.57</v>
      </c>
      <c r="F2182" s="19">
        <v>1.2421</v>
      </c>
      <c r="G2182" s="20">
        <v>0</v>
      </c>
      <c r="H2182" s="4">
        <v>79.400000000000006</v>
      </c>
      <c r="I2182" s="4">
        <v>7</v>
      </c>
      <c r="J2182" s="4">
        <v>0</v>
      </c>
      <c r="K2182" s="21">
        <v>1</v>
      </c>
      <c r="L2182" s="21">
        <v>9.8900000000000002E-2</v>
      </c>
      <c r="M2182" s="4">
        <v>0</v>
      </c>
      <c r="N2182" s="4">
        <v>0</v>
      </c>
      <c r="O2182" s="4">
        <v>0</v>
      </c>
      <c r="P2182" s="4">
        <v>70.2</v>
      </c>
      <c r="Q2182" s="15">
        <v>0</v>
      </c>
      <c r="R2182" s="15">
        <v>116637.51</v>
      </c>
      <c r="S2182" s="15">
        <v>15043.79</v>
      </c>
      <c r="T2182" s="15">
        <v>1861714.23</v>
      </c>
      <c r="U2182" s="22">
        <f t="shared" si="170"/>
        <v>1791243.29</v>
      </c>
      <c r="V2182" s="23">
        <f t="shared" si="171"/>
        <v>3.7852715988532751E-2</v>
      </c>
      <c r="W2182" s="24">
        <f>Parametros!$B$4*H2182+Parametros!$B$5*K2182*100+Parametros!$B$6*P2182+Parametros!$B$7*(1-L2182)*100</f>
        <v>85.346499999999992</v>
      </c>
      <c r="X2182" s="16">
        <f>INDEX('Tasa Referencia'!$B$2:$B$37,MATCH(B2182,'Tasa Referencia'!$A$2:$A$37,0))</f>
        <v>9.7900000000000001E-2</v>
      </c>
      <c r="Y2182" s="16">
        <f>INDEX('Catalogo Proveedores'!$N$2:$N$101,MATCH(A2182,'Catalogo Proveedores'!$A$2:$A$101,0))</f>
        <v>0.04</v>
      </c>
      <c r="Z2182" s="14">
        <v>-2.81E-3</v>
      </c>
      <c r="AA2182" s="16">
        <f t="shared" si="172"/>
        <v>0.13508999999999999</v>
      </c>
      <c r="AB2182" s="25">
        <f t="shared" si="173"/>
        <v>1.0615275034273619E-2</v>
      </c>
      <c r="AC2182" s="23">
        <f t="shared" si="174"/>
        <v>2.7237440954259132E-2</v>
      </c>
    </row>
    <row r="2183" spans="1:29" x14ac:dyDescent="0.3">
      <c r="A2183" s="4" t="s">
        <v>197</v>
      </c>
      <c r="B2183" s="18">
        <v>45566</v>
      </c>
      <c r="C2183" s="4" t="s">
        <v>281</v>
      </c>
      <c r="D2183" s="4">
        <v>10</v>
      </c>
      <c r="E2183" s="15">
        <v>1668704.32</v>
      </c>
      <c r="F2183" s="19">
        <v>1.2421</v>
      </c>
      <c r="G2183" s="20">
        <v>0</v>
      </c>
      <c r="H2183" s="4">
        <v>80.5</v>
      </c>
      <c r="I2183" s="4">
        <v>11</v>
      </c>
      <c r="J2183" s="4">
        <v>0</v>
      </c>
      <c r="K2183" s="21">
        <v>1</v>
      </c>
      <c r="L2183" s="21">
        <v>5.8500000000000003E-2</v>
      </c>
      <c r="M2183" s="4">
        <v>0</v>
      </c>
      <c r="N2183" s="4">
        <v>0</v>
      </c>
      <c r="O2183" s="4">
        <v>0</v>
      </c>
      <c r="P2183" s="4">
        <v>76.099999999999994</v>
      </c>
      <c r="Q2183" s="15">
        <v>0</v>
      </c>
      <c r="R2183" s="15">
        <v>65449.65</v>
      </c>
      <c r="S2183" s="15">
        <v>8786.6</v>
      </c>
      <c r="T2183" s="15">
        <v>1949070.04</v>
      </c>
      <c r="U2183" s="22">
        <f t="shared" si="170"/>
        <v>1725367.3699999999</v>
      </c>
      <c r="V2183" s="23">
        <f t="shared" si="171"/>
        <v>0.114774053989358</v>
      </c>
      <c r="W2183" s="24">
        <f>Parametros!$B$4*H2183+Parametros!$B$5*K2183*100+Parametros!$B$6*P2183+Parametros!$B$7*(1-L2183)*100</f>
        <v>87.517499999999998</v>
      </c>
      <c r="X2183" s="16">
        <f>INDEX('Tasa Referencia'!$B$2:$B$37,MATCH(B2183,'Tasa Referencia'!$A$2:$A$37,0))</f>
        <v>9.5200000000000007E-2</v>
      </c>
      <c r="Y2183" s="16">
        <f>INDEX('Catalogo Proveedores'!$N$2:$N$101,MATCH(A2183,'Catalogo Proveedores'!$A$2:$A$101,0))</f>
        <v>0.04</v>
      </c>
      <c r="Z2183" s="14">
        <v>-3.3999999999999998E-3</v>
      </c>
      <c r="AA2183" s="16">
        <f t="shared" si="172"/>
        <v>0.13180000000000003</v>
      </c>
      <c r="AB2183" s="25">
        <f t="shared" si="173"/>
        <v>1.03708487871772E-2</v>
      </c>
      <c r="AC2183" s="23">
        <f t="shared" si="174"/>
        <v>0.1044032052021808</v>
      </c>
    </row>
    <row r="2184" spans="1:29" x14ac:dyDescent="0.3">
      <c r="A2184" s="4" t="s">
        <v>197</v>
      </c>
      <c r="B2184" s="18">
        <v>45597</v>
      </c>
      <c r="C2184" s="4" t="s">
        <v>281</v>
      </c>
      <c r="D2184" s="4">
        <v>11</v>
      </c>
      <c r="E2184" s="15">
        <v>1711162.45</v>
      </c>
      <c r="F2184" s="19">
        <v>1.2421</v>
      </c>
      <c r="G2184" s="20">
        <v>0</v>
      </c>
      <c r="H2184" s="4">
        <v>82.6</v>
      </c>
      <c r="I2184" s="4">
        <v>10</v>
      </c>
      <c r="J2184" s="4">
        <v>0</v>
      </c>
      <c r="K2184" s="21">
        <v>1</v>
      </c>
      <c r="L2184" s="21">
        <v>7.7499999999999999E-2</v>
      </c>
      <c r="M2184" s="4">
        <v>0</v>
      </c>
      <c r="N2184" s="4">
        <v>0</v>
      </c>
      <c r="O2184" s="4">
        <v>0</v>
      </c>
      <c r="P2184" s="4">
        <v>74.900000000000006</v>
      </c>
      <c r="Q2184" s="15">
        <v>0</v>
      </c>
      <c r="R2184" s="15">
        <v>71335.460000000006</v>
      </c>
      <c r="S2184" s="15">
        <v>11939.02</v>
      </c>
      <c r="T2184" s="15">
        <v>1966851.81</v>
      </c>
      <c r="U2184" s="22">
        <f t="shared" si="170"/>
        <v>1770558.89</v>
      </c>
      <c r="V2184" s="23">
        <f t="shared" si="171"/>
        <v>9.9800564029274855E-2</v>
      </c>
      <c r="W2184" s="24">
        <f>Parametros!$B$4*H2184+Parametros!$B$5*K2184*100+Parametros!$B$6*P2184+Parametros!$B$7*(1-L2184)*100</f>
        <v>87.727500000000006</v>
      </c>
      <c r="X2184" s="16">
        <f>INDEX('Tasa Referencia'!$B$2:$B$37,MATCH(B2184,'Tasa Referencia'!$A$2:$A$37,0))</f>
        <v>9.5600000000000004E-2</v>
      </c>
      <c r="Y2184" s="16">
        <f>INDEX('Catalogo Proveedores'!$N$2:$N$101,MATCH(A2184,'Catalogo Proveedores'!$A$2:$A$101,0))</f>
        <v>0.04</v>
      </c>
      <c r="Z2184" s="14">
        <v>-2.4099999999999998E-3</v>
      </c>
      <c r="AA2184" s="16">
        <f t="shared" si="172"/>
        <v>0.13319</v>
      </c>
      <c r="AB2184" s="25">
        <f t="shared" si="173"/>
        <v>1.0474196372337818E-2</v>
      </c>
      <c r="AC2184" s="23">
        <f t="shared" si="174"/>
        <v>8.9326367656937036E-2</v>
      </c>
    </row>
    <row r="2185" spans="1:29" x14ac:dyDescent="0.3">
      <c r="A2185" s="4" t="s">
        <v>197</v>
      </c>
      <c r="B2185" s="18">
        <v>45627</v>
      </c>
      <c r="C2185" s="4" t="s">
        <v>281</v>
      </c>
      <c r="D2185" s="4">
        <v>12</v>
      </c>
      <c r="E2185" s="15">
        <v>1700139.37</v>
      </c>
      <c r="F2185" s="19">
        <v>1.2421</v>
      </c>
      <c r="G2185" s="20">
        <v>0</v>
      </c>
      <c r="H2185" s="4">
        <v>80.8</v>
      </c>
      <c r="I2185" s="4">
        <v>6</v>
      </c>
      <c r="J2185" s="4">
        <v>1</v>
      </c>
      <c r="K2185" s="21">
        <v>0.78820000000000001</v>
      </c>
      <c r="L2185" s="21">
        <v>9.4700000000000006E-2</v>
      </c>
      <c r="M2185" s="4">
        <v>1</v>
      </c>
      <c r="N2185" s="4">
        <v>2</v>
      </c>
      <c r="O2185" s="4">
        <v>158</v>
      </c>
      <c r="P2185" s="4">
        <v>73.400000000000006</v>
      </c>
      <c r="Q2185" s="15">
        <v>1062141.93</v>
      </c>
      <c r="R2185" s="15">
        <v>71304.56</v>
      </c>
      <c r="S2185" s="15">
        <v>15516.24</v>
      </c>
      <c r="T2185" s="15">
        <v>1737231.29</v>
      </c>
      <c r="U2185" s="22">
        <f t="shared" si="170"/>
        <v>2818069.6199999996</v>
      </c>
      <c r="V2185" s="23">
        <f t="shared" si="171"/>
        <v>-0.62216144518096927</v>
      </c>
      <c r="W2185" s="24">
        <f>Parametros!$B$4*H2185+Parametros!$B$5*K2185*100+Parametros!$B$6*P2185+Parametros!$B$7*(1-L2185)*100</f>
        <v>80.185500000000005</v>
      </c>
      <c r="X2185" s="16">
        <f>INDEX('Tasa Referencia'!$B$2:$B$37,MATCH(B2185,'Tasa Referencia'!$A$2:$A$37,0))</f>
        <v>9.2399999999999996E-2</v>
      </c>
      <c r="Y2185" s="16">
        <f>INDEX('Catalogo Proveedores'!$N$2:$N$101,MATCH(A2185,'Catalogo Proveedores'!$A$2:$A$101,0))</f>
        <v>0.04</v>
      </c>
      <c r="Z2185" s="14">
        <v>-1.66E-3</v>
      </c>
      <c r="AA2185" s="16">
        <f t="shared" si="172"/>
        <v>0.13074</v>
      </c>
      <c r="AB2185" s="25">
        <f t="shared" si="173"/>
        <v>1.0291958736923901E-2</v>
      </c>
      <c r="AC2185" s="23">
        <f t="shared" si="174"/>
        <v>-0.63245340391789318</v>
      </c>
    </row>
    <row r="2186" spans="1:29" x14ac:dyDescent="0.3">
      <c r="A2186" s="4" t="s">
        <v>197</v>
      </c>
      <c r="B2186" s="18">
        <v>45658</v>
      </c>
      <c r="C2186" s="4" t="s">
        <v>282</v>
      </c>
      <c r="D2186" s="4">
        <v>1</v>
      </c>
      <c r="E2186" s="15">
        <v>1783097.96</v>
      </c>
      <c r="F2186" s="19">
        <v>1.2421</v>
      </c>
      <c r="G2186" s="20">
        <v>0</v>
      </c>
      <c r="H2186" s="4">
        <v>77</v>
      </c>
      <c r="I2186" s="4">
        <v>12</v>
      </c>
      <c r="J2186" s="4">
        <v>1</v>
      </c>
      <c r="K2186" s="21">
        <v>0.93030000000000002</v>
      </c>
      <c r="L2186" s="21">
        <v>7.6200000000000004E-2</v>
      </c>
      <c r="M2186" s="4">
        <v>4</v>
      </c>
      <c r="N2186" s="4">
        <v>1</v>
      </c>
      <c r="O2186" s="4">
        <v>40.700000000000003</v>
      </c>
      <c r="P2186" s="4">
        <v>69.8</v>
      </c>
      <c r="Q2186" s="15">
        <v>446970.4</v>
      </c>
      <c r="R2186" s="15">
        <v>43828.95</v>
      </c>
      <c r="S2186" s="15">
        <v>13296.72</v>
      </c>
      <c r="T2186" s="15">
        <v>1883850.96</v>
      </c>
      <c r="U2186" s="22">
        <f t="shared" si="170"/>
        <v>2260600.59</v>
      </c>
      <c r="V2186" s="23">
        <f t="shared" si="171"/>
        <v>-0.19998908512380401</v>
      </c>
      <c r="W2186" s="24">
        <f>Parametros!$B$4*H2186+Parametros!$B$5*K2186*100+Parametros!$B$6*P2186+Parametros!$B$7*(1-L2186)*100</f>
        <v>82.675999999999988</v>
      </c>
      <c r="X2186" s="16">
        <f>INDEX('Tasa Referencia'!$B$2:$B$37,MATCH(B2186,'Tasa Referencia'!$A$2:$A$37,0))</f>
        <v>8.8900000000000007E-2</v>
      </c>
      <c r="Y2186" s="16">
        <f>INDEX('Catalogo Proveedores'!$N$2:$N$101,MATCH(A2186,'Catalogo Proveedores'!$A$2:$A$101,0))</f>
        <v>0.04</v>
      </c>
      <c r="Z2186" s="14">
        <v>-4.2000000000000002E-4</v>
      </c>
      <c r="AA2186" s="16">
        <f t="shared" si="172"/>
        <v>0.12848000000000001</v>
      </c>
      <c r="AB2186" s="25">
        <f t="shared" si="173"/>
        <v>1.0123532594164875E-2</v>
      </c>
      <c r="AC2186" s="23">
        <f t="shared" si="174"/>
        <v>-0.21011261771796888</v>
      </c>
    </row>
    <row r="2187" spans="1:29" x14ac:dyDescent="0.3">
      <c r="A2187" s="4" t="s">
        <v>197</v>
      </c>
      <c r="B2187" s="18">
        <v>45689</v>
      </c>
      <c r="C2187" s="4" t="s">
        <v>282</v>
      </c>
      <c r="D2187" s="4">
        <v>2</v>
      </c>
      <c r="E2187" s="15">
        <v>1795716.75</v>
      </c>
      <c r="F2187" s="19">
        <v>1.3168</v>
      </c>
      <c r="G2187" s="20">
        <v>6.0100000000000001E-2</v>
      </c>
      <c r="H2187" s="4">
        <v>77.900000000000006</v>
      </c>
      <c r="I2187" s="4">
        <v>10</v>
      </c>
      <c r="J2187" s="4">
        <v>0</v>
      </c>
      <c r="K2187" s="21">
        <v>1</v>
      </c>
      <c r="L2187" s="21">
        <v>0.1183</v>
      </c>
      <c r="M2187" s="4">
        <v>0</v>
      </c>
      <c r="N2187" s="4">
        <v>0</v>
      </c>
      <c r="O2187" s="4">
        <v>0</v>
      </c>
      <c r="P2187" s="4">
        <v>67.400000000000006</v>
      </c>
      <c r="Q2187" s="15">
        <v>0</v>
      </c>
      <c r="R2187" s="15">
        <v>107661.23</v>
      </c>
      <c r="S2187" s="15">
        <v>19112.52</v>
      </c>
      <c r="T2187" s="15">
        <v>2037019.26</v>
      </c>
      <c r="U2187" s="22">
        <f t="shared" si="170"/>
        <v>1884265.46</v>
      </c>
      <c r="V2187" s="23">
        <f t="shared" si="171"/>
        <v>7.4988883512078358E-2</v>
      </c>
      <c r="W2187" s="24">
        <f>Parametros!$B$4*H2187+Parametros!$B$5*K2187*100+Parametros!$B$6*P2187+Parametros!$B$7*(1-L2187)*100</f>
        <v>83.970500000000001</v>
      </c>
      <c r="X2187" s="16">
        <f>INDEX('Tasa Referencia'!$B$2:$B$37,MATCH(B2187,'Tasa Referencia'!$A$2:$A$37,0))</f>
        <v>8.8300000000000003E-2</v>
      </c>
      <c r="Y2187" s="16">
        <f>INDEX('Catalogo Proveedores'!$N$2:$N$101,MATCH(A2187,'Catalogo Proveedores'!$A$2:$A$101,0))</f>
        <v>0.04</v>
      </c>
      <c r="Z2187" s="14">
        <v>-6.1399999999999996E-3</v>
      </c>
      <c r="AA2187" s="16">
        <f t="shared" si="172"/>
        <v>0.12215999999999999</v>
      </c>
      <c r="AB2187" s="25">
        <f t="shared" si="173"/>
        <v>9.6508889734006065E-3</v>
      </c>
      <c r="AC2187" s="23">
        <f t="shared" si="174"/>
        <v>6.5337994538677752E-2</v>
      </c>
    </row>
    <row r="2188" spans="1:29" x14ac:dyDescent="0.3">
      <c r="A2188" s="4" t="s">
        <v>197</v>
      </c>
      <c r="B2188" s="18">
        <v>45717</v>
      </c>
      <c r="C2188" s="4" t="s">
        <v>282</v>
      </c>
      <c r="D2188" s="4">
        <v>3</v>
      </c>
      <c r="E2188" s="15">
        <v>1875381.75</v>
      </c>
      <c r="F2188" s="19">
        <v>1.3168</v>
      </c>
      <c r="G2188" s="20">
        <v>0</v>
      </c>
      <c r="H2188" s="4">
        <v>80.2</v>
      </c>
      <c r="I2188" s="4">
        <v>11</v>
      </c>
      <c r="J2188" s="4">
        <v>1</v>
      </c>
      <c r="K2188" s="21">
        <v>0.88980000000000004</v>
      </c>
      <c r="L2188" s="21">
        <v>0.1056</v>
      </c>
      <c r="M2188" s="4">
        <v>1</v>
      </c>
      <c r="N2188" s="4">
        <v>1</v>
      </c>
      <c r="O2188" s="4">
        <v>4.5999999999999996</v>
      </c>
      <c r="P2188" s="4">
        <v>65.7</v>
      </c>
      <c r="Q2188" s="15">
        <v>58022.23</v>
      </c>
      <c r="R2188" s="15">
        <v>93165.66</v>
      </c>
      <c r="S2188" s="15">
        <v>18943.79</v>
      </c>
      <c r="T2188" s="15">
        <v>2032390.88</v>
      </c>
      <c r="U2188" s="22">
        <f t="shared" si="170"/>
        <v>2007625.8499999999</v>
      </c>
      <c r="V2188" s="23">
        <f t="shared" si="171"/>
        <v>1.2185170797459999E-2</v>
      </c>
      <c r="W2188" s="24">
        <f>Parametros!$B$4*H2188+Parametros!$B$5*K2188*100+Parametros!$B$6*P2188+Parametros!$B$7*(1-L2188)*100</f>
        <v>81.319999999999993</v>
      </c>
      <c r="X2188" s="16">
        <f>INDEX('Tasa Referencia'!$B$2:$B$37,MATCH(B2188,'Tasa Referencia'!$A$2:$A$37,0))</f>
        <v>8.6800000000000002E-2</v>
      </c>
      <c r="Y2188" s="16">
        <f>INDEX('Catalogo Proveedores'!$N$2:$N$101,MATCH(A2188,'Catalogo Proveedores'!$A$2:$A$101,0))</f>
        <v>0.04</v>
      </c>
      <c r="Z2188" s="14">
        <v>-2.2300000000000002E-3</v>
      </c>
      <c r="AA2188" s="16">
        <f t="shared" si="172"/>
        <v>0.12457</v>
      </c>
      <c r="AB2188" s="25">
        <f t="shared" si="173"/>
        <v>9.8314088916657827E-3</v>
      </c>
      <c r="AC2188" s="23">
        <f t="shared" si="174"/>
        <v>2.3537619057942168E-3</v>
      </c>
    </row>
    <row r="2189" spans="1:29" x14ac:dyDescent="0.3">
      <c r="A2189" s="4" t="s">
        <v>197</v>
      </c>
      <c r="B2189" s="18">
        <v>45748</v>
      </c>
      <c r="C2189" s="4" t="s">
        <v>282</v>
      </c>
      <c r="D2189" s="4">
        <v>4</v>
      </c>
      <c r="E2189" s="15">
        <v>2021627.02</v>
      </c>
      <c r="F2189" s="19">
        <v>1.3168</v>
      </c>
      <c r="G2189" s="20">
        <v>0</v>
      </c>
      <c r="H2189" s="4">
        <v>80.599999999999994</v>
      </c>
      <c r="I2189" s="4">
        <v>20</v>
      </c>
      <c r="J2189" s="4">
        <v>0</v>
      </c>
      <c r="K2189" s="21">
        <v>1</v>
      </c>
      <c r="L2189" s="21">
        <v>6.1699999999999998E-2</v>
      </c>
      <c r="M2189" s="4">
        <v>0</v>
      </c>
      <c r="N2189" s="4">
        <v>0</v>
      </c>
      <c r="O2189" s="4">
        <v>0</v>
      </c>
      <c r="P2189" s="4">
        <v>65.599999999999994</v>
      </c>
      <c r="Q2189" s="15">
        <v>0</v>
      </c>
      <c r="R2189" s="15">
        <v>44698.53</v>
      </c>
      <c r="S2189" s="15">
        <v>11218.76</v>
      </c>
      <c r="T2189" s="15">
        <v>2375558.21</v>
      </c>
      <c r="U2189" s="22">
        <f t="shared" si="170"/>
        <v>2055106.79</v>
      </c>
      <c r="V2189" s="23">
        <f t="shared" si="171"/>
        <v>0.13489520848238862</v>
      </c>
      <c r="W2189" s="24">
        <f>Parametros!$B$4*H2189+Parametros!$B$5*K2189*100+Parametros!$B$6*P2189+Parametros!$B$7*(1-L2189)*100</f>
        <v>85.404499999999999</v>
      </c>
      <c r="X2189" s="16">
        <f>INDEX('Tasa Referencia'!$B$2:$B$37,MATCH(B2189,'Tasa Referencia'!$A$2:$A$37,0))</f>
        <v>8.4000000000000005E-2</v>
      </c>
      <c r="Y2189" s="16">
        <f>INDEX('Catalogo Proveedores'!$N$2:$N$101,MATCH(A2189,'Catalogo Proveedores'!$A$2:$A$101,0))</f>
        <v>0.04</v>
      </c>
      <c r="Z2189" s="14">
        <v>-3.7299999999999998E-3</v>
      </c>
      <c r="AA2189" s="16">
        <f t="shared" si="172"/>
        <v>0.12027</v>
      </c>
      <c r="AB2189" s="25">
        <f t="shared" si="173"/>
        <v>9.5090706029659078E-3</v>
      </c>
      <c r="AC2189" s="23">
        <f t="shared" si="174"/>
        <v>0.12538613787942271</v>
      </c>
    </row>
    <row r="2190" spans="1:29" x14ac:dyDescent="0.3">
      <c r="A2190" s="4" t="s">
        <v>197</v>
      </c>
      <c r="B2190" s="18">
        <v>45778</v>
      </c>
      <c r="C2190" s="4" t="s">
        <v>282</v>
      </c>
      <c r="D2190" s="4">
        <v>5</v>
      </c>
      <c r="E2190" s="15">
        <v>1958802.94</v>
      </c>
      <c r="F2190" s="19">
        <v>1.3168</v>
      </c>
      <c r="G2190" s="20">
        <v>0</v>
      </c>
      <c r="H2190" s="4">
        <v>80.8</v>
      </c>
      <c r="I2190" s="4">
        <v>14</v>
      </c>
      <c r="J2190" s="4">
        <v>0</v>
      </c>
      <c r="K2190" s="21">
        <v>1</v>
      </c>
      <c r="L2190" s="21">
        <v>0.10929999999999999</v>
      </c>
      <c r="M2190" s="4">
        <v>1</v>
      </c>
      <c r="N2190" s="4">
        <v>0</v>
      </c>
      <c r="O2190" s="4">
        <v>0</v>
      </c>
      <c r="P2190" s="4">
        <v>70.400000000000006</v>
      </c>
      <c r="Q2190" s="15">
        <v>21314.17</v>
      </c>
      <c r="R2190" s="15">
        <v>88870.51</v>
      </c>
      <c r="S2190" s="15">
        <v>19271.55</v>
      </c>
      <c r="T2190" s="15">
        <v>2264722.4500000002</v>
      </c>
      <c r="U2190" s="22">
        <f t="shared" si="170"/>
        <v>2049716.0699999998</v>
      </c>
      <c r="V2190" s="23">
        <f t="shared" si="171"/>
        <v>9.4937187556912481E-2</v>
      </c>
      <c r="W2190" s="24">
        <f>Parametros!$B$4*H2190+Parametros!$B$5*K2190*100+Parametros!$B$6*P2190+Parametros!$B$7*(1-L2190)*100</f>
        <v>85.720500000000001</v>
      </c>
      <c r="X2190" s="16">
        <f>INDEX('Tasa Referencia'!$B$2:$B$37,MATCH(B2190,'Tasa Referencia'!$A$2:$A$37,0))</f>
        <v>8.1699999999999995E-2</v>
      </c>
      <c r="Y2190" s="16">
        <f>INDEX('Catalogo Proveedores'!$N$2:$N$101,MATCH(A2190,'Catalogo Proveedores'!$A$2:$A$101,0))</f>
        <v>0.04</v>
      </c>
      <c r="Z2190" s="14">
        <v>-4.0400000000000002E-3</v>
      </c>
      <c r="AA2190" s="16">
        <f t="shared" si="172"/>
        <v>0.11766</v>
      </c>
      <c r="AB2190" s="25">
        <f t="shared" si="173"/>
        <v>9.3128651949627717E-3</v>
      </c>
      <c r="AC2190" s="23">
        <f t="shared" si="174"/>
        <v>8.5624322361949709E-2</v>
      </c>
    </row>
    <row r="2191" spans="1:29" x14ac:dyDescent="0.3">
      <c r="A2191" s="4" t="s">
        <v>197</v>
      </c>
      <c r="B2191" s="18">
        <v>45809</v>
      </c>
      <c r="C2191" s="4" t="s">
        <v>282</v>
      </c>
      <c r="D2191" s="4">
        <v>6</v>
      </c>
      <c r="E2191" s="15">
        <v>2025927.93</v>
      </c>
      <c r="F2191" s="19">
        <v>1.3168</v>
      </c>
      <c r="G2191" s="20">
        <v>0</v>
      </c>
      <c r="H2191" s="4">
        <v>83.5</v>
      </c>
      <c r="I2191" s="4">
        <v>10</v>
      </c>
      <c r="J2191" s="4">
        <v>1</v>
      </c>
      <c r="K2191" s="21">
        <v>0.94720000000000004</v>
      </c>
      <c r="L2191" s="21">
        <v>8.7400000000000005E-2</v>
      </c>
      <c r="M2191" s="4">
        <v>0</v>
      </c>
      <c r="N2191" s="4">
        <v>0</v>
      </c>
      <c r="O2191" s="4">
        <v>0</v>
      </c>
      <c r="P2191" s="4">
        <v>70.7</v>
      </c>
      <c r="Q2191" s="15">
        <v>0</v>
      </c>
      <c r="R2191" s="15">
        <v>64133.16</v>
      </c>
      <c r="S2191" s="15">
        <v>17146.57</v>
      </c>
      <c r="T2191" s="15">
        <v>2402884.9700000002</v>
      </c>
      <c r="U2191" s="22">
        <f t="shared" si="170"/>
        <v>2072914.5199999998</v>
      </c>
      <c r="V2191" s="23">
        <f t="shared" si="171"/>
        <v>0.13732261598856327</v>
      </c>
      <c r="W2191" s="24">
        <f>Parametros!$B$4*H2191+Parametros!$B$5*K2191*100+Parametros!$B$6*P2191+Parametros!$B$7*(1-L2191)*100</f>
        <v>85.47</v>
      </c>
      <c r="X2191" s="16">
        <f>INDEX('Tasa Referencia'!$B$2:$B$37,MATCH(B2191,'Tasa Referencia'!$A$2:$A$37,0))</f>
        <v>8.1600000000000006E-2</v>
      </c>
      <c r="Y2191" s="16">
        <f>INDEX('Catalogo Proveedores'!$N$2:$N$101,MATCH(A2191,'Catalogo Proveedores'!$A$2:$A$101,0))</f>
        <v>0.04</v>
      </c>
      <c r="Z2191" s="14">
        <v>-2.7599999999999999E-3</v>
      </c>
      <c r="AA2191" s="16">
        <f t="shared" si="172"/>
        <v>0.11884000000000002</v>
      </c>
      <c r="AB2191" s="25">
        <f t="shared" si="173"/>
        <v>9.4016230500797437E-3</v>
      </c>
      <c r="AC2191" s="23">
        <f t="shared" si="174"/>
        <v>0.12792099293848352</v>
      </c>
    </row>
    <row r="2192" spans="1:29" x14ac:dyDescent="0.3">
      <c r="A2192" s="4" t="s">
        <v>197</v>
      </c>
      <c r="B2192" s="18">
        <v>45839</v>
      </c>
      <c r="C2192" s="4" t="s">
        <v>282</v>
      </c>
      <c r="D2192" s="4">
        <v>7</v>
      </c>
      <c r="E2192" s="15">
        <v>1974155.56</v>
      </c>
      <c r="F2192" s="19">
        <v>1.3168</v>
      </c>
      <c r="G2192" s="20">
        <v>0</v>
      </c>
      <c r="H2192" s="4">
        <v>86.7</v>
      </c>
      <c r="I2192" s="4">
        <v>11</v>
      </c>
      <c r="J2192" s="4">
        <v>0</v>
      </c>
      <c r="K2192" s="21">
        <v>1</v>
      </c>
      <c r="L2192" s="21">
        <v>4.9000000000000002E-2</v>
      </c>
      <c r="M2192" s="4">
        <v>1</v>
      </c>
      <c r="N2192" s="4">
        <v>0</v>
      </c>
      <c r="O2192" s="4">
        <v>0</v>
      </c>
      <c r="P2192" s="4">
        <v>75.5</v>
      </c>
      <c r="Q2192" s="15">
        <v>49058.74</v>
      </c>
      <c r="R2192" s="15">
        <v>62522.82</v>
      </c>
      <c r="S2192" s="15">
        <v>8704.7199999999993</v>
      </c>
      <c r="T2192" s="15">
        <v>2318675.94</v>
      </c>
      <c r="U2192" s="22">
        <f t="shared" si="170"/>
        <v>2077032.4000000001</v>
      </c>
      <c r="V2192" s="23">
        <f t="shared" si="171"/>
        <v>0.10421617606468966</v>
      </c>
      <c r="W2192" s="24">
        <f>Parametros!$B$4*H2192+Parametros!$B$5*K2192*100+Parametros!$B$6*P2192+Parametros!$B$7*(1-L2192)*100</f>
        <v>89.71</v>
      </c>
      <c r="X2192" s="16">
        <f>INDEX('Tasa Referencia'!$B$2:$B$37,MATCH(B2192,'Tasa Referencia'!$A$2:$A$37,0))</f>
        <v>8.0699999999999994E-2</v>
      </c>
      <c r="Y2192" s="16">
        <f>INDEX('Catalogo Proveedores'!$N$2:$N$101,MATCH(A2192,'Catalogo Proveedores'!$A$2:$A$101,0))</f>
        <v>0.04</v>
      </c>
      <c r="Z2192" s="14">
        <v>-5.4400000000000004E-3</v>
      </c>
      <c r="AA2192" s="16">
        <f t="shared" si="172"/>
        <v>0.11526</v>
      </c>
      <c r="AB2192" s="25">
        <f t="shared" si="173"/>
        <v>9.1320754028993978E-3</v>
      </c>
      <c r="AC2192" s="23">
        <f t="shared" si="174"/>
        <v>9.5084100661790266E-2</v>
      </c>
    </row>
    <row r="2193" spans="1:29" x14ac:dyDescent="0.3">
      <c r="A2193" s="4" t="s">
        <v>197</v>
      </c>
      <c r="B2193" s="18">
        <v>45870</v>
      </c>
      <c r="C2193" s="4" t="s">
        <v>282</v>
      </c>
      <c r="D2193" s="4">
        <v>8</v>
      </c>
      <c r="E2193" s="15">
        <v>1974924.7</v>
      </c>
      <c r="F2193" s="19">
        <v>1.3168</v>
      </c>
      <c r="G2193" s="20">
        <v>0</v>
      </c>
      <c r="H2193" s="4">
        <v>87.7</v>
      </c>
      <c r="I2193" s="4">
        <v>12</v>
      </c>
      <c r="J2193" s="4">
        <v>0</v>
      </c>
      <c r="K2193" s="21">
        <v>1</v>
      </c>
      <c r="L2193" s="21">
        <v>6.2600000000000003E-2</v>
      </c>
      <c r="M2193" s="4">
        <v>0</v>
      </c>
      <c r="N2193" s="4">
        <v>0</v>
      </c>
      <c r="O2193" s="4">
        <v>0</v>
      </c>
      <c r="P2193" s="4">
        <v>73</v>
      </c>
      <c r="Q2193" s="15">
        <v>0</v>
      </c>
      <c r="R2193" s="15">
        <v>67056.100000000006</v>
      </c>
      <c r="S2193" s="15">
        <v>11129.47</v>
      </c>
      <c r="T2193" s="15">
        <v>2192413.69</v>
      </c>
      <c r="U2193" s="22">
        <f t="shared" si="170"/>
        <v>2030851.33</v>
      </c>
      <c r="V2193" s="23">
        <f t="shared" si="171"/>
        <v>7.3691548605500576E-2</v>
      </c>
      <c r="W2193" s="24">
        <f>Parametros!$B$4*H2193+Parametros!$B$5*K2193*100+Parametros!$B$6*P2193+Parametros!$B$7*(1-L2193)*100</f>
        <v>89.355999999999995</v>
      </c>
      <c r="X2193" s="16">
        <f>INDEX('Tasa Referencia'!$B$2:$B$37,MATCH(B2193,'Tasa Referencia'!$A$2:$A$37,0))</f>
        <v>7.7399999999999997E-2</v>
      </c>
      <c r="Y2193" s="16">
        <f>INDEX('Catalogo Proveedores'!$N$2:$N$101,MATCH(A2193,'Catalogo Proveedores'!$A$2:$A$101,0))</f>
        <v>0.04</v>
      </c>
      <c r="Z2193" s="14">
        <v>-4.0499999999999998E-3</v>
      </c>
      <c r="AA2193" s="16">
        <f t="shared" si="172"/>
        <v>0.11335000000000001</v>
      </c>
      <c r="AB2193" s="25">
        <f t="shared" si="173"/>
        <v>8.9879418334652961E-3</v>
      </c>
      <c r="AC2193" s="23">
        <f t="shared" si="174"/>
        <v>6.470360677203528E-2</v>
      </c>
    </row>
    <row r="2194" spans="1:29" x14ac:dyDescent="0.3">
      <c r="A2194" s="4" t="s">
        <v>197</v>
      </c>
      <c r="B2194" s="18">
        <v>45901</v>
      </c>
      <c r="C2194" s="4" t="s">
        <v>282</v>
      </c>
      <c r="D2194" s="4">
        <v>9</v>
      </c>
      <c r="E2194" s="15">
        <v>1697515.95</v>
      </c>
      <c r="F2194" s="19">
        <v>1.3168</v>
      </c>
      <c r="G2194" s="20">
        <v>0</v>
      </c>
      <c r="H2194" s="4">
        <v>88.1</v>
      </c>
      <c r="I2194" s="4">
        <v>7</v>
      </c>
      <c r="J2194" s="4">
        <v>0</v>
      </c>
      <c r="K2194" s="21">
        <v>0.97829999999999995</v>
      </c>
      <c r="L2194" s="21">
        <v>3.4500000000000003E-2</v>
      </c>
      <c r="M2194" s="4">
        <v>0</v>
      </c>
      <c r="N2194" s="4">
        <v>0</v>
      </c>
      <c r="O2194" s="4">
        <v>0</v>
      </c>
      <c r="P2194" s="4">
        <v>71</v>
      </c>
      <c r="Q2194" s="15">
        <v>0</v>
      </c>
      <c r="R2194" s="15">
        <v>23335.23</v>
      </c>
      <c r="S2194" s="15">
        <v>5273.59</v>
      </c>
      <c r="T2194" s="15">
        <v>2035820.49</v>
      </c>
      <c r="U2194" s="22">
        <f t="shared" si="170"/>
        <v>1715577.5899999999</v>
      </c>
      <c r="V2194" s="23">
        <f t="shared" si="171"/>
        <v>0.15730409511695215</v>
      </c>
      <c r="W2194" s="24">
        <f>Parametros!$B$4*H2194+Parametros!$B$5*K2194*100+Parametros!$B$6*P2194+Parametros!$B$7*(1-L2194)*100</f>
        <v>88.866500000000002</v>
      </c>
      <c r="X2194" s="16">
        <f>INDEX('Tasa Referencia'!$B$2:$B$37,MATCH(B2194,'Tasa Referencia'!$A$2:$A$37,0))</f>
        <v>7.4899999999999994E-2</v>
      </c>
      <c r="Y2194" s="16">
        <f>INDEX('Catalogo Proveedores'!$N$2:$N$101,MATCH(A2194,'Catalogo Proveedores'!$A$2:$A$101,0))</f>
        <v>0.04</v>
      </c>
      <c r="Z2194" s="14">
        <v>-1.6100000000000001E-3</v>
      </c>
      <c r="AA2194" s="16">
        <f t="shared" si="172"/>
        <v>0.11329</v>
      </c>
      <c r="AB2194" s="25">
        <f t="shared" si="173"/>
        <v>8.9834104063988285E-3</v>
      </c>
      <c r="AC2194" s="23">
        <f t="shared" si="174"/>
        <v>0.14832068471055332</v>
      </c>
    </row>
    <row r="2195" spans="1:29" x14ac:dyDescent="0.3">
      <c r="A2195" s="4" t="s">
        <v>197</v>
      </c>
      <c r="B2195" s="18">
        <v>45931</v>
      </c>
      <c r="C2195" s="4" t="s">
        <v>282</v>
      </c>
      <c r="D2195" s="4">
        <v>10</v>
      </c>
      <c r="E2195" s="15">
        <v>1697251.55</v>
      </c>
      <c r="F2195" s="19">
        <v>1.3168</v>
      </c>
      <c r="G2195" s="20">
        <v>0</v>
      </c>
      <c r="H2195" s="4">
        <v>90.7</v>
      </c>
      <c r="I2195" s="4">
        <v>10</v>
      </c>
      <c r="J2195" s="4">
        <v>0</v>
      </c>
      <c r="K2195" s="21">
        <v>0.97370000000000001</v>
      </c>
      <c r="L2195" s="21">
        <v>2.6200000000000001E-2</v>
      </c>
      <c r="M2195" s="4">
        <v>0</v>
      </c>
      <c r="N2195" s="4">
        <v>0</v>
      </c>
      <c r="O2195" s="4">
        <v>0</v>
      </c>
      <c r="P2195" s="4">
        <v>71.099999999999994</v>
      </c>
      <c r="Q2195" s="15">
        <v>0</v>
      </c>
      <c r="R2195" s="15">
        <v>17162.16</v>
      </c>
      <c r="S2195" s="15">
        <v>4000.75</v>
      </c>
      <c r="T2195" s="15">
        <v>2022716.52</v>
      </c>
      <c r="U2195" s="22">
        <f t="shared" si="170"/>
        <v>1710412.96</v>
      </c>
      <c r="V2195" s="23">
        <f t="shared" si="171"/>
        <v>0.15439808639126557</v>
      </c>
      <c r="W2195" s="24">
        <f>Parametros!$B$4*H2195+Parametros!$B$5*K2195*100+Parametros!$B$6*P2195+Parametros!$B$7*(1-L2195)*100</f>
        <v>89.782999999999987</v>
      </c>
      <c r="X2195" s="16">
        <f>INDEX('Tasa Referencia'!$B$2:$B$37,MATCH(B2195,'Tasa Referencia'!$A$2:$A$37,0))</f>
        <v>7.4300000000000005E-2</v>
      </c>
      <c r="Y2195" s="16">
        <f>INDEX('Catalogo Proveedores'!$N$2:$N$101,MATCH(A2195,'Catalogo Proveedores'!$A$2:$A$101,0))</f>
        <v>0.04</v>
      </c>
      <c r="Z2195" s="14">
        <v>-6.6E-4</v>
      </c>
      <c r="AA2195" s="16">
        <f t="shared" si="172"/>
        <v>0.11364000000000002</v>
      </c>
      <c r="AB2195" s="25">
        <f t="shared" si="173"/>
        <v>9.009840575720629E-3</v>
      </c>
      <c r="AC2195" s="23">
        <f t="shared" si="174"/>
        <v>0.14538824581554494</v>
      </c>
    </row>
    <row r="2196" spans="1:29" x14ac:dyDescent="0.3">
      <c r="A2196" s="4" t="s">
        <v>197</v>
      </c>
      <c r="B2196" s="18">
        <v>45962</v>
      </c>
      <c r="C2196" s="4" t="s">
        <v>282</v>
      </c>
      <c r="D2196" s="4">
        <v>11</v>
      </c>
      <c r="E2196" s="15">
        <v>1791117.41</v>
      </c>
      <c r="F2196" s="19">
        <v>1.3168</v>
      </c>
      <c r="G2196" s="20">
        <v>0</v>
      </c>
      <c r="H2196" s="4">
        <v>90.4</v>
      </c>
      <c r="I2196" s="4">
        <v>11</v>
      </c>
      <c r="J2196" s="4">
        <v>1</v>
      </c>
      <c r="K2196" s="21">
        <v>0.9042</v>
      </c>
      <c r="L2196" s="21">
        <v>3.61E-2</v>
      </c>
      <c r="M2196" s="4">
        <v>2</v>
      </c>
      <c r="N2196" s="4">
        <v>0</v>
      </c>
      <c r="O2196" s="4">
        <v>0</v>
      </c>
      <c r="P2196" s="4">
        <v>73.5</v>
      </c>
      <c r="Q2196" s="15">
        <v>27254.19</v>
      </c>
      <c r="R2196" s="15">
        <v>21153.07</v>
      </c>
      <c r="S2196" s="15">
        <v>6896.41</v>
      </c>
      <c r="T2196" s="15">
        <v>1917435.23</v>
      </c>
      <c r="U2196" s="22">
        <f t="shared" si="170"/>
        <v>1832628.26</v>
      </c>
      <c r="V2196" s="23">
        <f t="shared" si="171"/>
        <v>4.4229379263048159E-2</v>
      </c>
      <c r="W2196" s="24">
        <f>Parametros!$B$4*H2196+Parametros!$B$5*K2196*100+Parametros!$B$6*P2196+Parametros!$B$7*(1-L2196)*100</f>
        <v>87.924500000000009</v>
      </c>
      <c r="X2196" s="16">
        <f>INDEX('Tasa Referencia'!$B$2:$B$37,MATCH(B2196,'Tasa Referencia'!$A$2:$A$37,0))</f>
        <v>7.2800000000000004E-2</v>
      </c>
      <c r="Y2196" s="16">
        <f>INDEX('Catalogo Proveedores'!$N$2:$N$101,MATCH(A2196,'Catalogo Proveedores'!$A$2:$A$101,0))</f>
        <v>0.04</v>
      </c>
      <c r="Z2196" s="14">
        <v>-1.98E-3</v>
      </c>
      <c r="AA2196" s="16">
        <f t="shared" si="172"/>
        <v>0.11082000000000002</v>
      </c>
      <c r="AB2196" s="25">
        <f t="shared" si="173"/>
        <v>8.7966720841607948E-3</v>
      </c>
      <c r="AC2196" s="23">
        <f t="shared" si="174"/>
        <v>3.5432707178887364E-2</v>
      </c>
    </row>
    <row r="2197" spans="1:29" x14ac:dyDescent="0.3">
      <c r="A2197" s="4" t="s">
        <v>197</v>
      </c>
      <c r="B2197" s="18">
        <v>45992</v>
      </c>
      <c r="C2197" s="4" t="s">
        <v>282</v>
      </c>
      <c r="D2197" s="4">
        <v>12</v>
      </c>
      <c r="E2197" s="15">
        <v>1822299.4</v>
      </c>
      <c r="F2197" s="19">
        <v>1.3168</v>
      </c>
      <c r="G2197" s="20">
        <v>0</v>
      </c>
      <c r="H2197" s="4">
        <v>88.2</v>
      </c>
      <c r="I2197" s="4">
        <v>12</v>
      </c>
      <c r="J2197" s="4">
        <v>0</v>
      </c>
      <c r="K2197" s="21">
        <v>0.97440000000000004</v>
      </c>
      <c r="L2197" s="21">
        <v>4.65E-2</v>
      </c>
      <c r="M2197" s="4">
        <v>1</v>
      </c>
      <c r="N2197" s="4">
        <v>0</v>
      </c>
      <c r="O2197" s="4">
        <v>0</v>
      </c>
      <c r="P2197" s="4">
        <v>73.3</v>
      </c>
      <c r="Q2197" s="15">
        <v>23567.73</v>
      </c>
      <c r="R2197" s="15">
        <v>37844.43</v>
      </c>
      <c r="S2197" s="15">
        <v>7626.69</v>
      </c>
      <c r="T2197" s="15">
        <v>2119673.2799999998</v>
      </c>
      <c r="U2197" s="22">
        <f t="shared" si="170"/>
        <v>1876084.8699999999</v>
      </c>
      <c r="V2197" s="23">
        <f t="shared" si="171"/>
        <v>0.1149179037629799</v>
      </c>
      <c r="W2197" s="24">
        <f>Parametros!$B$4*H2197+Parametros!$B$5*K2197*100+Parametros!$B$6*P2197+Parametros!$B$7*(1-L2197)*100</f>
        <v>89.064499999999995</v>
      </c>
      <c r="X2197" s="16">
        <f>INDEX('Tasa Referencia'!$B$2:$B$37,MATCH(B2197,'Tasa Referencia'!$A$2:$A$37,0))</f>
        <v>6.9599999999999995E-2</v>
      </c>
      <c r="Y2197" s="16">
        <f>INDEX('Catalogo Proveedores'!$N$2:$N$101,MATCH(A2197,'Catalogo Proveedores'!$A$2:$A$101,0))</f>
        <v>0.04</v>
      </c>
      <c r="Z2197" s="14">
        <v>2.7999999999999998E-4</v>
      </c>
      <c r="AA2197" s="16">
        <f t="shared" si="172"/>
        <v>0.10988000000000001</v>
      </c>
      <c r="AB2197" s="25">
        <f t="shared" si="173"/>
        <v>8.7255056741859516E-3</v>
      </c>
      <c r="AC2197" s="23">
        <f t="shared" si="174"/>
        <v>0.10619239808879395</v>
      </c>
    </row>
    <row r="2198" spans="1:29" x14ac:dyDescent="0.3">
      <c r="A2198" s="4" t="s">
        <v>199</v>
      </c>
      <c r="B2198" s="18">
        <v>44927</v>
      </c>
      <c r="C2198" s="4" t="s">
        <v>279</v>
      </c>
      <c r="D2198" s="4">
        <v>1</v>
      </c>
      <c r="E2198" s="15">
        <v>940214.02</v>
      </c>
      <c r="F2198" s="19">
        <v>1</v>
      </c>
      <c r="G2198" s="20">
        <v>0</v>
      </c>
      <c r="H2198" s="4">
        <v>66.599999999999994</v>
      </c>
      <c r="I2198" s="4">
        <v>6</v>
      </c>
      <c r="J2198" s="4">
        <v>1</v>
      </c>
      <c r="K2198" s="21">
        <v>0.76160000000000005</v>
      </c>
      <c r="L2198" s="21">
        <v>0.18890000000000001</v>
      </c>
      <c r="M2198" s="4">
        <v>2</v>
      </c>
      <c r="N2198" s="4">
        <v>3</v>
      </c>
      <c r="O2198" s="4">
        <v>89.7</v>
      </c>
      <c r="P2198" s="4">
        <v>85.1</v>
      </c>
      <c r="Q2198" s="15">
        <v>382889.33</v>
      </c>
      <c r="R2198" s="15">
        <v>73894.41</v>
      </c>
      <c r="S2198" s="15">
        <v>55165.96</v>
      </c>
      <c r="T2198" s="15">
        <v>909500.04</v>
      </c>
      <c r="U2198" s="22">
        <f t="shared" si="170"/>
        <v>1341831.8</v>
      </c>
      <c r="V2198" s="23">
        <f t="shared" si="171"/>
        <v>-0.47535100713134659</v>
      </c>
      <c r="W2198" s="24">
        <f>Parametros!$B$4*H2198+Parametros!$B$5*K2198*100+Parametros!$B$6*P2198+Parametros!$B$7*(1-L2198)*100</f>
        <v>75.344499999999996</v>
      </c>
      <c r="X2198" s="16">
        <f>INDEX('Tasa Referencia'!$B$2:$B$37,MATCH(B2198,'Tasa Referencia'!$A$2:$A$37,0))</f>
        <v>0.1125</v>
      </c>
      <c r="Y2198" s="16">
        <f>INDEX('Catalogo Proveedores'!$N$2:$N$101,MATCH(A2198,'Catalogo Proveedores'!$A$2:$A$101,0))</f>
        <v>3.5400000000000001E-2</v>
      </c>
      <c r="Z2198" s="14">
        <v>-3.5000000000000001E-3</v>
      </c>
      <c r="AA2198" s="16">
        <f t="shared" si="172"/>
        <v>0.1444</v>
      </c>
      <c r="AB2198" s="25">
        <f t="shared" si="173"/>
        <v>1.1303446776006476E-2</v>
      </c>
      <c r="AC2198" s="23">
        <f t="shared" si="174"/>
        <v>-0.48665445390735307</v>
      </c>
    </row>
    <row r="2199" spans="1:29" x14ac:dyDescent="0.3">
      <c r="A2199" s="4" t="s">
        <v>199</v>
      </c>
      <c r="B2199" s="18">
        <v>44958</v>
      </c>
      <c r="C2199" s="4" t="s">
        <v>279</v>
      </c>
      <c r="D2199" s="4">
        <v>2</v>
      </c>
      <c r="E2199" s="15">
        <v>948499.89</v>
      </c>
      <c r="F2199" s="19">
        <v>1</v>
      </c>
      <c r="G2199" s="20">
        <v>0</v>
      </c>
      <c r="H2199" s="4">
        <v>65.099999999999994</v>
      </c>
      <c r="I2199" s="4">
        <v>8</v>
      </c>
      <c r="J2199" s="4">
        <v>1</v>
      </c>
      <c r="K2199" s="21">
        <v>0.873</v>
      </c>
      <c r="L2199" s="21">
        <v>7.6600000000000001E-2</v>
      </c>
      <c r="M2199" s="4">
        <v>2</v>
      </c>
      <c r="N2199" s="4">
        <v>0</v>
      </c>
      <c r="O2199" s="4">
        <v>0</v>
      </c>
      <c r="P2199" s="4">
        <v>83.2</v>
      </c>
      <c r="Q2199" s="15">
        <v>14022.12</v>
      </c>
      <c r="R2199" s="15">
        <v>50566.05</v>
      </c>
      <c r="S2199" s="15">
        <v>23679.33</v>
      </c>
      <c r="T2199" s="15">
        <v>1004845.06</v>
      </c>
      <c r="U2199" s="22">
        <f t="shared" si="170"/>
        <v>989408.7300000001</v>
      </c>
      <c r="V2199" s="23">
        <f t="shared" si="171"/>
        <v>1.5361900669541986E-2</v>
      </c>
      <c r="W2199" s="24">
        <f>Parametros!$B$4*H2199+Parametros!$B$5*K2199*100+Parametros!$B$6*P2199+Parametros!$B$7*(1-L2199)*100</f>
        <v>79.465999999999994</v>
      </c>
      <c r="X2199" s="16">
        <f>INDEX('Tasa Referencia'!$B$2:$B$37,MATCH(B2199,'Tasa Referencia'!$A$2:$A$37,0))</f>
        <v>0.11409999999999999</v>
      </c>
      <c r="Y2199" s="16">
        <f>INDEX('Catalogo Proveedores'!$N$2:$N$101,MATCH(A2199,'Catalogo Proveedores'!$A$2:$A$101,0))</f>
        <v>3.5400000000000001E-2</v>
      </c>
      <c r="Z2199" s="14">
        <v>-3.4299999999999999E-3</v>
      </c>
      <c r="AA2199" s="16">
        <f t="shared" si="172"/>
        <v>0.14607000000000001</v>
      </c>
      <c r="AB2199" s="25">
        <f t="shared" si="173"/>
        <v>1.142634583704627E-2</v>
      </c>
      <c r="AC2199" s="23">
        <f t="shared" si="174"/>
        <v>3.9355548324957156E-3</v>
      </c>
    </row>
    <row r="2200" spans="1:29" x14ac:dyDescent="0.3">
      <c r="A2200" s="4" t="s">
        <v>199</v>
      </c>
      <c r="B2200" s="18">
        <v>44986</v>
      </c>
      <c r="C2200" s="4" t="s">
        <v>279</v>
      </c>
      <c r="D2200" s="4">
        <v>3</v>
      </c>
      <c r="E2200" s="15">
        <v>918353.57</v>
      </c>
      <c r="F2200" s="19">
        <v>1</v>
      </c>
      <c r="G2200" s="20">
        <v>0</v>
      </c>
      <c r="H2200" s="4">
        <v>61.6</v>
      </c>
      <c r="I2200" s="4">
        <v>6</v>
      </c>
      <c r="J2200" s="4">
        <v>1</v>
      </c>
      <c r="K2200" s="21">
        <v>0.8054</v>
      </c>
      <c r="L2200" s="21">
        <v>0.12590000000000001</v>
      </c>
      <c r="M2200" s="4">
        <v>2</v>
      </c>
      <c r="N2200" s="4">
        <v>0</v>
      </c>
      <c r="O2200" s="4">
        <v>0</v>
      </c>
      <c r="P2200" s="4">
        <v>80.900000000000006</v>
      </c>
      <c r="Q2200" s="15">
        <v>58414.15</v>
      </c>
      <c r="R2200" s="15">
        <v>39596.519999999997</v>
      </c>
      <c r="S2200" s="15">
        <v>36512.410000000003</v>
      </c>
      <c r="T2200" s="15">
        <v>941860.1</v>
      </c>
      <c r="U2200" s="22">
        <f t="shared" si="170"/>
        <v>979851.83</v>
      </c>
      <c r="V2200" s="23">
        <f t="shared" si="171"/>
        <v>-4.0336914155297568E-2</v>
      </c>
      <c r="W2200" s="24">
        <f>Parametros!$B$4*H2200+Parametros!$B$5*K2200*100+Parametros!$B$6*P2200+Parametros!$B$7*(1-L2200)*100</f>
        <v>75.013499999999993</v>
      </c>
      <c r="X2200" s="16">
        <f>INDEX('Tasa Referencia'!$B$2:$B$37,MATCH(B2200,'Tasa Referencia'!$A$2:$A$37,0))</f>
        <v>0.114</v>
      </c>
      <c r="Y2200" s="16">
        <f>INDEX('Catalogo Proveedores'!$N$2:$N$101,MATCH(A2200,'Catalogo Proveedores'!$A$2:$A$101,0))</f>
        <v>3.5400000000000001E-2</v>
      </c>
      <c r="Z2200" s="14">
        <v>1.89E-3</v>
      </c>
      <c r="AA2200" s="16">
        <f t="shared" si="172"/>
        <v>0.15129000000000001</v>
      </c>
      <c r="AB2200" s="25">
        <f t="shared" si="173"/>
        <v>1.1809441682562705E-2</v>
      </c>
      <c r="AC2200" s="23">
        <f t="shared" si="174"/>
        <v>-5.2146355837860273E-2</v>
      </c>
    </row>
    <row r="2201" spans="1:29" x14ac:dyDescent="0.3">
      <c r="A2201" s="4" t="s">
        <v>199</v>
      </c>
      <c r="B2201" s="18">
        <v>45017</v>
      </c>
      <c r="C2201" s="4" t="s">
        <v>279</v>
      </c>
      <c r="D2201" s="4">
        <v>4</v>
      </c>
      <c r="E2201" s="15">
        <v>989770.49</v>
      </c>
      <c r="F2201" s="19">
        <v>1</v>
      </c>
      <c r="G2201" s="20">
        <v>0</v>
      </c>
      <c r="H2201" s="4">
        <v>63.6</v>
      </c>
      <c r="I2201" s="4">
        <v>5</v>
      </c>
      <c r="J2201" s="4">
        <v>1</v>
      </c>
      <c r="K2201" s="21">
        <v>0.80359999999999998</v>
      </c>
      <c r="L2201" s="21">
        <v>8.1299999999999997E-2</v>
      </c>
      <c r="M2201" s="4">
        <v>3</v>
      </c>
      <c r="N2201" s="4">
        <v>0</v>
      </c>
      <c r="O2201" s="4">
        <v>0</v>
      </c>
      <c r="P2201" s="4">
        <v>79.5</v>
      </c>
      <c r="Q2201" s="15">
        <v>9972.4599999999991</v>
      </c>
      <c r="R2201" s="15">
        <v>53137.5</v>
      </c>
      <c r="S2201" s="15">
        <v>26110.54</v>
      </c>
      <c r="T2201" s="15">
        <v>997920.05</v>
      </c>
      <c r="U2201" s="22">
        <f t="shared" si="170"/>
        <v>1026769.9099999999</v>
      </c>
      <c r="V2201" s="23">
        <f t="shared" si="171"/>
        <v>-2.890999133648018E-2</v>
      </c>
      <c r="W2201" s="24">
        <f>Parametros!$B$4*H2201+Parametros!$B$5*K2201*100+Parametros!$B$6*P2201+Parametros!$B$7*(1-L2201)*100</f>
        <v>76.04849999999999</v>
      </c>
      <c r="X2201" s="16">
        <f>INDEX('Tasa Referencia'!$B$2:$B$37,MATCH(B2201,'Tasa Referencia'!$A$2:$A$37,0))</f>
        <v>0.1119</v>
      </c>
      <c r="Y2201" s="16">
        <f>INDEX('Catalogo Proveedores'!$N$2:$N$101,MATCH(A2201,'Catalogo Proveedores'!$A$2:$A$101,0))</f>
        <v>3.5400000000000001E-2</v>
      </c>
      <c r="Z2201" s="14">
        <v>-3.0200000000000001E-3</v>
      </c>
      <c r="AA2201" s="16">
        <f t="shared" si="172"/>
        <v>0.14427999999999999</v>
      </c>
      <c r="AB2201" s="25">
        <f t="shared" si="173"/>
        <v>1.1294609376029108E-2</v>
      </c>
      <c r="AC2201" s="23">
        <f t="shared" si="174"/>
        <v>-4.0204600712509288E-2</v>
      </c>
    </row>
    <row r="2202" spans="1:29" x14ac:dyDescent="0.3">
      <c r="A2202" s="4" t="s">
        <v>199</v>
      </c>
      <c r="B2202" s="18">
        <v>45047</v>
      </c>
      <c r="C2202" s="4" t="s">
        <v>279</v>
      </c>
      <c r="D2202" s="4">
        <v>5</v>
      </c>
      <c r="E2202" s="15">
        <v>1089194.43</v>
      </c>
      <c r="F2202" s="19">
        <v>1</v>
      </c>
      <c r="G2202" s="20">
        <v>0</v>
      </c>
      <c r="H2202" s="4">
        <v>65.900000000000006</v>
      </c>
      <c r="I2202" s="4">
        <v>7</v>
      </c>
      <c r="J2202" s="4">
        <v>1</v>
      </c>
      <c r="K2202" s="21">
        <v>0.85750000000000004</v>
      </c>
      <c r="L2202" s="21">
        <v>0.1875</v>
      </c>
      <c r="M2202" s="4">
        <v>3</v>
      </c>
      <c r="N2202" s="4">
        <v>0</v>
      </c>
      <c r="O2202" s="4">
        <v>0</v>
      </c>
      <c r="P2202" s="4">
        <v>80.2</v>
      </c>
      <c r="Q2202" s="15">
        <v>59402.82</v>
      </c>
      <c r="R2202" s="15">
        <v>136601.15</v>
      </c>
      <c r="S2202" s="15">
        <v>63446.97</v>
      </c>
      <c r="T2202" s="15">
        <v>1194829.27</v>
      </c>
      <c r="U2202" s="22">
        <f t="shared" si="170"/>
        <v>1221751.43</v>
      </c>
      <c r="V2202" s="23">
        <f t="shared" si="171"/>
        <v>-2.2532223369452539E-2</v>
      </c>
      <c r="W2202" s="24">
        <f>Parametros!$B$4*H2202+Parametros!$B$5*K2202*100+Parametros!$B$6*P2202+Parametros!$B$7*(1-L2202)*100</f>
        <v>77.017499999999998</v>
      </c>
      <c r="X2202" s="16">
        <f>INDEX('Tasa Referencia'!$B$2:$B$37,MATCH(B2202,'Tasa Referencia'!$A$2:$A$37,0))</f>
        <v>0.11210000000000001</v>
      </c>
      <c r="Y2202" s="16">
        <f>INDEX('Catalogo Proveedores'!$N$2:$N$101,MATCH(A2202,'Catalogo Proveedores'!$A$2:$A$101,0))</f>
        <v>3.5400000000000001E-2</v>
      </c>
      <c r="Z2202" s="14">
        <v>-7.7999999999999999E-4</v>
      </c>
      <c r="AA2202" s="16">
        <f t="shared" si="172"/>
        <v>0.14672000000000002</v>
      </c>
      <c r="AB2202" s="25">
        <f t="shared" si="173"/>
        <v>1.1474136423640591E-2</v>
      </c>
      <c r="AC2202" s="23">
        <f t="shared" si="174"/>
        <v>-3.4006359793093133E-2</v>
      </c>
    </row>
    <row r="2203" spans="1:29" x14ac:dyDescent="0.3">
      <c r="A2203" s="4" t="s">
        <v>199</v>
      </c>
      <c r="B2203" s="18">
        <v>45078</v>
      </c>
      <c r="C2203" s="4" t="s">
        <v>279</v>
      </c>
      <c r="D2203" s="4">
        <v>6</v>
      </c>
      <c r="E2203" s="15">
        <v>1038849.63</v>
      </c>
      <c r="F2203" s="19">
        <v>1</v>
      </c>
      <c r="G2203" s="20">
        <v>0</v>
      </c>
      <c r="H2203" s="4">
        <v>70.3</v>
      </c>
      <c r="I2203" s="4">
        <v>6</v>
      </c>
      <c r="J2203" s="4">
        <v>1</v>
      </c>
      <c r="K2203" s="21">
        <v>0.85299999999999998</v>
      </c>
      <c r="L2203" s="21">
        <v>0.15759999999999999</v>
      </c>
      <c r="M2203" s="4">
        <v>0</v>
      </c>
      <c r="N2203" s="4">
        <v>0</v>
      </c>
      <c r="O2203" s="4">
        <v>0</v>
      </c>
      <c r="P2203" s="4">
        <v>84</v>
      </c>
      <c r="Q2203" s="15">
        <v>0</v>
      </c>
      <c r="R2203" s="15">
        <v>55483.86</v>
      </c>
      <c r="S2203" s="15">
        <v>51195.06</v>
      </c>
      <c r="T2203" s="15">
        <v>1139503.43</v>
      </c>
      <c r="U2203" s="22">
        <f t="shared" si="170"/>
        <v>1043138.4299999999</v>
      </c>
      <c r="V2203" s="23">
        <f t="shared" si="171"/>
        <v>8.4567538335536208E-2</v>
      </c>
      <c r="W2203" s="24">
        <f>Parametros!$B$4*H2203+Parametros!$B$5*K2203*100+Parametros!$B$6*P2203+Parametros!$B$7*(1-L2203)*100</f>
        <v>79.630999999999986</v>
      </c>
      <c r="X2203" s="16">
        <f>INDEX('Tasa Referencia'!$B$2:$B$37,MATCH(B2203,'Tasa Referencia'!$A$2:$A$37,0))</f>
        <v>0.1119</v>
      </c>
      <c r="Y2203" s="16">
        <f>INDEX('Catalogo Proveedores'!$N$2:$N$101,MATCH(A2203,'Catalogo Proveedores'!$A$2:$A$101,0))</f>
        <v>3.5400000000000001E-2</v>
      </c>
      <c r="Z2203" s="14">
        <v>-4.8999999999999998E-3</v>
      </c>
      <c r="AA2203" s="16">
        <f t="shared" si="172"/>
        <v>0.1424</v>
      </c>
      <c r="AB2203" s="25">
        <f t="shared" si="173"/>
        <v>1.1156045749491694E-2</v>
      </c>
      <c r="AC2203" s="23">
        <f t="shared" si="174"/>
        <v>7.3411492586044513E-2</v>
      </c>
    </row>
    <row r="2204" spans="1:29" x14ac:dyDescent="0.3">
      <c r="A2204" s="4" t="s">
        <v>199</v>
      </c>
      <c r="B2204" s="18">
        <v>45108</v>
      </c>
      <c r="C2204" s="4" t="s">
        <v>279</v>
      </c>
      <c r="D2204" s="4">
        <v>7</v>
      </c>
      <c r="E2204" s="15">
        <v>1056447.6299999999</v>
      </c>
      <c r="F2204" s="19">
        <v>1.0127999999999999</v>
      </c>
      <c r="G2204" s="20">
        <v>1.2800000000000001E-2</v>
      </c>
      <c r="H2204" s="4">
        <v>70</v>
      </c>
      <c r="I2204" s="4">
        <v>7</v>
      </c>
      <c r="J2204" s="4">
        <v>1</v>
      </c>
      <c r="K2204" s="21">
        <v>0.82179999999999997</v>
      </c>
      <c r="L2204" s="21">
        <v>0.13900000000000001</v>
      </c>
      <c r="M2204" s="4">
        <v>1</v>
      </c>
      <c r="N2204" s="4">
        <v>0</v>
      </c>
      <c r="O2204" s="4">
        <v>0</v>
      </c>
      <c r="P2204" s="4">
        <v>79.8</v>
      </c>
      <c r="Q2204" s="15">
        <v>18166.57</v>
      </c>
      <c r="R2204" s="15">
        <v>75229.440000000002</v>
      </c>
      <c r="S2204" s="15">
        <v>46173.42</v>
      </c>
      <c r="T2204" s="15">
        <v>1134592.95</v>
      </c>
      <c r="U2204" s="22">
        <f t="shared" si="170"/>
        <v>1103670.22</v>
      </c>
      <c r="V2204" s="23">
        <f t="shared" si="171"/>
        <v>2.7254470424833841E-2</v>
      </c>
      <c r="W2204" s="24">
        <f>Parametros!$B$4*H2204+Parametros!$B$5*K2204*100+Parametros!$B$6*P2204+Parametros!$B$7*(1-L2204)*100</f>
        <v>78.028999999999996</v>
      </c>
      <c r="X2204" s="16">
        <f>INDEX('Tasa Referencia'!$B$2:$B$37,MATCH(B2204,'Tasa Referencia'!$A$2:$A$37,0))</f>
        <v>0.1132</v>
      </c>
      <c r="Y2204" s="16">
        <f>INDEX('Catalogo Proveedores'!$N$2:$N$101,MATCH(A2204,'Catalogo Proveedores'!$A$2:$A$101,0))</f>
        <v>3.5400000000000001E-2</v>
      </c>
      <c r="Z2204" s="14">
        <v>4.0999999999999999E-4</v>
      </c>
      <c r="AA2204" s="16">
        <f t="shared" si="172"/>
        <v>0.14901</v>
      </c>
      <c r="AB2204" s="25">
        <f t="shared" si="173"/>
        <v>1.1642308718339933E-2</v>
      </c>
      <c r="AC2204" s="23">
        <f t="shared" si="174"/>
        <v>1.5612161706493908E-2</v>
      </c>
    </row>
    <row r="2205" spans="1:29" x14ac:dyDescent="0.3">
      <c r="A2205" s="4" t="s">
        <v>199</v>
      </c>
      <c r="B2205" s="18">
        <v>45139</v>
      </c>
      <c r="C2205" s="4" t="s">
        <v>279</v>
      </c>
      <c r="D2205" s="4">
        <v>8</v>
      </c>
      <c r="E2205" s="15">
        <v>948570.26</v>
      </c>
      <c r="F2205" s="19">
        <v>1.0127999999999999</v>
      </c>
      <c r="G2205" s="20">
        <v>0</v>
      </c>
      <c r="H2205" s="4">
        <v>73.599999999999994</v>
      </c>
      <c r="I2205" s="4">
        <v>8</v>
      </c>
      <c r="J2205" s="4">
        <v>1</v>
      </c>
      <c r="K2205" s="21">
        <v>0.86029999999999995</v>
      </c>
      <c r="L2205" s="21">
        <v>9.69E-2</v>
      </c>
      <c r="M2205" s="4">
        <v>2</v>
      </c>
      <c r="N2205" s="4">
        <v>0</v>
      </c>
      <c r="O2205" s="4">
        <v>0</v>
      </c>
      <c r="P2205" s="4">
        <v>82.6</v>
      </c>
      <c r="Q2205" s="15">
        <v>6417.22</v>
      </c>
      <c r="R2205" s="15">
        <v>62543.46</v>
      </c>
      <c r="S2205" s="15">
        <v>29464.73</v>
      </c>
      <c r="T2205" s="15">
        <v>983733.48</v>
      </c>
      <c r="U2205" s="22">
        <f t="shared" si="170"/>
        <v>988066.21</v>
      </c>
      <c r="V2205" s="23">
        <f t="shared" si="171"/>
        <v>-4.4043738350757174E-3</v>
      </c>
      <c r="W2205" s="24">
        <f>Parametros!$B$4*H2205+Parametros!$B$5*K2205*100+Parametros!$B$6*P2205+Parametros!$B$7*(1-L2205)*100</f>
        <v>81.635499999999993</v>
      </c>
      <c r="X2205" s="16">
        <f>INDEX('Tasa Referencia'!$B$2:$B$37,MATCH(B2205,'Tasa Referencia'!$A$2:$A$37,0))</f>
        <v>0.1124</v>
      </c>
      <c r="Y2205" s="16">
        <f>INDEX('Catalogo Proveedores'!$N$2:$N$101,MATCH(A2205,'Catalogo Proveedores'!$A$2:$A$101,0))</f>
        <v>3.5400000000000001E-2</v>
      </c>
      <c r="Z2205" s="14">
        <v>-8.8000000000000003E-4</v>
      </c>
      <c r="AA2205" s="16">
        <f t="shared" si="172"/>
        <v>0.14692</v>
      </c>
      <c r="AB2205" s="25">
        <f t="shared" si="173"/>
        <v>1.1488836223796151E-2</v>
      </c>
      <c r="AC2205" s="23">
        <f t="shared" si="174"/>
        <v>-1.5893210058871867E-2</v>
      </c>
    </row>
    <row r="2206" spans="1:29" x14ac:dyDescent="0.3">
      <c r="A2206" s="4" t="s">
        <v>199</v>
      </c>
      <c r="B2206" s="18">
        <v>45170</v>
      </c>
      <c r="C2206" s="4" t="s">
        <v>279</v>
      </c>
      <c r="D2206" s="4">
        <v>9</v>
      </c>
      <c r="E2206" s="15">
        <v>1018964.61</v>
      </c>
      <c r="F2206" s="19">
        <v>1.0127999999999999</v>
      </c>
      <c r="G2206" s="20">
        <v>0</v>
      </c>
      <c r="H2206" s="4">
        <v>71.7</v>
      </c>
      <c r="I2206" s="4">
        <v>10</v>
      </c>
      <c r="J2206" s="4">
        <v>2</v>
      </c>
      <c r="K2206" s="21">
        <v>0.8337</v>
      </c>
      <c r="L2206" s="21">
        <v>9.9400000000000002E-2</v>
      </c>
      <c r="M2206" s="4">
        <v>2</v>
      </c>
      <c r="N2206" s="4">
        <v>1</v>
      </c>
      <c r="O2206" s="4">
        <v>3.1</v>
      </c>
      <c r="P2206" s="4">
        <v>80.7</v>
      </c>
      <c r="Q2206" s="15">
        <v>74852.88</v>
      </c>
      <c r="R2206" s="15">
        <v>52072.87</v>
      </c>
      <c r="S2206" s="15">
        <v>34466.26</v>
      </c>
      <c r="T2206" s="15">
        <v>1024508.29</v>
      </c>
      <c r="U2206" s="22">
        <f t="shared" si="170"/>
        <v>1111424.1000000001</v>
      </c>
      <c r="V2206" s="23">
        <f t="shared" si="171"/>
        <v>-8.4836609765256324E-2</v>
      </c>
      <c r="W2206" s="24">
        <f>Parametros!$B$4*H2206+Parametros!$B$5*K2206*100+Parametros!$B$6*P2206+Parametros!$B$7*(1-L2206)*100</f>
        <v>79.754999999999995</v>
      </c>
      <c r="X2206" s="16">
        <f>INDEX('Tasa Referencia'!$B$2:$B$37,MATCH(B2206,'Tasa Referencia'!$A$2:$A$37,0))</f>
        <v>0.1134</v>
      </c>
      <c r="Y2206" s="16">
        <f>INDEX('Catalogo Proveedores'!$N$2:$N$101,MATCH(A2206,'Catalogo Proveedores'!$A$2:$A$101,0))</f>
        <v>3.5400000000000001E-2</v>
      </c>
      <c r="Z2206" s="14">
        <v>3.9500000000000004E-3</v>
      </c>
      <c r="AA2206" s="16">
        <f t="shared" si="172"/>
        <v>0.15275</v>
      </c>
      <c r="AB2206" s="25">
        <f t="shared" si="173"/>
        <v>1.1916306146162459E-2</v>
      </c>
      <c r="AC2206" s="23">
        <f t="shared" si="174"/>
        <v>-9.6752915911418783E-2</v>
      </c>
    </row>
    <row r="2207" spans="1:29" x14ac:dyDescent="0.3">
      <c r="A2207" s="4" t="s">
        <v>199</v>
      </c>
      <c r="B2207" s="18">
        <v>45200</v>
      </c>
      <c r="C2207" s="4" t="s">
        <v>279</v>
      </c>
      <c r="D2207" s="4">
        <v>10</v>
      </c>
      <c r="E2207" s="15">
        <v>972731.76</v>
      </c>
      <c r="F2207" s="19">
        <v>1.0127999999999999</v>
      </c>
      <c r="G2207" s="20">
        <v>0</v>
      </c>
      <c r="H2207" s="4">
        <v>72</v>
      </c>
      <c r="I2207" s="4">
        <v>8</v>
      </c>
      <c r="J2207" s="4">
        <v>3</v>
      </c>
      <c r="K2207" s="21">
        <v>0.64</v>
      </c>
      <c r="L2207" s="21">
        <v>0.13500000000000001</v>
      </c>
      <c r="M2207" s="4">
        <v>3</v>
      </c>
      <c r="N2207" s="4">
        <v>1</v>
      </c>
      <c r="O2207" s="4">
        <v>144</v>
      </c>
      <c r="P2207" s="4">
        <v>80.400000000000006</v>
      </c>
      <c r="Q2207" s="15">
        <v>709592.73</v>
      </c>
      <c r="R2207" s="15">
        <v>52647.65</v>
      </c>
      <c r="S2207" s="15">
        <v>45221.05</v>
      </c>
      <c r="T2207" s="15">
        <v>923835.91</v>
      </c>
      <c r="U2207" s="22">
        <f t="shared" si="170"/>
        <v>1689751.0899999999</v>
      </c>
      <c r="V2207" s="23">
        <f t="shared" si="171"/>
        <v>-0.82905976235541634</v>
      </c>
      <c r="W2207" s="24">
        <f>Parametros!$B$4*H2207+Parametros!$B$5*K2207*100+Parametros!$B$6*P2207+Parametros!$B$7*(1-L2207)*100</f>
        <v>73.454999999999998</v>
      </c>
      <c r="X2207" s="16">
        <f>INDEX('Tasa Referencia'!$B$2:$B$37,MATCH(B2207,'Tasa Referencia'!$A$2:$A$37,0))</f>
        <v>0.1103</v>
      </c>
      <c r="Y2207" s="16">
        <f>INDEX('Catalogo Proveedores'!$N$2:$N$101,MATCH(A2207,'Catalogo Proveedores'!$A$2:$A$101,0))</f>
        <v>3.5400000000000001E-2</v>
      </c>
      <c r="Z2207" s="14">
        <v>6.1799999999999997E-3</v>
      </c>
      <c r="AA2207" s="16">
        <f t="shared" si="172"/>
        <v>0.15187999999999999</v>
      </c>
      <c r="AB2207" s="25">
        <f t="shared" si="173"/>
        <v>1.1852641585850643E-2</v>
      </c>
      <c r="AC2207" s="23">
        <f t="shared" si="174"/>
        <v>-0.84091240394126698</v>
      </c>
    </row>
    <row r="2208" spans="1:29" x14ac:dyDescent="0.3">
      <c r="A2208" s="4" t="s">
        <v>199</v>
      </c>
      <c r="B2208" s="18">
        <v>45231</v>
      </c>
      <c r="C2208" s="4" t="s">
        <v>279</v>
      </c>
      <c r="D2208" s="4">
        <v>11</v>
      </c>
      <c r="E2208" s="15">
        <v>1106490.3600000001</v>
      </c>
      <c r="F2208" s="19">
        <v>1.0127999999999999</v>
      </c>
      <c r="G2208" s="20">
        <v>0</v>
      </c>
      <c r="H2208" s="4">
        <v>65.400000000000006</v>
      </c>
      <c r="I2208" s="4">
        <v>8</v>
      </c>
      <c r="J2208" s="4">
        <v>2</v>
      </c>
      <c r="K2208" s="21">
        <v>0.71589999999999998</v>
      </c>
      <c r="L2208" s="21">
        <v>0.1779</v>
      </c>
      <c r="M2208" s="4">
        <v>1</v>
      </c>
      <c r="N2208" s="4">
        <v>0</v>
      </c>
      <c r="O2208" s="4">
        <v>0</v>
      </c>
      <c r="P2208" s="4">
        <v>81</v>
      </c>
      <c r="Q2208" s="15">
        <v>4764.46</v>
      </c>
      <c r="R2208" s="15">
        <v>64728.23</v>
      </c>
      <c r="S2208" s="15">
        <v>63488.35</v>
      </c>
      <c r="T2208" s="15">
        <v>1079782.6499999999</v>
      </c>
      <c r="U2208" s="22">
        <f t="shared" si="170"/>
        <v>1112494.7</v>
      </c>
      <c r="V2208" s="23">
        <f t="shared" si="171"/>
        <v>-3.0295032060387386E-2</v>
      </c>
      <c r="W2208" s="24">
        <f>Parametros!$B$4*H2208+Parametros!$B$5*K2208*100+Parametros!$B$6*P2208+Parametros!$B$7*(1-L2208)*100</f>
        <v>72.898500000000013</v>
      </c>
      <c r="X2208" s="16">
        <f>INDEX('Tasa Referencia'!$B$2:$B$37,MATCH(B2208,'Tasa Referencia'!$A$2:$A$37,0))</f>
        <v>0.1144</v>
      </c>
      <c r="Y2208" s="16">
        <f>INDEX('Catalogo Proveedores'!$N$2:$N$101,MATCH(A2208,'Catalogo Proveedores'!$A$2:$A$101,0))</f>
        <v>3.5400000000000001E-2</v>
      </c>
      <c r="Z2208" s="14">
        <v>5.4000000000000003E-3</v>
      </c>
      <c r="AA2208" s="16">
        <f t="shared" si="172"/>
        <v>0.15519999999999998</v>
      </c>
      <c r="AB2208" s="25">
        <f t="shared" si="173"/>
        <v>1.209535502863468E-2</v>
      </c>
      <c r="AC2208" s="23">
        <f t="shared" si="174"/>
        <v>-4.2390387089022069E-2</v>
      </c>
    </row>
    <row r="2209" spans="1:29" x14ac:dyDescent="0.3">
      <c r="A2209" s="4" t="s">
        <v>199</v>
      </c>
      <c r="B2209" s="18">
        <v>45261</v>
      </c>
      <c r="C2209" s="4" t="s">
        <v>279</v>
      </c>
      <c r="D2209" s="4">
        <v>12</v>
      </c>
      <c r="E2209" s="15">
        <v>932646.35</v>
      </c>
      <c r="F2209" s="19">
        <v>1.0127999999999999</v>
      </c>
      <c r="G2209" s="20">
        <v>0</v>
      </c>
      <c r="H2209" s="4">
        <v>71.099999999999994</v>
      </c>
      <c r="I2209" s="4">
        <v>7</v>
      </c>
      <c r="J2209" s="4">
        <v>1</v>
      </c>
      <c r="K2209" s="21">
        <v>0.84809999999999997</v>
      </c>
      <c r="L2209" s="21">
        <v>0.13389999999999999</v>
      </c>
      <c r="M2209" s="4">
        <v>1</v>
      </c>
      <c r="N2209" s="4">
        <v>0</v>
      </c>
      <c r="O2209" s="4">
        <v>0</v>
      </c>
      <c r="P2209" s="4">
        <v>78</v>
      </c>
      <c r="Q2209" s="15">
        <v>9790.06</v>
      </c>
      <c r="R2209" s="15">
        <v>55887.71</v>
      </c>
      <c r="S2209" s="15">
        <v>39326.519999999997</v>
      </c>
      <c r="T2209" s="15">
        <v>981160.09</v>
      </c>
      <c r="U2209" s="22">
        <f t="shared" si="170"/>
        <v>958997.6</v>
      </c>
      <c r="V2209" s="23">
        <f t="shared" si="171"/>
        <v>2.2588046768188454E-2</v>
      </c>
      <c r="W2209" s="24">
        <f>Parametros!$B$4*H2209+Parametros!$B$5*K2209*100+Parametros!$B$6*P2209+Parametros!$B$7*(1-L2209)*100</f>
        <v>78.919499999999999</v>
      </c>
      <c r="X2209" s="16">
        <f>INDEX('Tasa Referencia'!$B$2:$B$37,MATCH(B2209,'Tasa Referencia'!$A$2:$A$37,0))</f>
        <v>0.1124</v>
      </c>
      <c r="Y2209" s="16">
        <f>INDEX('Catalogo Proveedores'!$N$2:$N$101,MATCH(A2209,'Catalogo Proveedores'!$A$2:$A$101,0))</f>
        <v>3.5400000000000001E-2</v>
      </c>
      <c r="Z2209" s="14">
        <v>2.1000000000000001E-4</v>
      </c>
      <c r="AA2209" s="16">
        <f t="shared" si="172"/>
        <v>0.14800999999999997</v>
      </c>
      <c r="AB2209" s="25">
        <f t="shared" si="173"/>
        <v>1.1568908858793359E-2</v>
      </c>
      <c r="AC2209" s="23">
        <f t="shared" si="174"/>
        <v>1.1019137909395096E-2</v>
      </c>
    </row>
    <row r="2210" spans="1:29" x14ac:dyDescent="0.3">
      <c r="A2210" s="4" t="s">
        <v>199</v>
      </c>
      <c r="B2210" s="18">
        <v>45292</v>
      </c>
      <c r="C2210" s="4" t="s">
        <v>281</v>
      </c>
      <c r="D2210" s="4">
        <v>1</v>
      </c>
      <c r="E2210" s="15">
        <v>963933.24</v>
      </c>
      <c r="F2210" s="19">
        <v>1.0127999999999999</v>
      </c>
      <c r="G2210" s="20">
        <v>0</v>
      </c>
      <c r="H2210" s="4">
        <v>73.599999999999994</v>
      </c>
      <c r="I2210" s="4">
        <v>9</v>
      </c>
      <c r="J2210" s="4">
        <v>2</v>
      </c>
      <c r="K2210" s="21">
        <v>0.79790000000000005</v>
      </c>
      <c r="L2210" s="21">
        <v>0.1295</v>
      </c>
      <c r="M2210" s="4">
        <v>0</v>
      </c>
      <c r="N2210" s="4">
        <v>0</v>
      </c>
      <c r="O2210" s="4">
        <v>0</v>
      </c>
      <c r="P2210" s="4">
        <v>78.8</v>
      </c>
      <c r="Q2210" s="15">
        <v>0</v>
      </c>
      <c r="R2210" s="15">
        <v>77282.48</v>
      </c>
      <c r="S2210" s="15">
        <v>41310.31</v>
      </c>
      <c r="T2210" s="15">
        <v>991921.22</v>
      </c>
      <c r="U2210" s="22">
        <f t="shared" si="170"/>
        <v>999905.40999999992</v>
      </c>
      <c r="V2210" s="23">
        <f t="shared" si="171"/>
        <v>-8.0492178602650961E-3</v>
      </c>
      <c r="W2210" s="24">
        <f>Parametros!$B$4*H2210+Parametros!$B$5*K2210*100+Parametros!$B$6*P2210+Parametros!$B$7*(1-L2210)*100</f>
        <v>78.514500000000012</v>
      </c>
      <c r="X2210" s="16">
        <f>INDEX('Tasa Referencia'!$B$2:$B$37,MATCH(B2210,'Tasa Referencia'!$A$2:$A$37,0))</f>
        <v>0.1133</v>
      </c>
      <c r="Y2210" s="16">
        <f>INDEX('Catalogo Proveedores'!$N$2:$N$101,MATCH(A2210,'Catalogo Proveedores'!$A$2:$A$101,0))</f>
        <v>3.5400000000000001E-2</v>
      </c>
      <c r="Z2210" s="14">
        <v>1.1999999999999999E-3</v>
      </c>
      <c r="AA2210" s="16">
        <f t="shared" si="172"/>
        <v>0.14990000000000001</v>
      </c>
      <c r="AB2210" s="25">
        <f t="shared" si="173"/>
        <v>1.1707585360134942E-2</v>
      </c>
      <c r="AC2210" s="23">
        <f t="shared" si="174"/>
        <v>-1.9756803220400038E-2</v>
      </c>
    </row>
    <row r="2211" spans="1:29" x14ac:dyDescent="0.3">
      <c r="A2211" s="4" t="s">
        <v>199</v>
      </c>
      <c r="B2211" s="18">
        <v>45323</v>
      </c>
      <c r="C2211" s="4" t="s">
        <v>281</v>
      </c>
      <c r="D2211" s="4">
        <v>2</v>
      </c>
      <c r="E2211" s="15">
        <v>989865.23</v>
      </c>
      <c r="F2211" s="19">
        <v>1.0127999999999999</v>
      </c>
      <c r="G2211" s="20">
        <v>0</v>
      </c>
      <c r="H2211" s="4">
        <v>68.8</v>
      </c>
      <c r="I2211" s="4">
        <v>6</v>
      </c>
      <c r="J2211" s="4">
        <v>1</v>
      </c>
      <c r="K2211" s="21">
        <v>0.81679999999999997</v>
      </c>
      <c r="L2211" s="21">
        <v>8.6300000000000002E-2</v>
      </c>
      <c r="M2211" s="4">
        <v>3</v>
      </c>
      <c r="N2211" s="4">
        <v>0</v>
      </c>
      <c r="O2211" s="4">
        <v>0</v>
      </c>
      <c r="P2211" s="4">
        <v>79.099999999999994</v>
      </c>
      <c r="Q2211" s="15">
        <v>12025.32</v>
      </c>
      <c r="R2211" s="15">
        <v>34799.699999999997</v>
      </c>
      <c r="S2211" s="15">
        <v>27618.17</v>
      </c>
      <c r="T2211" s="15">
        <v>999102.73</v>
      </c>
      <c r="U2211" s="22">
        <f t="shared" si="170"/>
        <v>1009072.0799999998</v>
      </c>
      <c r="V2211" s="23">
        <f t="shared" si="171"/>
        <v>-9.9783032321409636E-3</v>
      </c>
      <c r="W2211" s="24">
        <f>Parametros!$B$4*H2211+Parametros!$B$5*K2211*100+Parametros!$B$6*P2211+Parametros!$B$7*(1-L2211)*100</f>
        <v>78.109499999999997</v>
      </c>
      <c r="X2211" s="16">
        <f>INDEX('Tasa Referencia'!$B$2:$B$37,MATCH(B2211,'Tasa Referencia'!$A$2:$A$37,0))</f>
        <v>0.1123</v>
      </c>
      <c r="Y2211" s="16">
        <f>INDEX('Catalogo Proveedores'!$N$2:$N$101,MATCH(A2211,'Catalogo Proveedores'!$A$2:$A$101,0))</f>
        <v>3.5400000000000001E-2</v>
      </c>
      <c r="Z2211" s="14">
        <v>-6.0000000000000002E-5</v>
      </c>
      <c r="AA2211" s="16">
        <f t="shared" si="172"/>
        <v>0.14763999999999999</v>
      </c>
      <c r="AB2211" s="25">
        <f t="shared" si="173"/>
        <v>1.1541736055699969E-2</v>
      </c>
      <c r="AC2211" s="23">
        <f t="shared" si="174"/>
        <v>-2.1520039287840933E-2</v>
      </c>
    </row>
    <row r="2212" spans="1:29" x14ac:dyDescent="0.3">
      <c r="A2212" s="4" t="s">
        <v>199</v>
      </c>
      <c r="B2212" s="18">
        <v>45352</v>
      </c>
      <c r="C2212" s="4" t="s">
        <v>281</v>
      </c>
      <c r="D2212" s="4">
        <v>3</v>
      </c>
      <c r="E2212" s="15">
        <v>1060799.95</v>
      </c>
      <c r="F2212" s="19">
        <v>1.0127999999999999</v>
      </c>
      <c r="G2212" s="20">
        <v>0</v>
      </c>
      <c r="H2212" s="4">
        <v>69.8</v>
      </c>
      <c r="I2212" s="4">
        <v>6</v>
      </c>
      <c r="J2212" s="4">
        <v>2</v>
      </c>
      <c r="K2212" s="21">
        <v>0.65269999999999995</v>
      </c>
      <c r="L2212" s="21">
        <v>0.18060000000000001</v>
      </c>
      <c r="M2212" s="4">
        <v>3</v>
      </c>
      <c r="N2212" s="4">
        <v>0</v>
      </c>
      <c r="O2212" s="4">
        <v>0</v>
      </c>
      <c r="P2212" s="4">
        <v>81.7</v>
      </c>
      <c r="Q2212" s="15">
        <v>35729.769999999997</v>
      </c>
      <c r="R2212" s="15">
        <v>115537.38</v>
      </c>
      <c r="S2212" s="15">
        <v>61711.6</v>
      </c>
      <c r="T2212" s="15">
        <v>993262.25</v>
      </c>
      <c r="U2212" s="22">
        <f t="shared" si="170"/>
        <v>1150355.5</v>
      </c>
      <c r="V2212" s="23">
        <f t="shared" si="171"/>
        <v>-0.15815888502759468</v>
      </c>
      <c r="W2212" s="24">
        <f>Parametros!$B$4*H2212+Parametros!$B$5*K2212*100+Parametros!$B$6*P2212+Parametros!$B$7*(1-L2212)*100</f>
        <v>72.641999999999996</v>
      </c>
      <c r="X2212" s="16">
        <f>INDEX('Tasa Referencia'!$B$2:$B$37,MATCH(B2212,'Tasa Referencia'!$A$2:$A$37,0))</f>
        <v>0.1101</v>
      </c>
      <c r="Y2212" s="16">
        <f>INDEX('Catalogo Proveedores'!$N$2:$N$101,MATCH(A2212,'Catalogo Proveedores'!$A$2:$A$101,0))</f>
        <v>3.5400000000000001E-2</v>
      </c>
      <c r="Z2212" s="14">
        <v>-1.2199999999999999E-3</v>
      </c>
      <c r="AA2212" s="16">
        <f t="shared" si="172"/>
        <v>0.14428000000000002</v>
      </c>
      <c r="AB2212" s="25">
        <f t="shared" si="173"/>
        <v>1.1294609376029108E-2</v>
      </c>
      <c r="AC2212" s="23">
        <f t="shared" si="174"/>
        <v>-0.16945349440362378</v>
      </c>
    </row>
    <row r="2213" spans="1:29" x14ac:dyDescent="0.3">
      <c r="A2213" s="4" t="s">
        <v>199</v>
      </c>
      <c r="B2213" s="18">
        <v>45383</v>
      </c>
      <c r="C2213" s="4" t="s">
        <v>281</v>
      </c>
      <c r="D2213" s="4">
        <v>4</v>
      </c>
      <c r="E2213" s="15">
        <v>1081806.32</v>
      </c>
      <c r="F2213" s="19">
        <v>1.0127999999999999</v>
      </c>
      <c r="G2213" s="20">
        <v>0</v>
      </c>
      <c r="H2213" s="4">
        <v>66.5</v>
      </c>
      <c r="I2213" s="4">
        <v>7</v>
      </c>
      <c r="J2213" s="4">
        <v>2</v>
      </c>
      <c r="K2213" s="21">
        <v>0.7137</v>
      </c>
      <c r="L2213" s="21">
        <v>0.1729</v>
      </c>
      <c r="M2213" s="4">
        <v>3</v>
      </c>
      <c r="N2213" s="4">
        <v>3</v>
      </c>
      <c r="O2213" s="4">
        <v>39.6</v>
      </c>
      <c r="P2213" s="4">
        <v>79.400000000000006</v>
      </c>
      <c r="Q2213" s="15">
        <v>257750.92</v>
      </c>
      <c r="R2213" s="15">
        <v>109955.7</v>
      </c>
      <c r="S2213" s="15">
        <v>60447.19</v>
      </c>
      <c r="T2213" s="15">
        <v>1057231.79</v>
      </c>
      <c r="U2213" s="22">
        <f t="shared" si="170"/>
        <v>1389065.75</v>
      </c>
      <c r="V2213" s="23">
        <f t="shared" si="171"/>
        <v>-0.31387058461418377</v>
      </c>
      <c r="W2213" s="24">
        <f>Parametros!$B$4*H2213+Parametros!$B$5*K2213*100+Parametros!$B$6*P2213+Parametros!$B$7*(1-L2213)*100</f>
        <v>72.972499999999997</v>
      </c>
      <c r="X2213" s="16">
        <f>INDEX('Tasa Referencia'!$B$2:$B$37,MATCH(B2213,'Tasa Referencia'!$A$2:$A$37,0))</f>
        <v>0.10920000000000001</v>
      </c>
      <c r="Y2213" s="16">
        <f>INDEX('Catalogo Proveedores'!$N$2:$N$101,MATCH(A2213,'Catalogo Proveedores'!$A$2:$A$101,0))</f>
        <v>3.5400000000000001E-2</v>
      </c>
      <c r="Z2213" s="14">
        <v>8.9999999999999998E-4</v>
      </c>
      <c r="AA2213" s="16">
        <f t="shared" si="172"/>
        <v>0.14550000000000002</v>
      </c>
      <c r="AB2213" s="25">
        <f t="shared" si="173"/>
        <v>1.1384416717189927E-2</v>
      </c>
      <c r="AC2213" s="23">
        <f t="shared" si="174"/>
        <v>-0.32525500133137369</v>
      </c>
    </row>
    <row r="2214" spans="1:29" x14ac:dyDescent="0.3">
      <c r="A2214" s="4" t="s">
        <v>199</v>
      </c>
      <c r="B2214" s="18">
        <v>45413</v>
      </c>
      <c r="C2214" s="4" t="s">
        <v>281</v>
      </c>
      <c r="D2214" s="4">
        <v>5</v>
      </c>
      <c r="E2214" s="15">
        <v>1086180.08</v>
      </c>
      <c r="F2214" s="19">
        <v>1.0127999999999999</v>
      </c>
      <c r="G2214" s="20">
        <v>0</v>
      </c>
      <c r="H2214" s="4">
        <v>66.099999999999994</v>
      </c>
      <c r="I2214" s="4">
        <v>6</v>
      </c>
      <c r="J2214" s="4">
        <v>1</v>
      </c>
      <c r="K2214" s="21">
        <v>0.78320000000000001</v>
      </c>
      <c r="L2214" s="21">
        <v>0.18</v>
      </c>
      <c r="M2214" s="4">
        <v>2</v>
      </c>
      <c r="N2214" s="4">
        <v>0</v>
      </c>
      <c r="O2214" s="4">
        <v>0</v>
      </c>
      <c r="P2214" s="4">
        <v>78.5</v>
      </c>
      <c r="Q2214" s="15">
        <v>22011.21</v>
      </c>
      <c r="R2214" s="15">
        <v>89144.34</v>
      </c>
      <c r="S2214" s="15">
        <v>60833.83</v>
      </c>
      <c r="T2214" s="15">
        <v>1101048.6499999999</v>
      </c>
      <c r="U2214" s="22">
        <f t="shared" si="170"/>
        <v>1136501.8</v>
      </c>
      <c r="V2214" s="23">
        <f t="shared" si="171"/>
        <v>-3.2199440051990567E-2</v>
      </c>
      <c r="W2214" s="24">
        <f>Parametros!$B$4*H2214+Parametros!$B$5*K2214*100+Parametros!$B$6*P2214+Parametros!$B$7*(1-L2214)*100</f>
        <v>74.631</v>
      </c>
      <c r="X2214" s="16">
        <f>INDEX('Tasa Referencia'!$B$2:$B$37,MATCH(B2214,'Tasa Referencia'!$A$2:$A$37,0))</f>
        <v>0.1077</v>
      </c>
      <c r="Y2214" s="16">
        <f>INDEX('Catalogo Proveedores'!$N$2:$N$101,MATCH(A2214,'Catalogo Proveedores'!$A$2:$A$101,0))</f>
        <v>3.5400000000000001E-2</v>
      </c>
      <c r="Z2214" s="14">
        <v>-3.3899999999999998E-3</v>
      </c>
      <c r="AA2214" s="16">
        <f t="shared" si="172"/>
        <v>0.13971</v>
      </c>
      <c r="AB2214" s="25">
        <f t="shared" si="173"/>
        <v>1.0957417881754195E-2</v>
      </c>
      <c r="AC2214" s="23">
        <f t="shared" si="174"/>
        <v>-4.3156857933744762E-2</v>
      </c>
    </row>
    <row r="2215" spans="1:29" x14ac:dyDescent="0.3">
      <c r="A2215" s="4" t="s">
        <v>199</v>
      </c>
      <c r="B2215" s="18">
        <v>45444</v>
      </c>
      <c r="C2215" s="4" t="s">
        <v>281</v>
      </c>
      <c r="D2215" s="4">
        <v>6</v>
      </c>
      <c r="E2215" s="15">
        <v>1095154.19</v>
      </c>
      <c r="F2215" s="19">
        <v>1.0127999999999999</v>
      </c>
      <c r="G2215" s="20">
        <v>0</v>
      </c>
      <c r="H2215" s="4">
        <v>68.400000000000006</v>
      </c>
      <c r="I2215" s="4">
        <v>10</v>
      </c>
      <c r="J2215" s="4">
        <v>2</v>
      </c>
      <c r="K2215" s="21">
        <v>0.83720000000000006</v>
      </c>
      <c r="L2215" s="21">
        <v>0.18540000000000001</v>
      </c>
      <c r="M2215" s="4">
        <v>0</v>
      </c>
      <c r="N2215" s="4">
        <v>1</v>
      </c>
      <c r="O2215" s="4">
        <v>45.4</v>
      </c>
      <c r="P2215" s="4">
        <v>79.8</v>
      </c>
      <c r="Q2215" s="15">
        <v>242328.95</v>
      </c>
      <c r="R2215" s="15">
        <v>120014.48</v>
      </c>
      <c r="S2215" s="15">
        <v>65287.05</v>
      </c>
      <c r="T2215" s="15">
        <v>1155644.58</v>
      </c>
      <c r="U2215" s="22">
        <f t="shared" si="170"/>
        <v>1392210.5699999998</v>
      </c>
      <c r="V2215" s="23">
        <f t="shared" si="171"/>
        <v>-0.20470479773288058</v>
      </c>
      <c r="W2215" s="24">
        <f>Parametros!$B$4*H2215+Parametros!$B$5*K2215*100+Parametros!$B$6*P2215+Parametros!$B$7*(1-L2215)*100</f>
        <v>77.234999999999985</v>
      </c>
      <c r="X2215" s="16">
        <f>INDEX('Tasa Referencia'!$B$2:$B$37,MATCH(B2215,'Tasa Referencia'!$A$2:$A$37,0))</f>
        <v>0.1045</v>
      </c>
      <c r="Y2215" s="16">
        <f>INDEX('Catalogo Proveedores'!$N$2:$N$101,MATCH(A2215,'Catalogo Proveedores'!$A$2:$A$101,0))</f>
        <v>3.5400000000000001E-2</v>
      </c>
      <c r="Z2215" s="14">
        <v>-1.47E-3</v>
      </c>
      <c r="AA2215" s="16">
        <f t="shared" si="172"/>
        <v>0.13843</v>
      </c>
      <c r="AB2215" s="25">
        <f t="shared" si="173"/>
        <v>1.0862752566752842E-2</v>
      </c>
      <c r="AC2215" s="23">
        <f t="shared" si="174"/>
        <v>-0.21556755029963343</v>
      </c>
    </row>
    <row r="2216" spans="1:29" x14ac:dyDescent="0.3">
      <c r="A2216" s="4" t="s">
        <v>199</v>
      </c>
      <c r="B2216" s="18">
        <v>45474</v>
      </c>
      <c r="C2216" s="4" t="s">
        <v>281</v>
      </c>
      <c r="D2216" s="4">
        <v>7</v>
      </c>
      <c r="E2216" s="15">
        <v>1039460.26</v>
      </c>
      <c r="F2216" s="19">
        <v>1.0962000000000001</v>
      </c>
      <c r="G2216" s="20">
        <v>8.2299999999999998E-2</v>
      </c>
      <c r="H2216" s="4">
        <v>68.099999999999994</v>
      </c>
      <c r="I2216" s="4">
        <v>5</v>
      </c>
      <c r="J2216" s="4">
        <v>1</v>
      </c>
      <c r="K2216" s="21">
        <v>0.8</v>
      </c>
      <c r="L2216" s="21">
        <v>6.7000000000000004E-2</v>
      </c>
      <c r="M2216" s="4">
        <v>1</v>
      </c>
      <c r="N2216" s="4">
        <v>0</v>
      </c>
      <c r="O2216" s="4">
        <v>0</v>
      </c>
      <c r="P2216" s="4">
        <v>84.7</v>
      </c>
      <c r="Q2216" s="15">
        <v>37630.730000000003</v>
      </c>
      <c r="R2216" s="15">
        <v>43069.18</v>
      </c>
      <c r="S2216" s="15">
        <v>22965.67</v>
      </c>
      <c r="T2216" s="15">
        <v>1106800.55</v>
      </c>
      <c r="U2216" s="22">
        <f t="shared" si="170"/>
        <v>1097194.5</v>
      </c>
      <c r="V2216" s="23">
        <f t="shared" si="171"/>
        <v>8.6791156726476557E-3</v>
      </c>
      <c r="W2216" s="24">
        <f>Parametros!$B$4*H2216+Parametros!$B$5*K2216*100+Parametros!$B$6*P2216+Parametros!$B$7*(1-L2216)*100</f>
        <v>78.77</v>
      </c>
      <c r="X2216" s="16">
        <f>INDEX('Tasa Referencia'!$B$2:$B$37,MATCH(B2216,'Tasa Referencia'!$A$2:$A$37,0))</f>
        <v>0.1027</v>
      </c>
      <c r="Y2216" s="16">
        <f>INDEX('Catalogo Proveedores'!$N$2:$N$101,MATCH(A2216,'Catalogo Proveedores'!$A$2:$A$101,0))</f>
        <v>3.5400000000000001E-2</v>
      </c>
      <c r="Z2216" s="14">
        <v>-1.75E-3</v>
      </c>
      <c r="AA2216" s="16">
        <f t="shared" si="172"/>
        <v>0.13635</v>
      </c>
      <c r="AB2216" s="25">
        <f t="shared" si="173"/>
        <v>1.0708713135379577E-2</v>
      </c>
      <c r="AC2216" s="23">
        <f t="shared" si="174"/>
        <v>-2.0295974627319215E-3</v>
      </c>
    </row>
    <row r="2217" spans="1:29" x14ac:dyDescent="0.3">
      <c r="A2217" s="4" t="s">
        <v>199</v>
      </c>
      <c r="B2217" s="18">
        <v>45505</v>
      </c>
      <c r="C2217" s="4" t="s">
        <v>281</v>
      </c>
      <c r="D2217" s="4">
        <v>8</v>
      </c>
      <c r="E2217" s="15">
        <v>1099846</v>
      </c>
      <c r="F2217" s="19">
        <v>1.0962000000000001</v>
      </c>
      <c r="G2217" s="20">
        <v>0</v>
      </c>
      <c r="H2217" s="4">
        <v>67.099999999999994</v>
      </c>
      <c r="I2217" s="4">
        <v>9</v>
      </c>
      <c r="J2217" s="4">
        <v>1</v>
      </c>
      <c r="K2217" s="21">
        <v>0.84540000000000004</v>
      </c>
      <c r="L2217" s="21">
        <v>0.13250000000000001</v>
      </c>
      <c r="M2217" s="4">
        <v>1</v>
      </c>
      <c r="N2217" s="4">
        <v>0</v>
      </c>
      <c r="O2217" s="4">
        <v>0</v>
      </c>
      <c r="P2217" s="4">
        <v>76</v>
      </c>
      <c r="Q2217" s="15">
        <v>15160.96</v>
      </c>
      <c r="R2217" s="15">
        <v>96145.16</v>
      </c>
      <c r="S2217" s="15">
        <v>45906.63</v>
      </c>
      <c r="T2217" s="15">
        <v>1202098.75</v>
      </c>
      <c r="U2217" s="22">
        <f t="shared" si="170"/>
        <v>1165245.49</v>
      </c>
      <c r="V2217" s="23">
        <f t="shared" si="171"/>
        <v>3.0657431429822225E-2</v>
      </c>
      <c r="W2217" s="24">
        <f>Parametros!$B$4*H2217+Parametros!$B$5*K2217*100+Parametros!$B$6*P2217+Parametros!$B$7*(1-L2217)*100</f>
        <v>77.0595</v>
      </c>
      <c r="X2217" s="16">
        <f>INDEX('Tasa Referencia'!$B$2:$B$37,MATCH(B2217,'Tasa Referencia'!$A$2:$A$37,0))</f>
        <v>0.1017</v>
      </c>
      <c r="Y2217" s="16">
        <f>INDEX('Catalogo Proveedores'!$N$2:$N$101,MATCH(A2217,'Catalogo Proveedores'!$A$2:$A$101,0))</f>
        <v>3.5400000000000001E-2</v>
      </c>
      <c r="Z2217" s="14">
        <v>2.0500000000000002E-3</v>
      </c>
      <c r="AA2217" s="16">
        <f t="shared" si="172"/>
        <v>0.13915</v>
      </c>
      <c r="AB2217" s="25">
        <f t="shared" si="173"/>
        <v>1.0916013804555647E-2</v>
      </c>
      <c r="AC2217" s="23">
        <f t="shared" si="174"/>
        <v>1.9741417625266579E-2</v>
      </c>
    </row>
    <row r="2218" spans="1:29" x14ac:dyDescent="0.3">
      <c r="A2218" s="4" t="s">
        <v>199</v>
      </c>
      <c r="B2218" s="18">
        <v>45536</v>
      </c>
      <c r="C2218" s="4" t="s">
        <v>281</v>
      </c>
      <c r="D2218" s="4">
        <v>9</v>
      </c>
      <c r="E2218" s="15">
        <v>973766.73</v>
      </c>
      <c r="F2218" s="19">
        <v>1.0962000000000001</v>
      </c>
      <c r="G2218" s="20">
        <v>0</v>
      </c>
      <c r="H2218" s="4">
        <v>66.900000000000006</v>
      </c>
      <c r="I2218" s="4">
        <v>8</v>
      </c>
      <c r="J2218" s="4">
        <v>1</v>
      </c>
      <c r="K2218" s="21">
        <v>0.83230000000000004</v>
      </c>
      <c r="L2218" s="21">
        <v>0.18509999999999999</v>
      </c>
      <c r="M2218" s="4">
        <v>0</v>
      </c>
      <c r="N2218" s="4">
        <v>0</v>
      </c>
      <c r="O2218" s="4">
        <v>0</v>
      </c>
      <c r="P2218" s="4">
        <v>82.2</v>
      </c>
      <c r="Q2218" s="15">
        <v>0</v>
      </c>
      <c r="R2218" s="15">
        <v>82613.42</v>
      </c>
      <c r="S2218" s="15">
        <v>56027.8</v>
      </c>
      <c r="T2218" s="15">
        <v>1001160.35</v>
      </c>
      <c r="U2218" s="22">
        <f t="shared" si="170"/>
        <v>1000352.3499999999</v>
      </c>
      <c r="V2218" s="23">
        <f t="shared" si="171"/>
        <v>8.0706352384022847E-4</v>
      </c>
      <c r="W2218" s="24">
        <f>Parametros!$B$4*H2218+Parametros!$B$5*K2218*100+Parametros!$B$6*P2218+Parametros!$B$7*(1-L2218)*100</f>
        <v>77.047499999999999</v>
      </c>
      <c r="X2218" s="16">
        <f>INDEX('Tasa Referencia'!$B$2:$B$37,MATCH(B2218,'Tasa Referencia'!$A$2:$A$37,0))</f>
        <v>9.7900000000000001E-2</v>
      </c>
      <c r="Y2218" s="16">
        <f>INDEX('Catalogo Proveedores'!$N$2:$N$101,MATCH(A2218,'Catalogo Proveedores'!$A$2:$A$101,0))</f>
        <v>3.5400000000000001E-2</v>
      </c>
      <c r="Z2218" s="14">
        <v>2.1199999999999999E-3</v>
      </c>
      <c r="AA2218" s="16">
        <f t="shared" si="172"/>
        <v>0.13542000000000001</v>
      </c>
      <c r="AB2218" s="25">
        <f t="shared" si="173"/>
        <v>1.0639756104053211E-2</v>
      </c>
      <c r="AC2218" s="23">
        <f t="shared" si="174"/>
        <v>-9.8326925802129823E-3</v>
      </c>
    </row>
    <row r="2219" spans="1:29" x14ac:dyDescent="0.3">
      <c r="A2219" s="4" t="s">
        <v>199</v>
      </c>
      <c r="B2219" s="18">
        <v>45566</v>
      </c>
      <c r="C2219" s="4" t="s">
        <v>281</v>
      </c>
      <c r="D2219" s="4">
        <v>10</v>
      </c>
      <c r="E2219" s="15">
        <v>987341.5</v>
      </c>
      <c r="F2219" s="19">
        <v>1.0962000000000001</v>
      </c>
      <c r="G2219" s="20">
        <v>0</v>
      </c>
      <c r="H2219" s="4">
        <v>67.5</v>
      </c>
      <c r="I2219" s="4">
        <v>7</v>
      </c>
      <c r="J2219" s="4">
        <v>1</v>
      </c>
      <c r="K2219" s="21">
        <v>0.84560000000000002</v>
      </c>
      <c r="L2219" s="21">
        <v>0.1653</v>
      </c>
      <c r="M2219" s="4">
        <v>0</v>
      </c>
      <c r="N2219" s="4">
        <v>1</v>
      </c>
      <c r="O2219" s="4">
        <v>5.8</v>
      </c>
      <c r="P2219" s="4">
        <v>78.099999999999994</v>
      </c>
      <c r="Q2219" s="15">
        <v>18229.099999999999</v>
      </c>
      <c r="R2219" s="15">
        <v>102788</v>
      </c>
      <c r="S2219" s="15">
        <v>50948.18</v>
      </c>
      <c r="T2219" s="15">
        <v>1055185.3400000001</v>
      </c>
      <c r="U2219" s="22">
        <f t="shared" si="170"/>
        <v>1057410.4200000002</v>
      </c>
      <c r="V2219" s="23">
        <f t="shared" si="171"/>
        <v>-2.108710115324455E-3</v>
      </c>
      <c r="W2219" s="24">
        <f>Parametros!$B$4*H2219+Parametros!$B$5*K2219*100+Parametros!$B$6*P2219+Parametros!$B$7*(1-L2219)*100</f>
        <v>77.133499999999998</v>
      </c>
      <c r="X2219" s="16">
        <f>INDEX('Tasa Referencia'!$B$2:$B$37,MATCH(B2219,'Tasa Referencia'!$A$2:$A$37,0))</f>
        <v>9.5200000000000007E-2</v>
      </c>
      <c r="Y2219" s="16">
        <f>INDEX('Catalogo Proveedores'!$N$2:$N$101,MATCH(A2219,'Catalogo Proveedores'!$A$2:$A$101,0))</f>
        <v>3.5400000000000001E-2</v>
      </c>
      <c r="Z2219" s="14">
        <v>4.0499999999999998E-3</v>
      </c>
      <c r="AA2219" s="16">
        <f t="shared" si="172"/>
        <v>0.13464999999999999</v>
      </c>
      <c r="AB2219" s="25">
        <f t="shared" si="173"/>
        <v>1.0582623457206175E-2</v>
      </c>
      <c r="AC2219" s="23">
        <f t="shared" si="174"/>
        <v>-1.269133357253063E-2</v>
      </c>
    </row>
    <row r="2220" spans="1:29" x14ac:dyDescent="0.3">
      <c r="A2220" s="4" t="s">
        <v>199</v>
      </c>
      <c r="B2220" s="18">
        <v>45597</v>
      </c>
      <c r="C2220" s="4" t="s">
        <v>281</v>
      </c>
      <c r="D2220" s="4">
        <v>11</v>
      </c>
      <c r="E2220" s="15">
        <v>884692.44</v>
      </c>
      <c r="F2220" s="19">
        <v>1.0962000000000001</v>
      </c>
      <c r="G2220" s="20">
        <v>0</v>
      </c>
      <c r="H2220" s="4">
        <v>69.7</v>
      </c>
      <c r="I2220" s="4">
        <v>8</v>
      </c>
      <c r="J2220" s="4">
        <v>1</v>
      </c>
      <c r="K2220" s="21">
        <v>0.83579999999999999</v>
      </c>
      <c r="L2220" s="21">
        <v>0.1527</v>
      </c>
      <c r="M2220" s="4">
        <v>1</v>
      </c>
      <c r="N2220" s="4">
        <v>2</v>
      </c>
      <c r="O2220" s="4">
        <v>11.5</v>
      </c>
      <c r="P2220" s="4">
        <v>79.7</v>
      </c>
      <c r="Q2220" s="15">
        <v>43354.71</v>
      </c>
      <c r="R2220" s="15">
        <v>48572.85</v>
      </c>
      <c r="S2220" s="15">
        <v>42295.99</v>
      </c>
      <c r="T2220" s="15">
        <v>903668.83</v>
      </c>
      <c r="U2220" s="22">
        <f t="shared" si="170"/>
        <v>934324.00999999989</v>
      </c>
      <c r="V2220" s="23">
        <f t="shared" si="171"/>
        <v>-3.3923024654950125E-2</v>
      </c>
      <c r="W2220" s="24">
        <f>Parametros!$B$4*H2220+Parametros!$B$5*K2220*100+Parametros!$B$6*P2220+Parametros!$B$7*(1-L2220)*100</f>
        <v>78.118499999999983</v>
      </c>
      <c r="X2220" s="16">
        <f>INDEX('Tasa Referencia'!$B$2:$B$37,MATCH(B2220,'Tasa Referencia'!$A$2:$A$37,0))</f>
        <v>9.5600000000000004E-2</v>
      </c>
      <c r="Y2220" s="16">
        <f>INDEX('Catalogo Proveedores'!$N$2:$N$101,MATCH(A2220,'Catalogo Proveedores'!$A$2:$A$101,0))</f>
        <v>3.5400000000000001E-2</v>
      </c>
      <c r="Z2220" s="14">
        <v>1E-3</v>
      </c>
      <c r="AA2220" s="16">
        <f t="shared" si="172"/>
        <v>0.13200000000000001</v>
      </c>
      <c r="AB2220" s="25">
        <f t="shared" si="173"/>
        <v>1.0385726106876492E-2</v>
      </c>
      <c r="AC2220" s="23">
        <f t="shared" si="174"/>
        <v>-4.4308750761826617E-2</v>
      </c>
    </row>
    <row r="2221" spans="1:29" x14ac:dyDescent="0.3">
      <c r="A2221" s="4" t="s">
        <v>199</v>
      </c>
      <c r="B2221" s="18">
        <v>45627</v>
      </c>
      <c r="C2221" s="4" t="s">
        <v>281</v>
      </c>
      <c r="D2221" s="4">
        <v>12</v>
      </c>
      <c r="E2221" s="15">
        <v>960196.51</v>
      </c>
      <c r="F2221" s="19">
        <v>1.0962000000000001</v>
      </c>
      <c r="G2221" s="20">
        <v>0</v>
      </c>
      <c r="H2221" s="4">
        <v>68.5</v>
      </c>
      <c r="I2221" s="4">
        <v>8</v>
      </c>
      <c r="J2221" s="4">
        <v>1</v>
      </c>
      <c r="K2221" s="21">
        <v>0.89690000000000003</v>
      </c>
      <c r="L2221" s="21">
        <v>9.5899999999999999E-2</v>
      </c>
      <c r="M2221" s="4">
        <v>1</v>
      </c>
      <c r="N2221" s="4">
        <v>0</v>
      </c>
      <c r="O2221" s="4">
        <v>0</v>
      </c>
      <c r="P2221" s="4">
        <v>85.3</v>
      </c>
      <c r="Q2221" s="15">
        <v>26942.2</v>
      </c>
      <c r="R2221" s="15">
        <v>58527.95</v>
      </c>
      <c r="S2221" s="15">
        <v>29554.66</v>
      </c>
      <c r="T2221" s="15">
        <v>1009101.55</v>
      </c>
      <c r="U2221" s="22">
        <f t="shared" si="170"/>
        <v>1016111.9999999999</v>
      </c>
      <c r="V2221" s="23">
        <f t="shared" si="171"/>
        <v>-6.9472195340497065E-3</v>
      </c>
      <c r="W2221" s="24">
        <f>Parametros!$B$4*H2221+Parametros!$B$5*K2221*100+Parametros!$B$6*P2221+Parametros!$B$7*(1-L2221)*100</f>
        <v>81.503499999999988</v>
      </c>
      <c r="X2221" s="16">
        <f>INDEX('Tasa Referencia'!$B$2:$B$37,MATCH(B2221,'Tasa Referencia'!$A$2:$A$37,0))</f>
        <v>9.2399999999999996E-2</v>
      </c>
      <c r="Y2221" s="16">
        <f>INDEX('Catalogo Proveedores'!$N$2:$N$101,MATCH(A2221,'Catalogo Proveedores'!$A$2:$A$101,0))</f>
        <v>3.5400000000000001E-2</v>
      </c>
      <c r="Z2221" s="14">
        <v>2.7000000000000001E-3</v>
      </c>
      <c r="AA2221" s="16">
        <f t="shared" si="172"/>
        <v>0.1305</v>
      </c>
      <c r="AB2221" s="25">
        <f t="shared" si="173"/>
        <v>1.0274087426902057E-2</v>
      </c>
      <c r="AC2221" s="23">
        <f t="shared" si="174"/>
        <v>-1.7221306960951761E-2</v>
      </c>
    </row>
    <row r="2222" spans="1:29" x14ac:dyDescent="0.3">
      <c r="A2222" s="4" t="s">
        <v>199</v>
      </c>
      <c r="B2222" s="18">
        <v>45658</v>
      </c>
      <c r="C2222" s="4" t="s">
        <v>282</v>
      </c>
      <c r="D2222" s="4">
        <v>1</v>
      </c>
      <c r="E2222" s="15">
        <v>990094.25</v>
      </c>
      <c r="F2222" s="19">
        <v>1.0962000000000001</v>
      </c>
      <c r="G2222" s="20">
        <v>0</v>
      </c>
      <c r="H2222" s="4">
        <v>69.2</v>
      </c>
      <c r="I2222" s="4">
        <v>10</v>
      </c>
      <c r="J2222" s="4">
        <v>2</v>
      </c>
      <c r="K2222" s="21">
        <v>0.83740000000000003</v>
      </c>
      <c r="L2222" s="21">
        <v>0.1321</v>
      </c>
      <c r="M2222" s="4">
        <v>0</v>
      </c>
      <c r="N2222" s="4">
        <v>0</v>
      </c>
      <c r="O2222" s="4">
        <v>0</v>
      </c>
      <c r="P2222" s="4">
        <v>80.8</v>
      </c>
      <c r="Q2222" s="15">
        <v>0</v>
      </c>
      <c r="R2222" s="15">
        <v>82300.55</v>
      </c>
      <c r="S2222" s="15">
        <v>43209.99</v>
      </c>
      <c r="T2222" s="15">
        <v>1051003.6100000001</v>
      </c>
      <c r="U2222" s="22">
        <f t="shared" si="170"/>
        <v>1029184.81</v>
      </c>
      <c r="V2222" s="23">
        <f t="shared" si="171"/>
        <v>2.0759966752159912E-2</v>
      </c>
      <c r="W2222" s="24">
        <f>Parametros!$B$4*H2222+Parametros!$B$5*K2222*100+Parametros!$B$6*P2222+Parametros!$B$7*(1-L2222)*100</f>
        <v>78.520499999999998</v>
      </c>
      <c r="X2222" s="16">
        <f>INDEX('Tasa Referencia'!$B$2:$B$37,MATCH(B2222,'Tasa Referencia'!$A$2:$A$37,0))</f>
        <v>8.8900000000000007E-2</v>
      </c>
      <c r="Y2222" s="16">
        <f>INDEX('Catalogo Proveedores'!$N$2:$N$101,MATCH(A2222,'Catalogo Proveedores'!$A$2:$A$101,0))</f>
        <v>3.5400000000000001E-2</v>
      </c>
      <c r="Z2222" s="14">
        <v>1.6999999999999999E-3</v>
      </c>
      <c r="AA2222" s="16">
        <f t="shared" si="172"/>
        <v>0.126</v>
      </c>
      <c r="AB2222" s="25">
        <f t="shared" si="173"/>
        <v>9.9383548041853675E-3</v>
      </c>
      <c r="AC2222" s="23">
        <f t="shared" si="174"/>
        <v>1.0821611947974544E-2</v>
      </c>
    </row>
    <row r="2223" spans="1:29" x14ac:dyDescent="0.3">
      <c r="A2223" s="4" t="s">
        <v>199</v>
      </c>
      <c r="B2223" s="18">
        <v>45689</v>
      </c>
      <c r="C2223" s="4" t="s">
        <v>282</v>
      </c>
      <c r="D2223" s="4">
        <v>2</v>
      </c>
      <c r="E2223" s="15">
        <v>1062384.71</v>
      </c>
      <c r="F2223" s="19">
        <v>1.0962000000000001</v>
      </c>
      <c r="G2223" s="20">
        <v>0</v>
      </c>
      <c r="H2223" s="4">
        <v>68.7</v>
      </c>
      <c r="I2223" s="4">
        <v>6</v>
      </c>
      <c r="J2223" s="4">
        <v>1</v>
      </c>
      <c r="K2223" s="21">
        <v>0.78220000000000001</v>
      </c>
      <c r="L2223" s="21">
        <v>9.0999999999999998E-2</v>
      </c>
      <c r="M2223" s="4">
        <v>2</v>
      </c>
      <c r="N2223" s="4">
        <v>0</v>
      </c>
      <c r="O2223" s="4">
        <v>0</v>
      </c>
      <c r="P2223" s="4">
        <v>76</v>
      </c>
      <c r="Q2223" s="15">
        <v>4114.58</v>
      </c>
      <c r="R2223" s="15">
        <v>56839.51</v>
      </c>
      <c r="S2223" s="15">
        <v>31115.599999999999</v>
      </c>
      <c r="T2223" s="15">
        <v>1174577.9099999999</v>
      </c>
      <c r="U2223" s="22">
        <f t="shared" si="170"/>
        <v>1092223.2</v>
      </c>
      <c r="V2223" s="23">
        <f t="shared" si="171"/>
        <v>7.0114301740954732E-2</v>
      </c>
      <c r="W2223" s="24">
        <f>Parametros!$B$4*H2223+Parametros!$B$5*K2223*100+Parametros!$B$6*P2223+Parametros!$B$7*(1-L2223)*100</f>
        <v>76.346000000000004</v>
      </c>
      <c r="X2223" s="16">
        <f>INDEX('Tasa Referencia'!$B$2:$B$37,MATCH(B2223,'Tasa Referencia'!$A$2:$A$37,0))</f>
        <v>8.8300000000000003E-2</v>
      </c>
      <c r="Y2223" s="16">
        <f>INDEX('Catalogo Proveedores'!$N$2:$N$101,MATCH(A2223,'Catalogo Proveedores'!$A$2:$A$101,0))</f>
        <v>3.5400000000000001E-2</v>
      </c>
      <c r="Z2223" s="14">
        <v>2.2699999999999999E-3</v>
      </c>
      <c r="AA2223" s="16">
        <f t="shared" si="172"/>
        <v>0.12597</v>
      </c>
      <c r="AB2223" s="25">
        <f t="shared" si="173"/>
        <v>9.9361124625163555E-3</v>
      </c>
      <c r="AC2223" s="23">
        <f t="shared" si="174"/>
        <v>6.0178189278438377E-2</v>
      </c>
    </row>
    <row r="2224" spans="1:29" x14ac:dyDescent="0.3">
      <c r="A2224" s="4" t="s">
        <v>199</v>
      </c>
      <c r="B2224" s="18">
        <v>45717</v>
      </c>
      <c r="C2224" s="4" t="s">
        <v>282</v>
      </c>
      <c r="D2224" s="4">
        <v>3</v>
      </c>
      <c r="E2224" s="15">
        <v>973127.02</v>
      </c>
      <c r="F2224" s="19">
        <v>1.0962000000000001</v>
      </c>
      <c r="G2224" s="20">
        <v>0</v>
      </c>
      <c r="H2224" s="4">
        <v>65.599999999999994</v>
      </c>
      <c r="I2224" s="4">
        <v>5</v>
      </c>
      <c r="J2224" s="4">
        <v>1</v>
      </c>
      <c r="K2224" s="21">
        <v>0.78029999999999999</v>
      </c>
      <c r="L2224" s="21">
        <v>7.1900000000000006E-2</v>
      </c>
      <c r="M2224" s="4">
        <v>4</v>
      </c>
      <c r="N2224" s="4">
        <v>0</v>
      </c>
      <c r="O2224" s="4">
        <v>0</v>
      </c>
      <c r="P2224" s="4">
        <v>80.099999999999994</v>
      </c>
      <c r="Q2224" s="15">
        <v>40929.32</v>
      </c>
      <c r="R2224" s="15">
        <v>34533.480000000003</v>
      </c>
      <c r="S2224" s="15">
        <v>22926.16</v>
      </c>
      <c r="T2224" s="15">
        <v>963135.07</v>
      </c>
      <c r="U2224" s="22">
        <f t="shared" si="170"/>
        <v>1025663.66</v>
      </c>
      <c r="V2224" s="23">
        <f t="shared" si="171"/>
        <v>-6.4921932496965443E-2</v>
      </c>
      <c r="W2224" s="24">
        <f>Parametros!$B$4*H2224+Parametros!$B$5*K2224*100+Parametros!$B$6*P2224+Parametros!$B$7*(1-L2224)*100</f>
        <v>76.31049999999999</v>
      </c>
      <c r="X2224" s="16">
        <f>INDEX('Tasa Referencia'!$B$2:$B$37,MATCH(B2224,'Tasa Referencia'!$A$2:$A$37,0))</f>
        <v>8.6800000000000002E-2</v>
      </c>
      <c r="Y2224" s="16">
        <f>INDEX('Catalogo Proveedores'!$N$2:$N$101,MATCH(A2224,'Catalogo Proveedores'!$A$2:$A$101,0))</f>
        <v>3.5400000000000001E-2</v>
      </c>
      <c r="Z2224" s="14">
        <v>-8.4999999999999995E-4</v>
      </c>
      <c r="AA2224" s="16">
        <f t="shared" si="172"/>
        <v>0.12135</v>
      </c>
      <c r="AB2224" s="25">
        <f t="shared" si="173"/>
        <v>9.5901365028965291E-3</v>
      </c>
      <c r="AC2224" s="23">
        <f t="shared" si="174"/>
        <v>-7.4512068999861972E-2</v>
      </c>
    </row>
    <row r="2225" spans="1:29" x14ac:dyDescent="0.3">
      <c r="A2225" s="4" t="s">
        <v>199</v>
      </c>
      <c r="B2225" s="18">
        <v>45748</v>
      </c>
      <c r="C2225" s="4" t="s">
        <v>282</v>
      </c>
      <c r="D2225" s="4">
        <v>4</v>
      </c>
      <c r="E2225" s="15">
        <v>1173505.8400000001</v>
      </c>
      <c r="F2225" s="19">
        <v>1.0962000000000001</v>
      </c>
      <c r="G2225" s="20">
        <v>0</v>
      </c>
      <c r="H2225" s="4">
        <v>66</v>
      </c>
      <c r="I2225" s="4">
        <v>12</v>
      </c>
      <c r="J2225" s="4">
        <v>2</v>
      </c>
      <c r="K2225" s="21">
        <v>0.84919999999999995</v>
      </c>
      <c r="L2225" s="21">
        <v>0.10730000000000001</v>
      </c>
      <c r="M2225" s="4">
        <v>1</v>
      </c>
      <c r="N2225" s="4">
        <v>0</v>
      </c>
      <c r="O2225" s="4">
        <v>0</v>
      </c>
      <c r="P2225" s="4">
        <v>82.7</v>
      </c>
      <c r="Q2225" s="15">
        <v>3936.59</v>
      </c>
      <c r="R2225" s="15">
        <v>78275.990000000005</v>
      </c>
      <c r="S2225" s="15">
        <v>42465.1</v>
      </c>
      <c r="T2225" s="15">
        <v>1302347.05</v>
      </c>
      <c r="U2225" s="22">
        <f t="shared" si="170"/>
        <v>1213253.32</v>
      </c>
      <c r="V2225" s="23">
        <f t="shared" si="171"/>
        <v>6.8410129235521339E-2</v>
      </c>
      <c r="W2225" s="24">
        <f>Parametros!$B$4*H2225+Parametros!$B$5*K2225*100+Parametros!$B$6*P2225+Parametros!$B$7*(1-L2225)*100</f>
        <v>78.506500000000003</v>
      </c>
      <c r="X2225" s="16">
        <f>INDEX('Tasa Referencia'!$B$2:$B$37,MATCH(B2225,'Tasa Referencia'!$A$2:$A$37,0))</f>
        <v>8.4000000000000005E-2</v>
      </c>
      <c r="Y2225" s="16">
        <f>INDEX('Catalogo Proveedores'!$N$2:$N$101,MATCH(A2225,'Catalogo Proveedores'!$A$2:$A$101,0))</f>
        <v>3.5400000000000001E-2</v>
      </c>
      <c r="Z2225" s="14">
        <v>2.9199999999999999E-3</v>
      </c>
      <c r="AA2225" s="16">
        <f t="shared" si="172"/>
        <v>0.12232000000000001</v>
      </c>
      <c r="AB2225" s="25">
        <f t="shared" si="173"/>
        <v>9.6628847067972146E-3</v>
      </c>
      <c r="AC2225" s="23">
        <f t="shared" si="174"/>
        <v>5.8747244528724124E-2</v>
      </c>
    </row>
    <row r="2226" spans="1:29" x14ac:dyDescent="0.3">
      <c r="A2226" s="4" t="s">
        <v>199</v>
      </c>
      <c r="B2226" s="18">
        <v>45778</v>
      </c>
      <c r="C2226" s="4" t="s">
        <v>282</v>
      </c>
      <c r="D2226" s="4">
        <v>5</v>
      </c>
      <c r="E2226" s="15">
        <v>1137787.93</v>
      </c>
      <c r="F2226" s="19">
        <v>1.0962000000000001</v>
      </c>
      <c r="G2226" s="20">
        <v>0</v>
      </c>
      <c r="H2226" s="4">
        <v>68.8</v>
      </c>
      <c r="I2226" s="4">
        <v>5</v>
      </c>
      <c r="J2226" s="4">
        <v>1</v>
      </c>
      <c r="K2226" s="21">
        <v>0.82410000000000005</v>
      </c>
      <c r="L2226" s="21">
        <v>0.12640000000000001</v>
      </c>
      <c r="M2226" s="4">
        <v>2</v>
      </c>
      <c r="N2226" s="4">
        <v>1</v>
      </c>
      <c r="O2226" s="4">
        <v>16.8</v>
      </c>
      <c r="P2226" s="4">
        <v>75.400000000000006</v>
      </c>
      <c r="Q2226" s="15">
        <v>56485.1</v>
      </c>
      <c r="R2226" s="15">
        <v>97871.94</v>
      </c>
      <c r="S2226" s="15">
        <v>45418.46</v>
      </c>
      <c r="T2226" s="15">
        <v>1212272.18</v>
      </c>
      <c r="U2226" s="22">
        <f t="shared" si="170"/>
        <v>1246726.51</v>
      </c>
      <c r="V2226" s="23">
        <f t="shared" si="171"/>
        <v>-2.8421282421906339E-2</v>
      </c>
      <c r="W2226" s="24">
        <f>Parametros!$B$4*H2226+Parametros!$B$5*K2226*100+Parametros!$B$6*P2226+Parametros!$B$7*(1-L2226)*100</f>
        <v>76.986999999999995</v>
      </c>
      <c r="X2226" s="16">
        <f>INDEX('Tasa Referencia'!$B$2:$B$37,MATCH(B2226,'Tasa Referencia'!$A$2:$A$37,0))</f>
        <v>8.1699999999999995E-2</v>
      </c>
      <c r="Y2226" s="16">
        <f>INDEX('Catalogo Proveedores'!$N$2:$N$101,MATCH(A2226,'Catalogo Proveedores'!$A$2:$A$101,0))</f>
        <v>3.5400000000000001E-2</v>
      </c>
      <c r="Z2226" s="14">
        <v>6.5599999999999999E-3</v>
      </c>
      <c r="AA2226" s="16">
        <f t="shared" si="172"/>
        <v>0.12365999999999999</v>
      </c>
      <c r="AB2226" s="25">
        <f t="shared" si="173"/>
        <v>9.7632874778807999E-3</v>
      </c>
      <c r="AC2226" s="23">
        <f t="shared" si="174"/>
        <v>-3.8184569899787135E-2</v>
      </c>
    </row>
    <row r="2227" spans="1:29" x14ac:dyDescent="0.3">
      <c r="A2227" s="4" t="s">
        <v>199</v>
      </c>
      <c r="B2227" s="18">
        <v>45809</v>
      </c>
      <c r="C2227" s="4" t="s">
        <v>282</v>
      </c>
      <c r="D2227" s="4">
        <v>6</v>
      </c>
      <c r="E2227" s="15">
        <v>1125849.56</v>
      </c>
      <c r="F2227" s="19">
        <v>1.0962000000000001</v>
      </c>
      <c r="G2227" s="20">
        <v>0</v>
      </c>
      <c r="H2227" s="4">
        <v>69.599999999999994</v>
      </c>
      <c r="I2227" s="4">
        <v>9</v>
      </c>
      <c r="J2227" s="4">
        <v>1</v>
      </c>
      <c r="K2227" s="21">
        <v>0.86570000000000003</v>
      </c>
      <c r="L2227" s="21">
        <v>0.1067</v>
      </c>
      <c r="M2227" s="4">
        <v>0</v>
      </c>
      <c r="N2227" s="4">
        <v>0</v>
      </c>
      <c r="O2227" s="4">
        <v>0</v>
      </c>
      <c r="P2227" s="4">
        <v>80.2</v>
      </c>
      <c r="Q2227" s="15">
        <v>0</v>
      </c>
      <c r="R2227" s="15">
        <v>37154.17</v>
      </c>
      <c r="S2227" s="15">
        <v>38303.910000000003</v>
      </c>
      <c r="T2227" s="15">
        <v>1203774.72</v>
      </c>
      <c r="U2227" s="22">
        <f t="shared" si="170"/>
        <v>1124699.82</v>
      </c>
      <c r="V2227" s="23">
        <f t="shared" si="171"/>
        <v>6.5689118309445738E-2</v>
      </c>
      <c r="W2227" s="24">
        <f>Parametros!$B$4*H2227+Parametros!$B$5*K2227*100+Parametros!$B$6*P2227+Parametros!$B$7*(1-L2227)*100</f>
        <v>79.770499999999998</v>
      </c>
      <c r="X2227" s="16">
        <f>INDEX('Tasa Referencia'!$B$2:$B$37,MATCH(B2227,'Tasa Referencia'!$A$2:$A$37,0))</f>
        <v>8.1600000000000006E-2</v>
      </c>
      <c r="Y2227" s="16">
        <f>INDEX('Catalogo Proveedores'!$N$2:$N$101,MATCH(A2227,'Catalogo Proveedores'!$A$2:$A$101,0))</f>
        <v>3.5400000000000001E-2</v>
      </c>
      <c r="Z2227" s="14">
        <v>5.0000000000000002E-5</v>
      </c>
      <c r="AA2227" s="16">
        <f t="shared" si="172"/>
        <v>0.11705</v>
      </c>
      <c r="AB2227" s="25">
        <f t="shared" si="173"/>
        <v>9.2669482110832035E-3</v>
      </c>
      <c r="AC2227" s="23">
        <f t="shared" si="174"/>
        <v>5.6422170098362534E-2</v>
      </c>
    </row>
    <row r="2228" spans="1:29" x14ac:dyDescent="0.3">
      <c r="A2228" s="4" t="s">
        <v>199</v>
      </c>
      <c r="B2228" s="18">
        <v>45839</v>
      </c>
      <c r="C2228" s="4" t="s">
        <v>282</v>
      </c>
      <c r="D2228" s="4">
        <v>7</v>
      </c>
      <c r="E2228" s="15">
        <v>1194361.27</v>
      </c>
      <c r="F2228" s="19">
        <v>1.1646000000000001</v>
      </c>
      <c r="G2228" s="20">
        <v>6.25E-2</v>
      </c>
      <c r="H2228" s="4">
        <v>71.7</v>
      </c>
      <c r="I2228" s="4">
        <v>7</v>
      </c>
      <c r="J2228" s="4">
        <v>1</v>
      </c>
      <c r="K2228" s="21">
        <v>0.85829999999999995</v>
      </c>
      <c r="L2228" s="21">
        <v>0.1608</v>
      </c>
      <c r="M2228" s="4">
        <v>1</v>
      </c>
      <c r="N2228" s="4">
        <v>0</v>
      </c>
      <c r="O2228" s="4">
        <v>0</v>
      </c>
      <c r="P2228" s="4">
        <v>78.400000000000006</v>
      </c>
      <c r="Q2228" s="15">
        <v>7178.63</v>
      </c>
      <c r="R2228" s="15">
        <v>96536.07</v>
      </c>
      <c r="S2228" s="15">
        <v>60016.92</v>
      </c>
      <c r="T2228" s="15">
        <v>1249533.1299999999</v>
      </c>
      <c r="U2228" s="22">
        <f t="shared" si="170"/>
        <v>1238059.05</v>
      </c>
      <c r="V2228" s="23">
        <f t="shared" si="171"/>
        <v>9.1826936993658122E-3</v>
      </c>
      <c r="W2228" s="24">
        <f>Parametros!$B$4*H2228+Parametros!$B$5*K2228*100+Parametros!$B$6*P2228+Parametros!$B$7*(1-L2228)*100</f>
        <v>79.111999999999995</v>
      </c>
      <c r="X2228" s="16">
        <f>INDEX('Tasa Referencia'!$B$2:$B$37,MATCH(B2228,'Tasa Referencia'!$A$2:$A$37,0))</f>
        <v>8.0699999999999994E-2</v>
      </c>
      <c r="Y2228" s="16">
        <f>INDEX('Catalogo Proveedores'!$N$2:$N$101,MATCH(A2228,'Catalogo Proveedores'!$A$2:$A$101,0))</f>
        <v>3.5400000000000001E-2</v>
      </c>
      <c r="Z2228" s="14">
        <v>1.09E-3</v>
      </c>
      <c r="AA2228" s="16">
        <f t="shared" si="172"/>
        <v>0.11718999999999999</v>
      </c>
      <c r="AB2228" s="25">
        <f t="shared" si="173"/>
        <v>9.2774885671444984E-3</v>
      </c>
      <c r="AC2228" s="23">
        <f t="shared" si="174"/>
        <v>-9.479486777868619E-5</v>
      </c>
    </row>
    <row r="2229" spans="1:29" x14ac:dyDescent="0.3">
      <c r="A2229" s="4" t="s">
        <v>199</v>
      </c>
      <c r="B2229" s="18">
        <v>45870</v>
      </c>
      <c r="C2229" s="4" t="s">
        <v>282</v>
      </c>
      <c r="D2229" s="4">
        <v>8</v>
      </c>
      <c r="E2229" s="15">
        <v>1244867.82</v>
      </c>
      <c r="F2229" s="19">
        <v>1.1646000000000001</v>
      </c>
      <c r="G2229" s="20">
        <v>0</v>
      </c>
      <c r="H2229" s="4">
        <v>68.599999999999994</v>
      </c>
      <c r="I2229" s="4">
        <v>8</v>
      </c>
      <c r="J2229" s="4">
        <v>2</v>
      </c>
      <c r="K2229" s="21">
        <v>0.77310000000000001</v>
      </c>
      <c r="L2229" s="21">
        <v>8.2699999999999996E-2</v>
      </c>
      <c r="M2229" s="4">
        <v>0</v>
      </c>
      <c r="N2229" s="4">
        <v>0</v>
      </c>
      <c r="O2229" s="4">
        <v>0</v>
      </c>
      <c r="P2229" s="4">
        <v>79.900000000000006</v>
      </c>
      <c r="Q2229" s="15">
        <v>0</v>
      </c>
      <c r="R2229" s="15">
        <v>71493.59</v>
      </c>
      <c r="S2229" s="15">
        <v>35858.519999999997</v>
      </c>
      <c r="T2229" s="15">
        <v>1277348.42</v>
      </c>
      <c r="U2229" s="22">
        <f t="shared" si="170"/>
        <v>1280502.8900000001</v>
      </c>
      <c r="V2229" s="23">
        <f t="shared" si="171"/>
        <v>-2.4695454666943612E-3</v>
      </c>
      <c r="W2229" s="24">
        <f>Parametros!$B$4*H2229+Parametros!$B$5*K2229*100+Parametros!$B$6*P2229+Parametros!$B$7*(1-L2229)*100</f>
        <v>76.94250000000001</v>
      </c>
      <c r="X2229" s="16">
        <f>INDEX('Tasa Referencia'!$B$2:$B$37,MATCH(B2229,'Tasa Referencia'!$A$2:$A$37,0))</f>
        <v>7.7399999999999997E-2</v>
      </c>
      <c r="Y2229" s="16">
        <f>INDEX('Catalogo Proveedores'!$N$2:$N$101,MATCH(A2229,'Catalogo Proveedores'!$A$2:$A$101,0))</f>
        <v>3.5400000000000001E-2</v>
      </c>
      <c r="Z2229" s="14">
        <v>5.1999999999999995E-4</v>
      </c>
      <c r="AA2229" s="16">
        <f t="shared" si="172"/>
        <v>0.11332</v>
      </c>
      <c r="AB2229" s="25">
        <f t="shared" si="173"/>
        <v>8.9856761479145675E-3</v>
      </c>
      <c r="AC2229" s="23">
        <f t="shared" si="174"/>
        <v>-1.1455221614608928E-2</v>
      </c>
    </row>
    <row r="2230" spans="1:29" x14ac:dyDescent="0.3">
      <c r="A2230" s="4" t="s">
        <v>199</v>
      </c>
      <c r="B2230" s="18">
        <v>45901</v>
      </c>
      <c r="C2230" s="4" t="s">
        <v>282</v>
      </c>
      <c r="D2230" s="4">
        <v>9</v>
      </c>
      <c r="E2230" s="15">
        <v>1023920.66</v>
      </c>
      <c r="F2230" s="19">
        <v>1.1646000000000001</v>
      </c>
      <c r="G2230" s="20">
        <v>0</v>
      </c>
      <c r="H2230" s="4">
        <v>65.3</v>
      </c>
      <c r="I2230" s="4">
        <v>9</v>
      </c>
      <c r="J2230" s="4">
        <v>2</v>
      </c>
      <c r="K2230" s="21">
        <v>0.75680000000000003</v>
      </c>
      <c r="L2230" s="21">
        <v>0.1459</v>
      </c>
      <c r="M2230" s="4">
        <v>1</v>
      </c>
      <c r="N2230" s="4">
        <v>2</v>
      </c>
      <c r="O2230" s="4">
        <v>20.8</v>
      </c>
      <c r="P2230" s="4">
        <v>83.2</v>
      </c>
      <c r="Q2230" s="15">
        <v>99477.73</v>
      </c>
      <c r="R2230" s="15">
        <v>77691.149999999994</v>
      </c>
      <c r="S2230" s="15">
        <v>48902.33</v>
      </c>
      <c r="T2230" s="15">
        <v>1147723.19</v>
      </c>
      <c r="U2230" s="22">
        <f t="shared" si="170"/>
        <v>1152187.21</v>
      </c>
      <c r="V2230" s="23">
        <f t="shared" si="171"/>
        <v>-3.8894570040011291E-3</v>
      </c>
      <c r="W2230" s="24">
        <f>Parametros!$B$4*H2230+Parametros!$B$5*K2230*100+Parametros!$B$6*P2230+Parametros!$B$7*(1-L2230)*100</f>
        <v>75.010499999999993</v>
      </c>
      <c r="X2230" s="16">
        <f>INDEX('Tasa Referencia'!$B$2:$B$37,MATCH(B2230,'Tasa Referencia'!$A$2:$A$37,0))</f>
        <v>7.4899999999999994E-2</v>
      </c>
      <c r="Y2230" s="16">
        <f>INDEX('Catalogo Proveedores'!$N$2:$N$101,MATCH(A2230,'Catalogo Proveedores'!$A$2:$A$101,0))</f>
        <v>3.5400000000000001E-2</v>
      </c>
      <c r="Z2230" s="14">
        <v>2.4499999999999999E-3</v>
      </c>
      <c r="AA2230" s="16">
        <f t="shared" si="172"/>
        <v>0.11274999999999999</v>
      </c>
      <c r="AB2230" s="25">
        <f t="shared" si="173"/>
        <v>8.942617485775628E-3</v>
      </c>
      <c r="AC2230" s="23">
        <f t="shared" si="174"/>
        <v>-1.2832074489776756E-2</v>
      </c>
    </row>
    <row r="2231" spans="1:29" x14ac:dyDescent="0.3">
      <c r="A2231" s="4" t="s">
        <v>199</v>
      </c>
      <c r="B2231" s="18">
        <v>45931</v>
      </c>
      <c r="C2231" s="4" t="s">
        <v>282</v>
      </c>
      <c r="D2231" s="4">
        <v>10</v>
      </c>
      <c r="E2231" s="15">
        <v>949195.09</v>
      </c>
      <c r="F2231" s="19">
        <v>1.1646000000000001</v>
      </c>
      <c r="G2231" s="20">
        <v>0</v>
      </c>
      <c r="H2231" s="4">
        <v>68.2</v>
      </c>
      <c r="I2231" s="4">
        <v>13</v>
      </c>
      <c r="J2231" s="4">
        <v>2</v>
      </c>
      <c r="K2231" s="21">
        <v>0.83609999999999995</v>
      </c>
      <c r="L2231" s="21">
        <v>8.8999999999999996E-2</v>
      </c>
      <c r="M2231" s="4">
        <v>0</v>
      </c>
      <c r="N2231" s="4">
        <v>0</v>
      </c>
      <c r="O2231" s="4">
        <v>0</v>
      </c>
      <c r="P2231" s="4">
        <v>80</v>
      </c>
      <c r="Q2231" s="15">
        <v>0</v>
      </c>
      <c r="R2231" s="15">
        <v>52239.58</v>
      </c>
      <c r="S2231" s="15">
        <v>29145.13</v>
      </c>
      <c r="T2231" s="15">
        <v>1042362.9</v>
      </c>
      <c r="U2231" s="22">
        <f t="shared" si="170"/>
        <v>972289.53999999992</v>
      </c>
      <c r="V2231" s="23">
        <f t="shared" si="171"/>
        <v>6.722549315598253E-2</v>
      </c>
      <c r="W2231" s="24">
        <f>Parametros!$B$4*H2231+Parametros!$B$5*K2231*100+Parametros!$B$6*P2231+Parametros!$B$7*(1-L2231)*100</f>
        <v>78.617999999999995</v>
      </c>
      <c r="X2231" s="16">
        <f>INDEX('Tasa Referencia'!$B$2:$B$37,MATCH(B2231,'Tasa Referencia'!$A$2:$A$37,0))</f>
        <v>7.4300000000000005E-2</v>
      </c>
      <c r="Y2231" s="16">
        <f>INDEX('Catalogo Proveedores'!$N$2:$N$101,MATCH(A2231,'Catalogo Proveedores'!$A$2:$A$101,0))</f>
        <v>3.5400000000000001E-2</v>
      </c>
      <c r="Z2231" s="14">
        <v>-3.8400000000000001E-3</v>
      </c>
      <c r="AA2231" s="16">
        <f t="shared" si="172"/>
        <v>0.10586000000000001</v>
      </c>
      <c r="AB2231" s="25">
        <f t="shared" si="173"/>
        <v>8.4205309666092187E-3</v>
      </c>
      <c r="AC2231" s="23">
        <f t="shared" si="174"/>
        <v>5.8804962189373311E-2</v>
      </c>
    </row>
    <row r="2232" spans="1:29" x14ac:dyDescent="0.3">
      <c r="A2232" s="4" t="s">
        <v>199</v>
      </c>
      <c r="B2232" s="18">
        <v>45962</v>
      </c>
      <c r="C2232" s="4" t="s">
        <v>282</v>
      </c>
      <c r="D2232" s="4">
        <v>11</v>
      </c>
      <c r="E2232" s="15">
        <v>1113117.02</v>
      </c>
      <c r="F2232" s="19">
        <v>1.1646000000000001</v>
      </c>
      <c r="G2232" s="20">
        <v>0</v>
      </c>
      <c r="H2232" s="4">
        <v>70.400000000000006</v>
      </c>
      <c r="I2232" s="4">
        <v>4</v>
      </c>
      <c r="J2232" s="4">
        <v>1</v>
      </c>
      <c r="K2232" s="21">
        <v>0.82720000000000005</v>
      </c>
      <c r="L2232" s="21">
        <v>0.17610000000000001</v>
      </c>
      <c r="M2232" s="4">
        <v>1</v>
      </c>
      <c r="N2232" s="4">
        <v>0</v>
      </c>
      <c r="O2232" s="4">
        <v>0</v>
      </c>
      <c r="P2232" s="4">
        <v>83.6</v>
      </c>
      <c r="Q2232" s="15">
        <v>15760.62</v>
      </c>
      <c r="R2232" s="15">
        <v>120190.71</v>
      </c>
      <c r="S2232" s="15">
        <v>61026.8</v>
      </c>
      <c r="T2232" s="15">
        <v>1179132.46</v>
      </c>
      <c r="U2232" s="22">
        <f t="shared" si="170"/>
        <v>1188041.55</v>
      </c>
      <c r="V2232" s="23">
        <f t="shared" si="171"/>
        <v>-7.5556311968547488E-3</v>
      </c>
      <c r="W2232" s="24">
        <f>Parametros!$B$4*H2232+Parametros!$B$5*K2232*100+Parametros!$B$6*P2232+Parametros!$B$7*(1-L2232)*100</f>
        <v>78.534500000000008</v>
      </c>
      <c r="X2232" s="16">
        <f>INDEX('Tasa Referencia'!$B$2:$B$37,MATCH(B2232,'Tasa Referencia'!$A$2:$A$37,0))</f>
        <v>7.2800000000000004E-2</v>
      </c>
      <c r="Y2232" s="16">
        <f>INDEX('Catalogo Proveedores'!$N$2:$N$101,MATCH(A2232,'Catalogo Proveedores'!$A$2:$A$101,0))</f>
        <v>3.5400000000000001E-2</v>
      </c>
      <c r="Z2232" s="14">
        <v>-5.0000000000000001E-3</v>
      </c>
      <c r="AA2232" s="16">
        <f t="shared" si="172"/>
        <v>0.1032</v>
      </c>
      <c r="AB2232" s="25">
        <f t="shared" si="173"/>
        <v>8.2181725907213288E-3</v>
      </c>
      <c r="AC2232" s="23">
        <f t="shared" si="174"/>
        <v>-1.5773803787576077E-2</v>
      </c>
    </row>
    <row r="2233" spans="1:29" x14ac:dyDescent="0.3">
      <c r="A2233" s="4" t="s">
        <v>199</v>
      </c>
      <c r="B2233" s="18">
        <v>45992</v>
      </c>
      <c r="C2233" s="4" t="s">
        <v>282</v>
      </c>
      <c r="D2233" s="4">
        <v>12</v>
      </c>
      <c r="E2233" s="15">
        <v>1094808.04</v>
      </c>
      <c r="F2233" s="19">
        <v>1.1646000000000001</v>
      </c>
      <c r="G2233" s="20">
        <v>0</v>
      </c>
      <c r="H2233" s="4">
        <v>66.900000000000006</v>
      </c>
      <c r="I2233" s="4">
        <v>8</v>
      </c>
      <c r="J2233" s="4">
        <v>2</v>
      </c>
      <c r="K2233" s="21">
        <v>0.78449999999999998</v>
      </c>
      <c r="L2233" s="21">
        <v>0.18429999999999999</v>
      </c>
      <c r="M2233" s="4">
        <v>3</v>
      </c>
      <c r="N2233" s="4">
        <v>1</v>
      </c>
      <c r="O2233" s="4">
        <v>6.9</v>
      </c>
      <c r="P2233" s="4">
        <v>84.8</v>
      </c>
      <c r="Q2233" s="15">
        <v>34728.83</v>
      </c>
      <c r="R2233" s="15">
        <v>105174.75</v>
      </c>
      <c r="S2233" s="15">
        <v>64921.7</v>
      </c>
      <c r="T2233" s="15">
        <v>1116070.73</v>
      </c>
      <c r="U2233" s="22">
        <f t="shared" si="170"/>
        <v>1169789.9200000002</v>
      </c>
      <c r="V2233" s="23">
        <f t="shared" si="171"/>
        <v>-4.8132424367047219E-2</v>
      </c>
      <c r="W2233" s="24">
        <f>Parametros!$B$4*H2233+Parametros!$B$5*K2233*100+Parametros!$B$6*P2233+Parametros!$B$7*(1-L2233)*100</f>
        <v>76.145499999999998</v>
      </c>
      <c r="X2233" s="16">
        <f>INDEX('Tasa Referencia'!$B$2:$B$37,MATCH(B2233,'Tasa Referencia'!$A$2:$A$37,0))</f>
        <v>6.9599999999999995E-2</v>
      </c>
      <c r="Y2233" s="16">
        <f>INDEX('Catalogo Proveedores'!$N$2:$N$101,MATCH(A2233,'Catalogo Proveedores'!$A$2:$A$101,0))</f>
        <v>3.5400000000000001E-2</v>
      </c>
      <c r="Z2233" s="14">
        <v>2.3999999999999998E-3</v>
      </c>
      <c r="AA2233" s="16">
        <f t="shared" si="172"/>
        <v>0.1074</v>
      </c>
      <c r="AB2233" s="25">
        <f t="shared" si="173"/>
        <v>8.5374819739361119E-3</v>
      </c>
      <c r="AC2233" s="23">
        <f t="shared" si="174"/>
        <v>-5.6669906340983331E-2</v>
      </c>
    </row>
    <row r="2234" spans="1:29" x14ac:dyDescent="0.3">
      <c r="A2234" s="4" t="s">
        <v>201</v>
      </c>
      <c r="B2234" s="18">
        <v>44927</v>
      </c>
      <c r="C2234" s="4" t="s">
        <v>279</v>
      </c>
      <c r="D2234" s="4">
        <v>1</v>
      </c>
      <c r="E2234" s="15">
        <v>2344336.48</v>
      </c>
      <c r="F2234" s="19">
        <v>1</v>
      </c>
      <c r="G2234" s="20">
        <v>0</v>
      </c>
      <c r="H2234" s="4">
        <v>71.5</v>
      </c>
      <c r="I2234" s="4">
        <v>13</v>
      </c>
      <c r="J2234" s="4">
        <v>1</v>
      </c>
      <c r="K2234" s="21">
        <v>0.94879999999999998</v>
      </c>
      <c r="L2234" s="21">
        <v>0.14460000000000001</v>
      </c>
      <c r="M2234" s="4">
        <v>0</v>
      </c>
      <c r="N2234" s="4">
        <v>0</v>
      </c>
      <c r="O2234" s="4">
        <v>0</v>
      </c>
      <c r="P2234" s="4">
        <v>83.4</v>
      </c>
      <c r="Q2234" s="15">
        <v>0</v>
      </c>
      <c r="R2234" s="15">
        <v>174190.68</v>
      </c>
      <c r="S2234" s="15">
        <v>31912.59</v>
      </c>
      <c r="T2234" s="15">
        <v>2411311.42</v>
      </c>
      <c r="U2234" s="22">
        <f t="shared" si="170"/>
        <v>2486614.5700000003</v>
      </c>
      <c r="V2234" s="23">
        <f t="shared" si="171"/>
        <v>-3.1229126762896672E-2</v>
      </c>
      <c r="W2234" s="24">
        <f>Parametros!$B$4*H2234+Parametros!$B$5*K2234*100+Parametros!$B$6*P2234+Parametros!$B$7*(1-L2234)*100</f>
        <v>83</v>
      </c>
      <c r="X2234" s="16">
        <f>INDEX('Tasa Referencia'!$B$2:$B$37,MATCH(B2234,'Tasa Referencia'!$A$2:$A$37,0))</f>
        <v>0.1125</v>
      </c>
      <c r="Y2234" s="16">
        <f>INDEX('Catalogo Proveedores'!$N$2:$N$101,MATCH(A2234,'Catalogo Proveedores'!$A$2:$A$101,0))</f>
        <v>4.0399999999999998E-2</v>
      </c>
      <c r="Z2234" s="14">
        <v>3.8000000000000002E-4</v>
      </c>
      <c r="AA2234" s="16">
        <f t="shared" si="172"/>
        <v>0.15328</v>
      </c>
      <c r="AB2234" s="25">
        <f t="shared" si="173"/>
        <v>1.1955068718181527E-2</v>
      </c>
      <c r="AC2234" s="23">
        <f t="shared" si="174"/>
        <v>-4.31841954810782E-2</v>
      </c>
    </row>
    <row r="2235" spans="1:29" x14ac:dyDescent="0.3">
      <c r="A2235" s="4" t="s">
        <v>201</v>
      </c>
      <c r="B2235" s="18">
        <v>44958</v>
      </c>
      <c r="C2235" s="4" t="s">
        <v>279</v>
      </c>
      <c r="D2235" s="4">
        <v>2</v>
      </c>
      <c r="E2235" s="15">
        <v>2686554.6</v>
      </c>
      <c r="F2235" s="19">
        <v>1</v>
      </c>
      <c r="G2235" s="20">
        <v>0</v>
      </c>
      <c r="H2235" s="4">
        <v>71.8</v>
      </c>
      <c r="I2235" s="4">
        <v>17</v>
      </c>
      <c r="J2235" s="4">
        <v>1</v>
      </c>
      <c r="K2235" s="21">
        <v>0.96360000000000001</v>
      </c>
      <c r="L2235" s="21">
        <v>0.11799999999999999</v>
      </c>
      <c r="M2235" s="4">
        <v>2</v>
      </c>
      <c r="N2235" s="4">
        <v>0</v>
      </c>
      <c r="O2235" s="4">
        <v>0</v>
      </c>
      <c r="P2235" s="4">
        <v>75.7</v>
      </c>
      <c r="Q2235" s="15">
        <v>49565.88</v>
      </c>
      <c r="R2235" s="15">
        <v>169880.47</v>
      </c>
      <c r="S2235" s="15">
        <v>30134.3</v>
      </c>
      <c r="T2235" s="15">
        <v>2779674.24</v>
      </c>
      <c r="U2235" s="22">
        <f t="shared" si="170"/>
        <v>2875866.6500000004</v>
      </c>
      <c r="V2235" s="23">
        <f t="shared" si="171"/>
        <v>-3.4605641415017083E-2</v>
      </c>
      <c r="W2235" s="24">
        <f>Parametros!$B$4*H2235+Parametros!$B$5*K2235*100+Parametros!$B$6*P2235+Parametros!$B$7*(1-L2235)*100</f>
        <v>82.408000000000001</v>
      </c>
      <c r="X2235" s="16">
        <f>INDEX('Tasa Referencia'!$B$2:$B$37,MATCH(B2235,'Tasa Referencia'!$A$2:$A$37,0))</f>
        <v>0.11409999999999999</v>
      </c>
      <c r="Y2235" s="16">
        <f>INDEX('Catalogo Proveedores'!$N$2:$N$101,MATCH(A2235,'Catalogo Proveedores'!$A$2:$A$101,0))</f>
        <v>4.0399999999999998E-2</v>
      </c>
      <c r="Z2235" s="14">
        <v>5.8599999999999998E-3</v>
      </c>
      <c r="AA2235" s="16">
        <f t="shared" si="172"/>
        <v>0.16036</v>
      </c>
      <c r="AB2235" s="25">
        <f t="shared" si="173"/>
        <v>1.2471318121994646E-2</v>
      </c>
      <c r="AC2235" s="23">
        <f t="shared" si="174"/>
        <v>-4.7076959537011728E-2</v>
      </c>
    </row>
    <row r="2236" spans="1:29" x14ac:dyDescent="0.3">
      <c r="A2236" s="4" t="s">
        <v>201</v>
      </c>
      <c r="B2236" s="18">
        <v>44986</v>
      </c>
      <c r="C2236" s="4" t="s">
        <v>279</v>
      </c>
      <c r="D2236" s="4">
        <v>3</v>
      </c>
      <c r="E2236" s="15">
        <v>2629333.39</v>
      </c>
      <c r="F2236" s="19">
        <v>1</v>
      </c>
      <c r="G2236" s="20">
        <v>0</v>
      </c>
      <c r="H2236" s="4">
        <v>70.7</v>
      </c>
      <c r="I2236" s="4">
        <v>18</v>
      </c>
      <c r="J2236" s="4">
        <v>4</v>
      </c>
      <c r="K2236" s="21">
        <v>0.80530000000000002</v>
      </c>
      <c r="L2236" s="21">
        <v>0.1152</v>
      </c>
      <c r="M2236" s="4">
        <v>3</v>
      </c>
      <c r="N2236" s="4">
        <v>0</v>
      </c>
      <c r="O2236" s="4">
        <v>0</v>
      </c>
      <c r="P2236" s="4">
        <v>76.900000000000006</v>
      </c>
      <c r="Q2236" s="15">
        <v>19627.16</v>
      </c>
      <c r="R2236" s="15">
        <v>157070.6</v>
      </c>
      <c r="S2236" s="15">
        <v>33565.449999999997</v>
      </c>
      <c r="T2236" s="15">
        <v>2567298.5299999998</v>
      </c>
      <c r="U2236" s="22">
        <f t="shared" si="170"/>
        <v>2772465.7</v>
      </c>
      <c r="V2236" s="23">
        <f t="shared" si="171"/>
        <v>-7.9915587378145858E-2</v>
      </c>
      <c r="W2236" s="24">
        <f>Parametros!$B$4*H2236+Parametros!$B$5*K2236*100+Parametros!$B$6*P2236+Parametros!$B$7*(1-L2236)*100</f>
        <v>77.555999999999997</v>
      </c>
      <c r="X2236" s="16">
        <f>INDEX('Tasa Referencia'!$B$2:$B$37,MATCH(B2236,'Tasa Referencia'!$A$2:$A$37,0))</f>
        <v>0.114</v>
      </c>
      <c r="Y2236" s="16">
        <f>INDEX('Catalogo Proveedores'!$N$2:$N$101,MATCH(A2236,'Catalogo Proveedores'!$A$2:$A$101,0))</f>
        <v>4.0399999999999998E-2</v>
      </c>
      <c r="Z2236" s="14">
        <v>5.1900000000000002E-3</v>
      </c>
      <c r="AA2236" s="16">
        <f t="shared" si="172"/>
        <v>0.15959000000000001</v>
      </c>
      <c r="AB2236" s="25">
        <f t="shared" si="173"/>
        <v>1.2415312505406728E-2</v>
      </c>
      <c r="AC2236" s="23">
        <f t="shared" si="174"/>
        <v>-9.2330899883552586E-2</v>
      </c>
    </row>
    <row r="2237" spans="1:29" x14ac:dyDescent="0.3">
      <c r="A2237" s="4" t="s">
        <v>201</v>
      </c>
      <c r="B2237" s="18">
        <v>45017</v>
      </c>
      <c r="C2237" s="4" t="s">
        <v>279</v>
      </c>
      <c r="D2237" s="4">
        <v>4</v>
      </c>
      <c r="E2237" s="15">
        <v>2684340.13</v>
      </c>
      <c r="F2237" s="19">
        <v>1</v>
      </c>
      <c r="G2237" s="20">
        <v>0</v>
      </c>
      <c r="H2237" s="4">
        <v>71</v>
      </c>
      <c r="I2237" s="4">
        <v>13</v>
      </c>
      <c r="J2237" s="4">
        <v>1</v>
      </c>
      <c r="K2237" s="21">
        <v>0.90480000000000005</v>
      </c>
      <c r="L2237" s="21">
        <v>7.6300000000000007E-2</v>
      </c>
      <c r="M2237" s="4">
        <v>1</v>
      </c>
      <c r="N2237" s="4">
        <v>0</v>
      </c>
      <c r="O2237" s="4">
        <v>0</v>
      </c>
      <c r="P2237" s="4">
        <v>76.599999999999994</v>
      </c>
      <c r="Q2237" s="15">
        <v>32034.28</v>
      </c>
      <c r="R2237" s="15">
        <v>84394.23</v>
      </c>
      <c r="S2237" s="15">
        <v>20053.82</v>
      </c>
      <c r="T2237" s="15">
        <v>2742226.46</v>
      </c>
      <c r="U2237" s="22">
        <f t="shared" si="170"/>
        <v>2780714.82</v>
      </c>
      <c r="V2237" s="23">
        <f t="shared" si="171"/>
        <v>-1.4035441843121837E-2</v>
      </c>
      <c r="W2237" s="24">
        <f>Parametros!$B$4*H2237+Parametros!$B$5*K2237*100+Parametros!$B$6*P2237+Parametros!$B$7*(1-L2237)*100</f>
        <v>81.169499999999999</v>
      </c>
      <c r="X2237" s="16">
        <f>INDEX('Tasa Referencia'!$B$2:$B$37,MATCH(B2237,'Tasa Referencia'!$A$2:$A$37,0))</f>
        <v>0.1119</v>
      </c>
      <c r="Y2237" s="16">
        <f>INDEX('Catalogo Proveedores'!$N$2:$N$101,MATCH(A2237,'Catalogo Proveedores'!$A$2:$A$101,0))</f>
        <v>4.0399999999999998E-2</v>
      </c>
      <c r="Z2237" s="14">
        <v>2.7100000000000002E-3</v>
      </c>
      <c r="AA2237" s="16">
        <f t="shared" si="172"/>
        <v>0.15500999999999998</v>
      </c>
      <c r="AB2237" s="25">
        <f t="shared" si="173"/>
        <v>1.208148206182269E-2</v>
      </c>
      <c r="AC2237" s="23">
        <f t="shared" si="174"/>
        <v>-2.6116923904944529E-2</v>
      </c>
    </row>
    <row r="2238" spans="1:29" x14ac:dyDescent="0.3">
      <c r="A2238" s="4" t="s">
        <v>201</v>
      </c>
      <c r="B2238" s="18">
        <v>45047</v>
      </c>
      <c r="C2238" s="4" t="s">
        <v>279</v>
      </c>
      <c r="D2238" s="4">
        <v>5</v>
      </c>
      <c r="E2238" s="15">
        <v>2676093.5</v>
      </c>
      <c r="F2238" s="19">
        <v>1</v>
      </c>
      <c r="G2238" s="20">
        <v>0</v>
      </c>
      <c r="H2238" s="4">
        <v>72.599999999999994</v>
      </c>
      <c r="I2238" s="4">
        <v>17</v>
      </c>
      <c r="J2238" s="4">
        <v>1</v>
      </c>
      <c r="K2238" s="21">
        <v>0.9365</v>
      </c>
      <c r="L2238" s="21">
        <v>6.5000000000000002E-2</v>
      </c>
      <c r="M2238" s="4">
        <v>0</v>
      </c>
      <c r="N2238" s="4">
        <v>0</v>
      </c>
      <c r="O2238" s="4">
        <v>0</v>
      </c>
      <c r="P2238" s="4">
        <v>74.400000000000006</v>
      </c>
      <c r="Q2238" s="15">
        <v>0</v>
      </c>
      <c r="R2238" s="15">
        <v>92787.02</v>
      </c>
      <c r="S2238" s="15">
        <v>17259.990000000002</v>
      </c>
      <c r="T2238" s="15">
        <v>2939782.37</v>
      </c>
      <c r="U2238" s="22">
        <f t="shared" si="170"/>
        <v>2751620.53</v>
      </c>
      <c r="V2238" s="23">
        <f t="shared" si="171"/>
        <v>6.4005363771196547E-2</v>
      </c>
      <c r="W2238" s="24">
        <f>Parametros!$B$4*H2238+Parametros!$B$5*K2238*100+Parametros!$B$6*P2238+Parametros!$B$7*(1-L2238)*100</f>
        <v>82.41</v>
      </c>
      <c r="X2238" s="16">
        <f>INDEX('Tasa Referencia'!$B$2:$B$37,MATCH(B2238,'Tasa Referencia'!$A$2:$A$37,0))</f>
        <v>0.11210000000000001</v>
      </c>
      <c r="Y2238" s="16">
        <f>INDEX('Catalogo Proveedores'!$N$2:$N$101,MATCH(A2238,'Catalogo Proveedores'!$A$2:$A$101,0))</f>
        <v>4.0399999999999998E-2</v>
      </c>
      <c r="Z2238" s="14">
        <v>7.6999999999999996E-4</v>
      </c>
      <c r="AA2238" s="16">
        <f t="shared" si="172"/>
        <v>0.15326999999999999</v>
      </c>
      <c r="AB2238" s="25">
        <f t="shared" si="173"/>
        <v>1.1954337500053924E-2</v>
      </c>
      <c r="AC2238" s="23">
        <f t="shared" si="174"/>
        <v>5.2051026271142622E-2</v>
      </c>
    </row>
    <row r="2239" spans="1:29" x14ac:dyDescent="0.3">
      <c r="A2239" s="4" t="s">
        <v>201</v>
      </c>
      <c r="B2239" s="18">
        <v>45078</v>
      </c>
      <c r="C2239" s="4" t="s">
        <v>279</v>
      </c>
      <c r="D2239" s="4">
        <v>6</v>
      </c>
      <c r="E2239" s="15">
        <v>2809362.48</v>
      </c>
      <c r="F2239" s="19">
        <v>1</v>
      </c>
      <c r="G2239" s="20">
        <v>0</v>
      </c>
      <c r="H2239" s="4">
        <v>75.599999999999994</v>
      </c>
      <c r="I2239" s="4">
        <v>10</v>
      </c>
      <c r="J2239" s="4">
        <v>0</v>
      </c>
      <c r="K2239" s="21">
        <v>0.96840000000000004</v>
      </c>
      <c r="L2239" s="21">
        <v>8.4900000000000003E-2</v>
      </c>
      <c r="M2239" s="4">
        <v>0</v>
      </c>
      <c r="N2239" s="4">
        <v>0</v>
      </c>
      <c r="O2239" s="4">
        <v>0</v>
      </c>
      <c r="P2239" s="4">
        <v>75.900000000000006</v>
      </c>
      <c r="Q2239" s="15">
        <v>0</v>
      </c>
      <c r="R2239" s="15">
        <v>110702.26</v>
      </c>
      <c r="S2239" s="15">
        <v>21455.09</v>
      </c>
      <c r="T2239" s="15">
        <v>3143541.11</v>
      </c>
      <c r="U2239" s="22">
        <f t="shared" si="170"/>
        <v>2898609.65</v>
      </c>
      <c r="V2239" s="23">
        <f t="shared" si="171"/>
        <v>7.7915780780102473E-2</v>
      </c>
      <c r="W2239" s="24">
        <f>Parametros!$B$4*H2239+Parametros!$B$5*K2239*100+Parametros!$B$6*P2239+Parametros!$B$7*(1-L2239)*100</f>
        <v>84.418500000000009</v>
      </c>
      <c r="X2239" s="16">
        <f>INDEX('Tasa Referencia'!$B$2:$B$37,MATCH(B2239,'Tasa Referencia'!$A$2:$A$37,0))</f>
        <v>0.1119</v>
      </c>
      <c r="Y2239" s="16">
        <f>INDEX('Catalogo Proveedores'!$N$2:$N$101,MATCH(A2239,'Catalogo Proveedores'!$A$2:$A$101,0))</f>
        <v>4.0399999999999998E-2</v>
      </c>
      <c r="Z2239" s="14">
        <v>1.06E-3</v>
      </c>
      <c r="AA2239" s="16">
        <f t="shared" si="172"/>
        <v>0.15336</v>
      </c>
      <c r="AB2239" s="25">
        <f t="shared" si="173"/>
        <v>1.1960918253978825E-2</v>
      </c>
      <c r="AC2239" s="23">
        <f t="shared" si="174"/>
        <v>6.5954862526123648E-2</v>
      </c>
    </row>
    <row r="2240" spans="1:29" x14ac:dyDescent="0.3">
      <c r="A2240" s="4" t="s">
        <v>201</v>
      </c>
      <c r="B2240" s="18">
        <v>45108</v>
      </c>
      <c r="C2240" s="4" t="s">
        <v>279</v>
      </c>
      <c r="D2240" s="4">
        <v>7</v>
      </c>
      <c r="E2240" s="15">
        <v>2691705.23</v>
      </c>
      <c r="F2240" s="19">
        <v>1.0295000000000001</v>
      </c>
      <c r="G2240" s="20">
        <v>2.9499999999999998E-2</v>
      </c>
      <c r="H2240" s="4">
        <v>78.099999999999994</v>
      </c>
      <c r="I2240" s="4">
        <v>11</v>
      </c>
      <c r="J2240" s="4">
        <v>0</v>
      </c>
      <c r="K2240" s="21">
        <v>0.96079999999999999</v>
      </c>
      <c r="L2240" s="21">
        <v>0.12540000000000001</v>
      </c>
      <c r="M2240" s="4">
        <v>0</v>
      </c>
      <c r="N2240" s="4">
        <v>0</v>
      </c>
      <c r="O2240" s="4">
        <v>0</v>
      </c>
      <c r="P2240" s="4">
        <v>74.8</v>
      </c>
      <c r="Q2240" s="15">
        <v>0</v>
      </c>
      <c r="R2240" s="15">
        <v>144081.78</v>
      </c>
      <c r="S2240" s="15">
        <v>30382.6</v>
      </c>
      <c r="T2240" s="15">
        <v>2897157.4</v>
      </c>
      <c r="U2240" s="22">
        <f t="shared" si="170"/>
        <v>2805404.4099999997</v>
      </c>
      <c r="V2240" s="23">
        <f t="shared" si="171"/>
        <v>3.1670005226502443E-2</v>
      </c>
      <c r="W2240" s="24">
        <f>Parametros!$B$4*H2240+Parametros!$B$5*K2240*100+Parametros!$B$6*P2240+Parametros!$B$7*(1-L2240)*100</f>
        <v>84.238</v>
      </c>
      <c r="X2240" s="16">
        <f>INDEX('Tasa Referencia'!$B$2:$B$37,MATCH(B2240,'Tasa Referencia'!$A$2:$A$37,0))</f>
        <v>0.1132</v>
      </c>
      <c r="Y2240" s="16">
        <f>INDEX('Catalogo Proveedores'!$N$2:$N$101,MATCH(A2240,'Catalogo Proveedores'!$A$2:$A$101,0))</f>
        <v>4.0399999999999998E-2</v>
      </c>
      <c r="Z2240" s="14">
        <v>2.3700000000000001E-3</v>
      </c>
      <c r="AA2240" s="16">
        <f t="shared" si="172"/>
        <v>0.15597</v>
      </c>
      <c r="AB2240" s="25">
        <f t="shared" si="173"/>
        <v>1.215155564630499E-2</v>
      </c>
      <c r="AC2240" s="23">
        <f t="shared" si="174"/>
        <v>1.9518449580197453E-2</v>
      </c>
    </row>
    <row r="2241" spans="1:29" x14ac:dyDescent="0.3">
      <c r="A2241" s="4" t="s">
        <v>201</v>
      </c>
      <c r="B2241" s="18">
        <v>45139</v>
      </c>
      <c r="C2241" s="4" t="s">
        <v>279</v>
      </c>
      <c r="D2241" s="4">
        <v>8</v>
      </c>
      <c r="E2241" s="15">
        <v>2847438.97</v>
      </c>
      <c r="F2241" s="19">
        <v>1.0295000000000001</v>
      </c>
      <c r="G2241" s="20">
        <v>0</v>
      </c>
      <c r="H2241" s="4">
        <v>76.400000000000006</v>
      </c>
      <c r="I2241" s="4">
        <v>13</v>
      </c>
      <c r="J2241" s="4">
        <v>1</v>
      </c>
      <c r="K2241" s="21">
        <v>0.9153</v>
      </c>
      <c r="L2241" s="21">
        <v>0.12939999999999999</v>
      </c>
      <c r="M2241" s="4">
        <v>0</v>
      </c>
      <c r="N2241" s="4">
        <v>0</v>
      </c>
      <c r="O2241" s="4">
        <v>0</v>
      </c>
      <c r="P2241" s="4">
        <v>75.7</v>
      </c>
      <c r="Q2241" s="15">
        <v>0</v>
      </c>
      <c r="R2241" s="15">
        <v>167819.55</v>
      </c>
      <c r="S2241" s="15">
        <v>34872.04</v>
      </c>
      <c r="T2241" s="15">
        <v>2841085.82</v>
      </c>
      <c r="U2241" s="22">
        <f t="shared" si="170"/>
        <v>2980386.48</v>
      </c>
      <c r="V2241" s="23">
        <f t="shared" si="171"/>
        <v>-4.9030782181722396E-2</v>
      </c>
      <c r="W2241" s="24">
        <f>Parametros!$B$4*H2241+Parametros!$B$5*K2241*100+Parametros!$B$6*P2241+Parametros!$B$7*(1-L2241)*100</f>
        <v>82.397999999999996</v>
      </c>
      <c r="X2241" s="16">
        <f>INDEX('Tasa Referencia'!$B$2:$B$37,MATCH(B2241,'Tasa Referencia'!$A$2:$A$37,0))</f>
        <v>0.1124</v>
      </c>
      <c r="Y2241" s="16">
        <f>INDEX('Catalogo Proveedores'!$N$2:$N$101,MATCH(A2241,'Catalogo Proveedores'!$A$2:$A$101,0))</f>
        <v>4.0399999999999998E-2</v>
      </c>
      <c r="Z2241" s="14">
        <v>1.72E-3</v>
      </c>
      <c r="AA2241" s="16">
        <f t="shared" si="172"/>
        <v>0.15451999999999999</v>
      </c>
      <c r="AB2241" s="25">
        <f t="shared" si="173"/>
        <v>1.2045694754036385E-2</v>
      </c>
      <c r="AC2241" s="23">
        <f t="shared" si="174"/>
        <v>-6.1076476935758781E-2</v>
      </c>
    </row>
    <row r="2242" spans="1:29" x14ac:dyDescent="0.3">
      <c r="A2242" s="4" t="s">
        <v>201</v>
      </c>
      <c r="B2242" s="18">
        <v>45170</v>
      </c>
      <c r="C2242" s="4" t="s">
        <v>279</v>
      </c>
      <c r="D2242" s="4">
        <v>9</v>
      </c>
      <c r="E2242" s="15">
        <v>2743823.35</v>
      </c>
      <c r="F2242" s="19">
        <v>1.0295000000000001</v>
      </c>
      <c r="G2242" s="20">
        <v>0</v>
      </c>
      <c r="H2242" s="4">
        <v>76.099999999999994</v>
      </c>
      <c r="I2242" s="4">
        <v>17</v>
      </c>
      <c r="J2242" s="4">
        <v>1</v>
      </c>
      <c r="K2242" s="21">
        <v>0.96020000000000005</v>
      </c>
      <c r="L2242" s="21">
        <v>0.1205</v>
      </c>
      <c r="M2242" s="4">
        <v>0</v>
      </c>
      <c r="N2242" s="4">
        <v>0</v>
      </c>
      <c r="O2242" s="4">
        <v>0</v>
      </c>
      <c r="P2242" s="4">
        <v>74.099999999999994</v>
      </c>
      <c r="Q2242" s="15">
        <v>0</v>
      </c>
      <c r="R2242" s="15">
        <v>112676.81</v>
      </c>
      <c r="S2242" s="15">
        <v>31402.6</v>
      </c>
      <c r="T2242" s="15">
        <v>2839594.54</v>
      </c>
      <c r="U2242" s="22">
        <f t="shared" ref="U2242:U2305" si="175">E2242+Q2242+R2242-S2242</f>
        <v>2825097.56</v>
      </c>
      <c r="V2242" s="23">
        <f t="shared" ref="V2242:V2305" si="176">IF(T2242=0,0,(T2242-U2242)/T2242)</f>
        <v>5.1052992938914379E-3</v>
      </c>
      <c r="W2242" s="24">
        <f>Parametros!$B$4*H2242+Parametros!$B$5*K2242*100+Parametros!$B$6*P2242+Parametros!$B$7*(1-L2242)*100</f>
        <v>83.453499999999991</v>
      </c>
      <c r="X2242" s="16">
        <f>INDEX('Tasa Referencia'!$B$2:$B$37,MATCH(B2242,'Tasa Referencia'!$A$2:$A$37,0))</f>
        <v>0.1134</v>
      </c>
      <c r="Y2242" s="16">
        <f>INDEX('Catalogo Proveedores'!$N$2:$N$101,MATCH(A2242,'Catalogo Proveedores'!$A$2:$A$101,0))</f>
        <v>4.0399999999999998E-2</v>
      </c>
      <c r="Z2242" s="14">
        <v>2.3800000000000002E-3</v>
      </c>
      <c r="AA2242" s="16">
        <f t="shared" ref="AA2242:AA2305" si="177">X2242+Y2242+Z2242</f>
        <v>0.15617999999999999</v>
      </c>
      <c r="AB2242" s="25">
        <f t="shared" ref="AB2242:AB2305" si="178">(1+AA2242)^(1/12)-1</f>
        <v>1.2166877131792653E-2</v>
      </c>
      <c r="AC2242" s="23">
        <f t="shared" ref="AC2242:AC2305" si="179">V2242-AB2242</f>
        <v>-7.0615778379012149E-3</v>
      </c>
    </row>
    <row r="2243" spans="1:29" x14ac:dyDescent="0.3">
      <c r="A2243" s="4" t="s">
        <v>201</v>
      </c>
      <c r="B2243" s="18">
        <v>45200</v>
      </c>
      <c r="C2243" s="4" t="s">
        <v>279</v>
      </c>
      <c r="D2243" s="4">
        <v>10</v>
      </c>
      <c r="E2243" s="15">
        <v>2573653.58</v>
      </c>
      <c r="F2243" s="19">
        <v>1.0295000000000001</v>
      </c>
      <c r="G2243" s="20">
        <v>0</v>
      </c>
      <c r="H2243" s="4">
        <v>74</v>
      </c>
      <c r="I2243" s="4">
        <v>13</v>
      </c>
      <c r="J2243" s="4">
        <v>3</v>
      </c>
      <c r="K2243" s="21">
        <v>0.7853</v>
      </c>
      <c r="L2243" s="21">
        <v>0.1101</v>
      </c>
      <c r="M2243" s="4">
        <v>2</v>
      </c>
      <c r="N2243" s="4">
        <v>0</v>
      </c>
      <c r="O2243" s="4">
        <v>0</v>
      </c>
      <c r="P2243" s="4">
        <v>82</v>
      </c>
      <c r="Q2243" s="15">
        <v>127532.1</v>
      </c>
      <c r="R2243" s="15">
        <v>129028.44</v>
      </c>
      <c r="S2243" s="15">
        <v>30131.7</v>
      </c>
      <c r="T2243" s="15">
        <v>2453371.5499999998</v>
      </c>
      <c r="U2243" s="22">
        <f t="shared" si="175"/>
        <v>2800082.42</v>
      </c>
      <c r="V2243" s="23">
        <f t="shared" si="176"/>
        <v>-0.14132016408195494</v>
      </c>
      <c r="W2243" s="24">
        <f>Parametros!$B$4*H2243+Parametros!$B$5*K2243*100+Parametros!$B$6*P2243+Parametros!$B$7*(1-L2243)*100</f>
        <v>79.20750000000001</v>
      </c>
      <c r="X2243" s="16">
        <f>INDEX('Tasa Referencia'!$B$2:$B$37,MATCH(B2243,'Tasa Referencia'!$A$2:$A$37,0))</f>
        <v>0.1103</v>
      </c>
      <c r="Y2243" s="16">
        <f>INDEX('Catalogo Proveedores'!$N$2:$N$101,MATCH(A2243,'Catalogo Proveedores'!$A$2:$A$101,0))</f>
        <v>4.0399999999999998E-2</v>
      </c>
      <c r="Z2243" s="14">
        <v>3.8500000000000001E-3</v>
      </c>
      <c r="AA2243" s="16">
        <f t="shared" si="177"/>
        <v>0.15454999999999999</v>
      </c>
      <c r="AB2243" s="25">
        <f t="shared" si="178"/>
        <v>1.2047886213781167E-2</v>
      </c>
      <c r="AC2243" s="23">
        <f t="shared" si="179"/>
        <v>-0.15336805029573611</v>
      </c>
    </row>
    <row r="2244" spans="1:29" x14ac:dyDescent="0.3">
      <c r="A2244" s="4" t="s">
        <v>201</v>
      </c>
      <c r="B2244" s="18">
        <v>45231</v>
      </c>
      <c r="C2244" s="4" t="s">
        <v>279</v>
      </c>
      <c r="D2244" s="4">
        <v>11</v>
      </c>
      <c r="E2244" s="15">
        <v>2447433.75</v>
      </c>
      <c r="F2244" s="19">
        <v>1.0295000000000001</v>
      </c>
      <c r="G2244" s="20">
        <v>0</v>
      </c>
      <c r="H2244" s="4">
        <v>73.7</v>
      </c>
      <c r="I2244" s="4">
        <v>10</v>
      </c>
      <c r="J2244" s="4">
        <v>2</v>
      </c>
      <c r="K2244" s="21">
        <v>0.80010000000000003</v>
      </c>
      <c r="L2244" s="21">
        <v>9.8599999999999993E-2</v>
      </c>
      <c r="M2244" s="4">
        <v>0</v>
      </c>
      <c r="N2244" s="4">
        <v>1</v>
      </c>
      <c r="O2244" s="4">
        <v>19</v>
      </c>
      <c r="P2244" s="4">
        <v>75.2</v>
      </c>
      <c r="Q2244" s="15">
        <v>223580.79</v>
      </c>
      <c r="R2244" s="15">
        <v>87436.800000000003</v>
      </c>
      <c r="S2244" s="15">
        <v>24647.91</v>
      </c>
      <c r="T2244" s="15">
        <v>2355249.25</v>
      </c>
      <c r="U2244" s="22">
        <f t="shared" si="175"/>
        <v>2733803.4299999997</v>
      </c>
      <c r="V2244" s="23">
        <f t="shared" si="176"/>
        <v>-0.16072786351593135</v>
      </c>
      <c r="W2244" s="24">
        <f>Parametros!$B$4*H2244+Parametros!$B$5*K2244*100+Parametros!$B$6*P2244+Parametros!$B$7*(1-L2244)*100</f>
        <v>78.359000000000009</v>
      </c>
      <c r="X2244" s="16">
        <f>INDEX('Tasa Referencia'!$B$2:$B$37,MATCH(B2244,'Tasa Referencia'!$A$2:$A$37,0))</f>
        <v>0.1144</v>
      </c>
      <c r="Y2244" s="16">
        <f>INDEX('Catalogo Proveedores'!$N$2:$N$101,MATCH(A2244,'Catalogo Proveedores'!$A$2:$A$101,0))</f>
        <v>4.0399999999999998E-2</v>
      </c>
      <c r="Z2244" s="14">
        <v>-1.0000000000000001E-5</v>
      </c>
      <c r="AA2244" s="16">
        <f t="shared" si="177"/>
        <v>0.15478999999999998</v>
      </c>
      <c r="AB2244" s="25">
        <f t="shared" si="178"/>
        <v>1.2065416012853269E-2</v>
      </c>
      <c r="AC2244" s="23">
        <f t="shared" si="179"/>
        <v>-0.17279327952878462</v>
      </c>
    </row>
    <row r="2245" spans="1:29" x14ac:dyDescent="0.3">
      <c r="A2245" s="4" t="s">
        <v>201</v>
      </c>
      <c r="B2245" s="18">
        <v>45261</v>
      </c>
      <c r="C2245" s="4" t="s">
        <v>279</v>
      </c>
      <c r="D2245" s="4">
        <v>12</v>
      </c>
      <c r="E2245" s="15">
        <v>2532871.6</v>
      </c>
      <c r="F2245" s="19">
        <v>1.0295000000000001</v>
      </c>
      <c r="G2245" s="20">
        <v>0</v>
      </c>
      <c r="H2245" s="4">
        <v>74.400000000000006</v>
      </c>
      <c r="I2245" s="4">
        <v>9</v>
      </c>
      <c r="J2245" s="4">
        <v>1</v>
      </c>
      <c r="K2245" s="21">
        <v>0.93440000000000001</v>
      </c>
      <c r="L2245" s="21">
        <v>9.2700000000000005E-2</v>
      </c>
      <c r="M2245" s="4">
        <v>0</v>
      </c>
      <c r="N2245" s="4">
        <v>1</v>
      </c>
      <c r="O2245" s="4">
        <v>8.6999999999999993</v>
      </c>
      <c r="P2245" s="4">
        <v>71.599999999999994</v>
      </c>
      <c r="Q2245" s="15">
        <v>120196.16</v>
      </c>
      <c r="R2245" s="15">
        <v>120295.8</v>
      </c>
      <c r="S2245" s="15">
        <v>22643.15</v>
      </c>
      <c r="T2245" s="15">
        <v>2624282.29</v>
      </c>
      <c r="U2245" s="22">
        <f t="shared" si="175"/>
        <v>2750720.41</v>
      </c>
      <c r="V2245" s="23">
        <f t="shared" si="176"/>
        <v>-4.8180075932303806E-2</v>
      </c>
      <c r="W2245" s="24">
        <f>Parametros!$B$4*H2245+Parametros!$B$5*K2245*100+Parametros!$B$6*P2245+Parametros!$B$7*(1-L2245)*100</f>
        <v>82.001499999999993</v>
      </c>
      <c r="X2245" s="16">
        <f>INDEX('Tasa Referencia'!$B$2:$B$37,MATCH(B2245,'Tasa Referencia'!$A$2:$A$37,0))</f>
        <v>0.1124</v>
      </c>
      <c r="Y2245" s="16">
        <f>INDEX('Catalogo Proveedores'!$N$2:$N$101,MATCH(A2245,'Catalogo Proveedores'!$A$2:$A$101,0))</f>
        <v>4.0399999999999998E-2</v>
      </c>
      <c r="Z2245" s="14">
        <v>-1.09E-3</v>
      </c>
      <c r="AA2245" s="16">
        <f t="shared" si="177"/>
        <v>0.15170999999999998</v>
      </c>
      <c r="AB2245" s="25">
        <f t="shared" si="178"/>
        <v>1.1840196236669209E-2</v>
      </c>
      <c r="AC2245" s="23">
        <f t="shared" si="179"/>
        <v>-6.0020272168973016E-2</v>
      </c>
    </row>
    <row r="2246" spans="1:29" x14ac:dyDescent="0.3">
      <c r="A2246" s="4" t="s">
        <v>201</v>
      </c>
      <c r="B2246" s="18">
        <v>45292</v>
      </c>
      <c r="C2246" s="4" t="s">
        <v>281</v>
      </c>
      <c r="D2246" s="4">
        <v>1</v>
      </c>
      <c r="E2246" s="15">
        <v>2364150.16</v>
      </c>
      <c r="F2246" s="19">
        <v>1.0295000000000001</v>
      </c>
      <c r="G2246" s="20">
        <v>0</v>
      </c>
      <c r="H2246" s="4">
        <v>75.900000000000006</v>
      </c>
      <c r="I2246" s="4">
        <v>9</v>
      </c>
      <c r="J2246" s="4">
        <v>1</v>
      </c>
      <c r="K2246" s="21">
        <v>0.86009999999999998</v>
      </c>
      <c r="L2246" s="21">
        <v>0.13469999999999999</v>
      </c>
      <c r="M2246" s="4">
        <v>0</v>
      </c>
      <c r="N2246" s="4">
        <v>0</v>
      </c>
      <c r="O2246" s="4">
        <v>0</v>
      </c>
      <c r="P2246" s="4">
        <v>76.5</v>
      </c>
      <c r="Q2246" s="15">
        <v>0</v>
      </c>
      <c r="R2246" s="15">
        <v>139184.21</v>
      </c>
      <c r="S2246" s="15">
        <v>30070.68</v>
      </c>
      <c r="T2246" s="15">
        <v>2332820.5099999998</v>
      </c>
      <c r="U2246" s="22">
        <f t="shared" si="175"/>
        <v>2473263.69</v>
      </c>
      <c r="V2246" s="23">
        <f t="shared" si="176"/>
        <v>-6.0203165823503574E-2</v>
      </c>
      <c r="W2246" s="24">
        <f>Parametros!$B$4*H2246+Parametros!$B$5*K2246*100+Parametros!$B$6*P2246+Parametros!$B$7*(1-L2246)*100</f>
        <v>80.647499999999994</v>
      </c>
      <c r="X2246" s="16">
        <f>INDEX('Tasa Referencia'!$B$2:$B$37,MATCH(B2246,'Tasa Referencia'!$A$2:$A$37,0))</f>
        <v>0.1133</v>
      </c>
      <c r="Y2246" s="16">
        <f>INDEX('Catalogo Proveedores'!$N$2:$N$101,MATCH(A2246,'Catalogo Proveedores'!$A$2:$A$101,0))</f>
        <v>4.0399999999999998E-2</v>
      </c>
      <c r="Z2246" s="14">
        <v>-2.7699999999999999E-3</v>
      </c>
      <c r="AA2246" s="16">
        <f t="shared" si="177"/>
        <v>0.15093000000000001</v>
      </c>
      <c r="AB2246" s="25">
        <f t="shared" si="178"/>
        <v>1.1783072449424559E-2</v>
      </c>
      <c r="AC2246" s="23">
        <f t="shared" si="179"/>
        <v>-7.1986238272928132E-2</v>
      </c>
    </row>
    <row r="2247" spans="1:29" x14ac:dyDescent="0.3">
      <c r="A2247" s="4" t="s">
        <v>201</v>
      </c>
      <c r="B2247" s="18">
        <v>45323</v>
      </c>
      <c r="C2247" s="4" t="s">
        <v>281</v>
      </c>
      <c r="D2247" s="4">
        <v>2</v>
      </c>
      <c r="E2247" s="15">
        <v>2545797.35</v>
      </c>
      <c r="F2247" s="19">
        <v>1.0295000000000001</v>
      </c>
      <c r="G2247" s="20">
        <v>0</v>
      </c>
      <c r="H2247" s="4">
        <v>78</v>
      </c>
      <c r="I2247" s="4">
        <v>12</v>
      </c>
      <c r="J2247" s="4">
        <v>1</v>
      </c>
      <c r="K2247" s="21">
        <v>0.93520000000000003</v>
      </c>
      <c r="L2247" s="21">
        <v>7.7499999999999999E-2</v>
      </c>
      <c r="M2247" s="4">
        <v>1</v>
      </c>
      <c r="N2247" s="4">
        <v>0</v>
      </c>
      <c r="O2247" s="4">
        <v>0</v>
      </c>
      <c r="P2247" s="4">
        <v>80.099999999999994</v>
      </c>
      <c r="Q2247" s="15">
        <v>10614.53</v>
      </c>
      <c r="R2247" s="15">
        <v>72395.850000000006</v>
      </c>
      <c r="S2247" s="15">
        <v>19290.37</v>
      </c>
      <c r="T2247" s="15">
        <v>2580921.52</v>
      </c>
      <c r="U2247" s="22">
        <f t="shared" si="175"/>
        <v>2609517.36</v>
      </c>
      <c r="V2247" s="23">
        <f t="shared" si="176"/>
        <v>-1.1079701485847524E-2</v>
      </c>
      <c r="W2247" s="24">
        <f>Parametros!$B$4*H2247+Parametros!$B$5*K2247*100+Parametros!$B$6*P2247+Parametros!$B$7*(1-L2247)*100</f>
        <v>85.213499999999996</v>
      </c>
      <c r="X2247" s="16">
        <f>INDEX('Tasa Referencia'!$B$2:$B$37,MATCH(B2247,'Tasa Referencia'!$A$2:$A$37,0))</f>
        <v>0.1123</v>
      </c>
      <c r="Y2247" s="16">
        <f>INDEX('Catalogo Proveedores'!$N$2:$N$101,MATCH(A2247,'Catalogo Proveedores'!$A$2:$A$101,0))</f>
        <v>4.0399999999999998E-2</v>
      </c>
      <c r="Z2247" s="14">
        <v>-1.6900000000000001E-3</v>
      </c>
      <c r="AA2247" s="16">
        <f t="shared" si="177"/>
        <v>0.15101000000000001</v>
      </c>
      <c r="AB2247" s="25">
        <f t="shared" si="178"/>
        <v>1.1788932932339513E-2</v>
      </c>
      <c r="AC2247" s="23">
        <f t="shared" si="179"/>
        <v>-2.2868634418187039E-2</v>
      </c>
    </row>
    <row r="2248" spans="1:29" x14ac:dyDescent="0.3">
      <c r="A2248" s="4" t="s">
        <v>201</v>
      </c>
      <c r="B2248" s="18">
        <v>45352</v>
      </c>
      <c r="C2248" s="4" t="s">
        <v>281</v>
      </c>
      <c r="D2248" s="4">
        <v>3</v>
      </c>
      <c r="E2248" s="15">
        <v>2765363.97</v>
      </c>
      <c r="F2248" s="19">
        <v>1.0295000000000001</v>
      </c>
      <c r="G2248" s="20">
        <v>0</v>
      </c>
      <c r="H2248" s="4">
        <v>70.099999999999994</v>
      </c>
      <c r="I2248" s="4">
        <v>13</v>
      </c>
      <c r="J2248" s="4">
        <v>3</v>
      </c>
      <c r="K2248" s="21">
        <v>0.80620000000000003</v>
      </c>
      <c r="L2248" s="21">
        <v>0.11899999999999999</v>
      </c>
      <c r="M2248" s="4">
        <v>1</v>
      </c>
      <c r="N2248" s="4">
        <v>1</v>
      </c>
      <c r="O2248" s="4">
        <v>7.1</v>
      </c>
      <c r="P2248" s="4">
        <v>73.400000000000006</v>
      </c>
      <c r="Q2248" s="15">
        <v>89035.08</v>
      </c>
      <c r="R2248" s="15">
        <v>228890.86</v>
      </c>
      <c r="S2248" s="15">
        <v>34592.44</v>
      </c>
      <c r="T2248" s="15">
        <v>2636084.81</v>
      </c>
      <c r="U2248" s="22">
        <f t="shared" si="175"/>
        <v>3048697.47</v>
      </c>
      <c r="V2248" s="23">
        <f t="shared" si="176"/>
        <v>-0.15652480467804075</v>
      </c>
      <c r="W2248" s="24">
        <f>Parametros!$B$4*H2248+Parametros!$B$5*K2248*100+Parametros!$B$6*P2248+Parametros!$B$7*(1-L2248)*100</f>
        <v>76.616</v>
      </c>
      <c r="X2248" s="16">
        <f>INDEX('Tasa Referencia'!$B$2:$B$37,MATCH(B2248,'Tasa Referencia'!$A$2:$A$37,0))</f>
        <v>0.1101</v>
      </c>
      <c r="Y2248" s="16">
        <f>INDEX('Catalogo Proveedores'!$N$2:$N$101,MATCH(A2248,'Catalogo Proveedores'!$A$2:$A$101,0))</f>
        <v>4.0399999999999998E-2</v>
      </c>
      <c r="Z2248" s="14">
        <v>3.81E-3</v>
      </c>
      <c r="AA2248" s="16">
        <f t="shared" si="177"/>
        <v>0.15431</v>
      </c>
      <c r="AB2248" s="25">
        <f t="shared" si="178"/>
        <v>1.2030353074079958E-2</v>
      </c>
      <c r="AC2248" s="23">
        <f t="shared" si="179"/>
        <v>-0.16855515775212071</v>
      </c>
    </row>
    <row r="2249" spans="1:29" x14ac:dyDescent="0.3">
      <c r="A2249" s="4" t="s">
        <v>201</v>
      </c>
      <c r="B2249" s="18">
        <v>45383</v>
      </c>
      <c r="C2249" s="4" t="s">
        <v>281</v>
      </c>
      <c r="D2249" s="4">
        <v>4</v>
      </c>
      <c r="E2249" s="15">
        <v>2893260.37</v>
      </c>
      <c r="F2249" s="19">
        <v>1.0295000000000001</v>
      </c>
      <c r="G2249" s="20">
        <v>0</v>
      </c>
      <c r="H2249" s="4">
        <v>65.900000000000006</v>
      </c>
      <c r="I2249" s="4">
        <v>14</v>
      </c>
      <c r="J2249" s="4">
        <v>4</v>
      </c>
      <c r="K2249" s="21">
        <v>0.7278</v>
      </c>
      <c r="L2249" s="21">
        <v>0.1978</v>
      </c>
      <c r="M2249" s="4">
        <v>4</v>
      </c>
      <c r="N2249" s="4">
        <v>3</v>
      </c>
      <c r="O2249" s="4">
        <v>170.5</v>
      </c>
      <c r="P2249" s="4">
        <v>74.900000000000006</v>
      </c>
      <c r="Q2249" s="15">
        <v>2731474.71</v>
      </c>
      <c r="R2249" s="15">
        <v>374445.42</v>
      </c>
      <c r="S2249" s="15">
        <v>58449.03</v>
      </c>
      <c r="T2249" s="15">
        <v>2691499.79</v>
      </c>
      <c r="U2249" s="22">
        <f t="shared" si="175"/>
        <v>5940731.4699999997</v>
      </c>
      <c r="V2249" s="23">
        <f t="shared" si="176"/>
        <v>-1.2072197412283654</v>
      </c>
      <c r="W2249" s="24">
        <f>Parametros!$B$4*H2249+Parametros!$B$5*K2249*100+Parametros!$B$6*P2249+Parametros!$B$7*(1-L2249)*100</f>
        <v>71.912000000000006</v>
      </c>
      <c r="X2249" s="16">
        <f>INDEX('Tasa Referencia'!$B$2:$B$37,MATCH(B2249,'Tasa Referencia'!$A$2:$A$37,0))</f>
        <v>0.10920000000000001</v>
      </c>
      <c r="Y2249" s="16">
        <f>INDEX('Catalogo Proveedores'!$N$2:$N$101,MATCH(A2249,'Catalogo Proveedores'!$A$2:$A$101,0))</f>
        <v>4.0399999999999998E-2</v>
      </c>
      <c r="Z2249" s="14">
        <v>3.63E-3</v>
      </c>
      <c r="AA2249" s="16">
        <f t="shared" si="177"/>
        <v>0.15323000000000001</v>
      </c>
      <c r="AB2249" s="25">
        <f t="shared" si="178"/>
        <v>1.1951412569422892E-2</v>
      </c>
      <c r="AC2249" s="23">
        <f t="shared" si="179"/>
        <v>-1.2191711537977883</v>
      </c>
    </row>
    <row r="2250" spans="1:29" x14ac:dyDescent="0.3">
      <c r="A2250" s="4" t="s">
        <v>201</v>
      </c>
      <c r="B2250" s="18">
        <v>45413</v>
      </c>
      <c r="C2250" s="4" t="s">
        <v>281</v>
      </c>
      <c r="D2250" s="4">
        <v>5</v>
      </c>
      <c r="E2250" s="15">
        <v>2824790.82</v>
      </c>
      <c r="F2250" s="19">
        <v>1.0295000000000001</v>
      </c>
      <c r="G2250" s="20">
        <v>0</v>
      </c>
      <c r="H2250" s="4">
        <v>69.599999999999994</v>
      </c>
      <c r="I2250" s="4">
        <v>9</v>
      </c>
      <c r="J2250" s="4">
        <v>1</v>
      </c>
      <c r="K2250" s="21">
        <v>0.93410000000000004</v>
      </c>
      <c r="L2250" s="21">
        <v>9.8100000000000007E-2</v>
      </c>
      <c r="M2250" s="4">
        <v>0</v>
      </c>
      <c r="N2250" s="4">
        <v>0</v>
      </c>
      <c r="O2250" s="4">
        <v>0</v>
      </c>
      <c r="P2250" s="4">
        <v>77</v>
      </c>
      <c r="Q2250" s="15">
        <v>0</v>
      </c>
      <c r="R2250" s="15">
        <v>168400.74</v>
      </c>
      <c r="S2250" s="15">
        <v>26642.45</v>
      </c>
      <c r="T2250" s="15">
        <v>2871795.37</v>
      </c>
      <c r="U2250" s="22">
        <f t="shared" si="175"/>
        <v>2966549.1099999994</v>
      </c>
      <c r="V2250" s="23">
        <f t="shared" si="176"/>
        <v>-3.2994600168882955E-2</v>
      </c>
      <c r="W2250" s="24">
        <f>Parametros!$B$4*H2250+Parametros!$B$5*K2250*100+Parametros!$B$6*P2250+Parametros!$B$7*(1-L2250)*100</f>
        <v>81.311499999999995</v>
      </c>
      <c r="X2250" s="16">
        <f>INDEX('Tasa Referencia'!$B$2:$B$37,MATCH(B2250,'Tasa Referencia'!$A$2:$A$37,0))</f>
        <v>0.1077</v>
      </c>
      <c r="Y2250" s="16">
        <f>INDEX('Catalogo Proveedores'!$N$2:$N$101,MATCH(A2250,'Catalogo Proveedores'!$A$2:$A$101,0))</f>
        <v>4.0399999999999998E-2</v>
      </c>
      <c r="Z2250" s="14">
        <v>1.6999999999999999E-3</v>
      </c>
      <c r="AA2250" s="16">
        <f t="shared" si="177"/>
        <v>0.14980000000000002</v>
      </c>
      <c r="AB2250" s="25">
        <f t="shared" si="178"/>
        <v>1.1700253215942702E-2</v>
      </c>
      <c r="AC2250" s="23">
        <f t="shared" si="179"/>
        <v>-4.4694853384825657E-2</v>
      </c>
    </row>
    <row r="2251" spans="1:29" x14ac:dyDescent="0.3">
      <c r="A2251" s="4" t="s">
        <v>201</v>
      </c>
      <c r="B2251" s="18">
        <v>45444</v>
      </c>
      <c r="C2251" s="4" t="s">
        <v>281</v>
      </c>
      <c r="D2251" s="4">
        <v>6</v>
      </c>
      <c r="E2251" s="15">
        <v>2715347.95</v>
      </c>
      <c r="F2251" s="19">
        <v>1.0295000000000001</v>
      </c>
      <c r="G2251" s="20">
        <v>0</v>
      </c>
      <c r="H2251" s="4">
        <v>70.099999999999994</v>
      </c>
      <c r="I2251" s="4">
        <v>11</v>
      </c>
      <c r="J2251" s="4">
        <v>1</v>
      </c>
      <c r="K2251" s="21">
        <v>0.94930000000000003</v>
      </c>
      <c r="L2251" s="21">
        <v>0.1628</v>
      </c>
      <c r="M2251" s="4">
        <v>0</v>
      </c>
      <c r="N2251" s="4">
        <v>1</v>
      </c>
      <c r="O2251" s="4">
        <v>3.6</v>
      </c>
      <c r="P2251" s="4">
        <v>70.8</v>
      </c>
      <c r="Q2251" s="15">
        <v>27334.37</v>
      </c>
      <c r="R2251" s="15">
        <v>138937.16</v>
      </c>
      <c r="S2251" s="15">
        <v>41406.6</v>
      </c>
      <c r="T2251" s="15">
        <v>2757401.94</v>
      </c>
      <c r="U2251" s="22">
        <f t="shared" si="175"/>
        <v>2840212.8800000004</v>
      </c>
      <c r="V2251" s="23">
        <f t="shared" si="176"/>
        <v>-3.0032233893329461E-2</v>
      </c>
      <c r="W2251" s="24">
        <f>Parametros!$B$4*H2251+Parametros!$B$5*K2251*100+Parametros!$B$6*P2251+Parametros!$B$7*(1-L2251)*100</f>
        <v>79.731999999999999</v>
      </c>
      <c r="X2251" s="16">
        <f>INDEX('Tasa Referencia'!$B$2:$B$37,MATCH(B2251,'Tasa Referencia'!$A$2:$A$37,0))</f>
        <v>0.1045</v>
      </c>
      <c r="Y2251" s="16">
        <f>INDEX('Catalogo Proveedores'!$N$2:$N$101,MATCH(A2251,'Catalogo Proveedores'!$A$2:$A$101,0))</f>
        <v>4.0399999999999998E-2</v>
      </c>
      <c r="Z2251" s="14">
        <v>5.6600000000000001E-3</v>
      </c>
      <c r="AA2251" s="16">
        <f t="shared" si="177"/>
        <v>0.15056</v>
      </c>
      <c r="AB2251" s="25">
        <f t="shared" si="178"/>
        <v>1.1755962857759039E-2</v>
      </c>
      <c r="AC2251" s="23">
        <f t="shared" si="179"/>
        <v>-4.1788196751088497E-2</v>
      </c>
    </row>
    <row r="2252" spans="1:29" x14ac:dyDescent="0.3">
      <c r="A2252" s="4" t="s">
        <v>201</v>
      </c>
      <c r="B2252" s="18">
        <v>45474</v>
      </c>
      <c r="C2252" s="4" t="s">
        <v>281</v>
      </c>
      <c r="D2252" s="4">
        <v>7</v>
      </c>
      <c r="E2252" s="15">
        <v>2672768.65</v>
      </c>
      <c r="F2252" s="19">
        <v>1.1021000000000001</v>
      </c>
      <c r="G2252" s="20">
        <v>7.0499999999999993E-2</v>
      </c>
      <c r="H2252" s="4">
        <v>70.5</v>
      </c>
      <c r="I2252" s="4">
        <v>15</v>
      </c>
      <c r="J2252" s="4">
        <v>0</v>
      </c>
      <c r="K2252" s="21">
        <v>0.97750000000000004</v>
      </c>
      <c r="L2252" s="21">
        <v>0.10780000000000001</v>
      </c>
      <c r="M2252" s="4">
        <v>0</v>
      </c>
      <c r="N2252" s="4">
        <v>0</v>
      </c>
      <c r="O2252" s="4">
        <v>0</v>
      </c>
      <c r="P2252" s="4">
        <v>77.3</v>
      </c>
      <c r="Q2252" s="15">
        <v>0</v>
      </c>
      <c r="R2252" s="15">
        <v>182096.75</v>
      </c>
      <c r="S2252" s="15">
        <v>25923.14</v>
      </c>
      <c r="T2252" s="15">
        <v>2863043.12</v>
      </c>
      <c r="U2252" s="22">
        <f t="shared" si="175"/>
        <v>2828942.26</v>
      </c>
      <c r="V2252" s="23">
        <f t="shared" si="176"/>
        <v>1.1910704299836159E-2</v>
      </c>
      <c r="W2252" s="24">
        <f>Parametros!$B$4*H2252+Parametros!$B$5*K2252*100+Parametros!$B$6*P2252+Parametros!$B$7*(1-L2252)*100</f>
        <v>82.843000000000004</v>
      </c>
      <c r="X2252" s="16">
        <f>INDEX('Tasa Referencia'!$B$2:$B$37,MATCH(B2252,'Tasa Referencia'!$A$2:$A$37,0))</f>
        <v>0.1027</v>
      </c>
      <c r="Y2252" s="16">
        <f>INDEX('Catalogo Proveedores'!$N$2:$N$101,MATCH(A2252,'Catalogo Proveedores'!$A$2:$A$101,0))</f>
        <v>4.0399999999999998E-2</v>
      </c>
      <c r="Z2252" s="14">
        <v>-2.1700000000000001E-3</v>
      </c>
      <c r="AA2252" s="16">
        <f t="shared" si="177"/>
        <v>0.14093</v>
      </c>
      <c r="AB2252" s="25">
        <f t="shared" si="178"/>
        <v>1.1047555091071803E-2</v>
      </c>
      <c r="AC2252" s="23">
        <f t="shared" si="179"/>
        <v>8.6314920876435532E-4</v>
      </c>
    </row>
    <row r="2253" spans="1:29" x14ac:dyDescent="0.3">
      <c r="A2253" s="4" t="s">
        <v>201</v>
      </c>
      <c r="B2253" s="18">
        <v>45505</v>
      </c>
      <c r="C2253" s="4" t="s">
        <v>281</v>
      </c>
      <c r="D2253" s="4">
        <v>8</v>
      </c>
      <c r="E2253" s="15">
        <v>2827551.46</v>
      </c>
      <c r="F2253" s="19">
        <v>1.1021000000000001</v>
      </c>
      <c r="G2253" s="20">
        <v>0</v>
      </c>
      <c r="H2253" s="4">
        <v>67.8</v>
      </c>
      <c r="I2253" s="4">
        <v>13</v>
      </c>
      <c r="J2253" s="4">
        <v>1</v>
      </c>
      <c r="K2253" s="21">
        <v>0.94920000000000004</v>
      </c>
      <c r="L2253" s="21">
        <v>0.18970000000000001</v>
      </c>
      <c r="M2253" s="4">
        <v>0</v>
      </c>
      <c r="N2253" s="4">
        <v>0</v>
      </c>
      <c r="O2253" s="4">
        <v>0</v>
      </c>
      <c r="P2253" s="4">
        <v>75.8</v>
      </c>
      <c r="Q2253" s="15">
        <v>0</v>
      </c>
      <c r="R2253" s="15">
        <v>228364.15</v>
      </c>
      <c r="S2253" s="15">
        <v>49963.93</v>
      </c>
      <c r="T2253" s="15">
        <v>3002973.36</v>
      </c>
      <c r="U2253" s="22">
        <f t="shared" si="175"/>
        <v>3005951.6799999997</v>
      </c>
      <c r="V2253" s="23">
        <f t="shared" si="176"/>
        <v>-9.9179035008150479E-4</v>
      </c>
      <c r="W2253" s="24">
        <f>Parametros!$B$4*H2253+Parametros!$B$5*K2253*100+Parametros!$B$6*P2253+Parametros!$B$7*(1-L2253)*100</f>
        <v>79.520499999999998</v>
      </c>
      <c r="X2253" s="16">
        <f>INDEX('Tasa Referencia'!$B$2:$B$37,MATCH(B2253,'Tasa Referencia'!$A$2:$A$37,0))</f>
        <v>0.1017</v>
      </c>
      <c r="Y2253" s="16">
        <f>INDEX('Catalogo Proveedores'!$N$2:$N$101,MATCH(A2253,'Catalogo Proveedores'!$A$2:$A$101,0))</f>
        <v>4.0399999999999998E-2</v>
      </c>
      <c r="Z2253" s="14">
        <v>-2.82E-3</v>
      </c>
      <c r="AA2253" s="16">
        <f t="shared" si="177"/>
        <v>0.13928000000000001</v>
      </c>
      <c r="AB2253" s="25">
        <f t="shared" si="178"/>
        <v>1.0925627127970072E-2</v>
      </c>
      <c r="AC2253" s="23">
        <f t="shared" si="179"/>
        <v>-1.1917417478051577E-2</v>
      </c>
    </row>
    <row r="2254" spans="1:29" x14ac:dyDescent="0.3">
      <c r="A2254" s="4" t="s">
        <v>201</v>
      </c>
      <c r="B2254" s="18">
        <v>45536</v>
      </c>
      <c r="C2254" s="4" t="s">
        <v>281</v>
      </c>
      <c r="D2254" s="4">
        <v>9</v>
      </c>
      <c r="E2254" s="15">
        <v>2542821.2200000002</v>
      </c>
      <c r="F2254" s="19">
        <v>1.1240000000000001</v>
      </c>
      <c r="G2254" s="20">
        <v>1.9800000000000002E-2</v>
      </c>
      <c r="H2254" s="4">
        <v>69.8</v>
      </c>
      <c r="I2254" s="4">
        <v>7</v>
      </c>
      <c r="J2254" s="4">
        <v>1</v>
      </c>
      <c r="K2254" s="21">
        <v>0.90769999999999995</v>
      </c>
      <c r="L2254" s="21">
        <v>0.14849999999999999</v>
      </c>
      <c r="M2254" s="4">
        <v>1</v>
      </c>
      <c r="N2254" s="4">
        <v>0</v>
      </c>
      <c r="O2254" s="4">
        <v>0</v>
      </c>
      <c r="P2254" s="4">
        <v>73.599999999999994</v>
      </c>
      <c r="Q2254" s="15">
        <v>16733.560000000001</v>
      </c>
      <c r="R2254" s="15">
        <v>180746.99</v>
      </c>
      <c r="S2254" s="15">
        <v>35509.040000000001</v>
      </c>
      <c r="T2254" s="15">
        <v>2576609.94</v>
      </c>
      <c r="U2254" s="22">
        <f t="shared" si="175"/>
        <v>2704792.7300000004</v>
      </c>
      <c r="V2254" s="23">
        <f t="shared" si="176"/>
        <v>-4.9748620468335419E-2</v>
      </c>
      <c r="W2254" s="24">
        <f>Parametros!$B$4*H2254+Parametros!$B$5*K2254*100+Parametros!$B$6*P2254+Parametros!$B$7*(1-L2254)*100</f>
        <v>79.153500000000008</v>
      </c>
      <c r="X2254" s="16">
        <f>INDEX('Tasa Referencia'!$B$2:$B$37,MATCH(B2254,'Tasa Referencia'!$A$2:$A$37,0))</f>
        <v>9.7900000000000001E-2</v>
      </c>
      <c r="Y2254" s="16">
        <f>INDEX('Catalogo Proveedores'!$N$2:$N$101,MATCH(A2254,'Catalogo Proveedores'!$A$2:$A$101,0))</f>
        <v>4.0399999999999998E-2</v>
      </c>
      <c r="Z2254" s="14">
        <v>-5.0000000000000001E-4</v>
      </c>
      <c r="AA2254" s="16">
        <f t="shared" si="177"/>
        <v>0.13780000000000001</v>
      </c>
      <c r="AB2254" s="25">
        <f t="shared" si="178"/>
        <v>1.0816123648017539E-2</v>
      </c>
      <c r="AC2254" s="23">
        <f t="shared" si="179"/>
        <v>-6.0564744116352959E-2</v>
      </c>
    </row>
    <row r="2255" spans="1:29" x14ac:dyDescent="0.3">
      <c r="A2255" s="4" t="s">
        <v>201</v>
      </c>
      <c r="B2255" s="18">
        <v>45566</v>
      </c>
      <c r="C2255" s="4" t="s">
        <v>281</v>
      </c>
      <c r="D2255" s="4">
        <v>10</v>
      </c>
      <c r="E2255" s="15">
        <v>2732722.23</v>
      </c>
      <c r="F2255" s="19">
        <v>1.1240000000000001</v>
      </c>
      <c r="G2255" s="20">
        <v>0</v>
      </c>
      <c r="H2255" s="4">
        <v>72.099999999999994</v>
      </c>
      <c r="I2255" s="4">
        <v>14</v>
      </c>
      <c r="J2255" s="4">
        <v>1</v>
      </c>
      <c r="K2255" s="21">
        <v>0.92430000000000001</v>
      </c>
      <c r="L2255" s="21">
        <v>0.13700000000000001</v>
      </c>
      <c r="M2255" s="4">
        <v>4</v>
      </c>
      <c r="N2255" s="4">
        <v>0</v>
      </c>
      <c r="O2255" s="4">
        <v>0</v>
      </c>
      <c r="P2255" s="4">
        <v>75.3</v>
      </c>
      <c r="Q2255" s="15">
        <v>174339.55</v>
      </c>
      <c r="R2255" s="15">
        <v>143461.42000000001</v>
      </c>
      <c r="S2255" s="15">
        <v>35324.660000000003</v>
      </c>
      <c r="T2255" s="15">
        <v>2875057.2</v>
      </c>
      <c r="U2255" s="22">
        <f t="shared" si="175"/>
        <v>3015198.5399999996</v>
      </c>
      <c r="V2255" s="23">
        <f t="shared" si="176"/>
        <v>-4.8743844122474983E-2</v>
      </c>
      <c r="W2255" s="24">
        <f>Parametros!$B$4*H2255+Parametros!$B$5*K2255*100+Parametros!$B$6*P2255+Parametros!$B$7*(1-L2255)*100</f>
        <v>80.968999999999994</v>
      </c>
      <c r="X2255" s="16">
        <f>INDEX('Tasa Referencia'!$B$2:$B$37,MATCH(B2255,'Tasa Referencia'!$A$2:$A$37,0))</f>
        <v>9.5200000000000007E-2</v>
      </c>
      <c r="Y2255" s="16">
        <f>INDEX('Catalogo Proveedores'!$N$2:$N$101,MATCH(A2255,'Catalogo Proveedores'!$A$2:$A$101,0))</f>
        <v>4.0399999999999998E-2</v>
      </c>
      <c r="Z2255" s="14">
        <v>-4.6999999999999999E-4</v>
      </c>
      <c r="AA2255" s="16">
        <f t="shared" si="177"/>
        <v>0.13513</v>
      </c>
      <c r="AB2255" s="25">
        <f t="shared" si="178"/>
        <v>1.0618242784121712E-2</v>
      </c>
      <c r="AC2255" s="23">
        <f t="shared" si="179"/>
        <v>-5.9362086906596695E-2</v>
      </c>
    </row>
    <row r="2256" spans="1:29" x14ac:dyDescent="0.3">
      <c r="A2256" s="4" t="s">
        <v>201</v>
      </c>
      <c r="B2256" s="18">
        <v>45597</v>
      </c>
      <c r="C2256" s="4" t="s">
        <v>281</v>
      </c>
      <c r="D2256" s="4">
        <v>11</v>
      </c>
      <c r="E2256" s="15">
        <v>2438020.79</v>
      </c>
      <c r="F2256" s="19">
        <v>1.1240000000000001</v>
      </c>
      <c r="G2256" s="20">
        <v>0</v>
      </c>
      <c r="H2256" s="4">
        <v>72.400000000000006</v>
      </c>
      <c r="I2256" s="4">
        <v>16</v>
      </c>
      <c r="J2256" s="4">
        <v>1</v>
      </c>
      <c r="K2256" s="21">
        <v>0.90910000000000002</v>
      </c>
      <c r="L2256" s="21">
        <v>0.14940000000000001</v>
      </c>
      <c r="M2256" s="4">
        <v>1</v>
      </c>
      <c r="N2256" s="4">
        <v>1</v>
      </c>
      <c r="O2256" s="4">
        <v>4.2</v>
      </c>
      <c r="P2256" s="4">
        <v>77.400000000000006</v>
      </c>
      <c r="Q2256" s="15">
        <v>87846.14</v>
      </c>
      <c r="R2256" s="15">
        <v>216604.09</v>
      </c>
      <c r="S2256" s="15">
        <v>34250.160000000003</v>
      </c>
      <c r="T2256" s="15">
        <v>2483106.7200000002</v>
      </c>
      <c r="U2256" s="22">
        <f t="shared" si="175"/>
        <v>2708220.86</v>
      </c>
      <c r="V2256" s="23">
        <f t="shared" si="176"/>
        <v>-9.0658262162811767E-2</v>
      </c>
      <c r="W2256" s="24">
        <f>Parametros!$B$4*H2256+Parametros!$B$5*K2256*100+Parametros!$B$6*P2256+Parametros!$B$7*(1-L2256)*100</f>
        <v>80.852000000000004</v>
      </c>
      <c r="X2256" s="16">
        <f>INDEX('Tasa Referencia'!$B$2:$B$37,MATCH(B2256,'Tasa Referencia'!$A$2:$A$37,0))</f>
        <v>9.5600000000000004E-2</v>
      </c>
      <c r="Y2256" s="16">
        <f>INDEX('Catalogo Proveedores'!$N$2:$N$101,MATCH(A2256,'Catalogo Proveedores'!$A$2:$A$101,0))</f>
        <v>4.0399999999999998E-2</v>
      </c>
      <c r="Z2256" s="14">
        <v>-3.0000000000000001E-5</v>
      </c>
      <c r="AA2256" s="16">
        <f t="shared" si="177"/>
        <v>0.13597000000000001</v>
      </c>
      <c r="AB2256" s="25">
        <f t="shared" si="178"/>
        <v>1.0680543396794029E-2</v>
      </c>
      <c r="AC2256" s="23">
        <f t="shared" si="179"/>
        <v>-0.1013388055596058</v>
      </c>
    </row>
    <row r="2257" spans="1:29" x14ac:dyDescent="0.3">
      <c r="A2257" s="4" t="s">
        <v>201</v>
      </c>
      <c r="B2257" s="18">
        <v>45627</v>
      </c>
      <c r="C2257" s="4" t="s">
        <v>281</v>
      </c>
      <c r="D2257" s="4">
        <v>12</v>
      </c>
      <c r="E2257" s="15">
        <v>2388776.29</v>
      </c>
      <c r="F2257" s="19">
        <v>1.1240000000000001</v>
      </c>
      <c r="G2257" s="20">
        <v>0</v>
      </c>
      <c r="H2257" s="4">
        <v>73</v>
      </c>
      <c r="I2257" s="4">
        <v>13</v>
      </c>
      <c r="J2257" s="4">
        <v>1</v>
      </c>
      <c r="K2257" s="21">
        <v>0.91510000000000002</v>
      </c>
      <c r="L2257" s="21">
        <v>5.9499999999999997E-2</v>
      </c>
      <c r="M2257" s="4">
        <v>1</v>
      </c>
      <c r="N2257" s="4">
        <v>0</v>
      </c>
      <c r="O2257" s="4">
        <v>0</v>
      </c>
      <c r="P2257" s="4">
        <v>81.5</v>
      </c>
      <c r="Q2257" s="15">
        <v>7708.58</v>
      </c>
      <c r="R2257" s="15">
        <v>76178.559999999998</v>
      </c>
      <c r="S2257" s="15">
        <v>14215.18</v>
      </c>
      <c r="T2257" s="15">
        <v>2368128.13</v>
      </c>
      <c r="U2257" s="22">
        <f t="shared" si="175"/>
        <v>2458448.25</v>
      </c>
      <c r="V2257" s="23">
        <f t="shared" si="176"/>
        <v>-3.8139878858666369E-2</v>
      </c>
      <c r="W2257" s="24">
        <f>Parametros!$B$4*H2257+Parametros!$B$5*K2257*100+Parametros!$B$6*P2257+Parametros!$B$7*(1-L2257)*100</f>
        <v>83.410499999999999</v>
      </c>
      <c r="X2257" s="16">
        <f>INDEX('Tasa Referencia'!$B$2:$B$37,MATCH(B2257,'Tasa Referencia'!$A$2:$A$37,0))</f>
        <v>9.2399999999999996E-2</v>
      </c>
      <c r="Y2257" s="16">
        <f>INDEX('Catalogo Proveedores'!$N$2:$N$101,MATCH(A2257,'Catalogo Proveedores'!$A$2:$A$101,0))</f>
        <v>4.0399999999999998E-2</v>
      </c>
      <c r="Z2257" s="14">
        <v>-2.5799999999999998E-3</v>
      </c>
      <c r="AA2257" s="16">
        <f t="shared" si="177"/>
        <v>0.13022</v>
      </c>
      <c r="AB2257" s="25">
        <f t="shared" si="178"/>
        <v>1.0253233169090326E-2</v>
      </c>
      <c r="AC2257" s="23">
        <f t="shared" si="179"/>
        <v>-4.8393112027756695E-2</v>
      </c>
    </row>
    <row r="2258" spans="1:29" x14ac:dyDescent="0.3">
      <c r="A2258" s="4" t="s">
        <v>201</v>
      </c>
      <c r="B2258" s="18">
        <v>45658</v>
      </c>
      <c r="C2258" s="4" t="s">
        <v>282</v>
      </c>
      <c r="D2258" s="4">
        <v>1</v>
      </c>
      <c r="E2258" s="15">
        <v>2454839.56</v>
      </c>
      <c r="F2258" s="19">
        <v>1.1240000000000001</v>
      </c>
      <c r="G2258" s="20">
        <v>0</v>
      </c>
      <c r="H2258" s="4">
        <v>76.5</v>
      </c>
      <c r="I2258" s="4">
        <v>9</v>
      </c>
      <c r="J2258" s="4">
        <v>1</v>
      </c>
      <c r="K2258" s="21">
        <v>0.8952</v>
      </c>
      <c r="L2258" s="21">
        <v>0.1178</v>
      </c>
      <c r="M2258" s="4">
        <v>0</v>
      </c>
      <c r="N2258" s="4">
        <v>0</v>
      </c>
      <c r="O2258" s="4">
        <v>0</v>
      </c>
      <c r="P2258" s="4">
        <v>77.599999999999994</v>
      </c>
      <c r="Q2258" s="15">
        <v>0</v>
      </c>
      <c r="R2258" s="15">
        <v>177734.95</v>
      </c>
      <c r="S2258" s="15">
        <v>27497.66</v>
      </c>
      <c r="T2258" s="15">
        <v>2515342.4900000002</v>
      </c>
      <c r="U2258" s="22">
        <f t="shared" si="175"/>
        <v>2605076.85</v>
      </c>
      <c r="V2258" s="23">
        <f t="shared" si="176"/>
        <v>-3.5674807846942491E-2</v>
      </c>
      <c r="W2258" s="24">
        <f>Parametros!$B$4*H2258+Parametros!$B$5*K2258*100+Parametros!$B$6*P2258+Parametros!$B$7*(1-L2258)*100</f>
        <v>82.384</v>
      </c>
      <c r="X2258" s="16">
        <f>INDEX('Tasa Referencia'!$B$2:$B$37,MATCH(B2258,'Tasa Referencia'!$A$2:$A$37,0))</f>
        <v>8.8900000000000007E-2</v>
      </c>
      <c r="Y2258" s="16">
        <f>INDEX('Catalogo Proveedores'!$N$2:$N$101,MATCH(A2258,'Catalogo Proveedores'!$A$2:$A$101,0))</f>
        <v>4.0399999999999998E-2</v>
      </c>
      <c r="Z2258" s="14">
        <v>-2.2000000000000001E-3</v>
      </c>
      <c r="AA2258" s="16">
        <f t="shared" si="177"/>
        <v>0.12709999999999999</v>
      </c>
      <c r="AB2258" s="25">
        <f t="shared" si="178"/>
        <v>1.0020536204456976E-2</v>
      </c>
      <c r="AC2258" s="23">
        <f t="shared" si="179"/>
        <v>-4.5695344051399467E-2</v>
      </c>
    </row>
    <row r="2259" spans="1:29" x14ac:dyDescent="0.3">
      <c r="A2259" s="4" t="s">
        <v>201</v>
      </c>
      <c r="B2259" s="18">
        <v>45689</v>
      </c>
      <c r="C2259" s="4" t="s">
        <v>282</v>
      </c>
      <c r="D2259" s="4">
        <v>2</v>
      </c>
      <c r="E2259" s="15">
        <v>2630431.7000000002</v>
      </c>
      <c r="F2259" s="19">
        <v>1.1240000000000001</v>
      </c>
      <c r="G2259" s="20">
        <v>0</v>
      </c>
      <c r="H2259" s="4">
        <v>75.099999999999994</v>
      </c>
      <c r="I2259" s="4">
        <v>12</v>
      </c>
      <c r="J2259" s="4">
        <v>0</v>
      </c>
      <c r="K2259" s="21">
        <v>0.97430000000000005</v>
      </c>
      <c r="L2259" s="21">
        <v>8.2699999999999996E-2</v>
      </c>
      <c r="M2259" s="4">
        <v>1</v>
      </c>
      <c r="N2259" s="4">
        <v>1</v>
      </c>
      <c r="O2259" s="4">
        <v>3.5</v>
      </c>
      <c r="P2259" s="4">
        <v>78.3</v>
      </c>
      <c r="Q2259" s="15">
        <v>46497.06</v>
      </c>
      <c r="R2259" s="15">
        <v>80096.88</v>
      </c>
      <c r="S2259" s="15">
        <v>19587.29</v>
      </c>
      <c r="T2259" s="15">
        <v>2796694.33</v>
      </c>
      <c r="U2259" s="22">
        <f t="shared" si="175"/>
        <v>2737438.35</v>
      </c>
      <c r="V2259" s="23">
        <f t="shared" si="176"/>
        <v>2.118786431694163E-2</v>
      </c>
      <c r="W2259" s="24">
        <f>Parametros!$B$4*H2259+Parametros!$B$5*K2259*100+Parametros!$B$6*P2259+Parametros!$B$7*(1-L2259)*100</f>
        <v>84.933499999999995</v>
      </c>
      <c r="X2259" s="16">
        <f>INDEX('Tasa Referencia'!$B$2:$B$37,MATCH(B2259,'Tasa Referencia'!$A$2:$A$37,0))</f>
        <v>8.8300000000000003E-2</v>
      </c>
      <c r="Y2259" s="16">
        <f>INDEX('Catalogo Proveedores'!$N$2:$N$101,MATCH(A2259,'Catalogo Proveedores'!$A$2:$A$101,0))</f>
        <v>4.0399999999999998E-2</v>
      </c>
      <c r="Z2259" s="14">
        <v>-1.5200000000000001E-3</v>
      </c>
      <c r="AA2259" s="16">
        <f t="shared" si="177"/>
        <v>0.12718000000000002</v>
      </c>
      <c r="AB2259" s="25">
        <f t="shared" si="178"/>
        <v>1.0026510165240365E-2</v>
      </c>
      <c r="AC2259" s="23">
        <f t="shared" si="179"/>
        <v>1.1161354151701264E-2</v>
      </c>
    </row>
    <row r="2260" spans="1:29" x14ac:dyDescent="0.3">
      <c r="A2260" s="4" t="s">
        <v>201</v>
      </c>
      <c r="B2260" s="18">
        <v>45717</v>
      </c>
      <c r="C2260" s="4" t="s">
        <v>282</v>
      </c>
      <c r="D2260" s="4">
        <v>3</v>
      </c>
      <c r="E2260" s="15">
        <v>2895107.49</v>
      </c>
      <c r="F2260" s="19">
        <v>1.1240000000000001</v>
      </c>
      <c r="G2260" s="20">
        <v>0</v>
      </c>
      <c r="H2260" s="4">
        <v>72</v>
      </c>
      <c r="I2260" s="4">
        <v>13</v>
      </c>
      <c r="J2260" s="4">
        <v>3</v>
      </c>
      <c r="K2260" s="21">
        <v>0.79549999999999998</v>
      </c>
      <c r="L2260" s="21">
        <v>0.1069</v>
      </c>
      <c r="M2260" s="4">
        <v>3</v>
      </c>
      <c r="N2260" s="4">
        <v>0</v>
      </c>
      <c r="O2260" s="4">
        <v>0</v>
      </c>
      <c r="P2260" s="4">
        <v>72.400000000000006</v>
      </c>
      <c r="Q2260" s="15">
        <v>42165.04</v>
      </c>
      <c r="R2260" s="15">
        <v>206112.06</v>
      </c>
      <c r="S2260" s="15">
        <v>33055.03</v>
      </c>
      <c r="T2260" s="15">
        <v>2779906.43</v>
      </c>
      <c r="U2260" s="22">
        <f t="shared" si="175"/>
        <v>3110329.5600000005</v>
      </c>
      <c r="V2260" s="23">
        <f t="shared" si="176"/>
        <v>-0.11886124167136097</v>
      </c>
      <c r="W2260" s="24">
        <f>Parametros!$B$4*H2260+Parametros!$B$5*K2260*100+Parametros!$B$6*P2260+Parametros!$B$7*(1-L2260)*100</f>
        <v>76.941500000000005</v>
      </c>
      <c r="X2260" s="16">
        <f>INDEX('Tasa Referencia'!$B$2:$B$37,MATCH(B2260,'Tasa Referencia'!$A$2:$A$37,0))</f>
        <v>8.6800000000000002E-2</v>
      </c>
      <c r="Y2260" s="16">
        <f>INDEX('Catalogo Proveedores'!$N$2:$N$101,MATCH(A2260,'Catalogo Proveedores'!$A$2:$A$101,0))</f>
        <v>4.0399999999999998E-2</v>
      </c>
      <c r="Z2260" s="14">
        <v>-1.6800000000000001E-3</v>
      </c>
      <c r="AA2260" s="16">
        <f t="shared" si="177"/>
        <v>0.12552000000000002</v>
      </c>
      <c r="AB2260" s="25">
        <f t="shared" si="178"/>
        <v>9.9024707639645548E-3</v>
      </c>
      <c r="AC2260" s="23">
        <f t="shared" si="179"/>
        <v>-0.12876371243532553</v>
      </c>
    </row>
    <row r="2261" spans="1:29" x14ac:dyDescent="0.3">
      <c r="A2261" s="4" t="s">
        <v>201</v>
      </c>
      <c r="B2261" s="18">
        <v>45748</v>
      </c>
      <c r="C2261" s="4" t="s">
        <v>282</v>
      </c>
      <c r="D2261" s="4">
        <v>4</v>
      </c>
      <c r="E2261" s="15">
        <v>2935491.45</v>
      </c>
      <c r="F2261" s="19">
        <v>1.1240000000000001</v>
      </c>
      <c r="G2261" s="20">
        <v>0</v>
      </c>
      <c r="H2261" s="4">
        <v>70.599999999999994</v>
      </c>
      <c r="I2261" s="4">
        <v>18</v>
      </c>
      <c r="J2261" s="4">
        <v>2</v>
      </c>
      <c r="K2261" s="21">
        <v>0.90739999999999998</v>
      </c>
      <c r="L2261" s="21">
        <v>7.0499999999999993E-2</v>
      </c>
      <c r="M2261" s="4">
        <v>1</v>
      </c>
      <c r="N2261" s="4">
        <v>0</v>
      </c>
      <c r="O2261" s="4">
        <v>0</v>
      </c>
      <c r="P2261" s="4">
        <v>78</v>
      </c>
      <c r="Q2261" s="15">
        <v>134629.01</v>
      </c>
      <c r="R2261" s="15">
        <v>77734.59</v>
      </c>
      <c r="S2261" s="15">
        <v>22147.01</v>
      </c>
      <c r="T2261" s="15">
        <v>3160914.29</v>
      </c>
      <c r="U2261" s="22">
        <f t="shared" si="175"/>
        <v>3125708.04</v>
      </c>
      <c r="V2261" s="23">
        <f t="shared" si="176"/>
        <v>1.1137995772735743E-2</v>
      </c>
      <c r="W2261" s="24">
        <f>Parametros!$B$4*H2261+Parametros!$B$5*K2261*100+Parametros!$B$6*P2261+Parametros!$B$7*(1-L2261)*100</f>
        <v>81.474499999999992</v>
      </c>
      <c r="X2261" s="16">
        <f>INDEX('Tasa Referencia'!$B$2:$B$37,MATCH(B2261,'Tasa Referencia'!$A$2:$A$37,0))</f>
        <v>8.4000000000000005E-2</v>
      </c>
      <c r="Y2261" s="16">
        <f>INDEX('Catalogo Proveedores'!$N$2:$N$101,MATCH(A2261,'Catalogo Proveedores'!$A$2:$A$101,0))</f>
        <v>4.0399999999999998E-2</v>
      </c>
      <c r="Z2261" s="14">
        <v>-9.8999999999999999E-4</v>
      </c>
      <c r="AA2261" s="16">
        <f t="shared" si="177"/>
        <v>0.12341000000000001</v>
      </c>
      <c r="AB2261" s="25">
        <f t="shared" si="178"/>
        <v>9.7445639488360491E-3</v>
      </c>
      <c r="AC2261" s="23">
        <f t="shared" si="179"/>
        <v>1.3934318238996938E-3</v>
      </c>
    </row>
    <row r="2262" spans="1:29" x14ac:dyDescent="0.3">
      <c r="A2262" s="4" t="s">
        <v>201</v>
      </c>
      <c r="B2262" s="18">
        <v>45778</v>
      </c>
      <c r="C2262" s="4" t="s">
        <v>282</v>
      </c>
      <c r="D2262" s="4">
        <v>5</v>
      </c>
      <c r="E2262" s="15">
        <v>2773156.1</v>
      </c>
      <c r="F2262" s="19">
        <v>1.1240000000000001</v>
      </c>
      <c r="G2262" s="20">
        <v>0</v>
      </c>
      <c r="H2262" s="4">
        <v>68.8</v>
      </c>
      <c r="I2262" s="4">
        <v>7</v>
      </c>
      <c r="J2262" s="4">
        <v>0</v>
      </c>
      <c r="K2262" s="21">
        <v>0.94869999999999999</v>
      </c>
      <c r="L2262" s="21">
        <v>8.2299999999999998E-2</v>
      </c>
      <c r="M2262" s="4">
        <v>0</v>
      </c>
      <c r="N2262" s="4">
        <v>0</v>
      </c>
      <c r="O2262" s="4">
        <v>0</v>
      </c>
      <c r="P2262" s="4">
        <v>73.5</v>
      </c>
      <c r="Q2262" s="15">
        <v>0</v>
      </c>
      <c r="R2262" s="15">
        <v>137369.99</v>
      </c>
      <c r="S2262" s="15">
        <v>20552.560000000001</v>
      </c>
      <c r="T2262" s="15">
        <v>2839489</v>
      </c>
      <c r="U2262" s="22">
        <f t="shared" si="175"/>
        <v>2889973.53</v>
      </c>
      <c r="V2262" s="23">
        <f t="shared" si="176"/>
        <v>-1.7779442005233969E-2</v>
      </c>
      <c r="W2262" s="24">
        <f>Parametros!$B$4*H2262+Parametros!$B$5*K2262*100+Parametros!$B$6*P2262+Parametros!$B$7*(1-L2262)*100</f>
        <v>81.006500000000003</v>
      </c>
      <c r="X2262" s="16">
        <f>INDEX('Tasa Referencia'!$B$2:$B$37,MATCH(B2262,'Tasa Referencia'!$A$2:$A$37,0))</f>
        <v>8.1699999999999995E-2</v>
      </c>
      <c r="Y2262" s="16">
        <f>INDEX('Catalogo Proveedores'!$N$2:$N$101,MATCH(A2262,'Catalogo Proveedores'!$A$2:$A$101,0))</f>
        <v>4.0399999999999998E-2</v>
      </c>
      <c r="Z2262" s="14">
        <v>1.4400000000000001E-3</v>
      </c>
      <c r="AA2262" s="16">
        <f t="shared" si="177"/>
        <v>0.12353999999999998</v>
      </c>
      <c r="AB2262" s="25">
        <f t="shared" si="178"/>
        <v>9.7543006605522731E-3</v>
      </c>
      <c r="AC2262" s="23">
        <f t="shared" si="179"/>
        <v>-2.7533742665786242E-2</v>
      </c>
    </row>
    <row r="2263" spans="1:29" x14ac:dyDescent="0.3">
      <c r="A2263" s="4" t="s">
        <v>201</v>
      </c>
      <c r="B2263" s="18">
        <v>45809</v>
      </c>
      <c r="C2263" s="4" t="s">
        <v>282</v>
      </c>
      <c r="D2263" s="4">
        <v>6</v>
      </c>
      <c r="E2263" s="15">
        <v>3038046.31</v>
      </c>
      <c r="F2263" s="19">
        <v>1.1240000000000001</v>
      </c>
      <c r="G2263" s="20">
        <v>0</v>
      </c>
      <c r="H2263" s="4">
        <v>68.599999999999994</v>
      </c>
      <c r="I2263" s="4">
        <v>16</v>
      </c>
      <c r="J2263" s="4">
        <v>1</v>
      </c>
      <c r="K2263" s="21">
        <v>0.96750000000000003</v>
      </c>
      <c r="L2263" s="21">
        <v>0.10780000000000001</v>
      </c>
      <c r="M2263" s="4">
        <v>0</v>
      </c>
      <c r="N2263" s="4">
        <v>0</v>
      </c>
      <c r="O2263" s="4">
        <v>0</v>
      </c>
      <c r="P2263" s="4">
        <v>73.400000000000006</v>
      </c>
      <c r="Q2263" s="15">
        <v>0</v>
      </c>
      <c r="R2263" s="15">
        <v>166385.53</v>
      </c>
      <c r="S2263" s="15">
        <v>31299.93</v>
      </c>
      <c r="T2263" s="15">
        <v>3216877.26</v>
      </c>
      <c r="U2263" s="22">
        <f t="shared" si="175"/>
        <v>3173131.9099999997</v>
      </c>
      <c r="V2263" s="23">
        <f t="shared" si="176"/>
        <v>1.3598700374412201E-2</v>
      </c>
      <c r="W2263" s="24">
        <f>Parametros!$B$4*H2263+Parametros!$B$5*K2263*100+Parametros!$B$6*P2263+Parametros!$B$7*(1-L2263)*100</f>
        <v>81.097999999999999</v>
      </c>
      <c r="X2263" s="16">
        <f>INDEX('Tasa Referencia'!$B$2:$B$37,MATCH(B2263,'Tasa Referencia'!$A$2:$A$37,0))</f>
        <v>8.1600000000000006E-2</v>
      </c>
      <c r="Y2263" s="16">
        <f>INDEX('Catalogo Proveedores'!$N$2:$N$101,MATCH(A2263,'Catalogo Proveedores'!$A$2:$A$101,0))</f>
        <v>4.0399999999999998E-2</v>
      </c>
      <c r="Z2263" s="14">
        <v>1.4400000000000001E-3</v>
      </c>
      <c r="AA2263" s="16">
        <f t="shared" si="177"/>
        <v>0.12343999999999999</v>
      </c>
      <c r="AB2263" s="25">
        <f t="shared" si="178"/>
        <v>9.7468109739768938E-3</v>
      </c>
      <c r="AC2263" s="23">
        <f t="shared" si="179"/>
        <v>3.8518894004353071E-3</v>
      </c>
    </row>
    <row r="2264" spans="1:29" x14ac:dyDescent="0.3">
      <c r="A2264" s="4" t="s">
        <v>201</v>
      </c>
      <c r="B2264" s="18">
        <v>45839</v>
      </c>
      <c r="C2264" s="4" t="s">
        <v>282</v>
      </c>
      <c r="D2264" s="4">
        <v>7</v>
      </c>
      <c r="E2264" s="15">
        <v>2882229.77</v>
      </c>
      <c r="F2264" s="19">
        <v>1.2039</v>
      </c>
      <c r="G2264" s="20">
        <v>7.1099999999999997E-2</v>
      </c>
      <c r="H2264" s="4">
        <v>69.099999999999994</v>
      </c>
      <c r="I2264" s="4">
        <v>12</v>
      </c>
      <c r="J2264" s="4">
        <v>1</v>
      </c>
      <c r="K2264" s="21">
        <v>0.91379999999999995</v>
      </c>
      <c r="L2264" s="21">
        <v>0.17599999999999999</v>
      </c>
      <c r="M2264" s="4">
        <v>0</v>
      </c>
      <c r="N2264" s="4">
        <v>0</v>
      </c>
      <c r="O2264" s="4">
        <v>0</v>
      </c>
      <c r="P2264" s="4">
        <v>74.7</v>
      </c>
      <c r="Q2264" s="15">
        <v>0</v>
      </c>
      <c r="R2264" s="15">
        <v>242119.84</v>
      </c>
      <c r="S2264" s="15">
        <v>47383.65</v>
      </c>
      <c r="T2264" s="15">
        <v>2966386.45</v>
      </c>
      <c r="U2264" s="22">
        <f t="shared" si="175"/>
        <v>3076965.96</v>
      </c>
      <c r="V2264" s="23">
        <f t="shared" si="176"/>
        <v>-3.727751318443346E-2</v>
      </c>
      <c r="W2264" s="24">
        <f>Parametros!$B$4*H2264+Parametros!$B$5*K2264*100+Parametros!$B$6*P2264+Parametros!$B$7*(1-L2264)*100</f>
        <v>78.898999999999987</v>
      </c>
      <c r="X2264" s="16">
        <f>INDEX('Tasa Referencia'!$B$2:$B$37,MATCH(B2264,'Tasa Referencia'!$A$2:$A$37,0))</f>
        <v>8.0699999999999994E-2</v>
      </c>
      <c r="Y2264" s="16">
        <f>INDEX('Catalogo Proveedores'!$N$2:$N$101,MATCH(A2264,'Catalogo Proveedores'!$A$2:$A$101,0))</f>
        <v>4.0399999999999998E-2</v>
      </c>
      <c r="Z2264" s="14">
        <v>3.3800000000000002E-3</v>
      </c>
      <c r="AA2264" s="16">
        <f t="shared" si="177"/>
        <v>0.12447999999999998</v>
      </c>
      <c r="AB2264" s="25">
        <f t="shared" si="178"/>
        <v>9.824673861039912E-3</v>
      </c>
      <c r="AC2264" s="23">
        <f t="shared" si="179"/>
        <v>-4.7102187045473372E-2</v>
      </c>
    </row>
    <row r="2265" spans="1:29" x14ac:dyDescent="0.3">
      <c r="A2265" s="4" t="s">
        <v>201</v>
      </c>
      <c r="B2265" s="18">
        <v>45870</v>
      </c>
      <c r="C2265" s="4" t="s">
        <v>282</v>
      </c>
      <c r="D2265" s="4">
        <v>8</v>
      </c>
      <c r="E2265" s="15">
        <v>3031348.15</v>
      </c>
      <c r="F2265" s="19">
        <v>1.2039</v>
      </c>
      <c r="G2265" s="20">
        <v>0</v>
      </c>
      <c r="H2265" s="4">
        <v>65.7</v>
      </c>
      <c r="I2265" s="4">
        <v>15</v>
      </c>
      <c r="J2265" s="4">
        <v>3</v>
      </c>
      <c r="K2265" s="21">
        <v>0.81620000000000004</v>
      </c>
      <c r="L2265" s="21">
        <v>0.18410000000000001</v>
      </c>
      <c r="M2265" s="4">
        <v>2</v>
      </c>
      <c r="N2265" s="4">
        <v>0</v>
      </c>
      <c r="O2265" s="4">
        <v>0</v>
      </c>
      <c r="P2265" s="4">
        <v>80.099999999999994</v>
      </c>
      <c r="Q2265" s="15">
        <v>178400.83</v>
      </c>
      <c r="R2265" s="15">
        <v>227646.89</v>
      </c>
      <c r="S2265" s="15">
        <v>55679.76</v>
      </c>
      <c r="T2265" s="15">
        <v>2930838.8</v>
      </c>
      <c r="U2265" s="22">
        <f t="shared" si="175"/>
        <v>3381716.1100000003</v>
      </c>
      <c r="V2265" s="23">
        <f t="shared" si="176"/>
        <v>-0.15383899994772846</v>
      </c>
      <c r="W2265" s="24">
        <f>Parametros!$B$4*H2265+Parametros!$B$5*K2265*100+Parametros!$B$6*P2265+Parametros!$B$7*(1-L2265)*100</f>
        <v>75.739500000000007</v>
      </c>
      <c r="X2265" s="16">
        <f>INDEX('Tasa Referencia'!$B$2:$B$37,MATCH(B2265,'Tasa Referencia'!$A$2:$A$37,0))</f>
        <v>7.7399999999999997E-2</v>
      </c>
      <c r="Y2265" s="16">
        <f>INDEX('Catalogo Proveedores'!$N$2:$N$101,MATCH(A2265,'Catalogo Proveedores'!$A$2:$A$101,0))</f>
        <v>4.0399999999999998E-2</v>
      </c>
      <c r="Z2265" s="14">
        <v>7.6000000000000004E-4</v>
      </c>
      <c r="AA2265" s="16">
        <f t="shared" si="177"/>
        <v>0.11855999999999998</v>
      </c>
      <c r="AB2265" s="25">
        <f t="shared" si="178"/>
        <v>9.3805696317936782E-3</v>
      </c>
      <c r="AC2265" s="23">
        <f t="shared" si="179"/>
        <v>-0.16321956957952213</v>
      </c>
    </row>
    <row r="2266" spans="1:29" x14ac:dyDescent="0.3">
      <c r="A2266" s="4" t="s">
        <v>201</v>
      </c>
      <c r="B2266" s="18">
        <v>45901</v>
      </c>
      <c r="C2266" s="4" t="s">
        <v>282</v>
      </c>
      <c r="D2266" s="4">
        <v>9</v>
      </c>
      <c r="E2266" s="15">
        <v>2812458.81</v>
      </c>
      <c r="F2266" s="19">
        <v>1.2039</v>
      </c>
      <c r="G2266" s="20">
        <v>0</v>
      </c>
      <c r="H2266" s="4">
        <v>69.2</v>
      </c>
      <c r="I2266" s="4">
        <v>10</v>
      </c>
      <c r="J2266" s="4">
        <v>0</v>
      </c>
      <c r="K2266" s="21">
        <v>1</v>
      </c>
      <c r="L2266" s="21">
        <v>9.4299999999999995E-2</v>
      </c>
      <c r="M2266" s="4">
        <v>1</v>
      </c>
      <c r="N2266" s="4">
        <v>0</v>
      </c>
      <c r="O2266" s="4">
        <v>0</v>
      </c>
      <c r="P2266" s="4">
        <v>75.099999999999994</v>
      </c>
      <c r="Q2266" s="15">
        <v>11900.91</v>
      </c>
      <c r="R2266" s="15">
        <v>126945.2</v>
      </c>
      <c r="S2266" s="15">
        <v>23863.93</v>
      </c>
      <c r="T2266" s="15">
        <v>3081777.35</v>
      </c>
      <c r="U2266" s="22">
        <f t="shared" si="175"/>
        <v>2927440.99</v>
      </c>
      <c r="V2266" s="23">
        <f t="shared" si="176"/>
        <v>5.0080308364911522E-2</v>
      </c>
      <c r="W2266" s="24">
        <f>Parametros!$B$4*H2266+Parametros!$B$5*K2266*100+Parametros!$B$6*P2266+Parametros!$B$7*(1-L2266)*100</f>
        <v>82.825499999999991</v>
      </c>
      <c r="X2266" s="16">
        <f>INDEX('Tasa Referencia'!$B$2:$B$37,MATCH(B2266,'Tasa Referencia'!$A$2:$A$37,0))</f>
        <v>7.4899999999999994E-2</v>
      </c>
      <c r="Y2266" s="16">
        <f>INDEX('Catalogo Proveedores'!$N$2:$N$101,MATCH(A2266,'Catalogo Proveedores'!$A$2:$A$101,0))</f>
        <v>4.0399999999999998E-2</v>
      </c>
      <c r="Z2266" s="14">
        <v>3.4099999999999998E-3</v>
      </c>
      <c r="AA2266" s="16">
        <f t="shared" si="177"/>
        <v>0.11870999999999998</v>
      </c>
      <c r="AB2266" s="25">
        <f t="shared" si="178"/>
        <v>9.3918488494422192E-3</v>
      </c>
      <c r="AC2266" s="23">
        <f t="shared" si="179"/>
        <v>4.0688459515469302E-2</v>
      </c>
    </row>
    <row r="2267" spans="1:29" x14ac:dyDescent="0.3">
      <c r="A2267" s="4" t="s">
        <v>201</v>
      </c>
      <c r="B2267" s="18">
        <v>45931</v>
      </c>
      <c r="C2267" s="4" t="s">
        <v>282</v>
      </c>
      <c r="D2267" s="4">
        <v>10</v>
      </c>
      <c r="E2267" s="15">
        <v>2982146.74</v>
      </c>
      <c r="F2267" s="19">
        <v>1.2039</v>
      </c>
      <c r="G2267" s="20">
        <v>0</v>
      </c>
      <c r="H2267" s="4">
        <v>72.599999999999994</v>
      </c>
      <c r="I2267" s="4">
        <v>13</v>
      </c>
      <c r="J2267" s="4">
        <v>0</v>
      </c>
      <c r="K2267" s="21">
        <v>0.9819</v>
      </c>
      <c r="L2267" s="21">
        <v>9.8599999999999993E-2</v>
      </c>
      <c r="M2267" s="4">
        <v>0</v>
      </c>
      <c r="N2267" s="4">
        <v>0</v>
      </c>
      <c r="O2267" s="4">
        <v>0</v>
      </c>
      <c r="P2267" s="4">
        <v>78.2</v>
      </c>
      <c r="Q2267" s="15">
        <v>0</v>
      </c>
      <c r="R2267" s="15">
        <v>117600.93</v>
      </c>
      <c r="S2267" s="15">
        <v>26456.95</v>
      </c>
      <c r="T2267" s="15">
        <v>3153366.61</v>
      </c>
      <c r="U2267" s="22">
        <f t="shared" si="175"/>
        <v>3073290.72</v>
      </c>
      <c r="V2267" s="23">
        <f t="shared" si="176"/>
        <v>2.5393777477716005E-2</v>
      </c>
      <c r="W2267" s="24">
        <f>Parametros!$B$4*H2267+Parametros!$B$5*K2267*100+Parametros!$B$6*P2267+Parametros!$B$7*(1-L2267)*100</f>
        <v>84.028000000000006</v>
      </c>
      <c r="X2267" s="16">
        <f>INDEX('Tasa Referencia'!$B$2:$B$37,MATCH(B2267,'Tasa Referencia'!$A$2:$A$37,0))</f>
        <v>7.4300000000000005E-2</v>
      </c>
      <c r="Y2267" s="16">
        <f>INDEX('Catalogo Proveedores'!$N$2:$N$101,MATCH(A2267,'Catalogo Proveedores'!$A$2:$A$101,0))</f>
        <v>4.0399999999999998E-2</v>
      </c>
      <c r="Z2267" s="14">
        <v>2.2000000000000001E-3</v>
      </c>
      <c r="AA2267" s="16">
        <f t="shared" si="177"/>
        <v>0.11689999999999999</v>
      </c>
      <c r="AB2267" s="25">
        <f t="shared" si="178"/>
        <v>9.2556536285899327E-3</v>
      </c>
      <c r="AC2267" s="23">
        <f t="shared" si="179"/>
        <v>1.6138123849126072E-2</v>
      </c>
    </row>
    <row r="2268" spans="1:29" x14ac:dyDescent="0.3">
      <c r="A2268" s="4" t="s">
        <v>201</v>
      </c>
      <c r="B2268" s="18">
        <v>45962</v>
      </c>
      <c r="C2268" s="4" t="s">
        <v>282</v>
      </c>
      <c r="D2268" s="4">
        <v>11</v>
      </c>
      <c r="E2268" s="15">
        <v>2573130.4500000002</v>
      </c>
      <c r="F2268" s="19">
        <v>1.2039</v>
      </c>
      <c r="G2268" s="20">
        <v>0</v>
      </c>
      <c r="H2268" s="4">
        <v>72.599999999999994</v>
      </c>
      <c r="I2268" s="4">
        <v>12</v>
      </c>
      <c r="J2268" s="4">
        <v>1</v>
      </c>
      <c r="K2268" s="21">
        <v>0.89629999999999999</v>
      </c>
      <c r="L2268" s="21">
        <v>0.15590000000000001</v>
      </c>
      <c r="M2268" s="4">
        <v>5</v>
      </c>
      <c r="N2268" s="4">
        <v>0</v>
      </c>
      <c r="O2268" s="4">
        <v>0</v>
      </c>
      <c r="P2268" s="4">
        <v>74.099999999999994</v>
      </c>
      <c r="Q2268" s="15">
        <v>187651.48</v>
      </c>
      <c r="R2268" s="15">
        <v>270775.76</v>
      </c>
      <c r="S2268" s="15">
        <v>37658.339999999997</v>
      </c>
      <c r="T2268" s="15">
        <v>2565354.04</v>
      </c>
      <c r="U2268" s="22">
        <f t="shared" si="175"/>
        <v>2993899.3500000006</v>
      </c>
      <c r="V2268" s="23">
        <f t="shared" si="176"/>
        <v>-0.16705113731592405</v>
      </c>
      <c r="W2268" s="24">
        <f>Parametros!$B$4*H2268+Parametros!$B$5*K2268*100+Parametros!$B$6*P2268+Parametros!$B$7*(1-L2268)*100</f>
        <v>79.780500000000004</v>
      </c>
      <c r="X2268" s="16">
        <f>INDEX('Tasa Referencia'!$B$2:$B$37,MATCH(B2268,'Tasa Referencia'!$A$2:$A$37,0))</f>
        <v>7.2800000000000004E-2</v>
      </c>
      <c r="Y2268" s="16">
        <f>INDEX('Catalogo Proveedores'!$N$2:$N$101,MATCH(A2268,'Catalogo Proveedores'!$A$2:$A$101,0))</f>
        <v>4.0399999999999998E-2</v>
      </c>
      <c r="Z2268" s="14">
        <v>5.3E-3</v>
      </c>
      <c r="AA2268" s="16">
        <f t="shared" si="177"/>
        <v>0.11849999999999999</v>
      </c>
      <c r="AB2268" s="25">
        <f t="shared" si="178"/>
        <v>9.3760575565080551E-3</v>
      </c>
      <c r="AC2268" s="23">
        <f t="shared" si="179"/>
        <v>-0.17642719487243211</v>
      </c>
    </row>
    <row r="2269" spans="1:29" x14ac:dyDescent="0.3">
      <c r="A2269" s="4" t="s">
        <v>201</v>
      </c>
      <c r="B2269" s="18">
        <v>45992</v>
      </c>
      <c r="C2269" s="4" t="s">
        <v>282</v>
      </c>
      <c r="D2269" s="4">
        <v>12</v>
      </c>
      <c r="E2269" s="15">
        <v>2577901.4</v>
      </c>
      <c r="F2269" s="19">
        <v>1.2039</v>
      </c>
      <c r="G2269" s="20">
        <v>0</v>
      </c>
      <c r="H2269" s="4">
        <v>68.3</v>
      </c>
      <c r="I2269" s="4">
        <v>13</v>
      </c>
      <c r="J2269" s="4">
        <v>1</v>
      </c>
      <c r="K2269" s="21">
        <v>0.92569999999999997</v>
      </c>
      <c r="L2269" s="21">
        <v>8.9899999999999994E-2</v>
      </c>
      <c r="M2269" s="4">
        <v>0</v>
      </c>
      <c r="N2269" s="4">
        <v>0</v>
      </c>
      <c r="O2269" s="4">
        <v>0</v>
      </c>
      <c r="P2269" s="4">
        <v>76.2</v>
      </c>
      <c r="Q2269" s="15">
        <v>0</v>
      </c>
      <c r="R2269" s="15">
        <v>123984.28</v>
      </c>
      <c r="S2269" s="15">
        <v>22409.75</v>
      </c>
      <c r="T2269" s="15">
        <v>2676823.9</v>
      </c>
      <c r="U2269" s="22">
        <f t="shared" si="175"/>
        <v>2679475.9299999997</v>
      </c>
      <c r="V2269" s="23">
        <f t="shared" si="176"/>
        <v>-9.907375677569955E-4</v>
      </c>
      <c r="W2269" s="24">
        <f>Parametros!$B$4*H2269+Parametros!$B$5*K2269*100+Parametros!$B$6*P2269+Parametros!$B$7*(1-L2269)*100</f>
        <v>80.567499999999995</v>
      </c>
      <c r="X2269" s="16">
        <f>INDEX('Tasa Referencia'!$B$2:$B$37,MATCH(B2269,'Tasa Referencia'!$A$2:$A$37,0))</f>
        <v>6.9599999999999995E-2</v>
      </c>
      <c r="Y2269" s="16">
        <f>INDEX('Catalogo Proveedores'!$N$2:$N$101,MATCH(A2269,'Catalogo Proveedores'!$A$2:$A$101,0))</f>
        <v>4.0399999999999998E-2</v>
      </c>
      <c r="Z2269" s="14">
        <v>4.5599999999999998E-3</v>
      </c>
      <c r="AA2269" s="16">
        <f t="shared" si="177"/>
        <v>0.11455999999999998</v>
      </c>
      <c r="AB2269" s="25">
        <f t="shared" si="178"/>
        <v>9.0792778679200659E-3</v>
      </c>
      <c r="AC2269" s="23">
        <f t="shared" si="179"/>
        <v>-1.0070015435677062E-2</v>
      </c>
    </row>
    <row r="2270" spans="1:29" x14ac:dyDescent="0.3">
      <c r="A2270" s="4" t="s">
        <v>203</v>
      </c>
      <c r="B2270" s="18">
        <v>44927</v>
      </c>
      <c r="C2270" s="4" t="s">
        <v>279</v>
      </c>
      <c r="D2270" s="4">
        <v>1</v>
      </c>
      <c r="E2270" s="15">
        <v>1719086.7</v>
      </c>
      <c r="F2270" s="19">
        <v>1</v>
      </c>
      <c r="G2270" s="20">
        <v>0</v>
      </c>
      <c r="H2270" s="4">
        <v>87.4</v>
      </c>
      <c r="I2270" s="4">
        <v>10</v>
      </c>
      <c r="J2270" s="4">
        <v>0</v>
      </c>
      <c r="K2270" s="21">
        <v>0.96060000000000001</v>
      </c>
      <c r="L2270" s="21">
        <v>7.22E-2</v>
      </c>
      <c r="M2270" s="4">
        <v>1</v>
      </c>
      <c r="N2270" s="4">
        <v>0</v>
      </c>
      <c r="O2270" s="4">
        <v>0</v>
      </c>
      <c r="P2270" s="4">
        <v>94.1</v>
      </c>
      <c r="Q2270" s="15">
        <v>26580.48</v>
      </c>
      <c r="R2270" s="15">
        <v>55579.35</v>
      </c>
      <c r="S2270" s="15">
        <v>37232.35</v>
      </c>
      <c r="T2270" s="15">
        <v>1975396.22</v>
      </c>
      <c r="U2270" s="22">
        <f t="shared" si="175"/>
        <v>1764014.18</v>
      </c>
      <c r="V2270" s="23">
        <f t="shared" si="176"/>
        <v>0.10700741342919044</v>
      </c>
      <c r="W2270" s="24">
        <f>Parametros!$B$4*H2270+Parametros!$B$5*K2270*100+Parametros!$B$6*P2270+Parametros!$B$7*(1-L2270)*100</f>
        <v>92.14500000000001</v>
      </c>
      <c r="X2270" s="16">
        <f>INDEX('Tasa Referencia'!$B$2:$B$37,MATCH(B2270,'Tasa Referencia'!$A$2:$A$37,0))</f>
        <v>0.1125</v>
      </c>
      <c r="Y2270" s="16">
        <f>INDEX('Catalogo Proveedores'!$N$2:$N$101,MATCH(A2270,'Catalogo Proveedores'!$A$2:$A$101,0))</f>
        <v>6.2700000000000006E-2</v>
      </c>
      <c r="Z2270" s="14">
        <v>-6.4999999999999997E-4</v>
      </c>
      <c r="AA2270" s="16">
        <f t="shared" si="177"/>
        <v>0.17455000000000001</v>
      </c>
      <c r="AB2270" s="25">
        <f t="shared" si="178"/>
        <v>1.3497369345806254E-2</v>
      </c>
      <c r="AC2270" s="23">
        <f t="shared" si="179"/>
        <v>9.3510044083384189E-2</v>
      </c>
    </row>
    <row r="2271" spans="1:29" x14ac:dyDescent="0.3">
      <c r="A2271" s="4" t="s">
        <v>203</v>
      </c>
      <c r="B2271" s="18">
        <v>44958</v>
      </c>
      <c r="C2271" s="4" t="s">
        <v>279</v>
      </c>
      <c r="D2271" s="4">
        <v>2</v>
      </c>
      <c r="E2271" s="15">
        <v>1823792.69</v>
      </c>
      <c r="F2271" s="19">
        <v>1</v>
      </c>
      <c r="G2271" s="20">
        <v>0</v>
      </c>
      <c r="H2271" s="4">
        <v>85.1</v>
      </c>
      <c r="I2271" s="4">
        <v>6</v>
      </c>
      <c r="J2271" s="4">
        <v>1</v>
      </c>
      <c r="K2271" s="21">
        <v>0.89549999999999996</v>
      </c>
      <c r="L2271" s="21">
        <v>7.6999999999999999E-2</v>
      </c>
      <c r="M2271" s="4">
        <v>0</v>
      </c>
      <c r="N2271" s="4">
        <v>0</v>
      </c>
      <c r="O2271" s="4">
        <v>0</v>
      </c>
      <c r="P2271" s="4">
        <v>100</v>
      </c>
      <c r="Q2271" s="15">
        <v>0</v>
      </c>
      <c r="R2271" s="15">
        <v>63500.88</v>
      </c>
      <c r="S2271" s="15">
        <v>45765.85</v>
      </c>
      <c r="T2271" s="15">
        <v>2003145.09</v>
      </c>
      <c r="U2271" s="22">
        <f t="shared" si="175"/>
        <v>1841527.7199999997</v>
      </c>
      <c r="V2271" s="23">
        <f t="shared" si="176"/>
        <v>8.0681809224313519E-2</v>
      </c>
      <c r="W2271" s="24">
        <f>Parametros!$B$4*H2271+Parametros!$B$5*K2271*100+Parametros!$B$6*P2271+Parametros!$B$7*(1-L2271)*100</f>
        <v>90.49499999999999</v>
      </c>
      <c r="X2271" s="16">
        <f>INDEX('Tasa Referencia'!$B$2:$B$37,MATCH(B2271,'Tasa Referencia'!$A$2:$A$37,0))</f>
        <v>0.11409999999999999</v>
      </c>
      <c r="Y2271" s="16">
        <f>INDEX('Catalogo Proveedores'!$N$2:$N$101,MATCH(A2271,'Catalogo Proveedores'!$A$2:$A$101,0))</f>
        <v>6.2700000000000006E-2</v>
      </c>
      <c r="Z2271" s="14">
        <v>-2.7E-4</v>
      </c>
      <c r="AA2271" s="16">
        <f t="shared" si="177"/>
        <v>0.17653000000000002</v>
      </c>
      <c r="AB2271" s="25">
        <f t="shared" si="178"/>
        <v>1.3639634893650721E-2</v>
      </c>
      <c r="AC2271" s="23">
        <f t="shared" si="179"/>
        <v>6.7042174330662799E-2</v>
      </c>
    </row>
    <row r="2272" spans="1:29" x14ac:dyDescent="0.3">
      <c r="A2272" s="4" t="s">
        <v>203</v>
      </c>
      <c r="B2272" s="18">
        <v>44986</v>
      </c>
      <c r="C2272" s="4" t="s">
        <v>279</v>
      </c>
      <c r="D2272" s="4">
        <v>3</v>
      </c>
      <c r="E2272" s="15">
        <v>2175616.23</v>
      </c>
      <c r="F2272" s="19">
        <v>1</v>
      </c>
      <c r="G2272" s="20">
        <v>0</v>
      </c>
      <c r="H2272" s="4">
        <v>90.4</v>
      </c>
      <c r="I2272" s="4">
        <v>18</v>
      </c>
      <c r="J2272" s="4">
        <v>0</v>
      </c>
      <c r="K2272" s="21">
        <v>0.98019999999999996</v>
      </c>
      <c r="L2272" s="21">
        <v>2.29E-2</v>
      </c>
      <c r="M2272" s="4">
        <v>0</v>
      </c>
      <c r="N2272" s="4">
        <v>0</v>
      </c>
      <c r="O2272" s="4">
        <v>0</v>
      </c>
      <c r="P2272" s="4">
        <v>100</v>
      </c>
      <c r="Q2272" s="15">
        <v>0</v>
      </c>
      <c r="R2272" s="15">
        <v>18334.400000000001</v>
      </c>
      <c r="S2272" s="15">
        <v>14972.25</v>
      </c>
      <c r="T2272" s="15">
        <v>2479950.6</v>
      </c>
      <c r="U2272" s="22">
        <f t="shared" si="175"/>
        <v>2178978.38</v>
      </c>
      <c r="V2272" s="23">
        <f t="shared" si="176"/>
        <v>0.12136218358543117</v>
      </c>
      <c r="W2272" s="24">
        <f>Parametros!$B$4*H2272+Parametros!$B$5*K2272*100+Parametros!$B$6*P2272+Parametros!$B$7*(1-L2272)*100</f>
        <v>95.702499999999986</v>
      </c>
      <c r="X2272" s="16">
        <f>INDEX('Tasa Referencia'!$B$2:$B$37,MATCH(B2272,'Tasa Referencia'!$A$2:$A$37,0))</f>
        <v>0.114</v>
      </c>
      <c r="Y2272" s="16">
        <f>INDEX('Catalogo Proveedores'!$N$2:$N$101,MATCH(A2272,'Catalogo Proveedores'!$A$2:$A$101,0))</f>
        <v>6.2700000000000006E-2</v>
      </c>
      <c r="Z2272" s="14">
        <v>6.1199999999999996E-3</v>
      </c>
      <c r="AA2272" s="16">
        <f t="shared" si="177"/>
        <v>0.18282000000000001</v>
      </c>
      <c r="AB2272" s="25">
        <f t="shared" si="178"/>
        <v>1.4090127974939026E-2</v>
      </c>
      <c r="AC2272" s="23">
        <f t="shared" si="179"/>
        <v>0.10727205561049215</v>
      </c>
    </row>
    <row r="2273" spans="1:29" x14ac:dyDescent="0.3">
      <c r="A2273" s="4" t="s">
        <v>203</v>
      </c>
      <c r="B2273" s="18">
        <v>45017</v>
      </c>
      <c r="C2273" s="4" t="s">
        <v>279</v>
      </c>
      <c r="D2273" s="4">
        <v>4</v>
      </c>
      <c r="E2273" s="15">
        <v>2153049.1800000002</v>
      </c>
      <c r="F2273" s="19">
        <v>1</v>
      </c>
      <c r="G2273" s="20">
        <v>0</v>
      </c>
      <c r="H2273" s="4">
        <v>81</v>
      </c>
      <c r="I2273" s="4">
        <v>12</v>
      </c>
      <c r="J2273" s="4">
        <v>3</v>
      </c>
      <c r="K2273" s="21">
        <v>0.71409999999999996</v>
      </c>
      <c r="L2273" s="21">
        <v>9.1800000000000007E-2</v>
      </c>
      <c r="M2273" s="4">
        <v>4</v>
      </c>
      <c r="N2273" s="4">
        <v>1</v>
      </c>
      <c r="O2273" s="4">
        <v>14</v>
      </c>
      <c r="P2273" s="4">
        <v>93.8</v>
      </c>
      <c r="Q2273" s="15">
        <v>199981.13</v>
      </c>
      <c r="R2273" s="15">
        <v>92873.87</v>
      </c>
      <c r="S2273" s="15">
        <v>72239.360000000001</v>
      </c>
      <c r="T2273" s="15">
        <v>2179766.91</v>
      </c>
      <c r="U2273" s="22">
        <f t="shared" si="175"/>
        <v>2373664.8200000003</v>
      </c>
      <c r="V2273" s="23">
        <f t="shared" si="176"/>
        <v>-8.8953506501298407E-2</v>
      </c>
      <c r="W2273" s="24">
        <f>Parametros!$B$4*H2273+Parametros!$B$5*K2273*100+Parametros!$B$6*P2273+Parametros!$B$7*(1-L2273)*100</f>
        <v>82.156000000000006</v>
      </c>
      <c r="X2273" s="16">
        <f>INDEX('Tasa Referencia'!$B$2:$B$37,MATCH(B2273,'Tasa Referencia'!$A$2:$A$37,0))</f>
        <v>0.1119</v>
      </c>
      <c r="Y2273" s="16">
        <f>INDEX('Catalogo Proveedores'!$N$2:$N$101,MATCH(A2273,'Catalogo Proveedores'!$A$2:$A$101,0))</f>
        <v>6.2700000000000006E-2</v>
      </c>
      <c r="Z2273" s="14">
        <v>5.1999999999999995E-4</v>
      </c>
      <c r="AA2273" s="16">
        <f t="shared" si="177"/>
        <v>0.17512</v>
      </c>
      <c r="AB2273" s="25">
        <f t="shared" si="178"/>
        <v>1.3538347099451231E-2</v>
      </c>
      <c r="AC2273" s="23">
        <f t="shared" si="179"/>
        <v>-0.10249185360074964</v>
      </c>
    </row>
    <row r="2274" spans="1:29" x14ac:dyDescent="0.3">
      <c r="A2274" s="4" t="s">
        <v>203</v>
      </c>
      <c r="B2274" s="18">
        <v>45047</v>
      </c>
      <c r="C2274" s="4" t="s">
        <v>279</v>
      </c>
      <c r="D2274" s="4">
        <v>5</v>
      </c>
      <c r="E2274" s="15">
        <v>2222667.2200000002</v>
      </c>
      <c r="F2274" s="19">
        <v>1</v>
      </c>
      <c r="G2274" s="20">
        <v>0</v>
      </c>
      <c r="H2274" s="4">
        <v>79.400000000000006</v>
      </c>
      <c r="I2274" s="4">
        <v>9</v>
      </c>
      <c r="J2274" s="4">
        <v>1</v>
      </c>
      <c r="K2274" s="21">
        <v>0.90769999999999995</v>
      </c>
      <c r="L2274" s="21">
        <v>7.4099999999999999E-2</v>
      </c>
      <c r="M2274" s="4">
        <v>0</v>
      </c>
      <c r="N2274" s="4">
        <v>0</v>
      </c>
      <c r="O2274" s="4">
        <v>0</v>
      </c>
      <c r="P2274" s="4">
        <v>94.5</v>
      </c>
      <c r="Q2274" s="15">
        <v>0</v>
      </c>
      <c r="R2274" s="15">
        <v>68364.06</v>
      </c>
      <c r="S2274" s="15">
        <v>53845.68</v>
      </c>
      <c r="T2274" s="15">
        <v>2607221.7200000002</v>
      </c>
      <c r="U2274" s="22">
        <f t="shared" si="175"/>
        <v>2237185.6</v>
      </c>
      <c r="V2274" s="23">
        <f t="shared" si="176"/>
        <v>0.14192736933780994</v>
      </c>
      <c r="W2274" s="24">
        <f>Parametros!$B$4*H2274+Parametros!$B$5*K2274*100+Parametros!$B$6*P2274+Parametros!$B$7*(1-L2274)*100</f>
        <v>87.8095</v>
      </c>
      <c r="X2274" s="16">
        <f>INDEX('Tasa Referencia'!$B$2:$B$37,MATCH(B2274,'Tasa Referencia'!$A$2:$A$37,0))</f>
        <v>0.11210000000000001</v>
      </c>
      <c r="Y2274" s="16">
        <f>INDEX('Catalogo Proveedores'!$N$2:$N$101,MATCH(A2274,'Catalogo Proveedores'!$A$2:$A$101,0))</f>
        <v>6.2700000000000006E-2</v>
      </c>
      <c r="Z2274" s="14">
        <v>-1.2199999999999999E-3</v>
      </c>
      <c r="AA2274" s="16">
        <f t="shared" si="177"/>
        <v>0.17358000000000001</v>
      </c>
      <c r="AB2274" s="25">
        <f t="shared" si="178"/>
        <v>1.3427593349415012E-2</v>
      </c>
      <c r="AC2274" s="23">
        <f t="shared" si="179"/>
        <v>0.12849977598839493</v>
      </c>
    </row>
    <row r="2275" spans="1:29" x14ac:dyDescent="0.3">
      <c r="A2275" s="4" t="s">
        <v>203</v>
      </c>
      <c r="B2275" s="18">
        <v>45078</v>
      </c>
      <c r="C2275" s="4" t="s">
        <v>279</v>
      </c>
      <c r="D2275" s="4">
        <v>6</v>
      </c>
      <c r="E2275" s="15">
        <v>1983856.09</v>
      </c>
      <c r="F2275" s="19">
        <v>1.0607</v>
      </c>
      <c r="G2275" s="20">
        <v>6.0699999999999997E-2</v>
      </c>
      <c r="H2275" s="4">
        <v>80.2</v>
      </c>
      <c r="I2275" s="4">
        <v>8</v>
      </c>
      <c r="J2275" s="4">
        <v>0</v>
      </c>
      <c r="K2275" s="21">
        <v>0.95269999999999999</v>
      </c>
      <c r="L2275" s="21">
        <v>6.3899999999999998E-2</v>
      </c>
      <c r="M2275" s="4">
        <v>0</v>
      </c>
      <c r="N2275" s="4">
        <v>0</v>
      </c>
      <c r="O2275" s="4">
        <v>0</v>
      </c>
      <c r="P2275" s="4">
        <v>94</v>
      </c>
      <c r="Q2275" s="15">
        <v>0</v>
      </c>
      <c r="R2275" s="15">
        <v>43364.6</v>
      </c>
      <c r="S2275" s="15">
        <v>38038.19</v>
      </c>
      <c r="T2275" s="15">
        <v>2388818.88</v>
      </c>
      <c r="U2275" s="22">
        <f t="shared" si="175"/>
        <v>1989182.5000000002</v>
      </c>
      <c r="V2275" s="23">
        <f t="shared" si="176"/>
        <v>0.16729455018372916</v>
      </c>
      <c r="W2275" s="24">
        <f>Parametros!$B$4*H2275+Parametros!$B$5*K2275*100+Parametros!$B$6*P2275+Parametros!$B$7*(1-L2275)*100</f>
        <v>89.492499999999993</v>
      </c>
      <c r="X2275" s="16">
        <f>INDEX('Tasa Referencia'!$B$2:$B$37,MATCH(B2275,'Tasa Referencia'!$A$2:$A$37,0))</f>
        <v>0.1119</v>
      </c>
      <c r="Y2275" s="16">
        <f>INDEX('Catalogo Proveedores'!$N$2:$N$101,MATCH(A2275,'Catalogo Proveedores'!$A$2:$A$101,0))</f>
        <v>6.2700000000000006E-2</v>
      </c>
      <c r="Z2275" s="14">
        <v>-2.4000000000000001E-4</v>
      </c>
      <c r="AA2275" s="16">
        <f t="shared" si="177"/>
        <v>0.17436000000000001</v>
      </c>
      <c r="AB2275" s="25">
        <f t="shared" si="178"/>
        <v>1.3483706043637911E-2</v>
      </c>
      <c r="AC2275" s="23">
        <f t="shared" si="179"/>
        <v>0.15381084414009125</v>
      </c>
    </row>
    <row r="2276" spans="1:29" x14ac:dyDescent="0.3">
      <c r="A2276" s="4" t="s">
        <v>203</v>
      </c>
      <c r="B2276" s="18">
        <v>45108</v>
      </c>
      <c r="C2276" s="4" t="s">
        <v>279</v>
      </c>
      <c r="D2276" s="4">
        <v>7</v>
      </c>
      <c r="E2276" s="15">
        <v>2111734.19</v>
      </c>
      <c r="F2276" s="19">
        <v>1.0862000000000001</v>
      </c>
      <c r="G2276" s="20">
        <v>2.4E-2</v>
      </c>
      <c r="H2276" s="4">
        <v>84.4</v>
      </c>
      <c r="I2276" s="4">
        <v>10</v>
      </c>
      <c r="J2276" s="4">
        <v>1</v>
      </c>
      <c r="K2276" s="21">
        <v>0.94040000000000001</v>
      </c>
      <c r="L2276" s="21">
        <v>7.0900000000000005E-2</v>
      </c>
      <c r="M2276" s="4">
        <v>0</v>
      </c>
      <c r="N2276" s="4">
        <v>0</v>
      </c>
      <c r="O2276" s="4">
        <v>0</v>
      </c>
      <c r="P2276" s="4">
        <v>93.5</v>
      </c>
      <c r="Q2276" s="15">
        <v>0</v>
      </c>
      <c r="R2276" s="15">
        <v>101603.08</v>
      </c>
      <c r="S2276" s="15">
        <v>49150.7</v>
      </c>
      <c r="T2276" s="15">
        <v>2348226.5</v>
      </c>
      <c r="U2276" s="22">
        <f t="shared" si="175"/>
        <v>2164186.5699999998</v>
      </c>
      <c r="V2276" s="23">
        <f t="shared" si="176"/>
        <v>7.8374011195257429E-2</v>
      </c>
      <c r="W2276" s="24">
        <f>Parametros!$B$4*H2276+Parametros!$B$5*K2276*100+Parametros!$B$6*P2276+Parametros!$B$7*(1-L2276)*100</f>
        <v>90.388499999999993</v>
      </c>
      <c r="X2276" s="16">
        <f>INDEX('Tasa Referencia'!$B$2:$B$37,MATCH(B2276,'Tasa Referencia'!$A$2:$A$37,0))</f>
        <v>0.1132</v>
      </c>
      <c r="Y2276" s="16">
        <f>INDEX('Catalogo Proveedores'!$N$2:$N$101,MATCH(A2276,'Catalogo Proveedores'!$A$2:$A$101,0))</f>
        <v>6.2700000000000006E-2</v>
      </c>
      <c r="Z2276" s="14">
        <v>2.5899999999999999E-3</v>
      </c>
      <c r="AA2276" s="16">
        <f t="shared" si="177"/>
        <v>0.17849000000000001</v>
      </c>
      <c r="AB2276" s="25">
        <f t="shared" si="178"/>
        <v>1.378024742491224E-2</v>
      </c>
      <c r="AC2276" s="23">
        <f t="shared" si="179"/>
        <v>6.4593763770345189E-2</v>
      </c>
    </row>
    <row r="2277" spans="1:29" x14ac:dyDescent="0.3">
      <c r="A2277" s="4" t="s">
        <v>203</v>
      </c>
      <c r="B2277" s="18">
        <v>45139</v>
      </c>
      <c r="C2277" s="4" t="s">
        <v>279</v>
      </c>
      <c r="D2277" s="4">
        <v>8</v>
      </c>
      <c r="E2277" s="15">
        <v>2058742.88</v>
      </c>
      <c r="F2277" s="19">
        <v>1.0862000000000001</v>
      </c>
      <c r="G2277" s="20">
        <v>0</v>
      </c>
      <c r="H2277" s="4">
        <v>87.6</v>
      </c>
      <c r="I2277" s="4">
        <v>7</v>
      </c>
      <c r="J2277" s="4">
        <v>0</v>
      </c>
      <c r="K2277" s="21">
        <v>0.94920000000000004</v>
      </c>
      <c r="L2277" s="21">
        <v>4.0899999999999999E-2</v>
      </c>
      <c r="M2277" s="4">
        <v>0</v>
      </c>
      <c r="N2277" s="4">
        <v>0</v>
      </c>
      <c r="O2277" s="4">
        <v>0</v>
      </c>
      <c r="P2277" s="4">
        <v>93.3</v>
      </c>
      <c r="Q2277" s="15">
        <v>0</v>
      </c>
      <c r="R2277" s="15">
        <v>58236.78</v>
      </c>
      <c r="S2277" s="15">
        <v>25270.05</v>
      </c>
      <c r="T2277" s="15">
        <v>2281755.25</v>
      </c>
      <c r="U2277" s="22">
        <f t="shared" si="175"/>
        <v>2091709.6099999996</v>
      </c>
      <c r="V2277" s="23">
        <f t="shared" si="176"/>
        <v>8.328923095498536E-2</v>
      </c>
      <c r="W2277" s="24">
        <f>Parametros!$B$4*H2277+Parametros!$B$5*K2277*100+Parametros!$B$6*P2277+Parametros!$B$7*(1-L2277)*100</f>
        <v>92.18249999999999</v>
      </c>
      <c r="X2277" s="16">
        <f>INDEX('Tasa Referencia'!$B$2:$B$37,MATCH(B2277,'Tasa Referencia'!$A$2:$A$37,0))</f>
        <v>0.1124</v>
      </c>
      <c r="Y2277" s="16">
        <f>INDEX('Catalogo Proveedores'!$N$2:$N$101,MATCH(A2277,'Catalogo Proveedores'!$A$2:$A$101,0))</f>
        <v>6.2700000000000006E-2</v>
      </c>
      <c r="Z2277" s="14">
        <v>2.5000000000000001E-3</v>
      </c>
      <c r="AA2277" s="16">
        <f t="shared" si="177"/>
        <v>0.17760000000000001</v>
      </c>
      <c r="AB2277" s="25">
        <f t="shared" si="178"/>
        <v>1.3716424448314113E-2</v>
      </c>
      <c r="AC2277" s="23">
        <f t="shared" si="179"/>
        <v>6.9572806506671248E-2</v>
      </c>
    </row>
    <row r="2278" spans="1:29" x14ac:dyDescent="0.3">
      <c r="A2278" s="4" t="s">
        <v>203</v>
      </c>
      <c r="B2278" s="18">
        <v>45170</v>
      </c>
      <c r="C2278" s="4" t="s">
        <v>279</v>
      </c>
      <c r="D2278" s="4">
        <v>9</v>
      </c>
      <c r="E2278" s="15">
        <v>1875867.05</v>
      </c>
      <c r="F2278" s="19">
        <v>1.0862000000000001</v>
      </c>
      <c r="G2278" s="20">
        <v>0</v>
      </c>
      <c r="H2278" s="4">
        <v>84.2</v>
      </c>
      <c r="I2278" s="4">
        <v>6</v>
      </c>
      <c r="J2278" s="4">
        <v>1</v>
      </c>
      <c r="K2278" s="21">
        <v>0.86180000000000001</v>
      </c>
      <c r="L2278" s="21">
        <v>7.5700000000000003E-2</v>
      </c>
      <c r="M2278" s="4">
        <v>1</v>
      </c>
      <c r="N2278" s="4">
        <v>0</v>
      </c>
      <c r="O2278" s="4">
        <v>0</v>
      </c>
      <c r="P2278" s="4">
        <v>98.4</v>
      </c>
      <c r="Q2278" s="15">
        <v>29315.42</v>
      </c>
      <c r="R2278" s="15">
        <v>63875.59</v>
      </c>
      <c r="S2278" s="15">
        <v>46362.720000000001</v>
      </c>
      <c r="T2278" s="15">
        <v>2016435.02</v>
      </c>
      <c r="U2278" s="22">
        <f t="shared" si="175"/>
        <v>1922695.34</v>
      </c>
      <c r="V2278" s="23">
        <f t="shared" si="176"/>
        <v>4.6487825826393318E-2</v>
      </c>
      <c r="W2278" s="24">
        <f>Parametros!$B$4*H2278+Parametros!$B$5*K2278*100+Parametros!$B$6*P2278+Parametros!$B$7*(1-L2278)*100</f>
        <v>88.868500000000012</v>
      </c>
      <c r="X2278" s="16">
        <f>INDEX('Tasa Referencia'!$B$2:$B$37,MATCH(B2278,'Tasa Referencia'!$A$2:$A$37,0))</f>
        <v>0.1134</v>
      </c>
      <c r="Y2278" s="16">
        <f>INDEX('Catalogo Proveedores'!$N$2:$N$101,MATCH(A2278,'Catalogo Proveedores'!$A$2:$A$101,0))</f>
        <v>6.2700000000000006E-2</v>
      </c>
      <c r="Z2278" s="14">
        <v>1.5900000000000001E-3</v>
      </c>
      <c r="AA2278" s="16">
        <f t="shared" si="177"/>
        <v>0.17769000000000001</v>
      </c>
      <c r="AB2278" s="25">
        <f t="shared" si="178"/>
        <v>1.3722880466381593E-2</v>
      </c>
      <c r="AC2278" s="23">
        <f t="shared" si="179"/>
        <v>3.2764945360011725E-2</v>
      </c>
    </row>
    <row r="2279" spans="1:29" x14ac:dyDescent="0.3">
      <c r="A2279" s="4" t="s">
        <v>203</v>
      </c>
      <c r="B2279" s="18">
        <v>45200</v>
      </c>
      <c r="C2279" s="4" t="s">
        <v>279</v>
      </c>
      <c r="D2279" s="4">
        <v>10</v>
      </c>
      <c r="E2279" s="15">
        <v>1916483.86</v>
      </c>
      <c r="F2279" s="19">
        <v>1.0862000000000001</v>
      </c>
      <c r="G2279" s="20">
        <v>0</v>
      </c>
      <c r="H2279" s="4">
        <v>85.6</v>
      </c>
      <c r="I2279" s="4">
        <v>10</v>
      </c>
      <c r="J2279" s="4">
        <v>2</v>
      </c>
      <c r="K2279" s="21">
        <v>0.82399999999999995</v>
      </c>
      <c r="L2279" s="21">
        <v>8.3299999999999999E-2</v>
      </c>
      <c r="M2279" s="4">
        <v>1</v>
      </c>
      <c r="N2279" s="4">
        <v>0</v>
      </c>
      <c r="O2279" s="4">
        <v>0</v>
      </c>
      <c r="P2279" s="4">
        <v>92.6</v>
      </c>
      <c r="Q2279" s="15">
        <v>71529.320000000007</v>
      </c>
      <c r="R2279" s="15">
        <v>86857.39</v>
      </c>
      <c r="S2279" s="15">
        <v>55580.87</v>
      </c>
      <c r="T2279" s="15">
        <v>2054912.11</v>
      </c>
      <c r="U2279" s="22">
        <f t="shared" si="175"/>
        <v>2019289.7</v>
      </c>
      <c r="V2279" s="23">
        <f t="shared" si="176"/>
        <v>1.733524749143658E-2</v>
      </c>
      <c r="W2279" s="24">
        <f>Parametros!$B$4*H2279+Parametros!$B$5*K2279*100+Parametros!$B$6*P2279+Parametros!$B$7*(1-L2279)*100</f>
        <v>86.950499999999991</v>
      </c>
      <c r="X2279" s="16">
        <f>INDEX('Tasa Referencia'!$B$2:$B$37,MATCH(B2279,'Tasa Referencia'!$A$2:$A$37,0))</f>
        <v>0.1103</v>
      </c>
      <c r="Y2279" s="16">
        <f>INDEX('Catalogo Proveedores'!$N$2:$N$101,MATCH(A2279,'Catalogo Proveedores'!$A$2:$A$101,0))</f>
        <v>6.2700000000000006E-2</v>
      </c>
      <c r="Z2279" s="14">
        <v>-1.07E-3</v>
      </c>
      <c r="AA2279" s="16">
        <f t="shared" si="177"/>
        <v>0.17193</v>
      </c>
      <c r="AB2279" s="25">
        <f t="shared" si="178"/>
        <v>1.3308780683052523E-2</v>
      </c>
      <c r="AC2279" s="23">
        <f t="shared" si="179"/>
        <v>4.026466808384057E-3</v>
      </c>
    </row>
    <row r="2280" spans="1:29" x14ac:dyDescent="0.3">
      <c r="A2280" s="4" t="s">
        <v>203</v>
      </c>
      <c r="B2280" s="18">
        <v>45231</v>
      </c>
      <c r="C2280" s="4" t="s">
        <v>279</v>
      </c>
      <c r="D2280" s="4">
        <v>11</v>
      </c>
      <c r="E2280" s="15">
        <v>1614012.77</v>
      </c>
      <c r="F2280" s="19">
        <v>1.0862000000000001</v>
      </c>
      <c r="G2280" s="20">
        <v>0</v>
      </c>
      <c r="H2280" s="4">
        <v>83.1</v>
      </c>
      <c r="I2280" s="4">
        <v>9</v>
      </c>
      <c r="J2280" s="4">
        <v>2</v>
      </c>
      <c r="K2280" s="21">
        <v>0.74</v>
      </c>
      <c r="L2280" s="21">
        <v>9.3200000000000005E-2</v>
      </c>
      <c r="M2280" s="4">
        <v>3</v>
      </c>
      <c r="N2280" s="4">
        <v>2</v>
      </c>
      <c r="O2280" s="4">
        <v>75.400000000000006</v>
      </c>
      <c r="P2280" s="4">
        <v>99.7</v>
      </c>
      <c r="Q2280" s="15">
        <v>433765.4</v>
      </c>
      <c r="R2280" s="15">
        <v>95838.24</v>
      </c>
      <c r="S2280" s="15">
        <v>51578.99</v>
      </c>
      <c r="T2280" s="15">
        <v>1610702.59</v>
      </c>
      <c r="U2280" s="22">
        <f t="shared" si="175"/>
        <v>2092037.4200000002</v>
      </c>
      <c r="V2280" s="23">
        <f t="shared" si="176"/>
        <v>-0.29883532378252403</v>
      </c>
      <c r="W2280" s="24">
        <f>Parametros!$B$4*H2280+Parametros!$B$5*K2280*100+Parametros!$B$6*P2280+Parametros!$B$7*(1-L2280)*100</f>
        <v>84.826999999999998</v>
      </c>
      <c r="X2280" s="16">
        <f>INDEX('Tasa Referencia'!$B$2:$B$37,MATCH(B2280,'Tasa Referencia'!$A$2:$A$37,0))</f>
        <v>0.1144</v>
      </c>
      <c r="Y2280" s="16">
        <f>INDEX('Catalogo Proveedores'!$N$2:$N$101,MATCH(A2280,'Catalogo Proveedores'!$A$2:$A$101,0))</f>
        <v>6.2700000000000006E-2</v>
      </c>
      <c r="Z2280" s="14">
        <v>5.2999999999999998E-4</v>
      </c>
      <c r="AA2280" s="16">
        <f t="shared" si="177"/>
        <v>0.17763000000000001</v>
      </c>
      <c r="AB2280" s="25">
        <f t="shared" si="178"/>
        <v>1.3718576504589963E-2</v>
      </c>
      <c r="AC2280" s="23">
        <f t="shared" si="179"/>
        <v>-0.31255390028711399</v>
      </c>
    </row>
    <row r="2281" spans="1:29" x14ac:dyDescent="0.3">
      <c r="A2281" s="4" t="s">
        <v>203</v>
      </c>
      <c r="B2281" s="18">
        <v>45261</v>
      </c>
      <c r="C2281" s="4" t="s">
        <v>279</v>
      </c>
      <c r="D2281" s="4">
        <v>12</v>
      </c>
      <c r="E2281" s="15">
        <v>1653781.59</v>
      </c>
      <c r="F2281" s="19">
        <v>1.0862000000000001</v>
      </c>
      <c r="G2281" s="20">
        <v>0</v>
      </c>
      <c r="H2281" s="4">
        <v>84.6</v>
      </c>
      <c r="I2281" s="4">
        <v>10</v>
      </c>
      <c r="J2281" s="4">
        <v>1</v>
      </c>
      <c r="K2281" s="21">
        <v>0.89480000000000004</v>
      </c>
      <c r="L2281" s="21">
        <v>6.9699999999999998E-2</v>
      </c>
      <c r="M2281" s="4">
        <v>0</v>
      </c>
      <c r="N2281" s="4">
        <v>0</v>
      </c>
      <c r="O2281" s="4">
        <v>0</v>
      </c>
      <c r="P2281" s="4">
        <v>94.3</v>
      </c>
      <c r="Q2281" s="15">
        <v>0</v>
      </c>
      <c r="R2281" s="15">
        <v>60951.44</v>
      </c>
      <c r="S2281" s="15">
        <v>37869.4</v>
      </c>
      <c r="T2281" s="15">
        <v>1806050.57</v>
      </c>
      <c r="U2281" s="22">
        <f t="shared" si="175"/>
        <v>1676863.6300000001</v>
      </c>
      <c r="V2281" s="23">
        <f t="shared" si="176"/>
        <v>7.153007902763206E-2</v>
      </c>
      <c r="W2281" s="24">
        <f>Parametros!$B$4*H2281+Parametros!$B$5*K2281*100+Parametros!$B$6*P2281+Parametros!$B$7*(1-L2281)*100</f>
        <v>89.268499999999989</v>
      </c>
      <c r="X2281" s="16">
        <f>INDEX('Tasa Referencia'!$B$2:$B$37,MATCH(B2281,'Tasa Referencia'!$A$2:$A$37,0))</f>
        <v>0.1124</v>
      </c>
      <c r="Y2281" s="16">
        <f>INDEX('Catalogo Proveedores'!$N$2:$N$101,MATCH(A2281,'Catalogo Proveedores'!$A$2:$A$101,0))</f>
        <v>6.2700000000000006E-2</v>
      </c>
      <c r="Z2281" s="14">
        <v>4.1399999999999996E-3</v>
      </c>
      <c r="AA2281" s="16">
        <f t="shared" si="177"/>
        <v>0.17924000000000001</v>
      </c>
      <c r="AB2281" s="25">
        <f t="shared" si="178"/>
        <v>1.3833996537190751E-2</v>
      </c>
      <c r="AC2281" s="23">
        <f t="shared" si="179"/>
        <v>5.7696082490441308E-2</v>
      </c>
    </row>
    <row r="2282" spans="1:29" x14ac:dyDescent="0.3">
      <c r="A2282" s="4" t="s">
        <v>203</v>
      </c>
      <c r="B2282" s="18">
        <v>45292</v>
      </c>
      <c r="C2282" s="4" t="s">
        <v>281</v>
      </c>
      <c r="D2282" s="4">
        <v>1</v>
      </c>
      <c r="E2282" s="15">
        <v>2084307.81</v>
      </c>
      <c r="F2282" s="19">
        <v>1.0862000000000001</v>
      </c>
      <c r="G2282" s="20">
        <v>0</v>
      </c>
      <c r="H2282" s="4">
        <v>84.2</v>
      </c>
      <c r="I2282" s="4">
        <v>14</v>
      </c>
      <c r="J2282" s="4">
        <v>1</v>
      </c>
      <c r="K2282" s="21">
        <v>0.9052</v>
      </c>
      <c r="L2282" s="21">
        <v>5.3600000000000002E-2</v>
      </c>
      <c r="M2282" s="4">
        <v>1</v>
      </c>
      <c r="N2282" s="4">
        <v>0</v>
      </c>
      <c r="O2282" s="4">
        <v>0</v>
      </c>
      <c r="P2282" s="4">
        <v>97.8</v>
      </c>
      <c r="Q2282" s="15">
        <v>35128.04</v>
      </c>
      <c r="R2282" s="15">
        <v>54328.31</v>
      </c>
      <c r="S2282" s="15">
        <v>37653.360000000001</v>
      </c>
      <c r="T2282" s="15">
        <v>2282106.5699999998</v>
      </c>
      <c r="U2282" s="22">
        <f t="shared" si="175"/>
        <v>2136110.8000000003</v>
      </c>
      <c r="V2282" s="23">
        <f t="shared" si="176"/>
        <v>6.3974124573857899E-2</v>
      </c>
      <c r="W2282" s="24">
        <f>Parametros!$B$4*H2282+Parametros!$B$5*K2282*100+Parametros!$B$6*P2282+Parametros!$B$7*(1-L2282)*100</f>
        <v>90.381999999999991</v>
      </c>
      <c r="X2282" s="16">
        <f>INDEX('Tasa Referencia'!$B$2:$B$37,MATCH(B2282,'Tasa Referencia'!$A$2:$A$37,0))</f>
        <v>0.1133</v>
      </c>
      <c r="Y2282" s="16">
        <f>INDEX('Catalogo Proveedores'!$N$2:$N$101,MATCH(A2282,'Catalogo Proveedores'!$A$2:$A$101,0))</f>
        <v>6.2700000000000006E-2</v>
      </c>
      <c r="Z2282" s="14">
        <v>-1.5200000000000001E-3</v>
      </c>
      <c r="AA2282" s="16">
        <f t="shared" si="177"/>
        <v>0.17448</v>
      </c>
      <c r="AB2282" s="25">
        <f t="shared" si="178"/>
        <v>1.3492335733372052E-2</v>
      </c>
      <c r="AC2282" s="23">
        <f t="shared" si="179"/>
        <v>5.0481788840485847E-2</v>
      </c>
    </row>
    <row r="2283" spans="1:29" x14ac:dyDescent="0.3">
      <c r="A2283" s="4" t="s">
        <v>203</v>
      </c>
      <c r="B2283" s="18">
        <v>45323</v>
      </c>
      <c r="C2283" s="4" t="s">
        <v>281</v>
      </c>
      <c r="D2283" s="4">
        <v>2</v>
      </c>
      <c r="E2283" s="15">
        <v>2103743.2000000002</v>
      </c>
      <c r="F2283" s="19">
        <v>1.0862000000000001</v>
      </c>
      <c r="G2283" s="20">
        <v>0</v>
      </c>
      <c r="H2283" s="4">
        <v>82.7</v>
      </c>
      <c r="I2283" s="4">
        <v>13</v>
      </c>
      <c r="J2283" s="4">
        <v>3</v>
      </c>
      <c r="K2283" s="21">
        <v>0.7792</v>
      </c>
      <c r="L2283" s="21">
        <v>8.7800000000000003E-2</v>
      </c>
      <c r="M2283" s="4">
        <v>1</v>
      </c>
      <c r="N2283" s="4">
        <v>1</v>
      </c>
      <c r="O2283" s="4">
        <v>6.3</v>
      </c>
      <c r="P2283" s="4">
        <v>97.3</v>
      </c>
      <c r="Q2283" s="15">
        <v>78982.45</v>
      </c>
      <c r="R2283" s="15">
        <v>76517.64</v>
      </c>
      <c r="S2283" s="15">
        <v>68043.3</v>
      </c>
      <c r="T2283" s="15">
        <v>2206410.0699999998</v>
      </c>
      <c r="U2283" s="22">
        <f t="shared" si="175"/>
        <v>2191199.9900000007</v>
      </c>
      <c r="V2283" s="23">
        <f t="shared" si="176"/>
        <v>6.8935871018750133E-3</v>
      </c>
      <c r="W2283" s="24">
        <f>Parametros!$B$4*H2283+Parametros!$B$5*K2283*100+Parametros!$B$6*P2283+Parametros!$B$7*(1-L2283)*100</f>
        <v>85.463999999999999</v>
      </c>
      <c r="X2283" s="16">
        <f>INDEX('Tasa Referencia'!$B$2:$B$37,MATCH(B2283,'Tasa Referencia'!$A$2:$A$37,0))</f>
        <v>0.1123</v>
      </c>
      <c r="Y2283" s="16">
        <f>INDEX('Catalogo Proveedores'!$N$2:$N$101,MATCH(A2283,'Catalogo Proveedores'!$A$2:$A$101,0))</f>
        <v>6.2700000000000006E-2</v>
      </c>
      <c r="Z2283" s="14">
        <v>-2.6700000000000001E-3</v>
      </c>
      <c r="AA2283" s="16">
        <f t="shared" si="177"/>
        <v>0.17232999999999998</v>
      </c>
      <c r="AB2283" s="25">
        <f t="shared" si="178"/>
        <v>1.3337597827880687E-2</v>
      </c>
      <c r="AC2283" s="23">
        <f t="shared" si="179"/>
        <v>-6.444010726005674E-3</v>
      </c>
    </row>
    <row r="2284" spans="1:29" x14ac:dyDescent="0.3">
      <c r="A2284" s="4" t="s">
        <v>203</v>
      </c>
      <c r="B2284" s="18">
        <v>45352</v>
      </c>
      <c r="C2284" s="4" t="s">
        <v>281</v>
      </c>
      <c r="D2284" s="4">
        <v>3</v>
      </c>
      <c r="E2284" s="15">
        <v>2193015.48</v>
      </c>
      <c r="F2284" s="19">
        <v>1.0862000000000001</v>
      </c>
      <c r="G2284" s="20">
        <v>0</v>
      </c>
      <c r="H2284" s="4">
        <v>81.7</v>
      </c>
      <c r="I2284" s="4">
        <v>12</v>
      </c>
      <c r="J2284" s="4">
        <v>3</v>
      </c>
      <c r="K2284" s="21">
        <v>0.78259999999999996</v>
      </c>
      <c r="L2284" s="21">
        <v>5.5500000000000001E-2</v>
      </c>
      <c r="M2284" s="4">
        <v>1</v>
      </c>
      <c r="N2284" s="4">
        <v>2</v>
      </c>
      <c r="O2284" s="4">
        <v>18.3</v>
      </c>
      <c r="P2284" s="4">
        <v>94.5</v>
      </c>
      <c r="Q2284" s="15">
        <v>170128.96</v>
      </c>
      <c r="R2284" s="15">
        <v>44048.37</v>
      </c>
      <c r="S2284" s="15">
        <v>49663.34</v>
      </c>
      <c r="T2284" s="15">
        <v>2302078.27</v>
      </c>
      <c r="U2284" s="22">
        <f t="shared" si="175"/>
        <v>2357529.4700000002</v>
      </c>
      <c r="V2284" s="23">
        <f t="shared" si="176"/>
        <v>-2.4087452074338111E-2</v>
      </c>
      <c r="W2284" s="24">
        <f>Parametros!$B$4*H2284+Parametros!$B$5*K2284*100+Parametros!$B$6*P2284+Parametros!$B$7*(1-L2284)*100</f>
        <v>85.140500000000003</v>
      </c>
      <c r="X2284" s="16">
        <f>INDEX('Tasa Referencia'!$B$2:$B$37,MATCH(B2284,'Tasa Referencia'!$A$2:$A$37,0))</f>
        <v>0.1101</v>
      </c>
      <c r="Y2284" s="16">
        <f>INDEX('Catalogo Proveedores'!$N$2:$N$101,MATCH(A2284,'Catalogo Proveedores'!$A$2:$A$101,0))</f>
        <v>6.2700000000000006E-2</v>
      </c>
      <c r="Z2284" s="14">
        <v>-3.2699999999999999E-3</v>
      </c>
      <c r="AA2284" s="16">
        <f t="shared" si="177"/>
        <v>0.16953000000000001</v>
      </c>
      <c r="AB2284" s="25">
        <f t="shared" si="178"/>
        <v>1.3135688238708143E-2</v>
      </c>
      <c r="AC2284" s="23">
        <f t="shared" si="179"/>
        <v>-3.7223140313046257E-2</v>
      </c>
    </row>
    <row r="2285" spans="1:29" x14ac:dyDescent="0.3">
      <c r="A2285" s="4" t="s">
        <v>203</v>
      </c>
      <c r="B2285" s="18">
        <v>45383</v>
      </c>
      <c r="C2285" s="4" t="s">
        <v>281</v>
      </c>
      <c r="D2285" s="4">
        <v>4</v>
      </c>
      <c r="E2285" s="15">
        <v>2639800.67</v>
      </c>
      <c r="F2285" s="19">
        <v>1.0862000000000001</v>
      </c>
      <c r="G2285" s="20">
        <v>0</v>
      </c>
      <c r="H2285" s="4">
        <v>79.099999999999994</v>
      </c>
      <c r="I2285" s="4">
        <v>11</v>
      </c>
      <c r="J2285" s="4">
        <v>1</v>
      </c>
      <c r="K2285" s="21">
        <v>0.93820000000000003</v>
      </c>
      <c r="L2285" s="21">
        <v>0.1096</v>
      </c>
      <c r="M2285" s="4">
        <v>0</v>
      </c>
      <c r="N2285" s="4">
        <v>0</v>
      </c>
      <c r="O2285" s="4">
        <v>0</v>
      </c>
      <c r="P2285" s="4">
        <v>96.3</v>
      </c>
      <c r="Q2285" s="15">
        <v>0</v>
      </c>
      <c r="R2285" s="15">
        <v>138453.1</v>
      </c>
      <c r="S2285" s="15">
        <v>92086.18</v>
      </c>
      <c r="T2285" s="15">
        <v>2935827.35</v>
      </c>
      <c r="U2285" s="22">
        <f t="shared" si="175"/>
        <v>2686167.59</v>
      </c>
      <c r="V2285" s="23">
        <f t="shared" si="176"/>
        <v>8.5038978875920698E-2</v>
      </c>
      <c r="W2285" s="24">
        <f>Parametros!$B$4*H2285+Parametros!$B$5*K2285*100+Parametros!$B$6*P2285+Parametros!$B$7*(1-L2285)*100</f>
        <v>88.446999999999989</v>
      </c>
      <c r="X2285" s="16">
        <f>INDEX('Tasa Referencia'!$B$2:$B$37,MATCH(B2285,'Tasa Referencia'!$A$2:$A$37,0))</f>
        <v>0.10920000000000001</v>
      </c>
      <c r="Y2285" s="16">
        <f>INDEX('Catalogo Proveedores'!$N$2:$N$101,MATCH(A2285,'Catalogo Proveedores'!$A$2:$A$101,0))</f>
        <v>6.2700000000000006E-2</v>
      </c>
      <c r="Z2285" s="14">
        <v>-3.7499999999999999E-3</v>
      </c>
      <c r="AA2285" s="16">
        <f t="shared" si="177"/>
        <v>0.16814999999999999</v>
      </c>
      <c r="AB2285" s="25">
        <f t="shared" si="178"/>
        <v>1.3036012589143331E-2</v>
      </c>
      <c r="AC2285" s="23">
        <f t="shared" si="179"/>
        <v>7.2002966286777367E-2</v>
      </c>
    </row>
    <row r="2286" spans="1:29" x14ac:dyDescent="0.3">
      <c r="A2286" s="4" t="s">
        <v>203</v>
      </c>
      <c r="B2286" s="18">
        <v>45413</v>
      </c>
      <c r="C2286" s="4" t="s">
        <v>281</v>
      </c>
      <c r="D2286" s="4">
        <v>5</v>
      </c>
      <c r="E2286" s="15">
        <v>2447671.04</v>
      </c>
      <c r="F2286" s="19">
        <v>1.0862000000000001</v>
      </c>
      <c r="G2286" s="20">
        <v>0</v>
      </c>
      <c r="H2286" s="4">
        <v>79.3</v>
      </c>
      <c r="I2286" s="4">
        <v>10</v>
      </c>
      <c r="J2286" s="4">
        <v>0</v>
      </c>
      <c r="K2286" s="21">
        <v>0.97350000000000003</v>
      </c>
      <c r="L2286" s="21">
        <v>4.5499999999999999E-2</v>
      </c>
      <c r="M2286" s="4">
        <v>0</v>
      </c>
      <c r="N2286" s="4">
        <v>0</v>
      </c>
      <c r="O2286" s="4">
        <v>0</v>
      </c>
      <c r="P2286" s="4">
        <v>96.6</v>
      </c>
      <c r="Q2286" s="15">
        <v>0</v>
      </c>
      <c r="R2286" s="15">
        <v>54893.64</v>
      </c>
      <c r="S2286" s="15">
        <v>33379.94</v>
      </c>
      <c r="T2286" s="15">
        <v>2977900.95</v>
      </c>
      <c r="U2286" s="22">
        <f t="shared" si="175"/>
        <v>2469184.7400000002</v>
      </c>
      <c r="V2286" s="23">
        <f t="shared" si="176"/>
        <v>0.17083046701066398</v>
      </c>
      <c r="W2286" s="24">
        <f>Parametros!$B$4*H2286+Parametros!$B$5*K2286*100+Parametros!$B$6*P2286+Parametros!$B$7*(1-L2286)*100</f>
        <v>90.597499999999997</v>
      </c>
      <c r="X2286" s="16">
        <f>INDEX('Tasa Referencia'!$B$2:$B$37,MATCH(B2286,'Tasa Referencia'!$A$2:$A$37,0))</f>
        <v>0.1077</v>
      </c>
      <c r="Y2286" s="16">
        <f>INDEX('Catalogo Proveedores'!$N$2:$N$101,MATCH(A2286,'Catalogo Proveedores'!$A$2:$A$101,0))</f>
        <v>6.2700000000000006E-2</v>
      </c>
      <c r="Z2286" s="14">
        <v>-1.48E-3</v>
      </c>
      <c r="AA2286" s="16">
        <f t="shared" si="177"/>
        <v>0.16891999999999999</v>
      </c>
      <c r="AB2286" s="25">
        <f t="shared" si="178"/>
        <v>1.3091642015095051E-2</v>
      </c>
      <c r="AC2286" s="23">
        <f t="shared" si="179"/>
        <v>0.15773882499556893</v>
      </c>
    </row>
    <row r="2287" spans="1:29" x14ac:dyDescent="0.3">
      <c r="A2287" s="4" t="s">
        <v>203</v>
      </c>
      <c r="B2287" s="18">
        <v>45444</v>
      </c>
      <c r="C2287" s="4" t="s">
        <v>281</v>
      </c>
      <c r="D2287" s="4">
        <v>6</v>
      </c>
      <c r="E2287" s="15">
        <v>2248738.5299999998</v>
      </c>
      <c r="F2287" s="19">
        <v>1.1722999999999999</v>
      </c>
      <c r="G2287" s="20">
        <v>7.9299999999999995E-2</v>
      </c>
      <c r="H2287" s="4">
        <v>82.2</v>
      </c>
      <c r="I2287" s="4">
        <v>12</v>
      </c>
      <c r="J2287" s="4">
        <v>0</v>
      </c>
      <c r="K2287" s="21">
        <v>0.98540000000000005</v>
      </c>
      <c r="L2287" s="21">
        <v>8.1199999999999994E-2</v>
      </c>
      <c r="M2287" s="4">
        <v>0</v>
      </c>
      <c r="N2287" s="4">
        <v>0</v>
      </c>
      <c r="O2287" s="4">
        <v>0</v>
      </c>
      <c r="P2287" s="4">
        <v>95.1</v>
      </c>
      <c r="Q2287" s="15">
        <v>0</v>
      </c>
      <c r="R2287" s="15">
        <v>121381.47</v>
      </c>
      <c r="S2287" s="15">
        <v>54760.41</v>
      </c>
      <c r="T2287" s="15">
        <v>2534457.98</v>
      </c>
      <c r="U2287" s="22">
        <f t="shared" si="175"/>
        <v>2315359.59</v>
      </c>
      <c r="V2287" s="23">
        <f t="shared" si="176"/>
        <v>8.6447828975251009E-2</v>
      </c>
      <c r="W2287" s="24">
        <f>Parametros!$B$4*H2287+Parametros!$B$5*K2287*100+Parametros!$B$6*P2287+Parametros!$B$7*(1-L2287)*100</f>
        <v>91.133999999999986</v>
      </c>
      <c r="X2287" s="16">
        <f>INDEX('Tasa Referencia'!$B$2:$B$37,MATCH(B2287,'Tasa Referencia'!$A$2:$A$37,0))</f>
        <v>0.1045</v>
      </c>
      <c r="Y2287" s="16">
        <f>INDEX('Catalogo Proveedores'!$N$2:$N$101,MATCH(A2287,'Catalogo Proveedores'!$A$2:$A$101,0))</f>
        <v>6.2700000000000006E-2</v>
      </c>
      <c r="Z2287" s="14">
        <v>1.34E-3</v>
      </c>
      <c r="AA2287" s="16">
        <f t="shared" si="177"/>
        <v>0.16854000000000002</v>
      </c>
      <c r="AB2287" s="25">
        <f t="shared" si="178"/>
        <v>1.3064192731687019E-2</v>
      </c>
      <c r="AC2287" s="23">
        <f t="shared" si="179"/>
        <v>7.3383636243563991E-2</v>
      </c>
    </row>
    <row r="2288" spans="1:29" x14ac:dyDescent="0.3">
      <c r="A2288" s="4" t="s">
        <v>203</v>
      </c>
      <c r="B2288" s="18">
        <v>45474</v>
      </c>
      <c r="C2288" s="4" t="s">
        <v>281</v>
      </c>
      <c r="D2288" s="4">
        <v>7</v>
      </c>
      <c r="E2288" s="15">
        <v>2465300.13</v>
      </c>
      <c r="F2288" s="19">
        <v>1.1722999999999999</v>
      </c>
      <c r="G2288" s="20">
        <v>0</v>
      </c>
      <c r="H2288" s="4">
        <v>83</v>
      </c>
      <c r="I2288" s="4">
        <v>9</v>
      </c>
      <c r="J2288" s="4">
        <v>0</v>
      </c>
      <c r="K2288" s="21">
        <v>0.98319999999999996</v>
      </c>
      <c r="L2288" s="21">
        <v>3.9800000000000002E-2</v>
      </c>
      <c r="M2288" s="4">
        <v>0</v>
      </c>
      <c r="N2288" s="4">
        <v>0</v>
      </c>
      <c r="O2288" s="4">
        <v>0</v>
      </c>
      <c r="P2288" s="4">
        <v>97</v>
      </c>
      <c r="Q2288" s="15">
        <v>0</v>
      </c>
      <c r="R2288" s="15">
        <v>44083.96</v>
      </c>
      <c r="S2288" s="15">
        <v>29466.68</v>
      </c>
      <c r="T2288" s="15">
        <v>2947669.91</v>
      </c>
      <c r="U2288" s="22">
        <f t="shared" si="175"/>
        <v>2479917.4099999997</v>
      </c>
      <c r="V2288" s="23">
        <f t="shared" si="176"/>
        <v>0.15868550898903075</v>
      </c>
      <c r="W2288" s="24">
        <f>Parametros!$B$4*H2288+Parametros!$B$5*K2288*100+Parametros!$B$6*P2288+Parametros!$B$7*(1-L2288)*100</f>
        <v>92.34899999999999</v>
      </c>
      <c r="X2288" s="16">
        <f>INDEX('Tasa Referencia'!$B$2:$B$37,MATCH(B2288,'Tasa Referencia'!$A$2:$A$37,0))</f>
        <v>0.1027</v>
      </c>
      <c r="Y2288" s="16">
        <f>INDEX('Catalogo Proveedores'!$N$2:$N$101,MATCH(A2288,'Catalogo Proveedores'!$A$2:$A$101,0))</f>
        <v>6.2700000000000006E-2</v>
      </c>
      <c r="Z2288" s="14">
        <v>-1.9000000000000001E-4</v>
      </c>
      <c r="AA2288" s="16">
        <f t="shared" si="177"/>
        <v>0.16521</v>
      </c>
      <c r="AB2288" s="25">
        <f t="shared" si="178"/>
        <v>1.2823299680575051E-2</v>
      </c>
      <c r="AC2288" s="23">
        <f t="shared" si="179"/>
        <v>0.1458622093084557</v>
      </c>
    </row>
    <row r="2289" spans="1:29" x14ac:dyDescent="0.3">
      <c r="A2289" s="4" t="s">
        <v>203</v>
      </c>
      <c r="B2289" s="18">
        <v>45505</v>
      </c>
      <c r="C2289" s="4" t="s">
        <v>281</v>
      </c>
      <c r="D2289" s="4">
        <v>8</v>
      </c>
      <c r="E2289" s="15">
        <v>2287435.7799999998</v>
      </c>
      <c r="F2289" s="19">
        <v>1.1722999999999999</v>
      </c>
      <c r="G2289" s="20">
        <v>0</v>
      </c>
      <c r="H2289" s="4">
        <v>84.2</v>
      </c>
      <c r="I2289" s="4">
        <v>11</v>
      </c>
      <c r="J2289" s="4">
        <v>1</v>
      </c>
      <c r="K2289" s="21">
        <v>0.90480000000000005</v>
      </c>
      <c r="L2289" s="21">
        <v>4.2700000000000002E-2</v>
      </c>
      <c r="M2289" s="4">
        <v>0</v>
      </c>
      <c r="N2289" s="4">
        <v>0</v>
      </c>
      <c r="O2289" s="4">
        <v>0</v>
      </c>
      <c r="P2289" s="4">
        <v>99.9</v>
      </c>
      <c r="Q2289" s="15">
        <v>0</v>
      </c>
      <c r="R2289" s="15">
        <v>48370.99</v>
      </c>
      <c r="S2289" s="15">
        <v>33859.199999999997</v>
      </c>
      <c r="T2289" s="15">
        <v>2956371.13</v>
      </c>
      <c r="U2289" s="22">
        <f t="shared" si="175"/>
        <v>2301947.5699999998</v>
      </c>
      <c r="V2289" s="23">
        <f t="shared" si="176"/>
        <v>0.22136042168697545</v>
      </c>
      <c r="W2289" s="24">
        <f>Parametros!$B$4*H2289+Parametros!$B$5*K2289*100+Parametros!$B$6*P2289+Parametros!$B$7*(1-L2289)*100</f>
        <v>90.953500000000005</v>
      </c>
      <c r="X2289" s="16">
        <f>INDEX('Tasa Referencia'!$B$2:$B$37,MATCH(B2289,'Tasa Referencia'!$A$2:$A$37,0))</f>
        <v>0.1017</v>
      </c>
      <c r="Y2289" s="16">
        <f>INDEX('Catalogo Proveedores'!$N$2:$N$101,MATCH(A2289,'Catalogo Proveedores'!$A$2:$A$101,0))</f>
        <v>6.2700000000000006E-2</v>
      </c>
      <c r="Z2289" s="14">
        <v>-5.0000000000000001E-3</v>
      </c>
      <c r="AA2289" s="16">
        <f t="shared" si="177"/>
        <v>0.15939999999999999</v>
      </c>
      <c r="AB2289" s="25">
        <f t="shared" si="178"/>
        <v>1.2401487693998403E-2</v>
      </c>
      <c r="AC2289" s="23">
        <f t="shared" si="179"/>
        <v>0.20895893399297705</v>
      </c>
    </row>
    <row r="2290" spans="1:29" x14ac:dyDescent="0.3">
      <c r="A2290" s="4" t="s">
        <v>203</v>
      </c>
      <c r="B2290" s="18">
        <v>45536</v>
      </c>
      <c r="C2290" s="4" t="s">
        <v>281</v>
      </c>
      <c r="D2290" s="4">
        <v>9</v>
      </c>
      <c r="E2290" s="15">
        <v>2260189.12</v>
      </c>
      <c r="F2290" s="19">
        <v>1.1722999999999999</v>
      </c>
      <c r="G2290" s="20">
        <v>0</v>
      </c>
      <c r="H2290" s="4">
        <v>83.6</v>
      </c>
      <c r="I2290" s="4">
        <v>15</v>
      </c>
      <c r="J2290" s="4">
        <v>2</v>
      </c>
      <c r="K2290" s="21">
        <v>0.89400000000000002</v>
      </c>
      <c r="L2290" s="21">
        <v>8.1199999999999994E-2</v>
      </c>
      <c r="M2290" s="4">
        <v>0</v>
      </c>
      <c r="N2290" s="4">
        <v>0</v>
      </c>
      <c r="O2290" s="4">
        <v>0</v>
      </c>
      <c r="P2290" s="4">
        <v>96.1</v>
      </c>
      <c r="Q2290" s="15">
        <v>0</v>
      </c>
      <c r="R2290" s="15">
        <v>103936.52</v>
      </c>
      <c r="S2290" s="15">
        <v>64070.21</v>
      </c>
      <c r="T2290" s="15">
        <v>2427513.2999999998</v>
      </c>
      <c r="U2290" s="22">
        <f t="shared" si="175"/>
        <v>2300055.4300000002</v>
      </c>
      <c r="V2290" s="23">
        <f t="shared" si="176"/>
        <v>5.2505529011931534E-2</v>
      </c>
      <c r="W2290" s="24">
        <f>Parametros!$B$4*H2290+Parametros!$B$5*K2290*100+Parametros!$B$6*P2290+Parametros!$B$7*(1-L2290)*100</f>
        <v>89.081999999999994</v>
      </c>
      <c r="X2290" s="16">
        <f>INDEX('Tasa Referencia'!$B$2:$B$37,MATCH(B2290,'Tasa Referencia'!$A$2:$A$37,0))</f>
        <v>9.7900000000000001E-2</v>
      </c>
      <c r="Y2290" s="16">
        <f>INDEX('Catalogo Proveedores'!$N$2:$N$101,MATCH(A2290,'Catalogo Proveedores'!$A$2:$A$101,0))</f>
        <v>6.2700000000000006E-2</v>
      </c>
      <c r="Z2290" s="14">
        <v>-6.7999999999999996E-3</v>
      </c>
      <c r="AA2290" s="16">
        <f t="shared" si="177"/>
        <v>0.15380000000000002</v>
      </c>
      <c r="AB2290" s="25">
        <f t="shared" si="178"/>
        <v>1.1993084054202852E-2</v>
      </c>
      <c r="AC2290" s="23">
        <f t="shared" si="179"/>
        <v>4.0512444957728683E-2</v>
      </c>
    </row>
    <row r="2291" spans="1:29" x14ac:dyDescent="0.3">
      <c r="A2291" s="4" t="s">
        <v>203</v>
      </c>
      <c r="B2291" s="18">
        <v>45566</v>
      </c>
      <c r="C2291" s="4" t="s">
        <v>281</v>
      </c>
      <c r="D2291" s="4">
        <v>10</v>
      </c>
      <c r="E2291" s="15">
        <v>2255021.33</v>
      </c>
      <c r="F2291" s="19">
        <v>1.1722999999999999</v>
      </c>
      <c r="G2291" s="20">
        <v>0</v>
      </c>
      <c r="H2291" s="4">
        <v>85.7</v>
      </c>
      <c r="I2291" s="4">
        <v>11</v>
      </c>
      <c r="J2291" s="4">
        <v>1</v>
      </c>
      <c r="K2291" s="21">
        <v>0.86529999999999996</v>
      </c>
      <c r="L2291" s="21">
        <v>3.9399999999999998E-2</v>
      </c>
      <c r="M2291" s="4">
        <v>0</v>
      </c>
      <c r="N2291" s="4">
        <v>0</v>
      </c>
      <c r="O2291" s="4">
        <v>0</v>
      </c>
      <c r="P2291" s="4">
        <v>96.6</v>
      </c>
      <c r="Q2291" s="15">
        <v>0</v>
      </c>
      <c r="R2291" s="15">
        <v>49956.37</v>
      </c>
      <c r="S2291" s="15">
        <v>31162.77</v>
      </c>
      <c r="T2291" s="15">
        <v>2514261.2400000002</v>
      </c>
      <c r="U2291" s="22">
        <f t="shared" si="175"/>
        <v>2273814.9300000002</v>
      </c>
      <c r="V2291" s="23">
        <f t="shared" si="176"/>
        <v>9.5632986013816146E-2</v>
      </c>
      <c r="W2291" s="24">
        <f>Parametros!$B$4*H2291+Parametros!$B$5*K2291*100+Parametros!$B$6*P2291+Parametros!$B$7*(1-L2291)*100</f>
        <v>89.682999999999993</v>
      </c>
      <c r="X2291" s="16">
        <f>INDEX('Tasa Referencia'!$B$2:$B$37,MATCH(B2291,'Tasa Referencia'!$A$2:$A$37,0))</f>
        <v>9.5200000000000007E-2</v>
      </c>
      <c r="Y2291" s="16">
        <f>INDEX('Catalogo Proveedores'!$N$2:$N$101,MATCH(A2291,'Catalogo Proveedores'!$A$2:$A$101,0))</f>
        <v>6.2700000000000006E-2</v>
      </c>
      <c r="Z2291" s="14">
        <v>-4.7200000000000002E-3</v>
      </c>
      <c r="AA2291" s="16">
        <f t="shared" si="177"/>
        <v>0.15318000000000001</v>
      </c>
      <c r="AB2291" s="25">
        <f t="shared" si="178"/>
        <v>1.1947756275353383E-2</v>
      </c>
      <c r="AC2291" s="23">
        <f t="shared" si="179"/>
        <v>8.3685229738462763E-2</v>
      </c>
    </row>
    <row r="2292" spans="1:29" x14ac:dyDescent="0.3">
      <c r="A2292" s="4" t="s">
        <v>203</v>
      </c>
      <c r="B2292" s="18">
        <v>45597</v>
      </c>
      <c r="C2292" s="4" t="s">
        <v>281</v>
      </c>
      <c r="D2292" s="4">
        <v>11</v>
      </c>
      <c r="E2292" s="15">
        <v>1959231.97</v>
      </c>
      <c r="F2292" s="19">
        <v>1.1722999999999999</v>
      </c>
      <c r="G2292" s="20">
        <v>0</v>
      </c>
      <c r="H2292" s="4">
        <v>86.2</v>
      </c>
      <c r="I2292" s="4">
        <v>10</v>
      </c>
      <c r="J2292" s="4">
        <v>1</v>
      </c>
      <c r="K2292" s="21">
        <v>0.90639999999999998</v>
      </c>
      <c r="L2292" s="21">
        <v>6.6000000000000003E-2</v>
      </c>
      <c r="M2292" s="4">
        <v>0</v>
      </c>
      <c r="N2292" s="4">
        <v>0</v>
      </c>
      <c r="O2292" s="4">
        <v>0</v>
      </c>
      <c r="P2292" s="4">
        <v>90.5</v>
      </c>
      <c r="Q2292" s="15">
        <v>0</v>
      </c>
      <c r="R2292" s="15">
        <v>42074.57</v>
      </c>
      <c r="S2292" s="15">
        <v>42732.44</v>
      </c>
      <c r="T2292" s="15">
        <v>2160311.91</v>
      </c>
      <c r="U2292" s="22">
        <f t="shared" si="175"/>
        <v>1958574.1</v>
      </c>
      <c r="V2292" s="23">
        <f t="shared" si="176"/>
        <v>9.3383649400886767E-2</v>
      </c>
      <c r="W2292" s="24">
        <f>Parametros!$B$4*H2292+Parametros!$B$5*K2292*100+Parametros!$B$6*P2292+Parametros!$B$7*(1-L2292)*100</f>
        <v>89.47199999999998</v>
      </c>
      <c r="X2292" s="16">
        <f>INDEX('Tasa Referencia'!$B$2:$B$37,MATCH(B2292,'Tasa Referencia'!$A$2:$A$37,0))</f>
        <v>9.5600000000000004E-2</v>
      </c>
      <c r="Y2292" s="16">
        <f>INDEX('Catalogo Proveedores'!$N$2:$N$101,MATCH(A2292,'Catalogo Proveedores'!$A$2:$A$101,0))</f>
        <v>6.2700000000000006E-2</v>
      </c>
      <c r="Z2292" s="14">
        <v>-8.2199999999999999E-3</v>
      </c>
      <c r="AA2292" s="16">
        <f t="shared" si="177"/>
        <v>0.15007999999999999</v>
      </c>
      <c r="AB2292" s="25">
        <f t="shared" si="178"/>
        <v>1.17207817468723E-2</v>
      </c>
      <c r="AC2292" s="23">
        <f t="shared" si="179"/>
        <v>8.1662867654014468E-2</v>
      </c>
    </row>
    <row r="2293" spans="1:29" x14ac:dyDescent="0.3">
      <c r="A2293" s="4" t="s">
        <v>203</v>
      </c>
      <c r="B2293" s="18">
        <v>45627</v>
      </c>
      <c r="C2293" s="4" t="s">
        <v>281</v>
      </c>
      <c r="D2293" s="4">
        <v>12</v>
      </c>
      <c r="E2293" s="15">
        <v>2027885.83</v>
      </c>
      <c r="F2293" s="19">
        <v>1.1722999999999999</v>
      </c>
      <c r="G2293" s="20">
        <v>0</v>
      </c>
      <c r="H2293" s="4">
        <v>89.5</v>
      </c>
      <c r="I2293" s="4">
        <v>12</v>
      </c>
      <c r="J2293" s="4">
        <v>1</v>
      </c>
      <c r="K2293" s="21">
        <v>0.89690000000000003</v>
      </c>
      <c r="L2293" s="21">
        <v>5.9900000000000002E-2</v>
      </c>
      <c r="M2293" s="4">
        <v>0</v>
      </c>
      <c r="N2293" s="4">
        <v>0</v>
      </c>
      <c r="O2293" s="4">
        <v>0</v>
      </c>
      <c r="P2293" s="4">
        <v>98.2</v>
      </c>
      <c r="Q2293" s="15">
        <v>0</v>
      </c>
      <c r="R2293" s="15">
        <v>44671.72</v>
      </c>
      <c r="S2293" s="15">
        <v>40492.019999999997</v>
      </c>
      <c r="T2293" s="15">
        <v>2200495.98</v>
      </c>
      <c r="U2293" s="22">
        <f t="shared" si="175"/>
        <v>2032065.53</v>
      </c>
      <c r="V2293" s="23">
        <f t="shared" si="176"/>
        <v>7.6542039399681142E-2</v>
      </c>
      <c r="W2293" s="24">
        <f>Parametros!$B$4*H2293+Parametros!$B$5*K2293*100+Parametros!$B$6*P2293+Parametros!$B$7*(1-L2293)*100</f>
        <v>91.973500000000001</v>
      </c>
      <c r="X2293" s="16">
        <f>INDEX('Tasa Referencia'!$B$2:$B$37,MATCH(B2293,'Tasa Referencia'!$A$2:$A$37,0))</f>
        <v>9.2399999999999996E-2</v>
      </c>
      <c r="Y2293" s="16">
        <f>INDEX('Catalogo Proveedores'!$N$2:$N$101,MATCH(A2293,'Catalogo Proveedores'!$A$2:$A$101,0))</f>
        <v>6.2700000000000006E-2</v>
      </c>
      <c r="Z2293" s="14">
        <v>-3.46E-3</v>
      </c>
      <c r="AA2293" s="16">
        <f t="shared" si="177"/>
        <v>0.15164000000000002</v>
      </c>
      <c r="AB2293" s="25">
        <f t="shared" si="178"/>
        <v>1.1835071191670821E-2</v>
      </c>
      <c r="AC2293" s="23">
        <f t="shared" si="179"/>
        <v>6.4706968208010321E-2</v>
      </c>
    </row>
    <row r="2294" spans="1:29" x14ac:dyDescent="0.3">
      <c r="A2294" s="4" t="s">
        <v>203</v>
      </c>
      <c r="B2294" s="18">
        <v>45658</v>
      </c>
      <c r="C2294" s="4" t="s">
        <v>282</v>
      </c>
      <c r="D2294" s="4">
        <v>1</v>
      </c>
      <c r="E2294" s="15">
        <v>2085210.33</v>
      </c>
      <c r="F2294" s="19">
        <v>1.1722999999999999</v>
      </c>
      <c r="G2294" s="20">
        <v>0</v>
      </c>
      <c r="H2294" s="4">
        <v>88</v>
      </c>
      <c r="I2294" s="4">
        <v>9</v>
      </c>
      <c r="J2294" s="4">
        <v>0</v>
      </c>
      <c r="K2294" s="21">
        <v>0.98970000000000002</v>
      </c>
      <c r="L2294" s="21">
        <v>6.5299999999999997E-2</v>
      </c>
      <c r="M2294" s="4">
        <v>1</v>
      </c>
      <c r="N2294" s="4">
        <v>0</v>
      </c>
      <c r="O2294" s="4">
        <v>0</v>
      </c>
      <c r="P2294" s="4">
        <v>99.6</v>
      </c>
      <c r="Q2294" s="15">
        <v>9001.06</v>
      </c>
      <c r="R2294" s="15">
        <v>52744.37</v>
      </c>
      <c r="S2294" s="15">
        <v>40850.57</v>
      </c>
      <c r="T2294" s="15">
        <v>2354859.91</v>
      </c>
      <c r="U2294" s="22">
        <f t="shared" si="175"/>
        <v>2106105.1900000004</v>
      </c>
      <c r="V2294" s="23">
        <f t="shared" si="176"/>
        <v>0.10563461501198164</v>
      </c>
      <c r="W2294" s="24">
        <f>Parametros!$B$4*H2294+Parametros!$B$5*K2294*100+Parametros!$B$6*P2294+Parametros!$B$7*(1-L2294)*100</f>
        <v>94.4315</v>
      </c>
      <c r="X2294" s="16">
        <f>INDEX('Tasa Referencia'!$B$2:$B$37,MATCH(B2294,'Tasa Referencia'!$A$2:$A$37,0))</f>
        <v>8.8900000000000007E-2</v>
      </c>
      <c r="Y2294" s="16">
        <f>INDEX('Catalogo Proveedores'!$N$2:$N$101,MATCH(A2294,'Catalogo Proveedores'!$A$2:$A$101,0))</f>
        <v>6.2700000000000006E-2</v>
      </c>
      <c r="Z2294" s="14">
        <v>-3.81E-3</v>
      </c>
      <c r="AA2294" s="16">
        <f t="shared" si="177"/>
        <v>0.14779</v>
      </c>
      <c r="AB2294" s="25">
        <f t="shared" si="178"/>
        <v>1.1552753024698825E-2</v>
      </c>
      <c r="AC2294" s="23">
        <f t="shared" si="179"/>
        <v>9.4081861987282814E-2</v>
      </c>
    </row>
    <row r="2295" spans="1:29" x14ac:dyDescent="0.3">
      <c r="A2295" s="4" t="s">
        <v>203</v>
      </c>
      <c r="B2295" s="18">
        <v>45689</v>
      </c>
      <c r="C2295" s="4" t="s">
        <v>282</v>
      </c>
      <c r="D2295" s="4">
        <v>2</v>
      </c>
      <c r="E2295" s="15">
        <v>2110454.5</v>
      </c>
      <c r="F2295" s="19">
        <v>1.1722999999999999</v>
      </c>
      <c r="G2295" s="20">
        <v>0</v>
      </c>
      <c r="H2295" s="4">
        <v>89</v>
      </c>
      <c r="I2295" s="4">
        <v>10</v>
      </c>
      <c r="J2295" s="4">
        <v>1</v>
      </c>
      <c r="K2295" s="21">
        <v>0.9365</v>
      </c>
      <c r="L2295" s="21">
        <v>4.1099999999999998E-2</v>
      </c>
      <c r="M2295" s="4">
        <v>0</v>
      </c>
      <c r="N2295" s="4">
        <v>0</v>
      </c>
      <c r="O2295" s="4">
        <v>0</v>
      </c>
      <c r="P2295" s="4">
        <v>94</v>
      </c>
      <c r="Q2295" s="15">
        <v>0</v>
      </c>
      <c r="R2295" s="15">
        <v>30171.06</v>
      </c>
      <c r="S2295" s="15">
        <v>30240.44</v>
      </c>
      <c r="T2295" s="15">
        <v>2492830.25</v>
      </c>
      <c r="U2295" s="22">
        <f t="shared" si="175"/>
        <v>2110385.12</v>
      </c>
      <c r="V2295" s="23">
        <f t="shared" si="176"/>
        <v>0.15341803959575662</v>
      </c>
      <c r="W2295" s="24">
        <f>Parametros!$B$4*H2295+Parametros!$B$5*K2295*100+Parametros!$B$6*P2295+Parametros!$B$7*(1-L2295)*100</f>
        <v>92.4285</v>
      </c>
      <c r="X2295" s="16">
        <f>INDEX('Tasa Referencia'!$B$2:$B$37,MATCH(B2295,'Tasa Referencia'!$A$2:$A$37,0))</f>
        <v>8.8300000000000003E-2</v>
      </c>
      <c r="Y2295" s="16">
        <f>INDEX('Catalogo Proveedores'!$N$2:$N$101,MATCH(A2295,'Catalogo Proveedores'!$A$2:$A$101,0))</f>
        <v>6.2700000000000006E-2</v>
      </c>
      <c r="Z2295" s="14">
        <v>-6.2199999999999998E-3</v>
      </c>
      <c r="AA2295" s="16">
        <f t="shared" si="177"/>
        <v>0.14478000000000002</v>
      </c>
      <c r="AB2295" s="25">
        <f t="shared" si="178"/>
        <v>1.1331426272986667E-2</v>
      </c>
      <c r="AC2295" s="23">
        <f t="shared" si="179"/>
        <v>0.14208661332276995</v>
      </c>
    </row>
    <row r="2296" spans="1:29" x14ac:dyDescent="0.3">
      <c r="A2296" s="4" t="s">
        <v>203</v>
      </c>
      <c r="B2296" s="18">
        <v>45717</v>
      </c>
      <c r="C2296" s="4" t="s">
        <v>282</v>
      </c>
      <c r="D2296" s="4">
        <v>3</v>
      </c>
      <c r="E2296" s="15">
        <v>2310185.11</v>
      </c>
      <c r="F2296" s="19">
        <v>1.1722999999999999</v>
      </c>
      <c r="G2296" s="20">
        <v>0</v>
      </c>
      <c r="H2296" s="4">
        <v>86.1</v>
      </c>
      <c r="I2296" s="4">
        <v>15</v>
      </c>
      <c r="J2296" s="4">
        <v>4</v>
      </c>
      <c r="K2296" s="21">
        <v>0.74960000000000004</v>
      </c>
      <c r="L2296" s="21">
        <v>3.5400000000000001E-2</v>
      </c>
      <c r="M2296" s="4">
        <v>2</v>
      </c>
      <c r="N2296" s="4">
        <v>1</v>
      </c>
      <c r="O2296" s="4">
        <v>2.8</v>
      </c>
      <c r="P2296" s="4">
        <v>95.3</v>
      </c>
      <c r="Q2296" s="15">
        <v>57623.519999999997</v>
      </c>
      <c r="R2296" s="15">
        <v>48722.17</v>
      </c>
      <c r="S2296" s="15">
        <v>43024.11</v>
      </c>
      <c r="T2296" s="15">
        <v>2370238.02</v>
      </c>
      <c r="U2296" s="22">
        <f t="shared" si="175"/>
        <v>2373506.69</v>
      </c>
      <c r="V2296" s="23">
        <f t="shared" si="176"/>
        <v>-1.3790471557788638E-3</v>
      </c>
      <c r="W2296" s="24">
        <f>Parametros!$B$4*H2296+Parametros!$B$5*K2296*100+Parametros!$B$6*P2296+Parametros!$B$7*(1-L2296)*100</f>
        <v>86.151999999999987</v>
      </c>
      <c r="X2296" s="16">
        <f>INDEX('Tasa Referencia'!$B$2:$B$37,MATCH(B2296,'Tasa Referencia'!$A$2:$A$37,0))</f>
        <v>8.6800000000000002E-2</v>
      </c>
      <c r="Y2296" s="16">
        <f>INDEX('Catalogo Proveedores'!$N$2:$N$101,MATCH(A2296,'Catalogo Proveedores'!$A$2:$A$101,0))</f>
        <v>6.2700000000000006E-2</v>
      </c>
      <c r="Z2296" s="14">
        <v>-3.4299999999999999E-3</v>
      </c>
      <c r="AA2296" s="16">
        <f t="shared" si="177"/>
        <v>0.14607000000000003</v>
      </c>
      <c r="AB2296" s="25">
        <f t="shared" si="178"/>
        <v>1.142634583704627E-2</v>
      </c>
      <c r="AC2296" s="23">
        <f t="shared" si="179"/>
        <v>-1.2805392992825133E-2</v>
      </c>
    </row>
    <row r="2297" spans="1:29" x14ac:dyDescent="0.3">
      <c r="A2297" s="4" t="s">
        <v>203</v>
      </c>
      <c r="B2297" s="18">
        <v>45748</v>
      </c>
      <c r="C2297" s="4" t="s">
        <v>282</v>
      </c>
      <c r="D2297" s="4">
        <v>4</v>
      </c>
      <c r="E2297" s="15">
        <v>2416540.81</v>
      </c>
      <c r="F2297" s="19">
        <v>1.1722999999999999</v>
      </c>
      <c r="G2297" s="20">
        <v>0</v>
      </c>
      <c r="H2297" s="4">
        <v>85.7</v>
      </c>
      <c r="I2297" s="4">
        <v>16</v>
      </c>
      <c r="J2297" s="4">
        <v>2</v>
      </c>
      <c r="K2297" s="21">
        <v>0.88629999999999998</v>
      </c>
      <c r="L2297" s="21">
        <v>3.1899999999999998E-2</v>
      </c>
      <c r="M2297" s="4">
        <v>2</v>
      </c>
      <c r="N2297" s="4">
        <v>0</v>
      </c>
      <c r="O2297" s="4">
        <v>0</v>
      </c>
      <c r="P2297" s="4">
        <v>94.5</v>
      </c>
      <c r="Q2297" s="15">
        <v>15843.5</v>
      </c>
      <c r="R2297" s="15">
        <v>34961.99</v>
      </c>
      <c r="S2297" s="15">
        <v>32756.75</v>
      </c>
      <c r="T2297" s="15">
        <v>2620395.41</v>
      </c>
      <c r="U2297" s="22">
        <f t="shared" si="175"/>
        <v>2434589.5500000003</v>
      </c>
      <c r="V2297" s="23">
        <f t="shared" si="176"/>
        <v>7.0907565816565016E-2</v>
      </c>
      <c r="W2297" s="24">
        <f>Parametros!$B$4*H2297+Parametros!$B$5*K2297*100+Parametros!$B$6*P2297+Parametros!$B$7*(1-L2297)*100</f>
        <v>90.005499999999998</v>
      </c>
      <c r="X2297" s="16">
        <f>INDEX('Tasa Referencia'!$B$2:$B$37,MATCH(B2297,'Tasa Referencia'!$A$2:$A$37,0))</f>
        <v>8.4000000000000005E-2</v>
      </c>
      <c r="Y2297" s="16">
        <f>INDEX('Catalogo Proveedores'!$N$2:$N$101,MATCH(A2297,'Catalogo Proveedores'!$A$2:$A$101,0))</f>
        <v>6.2700000000000006E-2</v>
      </c>
      <c r="Z2297" s="14">
        <v>-2.5699999999999998E-3</v>
      </c>
      <c r="AA2297" s="16">
        <f t="shared" si="177"/>
        <v>0.14413000000000001</v>
      </c>
      <c r="AB2297" s="25">
        <f t="shared" si="178"/>
        <v>1.1283561431311595E-2</v>
      </c>
      <c r="AC2297" s="23">
        <f t="shared" si="179"/>
        <v>5.9624004385253421E-2</v>
      </c>
    </row>
    <row r="2298" spans="1:29" x14ac:dyDescent="0.3">
      <c r="A2298" s="4" t="s">
        <v>203</v>
      </c>
      <c r="B2298" s="18">
        <v>45778</v>
      </c>
      <c r="C2298" s="4" t="s">
        <v>282</v>
      </c>
      <c r="D2298" s="4">
        <v>5</v>
      </c>
      <c r="E2298" s="15">
        <v>2608737.83</v>
      </c>
      <c r="F2298" s="19">
        <v>1.1722999999999999</v>
      </c>
      <c r="G2298" s="20">
        <v>0</v>
      </c>
      <c r="H2298" s="4">
        <v>86.3</v>
      </c>
      <c r="I2298" s="4">
        <v>13</v>
      </c>
      <c r="J2298" s="4">
        <v>1</v>
      </c>
      <c r="K2298" s="21">
        <v>0.94350000000000001</v>
      </c>
      <c r="L2298" s="21">
        <v>4.2200000000000001E-2</v>
      </c>
      <c r="M2298" s="4">
        <v>0</v>
      </c>
      <c r="N2298" s="4">
        <v>0</v>
      </c>
      <c r="O2298" s="4">
        <v>0</v>
      </c>
      <c r="P2298" s="4">
        <v>89.6</v>
      </c>
      <c r="Q2298" s="15">
        <v>0</v>
      </c>
      <c r="R2298" s="15">
        <v>68353.59</v>
      </c>
      <c r="S2298" s="15">
        <v>38216.29</v>
      </c>
      <c r="T2298" s="15">
        <v>2985675.67</v>
      </c>
      <c r="U2298" s="22">
        <f t="shared" si="175"/>
        <v>2638875.13</v>
      </c>
      <c r="V2298" s="23">
        <f t="shared" si="176"/>
        <v>0.11615479319627509</v>
      </c>
      <c r="W2298" s="24">
        <f>Parametros!$B$4*H2298+Parametros!$B$5*K2298*100+Parametros!$B$6*P2298+Parametros!$B$7*(1-L2298)*100</f>
        <v>90.796999999999997</v>
      </c>
      <c r="X2298" s="16">
        <f>INDEX('Tasa Referencia'!$B$2:$B$37,MATCH(B2298,'Tasa Referencia'!$A$2:$A$37,0))</f>
        <v>8.1699999999999995E-2</v>
      </c>
      <c r="Y2298" s="16">
        <f>INDEX('Catalogo Proveedores'!$N$2:$N$101,MATCH(A2298,'Catalogo Proveedores'!$A$2:$A$101,0))</f>
        <v>6.2700000000000006E-2</v>
      </c>
      <c r="Z2298" s="14">
        <v>-6.4000000000000005E-4</v>
      </c>
      <c r="AA2298" s="16">
        <f t="shared" si="177"/>
        <v>0.14376</v>
      </c>
      <c r="AB2298" s="25">
        <f t="shared" si="178"/>
        <v>1.1256304156532115E-2</v>
      </c>
      <c r="AC2298" s="23">
        <f t="shared" si="179"/>
        <v>0.10489848903974297</v>
      </c>
    </row>
    <row r="2299" spans="1:29" x14ac:dyDescent="0.3">
      <c r="A2299" s="4" t="s">
        <v>203</v>
      </c>
      <c r="B2299" s="18">
        <v>45809</v>
      </c>
      <c r="C2299" s="4" t="s">
        <v>282</v>
      </c>
      <c r="D2299" s="4">
        <v>6</v>
      </c>
      <c r="E2299" s="15">
        <v>2423271.9900000002</v>
      </c>
      <c r="F2299" s="19">
        <v>1.2258</v>
      </c>
      <c r="G2299" s="20">
        <v>4.5600000000000002E-2</v>
      </c>
      <c r="H2299" s="4">
        <v>85.2</v>
      </c>
      <c r="I2299" s="4">
        <v>15</v>
      </c>
      <c r="J2299" s="4">
        <v>1</v>
      </c>
      <c r="K2299" s="21">
        <v>0.90129999999999999</v>
      </c>
      <c r="L2299" s="21">
        <v>3.5700000000000003E-2</v>
      </c>
      <c r="M2299" s="4">
        <v>0</v>
      </c>
      <c r="N2299" s="4">
        <v>0</v>
      </c>
      <c r="O2299" s="4">
        <v>0</v>
      </c>
      <c r="P2299" s="4">
        <v>99.6</v>
      </c>
      <c r="Q2299" s="15">
        <v>0</v>
      </c>
      <c r="R2299" s="15">
        <v>30365.49</v>
      </c>
      <c r="S2299" s="15">
        <v>30795.72</v>
      </c>
      <c r="T2299" s="15">
        <v>2650270.2799999998</v>
      </c>
      <c r="U2299" s="22">
        <f t="shared" si="175"/>
        <v>2422841.7600000002</v>
      </c>
      <c r="V2299" s="23">
        <f t="shared" si="176"/>
        <v>8.5813330706783444E-2</v>
      </c>
      <c r="W2299" s="24">
        <f>Parametros!$B$4*H2299+Parametros!$B$5*K2299*100+Parametros!$B$6*P2299+Parametros!$B$7*(1-L2299)*100</f>
        <v>91.243499999999997</v>
      </c>
      <c r="X2299" s="16">
        <f>INDEX('Tasa Referencia'!$B$2:$B$37,MATCH(B2299,'Tasa Referencia'!$A$2:$A$37,0))</f>
        <v>8.1600000000000006E-2</v>
      </c>
      <c r="Y2299" s="16">
        <f>INDEX('Catalogo Proveedores'!$N$2:$N$101,MATCH(A2299,'Catalogo Proveedores'!$A$2:$A$101,0))</f>
        <v>6.2700000000000006E-2</v>
      </c>
      <c r="Z2299" s="14">
        <v>3.31E-3</v>
      </c>
      <c r="AA2299" s="16">
        <f t="shared" si="177"/>
        <v>0.14761000000000002</v>
      </c>
      <c r="AB2299" s="25">
        <f t="shared" si="178"/>
        <v>1.1539532503506589E-2</v>
      </c>
      <c r="AC2299" s="23">
        <f t="shared" si="179"/>
        <v>7.4273798203276856E-2</v>
      </c>
    </row>
    <row r="2300" spans="1:29" x14ac:dyDescent="0.3">
      <c r="A2300" s="4" t="s">
        <v>203</v>
      </c>
      <c r="B2300" s="18">
        <v>45839</v>
      </c>
      <c r="C2300" s="4" t="s">
        <v>282</v>
      </c>
      <c r="D2300" s="4">
        <v>7</v>
      </c>
      <c r="E2300" s="15">
        <v>2451723.6800000002</v>
      </c>
      <c r="F2300" s="19">
        <v>1.2258</v>
      </c>
      <c r="G2300" s="20">
        <v>0</v>
      </c>
      <c r="H2300" s="4">
        <v>87.3</v>
      </c>
      <c r="I2300" s="4">
        <v>16</v>
      </c>
      <c r="J2300" s="4">
        <v>2</v>
      </c>
      <c r="K2300" s="21">
        <v>0.85629999999999995</v>
      </c>
      <c r="L2300" s="21">
        <v>7.1599999999999997E-2</v>
      </c>
      <c r="M2300" s="4">
        <v>0</v>
      </c>
      <c r="N2300" s="4">
        <v>1</v>
      </c>
      <c r="O2300" s="4">
        <v>50.8</v>
      </c>
      <c r="P2300" s="4">
        <v>95.3</v>
      </c>
      <c r="Q2300" s="15">
        <v>393974.14</v>
      </c>
      <c r="R2300" s="15">
        <v>113616.66</v>
      </c>
      <c r="S2300" s="15">
        <v>62457.14</v>
      </c>
      <c r="T2300" s="15">
        <v>2682936.14</v>
      </c>
      <c r="U2300" s="22">
        <f t="shared" si="175"/>
        <v>2896857.3400000003</v>
      </c>
      <c r="V2300" s="23">
        <f t="shared" si="176"/>
        <v>-7.9733988748610388E-2</v>
      </c>
      <c r="W2300" s="24">
        <f>Parametros!$B$4*H2300+Parametros!$B$5*K2300*100+Parametros!$B$6*P2300+Parametros!$B$7*(1-L2300)*100</f>
        <v>89.22999999999999</v>
      </c>
      <c r="X2300" s="16">
        <f>INDEX('Tasa Referencia'!$B$2:$B$37,MATCH(B2300,'Tasa Referencia'!$A$2:$A$37,0))</f>
        <v>8.0699999999999994E-2</v>
      </c>
      <c r="Y2300" s="16">
        <f>INDEX('Catalogo Proveedores'!$N$2:$N$101,MATCH(A2300,'Catalogo Proveedores'!$A$2:$A$101,0))</f>
        <v>6.2700000000000006E-2</v>
      </c>
      <c r="Z2300" s="14">
        <v>6.2599999999999999E-3</v>
      </c>
      <c r="AA2300" s="16">
        <f t="shared" si="177"/>
        <v>0.14965999999999999</v>
      </c>
      <c r="AB2300" s="25">
        <f t="shared" si="178"/>
        <v>1.1689987231972232E-2</v>
      </c>
      <c r="AC2300" s="23">
        <f t="shared" si="179"/>
        <v>-9.142397598058262E-2</v>
      </c>
    </row>
    <row r="2301" spans="1:29" x14ac:dyDescent="0.3">
      <c r="A2301" s="4" t="s">
        <v>203</v>
      </c>
      <c r="B2301" s="18">
        <v>45870</v>
      </c>
      <c r="C2301" s="4" t="s">
        <v>282</v>
      </c>
      <c r="D2301" s="4">
        <v>8</v>
      </c>
      <c r="E2301" s="15">
        <v>2225017.0099999998</v>
      </c>
      <c r="F2301" s="19">
        <v>1.2258</v>
      </c>
      <c r="G2301" s="20">
        <v>0</v>
      </c>
      <c r="H2301" s="4">
        <v>87.5</v>
      </c>
      <c r="I2301" s="4">
        <v>15</v>
      </c>
      <c r="J2301" s="4">
        <v>1</v>
      </c>
      <c r="K2301" s="21">
        <v>0.95709999999999995</v>
      </c>
      <c r="L2301" s="21">
        <v>6.3899999999999998E-2</v>
      </c>
      <c r="M2301" s="4">
        <v>2</v>
      </c>
      <c r="N2301" s="4">
        <v>0</v>
      </c>
      <c r="O2301" s="4">
        <v>0</v>
      </c>
      <c r="P2301" s="4">
        <v>98.1</v>
      </c>
      <c r="Q2301" s="15">
        <v>62601.95</v>
      </c>
      <c r="R2301" s="15">
        <v>79211.53</v>
      </c>
      <c r="S2301" s="15">
        <v>47097.21</v>
      </c>
      <c r="T2301" s="15">
        <v>2469649.31</v>
      </c>
      <c r="U2301" s="22">
        <f t="shared" si="175"/>
        <v>2319733.2799999998</v>
      </c>
      <c r="V2301" s="23">
        <f t="shared" si="176"/>
        <v>6.0703367637245736E-2</v>
      </c>
      <c r="W2301" s="24">
        <f>Parametros!$B$4*H2301+Parametros!$B$5*K2301*100+Parametros!$B$6*P2301+Parametros!$B$7*(1-L2301)*100</f>
        <v>92.999499999999998</v>
      </c>
      <c r="X2301" s="16">
        <f>INDEX('Tasa Referencia'!$B$2:$B$37,MATCH(B2301,'Tasa Referencia'!$A$2:$A$37,0))</f>
        <v>7.7399999999999997E-2</v>
      </c>
      <c r="Y2301" s="16">
        <f>INDEX('Catalogo Proveedores'!$N$2:$N$101,MATCH(A2301,'Catalogo Proveedores'!$A$2:$A$101,0))</f>
        <v>6.2700000000000006E-2</v>
      </c>
      <c r="Z2301" s="14">
        <v>8.3000000000000001E-4</v>
      </c>
      <c r="AA2301" s="16">
        <f t="shared" si="177"/>
        <v>0.14093</v>
      </c>
      <c r="AB2301" s="25">
        <f t="shared" si="178"/>
        <v>1.1047555091071803E-2</v>
      </c>
      <c r="AC2301" s="23">
        <f t="shared" si="179"/>
        <v>4.9655812546173933E-2</v>
      </c>
    </row>
    <row r="2302" spans="1:29" x14ac:dyDescent="0.3">
      <c r="A2302" s="4" t="s">
        <v>203</v>
      </c>
      <c r="B2302" s="18">
        <v>45901</v>
      </c>
      <c r="C2302" s="4" t="s">
        <v>282</v>
      </c>
      <c r="D2302" s="4">
        <v>9</v>
      </c>
      <c r="E2302" s="15">
        <v>2315017.5099999998</v>
      </c>
      <c r="F2302" s="19">
        <v>1.2258</v>
      </c>
      <c r="G2302" s="20">
        <v>0</v>
      </c>
      <c r="H2302" s="4">
        <v>91.2</v>
      </c>
      <c r="I2302" s="4">
        <v>15</v>
      </c>
      <c r="J2302" s="4">
        <v>1</v>
      </c>
      <c r="K2302" s="21">
        <v>0.94379999999999997</v>
      </c>
      <c r="L2302" s="21">
        <v>5.0599999999999999E-2</v>
      </c>
      <c r="M2302" s="4">
        <v>1</v>
      </c>
      <c r="N2302" s="4">
        <v>0</v>
      </c>
      <c r="O2302" s="4">
        <v>0</v>
      </c>
      <c r="P2302" s="4">
        <v>88.2</v>
      </c>
      <c r="Q2302" s="15">
        <v>27388.13</v>
      </c>
      <c r="R2302" s="15">
        <v>81549.94</v>
      </c>
      <c r="S2302" s="15">
        <v>39750.269999999997</v>
      </c>
      <c r="T2302" s="15">
        <v>2747011.68</v>
      </c>
      <c r="U2302" s="22">
        <f t="shared" si="175"/>
        <v>2384205.3099999996</v>
      </c>
      <c r="V2302" s="23">
        <f t="shared" si="176"/>
        <v>0.13207310789446683</v>
      </c>
      <c r="W2302" s="24">
        <f>Parametros!$B$4*H2302+Parametros!$B$5*K2302*100+Parametros!$B$6*P2302+Parametros!$B$7*(1-L2302)*100</f>
        <v>92.114999999999995</v>
      </c>
      <c r="X2302" s="16">
        <f>INDEX('Tasa Referencia'!$B$2:$B$37,MATCH(B2302,'Tasa Referencia'!$A$2:$A$37,0))</f>
        <v>7.4899999999999994E-2</v>
      </c>
      <c r="Y2302" s="16">
        <f>INDEX('Catalogo Proveedores'!$N$2:$N$101,MATCH(A2302,'Catalogo Proveedores'!$A$2:$A$101,0))</f>
        <v>6.2700000000000006E-2</v>
      </c>
      <c r="Z2302" s="14">
        <v>-1.2E-4</v>
      </c>
      <c r="AA2302" s="16">
        <f t="shared" si="177"/>
        <v>0.13747999999999999</v>
      </c>
      <c r="AB2302" s="25">
        <f t="shared" si="178"/>
        <v>1.0792430053477631E-2</v>
      </c>
      <c r="AC2302" s="23">
        <f t="shared" si="179"/>
        <v>0.1212806778409892</v>
      </c>
    </row>
    <row r="2303" spans="1:29" x14ac:dyDescent="0.3">
      <c r="A2303" s="4" t="s">
        <v>203</v>
      </c>
      <c r="B2303" s="18">
        <v>45931</v>
      </c>
      <c r="C2303" s="4" t="s">
        <v>282</v>
      </c>
      <c r="D2303" s="4">
        <v>10</v>
      </c>
      <c r="E2303" s="15">
        <v>2150549.2200000002</v>
      </c>
      <c r="F2303" s="19">
        <v>1.2258</v>
      </c>
      <c r="G2303" s="20">
        <v>0</v>
      </c>
      <c r="H2303" s="4">
        <v>91.8</v>
      </c>
      <c r="I2303" s="4">
        <v>12</v>
      </c>
      <c r="J2303" s="4">
        <v>2</v>
      </c>
      <c r="K2303" s="21">
        <v>0.86219999999999997</v>
      </c>
      <c r="L2303" s="21">
        <v>3.5099999999999999E-2</v>
      </c>
      <c r="M2303" s="4">
        <v>1</v>
      </c>
      <c r="N2303" s="4">
        <v>0</v>
      </c>
      <c r="O2303" s="4">
        <v>0</v>
      </c>
      <c r="P2303" s="4">
        <v>95.4</v>
      </c>
      <c r="Q2303" s="15">
        <v>15110.07</v>
      </c>
      <c r="R2303" s="15">
        <v>43056.17</v>
      </c>
      <c r="S2303" s="15">
        <v>31273.52</v>
      </c>
      <c r="T2303" s="15">
        <v>2353569.13</v>
      </c>
      <c r="U2303" s="22">
        <f t="shared" si="175"/>
        <v>2177441.94</v>
      </c>
      <c r="V2303" s="23">
        <f t="shared" si="176"/>
        <v>7.4834084010950611E-2</v>
      </c>
      <c r="W2303" s="24">
        <f>Parametros!$B$4*H2303+Parametros!$B$5*K2303*100+Parametros!$B$6*P2303+Parametros!$B$7*(1-L2303)*100</f>
        <v>91.549499999999995</v>
      </c>
      <c r="X2303" s="16">
        <f>INDEX('Tasa Referencia'!$B$2:$B$37,MATCH(B2303,'Tasa Referencia'!$A$2:$A$37,0))</f>
        <v>7.4300000000000005E-2</v>
      </c>
      <c r="Y2303" s="16">
        <f>INDEX('Catalogo Proveedores'!$N$2:$N$101,MATCH(A2303,'Catalogo Proveedores'!$A$2:$A$101,0))</f>
        <v>6.2700000000000006E-2</v>
      </c>
      <c r="Z2303" s="14">
        <v>-3.46E-3</v>
      </c>
      <c r="AA2303" s="16">
        <f t="shared" si="177"/>
        <v>0.13354000000000002</v>
      </c>
      <c r="AB2303" s="25">
        <f t="shared" si="178"/>
        <v>1.0500200831206064E-2</v>
      </c>
      <c r="AC2303" s="23">
        <f t="shared" si="179"/>
        <v>6.4333883179744547E-2</v>
      </c>
    </row>
    <row r="2304" spans="1:29" x14ac:dyDescent="0.3">
      <c r="A2304" s="4" t="s">
        <v>203</v>
      </c>
      <c r="B2304" s="18">
        <v>45962</v>
      </c>
      <c r="C2304" s="4" t="s">
        <v>282</v>
      </c>
      <c r="D2304" s="4">
        <v>11</v>
      </c>
      <c r="E2304" s="15">
        <v>2146732.64</v>
      </c>
      <c r="F2304" s="19">
        <v>1.2258</v>
      </c>
      <c r="G2304" s="20">
        <v>0</v>
      </c>
      <c r="H2304" s="4">
        <v>90.3</v>
      </c>
      <c r="I2304" s="4">
        <v>11</v>
      </c>
      <c r="J2304" s="4">
        <v>1</v>
      </c>
      <c r="K2304" s="21">
        <v>0.91969999999999996</v>
      </c>
      <c r="L2304" s="21">
        <v>2.3599999999999999E-2</v>
      </c>
      <c r="M2304" s="4">
        <v>0</v>
      </c>
      <c r="N2304" s="4">
        <v>0</v>
      </c>
      <c r="O2304" s="4">
        <v>0</v>
      </c>
      <c r="P2304" s="4">
        <v>94.7</v>
      </c>
      <c r="Q2304" s="15">
        <v>0</v>
      </c>
      <c r="R2304" s="15">
        <v>24223.599999999999</v>
      </c>
      <c r="S2304" s="15">
        <v>19465.580000000002</v>
      </c>
      <c r="T2304" s="15">
        <v>2482622.91</v>
      </c>
      <c r="U2304" s="22">
        <f t="shared" si="175"/>
        <v>2151490.66</v>
      </c>
      <c r="V2304" s="23">
        <f t="shared" si="176"/>
        <v>0.13338000252321847</v>
      </c>
      <c r="W2304" s="24">
        <f>Parametros!$B$4*H2304+Parametros!$B$5*K2304*100+Parametros!$B$6*P2304+Parametros!$B$7*(1-L2304)*100</f>
        <v>92.781999999999996</v>
      </c>
      <c r="X2304" s="16">
        <f>INDEX('Tasa Referencia'!$B$2:$B$37,MATCH(B2304,'Tasa Referencia'!$A$2:$A$37,0))</f>
        <v>7.2800000000000004E-2</v>
      </c>
      <c r="Y2304" s="16">
        <f>INDEX('Catalogo Proveedores'!$N$2:$N$101,MATCH(A2304,'Catalogo Proveedores'!$A$2:$A$101,0))</f>
        <v>6.2700000000000006E-2</v>
      </c>
      <c r="Z2304" s="14">
        <v>-1.2E-4</v>
      </c>
      <c r="AA2304" s="16">
        <f t="shared" si="177"/>
        <v>0.13538</v>
      </c>
      <c r="AB2304" s="25">
        <f t="shared" si="178"/>
        <v>1.0636789049057294E-2</v>
      </c>
      <c r="AC2304" s="23">
        <f t="shared" si="179"/>
        <v>0.12274321347416117</v>
      </c>
    </row>
    <row r="2305" spans="1:29" x14ac:dyDescent="0.3">
      <c r="A2305" s="4" t="s">
        <v>203</v>
      </c>
      <c r="B2305" s="18">
        <v>45992</v>
      </c>
      <c r="C2305" s="4" t="s">
        <v>282</v>
      </c>
      <c r="D2305" s="4">
        <v>12</v>
      </c>
      <c r="E2305" s="15">
        <v>2059430.06</v>
      </c>
      <c r="F2305" s="19">
        <v>1.2258</v>
      </c>
      <c r="G2305" s="20">
        <v>0</v>
      </c>
      <c r="H2305" s="4">
        <v>87.3</v>
      </c>
      <c r="I2305" s="4">
        <v>14</v>
      </c>
      <c r="J2305" s="4">
        <v>1</v>
      </c>
      <c r="K2305" s="21">
        <v>0.91720000000000002</v>
      </c>
      <c r="L2305" s="21">
        <v>5.4699999999999999E-2</v>
      </c>
      <c r="M2305" s="4">
        <v>2</v>
      </c>
      <c r="N2305" s="4">
        <v>1</v>
      </c>
      <c r="O2305" s="4">
        <v>9.9</v>
      </c>
      <c r="P2305" s="4">
        <v>100</v>
      </c>
      <c r="Q2305" s="15">
        <v>131377.89000000001</v>
      </c>
      <c r="R2305" s="15">
        <v>43577.03</v>
      </c>
      <c r="S2305" s="15">
        <v>37908.050000000003</v>
      </c>
      <c r="T2305" s="15">
        <v>2257648.62</v>
      </c>
      <c r="U2305" s="22">
        <f t="shared" si="175"/>
        <v>2196476.9300000002</v>
      </c>
      <c r="V2305" s="23">
        <f t="shared" si="176"/>
        <v>2.7095310341075107E-2</v>
      </c>
      <c r="W2305" s="24">
        <f>Parametros!$B$4*H2305+Parametros!$B$5*K2305*100+Parametros!$B$6*P2305+Parametros!$B$7*(1-L2305)*100</f>
        <v>92.250500000000002</v>
      </c>
      <c r="X2305" s="16">
        <f>INDEX('Tasa Referencia'!$B$2:$B$37,MATCH(B2305,'Tasa Referencia'!$A$2:$A$37,0))</f>
        <v>6.9599999999999995E-2</v>
      </c>
      <c r="Y2305" s="16">
        <f>INDEX('Catalogo Proveedores'!$N$2:$N$101,MATCH(A2305,'Catalogo Proveedores'!$A$2:$A$101,0))</f>
        <v>6.2700000000000006E-2</v>
      </c>
      <c r="Z2305" s="14">
        <v>5.8E-4</v>
      </c>
      <c r="AA2305" s="16">
        <f t="shared" si="177"/>
        <v>0.13288</v>
      </c>
      <c r="AB2305" s="25">
        <f t="shared" si="178"/>
        <v>1.0451157702465741E-2</v>
      </c>
      <c r="AC2305" s="23">
        <f t="shared" si="179"/>
        <v>1.6644152638609366E-2</v>
      </c>
    </row>
    <row r="2306" spans="1:29" x14ac:dyDescent="0.3">
      <c r="A2306" s="4" t="s">
        <v>205</v>
      </c>
      <c r="B2306" s="18">
        <v>44927</v>
      </c>
      <c r="C2306" s="4" t="s">
        <v>279</v>
      </c>
      <c r="D2306" s="4">
        <v>1</v>
      </c>
      <c r="E2306" s="15">
        <v>2864858.02</v>
      </c>
      <c r="F2306" s="19">
        <v>1</v>
      </c>
      <c r="G2306" s="20">
        <v>0</v>
      </c>
      <c r="H2306" s="4">
        <v>80.099999999999994</v>
      </c>
      <c r="I2306" s="4">
        <v>17</v>
      </c>
      <c r="J2306" s="4">
        <v>6</v>
      </c>
      <c r="K2306" s="21">
        <v>0.61899999999999999</v>
      </c>
      <c r="L2306" s="21">
        <v>7.9399999999999998E-2</v>
      </c>
      <c r="M2306" s="4">
        <v>4</v>
      </c>
      <c r="N2306" s="4">
        <v>0</v>
      </c>
      <c r="O2306" s="4">
        <v>0</v>
      </c>
      <c r="P2306" s="4">
        <v>87.3</v>
      </c>
      <c r="Q2306" s="15">
        <v>200424.32000000001</v>
      </c>
      <c r="R2306" s="15">
        <v>142733.62</v>
      </c>
      <c r="S2306" s="15">
        <v>102634.43</v>
      </c>
      <c r="T2306" s="15">
        <v>2801949.47</v>
      </c>
      <c r="U2306" s="22">
        <f t="shared" ref="U2306:U2369" si="180">E2306+Q2306+R2306-S2306</f>
        <v>3105381.53</v>
      </c>
      <c r="V2306" s="23">
        <f t="shared" ref="V2306:V2369" si="181">IF(T2306=0,0,(T2306-U2306)/T2306)</f>
        <v>-0.1082931948804914</v>
      </c>
      <c r="W2306" s="24">
        <f>Parametros!$B$4*H2306+Parametros!$B$5*K2306*100+Parametros!$B$6*P2306+Parametros!$B$7*(1-L2306)*100</f>
        <v>77.873999999999995</v>
      </c>
      <c r="X2306" s="16">
        <f>INDEX('Tasa Referencia'!$B$2:$B$37,MATCH(B2306,'Tasa Referencia'!$A$2:$A$37,0))</f>
        <v>0.1125</v>
      </c>
      <c r="Y2306" s="16">
        <f>INDEX('Catalogo Proveedores'!$N$2:$N$101,MATCH(A2306,'Catalogo Proveedores'!$A$2:$A$101,0))</f>
        <v>3.1E-2</v>
      </c>
      <c r="Z2306" s="14">
        <v>4.2999999999999999E-4</v>
      </c>
      <c r="AA2306" s="16">
        <f t="shared" ref="AA2306:AA2369" si="182">X2306+Y2306+Z2306</f>
        <v>0.14393000000000003</v>
      </c>
      <c r="AB2306" s="25">
        <f t="shared" ref="AB2306:AB2369" si="183">(1+AA2306)^(1/12)-1</f>
        <v>1.1268828772819983E-2</v>
      </c>
      <c r="AC2306" s="23">
        <f t="shared" ref="AC2306:AC2369" si="184">V2306-AB2306</f>
        <v>-0.11956202365331138</v>
      </c>
    </row>
    <row r="2307" spans="1:29" x14ac:dyDescent="0.3">
      <c r="A2307" s="4" t="s">
        <v>205</v>
      </c>
      <c r="B2307" s="18">
        <v>44958</v>
      </c>
      <c r="C2307" s="4" t="s">
        <v>279</v>
      </c>
      <c r="D2307" s="4">
        <v>2</v>
      </c>
      <c r="E2307" s="15">
        <v>2812553.49</v>
      </c>
      <c r="F2307" s="19">
        <v>1</v>
      </c>
      <c r="G2307" s="20">
        <v>0</v>
      </c>
      <c r="H2307" s="4">
        <v>84.1</v>
      </c>
      <c r="I2307" s="4">
        <v>12</v>
      </c>
      <c r="J2307" s="4">
        <v>2</v>
      </c>
      <c r="K2307" s="21">
        <v>0.82120000000000004</v>
      </c>
      <c r="L2307" s="21">
        <v>9.01E-2</v>
      </c>
      <c r="M2307" s="4">
        <v>0</v>
      </c>
      <c r="N2307" s="4">
        <v>0</v>
      </c>
      <c r="O2307" s="4">
        <v>0</v>
      </c>
      <c r="P2307" s="4">
        <v>88.7</v>
      </c>
      <c r="Q2307" s="15">
        <v>0</v>
      </c>
      <c r="R2307" s="15">
        <v>141009.06</v>
      </c>
      <c r="S2307" s="15">
        <v>87272.39</v>
      </c>
      <c r="T2307" s="15">
        <v>3106679.62</v>
      </c>
      <c r="U2307" s="22">
        <f t="shared" si="180"/>
        <v>2866290.16</v>
      </c>
      <c r="V2307" s="23">
        <f t="shared" si="181"/>
        <v>7.7378258914255205E-2</v>
      </c>
      <c r="W2307" s="24">
        <f>Parametros!$B$4*H2307+Parametros!$B$5*K2307*100+Parametros!$B$6*P2307+Parametros!$B$7*(1-L2307)*100</f>
        <v>85.459500000000006</v>
      </c>
      <c r="X2307" s="16">
        <f>INDEX('Tasa Referencia'!$B$2:$B$37,MATCH(B2307,'Tasa Referencia'!$A$2:$A$37,0))</f>
        <v>0.11409999999999999</v>
      </c>
      <c r="Y2307" s="16">
        <f>INDEX('Catalogo Proveedores'!$N$2:$N$101,MATCH(A2307,'Catalogo Proveedores'!$A$2:$A$101,0))</f>
        <v>3.1E-2</v>
      </c>
      <c r="Z2307" s="14">
        <v>8.5999999999999998E-4</v>
      </c>
      <c r="AA2307" s="16">
        <f t="shared" si="182"/>
        <v>0.14596000000000001</v>
      </c>
      <c r="AB2307" s="25">
        <f t="shared" si="183"/>
        <v>1.1418255741281635E-2</v>
      </c>
      <c r="AC2307" s="23">
        <f t="shared" si="184"/>
        <v>6.5960003172973569E-2</v>
      </c>
    </row>
    <row r="2308" spans="1:29" x14ac:dyDescent="0.3">
      <c r="A2308" s="4" t="s">
        <v>205</v>
      </c>
      <c r="B2308" s="18">
        <v>44986</v>
      </c>
      <c r="C2308" s="4" t="s">
        <v>279</v>
      </c>
      <c r="D2308" s="4">
        <v>3</v>
      </c>
      <c r="E2308" s="15">
        <v>2939438.13</v>
      </c>
      <c r="F2308" s="19">
        <v>1.069</v>
      </c>
      <c r="G2308" s="20">
        <v>6.9000000000000006E-2</v>
      </c>
      <c r="H2308" s="4">
        <v>85.3</v>
      </c>
      <c r="I2308" s="4">
        <v>12</v>
      </c>
      <c r="J2308" s="4">
        <v>2</v>
      </c>
      <c r="K2308" s="21">
        <v>0.81479999999999997</v>
      </c>
      <c r="L2308" s="21">
        <v>5.0599999999999999E-2</v>
      </c>
      <c r="M2308" s="4">
        <v>1</v>
      </c>
      <c r="N2308" s="4">
        <v>0</v>
      </c>
      <c r="O2308" s="4">
        <v>0</v>
      </c>
      <c r="P2308" s="4">
        <v>89.2</v>
      </c>
      <c r="Q2308" s="15">
        <v>88931.03</v>
      </c>
      <c r="R2308" s="15">
        <v>76646.25</v>
      </c>
      <c r="S2308" s="15">
        <v>56416.45</v>
      </c>
      <c r="T2308" s="15">
        <v>3433742.44</v>
      </c>
      <c r="U2308" s="22">
        <f t="shared" si="180"/>
        <v>3048598.9599999995</v>
      </c>
      <c r="V2308" s="23">
        <f t="shared" si="181"/>
        <v>0.11216434742263326</v>
      </c>
      <c r="W2308" s="24">
        <f>Parametros!$B$4*H2308+Parametros!$B$5*K2308*100+Parametros!$B$6*P2308+Parametros!$B$7*(1-L2308)*100</f>
        <v>86.38</v>
      </c>
      <c r="X2308" s="16">
        <f>INDEX('Tasa Referencia'!$B$2:$B$37,MATCH(B2308,'Tasa Referencia'!$A$2:$A$37,0))</f>
        <v>0.114</v>
      </c>
      <c r="Y2308" s="16">
        <f>INDEX('Catalogo Proveedores'!$N$2:$N$101,MATCH(A2308,'Catalogo Proveedores'!$A$2:$A$101,0))</f>
        <v>3.1E-2</v>
      </c>
      <c r="Z2308" s="14">
        <v>1.09E-3</v>
      </c>
      <c r="AA2308" s="16">
        <f t="shared" si="182"/>
        <v>0.14609000000000003</v>
      </c>
      <c r="AB2308" s="25">
        <f t="shared" si="183"/>
        <v>1.1427816687076042E-2</v>
      </c>
      <c r="AC2308" s="23">
        <f t="shared" si="184"/>
        <v>0.10073653073555722</v>
      </c>
    </row>
    <row r="2309" spans="1:29" x14ac:dyDescent="0.3">
      <c r="A2309" s="4" t="s">
        <v>205</v>
      </c>
      <c r="B2309" s="18">
        <v>45017</v>
      </c>
      <c r="C2309" s="4" t="s">
        <v>279</v>
      </c>
      <c r="D2309" s="4">
        <v>4</v>
      </c>
      <c r="E2309" s="15">
        <v>2977591.66</v>
      </c>
      <c r="F2309" s="19">
        <v>1.069</v>
      </c>
      <c r="G2309" s="20">
        <v>0</v>
      </c>
      <c r="H2309" s="4">
        <v>82.9</v>
      </c>
      <c r="I2309" s="4">
        <v>12</v>
      </c>
      <c r="J2309" s="4">
        <v>3</v>
      </c>
      <c r="K2309" s="21">
        <v>0.77010000000000001</v>
      </c>
      <c r="L2309" s="21">
        <v>4.5199999999999997E-2</v>
      </c>
      <c r="M2309" s="4">
        <v>1</v>
      </c>
      <c r="N2309" s="4">
        <v>0</v>
      </c>
      <c r="O2309" s="4">
        <v>0</v>
      </c>
      <c r="P2309" s="4">
        <v>82.4</v>
      </c>
      <c r="Q2309" s="15">
        <v>9983.98</v>
      </c>
      <c r="R2309" s="15">
        <v>71745.72</v>
      </c>
      <c r="S2309" s="15">
        <v>58207.19</v>
      </c>
      <c r="T2309" s="15">
        <v>3156236.15</v>
      </c>
      <c r="U2309" s="22">
        <f t="shared" si="180"/>
        <v>3001114.1700000004</v>
      </c>
      <c r="V2309" s="23">
        <f t="shared" si="181"/>
        <v>4.9147773686072101E-2</v>
      </c>
      <c r="W2309" s="24">
        <f>Parametros!$B$4*H2309+Parametros!$B$5*K2309*100+Parametros!$B$6*P2309+Parametros!$B$7*(1-L2309)*100</f>
        <v>82.92</v>
      </c>
      <c r="X2309" s="16">
        <f>INDEX('Tasa Referencia'!$B$2:$B$37,MATCH(B2309,'Tasa Referencia'!$A$2:$A$37,0))</f>
        <v>0.1119</v>
      </c>
      <c r="Y2309" s="16">
        <f>INDEX('Catalogo Proveedores'!$N$2:$N$101,MATCH(A2309,'Catalogo Proveedores'!$A$2:$A$101,0))</f>
        <v>3.1E-2</v>
      </c>
      <c r="Z2309" s="14">
        <v>-4.2199999999999998E-3</v>
      </c>
      <c r="AA2309" s="16">
        <f t="shared" si="182"/>
        <v>0.13868</v>
      </c>
      <c r="AB2309" s="25">
        <f t="shared" si="183"/>
        <v>1.0881249550595884E-2</v>
      </c>
      <c r="AC2309" s="23">
        <f t="shared" si="184"/>
        <v>3.8266524135476217E-2</v>
      </c>
    </row>
    <row r="2310" spans="1:29" x14ac:dyDescent="0.3">
      <c r="A2310" s="4" t="s">
        <v>205</v>
      </c>
      <c r="B2310" s="18">
        <v>45047</v>
      </c>
      <c r="C2310" s="4" t="s">
        <v>279</v>
      </c>
      <c r="D2310" s="4">
        <v>5</v>
      </c>
      <c r="E2310" s="15">
        <v>3497444.24</v>
      </c>
      <c r="F2310" s="19">
        <v>1.069</v>
      </c>
      <c r="G2310" s="20">
        <v>0</v>
      </c>
      <c r="H2310" s="4">
        <v>86</v>
      </c>
      <c r="I2310" s="4">
        <v>14</v>
      </c>
      <c r="J2310" s="4">
        <v>2</v>
      </c>
      <c r="K2310" s="21">
        <v>0.87460000000000004</v>
      </c>
      <c r="L2310" s="21">
        <v>4.7300000000000002E-2</v>
      </c>
      <c r="M2310" s="4">
        <v>2</v>
      </c>
      <c r="N2310" s="4">
        <v>0</v>
      </c>
      <c r="O2310" s="4">
        <v>0</v>
      </c>
      <c r="P2310" s="4">
        <v>85.2</v>
      </c>
      <c r="Q2310" s="15">
        <v>23868.79</v>
      </c>
      <c r="R2310" s="15">
        <v>114170.42</v>
      </c>
      <c r="S2310" s="15">
        <v>63628.26</v>
      </c>
      <c r="T2310" s="15">
        <v>3920227.08</v>
      </c>
      <c r="U2310" s="22">
        <f t="shared" si="180"/>
        <v>3571855.1900000004</v>
      </c>
      <c r="V2310" s="23">
        <f t="shared" si="181"/>
        <v>8.8865232266085892E-2</v>
      </c>
      <c r="W2310" s="24">
        <f>Parametros!$B$4*H2310+Parametros!$B$5*K2310*100+Parametros!$B$6*P2310+Parametros!$B$7*(1-L2310)*100</f>
        <v>87.668499999999995</v>
      </c>
      <c r="X2310" s="16">
        <f>INDEX('Tasa Referencia'!$B$2:$B$37,MATCH(B2310,'Tasa Referencia'!$A$2:$A$37,0))</f>
        <v>0.11210000000000001</v>
      </c>
      <c r="Y2310" s="16">
        <f>INDEX('Catalogo Proveedores'!$N$2:$N$101,MATCH(A2310,'Catalogo Proveedores'!$A$2:$A$101,0))</f>
        <v>3.1E-2</v>
      </c>
      <c r="Z2310" s="14">
        <v>-9.5E-4</v>
      </c>
      <c r="AA2310" s="16">
        <f t="shared" si="182"/>
        <v>0.14215</v>
      </c>
      <c r="AB2310" s="25">
        <f t="shared" si="183"/>
        <v>1.1137603991653089E-2</v>
      </c>
      <c r="AC2310" s="23">
        <f t="shared" si="184"/>
        <v>7.7727628274432803E-2</v>
      </c>
    </row>
    <row r="2311" spans="1:29" x14ac:dyDescent="0.3">
      <c r="A2311" s="4" t="s">
        <v>205</v>
      </c>
      <c r="B2311" s="18">
        <v>45078</v>
      </c>
      <c r="C2311" s="4" t="s">
        <v>279</v>
      </c>
      <c r="D2311" s="4">
        <v>6</v>
      </c>
      <c r="E2311" s="15">
        <v>3022514.97</v>
      </c>
      <c r="F2311" s="19">
        <v>1.069</v>
      </c>
      <c r="G2311" s="20">
        <v>0</v>
      </c>
      <c r="H2311" s="4">
        <v>88.9</v>
      </c>
      <c r="I2311" s="4">
        <v>17</v>
      </c>
      <c r="J2311" s="4">
        <v>3</v>
      </c>
      <c r="K2311" s="21">
        <v>0.80579999999999996</v>
      </c>
      <c r="L2311" s="21">
        <v>5.57E-2</v>
      </c>
      <c r="M2311" s="4">
        <v>2</v>
      </c>
      <c r="N2311" s="4">
        <v>0</v>
      </c>
      <c r="O2311" s="4">
        <v>0</v>
      </c>
      <c r="P2311" s="4">
        <v>87.1</v>
      </c>
      <c r="Q2311" s="15">
        <v>14913.56</v>
      </c>
      <c r="R2311" s="15">
        <v>90309.74</v>
      </c>
      <c r="S2311" s="15">
        <v>68645.070000000007</v>
      </c>
      <c r="T2311" s="15">
        <v>3268696.43</v>
      </c>
      <c r="U2311" s="22">
        <f t="shared" si="180"/>
        <v>3059093.2000000007</v>
      </c>
      <c r="V2311" s="23">
        <f t="shared" si="181"/>
        <v>6.4124409986888717E-2</v>
      </c>
      <c r="W2311" s="24">
        <f>Parametros!$B$4*H2311+Parametros!$B$5*K2311*100+Parametros!$B$6*P2311+Parametros!$B$7*(1-L2311)*100</f>
        <v>86.873500000000007</v>
      </c>
      <c r="X2311" s="16">
        <f>INDEX('Tasa Referencia'!$B$2:$B$37,MATCH(B2311,'Tasa Referencia'!$A$2:$A$37,0))</f>
        <v>0.1119</v>
      </c>
      <c r="Y2311" s="16">
        <f>INDEX('Catalogo Proveedores'!$N$2:$N$101,MATCH(A2311,'Catalogo Proveedores'!$A$2:$A$101,0))</f>
        <v>3.1E-2</v>
      </c>
      <c r="Z2311" s="14">
        <v>1.2E-4</v>
      </c>
      <c r="AA2311" s="16">
        <f t="shared" si="182"/>
        <v>0.14302000000000001</v>
      </c>
      <c r="AB2311" s="25">
        <f t="shared" si="183"/>
        <v>1.1201765350025594E-2</v>
      </c>
      <c r="AC2311" s="23">
        <f t="shared" si="184"/>
        <v>5.2922644636863123E-2</v>
      </c>
    </row>
    <row r="2312" spans="1:29" x14ac:dyDescent="0.3">
      <c r="A2312" s="4" t="s">
        <v>205</v>
      </c>
      <c r="B2312" s="18">
        <v>45108</v>
      </c>
      <c r="C2312" s="4" t="s">
        <v>279</v>
      </c>
      <c r="D2312" s="4">
        <v>7</v>
      </c>
      <c r="E2312" s="15">
        <v>2980190.01</v>
      </c>
      <c r="F2312" s="19">
        <v>1.069</v>
      </c>
      <c r="G2312" s="20">
        <v>0</v>
      </c>
      <c r="H2312" s="4">
        <v>89.4</v>
      </c>
      <c r="I2312" s="4">
        <v>15</v>
      </c>
      <c r="J2312" s="4">
        <v>3</v>
      </c>
      <c r="K2312" s="21">
        <v>0.78259999999999996</v>
      </c>
      <c r="L2312" s="21">
        <v>6.3299999999999995E-2</v>
      </c>
      <c r="M2312" s="4">
        <v>0</v>
      </c>
      <c r="N2312" s="4">
        <v>1</v>
      </c>
      <c r="O2312" s="4">
        <v>4.4000000000000004</v>
      </c>
      <c r="P2312" s="4">
        <v>88.3</v>
      </c>
      <c r="Q2312" s="15">
        <v>40221.120000000003</v>
      </c>
      <c r="R2312" s="15">
        <v>62899.47</v>
      </c>
      <c r="S2312" s="15">
        <v>74468.539999999994</v>
      </c>
      <c r="T2312" s="15">
        <v>3181546.61</v>
      </c>
      <c r="U2312" s="22">
        <f t="shared" si="180"/>
        <v>3008842.06</v>
      </c>
      <c r="V2312" s="23">
        <f t="shared" si="181"/>
        <v>5.4283205990812065E-2</v>
      </c>
      <c r="W2312" s="24">
        <f>Parametros!$B$4*H2312+Parametros!$B$5*K2312*100+Parametros!$B$6*P2312+Parametros!$B$7*(1-L2312)*100</f>
        <v>86.478499999999997</v>
      </c>
      <c r="X2312" s="16">
        <f>INDEX('Tasa Referencia'!$B$2:$B$37,MATCH(B2312,'Tasa Referencia'!$A$2:$A$37,0))</f>
        <v>0.1132</v>
      </c>
      <c r="Y2312" s="16">
        <f>INDEX('Catalogo Proveedores'!$N$2:$N$101,MATCH(A2312,'Catalogo Proveedores'!$A$2:$A$101,0))</f>
        <v>3.1E-2</v>
      </c>
      <c r="Z2312" s="14">
        <v>2.0699999999999998E-3</v>
      </c>
      <c r="AA2312" s="16">
        <f t="shared" si="182"/>
        <v>0.14626999999999998</v>
      </c>
      <c r="AB2312" s="25">
        <f t="shared" si="183"/>
        <v>1.1441053278672175E-2</v>
      </c>
      <c r="AC2312" s="23">
        <f t="shared" si="184"/>
        <v>4.284215271213989E-2</v>
      </c>
    </row>
    <row r="2313" spans="1:29" x14ac:dyDescent="0.3">
      <c r="A2313" s="4" t="s">
        <v>205</v>
      </c>
      <c r="B2313" s="18">
        <v>45139</v>
      </c>
      <c r="C2313" s="4" t="s">
        <v>279</v>
      </c>
      <c r="D2313" s="4">
        <v>8</v>
      </c>
      <c r="E2313" s="15">
        <v>3251506.76</v>
      </c>
      <c r="F2313" s="19">
        <v>1.069</v>
      </c>
      <c r="G2313" s="20">
        <v>0</v>
      </c>
      <c r="H2313" s="4">
        <v>88.8</v>
      </c>
      <c r="I2313" s="4">
        <v>13</v>
      </c>
      <c r="J2313" s="4">
        <v>5</v>
      </c>
      <c r="K2313" s="21">
        <v>0.64929999999999999</v>
      </c>
      <c r="L2313" s="21">
        <v>4.0899999999999999E-2</v>
      </c>
      <c r="M2313" s="4">
        <v>1</v>
      </c>
      <c r="N2313" s="4">
        <v>2</v>
      </c>
      <c r="O2313" s="4">
        <v>37.1</v>
      </c>
      <c r="P2313" s="4">
        <v>86.9</v>
      </c>
      <c r="Q2313" s="15">
        <v>387805.54</v>
      </c>
      <c r="R2313" s="15">
        <v>40326.89</v>
      </c>
      <c r="S2313" s="15">
        <v>72372.81</v>
      </c>
      <c r="T2313" s="15">
        <v>3346399.02</v>
      </c>
      <c r="U2313" s="22">
        <f t="shared" si="180"/>
        <v>3607266.38</v>
      </c>
      <c r="V2313" s="23">
        <f t="shared" si="181"/>
        <v>-7.7954648695779227E-2</v>
      </c>
      <c r="W2313" s="24">
        <f>Parametros!$B$4*H2313+Parametros!$B$5*K2313*100+Parametros!$B$6*P2313+Parametros!$B$7*(1-L2313)*100</f>
        <v>82.325499999999991</v>
      </c>
      <c r="X2313" s="16">
        <f>INDEX('Tasa Referencia'!$B$2:$B$37,MATCH(B2313,'Tasa Referencia'!$A$2:$A$37,0))</f>
        <v>0.1124</v>
      </c>
      <c r="Y2313" s="16">
        <f>INDEX('Catalogo Proveedores'!$N$2:$N$101,MATCH(A2313,'Catalogo Proveedores'!$A$2:$A$101,0))</f>
        <v>3.1E-2</v>
      </c>
      <c r="Z2313" s="14">
        <v>5.5999999999999999E-3</v>
      </c>
      <c r="AA2313" s="16">
        <f t="shared" si="182"/>
        <v>0.14899999999999999</v>
      </c>
      <c r="AB2313" s="25">
        <f t="shared" si="183"/>
        <v>1.1641575009651461E-2</v>
      </c>
      <c r="AC2313" s="23">
        <f t="shared" si="184"/>
        <v>-8.9596223705430689E-2</v>
      </c>
    </row>
    <row r="2314" spans="1:29" x14ac:dyDescent="0.3">
      <c r="A2314" s="4" t="s">
        <v>205</v>
      </c>
      <c r="B2314" s="18">
        <v>45170</v>
      </c>
      <c r="C2314" s="4" t="s">
        <v>279</v>
      </c>
      <c r="D2314" s="4">
        <v>9</v>
      </c>
      <c r="E2314" s="15">
        <v>2949548.52</v>
      </c>
      <c r="F2314" s="19">
        <v>1.069</v>
      </c>
      <c r="G2314" s="20">
        <v>0</v>
      </c>
      <c r="H2314" s="4">
        <v>85</v>
      </c>
      <c r="I2314" s="4">
        <v>11</v>
      </c>
      <c r="J2314" s="4">
        <v>2</v>
      </c>
      <c r="K2314" s="21">
        <v>0.78879999999999995</v>
      </c>
      <c r="L2314" s="21">
        <v>7.1300000000000002E-2</v>
      </c>
      <c r="M2314" s="4">
        <v>1</v>
      </c>
      <c r="N2314" s="4">
        <v>0</v>
      </c>
      <c r="O2314" s="4">
        <v>0</v>
      </c>
      <c r="P2314" s="4">
        <v>88.6</v>
      </c>
      <c r="Q2314" s="15">
        <v>8360.32</v>
      </c>
      <c r="R2314" s="15">
        <v>137100.73000000001</v>
      </c>
      <c r="S2314" s="15">
        <v>74889.42</v>
      </c>
      <c r="T2314" s="15">
        <v>3237198.62</v>
      </c>
      <c r="U2314" s="22">
        <f t="shared" si="180"/>
        <v>3020120.15</v>
      </c>
      <c r="V2314" s="23">
        <f t="shared" si="181"/>
        <v>6.7057507271518671E-2</v>
      </c>
      <c r="W2314" s="24">
        <f>Parametros!$B$4*H2314+Parametros!$B$5*K2314*100+Parametros!$B$6*P2314+Parametros!$B$7*(1-L2314)*100</f>
        <v>85.064499999999981</v>
      </c>
      <c r="X2314" s="16">
        <f>INDEX('Tasa Referencia'!$B$2:$B$37,MATCH(B2314,'Tasa Referencia'!$A$2:$A$37,0))</f>
        <v>0.1134</v>
      </c>
      <c r="Y2314" s="16">
        <f>INDEX('Catalogo Proveedores'!$N$2:$N$101,MATCH(A2314,'Catalogo Proveedores'!$A$2:$A$101,0))</f>
        <v>3.1E-2</v>
      </c>
      <c r="Z2314" s="14">
        <v>1.7000000000000001E-4</v>
      </c>
      <c r="AA2314" s="16">
        <f t="shared" si="182"/>
        <v>0.14457</v>
      </c>
      <c r="AB2314" s="25">
        <f t="shared" si="183"/>
        <v>1.1315964971986281E-2</v>
      </c>
      <c r="AC2314" s="23">
        <f t="shared" si="184"/>
        <v>5.574154229953239E-2</v>
      </c>
    </row>
    <row r="2315" spans="1:29" x14ac:dyDescent="0.3">
      <c r="A2315" s="4" t="s">
        <v>205</v>
      </c>
      <c r="B2315" s="18">
        <v>45200</v>
      </c>
      <c r="C2315" s="4" t="s">
        <v>279</v>
      </c>
      <c r="D2315" s="4">
        <v>10</v>
      </c>
      <c r="E2315" s="15">
        <v>2839696.86</v>
      </c>
      <c r="F2315" s="19">
        <v>1.069</v>
      </c>
      <c r="G2315" s="20">
        <v>0</v>
      </c>
      <c r="H2315" s="4">
        <v>80.2</v>
      </c>
      <c r="I2315" s="4">
        <v>14</v>
      </c>
      <c r="J2315" s="4">
        <v>6</v>
      </c>
      <c r="K2315" s="21">
        <v>0.55589999999999995</v>
      </c>
      <c r="L2315" s="21">
        <v>9.7100000000000006E-2</v>
      </c>
      <c r="M2315" s="4">
        <v>4</v>
      </c>
      <c r="N2315" s="4">
        <v>0</v>
      </c>
      <c r="O2315" s="4">
        <v>0</v>
      </c>
      <c r="P2315" s="4">
        <v>85.7</v>
      </c>
      <c r="Q2315" s="15">
        <v>34119.67</v>
      </c>
      <c r="R2315" s="15">
        <v>158638.51999999999</v>
      </c>
      <c r="S2315" s="15">
        <v>116770.53</v>
      </c>
      <c r="T2315" s="15">
        <v>2729119.1</v>
      </c>
      <c r="U2315" s="22">
        <f t="shared" si="180"/>
        <v>2915684.52</v>
      </c>
      <c r="V2315" s="23">
        <f t="shared" si="181"/>
        <v>-6.8361040014706553E-2</v>
      </c>
      <c r="W2315" s="24">
        <f>Parametros!$B$4*H2315+Parametros!$B$5*K2315*100+Parametros!$B$6*P2315+Parametros!$B$7*(1-L2315)*100</f>
        <v>75.430499999999995</v>
      </c>
      <c r="X2315" s="16">
        <f>INDEX('Tasa Referencia'!$B$2:$B$37,MATCH(B2315,'Tasa Referencia'!$A$2:$A$37,0))</f>
        <v>0.1103</v>
      </c>
      <c r="Y2315" s="16">
        <f>INDEX('Catalogo Proveedores'!$N$2:$N$101,MATCH(A2315,'Catalogo Proveedores'!$A$2:$A$101,0))</f>
        <v>3.1E-2</v>
      </c>
      <c r="Z2315" s="14">
        <v>-5.5500000000000002E-3</v>
      </c>
      <c r="AA2315" s="16">
        <f t="shared" si="182"/>
        <v>0.13574999999999998</v>
      </c>
      <c r="AB2315" s="25">
        <f t="shared" si="183"/>
        <v>1.0664230652424278E-2</v>
      </c>
      <c r="AC2315" s="23">
        <f t="shared" si="184"/>
        <v>-7.9025270667130831E-2</v>
      </c>
    </row>
    <row r="2316" spans="1:29" x14ac:dyDescent="0.3">
      <c r="A2316" s="4" t="s">
        <v>205</v>
      </c>
      <c r="B2316" s="18">
        <v>45231</v>
      </c>
      <c r="C2316" s="4" t="s">
        <v>279</v>
      </c>
      <c r="D2316" s="4">
        <v>11</v>
      </c>
      <c r="E2316" s="15">
        <v>2652811.33</v>
      </c>
      <c r="F2316" s="19">
        <v>1.069</v>
      </c>
      <c r="G2316" s="20">
        <v>0</v>
      </c>
      <c r="H2316" s="4">
        <v>75.900000000000006</v>
      </c>
      <c r="I2316" s="4">
        <v>11</v>
      </c>
      <c r="J2316" s="4">
        <v>3</v>
      </c>
      <c r="K2316" s="21">
        <v>0.6865</v>
      </c>
      <c r="L2316" s="21">
        <v>0.13689999999999999</v>
      </c>
      <c r="M2316" s="4">
        <v>4</v>
      </c>
      <c r="N2316" s="4">
        <v>0</v>
      </c>
      <c r="O2316" s="4">
        <v>0</v>
      </c>
      <c r="P2316" s="4">
        <v>84.5</v>
      </c>
      <c r="Q2316" s="15">
        <v>165376.07999999999</v>
      </c>
      <c r="R2316" s="15">
        <v>136073.85</v>
      </c>
      <c r="S2316" s="15">
        <v>124856.44</v>
      </c>
      <c r="T2316" s="15">
        <v>2734704.87</v>
      </c>
      <c r="U2316" s="22">
        <f t="shared" si="180"/>
        <v>2829404.8200000003</v>
      </c>
      <c r="V2316" s="23">
        <f t="shared" si="181"/>
        <v>-3.462894699858423E-2</v>
      </c>
      <c r="W2316" s="24">
        <f>Parametros!$B$4*H2316+Parametros!$B$5*K2316*100+Parametros!$B$6*P2316+Parametros!$B$7*(1-L2316)*100</f>
        <v>77.006500000000003</v>
      </c>
      <c r="X2316" s="16">
        <f>INDEX('Tasa Referencia'!$B$2:$B$37,MATCH(B2316,'Tasa Referencia'!$A$2:$A$37,0))</f>
        <v>0.1144</v>
      </c>
      <c r="Y2316" s="16">
        <f>INDEX('Catalogo Proveedores'!$N$2:$N$101,MATCH(A2316,'Catalogo Proveedores'!$A$2:$A$101,0))</f>
        <v>3.1E-2</v>
      </c>
      <c r="Z2316" s="14">
        <v>-2.65E-3</v>
      </c>
      <c r="AA2316" s="16">
        <f t="shared" si="182"/>
        <v>0.14274999999999999</v>
      </c>
      <c r="AB2316" s="25">
        <f t="shared" si="183"/>
        <v>1.118185799638316E-2</v>
      </c>
      <c r="AC2316" s="23">
        <f t="shared" si="184"/>
        <v>-4.581080499496739E-2</v>
      </c>
    </row>
    <row r="2317" spans="1:29" x14ac:dyDescent="0.3">
      <c r="A2317" s="4" t="s">
        <v>205</v>
      </c>
      <c r="B2317" s="18">
        <v>45261</v>
      </c>
      <c r="C2317" s="4" t="s">
        <v>279</v>
      </c>
      <c r="D2317" s="4">
        <v>12</v>
      </c>
      <c r="E2317" s="15">
        <v>2878197.89</v>
      </c>
      <c r="F2317" s="19">
        <v>1.069</v>
      </c>
      <c r="G2317" s="20">
        <v>0</v>
      </c>
      <c r="H2317" s="4">
        <v>78.5</v>
      </c>
      <c r="I2317" s="4">
        <v>15</v>
      </c>
      <c r="J2317" s="4">
        <v>4</v>
      </c>
      <c r="K2317" s="21">
        <v>0.70379999999999998</v>
      </c>
      <c r="L2317" s="21">
        <v>0.1265</v>
      </c>
      <c r="M2317" s="4">
        <v>1</v>
      </c>
      <c r="N2317" s="4">
        <v>0</v>
      </c>
      <c r="O2317" s="4">
        <v>0</v>
      </c>
      <c r="P2317" s="4">
        <v>83.9</v>
      </c>
      <c r="Q2317" s="15">
        <v>10420.36</v>
      </c>
      <c r="R2317" s="15">
        <v>229571.44</v>
      </c>
      <c r="S2317" s="15">
        <v>132280.85999999999</v>
      </c>
      <c r="T2317" s="15">
        <v>2977808.65</v>
      </c>
      <c r="U2317" s="22">
        <f t="shared" si="180"/>
        <v>2985908.83</v>
      </c>
      <c r="V2317" s="23">
        <f t="shared" si="181"/>
        <v>-2.7201814999093942E-3</v>
      </c>
      <c r="W2317" s="24">
        <f>Parametros!$B$4*H2317+Parametros!$B$5*K2317*100+Parametros!$B$6*P2317+Parametros!$B$7*(1-L2317)*100</f>
        <v>78.471499999999992</v>
      </c>
      <c r="X2317" s="16">
        <f>INDEX('Tasa Referencia'!$B$2:$B$37,MATCH(B2317,'Tasa Referencia'!$A$2:$A$37,0))</f>
        <v>0.1124</v>
      </c>
      <c r="Y2317" s="16">
        <f>INDEX('Catalogo Proveedores'!$N$2:$N$101,MATCH(A2317,'Catalogo Proveedores'!$A$2:$A$101,0))</f>
        <v>3.1E-2</v>
      </c>
      <c r="Z2317" s="14">
        <v>-3.7000000000000002E-3</v>
      </c>
      <c r="AA2317" s="16">
        <f t="shared" si="182"/>
        <v>0.13969999999999999</v>
      </c>
      <c r="AB2317" s="25">
        <f t="shared" si="183"/>
        <v>1.0956678686781185E-2</v>
      </c>
      <c r="AC2317" s="23">
        <f t="shared" si="184"/>
        <v>-1.3676860186690579E-2</v>
      </c>
    </row>
    <row r="2318" spans="1:29" x14ac:dyDescent="0.3">
      <c r="A2318" s="4" t="s">
        <v>205</v>
      </c>
      <c r="B2318" s="18">
        <v>45292</v>
      </c>
      <c r="C2318" s="4" t="s">
        <v>281</v>
      </c>
      <c r="D2318" s="4">
        <v>1</v>
      </c>
      <c r="E2318" s="15">
        <v>3306534.75</v>
      </c>
      <c r="F2318" s="19">
        <v>1.069</v>
      </c>
      <c r="G2318" s="20">
        <v>0</v>
      </c>
      <c r="H2318" s="4">
        <v>78.900000000000006</v>
      </c>
      <c r="I2318" s="4">
        <v>18</v>
      </c>
      <c r="J2318" s="4">
        <v>4</v>
      </c>
      <c r="K2318" s="21">
        <v>0.78580000000000005</v>
      </c>
      <c r="L2318" s="21">
        <v>7.1999999999999995E-2</v>
      </c>
      <c r="M2318" s="4">
        <v>1</v>
      </c>
      <c r="N2318" s="4">
        <v>0</v>
      </c>
      <c r="O2318" s="4">
        <v>0</v>
      </c>
      <c r="P2318" s="4">
        <v>84.3</v>
      </c>
      <c r="Q2318" s="15">
        <v>9997.07</v>
      </c>
      <c r="R2318" s="15">
        <v>135256.89000000001</v>
      </c>
      <c r="S2318" s="15">
        <v>97832.14</v>
      </c>
      <c r="T2318" s="15">
        <v>3540053.95</v>
      </c>
      <c r="U2318" s="22">
        <f t="shared" si="180"/>
        <v>3353956.57</v>
      </c>
      <c r="V2318" s="23">
        <f t="shared" si="181"/>
        <v>5.2569080197210086E-2</v>
      </c>
      <c r="W2318" s="24">
        <f>Parametros!$B$4*H2318+Parametros!$B$5*K2318*100+Parametros!$B$6*P2318+Parametros!$B$7*(1-L2318)*100</f>
        <v>81.969000000000008</v>
      </c>
      <c r="X2318" s="16">
        <f>INDEX('Tasa Referencia'!$B$2:$B$37,MATCH(B2318,'Tasa Referencia'!$A$2:$A$37,0))</f>
        <v>0.1133</v>
      </c>
      <c r="Y2318" s="16">
        <f>INDEX('Catalogo Proveedores'!$N$2:$N$101,MATCH(A2318,'Catalogo Proveedores'!$A$2:$A$101,0))</f>
        <v>3.1E-2</v>
      </c>
      <c r="Z2318" s="14">
        <v>-3.4199999999999999E-3</v>
      </c>
      <c r="AA2318" s="16">
        <f t="shared" si="182"/>
        <v>0.14087999999999998</v>
      </c>
      <c r="AB2318" s="25">
        <f t="shared" si="183"/>
        <v>1.1043862679824379E-2</v>
      </c>
      <c r="AC2318" s="23">
        <f t="shared" si="184"/>
        <v>4.1525217517385707E-2</v>
      </c>
    </row>
    <row r="2319" spans="1:29" x14ac:dyDescent="0.3">
      <c r="A2319" s="4" t="s">
        <v>205</v>
      </c>
      <c r="B2319" s="18">
        <v>45323</v>
      </c>
      <c r="C2319" s="4" t="s">
        <v>281</v>
      </c>
      <c r="D2319" s="4">
        <v>2</v>
      </c>
      <c r="E2319" s="15">
        <v>3200734.96</v>
      </c>
      <c r="F2319" s="19">
        <v>1.069</v>
      </c>
      <c r="G2319" s="20">
        <v>0</v>
      </c>
      <c r="H2319" s="4">
        <v>74.7</v>
      </c>
      <c r="I2319" s="4">
        <v>13</v>
      </c>
      <c r="J2319" s="4">
        <v>3</v>
      </c>
      <c r="K2319" s="21">
        <v>0.78</v>
      </c>
      <c r="L2319" s="21">
        <v>0.127</v>
      </c>
      <c r="M2319" s="4">
        <v>2</v>
      </c>
      <c r="N2319" s="4">
        <v>0</v>
      </c>
      <c r="O2319" s="4">
        <v>0</v>
      </c>
      <c r="P2319" s="4">
        <v>87</v>
      </c>
      <c r="Q2319" s="15">
        <v>80844.28</v>
      </c>
      <c r="R2319" s="15">
        <v>157517.85</v>
      </c>
      <c r="S2319" s="15">
        <v>141130.38</v>
      </c>
      <c r="T2319" s="15">
        <v>3349279.79</v>
      </c>
      <c r="U2319" s="22">
        <f t="shared" si="180"/>
        <v>3297966.71</v>
      </c>
      <c r="V2319" s="23">
        <f t="shared" si="181"/>
        <v>1.5320631066179178E-2</v>
      </c>
      <c r="W2319" s="24">
        <f>Parametros!$B$4*H2319+Parametros!$B$5*K2319*100+Parametros!$B$6*P2319+Parametros!$B$7*(1-L2319)*100</f>
        <v>80.040000000000006</v>
      </c>
      <c r="X2319" s="16">
        <f>INDEX('Tasa Referencia'!$B$2:$B$37,MATCH(B2319,'Tasa Referencia'!$A$2:$A$37,0))</f>
        <v>0.1123</v>
      </c>
      <c r="Y2319" s="16">
        <f>INDEX('Catalogo Proveedores'!$N$2:$N$101,MATCH(A2319,'Catalogo Proveedores'!$A$2:$A$101,0))</f>
        <v>3.1E-2</v>
      </c>
      <c r="Z2319" s="14">
        <v>-2.4099999999999998E-3</v>
      </c>
      <c r="AA2319" s="16">
        <f t="shared" si="182"/>
        <v>0.14088999999999999</v>
      </c>
      <c r="AB2319" s="25">
        <f t="shared" si="183"/>
        <v>1.1044601173940682E-2</v>
      </c>
      <c r="AC2319" s="23">
        <f t="shared" si="184"/>
        <v>4.2760298922384955E-3</v>
      </c>
    </row>
    <row r="2320" spans="1:29" x14ac:dyDescent="0.3">
      <c r="A2320" s="4" t="s">
        <v>205</v>
      </c>
      <c r="B2320" s="18">
        <v>45352</v>
      </c>
      <c r="C2320" s="4" t="s">
        <v>281</v>
      </c>
      <c r="D2320" s="4">
        <v>3</v>
      </c>
      <c r="E2320" s="15">
        <v>3415764.17</v>
      </c>
      <c r="F2320" s="19">
        <v>1.1299999999999999</v>
      </c>
      <c r="G2320" s="20">
        <v>5.7000000000000002E-2</v>
      </c>
      <c r="H2320" s="4">
        <v>70.7</v>
      </c>
      <c r="I2320" s="4">
        <v>21</v>
      </c>
      <c r="J2320" s="4">
        <v>7</v>
      </c>
      <c r="K2320" s="21">
        <v>0.6472</v>
      </c>
      <c r="L2320" s="21">
        <v>6.4199999999999993E-2</v>
      </c>
      <c r="M2320" s="4">
        <v>1</v>
      </c>
      <c r="N2320" s="4">
        <v>1</v>
      </c>
      <c r="O2320" s="4">
        <v>6.1</v>
      </c>
      <c r="P2320" s="4">
        <v>87.9</v>
      </c>
      <c r="Q2320" s="15">
        <v>103432.07</v>
      </c>
      <c r="R2320" s="15">
        <v>98681.42</v>
      </c>
      <c r="S2320" s="15">
        <v>113568.47</v>
      </c>
      <c r="T2320" s="15">
        <v>3301312.22</v>
      </c>
      <c r="U2320" s="22">
        <f t="shared" si="180"/>
        <v>3504309.1899999995</v>
      </c>
      <c r="V2320" s="23">
        <f t="shared" si="181"/>
        <v>-6.1489782387198523E-2</v>
      </c>
      <c r="W2320" s="24">
        <f>Parametros!$B$4*H2320+Parametros!$B$5*K2320*100+Parametros!$B$6*P2320+Parametros!$B$7*(1-L2320)*100</f>
        <v>75.777999999999992</v>
      </c>
      <c r="X2320" s="16">
        <f>INDEX('Tasa Referencia'!$B$2:$B$37,MATCH(B2320,'Tasa Referencia'!$A$2:$A$37,0))</f>
        <v>0.1101</v>
      </c>
      <c r="Y2320" s="16">
        <f>INDEX('Catalogo Proveedores'!$N$2:$N$101,MATCH(A2320,'Catalogo Proveedores'!$A$2:$A$101,0))</f>
        <v>3.1E-2</v>
      </c>
      <c r="Z2320" s="14">
        <v>-1.8000000000000001E-4</v>
      </c>
      <c r="AA2320" s="16">
        <f t="shared" si="182"/>
        <v>0.14091999999999999</v>
      </c>
      <c r="AB2320" s="25">
        <f t="shared" si="183"/>
        <v>1.104681662068896E-2</v>
      </c>
      <c r="AC2320" s="23">
        <f t="shared" si="184"/>
        <v>-7.2536599007887476E-2</v>
      </c>
    </row>
    <row r="2321" spans="1:29" x14ac:dyDescent="0.3">
      <c r="A2321" s="4" t="s">
        <v>205</v>
      </c>
      <c r="B2321" s="18">
        <v>45383</v>
      </c>
      <c r="C2321" s="4" t="s">
        <v>281</v>
      </c>
      <c r="D2321" s="4">
        <v>4</v>
      </c>
      <c r="E2321" s="15">
        <v>3559984.52</v>
      </c>
      <c r="F2321" s="19">
        <v>1.1299999999999999</v>
      </c>
      <c r="G2321" s="20">
        <v>0</v>
      </c>
      <c r="H2321" s="4">
        <v>70.2</v>
      </c>
      <c r="I2321" s="4">
        <v>16</v>
      </c>
      <c r="J2321" s="4">
        <v>3</v>
      </c>
      <c r="K2321" s="21">
        <v>0.80840000000000001</v>
      </c>
      <c r="L2321" s="21">
        <v>0.15440000000000001</v>
      </c>
      <c r="M2321" s="4">
        <v>0</v>
      </c>
      <c r="N2321" s="4">
        <v>0</v>
      </c>
      <c r="O2321" s="4">
        <v>0</v>
      </c>
      <c r="P2321" s="4">
        <v>84.7</v>
      </c>
      <c r="Q2321" s="15">
        <v>0</v>
      </c>
      <c r="R2321" s="15">
        <v>189123.25</v>
      </c>
      <c r="S2321" s="15">
        <v>186240.49</v>
      </c>
      <c r="T2321" s="15">
        <v>3834867.67</v>
      </c>
      <c r="U2321" s="22">
        <f t="shared" si="180"/>
        <v>3562867.2800000003</v>
      </c>
      <c r="V2321" s="23">
        <f t="shared" si="181"/>
        <v>7.0928233620118547E-2</v>
      </c>
      <c r="W2321" s="24">
        <f>Parametros!$B$4*H2321+Parametros!$B$5*K2321*100+Parametros!$B$6*P2321+Parametros!$B$7*(1-L2321)*100</f>
        <v>78.445999999999998</v>
      </c>
      <c r="X2321" s="16">
        <f>INDEX('Tasa Referencia'!$B$2:$B$37,MATCH(B2321,'Tasa Referencia'!$A$2:$A$37,0))</f>
        <v>0.10920000000000001</v>
      </c>
      <c r="Y2321" s="16">
        <f>INDEX('Catalogo Proveedores'!$N$2:$N$101,MATCH(A2321,'Catalogo Proveedores'!$A$2:$A$101,0))</f>
        <v>3.1E-2</v>
      </c>
      <c r="Z2321" s="14">
        <v>6.0999999999999997E-4</v>
      </c>
      <c r="AA2321" s="16">
        <f t="shared" si="182"/>
        <v>0.14080999999999999</v>
      </c>
      <c r="AB2321" s="25">
        <f t="shared" si="183"/>
        <v>1.1038693054862714E-2</v>
      </c>
      <c r="AC2321" s="23">
        <f t="shared" si="184"/>
        <v>5.9889540565255833E-2</v>
      </c>
    </row>
    <row r="2322" spans="1:29" x14ac:dyDescent="0.3">
      <c r="A2322" s="4" t="s">
        <v>205</v>
      </c>
      <c r="B2322" s="18">
        <v>45413</v>
      </c>
      <c r="C2322" s="4" t="s">
        <v>281</v>
      </c>
      <c r="D2322" s="4">
        <v>5</v>
      </c>
      <c r="E2322" s="15">
        <v>3551150.17</v>
      </c>
      <c r="F2322" s="19">
        <v>1.1299999999999999</v>
      </c>
      <c r="G2322" s="20">
        <v>0</v>
      </c>
      <c r="H2322" s="4">
        <v>74.7</v>
      </c>
      <c r="I2322" s="4">
        <v>16</v>
      </c>
      <c r="J2322" s="4">
        <v>2</v>
      </c>
      <c r="K2322" s="21">
        <v>0.872</v>
      </c>
      <c r="L2322" s="21">
        <v>0.14530000000000001</v>
      </c>
      <c r="M2322" s="4">
        <v>1</v>
      </c>
      <c r="N2322" s="4">
        <v>0</v>
      </c>
      <c r="O2322" s="4">
        <v>0</v>
      </c>
      <c r="P2322" s="4">
        <v>81.8</v>
      </c>
      <c r="Q2322" s="15">
        <v>49693.79</v>
      </c>
      <c r="R2322" s="15">
        <v>266883</v>
      </c>
      <c r="S2322" s="15">
        <v>169008.77</v>
      </c>
      <c r="T2322" s="15">
        <v>3925724.71</v>
      </c>
      <c r="U2322" s="22">
        <f t="shared" si="180"/>
        <v>3698718.19</v>
      </c>
      <c r="V2322" s="23">
        <f t="shared" si="181"/>
        <v>5.7825379202404652E-2</v>
      </c>
      <c r="W2322" s="24">
        <f>Parametros!$B$4*H2322+Parametros!$B$5*K2322*100+Parametros!$B$6*P2322+Parametros!$B$7*(1-L2322)*100</f>
        <v>81.485499999999988</v>
      </c>
      <c r="X2322" s="16">
        <f>INDEX('Tasa Referencia'!$B$2:$B$37,MATCH(B2322,'Tasa Referencia'!$A$2:$A$37,0))</f>
        <v>0.1077</v>
      </c>
      <c r="Y2322" s="16">
        <f>INDEX('Catalogo Proveedores'!$N$2:$N$101,MATCH(A2322,'Catalogo Proveedores'!$A$2:$A$101,0))</f>
        <v>3.1E-2</v>
      </c>
      <c r="Z2322" s="14">
        <v>4.8000000000000001E-4</v>
      </c>
      <c r="AA2322" s="16">
        <f t="shared" si="182"/>
        <v>0.13918</v>
      </c>
      <c r="AB2322" s="25">
        <f t="shared" si="183"/>
        <v>1.0918232353060775E-2</v>
      </c>
      <c r="AC2322" s="23">
        <f t="shared" si="184"/>
        <v>4.6907146849343877E-2</v>
      </c>
    </row>
    <row r="2323" spans="1:29" x14ac:dyDescent="0.3">
      <c r="A2323" s="4" t="s">
        <v>205</v>
      </c>
      <c r="B2323" s="18">
        <v>45444</v>
      </c>
      <c r="C2323" s="4" t="s">
        <v>281</v>
      </c>
      <c r="D2323" s="4">
        <v>6</v>
      </c>
      <c r="E2323" s="15">
        <v>3594200.2</v>
      </c>
      <c r="F2323" s="19">
        <v>1.1299999999999999</v>
      </c>
      <c r="G2323" s="20">
        <v>0</v>
      </c>
      <c r="H2323" s="4">
        <v>76.3</v>
      </c>
      <c r="I2323" s="4">
        <v>18</v>
      </c>
      <c r="J2323" s="4">
        <v>4</v>
      </c>
      <c r="K2323" s="21">
        <v>0.80100000000000005</v>
      </c>
      <c r="L2323" s="21">
        <v>8.0699999999999994E-2</v>
      </c>
      <c r="M2323" s="4">
        <v>2</v>
      </c>
      <c r="N2323" s="4">
        <v>0</v>
      </c>
      <c r="O2323" s="4">
        <v>0</v>
      </c>
      <c r="P2323" s="4">
        <v>91.8</v>
      </c>
      <c r="Q2323" s="15">
        <v>163081.64000000001</v>
      </c>
      <c r="R2323" s="15">
        <v>110503.29</v>
      </c>
      <c r="S2323" s="15">
        <v>115819.98</v>
      </c>
      <c r="T2323" s="15">
        <v>3737114.75</v>
      </c>
      <c r="U2323" s="22">
        <f t="shared" si="180"/>
        <v>3751965.1500000004</v>
      </c>
      <c r="V2323" s="23">
        <f t="shared" si="181"/>
        <v>-3.973760773602248E-3</v>
      </c>
      <c r="W2323" s="24">
        <f>Parametros!$B$4*H2323+Parametros!$B$5*K2323*100+Parametros!$B$6*P2323+Parametros!$B$7*(1-L2323)*100</f>
        <v>82.884500000000003</v>
      </c>
      <c r="X2323" s="16">
        <f>INDEX('Tasa Referencia'!$B$2:$B$37,MATCH(B2323,'Tasa Referencia'!$A$2:$A$37,0))</f>
        <v>0.1045</v>
      </c>
      <c r="Y2323" s="16">
        <f>INDEX('Catalogo Proveedores'!$N$2:$N$101,MATCH(A2323,'Catalogo Proveedores'!$A$2:$A$101,0))</f>
        <v>3.1E-2</v>
      </c>
      <c r="Z2323" s="14">
        <v>-2.2200000000000002E-3</v>
      </c>
      <c r="AA2323" s="16">
        <f t="shared" si="182"/>
        <v>0.13328000000000001</v>
      </c>
      <c r="AB2323" s="25">
        <f t="shared" si="183"/>
        <v>1.0480883936307528E-2</v>
      </c>
      <c r="AC2323" s="23">
        <f t="shared" si="184"/>
        <v>-1.4454644709909776E-2</v>
      </c>
    </row>
    <row r="2324" spans="1:29" x14ac:dyDescent="0.3">
      <c r="A2324" s="4" t="s">
        <v>205</v>
      </c>
      <c r="B2324" s="18">
        <v>45474</v>
      </c>
      <c r="C2324" s="4" t="s">
        <v>281</v>
      </c>
      <c r="D2324" s="4">
        <v>7</v>
      </c>
      <c r="E2324" s="15">
        <v>3508630.65</v>
      </c>
      <c r="F2324" s="19">
        <v>1.1299999999999999</v>
      </c>
      <c r="G2324" s="20">
        <v>0</v>
      </c>
      <c r="H2324" s="4">
        <v>82.1</v>
      </c>
      <c r="I2324" s="4">
        <v>11</v>
      </c>
      <c r="J2324" s="4">
        <v>2</v>
      </c>
      <c r="K2324" s="21">
        <v>0.80979999999999996</v>
      </c>
      <c r="L2324" s="21">
        <v>0.1038</v>
      </c>
      <c r="M2324" s="4">
        <v>3</v>
      </c>
      <c r="N2324" s="4">
        <v>1</v>
      </c>
      <c r="O2324" s="4">
        <v>29.8</v>
      </c>
      <c r="P2324" s="4">
        <v>84.8</v>
      </c>
      <c r="Q2324" s="15">
        <v>524766.53</v>
      </c>
      <c r="R2324" s="15">
        <v>176999.75</v>
      </c>
      <c r="S2324" s="15">
        <v>123294.65</v>
      </c>
      <c r="T2324" s="15">
        <v>3868262.94</v>
      </c>
      <c r="U2324" s="22">
        <f t="shared" si="180"/>
        <v>4087102.28</v>
      </c>
      <c r="V2324" s="23">
        <f t="shared" si="181"/>
        <v>-5.6573026031162155E-2</v>
      </c>
      <c r="W2324" s="24">
        <f>Parametros!$B$4*H2324+Parametros!$B$5*K2324*100+Parametros!$B$6*P2324+Parametros!$B$7*(1-L2324)*100</f>
        <v>83.432000000000002</v>
      </c>
      <c r="X2324" s="16">
        <f>INDEX('Tasa Referencia'!$B$2:$B$37,MATCH(B2324,'Tasa Referencia'!$A$2:$A$37,0))</f>
        <v>0.1027</v>
      </c>
      <c r="Y2324" s="16">
        <f>INDEX('Catalogo Proveedores'!$N$2:$N$101,MATCH(A2324,'Catalogo Proveedores'!$A$2:$A$101,0))</f>
        <v>3.1E-2</v>
      </c>
      <c r="Z2324" s="14">
        <v>2.98E-3</v>
      </c>
      <c r="AA2324" s="16">
        <f t="shared" si="182"/>
        <v>0.13668</v>
      </c>
      <c r="AB2324" s="25">
        <f t="shared" si="183"/>
        <v>1.0733169324763425E-2</v>
      </c>
      <c r="AC2324" s="23">
        <f t="shared" si="184"/>
        <v>-6.730619535592558E-2</v>
      </c>
    </row>
    <row r="2325" spans="1:29" x14ac:dyDescent="0.3">
      <c r="A2325" s="4" t="s">
        <v>205</v>
      </c>
      <c r="B2325" s="18">
        <v>45505</v>
      </c>
      <c r="C2325" s="4" t="s">
        <v>281</v>
      </c>
      <c r="D2325" s="4">
        <v>8</v>
      </c>
      <c r="E2325" s="15">
        <v>3751630.35</v>
      </c>
      <c r="F2325" s="19">
        <v>1.1299999999999999</v>
      </c>
      <c r="G2325" s="20">
        <v>0</v>
      </c>
      <c r="H2325" s="4">
        <v>83.8</v>
      </c>
      <c r="I2325" s="4">
        <v>18</v>
      </c>
      <c r="J2325" s="4">
        <v>3</v>
      </c>
      <c r="K2325" s="21">
        <v>0.81699999999999995</v>
      </c>
      <c r="L2325" s="21">
        <v>3.39E-2</v>
      </c>
      <c r="M2325" s="4">
        <v>0</v>
      </c>
      <c r="N2325" s="4">
        <v>0</v>
      </c>
      <c r="O2325" s="4">
        <v>0</v>
      </c>
      <c r="P2325" s="4">
        <v>81.8</v>
      </c>
      <c r="Q2325" s="15">
        <v>0</v>
      </c>
      <c r="R2325" s="15">
        <v>57406.44</v>
      </c>
      <c r="S2325" s="15">
        <v>60643.99</v>
      </c>
      <c r="T2325" s="15">
        <v>4147777.71</v>
      </c>
      <c r="U2325" s="22">
        <f t="shared" si="180"/>
        <v>3748392.8</v>
      </c>
      <c r="V2325" s="23">
        <f t="shared" si="181"/>
        <v>9.6288889599148789E-2</v>
      </c>
      <c r="W2325" s="24">
        <f>Parametros!$B$4*H2325+Parametros!$B$5*K2325*100+Parametros!$B$6*P2325+Parametros!$B$7*(1-L2325)*100</f>
        <v>84.691499999999991</v>
      </c>
      <c r="X2325" s="16">
        <f>INDEX('Tasa Referencia'!$B$2:$B$37,MATCH(B2325,'Tasa Referencia'!$A$2:$A$37,0))</f>
        <v>0.1017</v>
      </c>
      <c r="Y2325" s="16">
        <f>INDEX('Catalogo Proveedores'!$N$2:$N$101,MATCH(A2325,'Catalogo Proveedores'!$A$2:$A$101,0))</f>
        <v>3.1E-2</v>
      </c>
      <c r="Z2325" s="14">
        <v>1.5399999999999999E-3</v>
      </c>
      <c r="AA2325" s="16">
        <f t="shared" si="182"/>
        <v>0.13424</v>
      </c>
      <c r="AB2325" s="25">
        <f t="shared" si="183"/>
        <v>1.0552187675777036E-2</v>
      </c>
      <c r="AC2325" s="23">
        <f t="shared" si="184"/>
        <v>8.5736701923371753E-2</v>
      </c>
    </row>
    <row r="2326" spans="1:29" x14ac:dyDescent="0.3">
      <c r="A2326" s="4" t="s">
        <v>205</v>
      </c>
      <c r="B2326" s="18">
        <v>45536</v>
      </c>
      <c r="C2326" s="4" t="s">
        <v>281</v>
      </c>
      <c r="D2326" s="4">
        <v>9</v>
      </c>
      <c r="E2326" s="15">
        <v>3418725.61</v>
      </c>
      <c r="F2326" s="19">
        <v>1.1299999999999999</v>
      </c>
      <c r="G2326" s="20">
        <v>0</v>
      </c>
      <c r="H2326" s="4">
        <v>85.4</v>
      </c>
      <c r="I2326" s="4">
        <v>10</v>
      </c>
      <c r="J2326" s="4">
        <v>2</v>
      </c>
      <c r="K2326" s="21">
        <v>0.78949999999999998</v>
      </c>
      <c r="L2326" s="21">
        <v>3.8800000000000001E-2</v>
      </c>
      <c r="M2326" s="4">
        <v>0</v>
      </c>
      <c r="N2326" s="4">
        <v>0</v>
      </c>
      <c r="O2326" s="4">
        <v>0</v>
      </c>
      <c r="P2326" s="4">
        <v>87.8</v>
      </c>
      <c r="Q2326" s="15">
        <v>0</v>
      </c>
      <c r="R2326" s="15">
        <v>84004.03</v>
      </c>
      <c r="S2326" s="15">
        <v>53519.12</v>
      </c>
      <c r="T2326" s="15">
        <v>3808147.44</v>
      </c>
      <c r="U2326" s="22">
        <f t="shared" si="180"/>
        <v>3449210.5199999996</v>
      </c>
      <c r="V2326" s="23">
        <f t="shared" si="181"/>
        <v>9.4254995547126297E-2</v>
      </c>
      <c r="W2326" s="24">
        <f>Parametros!$B$4*H2326+Parametros!$B$5*K2326*100+Parametros!$B$6*P2326+Parametros!$B$7*(1-L2326)*100</f>
        <v>85.553000000000011</v>
      </c>
      <c r="X2326" s="16">
        <f>INDEX('Tasa Referencia'!$B$2:$B$37,MATCH(B2326,'Tasa Referencia'!$A$2:$A$37,0))</f>
        <v>9.7900000000000001E-2</v>
      </c>
      <c r="Y2326" s="16">
        <f>INDEX('Catalogo Proveedores'!$N$2:$N$101,MATCH(A2326,'Catalogo Proveedores'!$A$2:$A$101,0))</f>
        <v>3.1E-2</v>
      </c>
      <c r="Z2326" s="14">
        <v>-5.2999999999999998E-4</v>
      </c>
      <c r="AA2326" s="16">
        <f t="shared" si="182"/>
        <v>0.12837000000000001</v>
      </c>
      <c r="AB2326" s="25">
        <f t="shared" si="183"/>
        <v>1.0115326972955252E-2</v>
      </c>
      <c r="AC2326" s="23">
        <f t="shared" si="184"/>
        <v>8.4139668574171045E-2</v>
      </c>
    </row>
    <row r="2327" spans="1:29" x14ac:dyDescent="0.3">
      <c r="A2327" s="4" t="s">
        <v>205</v>
      </c>
      <c r="B2327" s="18">
        <v>45566</v>
      </c>
      <c r="C2327" s="4" t="s">
        <v>281</v>
      </c>
      <c r="D2327" s="4">
        <v>10</v>
      </c>
      <c r="E2327" s="15">
        <v>3201300.98</v>
      </c>
      <c r="F2327" s="19">
        <v>1.1299999999999999</v>
      </c>
      <c r="G2327" s="20">
        <v>0</v>
      </c>
      <c r="H2327" s="4">
        <v>86.4</v>
      </c>
      <c r="I2327" s="4">
        <v>14</v>
      </c>
      <c r="J2327" s="4">
        <v>3</v>
      </c>
      <c r="K2327" s="21">
        <v>0.81499999999999995</v>
      </c>
      <c r="L2327" s="21">
        <v>3.3700000000000001E-2</v>
      </c>
      <c r="M2327" s="4">
        <v>0</v>
      </c>
      <c r="N2327" s="4">
        <v>0</v>
      </c>
      <c r="O2327" s="4">
        <v>0</v>
      </c>
      <c r="P2327" s="4">
        <v>86.5</v>
      </c>
      <c r="Q2327" s="15">
        <v>0</v>
      </c>
      <c r="R2327" s="15">
        <v>53440.6</v>
      </c>
      <c r="S2327" s="15">
        <v>51620.639999999999</v>
      </c>
      <c r="T2327" s="15">
        <v>3424134.8</v>
      </c>
      <c r="U2327" s="22">
        <f t="shared" si="180"/>
        <v>3203120.94</v>
      </c>
      <c r="V2327" s="23">
        <f t="shared" si="181"/>
        <v>6.4545899302796111E-2</v>
      </c>
      <c r="W2327" s="24">
        <f>Parametros!$B$4*H2327+Parametros!$B$5*K2327*100+Parametros!$B$6*P2327+Parametros!$B$7*(1-L2327)*100</f>
        <v>86.484499999999997</v>
      </c>
      <c r="X2327" s="16">
        <f>INDEX('Tasa Referencia'!$B$2:$B$37,MATCH(B2327,'Tasa Referencia'!$A$2:$A$37,0))</f>
        <v>9.5200000000000007E-2</v>
      </c>
      <c r="Y2327" s="16">
        <f>INDEX('Catalogo Proveedores'!$N$2:$N$101,MATCH(A2327,'Catalogo Proveedores'!$A$2:$A$101,0))</f>
        <v>3.1E-2</v>
      </c>
      <c r="Z2327" s="14">
        <v>-8.1999999999999998E-4</v>
      </c>
      <c r="AA2327" s="16">
        <f t="shared" si="182"/>
        <v>0.12538000000000002</v>
      </c>
      <c r="AB2327" s="25">
        <f t="shared" si="183"/>
        <v>9.8920019431025796E-3</v>
      </c>
      <c r="AC2327" s="23">
        <f t="shared" si="184"/>
        <v>5.4653897359693532E-2</v>
      </c>
    </row>
    <row r="2328" spans="1:29" x14ac:dyDescent="0.3">
      <c r="A2328" s="4" t="s">
        <v>205</v>
      </c>
      <c r="B2328" s="18">
        <v>45597</v>
      </c>
      <c r="C2328" s="4" t="s">
        <v>281</v>
      </c>
      <c r="D2328" s="4">
        <v>11</v>
      </c>
      <c r="E2328" s="15">
        <v>3412578.95</v>
      </c>
      <c r="F2328" s="19">
        <v>1.1299999999999999</v>
      </c>
      <c r="G2328" s="20">
        <v>0</v>
      </c>
      <c r="H2328" s="4">
        <v>88.5</v>
      </c>
      <c r="I2328" s="4">
        <v>17</v>
      </c>
      <c r="J2328" s="4">
        <v>4</v>
      </c>
      <c r="K2328" s="21">
        <v>0.74939999999999996</v>
      </c>
      <c r="L2328" s="21">
        <v>5.9700000000000003E-2</v>
      </c>
      <c r="M2328" s="4">
        <v>4</v>
      </c>
      <c r="N2328" s="4">
        <v>1</v>
      </c>
      <c r="O2328" s="4">
        <v>15.7</v>
      </c>
      <c r="P2328" s="4">
        <v>84.2</v>
      </c>
      <c r="Q2328" s="15">
        <v>344700.97</v>
      </c>
      <c r="R2328" s="15">
        <v>92730.69</v>
      </c>
      <c r="S2328" s="15">
        <v>88384.46</v>
      </c>
      <c r="T2328" s="15">
        <v>3614323.38</v>
      </c>
      <c r="U2328" s="22">
        <f t="shared" si="180"/>
        <v>3761626.15</v>
      </c>
      <c r="V2328" s="23">
        <f t="shared" si="181"/>
        <v>-4.0755282389812068E-2</v>
      </c>
      <c r="W2328" s="24">
        <f>Parametros!$B$4*H2328+Parametros!$B$5*K2328*100+Parametros!$B$6*P2328+Parametros!$B$7*(1-L2328)*100</f>
        <v>84.401499999999999</v>
      </c>
      <c r="X2328" s="16">
        <f>INDEX('Tasa Referencia'!$B$2:$B$37,MATCH(B2328,'Tasa Referencia'!$A$2:$A$37,0))</f>
        <v>9.5600000000000004E-2</v>
      </c>
      <c r="Y2328" s="16">
        <f>INDEX('Catalogo Proveedores'!$N$2:$N$101,MATCH(A2328,'Catalogo Proveedores'!$A$2:$A$101,0))</f>
        <v>3.1E-2</v>
      </c>
      <c r="Z2328" s="14">
        <v>2.7899999999999999E-3</v>
      </c>
      <c r="AA2328" s="16">
        <f t="shared" si="182"/>
        <v>0.12938999999999998</v>
      </c>
      <c r="AB2328" s="25">
        <f t="shared" si="183"/>
        <v>1.0191387352410652E-2</v>
      </c>
      <c r="AC2328" s="23">
        <f t="shared" si="184"/>
        <v>-5.0946669742222721E-2</v>
      </c>
    </row>
    <row r="2329" spans="1:29" x14ac:dyDescent="0.3">
      <c r="A2329" s="4" t="s">
        <v>205</v>
      </c>
      <c r="B2329" s="18">
        <v>45627</v>
      </c>
      <c r="C2329" s="4" t="s">
        <v>281</v>
      </c>
      <c r="D2329" s="4">
        <v>12</v>
      </c>
      <c r="E2329" s="15">
        <v>3248069.86</v>
      </c>
      <c r="F2329" s="19">
        <v>1.1299999999999999</v>
      </c>
      <c r="G2329" s="20">
        <v>0</v>
      </c>
      <c r="H2329" s="4">
        <v>84.1</v>
      </c>
      <c r="I2329" s="4">
        <v>13</v>
      </c>
      <c r="J2329" s="4">
        <v>4</v>
      </c>
      <c r="K2329" s="21">
        <v>0.69130000000000003</v>
      </c>
      <c r="L2329" s="21">
        <v>7.1599999999999997E-2</v>
      </c>
      <c r="M2329" s="4">
        <v>3</v>
      </c>
      <c r="N2329" s="4">
        <v>0</v>
      </c>
      <c r="O2329" s="4">
        <v>0</v>
      </c>
      <c r="P2329" s="4">
        <v>91.1</v>
      </c>
      <c r="Q2329" s="15">
        <v>53208.22</v>
      </c>
      <c r="R2329" s="15">
        <v>155679.38</v>
      </c>
      <c r="S2329" s="15">
        <v>95771.67</v>
      </c>
      <c r="T2329" s="15">
        <v>3329695.04</v>
      </c>
      <c r="U2329" s="22">
        <f t="shared" si="180"/>
        <v>3361185.79</v>
      </c>
      <c r="V2329" s="23">
        <f t="shared" si="181"/>
        <v>-9.457547799933054E-3</v>
      </c>
      <c r="W2329" s="24">
        <f>Parametros!$B$4*H2329+Parametros!$B$5*K2329*100+Parametros!$B$6*P2329+Parametros!$B$7*(1-L2329)*100</f>
        <v>82.32</v>
      </c>
      <c r="X2329" s="16">
        <f>INDEX('Tasa Referencia'!$B$2:$B$37,MATCH(B2329,'Tasa Referencia'!$A$2:$A$37,0))</f>
        <v>9.2399999999999996E-2</v>
      </c>
      <c r="Y2329" s="16">
        <f>INDEX('Catalogo Proveedores'!$N$2:$N$101,MATCH(A2329,'Catalogo Proveedores'!$A$2:$A$101,0))</f>
        <v>3.1E-2</v>
      </c>
      <c r="Z2329" s="14">
        <v>-3.3E-4</v>
      </c>
      <c r="AA2329" s="16">
        <f t="shared" si="182"/>
        <v>0.12307</v>
      </c>
      <c r="AB2329" s="25">
        <f t="shared" si="183"/>
        <v>9.7190938189422038E-3</v>
      </c>
      <c r="AC2329" s="23">
        <f t="shared" si="184"/>
        <v>-1.9176641618875258E-2</v>
      </c>
    </row>
    <row r="2330" spans="1:29" x14ac:dyDescent="0.3">
      <c r="A2330" s="4" t="s">
        <v>205</v>
      </c>
      <c r="B2330" s="18">
        <v>45658</v>
      </c>
      <c r="C2330" s="4" t="s">
        <v>282</v>
      </c>
      <c r="D2330" s="4">
        <v>1</v>
      </c>
      <c r="E2330" s="15">
        <v>2934088.08</v>
      </c>
      <c r="F2330" s="19">
        <v>1.1299999999999999</v>
      </c>
      <c r="G2330" s="20">
        <v>0</v>
      </c>
      <c r="H2330" s="4">
        <v>86.5</v>
      </c>
      <c r="I2330" s="4">
        <v>12</v>
      </c>
      <c r="J2330" s="4">
        <v>2</v>
      </c>
      <c r="K2330" s="21">
        <v>0.87060000000000004</v>
      </c>
      <c r="L2330" s="21">
        <v>2.9899999999999999E-2</v>
      </c>
      <c r="M2330" s="4">
        <v>1</v>
      </c>
      <c r="N2330" s="4">
        <v>0</v>
      </c>
      <c r="O2330" s="4">
        <v>0</v>
      </c>
      <c r="P2330" s="4">
        <v>88.7</v>
      </c>
      <c r="Q2330" s="15">
        <v>7109.55</v>
      </c>
      <c r="R2330" s="15">
        <v>34990.269999999997</v>
      </c>
      <c r="S2330" s="15">
        <v>38013.24</v>
      </c>
      <c r="T2330" s="15">
        <v>3220870.01</v>
      </c>
      <c r="U2330" s="22">
        <f t="shared" si="180"/>
        <v>2938174.6599999997</v>
      </c>
      <c r="V2330" s="23">
        <f t="shared" si="181"/>
        <v>8.7769872463744694E-2</v>
      </c>
      <c r="W2330" s="24">
        <f>Parametros!$B$4*H2330+Parametros!$B$5*K2330*100+Parametros!$B$6*P2330+Parametros!$B$7*(1-L2330)*100</f>
        <v>88.684500000000014</v>
      </c>
      <c r="X2330" s="16">
        <f>INDEX('Tasa Referencia'!$B$2:$B$37,MATCH(B2330,'Tasa Referencia'!$A$2:$A$37,0))</f>
        <v>8.8900000000000007E-2</v>
      </c>
      <c r="Y2330" s="16">
        <f>INDEX('Catalogo Proveedores'!$N$2:$N$101,MATCH(A2330,'Catalogo Proveedores'!$A$2:$A$101,0))</f>
        <v>3.1E-2</v>
      </c>
      <c r="Z2330" s="14">
        <v>-3.9300000000000003E-3</v>
      </c>
      <c r="AA2330" s="16">
        <f t="shared" si="182"/>
        <v>0.11597</v>
      </c>
      <c r="AB2330" s="25">
        <f t="shared" si="183"/>
        <v>9.1855961662918872E-3</v>
      </c>
      <c r="AC2330" s="23">
        <f t="shared" si="184"/>
        <v>7.8584276297452807E-2</v>
      </c>
    </row>
    <row r="2331" spans="1:29" x14ac:dyDescent="0.3">
      <c r="A2331" s="4" t="s">
        <v>205</v>
      </c>
      <c r="B2331" s="18">
        <v>45689</v>
      </c>
      <c r="C2331" s="4" t="s">
        <v>282</v>
      </c>
      <c r="D2331" s="4">
        <v>2</v>
      </c>
      <c r="E2331" s="15">
        <v>3107045.46</v>
      </c>
      <c r="F2331" s="19">
        <v>1.1299999999999999</v>
      </c>
      <c r="G2331" s="20">
        <v>0</v>
      </c>
      <c r="H2331" s="4">
        <v>87.1</v>
      </c>
      <c r="I2331" s="4">
        <v>12</v>
      </c>
      <c r="J2331" s="4">
        <v>2</v>
      </c>
      <c r="K2331" s="21">
        <v>0.80589999999999995</v>
      </c>
      <c r="L2331" s="21">
        <v>7.0599999999999996E-2</v>
      </c>
      <c r="M2331" s="4">
        <v>0</v>
      </c>
      <c r="N2331" s="4">
        <v>0</v>
      </c>
      <c r="O2331" s="4">
        <v>0</v>
      </c>
      <c r="P2331" s="4">
        <v>80.3</v>
      </c>
      <c r="Q2331" s="15">
        <v>0</v>
      </c>
      <c r="R2331" s="15">
        <v>134463.89000000001</v>
      </c>
      <c r="S2331" s="15">
        <v>78280.97</v>
      </c>
      <c r="T2331" s="15">
        <v>3483709.52</v>
      </c>
      <c r="U2331" s="22">
        <f t="shared" si="180"/>
        <v>3163228.38</v>
      </c>
      <c r="V2331" s="23">
        <f t="shared" si="181"/>
        <v>9.1994220000294433E-2</v>
      </c>
      <c r="W2331" s="24">
        <f>Parametros!$B$4*H2331+Parametros!$B$5*K2331*100+Parametros!$B$6*P2331+Parametros!$B$7*(1-L2331)*100</f>
        <v>84.662999999999997</v>
      </c>
      <c r="X2331" s="16">
        <f>INDEX('Tasa Referencia'!$B$2:$B$37,MATCH(B2331,'Tasa Referencia'!$A$2:$A$37,0))</f>
        <v>8.8300000000000003E-2</v>
      </c>
      <c r="Y2331" s="16">
        <f>INDEX('Catalogo Proveedores'!$N$2:$N$101,MATCH(A2331,'Catalogo Proveedores'!$A$2:$A$101,0))</f>
        <v>3.1E-2</v>
      </c>
      <c r="Z2331" s="14">
        <v>5.8E-4</v>
      </c>
      <c r="AA2331" s="16">
        <f t="shared" si="182"/>
        <v>0.11988</v>
      </c>
      <c r="AB2331" s="25">
        <f t="shared" si="183"/>
        <v>9.4797791991414471E-3</v>
      </c>
      <c r="AC2331" s="23">
        <f t="shared" si="184"/>
        <v>8.2514440801152986E-2</v>
      </c>
    </row>
    <row r="2332" spans="1:29" x14ac:dyDescent="0.3">
      <c r="A2332" s="4" t="s">
        <v>205</v>
      </c>
      <c r="B2332" s="18">
        <v>45717</v>
      </c>
      <c r="C2332" s="4" t="s">
        <v>282</v>
      </c>
      <c r="D2332" s="4">
        <v>3</v>
      </c>
      <c r="E2332" s="15">
        <v>3812524.13</v>
      </c>
      <c r="F2332" s="19">
        <v>1.2023999999999999</v>
      </c>
      <c r="G2332" s="20">
        <v>6.4100000000000004E-2</v>
      </c>
      <c r="H2332" s="4">
        <v>85</v>
      </c>
      <c r="I2332" s="4">
        <v>19</v>
      </c>
      <c r="J2332" s="4">
        <v>7</v>
      </c>
      <c r="K2332" s="21">
        <v>0.65069999999999995</v>
      </c>
      <c r="L2332" s="21">
        <v>5.2999999999999999E-2</v>
      </c>
      <c r="M2332" s="4">
        <v>3</v>
      </c>
      <c r="N2332" s="4">
        <v>0</v>
      </c>
      <c r="O2332" s="4">
        <v>0</v>
      </c>
      <c r="P2332" s="4">
        <v>84.7</v>
      </c>
      <c r="Q2332" s="15">
        <v>111707.1</v>
      </c>
      <c r="R2332" s="15">
        <v>79238.880000000005</v>
      </c>
      <c r="S2332" s="15">
        <v>113985.13</v>
      </c>
      <c r="T2332" s="15">
        <v>3773730.64</v>
      </c>
      <c r="U2332" s="22">
        <f t="shared" si="180"/>
        <v>3889484.98</v>
      </c>
      <c r="V2332" s="23">
        <f t="shared" si="181"/>
        <v>-3.067371549337709E-2</v>
      </c>
      <c r="W2332" s="24">
        <f>Parametros!$B$4*H2332+Parametros!$B$5*K2332*100+Parametros!$B$6*P2332+Parametros!$B$7*(1-L2332)*100</f>
        <v>80.415999999999997</v>
      </c>
      <c r="X2332" s="16">
        <f>INDEX('Tasa Referencia'!$B$2:$B$37,MATCH(B2332,'Tasa Referencia'!$A$2:$A$37,0))</f>
        <v>8.6800000000000002E-2</v>
      </c>
      <c r="Y2332" s="16">
        <f>INDEX('Catalogo Proveedores'!$N$2:$N$101,MATCH(A2332,'Catalogo Proveedores'!$A$2:$A$101,0))</f>
        <v>3.1E-2</v>
      </c>
      <c r="Z2332" s="14">
        <v>-5.8E-4</v>
      </c>
      <c r="AA2332" s="16">
        <f t="shared" si="182"/>
        <v>0.11722</v>
      </c>
      <c r="AB2332" s="25">
        <f t="shared" si="183"/>
        <v>9.2797470573451335E-3</v>
      </c>
      <c r="AC2332" s="23">
        <f t="shared" si="184"/>
        <v>-3.9953462550722227E-2</v>
      </c>
    </row>
    <row r="2333" spans="1:29" x14ac:dyDescent="0.3">
      <c r="A2333" s="4" t="s">
        <v>205</v>
      </c>
      <c r="B2333" s="18">
        <v>45748</v>
      </c>
      <c r="C2333" s="4" t="s">
        <v>282</v>
      </c>
      <c r="D2333" s="4">
        <v>4</v>
      </c>
      <c r="E2333" s="15">
        <v>3724704.55</v>
      </c>
      <c r="F2333" s="19">
        <v>1.2023999999999999</v>
      </c>
      <c r="G2333" s="20">
        <v>0</v>
      </c>
      <c r="H2333" s="4">
        <v>83.8</v>
      </c>
      <c r="I2333" s="4">
        <v>14</v>
      </c>
      <c r="J2333" s="4">
        <v>3</v>
      </c>
      <c r="K2333" s="21">
        <v>0.81299999999999994</v>
      </c>
      <c r="L2333" s="21">
        <v>3.3700000000000001E-2</v>
      </c>
      <c r="M2333" s="4">
        <v>1</v>
      </c>
      <c r="N2333" s="4">
        <v>0</v>
      </c>
      <c r="O2333" s="4">
        <v>0</v>
      </c>
      <c r="P2333" s="4">
        <v>83.5</v>
      </c>
      <c r="Q2333" s="15">
        <v>7333.73</v>
      </c>
      <c r="R2333" s="15">
        <v>77560.69</v>
      </c>
      <c r="S2333" s="15">
        <v>59966.98</v>
      </c>
      <c r="T2333" s="15">
        <v>4477302.45</v>
      </c>
      <c r="U2333" s="22">
        <f t="shared" si="180"/>
        <v>3749631.9899999998</v>
      </c>
      <c r="V2333" s="23">
        <f t="shared" si="181"/>
        <v>0.16252430299856119</v>
      </c>
      <c r="W2333" s="24">
        <f>Parametros!$B$4*H2333+Parametros!$B$5*K2333*100+Parametros!$B$6*P2333+Parametros!$B$7*(1-L2333)*100</f>
        <v>84.914500000000004</v>
      </c>
      <c r="X2333" s="16">
        <f>INDEX('Tasa Referencia'!$B$2:$B$37,MATCH(B2333,'Tasa Referencia'!$A$2:$A$37,0))</f>
        <v>8.4000000000000005E-2</v>
      </c>
      <c r="Y2333" s="16">
        <f>INDEX('Catalogo Proveedores'!$N$2:$N$101,MATCH(A2333,'Catalogo Proveedores'!$A$2:$A$101,0))</f>
        <v>3.1E-2</v>
      </c>
      <c r="Z2333" s="14">
        <v>-4.4000000000000002E-4</v>
      </c>
      <c r="AA2333" s="16">
        <f t="shared" si="182"/>
        <v>0.11456000000000001</v>
      </c>
      <c r="AB2333" s="25">
        <f t="shared" si="183"/>
        <v>9.0792778679200659E-3</v>
      </c>
      <c r="AC2333" s="23">
        <f t="shared" si="184"/>
        <v>0.15344502513064112</v>
      </c>
    </row>
    <row r="2334" spans="1:29" x14ac:dyDescent="0.3">
      <c r="A2334" s="4" t="s">
        <v>205</v>
      </c>
      <c r="B2334" s="18">
        <v>45778</v>
      </c>
      <c r="C2334" s="4" t="s">
        <v>282</v>
      </c>
      <c r="D2334" s="4">
        <v>5</v>
      </c>
      <c r="E2334" s="15">
        <v>4069131.59</v>
      </c>
      <c r="F2334" s="19">
        <v>1.2635000000000001</v>
      </c>
      <c r="G2334" s="20">
        <v>5.0799999999999998E-2</v>
      </c>
      <c r="H2334" s="4">
        <v>84.2</v>
      </c>
      <c r="I2334" s="4">
        <v>22</v>
      </c>
      <c r="J2334" s="4">
        <v>4</v>
      </c>
      <c r="K2334" s="21">
        <v>0.80620000000000003</v>
      </c>
      <c r="L2334" s="21">
        <v>7.7399999999999997E-2</v>
      </c>
      <c r="M2334" s="4">
        <v>0</v>
      </c>
      <c r="N2334" s="4">
        <v>0</v>
      </c>
      <c r="O2334" s="4">
        <v>0</v>
      </c>
      <c r="P2334" s="4">
        <v>85.6</v>
      </c>
      <c r="Q2334" s="15">
        <v>0</v>
      </c>
      <c r="R2334" s="15">
        <v>113245.82</v>
      </c>
      <c r="S2334" s="15">
        <v>127010.95</v>
      </c>
      <c r="T2334" s="15">
        <v>4446918.96</v>
      </c>
      <c r="U2334" s="22">
        <f t="shared" si="180"/>
        <v>4055366.4599999995</v>
      </c>
      <c r="V2334" s="23">
        <f t="shared" si="181"/>
        <v>8.8050289092743095E-2</v>
      </c>
      <c r="W2334" s="24">
        <f>Parametros!$B$4*H2334+Parametros!$B$5*K2334*100+Parametros!$B$6*P2334+Parametros!$B$7*(1-L2334)*100</f>
        <v>84.614999999999995</v>
      </c>
      <c r="X2334" s="16">
        <f>INDEX('Tasa Referencia'!$B$2:$B$37,MATCH(B2334,'Tasa Referencia'!$A$2:$A$37,0))</f>
        <v>8.1699999999999995E-2</v>
      </c>
      <c r="Y2334" s="16">
        <f>INDEX('Catalogo Proveedores'!$N$2:$N$101,MATCH(A2334,'Catalogo Proveedores'!$A$2:$A$101,0))</f>
        <v>3.1E-2</v>
      </c>
      <c r="Z2334" s="14">
        <v>-2.7799999999999999E-3</v>
      </c>
      <c r="AA2334" s="16">
        <f t="shared" si="182"/>
        <v>0.10991999999999999</v>
      </c>
      <c r="AB2334" s="25">
        <f t="shared" si="183"/>
        <v>8.728535157384254E-3</v>
      </c>
      <c r="AC2334" s="23">
        <f t="shared" si="184"/>
        <v>7.9321753935358841E-2</v>
      </c>
    </row>
    <row r="2335" spans="1:29" x14ac:dyDescent="0.3">
      <c r="A2335" s="4" t="s">
        <v>205</v>
      </c>
      <c r="B2335" s="18">
        <v>45809</v>
      </c>
      <c r="C2335" s="4" t="s">
        <v>282</v>
      </c>
      <c r="D2335" s="4">
        <v>6</v>
      </c>
      <c r="E2335" s="15">
        <v>4228118.03</v>
      </c>
      <c r="F2335" s="19">
        <v>1.2635000000000001</v>
      </c>
      <c r="G2335" s="20">
        <v>0</v>
      </c>
      <c r="H2335" s="4">
        <v>84.6</v>
      </c>
      <c r="I2335" s="4">
        <v>14</v>
      </c>
      <c r="J2335" s="4">
        <v>3</v>
      </c>
      <c r="K2335" s="21">
        <v>0.76100000000000001</v>
      </c>
      <c r="L2335" s="21">
        <v>4.4299999999999999E-2</v>
      </c>
      <c r="M2335" s="4">
        <v>3</v>
      </c>
      <c r="N2335" s="4">
        <v>0</v>
      </c>
      <c r="O2335" s="4">
        <v>0</v>
      </c>
      <c r="P2335" s="4">
        <v>88</v>
      </c>
      <c r="Q2335" s="15">
        <v>203406.35</v>
      </c>
      <c r="R2335" s="15">
        <v>83528.820000000007</v>
      </c>
      <c r="S2335" s="15">
        <v>81506</v>
      </c>
      <c r="T2335" s="15">
        <v>4482839.82</v>
      </c>
      <c r="U2335" s="22">
        <f t="shared" si="180"/>
        <v>4433547.2</v>
      </c>
      <c r="V2335" s="23">
        <f t="shared" si="181"/>
        <v>1.0995846824613981E-2</v>
      </c>
      <c r="W2335" s="24">
        <f>Parametros!$B$4*H2335+Parametros!$B$5*K2335*100+Parametros!$B$6*P2335+Parametros!$B$7*(1-L2335)*100</f>
        <v>84.375499999999988</v>
      </c>
      <c r="X2335" s="16">
        <f>INDEX('Tasa Referencia'!$B$2:$B$37,MATCH(B2335,'Tasa Referencia'!$A$2:$A$37,0))</f>
        <v>8.1600000000000006E-2</v>
      </c>
      <c r="Y2335" s="16">
        <f>INDEX('Catalogo Proveedores'!$N$2:$N$101,MATCH(A2335,'Catalogo Proveedores'!$A$2:$A$101,0))</f>
        <v>3.1E-2</v>
      </c>
      <c r="Z2335" s="14">
        <v>-4.9300000000000004E-3</v>
      </c>
      <c r="AA2335" s="16">
        <f t="shared" si="182"/>
        <v>0.10767</v>
      </c>
      <c r="AB2335" s="25">
        <f t="shared" si="183"/>
        <v>8.5579710094589867E-3</v>
      </c>
      <c r="AC2335" s="23">
        <f t="shared" si="184"/>
        <v>2.4378758151549947E-3</v>
      </c>
    </row>
    <row r="2336" spans="1:29" x14ac:dyDescent="0.3">
      <c r="A2336" s="4" t="s">
        <v>205</v>
      </c>
      <c r="B2336" s="18">
        <v>45839</v>
      </c>
      <c r="C2336" s="4" t="s">
        <v>282</v>
      </c>
      <c r="D2336" s="4">
        <v>7</v>
      </c>
      <c r="E2336" s="15">
        <v>4200982.2300000004</v>
      </c>
      <c r="F2336" s="19">
        <v>1.2635000000000001</v>
      </c>
      <c r="G2336" s="20">
        <v>0</v>
      </c>
      <c r="H2336" s="4">
        <v>82.7</v>
      </c>
      <c r="I2336" s="4">
        <v>22</v>
      </c>
      <c r="J2336" s="4">
        <v>3</v>
      </c>
      <c r="K2336" s="21">
        <v>0.85099999999999998</v>
      </c>
      <c r="L2336" s="21">
        <v>4.8800000000000003E-2</v>
      </c>
      <c r="M2336" s="4">
        <v>2</v>
      </c>
      <c r="N2336" s="4">
        <v>0</v>
      </c>
      <c r="O2336" s="4">
        <v>0</v>
      </c>
      <c r="P2336" s="4">
        <v>84.6</v>
      </c>
      <c r="Q2336" s="15">
        <v>29931.32</v>
      </c>
      <c r="R2336" s="15">
        <v>86253.39</v>
      </c>
      <c r="S2336" s="15">
        <v>86654.78</v>
      </c>
      <c r="T2336" s="15">
        <v>4593879.96</v>
      </c>
      <c r="U2336" s="22">
        <f t="shared" si="180"/>
        <v>4230512.16</v>
      </c>
      <c r="V2336" s="23">
        <f t="shared" si="181"/>
        <v>7.9098235731871372E-2</v>
      </c>
      <c r="W2336" s="24">
        <f>Parametros!$B$4*H2336+Parametros!$B$5*K2336*100+Parametros!$B$6*P2336+Parametros!$B$7*(1-L2336)*100</f>
        <v>85.662999999999997</v>
      </c>
      <c r="X2336" s="16">
        <f>INDEX('Tasa Referencia'!$B$2:$B$37,MATCH(B2336,'Tasa Referencia'!$A$2:$A$37,0))</f>
        <v>8.0699999999999994E-2</v>
      </c>
      <c r="Y2336" s="16">
        <f>INDEX('Catalogo Proveedores'!$N$2:$N$101,MATCH(A2336,'Catalogo Proveedores'!$A$2:$A$101,0))</f>
        <v>3.1E-2</v>
      </c>
      <c r="Z2336" s="14">
        <v>-4.6600000000000001E-3</v>
      </c>
      <c r="AA2336" s="16">
        <f t="shared" si="182"/>
        <v>0.10704</v>
      </c>
      <c r="AB2336" s="25">
        <f t="shared" si="183"/>
        <v>8.5101561354972155E-3</v>
      </c>
      <c r="AC2336" s="23">
        <f t="shared" si="184"/>
        <v>7.0588079596374156E-2</v>
      </c>
    </row>
    <row r="2337" spans="1:29" x14ac:dyDescent="0.3">
      <c r="A2337" s="4" t="s">
        <v>205</v>
      </c>
      <c r="B2337" s="18">
        <v>45870</v>
      </c>
      <c r="C2337" s="4" t="s">
        <v>282</v>
      </c>
      <c r="D2337" s="4">
        <v>8</v>
      </c>
      <c r="E2337" s="15">
        <v>3937051.9</v>
      </c>
      <c r="F2337" s="19">
        <v>1.2635000000000001</v>
      </c>
      <c r="G2337" s="20">
        <v>0</v>
      </c>
      <c r="H2337" s="4">
        <v>82.8</v>
      </c>
      <c r="I2337" s="4">
        <v>18</v>
      </c>
      <c r="J2337" s="4">
        <v>5</v>
      </c>
      <c r="K2337" s="21">
        <v>0.71779999999999999</v>
      </c>
      <c r="L2337" s="21">
        <v>7.2499999999999995E-2</v>
      </c>
      <c r="M2337" s="4">
        <v>2</v>
      </c>
      <c r="N2337" s="4">
        <v>0</v>
      </c>
      <c r="O2337" s="4">
        <v>0</v>
      </c>
      <c r="P2337" s="4">
        <v>87.4</v>
      </c>
      <c r="Q2337" s="15">
        <v>26336.89</v>
      </c>
      <c r="R2337" s="15">
        <v>97682.49</v>
      </c>
      <c r="S2337" s="15">
        <v>125037.18</v>
      </c>
      <c r="T2337" s="15">
        <v>4082718.73</v>
      </c>
      <c r="U2337" s="22">
        <f t="shared" si="180"/>
        <v>3936034.1</v>
      </c>
      <c r="V2337" s="23">
        <f t="shared" si="181"/>
        <v>3.592817426342762E-2</v>
      </c>
      <c r="W2337" s="24">
        <f>Parametros!$B$4*H2337+Parametros!$B$5*K2337*100+Parametros!$B$6*P2337+Parametros!$B$7*(1-L2337)*100</f>
        <v>81.906499999999994</v>
      </c>
      <c r="X2337" s="16">
        <f>INDEX('Tasa Referencia'!$B$2:$B$37,MATCH(B2337,'Tasa Referencia'!$A$2:$A$37,0))</f>
        <v>7.7399999999999997E-2</v>
      </c>
      <c r="Y2337" s="16">
        <f>INDEX('Catalogo Proveedores'!$N$2:$N$101,MATCH(A2337,'Catalogo Proveedores'!$A$2:$A$101,0))</f>
        <v>3.1E-2</v>
      </c>
      <c r="Z2337" s="14">
        <v>-4.8799999999999998E-3</v>
      </c>
      <c r="AA2337" s="16">
        <f t="shared" si="182"/>
        <v>0.10352</v>
      </c>
      <c r="AB2337" s="25">
        <f t="shared" si="183"/>
        <v>8.2425401072372395E-3</v>
      </c>
      <c r="AC2337" s="23">
        <f t="shared" si="184"/>
        <v>2.7685634156190381E-2</v>
      </c>
    </row>
    <row r="2338" spans="1:29" x14ac:dyDescent="0.3">
      <c r="A2338" s="4" t="s">
        <v>205</v>
      </c>
      <c r="B2338" s="18">
        <v>45901</v>
      </c>
      <c r="C2338" s="4" t="s">
        <v>282</v>
      </c>
      <c r="D2338" s="4">
        <v>9</v>
      </c>
      <c r="E2338" s="15">
        <v>3692486.58</v>
      </c>
      <c r="F2338" s="19">
        <v>1.2635000000000001</v>
      </c>
      <c r="G2338" s="20">
        <v>0</v>
      </c>
      <c r="H2338" s="4">
        <v>81</v>
      </c>
      <c r="I2338" s="4">
        <v>16</v>
      </c>
      <c r="J2338" s="4">
        <v>3</v>
      </c>
      <c r="K2338" s="21">
        <v>0.80910000000000004</v>
      </c>
      <c r="L2338" s="21">
        <v>5.7700000000000001E-2</v>
      </c>
      <c r="M2338" s="4">
        <v>4</v>
      </c>
      <c r="N2338" s="4">
        <v>0</v>
      </c>
      <c r="O2338" s="4">
        <v>0</v>
      </c>
      <c r="P2338" s="4">
        <v>83.9</v>
      </c>
      <c r="Q2338" s="15">
        <v>277736.87</v>
      </c>
      <c r="R2338" s="15">
        <v>98459.62</v>
      </c>
      <c r="S2338" s="15">
        <v>86050.18</v>
      </c>
      <c r="T2338" s="15">
        <v>4238283.95</v>
      </c>
      <c r="U2338" s="22">
        <f t="shared" si="180"/>
        <v>3982632.89</v>
      </c>
      <c r="V2338" s="23">
        <f t="shared" si="181"/>
        <v>6.0319474347630728E-2</v>
      </c>
      <c r="W2338" s="24">
        <f>Parametros!$B$4*H2338+Parametros!$B$5*K2338*100+Parametros!$B$6*P2338+Parametros!$B$7*(1-L2338)*100</f>
        <v>83.537499999999994</v>
      </c>
      <c r="X2338" s="16">
        <f>INDEX('Tasa Referencia'!$B$2:$B$37,MATCH(B2338,'Tasa Referencia'!$A$2:$A$37,0))</f>
        <v>7.4899999999999994E-2</v>
      </c>
      <c r="Y2338" s="16">
        <f>INDEX('Catalogo Proveedores'!$N$2:$N$101,MATCH(A2338,'Catalogo Proveedores'!$A$2:$A$101,0))</f>
        <v>3.1E-2</v>
      </c>
      <c r="Z2338" s="14">
        <v>-5.1000000000000004E-4</v>
      </c>
      <c r="AA2338" s="16">
        <f t="shared" si="182"/>
        <v>0.10539</v>
      </c>
      <c r="AB2338" s="25">
        <f t="shared" si="183"/>
        <v>8.3848083917581473E-3</v>
      </c>
      <c r="AC2338" s="23">
        <f t="shared" si="184"/>
        <v>5.193466595587258E-2</v>
      </c>
    </row>
    <row r="2339" spans="1:29" x14ac:dyDescent="0.3">
      <c r="A2339" s="4" t="s">
        <v>205</v>
      </c>
      <c r="B2339" s="18">
        <v>45931</v>
      </c>
      <c r="C2339" s="4" t="s">
        <v>282</v>
      </c>
      <c r="D2339" s="4">
        <v>10</v>
      </c>
      <c r="E2339" s="15">
        <v>4065615.51</v>
      </c>
      <c r="F2339" s="19">
        <v>1.2906</v>
      </c>
      <c r="G2339" s="20">
        <v>2.1499999999999998E-2</v>
      </c>
      <c r="H2339" s="4">
        <v>81</v>
      </c>
      <c r="I2339" s="4">
        <v>19</v>
      </c>
      <c r="J2339" s="4">
        <v>3</v>
      </c>
      <c r="K2339" s="21">
        <v>0.85089999999999999</v>
      </c>
      <c r="L2339" s="21">
        <v>5.2699999999999997E-2</v>
      </c>
      <c r="M2339" s="4">
        <v>2</v>
      </c>
      <c r="N2339" s="4">
        <v>0</v>
      </c>
      <c r="O2339" s="4">
        <v>0</v>
      </c>
      <c r="P2339" s="4">
        <v>89.3</v>
      </c>
      <c r="Q2339" s="15">
        <v>16713.84</v>
      </c>
      <c r="R2339" s="15">
        <v>115842.62</v>
      </c>
      <c r="S2339" s="15">
        <v>88703.02</v>
      </c>
      <c r="T2339" s="15">
        <v>4437833.53</v>
      </c>
      <c r="U2339" s="22">
        <f t="shared" si="180"/>
        <v>4109468.9499999997</v>
      </c>
      <c r="V2339" s="23">
        <f t="shared" si="181"/>
        <v>7.3992090460409971E-2</v>
      </c>
      <c r="W2339" s="24">
        <f>Parametros!$B$4*H2339+Parametros!$B$5*K2339*100+Parametros!$B$6*P2339+Parametros!$B$7*(1-L2339)*100</f>
        <v>85.9465</v>
      </c>
      <c r="X2339" s="16">
        <f>INDEX('Tasa Referencia'!$B$2:$B$37,MATCH(B2339,'Tasa Referencia'!$A$2:$A$37,0))</f>
        <v>7.4300000000000005E-2</v>
      </c>
      <c r="Y2339" s="16">
        <f>INDEX('Catalogo Proveedores'!$N$2:$N$101,MATCH(A2339,'Catalogo Proveedores'!$A$2:$A$101,0))</f>
        <v>3.1E-2</v>
      </c>
      <c r="Z2339" s="14">
        <v>-8.0000000000000004E-4</v>
      </c>
      <c r="AA2339" s="16">
        <f t="shared" si="182"/>
        <v>0.10450000000000001</v>
      </c>
      <c r="AB2339" s="25">
        <f t="shared" si="183"/>
        <v>8.3171253540881285E-3</v>
      </c>
      <c r="AC2339" s="23">
        <f t="shared" si="184"/>
        <v>6.5674965106321842E-2</v>
      </c>
    </row>
    <row r="2340" spans="1:29" x14ac:dyDescent="0.3">
      <c r="A2340" s="4" t="s">
        <v>205</v>
      </c>
      <c r="B2340" s="18">
        <v>45962</v>
      </c>
      <c r="C2340" s="4" t="s">
        <v>282</v>
      </c>
      <c r="D2340" s="4">
        <v>11</v>
      </c>
      <c r="E2340" s="15">
        <v>3700367.37</v>
      </c>
      <c r="F2340" s="19">
        <v>1.2906</v>
      </c>
      <c r="G2340" s="20">
        <v>0</v>
      </c>
      <c r="H2340" s="4">
        <v>82.8</v>
      </c>
      <c r="I2340" s="4">
        <v>16</v>
      </c>
      <c r="J2340" s="4">
        <v>3</v>
      </c>
      <c r="K2340" s="21">
        <v>0.80130000000000001</v>
      </c>
      <c r="L2340" s="21">
        <v>6.7000000000000004E-2</v>
      </c>
      <c r="M2340" s="4">
        <v>2</v>
      </c>
      <c r="N2340" s="4">
        <v>0</v>
      </c>
      <c r="O2340" s="4">
        <v>0</v>
      </c>
      <c r="P2340" s="4">
        <v>82.1</v>
      </c>
      <c r="Q2340" s="15">
        <v>46629.14</v>
      </c>
      <c r="R2340" s="15">
        <v>155580.56</v>
      </c>
      <c r="S2340" s="15">
        <v>96550.63</v>
      </c>
      <c r="T2340" s="15">
        <v>3933689.27</v>
      </c>
      <c r="U2340" s="22">
        <f t="shared" si="180"/>
        <v>3806026.4400000004</v>
      </c>
      <c r="V2340" s="23">
        <f t="shared" si="181"/>
        <v>3.2453714881246737E-2</v>
      </c>
      <c r="W2340" s="24">
        <f>Parametros!$B$4*H2340+Parametros!$B$5*K2340*100+Parametros!$B$6*P2340+Parametros!$B$7*(1-L2340)*100</f>
        <v>83.433999999999997</v>
      </c>
      <c r="X2340" s="16">
        <f>INDEX('Tasa Referencia'!$B$2:$B$37,MATCH(B2340,'Tasa Referencia'!$A$2:$A$37,0))</f>
        <v>7.2800000000000004E-2</v>
      </c>
      <c r="Y2340" s="16">
        <f>INDEX('Catalogo Proveedores'!$N$2:$N$101,MATCH(A2340,'Catalogo Proveedores'!$A$2:$A$101,0))</f>
        <v>3.1E-2</v>
      </c>
      <c r="Z2340" s="14">
        <v>2.2699999999999999E-3</v>
      </c>
      <c r="AA2340" s="16">
        <f t="shared" si="182"/>
        <v>0.10607</v>
      </c>
      <c r="AB2340" s="25">
        <f t="shared" si="183"/>
        <v>8.4364876189131355E-3</v>
      </c>
      <c r="AC2340" s="23">
        <f t="shared" si="184"/>
        <v>2.4017227262333601E-2</v>
      </c>
    </row>
    <row r="2341" spans="1:29" x14ac:dyDescent="0.3">
      <c r="A2341" s="4" t="s">
        <v>205</v>
      </c>
      <c r="B2341" s="18">
        <v>45992</v>
      </c>
      <c r="C2341" s="4" t="s">
        <v>282</v>
      </c>
      <c r="D2341" s="4">
        <v>12</v>
      </c>
      <c r="E2341" s="15">
        <v>3496893.25</v>
      </c>
      <c r="F2341" s="19">
        <v>1.2906</v>
      </c>
      <c r="G2341" s="20">
        <v>0</v>
      </c>
      <c r="H2341" s="4">
        <v>81.3</v>
      </c>
      <c r="I2341" s="4">
        <v>13</v>
      </c>
      <c r="J2341" s="4">
        <v>3</v>
      </c>
      <c r="K2341" s="21">
        <v>0.80120000000000002</v>
      </c>
      <c r="L2341" s="21">
        <v>7.0400000000000004E-2</v>
      </c>
      <c r="M2341" s="4">
        <v>1</v>
      </c>
      <c r="N2341" s="4">
        <v>0</v>
      </c>
      <c r="O2341" s="4">
        <v>0</v>
      </c>
      <c r="P2341" s="4">
        <v>81.400000000000006</v>
      </c>
      <c r="Q2341" s="15">
        <v>6772.23</v>
      </c>
      <c r="R2341" s="15">
        <v>146196.82</v>
      </c>
      <c r="S2341" s="15">
        <v>94798.71</v>
      </c>
      <c r="T2341" s="15">
        <v>3712211.85</v>
      </c>
      <c r="U2341" s="22">
        <f t="shared" si="180"/>
        <v>3555063.59</v>
      </c>
      <c r="V2341" s="23">
        <f t="shared" si="181"/>
        <v>4.2332783351251957E-2</v>
      </c>
      <c r="W2341" s="24">
        <f>Parametros!$B$4*H2341+Parametros!$B$5*K2341*100+Parametros!$B$6*P2341+Parametros!$B$7*(1-L2341)*100</f>
        <v>82.715000000000003</v>
      </c>
      <c r="X2341" s="16">
        <f>INDEX('Tasa Referencia'!$B$2:$B$37,MATCH(B2341,'Tasa Referencia'!$A$2:$A$37,0))</f>
        <v>6.9599999999999995E-2</v>
      </c>
      <c r="Y2341" s="16">
        <f>INDEX('Catalogo Proveedores'!$N$2:$N$101,MATCH(A2341,'Catalogo Proveedores'!$A$2:$A$101,0))</f>
        <v>3.1E-2</v>
      </c>
      <c r="Z2341" s="14">
        <v>4.6499999999999996E-3</v>
      </c>
      <c r="AA2341" s="16">
        <f t="shared" si="182"/>
        <v>0.10525</v>
      </c>
      <c r="AB2341" s="25">
        <f t="shared" si="183"/>
        <v>8.3741649334292401E-3</v>
      </c>
      <c r="AC2341" s="23">
        <f t="shared" si="184"/>
        <v>3.3958618417822717E-2</v>
      </c>
    </row>
    <row r="2342" spans="1:29" x14ac:dyDescent="0.3">
      <c r="A2342" s="4" t="s">
        <v>207</v>
      </c>
      <c r="B2342" s="18">
        <v>44927</v>
      </c>
      <c r="C2342" s="4" t="s">
        <v>279</v>
      </c>
      <c r="D2342" s="4">
        <v>1</v>
      </c>
      <c r="E2342" s="15">
        <v>1362086.43</v>
      </c>
      <c r="F2342" s="19">
        <v>1</v>
      </c>
      <c r="G2342" s="20">
        <v>0</v>
      </c>
      <c r="H2342" s="4">
        <v>90.1</v>
      </c>
      <c r="I2342" s="4">
        <v>8</v>
      </c>
      <c r="J2342" s="4">
        <v>1</v>
      </c>
      <c r="K2342" s="21">
        <v>0.90839999999999999</v>
      </c>
      <c r="L2342" s="21">
        <v>2.69E-2</v>
      </c>
      <c r="M2342" s="4">
        <v>2</v>
      </c>
      <c r="N2342" s="4">
        <v>0</v>
      </c>
      <c r="O2342" s="4">
        <v>0</v>
      </c>
      <c r="P2342" s="4">
        <v>76.7</v>
      </c>
      <c r="Q2342" s="15">
        <v>23238.68</v>
      </c>
      <c r="R2342" s="15">
        <v>16506.34</v>
      </c>
      <c r="S2342" s="15">
        <v>13730.99</v>
      </c>
      <c r="T2342" s="15">
        <v>1463662.99</v>
      </c>
      <c r="U2342" s="22">
        <f t="shared" si="180"/>
        <v>1388100.46</v>
      </c>
      <c r="V2342" s="23">
        <f t="shared" si="181"/>
        <v>5.1625634122237404E-2</v>
      </c>
      <c r="W2342" s="24">
        <f>Parametros!$B$4*H2342+Parametros!$B$5*K2342*100+Parametros!$B$6*P2342+Parametros!$B$7*(1-L2342)*100</f>
        <v>88.723500000000001</v>
      </c>
      <c r="X2342" s="16">
        <f>INDEX('Tasa Referencia'!$B$2:$B$37,MATCH(B2342,'Tasa Referencia'!$A$2:$A$37,0))</f>
        <v>0.1125</v>
      </c>
      <c r="Y2342" s="16">
        <f>INDEX('Catalogo Proveedores'!$N$2:$N$101,MATCH(A2342,'Catalogo Proveedores'!$A$2:$A$101,0))</f>
        <v>4.2999999999999997E-2</v>
      </c>
      <c r="Z2342" s="14">
        <v>-5.2999999999999998E-4</v>
      </c>
      <c r="AA2342" s="16">
        <f t="shared" si="182"/>
        <v>0.15497</v>
      </c>
      <c r="AB2342" s="25">
        <f t="shared" si="183"/>
        <v>1.2078561170669966E-2</v>
      </c>
      <c r="AC2342" s="23">
        <f t="shared" si="184"/>
        <v>3.9547072951567439E-2</v>
      </c>
    </row>
    <row r="2343" spans="1:29" x14ac:dyDescent="0.3">
      <c r="A2343" s="4" t="s">
        <v>207</v>
      </c>
      <c r="B2343" s="18">
        <v>44958</v>
      </c>
      <c r="C2343" s="4" t="s">
        <v>279</v>
      </c>
      <c r="D2343" s="4">
        <v>2</v>
      </c>
      <c r="E2343" s="15">
        <v>1491261.69</v>
      </c>
      <c r="F2343" s="19">
        <v>1.0528999999999999</v>
      </c>
      <c r="G2343" s="20">
        <v>5.2900000000000003E-2</v>
      </c>
      <c r="H2343" s="4">
        <v>89.7</v>
      </c>
      <c r="I2343" s="4">
        <v>8</v>
      </c>
      <c r="J2343" s="4">
        <v>1</v>
      </c>
      <c r="K2343" s="21">
        <v>0.84930000000000005</v>
      </c>
      <c r="L2343" s="21">
        <v>3.8100000000000002E-2</v>
      </c>
      <c r="M2343" s="4">
        <v>0</v>
      </c>
      <c r="N2343" s="4">
        <v>0</v>
      </c>
      <c r="O2343" s="4">
        <v>0</v>
      </c>
      <c r="P2343" s="4">
        <v>77.2</v>
      </c>
      <c r="Q2343" s="15">
        <v>0</v>
      </c>
      <c r="R2343" s="15">
        <v>28176.81</v>
      </c>
      <c r="S2343" s="15">
        <v>20022.37</v>
      </c>
      <c r="T2343" s="15">
        <v>1630163.84</v>
      </c>
      <c r="U2343" s="22">
        <f t="shared" si="180"/>
        <v>1499416.13</v>
      </c>
      <c r="V2343" s="23">
        <f t="shared" si="181"/>
        <v>8.0205257159918469E-2</v>
      </c>
      <c r="W2343" s="24">
        <f>Parametros!$B$4*H2343+Parametros!$B$5*K2343*100+Parametros!$B$6*P2343+Parametros!$B$7*(1-L2343)*100</f>
        <v>86.742500000000007</v>
      </c>
      <c r="X2343" s="16">
        <f>INDEX('Tasa Referencia'!$B$2:$B$37,MATCH(B2343,'Tasa Referencia'!$A$2:$A$37,0))</f>
        <v>0.11409999999999999</v>
      </c>
      <c r="Y2343" s="16">
        <f>INDEX('Catalogo Proveedores'!$N$2:$N$101,MATCH(A2343,'Catalogo Proveedores'!$A$2:$A$101,0))</f>
        <v>4.2999999999999997E-2</v>
      </c>
      <c r="Z2343" s="14">
        <v>-7.0400000000000003E-3</v>
      </c>
      <c r="AA2343" s="16">
        <f t="shared" si="182"/>
        <v>0.15006</v>
      </c>
      <c r="AB2343" s="25">
        <f t="shared" si="183"/>
        <v>1.1719315575177358E-2</v>
      </c>
      <c r="AC2343" s="23">
        <f t="shared" si="184"/>
        <v>6.8485941584741111E-2</v>
      </c>
    </row>
    <row r="2344" spans="1:29" x14ac:dyDescent="0.3">
      <c r="A2344" s="4" t="s">
        <v>207</v>
      </c>
      <c r="B2344" s="18">
        <v>44986</v>
      </c>
      <c r="C2344" s="4" t="s">
        <v>279</v>
      </c>
      <c r="D2344" s="4">
        <v>3</v>
      </c>
      <c r="E2344" s="15">
        <v>1574508.44</v>
      </c>
      <c r="F2344" s="19">
        <v>1.0528999999999999</v>
      </c>
      <c r="G2344" s="20">
        <v>0</v>
      </c>
      <c r="H2344" s="4">
        <v>92</v>
      </c>
      <c r="I2344" s="4">
        <v>12</v>
      </c>
      <c r="J2344" s="4">
        <v>2</v>
      </c>
      <c r="K2344" s="21">
        <v>0.82899999999999996</v>
      </c>
      <c r="L2344" s="21">
        <v>3.8199999999999998E-2</v>
      </c>
      <c r="M2344" s="4">
        <v>0</v>
      </c>
      <c r="N2344" s="4">
        <v>1</v>
      </c>
      <c r="O2344" s="4">
        <v>6.8</v>
      </c>
      <c r="P2344" s="4">
        <v>75.900000000000006</v>
      </c>
      <c r="Q2344" s="15">
        <v>23923.040000000001</v>
      </c>
      <c r="R2344" s="15">
        <v>29938.99</v>
      </c>
      <c r="S2344" s="15">
        <v>24328.51</v>
      </c>
      <c r="T2344" s="15">
        <v>1713433.93</v>
      </c>
      <c r="U2344" s="22">
        <f t="shared" si="180"/>
        <v>1604041.96</v>
      </c>
      <c r="V2344" s="23">
        <f t="shared" si="181"/>
        <v>6.384370478761324E-2</v>
      </c>
      <c r="W2344" s="24">
        <f>Parametros!$B$4*H2344+Parametros!$B$5*K2344*100+Parametros!$B$6*P2344+Parametros!$B$7*(1-L2344)*100</f>
        <v>86.676999999999992</v>
      </c>
      <c r="X2344" s="16">
        <f>INDEX('Tasa Referencia'!$B$2:$B$37,MATCH(B2344,'Tasa Referencia'!$A$2:$A$37,0))</f>
        <v>0.114</v>
      </c>
      <c r="Y2344" s="16">
        <f>INDEX('Catalogo Proveedores'!$N$2:$N$101,MATCH(A2344,'Catalogo Proveedores'!$A$2:$A$101,0))</f>
        <v>4.2999999999999997E-2</v>
      </c>
      <c r="Z2344" s="14">
        <v>-4.2900000000000004E-3</v>
      </c>
      <c r="AA2344" s="16">
        <f t="shared" si="182"/>
        <v>0.15271000000000001</v>
      </c>
      <c r="AB2344" s="25">
        <f t="shared" si="183"/>
        <v>1.1913380006062679E-2</v>
      </c>
      <c r="AC2344" s="23">
        <f t="shared" si="184"/>
        <v>5.193032478155056E-2</v>
      </c>
    </row>
    <row r="2345" spans="1:29" x14ac:dyDescent="0.3">
      <c r="A2345" s="4" t="s">
        <v>207</v>
      </c>
      <c r="B2345" s="18">
        <v>45017</v>
      </c>
      <c r="C2345" s="4" t="s">
        <v>279</v>
      </c>
      <c r="D2345" s="4">
        <v>4</v>
      </c>
      <c r="E2345" s="15">
        <v>1434750.94</v>
      </c>
      <c r="F2345" s="19">
        <v>1.0528999999999999</v>
      </c>
      <c r="G2345" s="20">
        <v>0</v>
      </c>
      <c r="H2345" s="4">
        <v>96.2</v>
      </c>
      <c r="I2345" s="4">
        <v>12</v>
      </c>
      <c r="J2345" s="4">
        <v>2</v>
      </c>
      <c r="K2345" s="21">
        <v>0.84750000000000003</v>
      </c>
      <c r="L2345" s="21">
        <v>2.1700000000000001E-2</v>
      </c>
      <c r="M2345" s="4">
        <v>0</v>
      </c>
      <c r="N2345" s="4">
        <v>0</v>
      </c>
      <c r="O2345" s="4">
        <v>0</v>
      </c>
      <c r="P2345" s="4">
        <v>71.599999999999994</v>
      </c>
      <c r="Q2345" s="15">
        <v>0</v>
      </c>
      <c r="R2345" s="15">
        <v>16231.41</v>
      </c>
      <c r="S2345" s="15">
        <v>15059.75</v>
      </c>
      <c r="T2345" s="15">
        <v>1667634.13</v>
      </c>
      <c r="U2345" s="22">
        <f t="shared" si="180"/>
        <v>1435922.5999999999</v>
      </c>
      <c r="V2345" s="23">
        <f t="shared" si="181"/>
        <v>0.13894626275129068</v>
      </c>
      <c r="W2345" s="24">
        <f>Parametros!$B$4*H2345+Parametros!$B$5*K2345*100+Parametros!$B$6*P2345+Parametros!$B$7*(1-L2345)*100</f>
        <v>88.089499999999987</v>
      </c>
      <c r="X2345" s="16">
        <f>INDEX('Tasa Referencia'!$B$2:$B$37,MATCH(B2345,'Tasa Referencia'!$A$2:$A$37,0))</f>
        <v>0.1119</v>
      </c>
      <c r="Y2345" s="16">
        <f>INDEX('Catalogo Proveedores'!$N$2:$N$101,MATCH(A2345,'Catalogo Proveedores'!$A$2:$A$101,0))</f>
        <v>4.2999999999999997E-2</v>
      </c>
      <c r="Z2345" s="14">
        <v>-1.64E-3</v>
      </c>
      <c r="AA2345" s="16">
        <f t="shared" si="182"/>
        <v>0.15325999999999998</v>
      </c>
      <c r="AB2345" s="25">
        <f t="shared" si="183"/>
        <v>1.1953606276114526E-2</v>
      </c>
      <c r="AC2345" s="23">
        <f t="shared" si="184"/>
        <v>0.12699265647517616</v>
      </c>
    </row>
    <row r="2346" spans="1:29" x14ac:dyDescent="0.3">
      <c r="A2346" s="4" t="s">
        <v>207</v>
      </c>
      <c r="B2346" s="18">
        <v>45047</v>
      </c>
      <c r="C2346" s="4" t="s">
        <v>279</v>
      </c>
      <c r="D2346" s="4">
        <v>5</v>
      </c>
      <c r="E2346" s="15">
        <v>1781734.97</v>
      </c>
      <c r="F2346" s="19">
        <v>1.0528999999999999</v>
      </c>
      <c r="G2346" s="20">
        <v>0</v>
      </c>
      <c r="H2346" s="4">
        <v>99.3</v>
      </c>
      <c r="I2346" s="4">
        <v>8</v>
      </c>
      <c r="J2346" s="4">
        <v>1</v>
      </c>
      <c r="K2346" s="21">
        <v>0.92830000000000001</v>
      </c>
      <c r="L2346" s="21">
        <v>1.8E-3</v>
      </c>
      <c r="M2346" s="4">
        <v>1</v>
      </c>
      <c r="N2346" s="4">
        <v>0</v>
      </c>
      <c r="O2346" s="4">
        <v>0</v>
      </c>
      <c r="P2346" s="4">
        <v>77</v>
      </c>
      <c r="Q2346" s="15">
        <v>31713.45</v>
      </c>
      <c r="R2346" s="15">
        <v>1872.36</v>
      </c>
      <c r="S2346" s="15">
        <v>4540.01</v>
      </c>
      <c r="T2346" s="15">
        <v>1936181.97</v>
      </c>
      <c r="U2346" s="22">
        <f t="shared" si="180"/>
        <v>1810780.77</v>
      </c>
      <c r="V2346" s="23">
        <f t="shared" si="181"/>
        <v>6.4767259453407652E-2</v>
      </c>
      <c r="W2346" s="24">
        <f>Parametros!$B$4*H2346+Parametros!$B$5*K2346*100+Parametros!$B$6*P2346+Parametros!$B$7*(1-L2346)*100</f>
        <v>92.977000000000004</v>
      </c>
      <c r="X2346" s="16">
        <f>INDEX('Tasa Referencia'!$B$2:$B$37,MATCH(B2346,'Tasa Referencia'!$A$2:$A$37,0))</f>
        <v>0.11210000000000001</v>
      </c>
      <c r="Y2346" s="16">
        <f>INDEX('Catalogo Proveedores'!$N$2:$N$101,MATCH(A2346,'Catalogo Proveedores'!$A$2:$A$101,0))</f>
        <v>4.2999999999999997E-2</v>
      </c>
      <c r="Z2346" s="14">
        <v>-2.65E-3</v>
      </c>
      <c r="AA2346" s="16">
        <f t="shared" si="182"/>
        <v>0.15245</v>
      </c>
      <c r="AB2346" s="25">
        <f t="shared" si="183"/>
        <v>1.1894357826327751E-2</v>
      </c>
      <c r="AC2346" s="23">
        <f t="shared" si="184"/>
        <v>5.2872901627079902E-2</v>
      </c>
    </row>
    <row r="2347" spans="1:29" x14ac:dyDescent="0.3">
      <c r="A2347" s="4" t="s">
        <v>207</v>
      </c>
      <c r="B2347" s="18">
        <v>45078</v>
      </c>
      <c r="C2347" s="4" t="s">
        <v>279</v>
      </c>
      <c r="D2347" s="4">
        <v>6</v>
      </c>
      <c r="E2347" s="15">
        <v>1480500.22</v>
      </c>
      <c r="F2347" s="19">
        <v>1.0528999999999999</v>
      </c>
      <c r="G2347" s="20">
        <v>0</v>
      </c>
      <c r="H2347" s="4">
        <v>97.7</v>
      </c>
      <c r="I2347" s="4">
        <v>7</v>
      </c>
      <c r="J2347" s="4">
        <v>1</v>
      </c>
      <c r="K2347" s="21">
        <v>0.80020000000000002</v>
      </c>
      <c r="L2347" s="21">
        <v>1.11E-2</v>
      </c>
      <c r="M2347" s="4">
        <v>0</v>
      </c>
      <c r="N2347" s="4">
        <v>0</v>
      </c>
      <c r="O2347" s="4">
        <v>0</v>
      </c>
      <c r="P2347" s="4">
        <v>74.7</v>
      </c>
      <c r="Q2347" s="15">
        <v>0</v>
      </c>
      <c r="R2347" s="15">
        <v>6782.11</v>
      </c>
      <c r="S2347" s="15">
        <v>7877.35</v>
      </c>
      <c r="T2347" s="15">
        <v>1578489.93</v>
      </c>
      <c r="U2347" s="22">
        <f t="shared" si="180"/>
        <v>1479404.98</v>
      </c>
      <c r="V2347" s="23">
        <f t="shared" si="181"/>
        <v>6.2771987401908841E-2</v>
      </c>
      <c r="W2347" s="24">
        <f>Parametros!$B$4*H2347+Parametros!$B$5*K2347*100+Parametros!$B$6*P2347+Parametros!$B$7*(1-L2347)*100</f>
        <v>87.974500000000006</v>
      </c>
      <c r="X2347" s="16">
        <f>INDEX('Tasa Referencia'!$B$2:$B$37,MATCH(B2347,'Tasa Referencia'!$A$2:$A$37,0))</f>
        <v>0.1119</v>
      </c>
      <c r="Y2347" s="16">
        <f>INDEX('Catalogo Proveedores'!$N$2:$N$101,MATCH(A2347,'Catalogo Proveedores'!$A$2:$A$101,0))</f>
        <v>4.2999999999999997E-2</v>
      </c>
      <c r="Z2347" s="14">
        <v>1.4499999999999999E-3</v>
      </c>
      <c r="AA2347" s="16">
        <f t="shared" si="182"/>
        <v>0.15634999999999999</v>
      </c>
      <c r="AB2347" s="25">
        <f t="shared" si="183"/>
        <v>1.2179278370805457E-2</v>
      </c>
      <c r="AC2347" s="23">
        <f t="shared" si="184"/>
        <v>5.0592709031103383E-2</v>
      </c>
    </row>
    <row r="2348" spans="1:29" x14ac:dyDescent="0.3">
      <c r="A2348" s="4" t="s">
        <v>207</v>
      </c>
      <c r="B2348" s="18">
        <v>45108</v>
      </c>
      <c r="C2348" s="4" t="s">
        <v>279</v>
      </c>
      <c r="D2348" s="4">
        <v>7</v>
      </c>
      <c r="E2348" s="15">
        <v>1528440.78</v>
      </c>
      <c r="F2348" s="19">
        <v>1.0528999999999999</v>
      </c>
      <c r="G2348" s="20">
        <v>0</v>
      </c>
      <c r="H2348" s="4">
        <v>93.7</v>
      </c>
      <c r="I2348" s="4">
        <v>8</v>
      </c>
      <c r="J2348" s="4">
        <v>1</v>
      </c>
      <c r="K2348" s="21">
        <v>0.82469999999999999</v>
      </c>
      <c r="L2348" s="21">
        <v>3.0800000000000001E-2</v>
      </c>
      <c r="M2348" s="4">
        <v>3</v>
      </c>
      <c r="N2348" s="4">
        <v>0</v>
      </c>
      <c r="O2348" s="4">
        <v>0</v>
      </c>
      <c r="P2348" s="4">
        <v>69</v>
      </c>
      <c r="Q2348" s="15">
        <v>25653.43</v>
      </c>
      <c r="R2348" s="15">
        <v>22814.98</v>
      </c>
      <c r="S2348" s="15">
        <v>17168.14</v>
      </c>
      <c r="T2348" s="15">
        <v>1636877.94</v>
      </c>
      <c r="U2348" s="22">
        <f t="shared" si="180"/>
        <v>1559741.05</v>
      </c>
      <c r="V2348" s="23">
        <f t="shared" si="181"/>
        <v>4.7124399513869618E-2</v>
      </c>
      <c r="W2348" s="24">
        <f>Parametros!$B$4*H2348+Parametros!$B$5*K2348*100+Parametros!$B$6*P2348+Parametros!$B$7*(1-L2348)*100</f>
        <v>85.873999999999995</v>
      </c>
      <c r="X2348" s="16">
        <f>INDEX('Tasa Referencia'!$B$2:$B$37,MATCH(B2348,'Tasa Referencia'!$A$2:$A$37,0))</f>
        <v>0.1132</v>
      </c>
      <c r="Y2348" s="16">
        <f>INDEX('Catalogo Proveedores'!$N$2:$N$101,MATCH(A2348,'Catalogo Proveedores'!$A$2:$A$101,0))</f>
        <v>4.2999999999999997E-2</v>
      </c>
      <c r="Z2348" s="14">
        <v>1.8E-3</v>
      </c>
      <c r="AA2348" s="16">
        <f t="shared" si="182"/>
        <v>0.158</v>
      </c>
      <c r="AB2348" s="25">
        <f t="shared" si="183"/>
        <v>1.2299556585700477E-2</v>
      </c>
      <c r="AC2348" s="23">
        <f t="shared" si="184"/>
        <v>3.482484292816914E-2</v>
      </c>
    </row>
    <row r="2349" spans="1:29" x14ac:dyDescent="0.3">
      <c r="A2349" s="4" t="s">
        <v>207</v>
      </c>
      <c r="B2349" s="18">
        <v>45139</v>
      </c>
      <c r="C2349" s="4" t="s">
        <v>279</v>
      </c>
      <c r="D2349" s="4">
        <v>8</v>
      </c>
      <c r="E2349" s="15">
        <v>1569545.08</v>
      </c>
      <c r="F2349" s="19">
        <v>1.0528999999999999</v>
      </c>
      <c r="G2349" s="20">
        <v>0</v>
      </c>
      <c r="H2349" s="4">
        <v>97</v>
      </c>
      <c r="I2349" s="4">
        <v>8</v>
      </c>
      <c r="J2349" s="4">
        <v>1</v>
      </c>
      <c r="K2349" s="21">
        <v>0.84830000000000005</v>
      </c>
      <c r="L2349" s="21">
        <v>8.8999999999999999E-3</v>
      </c>
      <c r="M2349" s="4">
        <v>0</v>
      </c>
      <c r="N2349" s="4">
        <v>0</v>
      </c>
      <c r="O2349" s="4">
        <v>0</v>
      </c>
      <c r="P2349" s="4">
        <v>78.3</v>
      </c>
      <c r="Q2349" s="15">
        <v>0</v>
      </c>
      <c r="R2349" s="15">
        <v>8880.14</v>
      </c>
      <c r="S2349" s="15">
        <v>7331.06</v>
      </c>
      <c r="T2349" s="15">
        <v>1856159.69</v>
      </c>
      <c r="U2349" s="22">
        <f t="shared" si="180"/>
        <v>1571094.16</v>
      </c>
      <c r="V2349" s="23">
        <f t="shared" si="181"/>
        <v>0.15357812775257501</v>
      </c>
      <c r="W2349" s="24">
        <f>Parametros!$B$4*H2349+Parametros!$B$5*K2349*100+Parametros!$B$6*P2349+Parametros!$B$7*(1-L2349)*100</f>
        <v>89.9255</v>
      </c>
      <c r="X2349" s="16">
        <f>INDEX('Tasa Referencia'!$B$2:$B$37,MATCH(B2349,'Tasa Referencia'!$A$2:$A$37,0))</f>
        <v>0.1124</v>
      </c>
      <c r="Y2349" s="16">
        <f>INDEX('Catalogo Proveedores'!$N$2:$N$101,MATCH(A2349,'Catalogo Proveedores'!$A$2:$A$101,0))</f>
        <v>4.2999999999999997E-2</v>
      </c>
      <c r="Z2349" s="14">
        <v>2.49E-3</v>
      </c>
      <c r="AA2349" s="16">
        <f t="shared" si="182"/>
        <v>0.15788999999999997</v>
      </c>
      <c r="AB2349" s="25">
        <f t="shared" si="183"/>
        <v>1.2291542927124421E-2</v>
      </c>
      <c r="AC2349" s="23">
        <f t="shared" si="184"/>
        <v>0.14128658482545059</v>
      </c>
    </row>
    <row r="2350" spans="1:29" x14ac:dyDescent="0.3">
      <c r="A2350" s="4" t="s">
        <v>207</v>
      </c>
      <c r="B2350" s="18">
        <v>45170</v>
      </c>
      <c r="C2350" s="4" t="s">
        <v>279</v>
      </c>
      <c r="D2350" s="4">
        <v>9</v>
      </c>
      <c r="E2350" s="15">
        <v>1486157.18</v>
      </c>
      <c r="F2350" s="19">
        <v>1.0528999999999999</v>
      </c>
      <c r="G2350" s="20">
        <v>0</v>
      </c>
      <c r="H2350" s="4">
        <v>94.5</v>
      </c>
      <c r="I2350" s="4">
        <v>4</v>
      </c>
      <c r="J2350" s="4">
        <v>1</v>
      </c>
      <c r="K2350" s="21">
        <v>0.83160000000000001</v>
      </c>
      <c r="L2350" s="21">
        <v>1.6199999999999999E-2</v>
      </c>
      <c r="M2350" s="4">
        <v>0</v>
      </c>
      <c r="N2350" s="4">
        <v>0</v>
      </c>
      <c r="O2350" s="4">
        <v>0</v>
      </c>
      <c r="P2350" s="4">
        <v>77.099999999999994</v>
      </c>
      <c r="Q2350" s="15">
        <v>0</v>
      </c>
      <c r="R2350" s="15">
        <v>8549.07</v>
      </c>
      <c r="S2350" s="15">
        <v>10184.549999999999</v>
      </c>
      <c r="T2350" s="15">
        <v>1652011.79</v>
      </c>
      <c r="U2350" s="22">
        <f t="shared" si="180"/>
        <v>1484521.7</v>
      </c>
      <c r="V2350" s="23">
        <f t="shared" si="181"/>
        <v>0.10138552945799502</v>
      </c>
      <c r="W2350" s="24">
        <f>Parametros!$B$4*H2350+Parametros!$B$5*K2350*100+Parametros!$B$6*P2350+Parametros!$B$7*(1-L2350)*100</f>
        <v>88.2</v>
      </c>
      <c r="X2350" s="16">
        <f>INDEX('Tasa Referencia'!$B$2:$B$37,MATCH(B2350,'Tasa Referencia'!$A$2:$A$37,0))</f>
        <v>0.1134</v>
      </c>
      <c r="Y2350" s="16">
        <f>INDEX('Catalogo Proveedores'!$N$2:$N$101,MATCH(A2350,'Catalogo Proveedores'!$A$2:$A$101,0))</f>
        <v>4.2999999999999997E-2</v>
      </c>
      <c r="Z2350" s="14">
        <v>2.3400000000000001E-3</v>
      </c>
      <c r="AA2350" s="16">
        <f t="shared" si="182"/>
        <v>0.15873999999999999</v>
      </c>
      <c r="AB2350" s="25">
        <f t="shared" si="183"/>
        <v>1.2353448522731902E-2</v>
      </c>
      <c r="AC2350" s="23">
        <f t="shared" si="184"/>
        <v>8.9032080935263117E-2</v>
      </c>
    </row>
    <row r="2351" spans="1:29" x14ac:dyDescent="0.3">
      <c r="A2351" s="4" t="s">
        <v>207</v>
      </c>
      <c r="B2351" s="18">
        <v>45200</v>
      </c>
      <c r="C2351" s="4" t="s">
        <v>279</v>
      </c>
      <c r="D2351" s="4">
        <v>10</v>
      </c>
      <c r="E2351" s="15">
        <v>1458149.73</v>
      </c>
      <c r="F2351" s="19">
        <v>1.0528999999999999</v>
      </c>
      <c r="G2351" s="20">
        <v>0</v>
      </c>
      <c r="H2351" s="4">
        <v>91.1</v>
      </c>
      <c r="I2351" s="4">
        <v>9</v>
      </c>
      <c r="J2351" s="4">
        <v>1</v>
      </c>
      <c r="K2351" s="21">
        <v>0.86629999999999996</v>
      </c>
      <c r="L2351" s="21">
        <v>3.5799999999999998E-2</v>
      </c>
      <c r="M2351" s="4">
        <v>2</v>
      </c>
      <c r="N2351" s="4">
        <v>0</v>
      </c>
      <c r="O2351" s="4">
        <v>0</v>
      </c>
      <c r="P2351" s="4">
        <v>75.400000000000006</v>
      </c>
      <c r="Q2351" s="15">
        <v>9351.9500000000007</v>
      </c>
      <c r="R2351" s="15">
        <v>25519.43</v>
      </c>
      <c r="S2351" s="15">
        <v>18559.009999999998</v>
      </c>
      <c r="T2351" s="15">
        <v>1536509.88</v>
      </c>
      <c r="U2351" s="22">
        <f t="shared" si="180"/>
        <v>1474462.0999999999</v>
      </c>
      <c r="V2351" s="23">
        <f t="shared" si="181"/>
        <v>4.0382285078440258E-2</v>
      </c>
      <c r="W2351" s="24">
        <f>Parametros!$B$4*H2351+Parametros!$B$5*K2351*100+Parametros!$B$6*P2351+Parametros!$B$7*(1-L2351)*100</f>
        <v>87.416999999999987</v>
      </c>
      <c r="X2351" s="16">
        <f>INDEX('Tasa Referencia'!$B$2:$B$37,MATCH(B2351,'Tasa Referencia'!$A$2:$A$37,0))</f>
        <v>0.1103</v>
      </c>
      <c r="Y2351" s="16">
        <f>INDEX('Catalogo Proveedores'!$N$2:$N$101,MATCH(A2351,'Catalogo Proveedores'!$A$2:$A$101,0))</f>
        <v>4.2999999999999997E-2</v>
      </c>
      <c r="Z2351" s="14">
        <v>-5.0600000000000003E-3</v>
      </c>
      <c r="AA2351" s="16">
        <f t="shared" si="182"/>
        <v>0.14823999999999998</v>
      </c>
      <c r="AB2351" s="25">
        <f t="shared" si="183"/>
        <v>1.1585796014796479E-2</v>
      </c>
      <c r="AC2351" s="23">
        <f t="shared" si="184"/>
        <v>2.8796489063643779E-2</v>
      </c>
    </row>
    <row r="2352" spans="1:29" x14ac:dyDescent="0.3">
      <c r="A2352" s="4" t="s">
        <v>207</v>
      </c>
      <c r="B2352" s="18">
        <v>45231</v>
      </c>
      <c r="C2352" s="4" t="s">
        <v>279</v>
      </c>
      <c r="D2352" s="4">
        <v>11</v>
      </c>
      <c r="E2352" s="15">
        <v>1600251.32</v>
      </c>
      <c r="F2352" s="19">
        <v>1.1014999999999999</v>
      </c>
      <c r="G2352" s="20">
        <v>4.6199999999999998E-2</v>
      </c>
      <c r="H2352" s="4">
        <v>90.9</v>
      </c>
      <c r="I2352" s="4">
        <v>10</v>
      </c>
      <c r="J2352" s="4">
        <v>2</v>
      </c>
      <c r="K2352" s="21">
        <v>0.77029999999999998</v>
      </c>
      <c r="L2352" s="21">
        <v>2.7400000000000001E-2</v>
      </c>
      <c r="M2352" s="4">
        <v>2</v>
      </c>
      <c r="N2352" s="4">
        <v>1</v>
      </c>
      <c r="O2352" s="4">
        <v>18.8</v>
      </c>
      <c r="P2352" s="4">
        <v>75.3</v>
      </c>
      <c r="Q2352" s="15">
        <v>189764.41</v>
      </c>
      <c r="R2352" s="15">
        <v>25153.78</v>
      </c>
      <c r="S2352" s="15">
        <v>19535.57</v>
      </c>
      <c r="T2352" s="15">
        <v>1659171.99</v>
      </c>
      <c r="U2352" s="22">
        <f t="shared" si="180"/>
        <v>1795633.94</v>
      </c>
      <c r="V2352" s="23">
        <f t="shared" si="181"/>
        <v>-8.224701888801772E-2</v>
      </c>
      <c r="W2352" s="24">
        <f>Parametros!$B$4*H2352+Parametros!$B$5*K2352*100+Parametros!$B$6*P2352+Parametros!$B$7*(1-L2352)*100</f>
        <v>84.572999999999993</v>
      </c>
      <c r="X2352" s="16">
        <f>INDEX('Tasa Referencia'!$B$2:$B$37,MATCH(B2352,'Tasa Referencia'!$A$2:$A$37,0))</f>
        <v>0.1144</v>
      </c>
      <c r="Y2352" s="16">
        <f>INDEX('Catalogo Proveedores'!$N$2:$N$101,MATCH(A2352,'Catalogo Proveedores'!$A$2:$A$101,0))</f>
        <v>4.2999999999999997E-2</v>
      </c>
      <c r="Z2352" s="14">
        <v>-5.2300000000000003E-3</v>
      </c>
      <c r="AA2352" s="16">
        <f t="shared" si="182"/>
        <v>0.15216999999999997</v>
      </c>
      <c r="AB2352" s="25">
        <f t="shared" si="183"/>
        <v>1.1873868002047372E-2</v>
      </c>
      <c r="AC2352" s="23">
        <f t="shared" si="184"/>
        <v>-9.4120886890065092E-2</v>
      </c>
    </row>
    <row r="2353" spans="1:29" x14ac:dyDescent="0.3">
      <c r="A2353" s="4" t="s">
        <v>207</v>
      </c>
      <c r="B2353" s="18">
        <v>45261</v>
      </c>
      <c r="C2353" s="4" t="s">
        <v>279</v>
      </c>
      <c r="D2353" s="4">
        <v>12</v>
      </c>
      <c r="E2353" s="15">
        <v>1420901.22</v>
      </c>
      <c r="F2353" s="19">
        <v>1.1014999999999999</v>
      </c>
      <c r="G2353" s="20">
        <v>0</v>
      </c>
      <c r="H2353" s="4">
        <v>92.7</v>
      </c>
      <c r="I2353" s="4">
        <v>6</v>
      </c>
      <c r="J2353" s="4">
        <v>1</v>
      </c>
      <c r="K2353" s="21">
        <v>0.87370000000000003</v>
      </c>
      <c r="L2353" s="21">
        <v>3.0300000000000001E-2</v>
      </c>
      <c r="M2353" s="4">
        <v>1</v>
      </c>
      <c r="N2353" s="4">
        <v>0</v>
      </c>
      <c r="O2353" s="4">
        <v>0</v>
      </c>
      <c r="P2353" s="4">
        <v>73.099999999999994</v>
      </c>
      <c r="Q2353" s="15">
        <v>2941.15</v>
      </c>
      <c r="R2353" s="15">
        <v>21826.81</v>
      </c>
      <c r="S2353" s="15">
        <v>15769.16</v>
      </c>
      <c r="T2353" s="15">
        <v>1609140.03</v>
      </c>
      <c r="U2353" s="22">
        <f t="shared" si="180"/>
        <v>1429900.02</v>
      </c>
      <c r="V2353" s="23">
        <f t="shared" si="181"/>
        <v>0.11138869623422394</v>
      </c>
      <c r="W2353" s="24">
        <f>Parametros!$B$4*H2353+Parametros!$B$5*K2353*100+Parametros!$B$6*P2353+Parametros!$B$7*(1-L2353)*100</f>
        <v>87.821500000000015</v>
      </c>
      <c r="X2353" s="16">
        <f>INDEX('Tasa Referencia'!$B$2:$B$37,MATCH(B2353,'Tasa Referencia'!$A$2:$A$37,0))</f>
        <v>0.1124</v>
      </c>
      <c r="Y2353" s="16">
        <f>INDEX('Catalogo Proveedores'!$N$2:$N$101,MATCH(A2353,'Catalogo Proveedores'!$A$2:$A$101,0))</f>
        <v>4.2999999999999997E-2</v>
      </c>
      <c r="Z2353" s="14">
        <v>-9.6000000000000002E-4</v>
      </c>
      <c r="AA2353" s="16">
        <f t="shared" si="182"/>
        <v>0.15443999999999999</v>
      </c>
      <c r="AB2353" s="25">
        <f t="shared" si="183"/>
        <v>1.2039850606177183E-2</v>
      </c>
      <c r="AC2353" s="23">
        <f t="shared" si="184"/>
        <v>9.9348845628046759E-2</v>
      </c>
    </row>
    <row r="2354" spans="1:29" x14ac:dyDescent="0.3">
      <c r="A2354" s="4" t="s">
        <v>207</v>
      </c>
      <c r="B2354" s="18">
        <v>45292</v>
      </c>
      <c r="C2354" s="4" t="s">
        <v>281</v>
      </c>
      <c r="D2354" s="4">
        <v>1</v>
      </c>
      <c r="E2354" s="15">
        <v>1560552.16</v>
      </c>
      <c r="F2354" s="19">
        <v>1.1014999999999999</v>
      </c>
      <c r="G2354" s="20">
        <v>0</v>
      </c>
      <c r="H2354" s="4">
        <v>91.4</v>
      </c>
      <c r="I2354" s="4">
        <v>11</v>
      </c>
      <c r="J2354" s="4">
        <v>2</v>
      </c>
      <c r="K2354" s="21">
        <v>0.85160000000000002</v>
      </c>
      <c r="L2354" s="21">
        <v>5.1400000000000001E-2</v>
      </c>
      <c r="M2354" s="4">
        <v>0</v>
      </c>
      <c r="N2354" s="4">
        <v>0</v>
      </c>
      <c r="O2354" s="4">
        <v>0</v>
      </c>
      <c r="P2354" s="4">
        <v>75.7</v>
      </c>
      <c r="Q2354" s="15">
        <v>0</v>
      </c>
      <c r="R2354" s="15">
        <v>28674.38</v>
      </c>
      <c r="S2354" s="15">
        <v>30289.64</v>
      </c>
      <c r="T2354" s="15">
        <v>1746321.48</v>
      </c>
      <c r="U2354" s="22">
        <f t="shared" si="180"/>
        <v>1558936.9</v>
      </c>
      <c r="V2354" s="23">
        <f t="shared" si="181"/>
        <v>0.10730245384143135</v>
      </c>
      <c r="W2354" s="24">
        <f>Parametros!$B$4*H2354+Parametros!$B$5*K2354*100+Parametros!$B$6*P2354+Parametros!$B$7*(1-L2354)*100</f>
        <v>86.906999999999996</v>
      </c>
      <c r="X2354" s="16">
        <f>INDEX('Tasa Referencia'!$B$2:$B$37,MATCH(B2354,'Tasa Referencia'!$A$2:$A$37,0))</f>
        <v>0.1133</v>
      </c>
      <c r="Y2354" s="16">
        <f>INDEX('Catalogo Proveedores'!$N$2:$N$101,MATCH(A2354,'Catalogo Proveedores'!$A$2:$A$101,0))</f>
        <v>4.2999999999999997E-2</v>
      </c>
      <c r="Z2354" s="14">
        <v>3.3300000000000001E-3</v>
      </c>
      <c r="AA2354" s="16">
        <f t="shared" si="182"/>
        <v>0.15962999999999999</v>
      </c>
      <c r="AB2354" s="25">
        <f t="shared" si="183"/>
        <v>1.2418222727428985E-2</v>
      </c>
      <c r="AC2354" s="23">
        <f t="shared" si="184"/>
        <v>9.4884231114002363E-2</v>
      </c>
    </row>
    <row r="2355" spans="1:29" x14ac:dyDescent="0.3">
      <c r="A2355" s="4" t="s">
        <v>207</v>
      </c>
      <c r="B2355" s="18">
        <v>45323</v>
      </c>
      <c r="C2355" s="4" t="s">
        <v>281</v>
      </c>
      <c r="D2355" s="4">
        <v>2</v>
      </c>
      <c r="E2355" s="15">
        <v>1547254.13</v>
      </c>
      <c r="F2355" s="19">
        <v>1.1604000000000001</v>
      </c>
      <c r="G2355" s="20">
        <v>5.3600000000000002E-2</v>
      </c>
      <c r="H2355" s="4">
        <v>93.2</v>
      </c>
      <c r="I2355" s="4">
        <v>14</v>
      </c>
      <c r="J2355" s="4">
        <v>2</v>
      </c>
      <c r="K2355" s="21">
        <v>0.82440000000000002</v>
      </c>
      <c r="L2355" s="21">
        <v>3.6299999999999999E-2</v>
      </c>
      <c r="M2355" s="4">
        <v>1</v>
      </c>
      <c r="N2355" s="4">
        <v>0</v>
      </c>
      <c r="O2355" s="4">
        <v>0</v>
      </c>
      <c r="P2355" s="4">
        <v>72.900000000000006</v>
      </c>
      <c r="Q2355" s="15">
        <v>24352.9</v>
      </c>
      <c r="R2355" s="15">
        <v>21768.22</v>
      </c>
      <c r="S2355" s="15">
        <v>23037.98</v>
      </c>
      <c r="T2355" s="15">
        <v>1691288.26</v>
      </c>
      <c r="U2355" s="22">
        <f t="shared" si="180"/>
        <v>1570337.2699999998</v>
      </c>
      <c r="V2355" s="23">
        <f t="shared" si="181"/>
        <v>7.1514119065664308E-2</v>
      </c>
      <c r="W2355" s="24">
        <f>Parametros!$B$4*H2355+Parametros!$B$5*K2355*100+Parametros!$B$6*P2355+Parametros!$B$7*(1-L2355)*100</f>
        <v>86.387500000000003</v>
      </c>
      <c r="X2355" s="16">
        <f>INDEX('Tasa Referencia'!$B$2:$B$37,MATCH(B2355,'Tasa Referencia'!$A$2:$A$37,0))</f>
        <v>0.1123</v>
      </c>
      <c r="Y2355" s="16">
        <f>INDEX('Catalogo Proveedores'!$N$2:$N$101,MATCH(A2355,'Catalogo Proveedores'!$A$2:$A$101,0))</f>
        <v>4.2999999999999997E-2</v>
      </c>
      <c r="Z2355" s="14">
        <v>-5.8E-4</v>
      </c>
      <c r="AA2355" s="16">
        <f t="shared" si="182"/>
        <v>0.15472</v>
      </c>
      <c r="AB2355" s="25">
        <f t="shared" si="183"/>
        <v>1.2060303499794589E-2</v>
      </c>
      <c r="AC2355" s="23">
        <f t="shared" si="184"/>
        <v>5.9453815565869719E-2</v>
      </c>
    </row>
    <row r="2356" spans="1:29" x14ac:dyDescent="0.3">
      <c r="A2356" s="4" t="s">
        <v>207</v>
      </c>
      <c r="B2356" s="18">
        <v>45352</v>
      </c>
      <c r="C2356" s="4" t="s">
        <v>281</v>
      </c>
      <c r="D2356" s="4">
        <v>3</v>
      </c>
      <c r="E2356" s="15">
        <v>1603641.63</v>
      </c>
      <c r="F2356" s="19">
        <v>1.1604000000000001</v>
      </c>
      <c r="G2356" s="20">
        <v>0</v>
      </c>
      <c r="H2356" s="4">
        <v>88.9</v>
      </c>
      <c r="I2356" s="4">
        <v>8</v>
      </c>
      <c r="J2356" s="4">
        <v>2</v>
      </c>
      <c r="K2356" s="21">
        <v>0.71419999999999995</v>
      </c>
      <c r="L2356" s="21">
        <v>2.58E-2</v>
      </c>
      <c r="M2356" s="4">
        <v>4</v>
      </c>
      <c r="N2356" s="4">
        <v>1</v>
      </c>
      <c r="O2356" s="4">
        <v>8.6999999999999993</v>
      </c>
      <c r="P2356" s="4">
        <v>77.400000000000006</v>
      </c>
      <c r="Q2356" s="15">
        <v>81648.929999999993</v>
      </c>
      <c r="R2356" s="15">
        <v>28657.96</v>
      </c>
      <c r="S2356" s="15">
        <v>18808.849999999999</v>
      </c>
      <c r="T2356" s="15">
        <v>1651112.63</v>
      </c>
      <c r="U2356" s="22">
        <f t="shared" si="180"/>
        <v>1695139.6699999997</v>
      </c>
      <c r="V2356" s="23">
        <f t="shared" si="181"/>
        <v>-2.6665073720621837E-2</v>
      </c>
      <c r="W2356" s="24">
        <f>Parametros!$B$4*H2356+Parametros!$B$5*K2356*100+Parametros!$B$6*P2356+Parametros!$B$7*(1-L2356)*100</f>
        <v>82.634</v>
      </c>
      <c r="X2356" s="16">
        <f>INDEX('Tasa Referencia'!$B$2:$B$37,MATCH(B2356,'Tasa Referencia'!$A$2:$A$37,0))</f>
        <v>0.1101</v>
      </c>
      <c r="Y2356" s="16">
        <f>INDEX('Catalogo Proveedores'!$N$2:$N$101,MATCH(A2356,'Catalogo Proveedores'!$A$2:$A$101,0))</f>
        <v>4.2999999999999997E-2</v>
      </c>
      <c r="Z2356" s="14">
        <v>1.6299999999999999E-3</v>
      </c>
      <c r="AA2356" s="16">
        <f t="shared" si="182"/>
        <v>0.15473000000000001</v>
      </c>
      <c r="AB2356" s="25">
        <f t="shared" si="183"/>
        <v>1.2061033876196392E-2</v>
      </c>
      <c r="AC2356" s="23">
        <f t="shared" si="184"/>
        <v>-3.8726107596818229E-2</v>
      </c>
    </row>
    <row r="2357" spans="1:29" x14ac:dyDescent="0.3">
      <c r="A2357" s="4" t="s">
        <v>207</v>
      </c>
      <c r="B2357" s="18">
        <v>45383</v>
      </c>
      <c r="C2357" s="4" t="s">
        <v>281</v>
      </c>
      <c r="D2357" s="4">
        <v>4</v>
      </c>
      <c r="E2357" s="15">
        <v>1545988.12</v>
      </c>
      <c r="F2357" s="19">
        <v>1.1604000000000001</v>
      </c>
      <c r="G2357" s="20">
        <v>0</v>
      </c>
      <c r="H2357" s="4">
        <v>89.4</v>
      </c>
      <c r="I2357" s="4">
        <v>11</v>
      </c>
      <c r="J2357" s="4">
        <v>2</v>
      </c>
      <c r="K2357" s="21">
        <v>0.8589</v>
      </c>
      <c r="L2357" s="21">
        <v>2.3900000000000001E-2</v>
      </c>
      <c r="M2357" s="4">
        <v>2</v>
      </c>
      <c r="N2357" s="4">
        <v>0</v>
      </c>
      <c r="O2357" s="4">
        <v>0</v>
      </c>
      <c r="P2357" s="4">
        <v>73.3</v>
      </c>
      <c r="Q2357" s="15">
        <v>8713.8700000000008</v>
      </c>
      <c r="R2357" s="15">
        <v>15616.68</v>
      </c>
      <c r="S2357" s="15">
        <v>17277.939999999999</v>
      </c>
      <c r="T2357" s="15">
        <v>1682023.12</v>
      </c>
      <c r="U2357" s="22">
        <f t="shared" si="180"/>
        <v>1553040.7300000002</v>
      </c>
      <c r="V2357" s="23">
        <f t="shared" si="181"/>
        <v>7.6682887688250018E-2</v>
      </c>
      <c r="W2357" s="24">
        <f>Parametros!$B$4*H2357+Parametros!$B$5*K2357*100+Parametros!$B$6*P2357+Parametros!$B$7*(1-L2357)*100</f>
        <v>86.358499999999992</v>
      </c>
      <c r="X2357" s="16">
        <f>INDEX('Tasa Referencia'!$B$2:$B$37,MATCH(B2357,'Tasa Referencia'!$A$2:$A$37,0))</f>
        <v>0.10920000000000001</v>
      </c>
      <c r="Y2357" s="16">
        <f>INDEX('Catalogo Proveedores'!$N$2:$N$101,MATCH(A2357,'Catalogo Proveedores'!$A$2:$A$101,0))</f>
        <v>4.2999999999999997E-2</v>
      </c>
      <c r="Z2357" s="14">
        <v>1.6999999999999999E-3</v>
      </c>
      <c r="AA2357" s="16">
        <f t="shared" si="182"/>
        <v>0.15390000000000001</v>
      </c>
      <c r="AB2357" s="25">
        <f t="shared" si="183"/>
        <v>1.200039289517818E-2</v>
      </c>
      <c r="AC2357" s="23">
        <f t="shared" si="184"/>
        <v>6.4682494793071837E-2</v>
      </c>
    </row>
    <row r="2358" spans="1:29" x14ac:dyDescent="0.3">
      <c r="A2358" s="4" t="s">
        <v>207</v>
      </c>
      <c r="B2358" s="18">
        <v>45413</v>
      </c>
      <c r="C2358" s="4" t="s">
        <v>281</v>
      </c>
      <c r="D2358" s="4">
        <v>5</v>
      </c>
      <c r="E2358" s="15">
        <v>1683520.69</v>
      </c>
      <c r="F2358" s="19">
        <v>1.1604000000000001</v>
      </c>
      <c r="G2358" s="20">
        <v>0</v>
      </c>
      <c r="H2358" s="4">
        <v>88</v>
      </c>
      <c r="I2358" s="4">
        <v>13</v>
      </c>
      <c r="J2358" s="4">
        <v>2</v>
      </c>
      <c r="K2358" s="21">
        <v>0.8206</v>
      </c>
      <c r="L2358" s="21">
        <v>4.41E-2</v>
      </c>
      <c r="M2358" s="4">
        <v>0</v>
      </c>
      <c r="N2358" s="4">
        <v>1</v>
      </c>
      <c r="O2358" s="4">
        <v>19.100000000000001</v>
      </c>
      <c r="P2358" s="4">
        <v>75.7</v>
      </c>
      <c r="Q2358" s="15">
        <v>91453.92</v>
      </c>
      <c r="R2358" s="15">
        <v>39882.44</v>
      </c>
      <c r="S2358" s="15">
        <v>28982.25</v>
      </c>
      <c r="T2358" s="15">
        <v>1781359.69</v>
      </c>
      <c r="U2358" s="22">
        <f t="shared" si="180"/>
        <v>1785874.7999999998</v>
      </c>
      <c r="V2358" s="23">
        <f t="shared" si="181"/>
        <v>-2.5346425123158982E-3</v>
      </c>
      <c r="W2358" s="24">
        <f>Parametros!$B$4*H2358+Parametros!$B$5*K2358*100+Parametros!$B$6*P2358+Parametros!$B$7*(1-L2358)*100</f>
        <v>84.896499999999989</v>
      </c>
      <c r="X2358" s="16">
        <f>INDEX('Tasa Referencia'!$B$2:$B$37,MATCH(B2358,'Tasa Referencia'!$A$2:$A$37,0))</f>
        <v>0.1077</v>
      </c>
      <c r="Y2358" s="16">
        <f>INDEX('Catalogo Proveedores'!$N$2:$N$101,MATCH(A2358,'Catalogo Proveedores'!$A$2:$A$101,0))</f>
        <v>4.2999999999999997E-2</v>
      </c>
      <c r="Z2358" s="14">
        <v>1.15E-3</v>
      </c>
      <c r="AA2358" s="16">
        <f t="shared" si="182"/>
        <v>0.15185000000000001</v>
      </c>
      <c r="AB2358" s="25">
        <f t="shared" si="183"/>
        <v>1.1850445470108717E-2</v>
      </c>
      <c r="AC2358" s="23">
        <f t="shared" si="184"/>
        <v>-1.4385087982424615E-2</v>
      </c>
    </row>
    <row r="2359" spans="1:29" x14ac:dyDescent="0.3">
      <c r="A2359" s="4" t="s">
        <v>207</v>
      </c>
      <c r="B2359" s="18">
        <v>45444</v>
      </c>
      <c r="C2359" s="4" t="s">
        <v>281</v>
      </c>
      <c r="D2359" s="4">
        <v>6</v>
      </c>
      <c r="E2359" s="15">
        <v>1853349.88</v>
      </c>
      <c r="F2359" s="19">
        <v>1.1604000000000001</v>
      </c>
      <c r="G2359" s="20">
        <v>0</v>
      </c>
      <c r="H2359" s="4">
        <v>88.5</v>
      </c>
      <c r="I2359" s="4">
        <v>4</v>
      </c>
      <c r="J2359" s="4">
        <v>1</v>
      </c>
      <c r="K2359" s="21">
        <v>0.76719999999999999</v>
      </c>
      <c r="L2359" s="21">
        <v>3.3399999999999999E-2</v>
      </c>
      <c r="M2359" s="4">
        <v>4</v>
      </c>
      <c r="N2359" s="4">
        <v>0</v>
      </c>
      <c r="O2359" s="4">
        <v>0</v>
      </c>
      <c r="P2359" s="4">
        <v>73.8</v>
      </c>
      <c r="Q2359" s="15">
        <v>110897.83</v>
      </c>
      <c r="R2359" s="15">
        <v>29617.54</v>
      </c>
      <c r="S2359" s="15">
        <v>22266.080000000002</v>
      </c>
      <c r="T2359" s="15">
        <v>1948689.17</v>
      </c>
      <c r="U2359" s="22">
        <f t="shared" si="180"/>
        <v>1971599.17</v>
      </c>
      <c r="V2359" s="23">
        <f t="shared" si="181"/>
        <v>-1.1756620990509226E-2</v>
      </c>
      <c r="W2359" s="24">
        <f>Parametros!$B$4*H2359+Parametros!$B$5*K2359*100+Parametros!$B$6*P2359+Parametros!$B$7*(1-L2359)*100</f>
        <v>83.25</v>
      </c>
      <c r="X2359" s="16">
        <f>INDEX('Tasa Referencia'!$B$2:$B$37,MATCH(B2359,'Tasa Referencia'!$A$2:$A$37,0))</f>
        <v>0.1045</v>
      </c>
      <c r="Y2359" s="16">
        <f>INDEX('Catalogo Proveedores'!$N$2:$N$101,MATCH(A2359,'Catalogo Proveedores'!$A$2:$A$101,0))</f>
        <v>4.2999999999999997E-2</v>
      </c>
      <c r="Z2359" s="14">
        <v>-1.9300000000000001E-3</v>
      </c>
      <c r="AA2359" s="16">
        <f t="shared" si="182"/>
        <v>0.14557</v>
      </c>
      <c r="AB2359" s="25">
        <f t="shared" si="183"/>
        <v>1.1389566937352713E-2</v>
      </c>
      <c r="AC2359" s="23">
        <f t="shared" si="184"/>
        <v>-2.3146187927861939E-2</v>
      </c>
    </row>
    <row r="2360" spans="1:29" x14ac:dyDescent="0.3">
      <c r="A2360" s="4" t="s">
        <v>207</v>
      </c>
      <c r="B2360" s="18">
        <v>45474</v>
      </c>
      <c r="C2360" s="4" t="s">
        <v>281</v>
      </c>
      <c r="D2360" s="4">
        <v>7</v>
      </c>
      <c r="E2360" s="15">
        <v>1652837.61</v>
      </c>
      <c r="F2360" s="19">
        <v>1.1604000000000001</v>
      </c>
      <c r="G2360" s="20">
        <v>0</v>
      </c>
      <c r="H2360" s="4">
        <v>92.9</v>
      </c>
      <c r="I2360" s="4">
        <v>9</v>
      </c>
      <c r="J2360" s="4">
        <v>1</v>
      </c>
      <c r="K2360" s="21">
        <v>0.89580000000000004</v>
      </c>
      <c r="L2360" s="21">
        <v>3.9899999999999998E-2</v>
      </c>
      <c r="M2360" s="4">
        <v>0</v>
      </c>
      <c r="N2360" s="4">
        <v>0</v>
      </c>
      <c r="O2360" s="4">
        <v>0</v>
      </c>
      <c r="P2360" s="4">
        <v>72.599999999999994</v>
      </c>
      <c r="Q2360" s="15">
        <v>0</v>
      </c>
      <c r="R2360" s="15">
        <v>39045.089999999997</v>
      </c>
      <c r="S2360" s="15">
        <v>23070.55</v>
      </c>
      <c r="T2360" s="15">
        <v>1841251.12</v>
      </c>
      <c r="U2360" s="22">
        <f t="shared" si="180"/>
        <v>1668812.1500000001</v>
      </c>
      <c r="V2360" s="23">
        <f t="shared" si="181"/>
        <v>9.365315145062883E-2</v>
      </c>
      <c r="W2360" s="24">
        <f>Parametros!$B$4*H2360+Parametros!$B$5*K2360*100+Parametros!$B$6*P2360+Parametros!$B$7*(1-L2360)*100</f>
        <v>88.31049999999999</v>
      </c>
      <c r="X2360" s="16">
        <f>INDEX('Tasa Referencia'!$B$2:$B$37,MATCH(B2360,'Tasa Referencia'!$A$2:$A$37,0))</f>
        <v>0.1027</v>
      </c>
      <c r="Y2360" s="16">
        <f>INDEX('Catalogo Proveedores'!$N$2:$N$101,MATCH(A2360,'Catalogo Proveedores'!$A$2:$A$101,0))</f>
        <v>4.2999999999999997E-2</v>
      </c>
      <c r="Z2360" s="14">
        <v>-3.63E-3</v>
      </c>
      <c r="AA2360" s="16">
        <f t="shared" si="182"/>
        <v>0.14207</v>
      </c>
      <c r="AB2360" s="25">
        <f t="shared" si="183"/>
        <v>1.1131701847648889E-2</v>
      </c>
      <c r="AC2360" s="23">
        <f t="shared" si="184"/>
        <v>8.252144960297994E-2</v>
      </c>
    </row>
    <row r="2361" spans="1:29" x14ac:dyDescent="0.3">
      <c r="A2361" s="4" t="s">
        <v>207</v>
      </c>
      <c r="B2361" s="18">
        <v>45505</v>
      </c>
      <c r="C2361" s="4" t="s">
        <v>281</v>
      </c>
      <c r="D2361" s="4">
        <v>8</v>
      </c>
      <c r="E2361" s="15">
        <v>1628389.03</v>
      </c>
      <c r="F2361" s="19">
        <v>1.1604000000000001</v>
      </c>
      <c r="G2361" s="20">
        <v>0</v>
      </c>
      <c r="H2361" s="4">
        <v>89.5</v>
      </c>
      <c r="I2361" s="4">
        <v>9</v>
      </c>
      <c r="J2361" s="4">
        <v>2</v>
      </c>
      <c r="K2361" s="21">
        <v>0.78049999999999997</v>
      </c>
      <c r="L2361" s="21">
        <v>2.9899999999999999E-2</v>
      </c>
      <c r="M2361" s="4">
        <v>1</v>
      </c>
      <c r="N2361" s="4">
        <v>0</v>
      </c>
      <c r="O2361" s="4">
        <v>0</v>
      </c>
      <c r="P2361" s="4">
        <v>72.3</v>
      </c>
      <c r="Q2361" s="15">
        <v>55951.1</v>
      </c>
      <c r="R2361" s="15">
        <v>24392.5</v>
      </c>
      <c r="S2361" s="15">
        <v>21104.14</v>
      </c>
      <c r="T2361" s="15">
        <v>1728893.67</v>
      </c>
      <c r="U2361" s="22">
        <f t="shared" si="180"/>
        <v>1687628.4900000002</v>
      </c>
      <c r="V2361" s="23">
        <f t="shared" si="181"/>
        <v>2.3867968699312611E-2</v>
      </c>
      <c r="W2361" s="24">
        <f>Parametros!$B$4*H2361+Parametros!$B$5*K2361*100+Parametros!$B$6*P2361+Parametros!$B$7*(1-L2361)*100</f>
        <v>83.751499999999993</v>
      </c>
      <c r="X2361" s="16">
        <f>INDEX('Tasa Referencia'!$B$2:$B$37,MATCH(B2361,'Tasa Referencia'!$A$2:$A$37,0))</f>
        <v>0.1017</v>
      </c>
      <c r="Y2361" s="16">
        <f>INDEX('Catalogo Proveedores'!$N$2:$N$101,MATCH(A2361,'Catalogo Proveedores'!$A$2:$A$101,0))</f>
        <v>4.2999999999999997E-2</v>
      </c>
      <c r="Z2361" s="14">
        <v>-1.9499999999999999E-3</v>
      </c>
      <c r="AA2361" s="16">
        <f t="shared" si="182"/>
        <v>0.14274999999999999</v>
      </c>
      <c r="AB2361" s="25">
        <f t="shared" si="183"/>
        <v>1.118185799638316E-2</v>
      </c>
      <c r="AC2361" s="23">
        <f t="shared" si="184"/>
        <v>1.2686110702929451E-2</v>
      </c>
    </row>
    <row r="2362" spans="1:29" x14ac:dyDescent="0.3">
      <c r="A2362" s="4" t="s">
        <v>207</v>
      </c>
      <c r="B2362" s="18">
        <v>45536</v>
      </c>
      <c r="C2362" s="4" t="s">
        <v>281</v>
      </c>
      <c r="D2362" s="4">
        <v>9</v>
      </c>
      <c r="E2362" s="15">
        <v>1496592.79</v>
      </c>
      <c r="F2362" s="19">
        <v>1.1604000000000001</v>
      </c>
      <c r="G2362" s="20">
        <v>0</v>
      </c>
      <c r="H2362" s="4">
        <v>88.6</v>
      </c>
      <c r="I2362" s="4">
        <v>9</v>
      </c>
      <c r="J2362" s="4">
        <v>2</v>
      </c>
      <c r="K2362" s="21">
        <v>0.79700000000000004</v>
      </c>
      <c r="L2362" s="21">
        <v>2.9499999999999998E-2</v>
      </c>
      <c r="M2362" s="4">
        <v>1</v>
      </c>
      <c r="N2362" s="4">
        <v>0</v>
      </c>
      <c r="O2362" s="4">
        <v>0</v>
      </c>
      <c r="P2362" s="4">
        <v>74.900000000000006</v>
      </c>
      <c r="Q2362" s="15">
        <v>6501.77</v>
      </c>
      <c r="R2362" s="15">
        <v>28704.93</v>
      </c>
      <c r="S2362" s="15">
        <v>19239.169999999998</v>
      </c>
      <c r="T2362" s="15">
        <v>1589373.39</v>
      </c>
      <c r="U2362" s="22">
        <f t="shared" si="180"/>
        <v>1512560.32</v>
      </c>
      <c r="V2362" s="23">
        <f t="shared" si="181"/>
        <v>4.8329153163939556E-2</v>
      </c>
      <c r="W2362" s="24">
        <f>Parametros!$B$4*H2362+Parametros!$B$5*K2362*100+Parametros!$B$6*P2362+Parametros!$B$7*(1-L2362)*100</f>
        <v>84.457499999999996</v>
      </c>
      <c r="X2362" s="16">
        <f>INDEX('Tasa Referencia'!$B$2:$B$37,MATCH(B2362,'Tasa Referencia'!$A$2:$A$37,0))</f>
        <v>9.7900000000000001E-2</v>
      </c>
      <c r="Y2362" s="16">
        <f>INDEX('Catalogo Proveedores'!$N$2:$N$101,MATCH(A2362,'Catalogo Proveedores'!$A$2:$A$101,0))</f>
        <v>4.2999999999999997E-2</v>
      </c>
      <c r="Z2362" s="14">
        <v>-1.3799999999999999E-3</v>
      </c>
      <c r="AA2362" s="16">
        <f t="shared" si="182"/>
        <v>0.13952000000000001</v>
      </c>
      <c r="AB2362" s="25">
        <f t="shared" si="183"/>
        <v>1.094337216050234E-2</v>
      </c>
      <c r="AC2362" s="23">
        <f t="shared" si="184"/>
        <v>3.7385781003437216E-2</v>
      </c>
    </row>
    <row r="2363" spans="1:29" x14ac:dyDescent="0.3">
      <c r="A2363" s="4" t="s">
        <v>207</v>
      </c>
      <c r="B2363" s="18">
        <v>45566</v>
      </c>
      <c r="C2363" s="4" t="s">
        <v>281</v>
      </c>
      <c r="D2363" s="4">
        <v>10</v>
      </c>
      <c r="E2363" s="15">
        <v>1618256.75</v>
      </c>
      <c r="F2363" s="19">
        <v>1.1604000000000001</v>
      </c>
      <c r="G2363" s="20">
        <v>0</v>
      </c>
      <c r="H2363" s="4">
        <v>85.6</v>
      </c>
      <c r="I2363" s="4">
        <v>9</v>
      </c>
      <c r="J2363" s="4">
        <v>3</v>
      </c>
      <c r="K2363" s="21">
        <v>0.72040000000000004</v>
      </c>
      <c r="L2363" s="21">
        <v>3.2199999999999999E-2</v>
      </c>
      <c r="M2363" s="4">
        <v>6</v>
      </c>
      <c r="N2363" s="4">
        <v>0</v>
      </c>
      <c r="O2363" s="4">
        <v>0</v>
      </c>
      <c r="P2363" s="4">
        <v>74.599999999999994</v>
      </c>
      <c r="Q2363" s="15">
        <v>76566.16</v>
      </c>
      <c r="R2363" s="15">
        <v>35443.769999999997</v>
      </c>
      <c r="S2363" s="15">
        <v>25357.98</v>
      </c>
      <c r="T2363" s="15">
        <v>1656591.78</v>
      </c>
      <c r="U2363" s="22">
        <f t="shared" si="180"/>
        <v>1704908.7</v>
      </c>
      <c r="V2363" s="23">
        <f t="shared" si="181"/>
        <v>-2.9166461275088498E-2</v>
      </c>
      <c r="W2363" s="24">
        <f>Parametros!$B$4*H2363+Parametros!$B$5*K2363*100+Parametros!$B$6*P2363+Parametros!$B$7*(1-L2363)*100</f>
        <v>81.009</v>
      </c>
      <c r="X2363" s="16">
        <f>INDEX('Tasa Referencia'!$B$2:$B$37,MATCH(B2363,'Tasa Referencia'!$A$2:$A$37,0))</f>
        <v>9.5200000000000007E-2</v>
      </c>
      <c r="Y2363" s="16">
        <f>INDEX('Catalogo Proveedores'!$N$2:$N$101,MATCH(A2363,'Catalogo Proveedores'!$A$2:$A$101,0))</f>
        <v>4.2999999999999997E-2</v>
      </c>
      <c r="Z2363" s="14">
        <v>2.0799999999999998E-3</v>
      </c>
      <c r="AA2363" s="16">
        <f t="shared" si="182"/>
        <v>0.14027999999999999</v>
      </c>
      <c r="AB2363" s="25">
        <f t="shared" si="183"/>
        <v>1.0999542170715859E-2</v>
      </c>
      <c r="AC2363" s="23">
        <f t="shared" si="184"/>
        <v>-4.0166003445804357E-2</v>
      </c>
    </row>
    <row r="2364" spans="1:29" x14ac:dyDescent="0.3">
      <c r="A2364" s="4" t="s">
        <v>207</v>
      </c>
      <c r="B2364" s="18">
        <v>45597</v>
      </c>
      <c r="C2364" s="4" t="s">
        <v>281</v>
      </c>
      <c r="D2364" s="4">
        <v>11</v>
      </c>
      <c r="E2364" s="15">
        <v>1550072.82</v>
      </c>
      <c r="F2364" s="19">
        <v>1.1604000000000001</v>
      </c>
      <c r="G2364" s="20">
        <v>0</v>
      </c>
      <c r="H2364" s="4">
        <v>84.5</v>
      </c>
      <c r="I2364" s="4">
        <v>6</v>
      </c>
      <c r="J2364" s="4">
        <v>2</v>
      </c>
      <c r="K2364" s="21">
        <v>0.72350000000000003</v>
      </c>
      <c r="L2364" s="21">
        <v>6.54E-2</v>
      </c>
      <c r="M2364" s="4">
        <v>2</v>
      </c>
      <c r="N2364" s="4">
        <v>0</v>
      </c>
      <c r="O2364" s="4">
        <v>0</v>
      </c>
      <c r="P2364" s="4">
        <v>78.8</v>
      </c>
      <c r="Q2364" s="15">
        <v>40360.839999999997</v>
      </c>
      <c r="R2364" s="15">
        <v>60889.57</v>
      </c>
      <c r="S2364" s="15">
        <v>36621.980000000003</v>
      </c>
      <c r="T2364" s="15">
        <v>1601192.9</v>
      </c>
      <c r="U2364" s="22">
        <f t="shared" si="180"/>
        <v>1614701.2500000002</v>
      </c>
      <c r="V2364" s="23">
        <f t="shared" si="181"/>
        <v>-8.4364288650045395E-3</v>
      </c>
      <c r="W2364" s="24">
        <f>Parametros!$B$4*H2364+Parametros!$B$5*K2364*100+Parametros!$B$6*P2364+Parametros!$B$7*(1-L2364)*100</f>
        <v>81.058999999999997</v>
      </c>
      <c r="X2364" s="16">
        <f>INDEX('Tasa Referencia'!$B$2:$B$37,MATCH(B2364,'Tasa Referencia'!$A$2:$A$37,0))</f>
        <v>9.5600000000000004E-2</v>
      </c>
      <c r="Y2364" s="16">
        <f>INDEX('Catalogo Proveedores'!$N$2:$N$101,MATCH(A2364,'Catalogo Proveedores'!$A$2:$A$101,0))</f>
        <v>4.2999999999999997E-2</v>
      </c>
      <c r="Z2364" s="14">
        <v>4.0699999999999998E-3</v>
      </c>
      <c r="AA2364" s="16">
        <f t="shared" si="182"/>
        <v>0.14266999999999999</v>
      </c>
      <c r="AB2364" s="25">
        <f t="shared" si="183"/>
        <v>1.1175958693213417E-2</v>
      </c>
      <c r="AC2364" s="23">
        <f t="shared" si="184"/>
        <v>-1.9612387558217956E-2</v>
      </c>
    </row>
    <row r="2365" spans="1:29" x14ac:dyDescent="0.3">
      <c r="A2365" s="4" t="s">
        <v>207</v>
      </c>
      <c r="B2365" s="18">
        <v>45627</v>
      </c>
      <c r="C2365" s="4" t="s">
        <v>281</v>
      </c>
      <c r="D2365" s="4">
        <v>12</v>
      </c>
      <c r="E2365" s="15">
        <v>1501926.96</v>
      </c>
      <c r="F2365" s="19">
        <v>1.1604000000000001</v>
      </c>
      <c r="G2365" s="20">
        <v>0</v>
      </c>
      <c r="H2365" s="4">
        <v>81.5</v>
      </c>
      <c r="I2365" s="4">
        <v>7</v>
      </c>
      <c r="J2365" s="4">
        <v>2</v>
      </c>
      <c r="K2365" s="21">
        <v>0.77029999999999998</v>
      </c>
      <c r="L2365" s="21">
        <v>6.0100000000000001E-2</v>
      </c>
      <c r="M2365" s="4">
        <v>3</v>
      </c>
      <c r="N2365" s="4">
        <v>0</v>
      </c>
      <c r="O2365" s="4">
        <v>0</v>
      </c>
      <c r="P2365" s="4">
        <v>75</v>
      </c>
      <c r="Q2365" s="15">
        <v>31556.21</v>
      </c>
      <c r="R2365" s="15">
        <v>35020.839999999997</v>
      </c>
      <c r="S2365" s="15">
        <v>33102.26</v>
      </c>
      <c r="T2365" s="15">
        <v>1577022.48</v>
      </c>
      <c r="U2365" s="22">
        <f t="shared" si="180"/>
        <v>1535401.75</v>
      </c>
      <c r="V2365" s="23">
        <f t="shared" si="181"/>
        <v>2.6391970011740089E-2</v>
      </c>
      <c r="W2365" s="24">
        <f>Parametros!$B$4*H2365+Parametros!$B$5*K2365*100+Parametros!$B$6*P2365+Parametros!$B$7*(1-L2365)*100</f>
        <v>80.732500000000002</v>
      </c>
      <c r="X2365" s="16">
        <f>INDEX('Tasa Referencia'!$B$2:$B$37,MATCH(B2365,'Tasa Referencia'!$A$2:$A$37,0))</f>
        <v>9.2399999999999996E-2</v>
      </c>
      <c r="Y2365" s="16">
        <f>INDEX('Catalogo Proveedores'!$N$2:$N$101,MATCH(A2365,'Catalogo Proveedores'!$A$2:$A$101,0))</f>
        <v>4.2999999999999997E-2</v>
      </c>
      <c r="Z2365" s="14">
        <v>3.5999999999999999E-3</v>
      </c>
      <c r="AA2365" s="16">
        <f t="shared" si="182"/>
        <v>0.13899999999999998</v>
      </c>
      <c r="AB2365" s="25">
        <f t="shared" si="183"/>
        <v>1.0904920258603124E-2</v>
      </c>
      <c r="AC2365" s="23">
        <f t="shared" si="184"/>
        <v>1.5487049753136965E-2</v>
      </c>
    </row>
    <row r="2366" spans="1:29" x14ac:dyDescent="0.3">
      <c r="A2366" s="4" t="s">
        <v>207</v>
      </c>
      <c r="B2366" s="18">
        <v>45658</v>
      </c>
      <c r="C2366" s="4" t="s">
        <v>282</v>
      </c>
      <c r="D2366" s="4">
        <v>1</v>
      </c>
      <c r="E2366" s="15">
        <v>1438595.85</v>
      </c>
      <c r="F2366" s="19">
        <v>1.1604000000000001</v>
      </c>
      <c r="G2366" s="20">
        <v>0</v>
      </c>
      <c r="H2366" s="4">
        <v>85.1</v>
      </c>
      <c r="I2366" s="4">
        <v>7</v>
      </c>
      <c r="J2366" s="4">
        <v>1</v>
      </c>
      <c r="K2366" s="21">
        <v>0.92490000000000006</v>
      </c>
      <c r="L2366" s="21">
        <v>3.1199999999999999E-2</v>
      </c>
      <c r="M2366" s="4">
        <v>1</v>
      </c>
      <c r="N2366" s="4">
        <v>0</v>
      </c>
      <c r="O2366" s="4">
        <v>0</v>
      </c>
      <c r="P2366" s="4">
        <v>73.099999999999994</v>
      </c>
      <c r="Q2366" s="15">
        <v>4360.51</v>
      </c>
      <c r="R2366" s="15">
        <v>28109.73</v>
      </c>
      <c r="S2366" s="15">
        <v>16335.07</v>
      </c>
      <c r="T2366" s="15">
        <v>1582765.99</v>
      </c>
      <c r="U2366" s="22">
        <f t="shared" si="180"/>
        <v>1454731.02</v>
      </c>
      <c r="V2366" s="23">
        <f t="shared" si="181"/>
        <v>8.0893177392572083E-2</v>
      </c>
      <c r="W2366" s="24">
        <f>Parametros!$B$4*H2366+Parametros!$B$5*K2366*100+Parametros!$B$6*P2366+Parametros!$B$7*(1-L2366)*100</f>
        <v>86.683999999999997</v>
      </c>
      <c r="X2366" s="16">
        <f>INDEX('Tasa Referencia'!$B$2:$B$37,MATCH(B2366,'Tasa Referencia'!$A$2:$A$37,0))</f>
        <v>8.8900000000000007E-2</v>
      </c>
      <c r="Y2366" s="16">
        <f>INDEX('Catalogo Proveedores'!$N$2:$N$101,MATCH(A2366,'Catalogo Proveedores'!$A$2:$A$101,0))</f>
        <v>4.2999999999999997E-2</v>
      </c>
      <c r="Z2366" s="14">
        <v>1.73E-3</v>
      </c>
      <c r="AA2366" s="16">
        <f t="shared" si="182"/>
        <v>0.13363000000000003</v>
      </c>
      <c r="AB2366" s="25">
        <f t="shared" si="183"/>
        <v>1.0506886502400947E-2</v>
      </c>
      <c r="AC2366" s="23">
        <f t="shared" si="184"/>
        <v>7.0386290890171135E-2</v>
      </c>
    </row>
    <row r="2367" spans="1:29" x14ac:dyDescent="0.3">
      <c r="A2367" s="4" t="s">
        <v>207</v>
      </c>
      <c r="B2367" s="18">
        <v>45689</v>
      </c>
      <c r="C2367" s="4" t="s">
        <v>282</v>
      </c>
      <c r="D2367" s="4">
        <v>2</v>
      </c>
      <c r="E2367" s="15">
        <v>1521425.42</v>
      </c>
      <c r="F2367" s="19">
        <v>1.206</v>
      </c>
      <c r="G2367" s="20">
        <v>3.9300000000000002E-2</v>
      </c>
      <c r="H2367" s="4">
        <v>85.4</v>
      </c>
      <c r="I2367" s="4">
        <v>9</v>
      </c>
      <c r="J2367" s="4">
        <v>1</v>
      </c>
      <c r="K2367" s="21">
        <v>0.91259999999999997</v>
      </c>
      <c r="L2367" s="21">
        <v>3.1899999999999998E-2</v>
      </c>
      <c r="M2367" s="4">
        <v>0</v>
      </c>
      <c r="N2367" s="4">
        <v>1</v>
      </c>
      <c r="O2367" s="4">
        <v>13.2</v>
      </c>
      <c r="P2367" s="4">
        <v>75.5</v>
      </c>
      <c r="Q2367" s="15">
        <v>56544.39</v>
      </c>
      <c r="R2367" s="15">
        <v>26402.03</v>
      </c>
      <c r="S2367" s="15">
        <v>17616.88</v>
      </c>
      <c r="T2367" s="15">
        <v>1723602.61</v>
      </c>
      <c r="U2367" s="22">
        <f t="shared" si="180"/>
        <v>1586754.96</v>
      </c>
      <c r="V2367" s="23">
        <f t="shared" si="181"/>
        <v>7.9396288451895614E-2</v>
      </c>
      <c r="W2367" s="24">
        <f>Parametros!$B$4*H2367+Parametros!$B$5*K2367*100+Parametros!$B$6*P2367+Parametros!$B$7*(1-L2367)*100</f>
        <v>86.889499999999998</v>
      </c>
      <c r="X2367" s="16">
        <f>INDEX('Tasa Referencia'!$B$2:$B$37,MATCH(B2367,'Tasa Referencia'!$A$2:$A$37,0))</f>
        <v>8.8300000000000003E-2</v>
      </c>
      <c r="Y2367" s="16">
        <f>INDEX('Catalogo Proveedores'!$N$2:$N$101,MATCH(A2367,'Catalogo Proveedores'!$A$2:$A$101,0))</f>
        <v>4.2999999999999997E-2</v>
      </c>
      <c r="Z2367" s="14">
        <v>-1.83E-3</v>
      </c>
      <c r="AA2367" s="16">
        <f t="shared" si="182"/>
        <v>0.12947</v>
      </c>
      <c r="AB2367" s="25">
        <f t="shared" si="183"/>
        <v>1.0197350209009137E-2</v>
      </c>
      <c r="AC2367" s="23">
        <f t="shared" si="184"/>
        <v>6.9198938242886476E-2</v>
      </c>
    </row>
    <row r="2368" spans="1:29" x14ac:dyDescent="0.3">
      <c r="A2368" s="4" t="s">
        <v>207</v>
      </c>
      <c r="B2368" s="18">
        <v>45717</v>
      </c>
      <c r="C2368" s="4" t="s">
        <v>282</v>
      </c>
      <c r="D2368" s="4">
        <v>3</v>
      </c>
      <c r="E2368" s="15">
        <v>1499209.58</v>
      </c>
      <c r="F2368" s="19">
        <v>1.206</v>
      </c>
      <c r="G2368" s="20">
        <v>0</v>
      </c>
      <c r="H2368" s="4">
        <v>87.1</v>
      </c>
      <c r="I2368" s="4">
        <v>12</v>
      </c>
      <c r="J2368" s="4">
        <v>2</v>
      </c>
      <c r="K2368" s="21">
        <v>0.85729999999999995</v>
      </c>
      <c r="L2368" s="21">
        <v>7.3899999999999993E-2</v>
      </c>
      <c r="M2368" s="4">
        <v>2</v>
      </c>
      <c r="N2368" s="4">
        <v>0</v>
      </c>
      <c r="O2368" s="4">
        <v>0</v>
      </c>
      <c r="P2368" s="4">
        <v>74.099999999999994</v>
      </c>
      <c r="Q2368" s="15">
        <v>25898.22</v>
      </c>
      <c r="R2368" s="15">
        <v>67096.56</v>
      </c>
      <c r="S2368" s="15">
        <v>39214.01</v>
      </c>
      <c r="T2368" s="15">
        <v>1692629.63</v>
      </c>
      <c r="U2368" s="22">
        <f t="shared" si="180"/>
        <v>1552990.35</v>
      </c>
      <c r="V2368" s="23">
        <f t="shared" si="181"/>
        <v>8.2498425836962222E-2</v>
      </c>
      <c r="W2368" s="24">
        <f>Parametros!$B$4*H2368+Parametros!$B$5*K2368*100+Parametros!$B$6*P2368+Parametros!$B$7*(1-L2368)*100</f>
        <v>84.915500000000009</v>
      </c>
      <c r="X2368" s="16">
        <f>INDEX('Tasa Referencia'!$B$2:$B$37,MATCH(B2368,'Tasa Referencia'!$A$2:$A$37,0))</f>
        <v>8.6800000000000002E-2</v>
      </c>
      <c r="Y2368" s="16">
        <f>INDEX('Catalogo Proveedores'!$N$2:$N$101,MATCH(A2368,'Catalogo Proveedores'!$A$2:$A$101,0))</f>
        <v>4.2999999999999997E-2</v>
      </c>
      <c r="Z2368" s="14">
        <v>-1.58E-3</v>
      </c>
      <c r="AA2368" s="16">
        <f t="shared" si="182"/>
        <v>0.12822</v>
      </c>
      <c r="AB2368" s="25">
        <f t="shared" si="183"/>
        <v>1.0104136307691247E-2</v>
      </c>
      <c r="AC2368" s="23">
        <f t="shared" si="184"/>
        <v>7.2394289529270975E-2</v>
      </c>
    </row>
    <row r="2369" spans="1:29" x14ac:dyDescent="0.3">
      <c r="A2369" s="4" t="s">
        <v>207</v>
      </c>
      <c r="B2369" s="18">
        <v>45748</v>
      </c>
      <c r="C2369" s="4" t="s">
        <v>282</v>
      </c>
      <c r="D2369" s="4">
        <v>4</v>
      </c>
      <c r="E2369" s="15">
        <v>1772110.56</v>
      </c>
      <c r="F2369" s="19">
        <v>1.206</v>
      </c>
      <c r="G2369" s="20">
        <v>0</v>
      </c>
      <c r="H2369" s="4">
        <v>90.8</v>
      </c>
      <c r="I2369" s="4">
        <v>11</v>
      </c>
      <c r="J2369" s="4">
        <v>1</v>
      </c>
      <c r="K2369" s="21">
        <v>0.89170000000000005</v>
      </c>
      <c r="L2369" s="21">
        <v>3.4599999999999999E-2</v>
      </c>
      <c r="M2369" s="4">
        <v>0</v>
      </c>
      <c r="N2369" s="4">
        <v>0</v>
      </c>
      <c r="O2369" s="4">
        <v>0</v>
      </c>
      <c r="P2369" s="4">
        <v>76.5</v>
      </c>
      <c r="Q2369" s="15">
        <v>0</v>
      </c>
      <c r="R2369" s="15">
        <v>39814.93</v>
      </c>
      <c r="S2369" s="15">
        <v>21958.93</v>
      </c>
      <c r="T2369" s="15">
        <v>2078260.95</v>
      </c>
      <c r="U2369" s="22">
        <f t="shared" si="180"/>
        <v>1789966.56</v>
      </c>
      <c r="V2369" s="23">
        <f t="shared" si="181"/>
        <v>0.13871905258095713</v>
      </c>
      <c r="W2369" s="24">
        <f>Parametros!$B$4*H2369+Parametros!$B$5*K2369*100+Parametros!$B$6*P2369+Parametros!$B$7*(1-L2369)*100</f>
        <v>88.311999999999998</v>
      </c>
      <c r="X2369" s="16">
        <f>INDEX('Tasa Referencia'!$B$2:$B$37,MATCH(B2369,'Tasa Referencia'!$A$2:$A$37,0))</f>
        <v>8.4000000000000005E-2</v>
      </c>
      <c r="Y2369" s="16">
        <f>INDEX('Catalogo Proveedores'!$N$2:$N$101,MATCH(A2369,'Catalogo Proveedores'!$A$2:$A$101,0))</f>
        <v>4.2999999999999997E-2</v>
      </c>
      <c r="Z2369" s="14">
        <v>5.6999999999999998E-4</v>
      </c>
      <c r="AA2369" s="16">
        <f t="shared" si="182"/>
        <v>0.12756999999999999</v>
      </c>
      <c r="AB2369" s="25">
        <f t="shared" si="183"/>
        <v>1.0055627659476762E-2</v>
      </c>
      <c r="AC2369" s="23">
        <f t="shared" si="184"/>
        <v>0.12866342492148036</v>
      </c>
    </row>
    <row r="2370" spans="1:29" x14ac:dyDescent="0.3">
      <c r="A2370" s="4" t="s">
        <v>207</v>
      </c>
      <c r="B2370" s="18">
        <v>45778</v>
      </c>
      <c r="C2370" s="4" t="s">
        <v>282</v>
      </c>
      <c r="D2370" s="4">
        <v>5</v>
      </c>
      <c r="E2370" s="15">
        <v>1781700.3</v>
      </c>
      <c r="F2370" s="19">
        <v>1.206</v>
      </c>
      <c r="G2370" s="20">
        <v>0</v>
      </c>
      <c r="H2370" s="4">
        <v>93.3</v>
      </c>
      <c r="I2370" s="4">
        <v>11</v>
      </c>
      <c r="J2370" s="4">
        <v>1</v>
      </c>
      <c r="K2370" s="21">
        <v>0.89559999999999995</v>
      </c>
      <c r="L2370" s="21">
        <v>1.7500000000000002E-2</v>
      </c>
      <c r="M2370" s="4">
        <v>0</v>
      </c>
      <c r="N2370" s="4">
        <v>0</v>
      </c>
      <c r="O2370" s="4">
        <v>0</v>
      </c>
      <c r="P2370" s="4">
        <v>75.900000000000006</v>
      </c>
      <c r="Q2370" s="15">
        <v>0</v>
      </c>
      <c r="R2370" s="15">
        <v>17735.66</v>
      </c>
      <c r="S2370" s="15">
        <v>12908.2</v>
      </c>
      <c r="T2370" s="15">
        <v>2085406.37</v>
      </c>
      <c r="U2370" s="22">
        <f t="shared" ref="U2370:U2433" si="185">E2370+Q2370+R2370-S2370</f>
        <v>1786527.76</v>
      </c>
      <c r="V2370" s="23">
        <f t="shared" ref="V2370:V2433" si="186">IF(T2370=0,0,(T2370-U2370)/T2370)</f>
        <v>0.14331912201841029</v>
      </c>
      <c r="W2370" s="24">
        <f>Parametros!$B$4*H2370+Parametros!$B$5*K2370*100+Parametros!$B$6*P2370+Parametros!$B$7*(1-L2370)*100</f>
        <v>89.4405</v>
      </c>
      <c r="X2370" s="16">
        <f>INDEX('Tasa Referencia'!$B$2:$B$37,MATCH(B2370,'Tasa Referencia'!$A$2:$A$37,0))</f>
        <v>8.1699999999999995E-2</v>
      </c>
      <c r="Y2370" s="16">
        <f>INDEX('Catalogo Proveedores'!$N$2:$N$101,MATCH(A2370,'Catalogo Proveedores'!$A$2:$A$101,0))</f>
        <v>4.2999999999999997E-2</v>
      </c>
      <c r="Z2370" s="14">
        <v>4.4000000000000002E-4</v>
      </c>
      <c r="AA2370" s="16">
        <f t="shared" ref="AA2370:AA2433" si="187">X2370+Y2370+Z2370</f>
        <v>0.12514</v>
      </c>
      <c r="AB2370" s="25">
        <f t="shared" ref="AB2370:AB2433" si="188">(1+AA2370)^(1/12)-1</f>
        <v>9.8740526152834018E-3</v>
      </c>
      <c r="AC2370" s="23">
        <f t="shared" ref="AC2370:AC2433" si="189">V2370-AB2370</f>
        <v>0.13344506940312689</v>
      </c>
    </row>
    <row r="2371" spans="1:29" x14ac:dyDescent="0.3">
      <c r="A2371" s="4" t="s">
        <v>207</v>
      </c>
      <c r="B2371" s="18">
        <v>45809</v>
      </c>
      <c r="C2371" s="4" t="s">
        <v>282</v>
      </c>
      <c r="D2371" s="4">
        <v>6</v>
      </c>
      <c r="E2371" s="15">
        <v>1733885.01</v>
      </c>
      <c r="F2371" s="19">
        <v>1.206</v>
      </c>
      <c r="G2371" s="20">
        <v>0</v>
      </c>
      <c r="H2371" s="4">
        <v>86.9</v>
      </c>
      <c r="I2371" s="4">
        <v>9</v>
      </c>
      <c r="J2371" s="4">
        <v>2</v>
      </c>
      <c r="K2371" s="21">
        <v>0.77990000000000004</v>
      </c>
      <c r="L2371" s="21">
        <v>3.7900000000000003E-2</v>
      </c>
      <c r="M2371" s="4">
        <v>0</v>
      </c>
      <c r="N2371" s="4">
        <v>0</v>
      </c>
      <c r="O2371" s="4">
        <v>0</v>
      </c>
      <c r="P2371" s="4">
        <v>72.900000000000006</v>
      </c>
      <c r="Q2371" s="15">
        <v>0</v>
      </c>
      <c r="R2371" s="15">
        <v>41685.01</v>
      </c>
      <c r="S2371" s="15">
        <v>26664.23</v>
      </c>
      <c r="T2371" s="15">
        <v>1811755.27</v>
      </c>
      <c r="U2371" s="22">
        <f t="shared" si="185"/>
        <v>1748905.79</v>
      </c>
      <c r="V2371" s="23">
        <f t="shared" si="186"/>
        <v>3.4689828720630672E-2</v>
      </c>
      <c r="W2371" s="24">
        <f>Parametros!$B$4*H2371+Parametros!$B$5*K2371*100+Parametros!$B$6*P2371+Parametros!$B$7*(1-L2371)*100</f>
        <v>82.823499999999996</v>
      </c>
      <c r="X2371" s="16">
        <f>INDEX('Tasa Referencia'!$B$2:$B$37,MATCH(B2371,'Tasa Referencia'!$A$2:$A$37,0))</f>
        <v>8.1600000000000006E-2</v>
      </c>
      <c r="Y2371" s="16">
        <f>INDEX('Catalogo Proveedores'!$N$2:$N$101,MATCH(A2371,'Catalogo Proveedores'!$A$2:$A$101,0))</f>
        <v>4.2999999999999997E-2</v>
      </c>
      <c r="Z2371" s="14">
        <v>-9.5E-4</v>
      </c>
      <c r="AA2371" s="16">
        <f t="shared" si="187"/>
        <v>0.12365</v>
      </c>
      <c r="AB2371" s="25">
        <f t="shared" si="188"/>
        <v>9.7625386100395062E-3</v>
      </c>
      <c r="AC2371" s="23">
        <f t="shared" si="189"/>
        <v>2.4927290110591166E-2</v>
      </c>
    </row>
    <row r="2372" spans="1:29" x14ac:dyDescent="0.3">
      <c r="A2372" s="4" t="s">
        <v>207</v>
      </c>
      <c r="B2372" s="18">
        <v>45839</v>
      </c>
      <c r="C2372" s="4" t="s">
        <v>282</v>
      </c>
      <c r="D2372" s="4">
        <v>7</v>
      </c>
      <c r="E2372" s="15">
        <v>1675808.22</v>
      </c>
      <c r="F2372" s="19">
        <v>1.206</v>
      </c>
      <c r="G2372" s="20">
        <v>0</v>
      </c>
      <c r="H2372" s="4">
        <v>90</v>
      </c>
      <c r="I2372" s="4">
        <v>13</v>
      </c>
      <c r="J2372" s="4">
        <v>2</v>
      </c>
      <c r="K2372" s="21">
        <v>0.83589999999999998</v>
      </c>
      <c r="L2372" s="21">
        <v>3.9E-2</v>
      </c>
      <c r="M2372" s="4">
        <v>1</v>
      </c>
      <c r="N2372" s="4">
        <v>0</v>
      </c>
      <c r="O2372" s="4">
        <v>0</v>
      </c>
      <c r="P2372" s="4">
        <v>73.5</v>
      </c>
      <c r="Q2372" s="15">
        <v>5657.5</v>
      </c>
      <c r="R2372" s="15">
        <v>37531.410000000003</v>
      </c>
      <c r="S2372" s="15">
        <v>26293.57</v>
      </c>
      <c r="T2372" s="15">
        <v>1841010</v>
      </c>
      <c r="U2372" s="22">
        <f t="shared" si="185"/>
        <v>1692703.5599999998</v>
      </c>
      <c r="V2372" s="23">
        <f t="shared" si="186"/>
        <v>8.0557107240047679E-2</v>
      </c>
      <c r="W2372" s="24">
        <f>Parametros!$B$4*H2372+Parametros!$B$5*K2372*100+Parametros!$B$6*P2372+Parametros!$B$7*(1-L2372)*100</f>
        <v>85.692000000000007</v>
      </c>
      <c r="X2372" s="16">
        <f>INDEX('Tasa Referencia'!$B$2:$B$37,MATCH(B2372,'Tasa Referencia'!$A$2:$A$37,0))</f>
        <v>8.0699999999999994E-2</v>
      </c>
      <c r="Y2372" s="16">
        <f>INDEX('Catalogo Proveedores'!$N$2:$N$101,MATCH(A2372,'Catalogo Proveedores'!$A$2:$A$101,0))</f>
        <v>4.2999999999999997E-2</v>
      </c>
      <c r="Z2372" s="14">
        <v>1.0399999999999999E-3</v>
      </c>
      <c r="AA2372" s="16">
        <f t="shared" si="187"/>
        <v>0.12473999999999999</v>
      </c>
      <c r="AB2372" s="25">
        <f t="shared" si="188"/>
        <v>9.8441292682158732E-3</v>
      </c>
      <c r="AC2372" s="23">
        <f t="shared" si="189"/>
        <v>7.0712977971831806E-2</v>
      </c>
    </row>
    <row r="2373" spans="1:29" x14ac:dyDescent="0.3">
      <c r="A2373" s="4" t="s">
        <v>207</v>
      </c>
      <c r="B2373" s="18">
        <v>45870</v>
      </c>
      <c r="C2373" s="4" t="s">
        <v>282</v>
      </c>
      <c r="D2373" s="4">
        <v>8</v>
      </c>
      <c r="E2373" s="15">
        <v>1800924.8</v>
      </c>
      <c r="F2373" s="19">
        <v>1.206</v>
      </c>
      <c r="G2373" s="20">
        <v>0</v>
      </c>
      <c r="H2373" s="4">
        <v>90.2</v>
      </c>
      <c r="I2373" s="4">
        <v>9</v>
      </c>
      <c r="J2373" s="4">
        <v>2</v>
      </c>
      <c r="K2373" s="21">
        <v>0.79810000000000003</v>
      </c>
      <c r="L2373" s="21">
        <v>4.6600000000000003E-2</v>
      </c>
      <c r="M2373" s="4">
        <v>2</v>
      </c>
      <c r="N2373" s="4">
        <v>0</v>
      </c>
      <c r="O2373" s="4">
        <v>0</v>
      </c>
      <c r="P2373" s="4">
        <v>73.5</v>
      </c>
      <c r="Q2373" s="15">
        <v>23013.22</v>
      </c>
      <c r="R2373" s="15">
        <v>44912.65</v>
      </c>
      <c r="S2373" s="15">
        <v>32389.06</v>
      </c>
      <c r="T2373" s="15">
        <v>1894458.47</v>
      </c>
      <c r="U2373" s="22">
        <f t="shared" si="185"/>
        <v>1836461.6099999999</v>
      </c>
      <c r="V2373" s="23">
        <f t="shared" si="186"/>
        <v>3.0613951648145711E-2</v>
      </c>
      <c r="W2373" s="24">
        <f>Parametros!$B$4*H2373+Parametros!$B$5*K2373*100+Parametros!$B$6*P2373+Parametros!$B$7*(1-L2373)*100</f>
        <v>84.51400000000001</v>
      </c>
      <c r="X2373" s="16">
        <f>INDEX('Tasa Referencia'!$B$2:$B$37,MATCH(B2373,'Tasa Referencia'!$A$2:$A$37,0))</f>
        <v>7.7399999999999997E-2</v>
      </c>
      <c r="Y2373" s="16">
        <f>INDEX('Catalogo Proveedores'!$N$2:$N$101,MATCH(A2373,'Catalogo Proveedores'!$A$2:$A$101,0))</f>
        <v>4.2999999999999997E-2</v>
      </c>
      <c r="Z2373" s="14">
        <v>2.2899999999999999E-3</v>
      </c>
      <c r="AA2373" s="16">
        <f t="shared" si="187"/>
        <v>0.12268999999999999</v>
      </c>
      <c r="AB2373" s="25">
        <f t="shared" si="188"/>
        <v>9.6906188372700708E-3</v>
      </c>
      <c r="AC2373" s="23">
        <f t="shared" si="189"/>
        <v>2.092333281087564E-2</v>
      </c>
    </row>
    <row r="2374" spans="1:29" x14ac:dyDescent="0.3">
      <c r="A2374" s="4" t="s">
        <v>207</v>
      </c>
      <c r="B2374" s="18">
        <v>45901</v>
      </c>
      <c r="C2374" s="4" t="s">
        <v>282</v>
      </c>
      <c r="D2374" s="4">
        <v>9</v>
      </c>
      <c r="E2374" s="15">
        <v>1482046.31</v>
      </c>
      <c r="F2374" s="19">
        <v>1.206</v>
      </c>
      <c r="G2374" s="20">
        <v>0</v>
      </c>
      <c r="H2374" s="4">
        <v>90.9</v>
      </c>
      <c r="I2374" s="4">
        <v>9</v>
      </c>
      <c r="J2374" s="4">
        <v>1</v>
      </c>
      <c r="K2374" s="21">
        <v>0.89490000000000003</v>
      </c>
      <c r="L2374" s="21">
        <v>2.4799999999999999E-2</v>
      </c>
      <c r="M2374" s="4">
        <v>2</v>
      </c>
      <c r="N2374" s="4">
        <v>0</v>
      </c>
      <c r="O2374" s="4">
        <v>0</v>
      </c>
      <c r="P2374" s="4">
        <v>72.8</v>
      </c>
      <c r="Q2374" s="15">
        <v>10671.51</v>
      </c>
      <c r="R2374" s="15">
        <v>21074.36</v>
      </c>
      <c r="S2374" s="15">
        <v>14004.37</v>
      </c>
      <c r="T2374" s="15">
        <v>1780301.93</v>
      </c>
      <c r="U2374" s="22">
        <f t="shared" si="185"/>
        <v>1499787.81</v>
      </c>
      <c r="V2374" s="23">
        <f t="shared" si="186"/>
        <v>0.15756547542472185</v>
      </c>
      <c r="W2374" s="24">
        <f>Parametros!$B$4*H2374+Parametros!$B$5*K2374*100+Parametros!$B$6*P2374+Parametros!$B$7*(1-L2374)*100</f>
        <v>87.85</v>
      </c>
      <c r="X2374" s="16">
        <f>INDEX('Tasa Referencia'!$B$2:$B$37,MATCH(B2374,'Tasa Referencia'!$A$2:$A$37,0))</f>
        <v>7.4899999999999994E-2</v>
      </c>
      <c r="Y2374" s="16">
        <f>INDEX('Catalogo Proveedores'!$N$2:$N$101,MATCH(A2374,'Catalogo Proveedores'!$A$2:$A$101,0))</f>
        <v>4.2999999999999997E-2</v>
      </c>
      <c r="Z2374" s="14">
        <v>5.8700000000000002E-3</v>
      </c>
      <c r="AA2374" s="16">
        <f t="shared" si="187"/>
        <v>0.12376999999999999</v>
      </c>
      <c r="AB2374" s="25">
        <f t="shared" si="188"/>
        <v>9.7715246209548745E-3</v>
      </c>
      <c r="AC2374" s="23">
        <f t="shared" si="189"/>
        <v>0.14779395080376698</v>
      </c>
    </row>
    <row r="2375" spans="1:29" x14ac:dyDescent="0.3">
      <c r="A2375" s="4" t="s">
        <v>207</v>
      </c>
      <c r="B2375" s="18">
        <v>45931</v>
      </c>
      <c r="C2375" s="4" t="s">
        <v>282</v>
      </c>
      <c r="D2375" s="4">
        <v>10</v>
      </c>
      <c r="E2375" s="15">
        <v>1553178.56</v>
      </c>
      <c r="F2375" s="19">
        <v>1.206</v>
      </c>
      <c r="G2375" s="20">
        <v>0</v>
      </c>
      <c r="H2375" s="4">
        <v>93.2</v>
      </c>
      <c r="I2375" s="4">
        <v>6</v>
      </c>
      <c r="J2375" s="4">
        <v>1</v>
      </c>
      <c r="K2375" s="21">
        <v>0.87129999999999996</v>
      </c>
      <c r="L2375" s="21">
        <v>2.1000000000000001E-2</v>
      </c>
      <c r="M2375" s="4">
        <v>2</v>
      </c>
      <c r="N2375" s="4">
        <v>0</v>
      </c>
      <c r="O2375" s="4">
        <v>0</v>
      </c>
      <c r="P2375" s="4">
        <v>72.599999999999994</v>
      </c>
      <c r="Q2375" s="15">
        <v>8990.2199999999993</v>
      </c>
      <c r="R2375" s="15">
        <v>14942.05</v>
      </c>
      <c r="S2375" s="15">
        <v>12887.97</v>
      </c>
      <c r="T2375" s="15">
        <v>1784705.09</v>
      </c>
      <c r="U2375" s="22">
        <f t="shared" si="185"/>
        <v>1564222.86</v>
      </c>
      <c r="V2375" s="23">
        <f t="shared" si="186"/>
        <v>0.12353986730659236</v>
      </c>
      <c r="W2375" s="24">
        <f>Parametros!$B$4*H2375+Parametros!$B$5*K2375*100+Parametros!$B$6*P2375+Parametros!$B$7*(1-L2375)*100</f>
        <v>87.963999999999999</v>
      </c>
      <c r="X2375" s="16">
        <f>INDEX('Tasa Referencia'!$B$2:$B$37,MATCH(B2375,'Tasa Referencia'!$A$2:$A$37,0))</f>
        <v>7.4300000000000005E-2</v>
      </c>
      <c r="Y2375" s="16">
        <f>INDEX('Catalogo Proveedores'!$N$2:$N$101,MATCH(A2375,'Catalogo Proveedores'!$A$2:$A$101,0))</f>
        <v>4.2999999999999997E-2</v>
      </c>
      <c r="Z2375" s="14">
        <v>4.3499999999999997E-3</v>
      </c>
      <c r="AA2375" s="16">
        <f t="shared" si="187"/>
        <v>0.12165000000000001</v>
      </c>
      <c r="AB2375" s="25">
        <f t="shared" si="188"/>
        <v>9.6126421068929435E-3</v>
      </c>
      <c r="AC2375" s="23">
        <f t="shared" si="189"/>
        <v>0.11392722519969942</v>
      </c>
    </row>
    <row r="2376" spans="1:29" x14ac:dyDescent="0.3">
      <c r="A2376" s="4" t="s">
        <v>207</v>
      </c>
      <c r="B2376" s="18">
        <v>45962</v>
      </c>
      <c r="C2376" s="4" t="s">
        <v>282</v>
      </c>
      <c r="D2376" s="4">
        <v>11</v>
      </c>
      <c r="E2376" s="15">
        <v>1470959.56</v>
      </c>
      <c r="F2376" s="19">
        <v>1.206</v>
      </c>
      <c r="G2376" s="20">
        <v>0</v>
      </c>
      <c r="H2376" s="4">
        <v>94</v>
      </c>
      <c r="I2376" s="4">
        <v>9</v>
      </c>
      <c r="J2376" s="4">
        <v>1</v>
      </c>
      <c r="K2376" s="21">
        <v>0.88480000000000003</v>
      </c>
      <c r="L2376" s="21">
        <v>1.7399999999999999E-2</v>
      </c>
      <c r="M2376" s="4">
        <v>1</v>
      </c>
      <c r="N2376" s="4">
        <v>0</v>
      </c>
      <c r="O2376" s="4">
        <v>0</v>
      </c>
      <c r="P2376" s="4">
        <v>75.900000000000006</v>
      </c>
      <c r="Q2376" s="15">
        <v>6100.29</v>
      </c>
      <c r="R2376" s="15">
        <v>17696.259999999998</v>
      </c>
      <c r="S2376" s="15">
        <v>10618.67</v>
      </c>
      <c r="T2376" s="15">
        <v>1668862.3</v>
      </c>
      <c r="U2376" s="22">
        <f t="shared" si="185"/>
        <v>1484137.4400000002</v>
      </c>
      <c r="V2376" s="23">
        <f t="shared" si="186"/>
        <v>0.11068909639818687</v>
      </c>
      <c r="W2376" s="24">
        <f>Parametros!$B$4*H2376+Parametros!$B$5*K2376*100+Parametros!$B$6*P2376+Parametros!$B$7*(1-L2376)*100</f>
        <v>89.363000000000014</v>
      </c>
      <c r="X2376" s="16">
        <f>INDEX('Tasa Referencia'!$B$2:$B$37,MATCH(B2376,'Tasa Referencia'!$A$2:$A$37,0))</f>
        <v>7.2800000000000004E-2</v>
      </c>
      <c r="Y2376" s="16">
        <f>INDEX('Catalogo Proveedores'!$N$2:$N$101,MATCH(A2376,'Catalogo Proveedores'!$A$2:$A$101,0))</f>
        <v>4.2999999999999997E-2</v>
      </c>
      <c r="Z2376" s="14">
        <v>2.4499999999999999E-3</v>
      </c>
      <c r="AA2376" s="16">
        <f t="shared" si="187"/>
        <v>0.11824999999999999</v>
      </c>
      <c r="AB2376" s="25">
        <f t="shared" si="188"/>
        <v>9.35725485429173E-3</v>
      </c>
      <c r="AC2376" s="23">
        <f t="shared" si="189"/>
        <v>0.10133184154389514</v>
      </c>
    </row>
    <row r="2377" spans="1:29" x14ac:dyDescent="0.3">
      <c r="A2377" s="4" t="s">
        <v>207</v>
      </c>
      <c r="B2377" s="18">
        <v>45992</v>
      </c>
      <c r="C2377" s="4" t="s">
        <v>282</v>
      </c>
      <c r="D2377" s="4">
        <v>12</v>
      </c>
      <c r="E2377" s="15">
        <v>1433083.75</v>
      </c>
      <c r="F2377" s="19">
        <v>1.206</v>
      </c>
      <c r="G2377" s="20">
        <v>0</v>
      </c>
      <c r="H2377" s="4">
        <v>92.1</v>
      </c>
      <c r="I2377" s="4">
        <v>11</v>
      </c>
      <c r="J2377" s="4">
        <v>2</v>
      </c>
      <c r="K2377" s="21">
        <v>0.79490000000000005</v>
      </c>
      <c r="L2377" s="21">
        <v>3.3000000000000002E-2</v>
      </c>
      <c r="M2377" s="4">
        <v>1</v>
      </c>
      <c r="N2377" s="4">
        <v>1</v>
      </c>
      <c r="O2377" s="4">
        <v>125.2</v>
      </c>
      <c r="P2377" s="4">
        <v>74.599999999999994</v>
      </c>
      <c r="Q2377" s="15">
        <v>439469.08</v>
      </c>
      <c r="R2377" s="15">
        <v>19621.580000000002</v>
      </c>
      <c r="S2377" s="15">
        <v>19901.8</v>
      </c>
      <c r="T2377" s="15">
        <v>1522224.13</v>
      </c>
      <c r="U2377" s="22">
        <f t="shared" si="185"/>
        <v>1872272.61</v>
      </c>
      <c r="V2377" s="23">
        <f t="shared" si="186"/>
        <v>-0.22995856727090527</v>
      </c>
      <c r="W2377" s="24">
        <f>Parametros!$B$4*H2377+Parametros!$B$5*K2377*100+Parametros!$B$6*P2377+Parametros!$B$7*(1-L2377)*100</f>
        <v>85.506999999999991</v>
      </c>
      <c r="X2377" s="16">
        <f>INDEX('Tasa Referencia'!$B$2:$B$37,MATCH(B2377,'Tasa Referencia'!$A$2:$A$37,0))</f>
        <v>6.9599999999999995E-2</v>
      </c>
      <c r="Y2377" s="16">
        <f>INDEX('Catalogo Proveedores'!$N$2:$N$101,MATCH(A2377,'Catalogo Proveedores'!$A$2:$A$101,0))</f>
        <v>4.2999999999999997E-2</v>
      </c>
      <c r="Z2377" s="14">
        <v>4.4999999999999999E-4</v>
      </c>
      <c r="AA2377" s="16">
        <f t="shared" si="187"/>
        <v>0.11305</v>
      </c>
      <c r="AB2377" s="25">
        <f t="shared" si="188"/>
        <v>8.965282459179269E-3</v>
      </c>
      <c r="AC2377" s="23">
        <f t="shared" si="189"/>
        <v>-0.23892384973008454</v>
      </c>
    </row>
    <row r="2378" spans="1:29" x14ac:dyDescent="0.3">
      <c r="A2378" s="4" t="s">
        <v>209</v>
      </c>
      <c r="B2378" s="18">
        <v>44927</v>
      </c>
      <c r="C2378" s="4" t="s">
        <v>279</v>
      </c>
      <c r="D2378" s="4">
        <v>1</v>
      </c>
      <c r="E2378" s="15">
        <v>1083124.52</v>
      </c>
      <c r="F2378" s="19">
        <v>1</v>
      </c>
      <c r="G2378" s="20">
        <v>0</v>
      </c>
      <c r="H2378" s="4">
        <v>85.2</v>
      </c>
      <c r="I2378" s="4">
        <v>9</v>
      </c>
      <c r="J2378" s="4">
        <v>1</v>
      </c>
      <c r="K2378" s="21">
        <v>0.94430000000000003</v>
      </c>
      <c r="L2378" s="21">
        <v>5.9700000000000003E-2</v>
      </c>
      <c r="M2378" s="4">
        <v>0</v>
      </c>
      <c r="N2378" s="4">
        <v>0</v>
      </c>
      <c r="O2378" s="4">
        <v>0</v>
      </c>
      <c r="P2378" s="4">
        <v>96.2</v>
      </c>
      <c r="Q2378" s="15">
        <v>0</v>
      </c>
      <c r="R2378" s="15">
        <v>24740.5</v>
      </c>
      <c r="S2378" s="15">
        <v>21571.46</v>
      </c>
      <c r="T2378" s="15">
        <v>1151498.69</v>
      </c>
      <c r="U2378" s="22">
        <f t="shared" si="185"/>
        <v>1086293.56</v>
      </c>
      <c r="V2378" s="23">
        <f t="shared" si="186"/>
        <v>5.6626317134585616E-2</v>
      </c>
      <c r="W2378" s="24">
        <f>Parametros!$B$4*H2378+Parametros!$B$5*K2378*100+Parametros!$B$6*P2378+Parametros!$B$7*(1-L2378)*100</f>
        <v>91.493500000000012</v>
      </c>
      <c r="X2378" s="16">
        <f>INDEX('Tasa Referencia'!$B$2:$B$37,MATCH(B2378,'Tasa Referencia'!$A$2:$A$37,0))</f>
        <v>0.1125</v>
      </c>
      <c r="Y2378" s="16">
        <f>INDEX('Catalogo Proveedores'!$N$2:$N$101,MATCH(A2378,'Catalogo Proveedores'!$A$2:$A$101,0))</f>
        <v>3.2099999999999997E-2</v>
      </c>
      <c r="Z2378" s="14">
        <v>-1.01E-3</v>
      </c>
      <c r="AA2378" s="16">
        <f t="shared" si="187"/>
        <v>0.14359</v>
      </c>
      <c r="AB2378" s="25">
        <f t="shared" si="188"/>
        <v>1.1243777833692459E-2</v>
      </c>
      <c r="AC2378" s="23">
        <f t="shared" si="189"/>
        <v>4.5382539300893157E-2</v>
      </c>
    </row>
    <row r="2379" spans="1:29" x14ac:dyDescent="0.3">
      <c r="A2379" s="4" t="s">
        <v>209</v>
      </c>
      <c r="B2379" s="18">
        <v>44958</v>
      </c>
      <c r="C2379" s="4" t="s">
        <v>279</v>
      </c>
      <c r="D2379" s="4">
        <v>2</v>
      </c>
      <c r="E2379" s="15">
        <v>980185.7</v>
      </c>
      <c r="F2379" s="19">
        <v>1</v>
      </c>
      <c r="G2379" s="20">
        <v>0</v>
      </c>
      <c r="H2379" s="4">
        <v>86.2</v>
      </c>
      <c r="I2379" s="4">
        <v>7</v>
      </c>
      <c r="J2379" s="4">
        <v>0</v>
      </c>
      <c r="K2379" s="21">
        <v>0.94</v>
      </c>
      <c r="L2379" s="21">
        <v>3.9600000000000003E-2</v>
      </c>
      <c r="M2379" s="4">
        <v>0</v>
      </c>
      <c r="N2379" s="4">
        <v>0</v>
      </c>
      <c r="O2379" s="4">
        <v>0</v>
      </c>
      <c r="P2379" s="4">
        <v>95.3</v>
      </c>
      <c r="Q2379" s="15">
        <v>0</v>
      </c>
      <c r="R2379" s="15">
        <v>17097.009999999998</v>
      </c>
      <c r="S2379" s="15">
        <v>11641.16</v>
      </c>
      <c r="T2379" s="15">
        <v>1031690.86</v>
      </c>
      <c r="U2379" s="22">
        <f t="shared" si="185"/>
        <v>985641.54999999993</v>
      </c>
      <c r="V2379" s="23">
        <f t="shared" si="186"/>
        <v>4.4634794961738881E-2</v>
      </c>
      <c r="W2379" s="24">
        <f>Parametros!$B$4*H2379+Parametros!$B$5*K2379*100+Parametros!$B$6*P2379+Parametros!$B$7*(1-L2379)*100</f>
        <v>91.835999999999984</v>
      </c>
      <c r="X2379" s="16">
        <f>INDEX('Tasa Referencia'!$B$2:$B$37,MATCH(B2379,'Tasa Referencia'!$A$2:$A$37,0))</f>
        <v>0.11409999999999999</v>
      </c>
      <c r="Y2379" s="16">
        <f>INDEX('Catalogo Proveedores'!$N$2:$N$101,MATCH(A2379,'Catalogo Proveedores'!$A$2:$A$101,0))</f>
        <v>3.2099999999999997E-2</v>
      </c>
      <c r="Z2379" s="14">
        <v>-5.79E-3</v>
      </c>
      <c r="AA2379" s="16">
        <f t="shared" si="187"/>
        <v>0.14041000000000001</v>
      </c>
      <c r="AB2379" s="25">
        <f t="shared" si="188"/>
        <v>1.1009146761499222E-2</v>
      </c>
      <c r="AC2379" s="23">
        <f t="shared" si="189"/>
        <v>3.3625648200239659E-2</v>
      </c>
    </row>
    <row r="2380" spans="1:29" x14ac:dyDescent="0.3">
      <c r="A2380" s="4" t="s">
        <v>209</v>
      </c>
      <c r="B2380" s="18">
        <v>44986</v>
      </c>
      <c r="C2380" s="4" t="s">
        <v>279</v>
      </c>
      <c r="D2380" s="4">
        <v>3</v>
      </c>
      <c r="E2380" s="15">
        <v>1078476.99</v>
      </c>
      <c r="F2380" s="19">
        <v>1</v>
      </c>
      <c r="G2380" s="20">
        <v>0</v>
      </c>
      <c r="H2380" s="4">
        <v>81.599999999999994</v>
      </c>
      <c r="I2380" s="4">
        <v>9</v>
      </c>
      <c r="J2380" s="4">
        <v>1</v>
      </c>
      <c r="K2380" s="21">
        <v>0.83630000000000004</v>
      </c>
      <c r="L2380" s="21">
        <v>0.1012</v>
      </c>
      <c r="M2380" s="4">
        <v>2</v>
      </c>
      <c r="N2380" s="4">
        <v>0</v>
      </c>
      <c r="O2380" s="4">
        <v>0</v>
      </c>
      <c r="P2380" s="4">
        <v>96.1</v>
      </c>
      <c r="Q2380" s="15">
        <v>3582.3</v>
      </c>
      <c r="R2380" s="15">
        <v>73680.7</v>
      </c>
      <c r="S2380" s="15">
        <v>34910.089999999997</v>
      </c>
      <c r="T2380" s="15">
        <v>1090443.3600000001</v>
      </c>
      <c r="U2380" s="22">
        <f t="shared" si="185"/>
        <v>1120829.8999999999</v>
      </c>
      <c r="V2380" s="23">
        <f t="shared" si="186"/>
        <v>-2.7866224982102512E-2</v>
      </c>
      <c r="W2380" s="24">
        <f>Parametros!$B$4*H2380+Parametros!$B$5*K2380*100+Parametros!$B$6*P2380+Parametros!$B$7*(1-L2380)*100</f>
        <v>86.350999999999999</v>
      </c>
      <c r="X2380" s="16">
        <f>INDEX('Tasa Referencia'!$B$2:$B$37,MATCH(B2380,'Tasa Referencia'!$A$2:$A$37,0))</f>
        <v>0.114</v>
      </c>
      <c r="Y2380" s="16">
        <f>INDEX('Catalogo Proveedores'!$N$2:$N$101,MATCH(A2380,'Catalogo Proveedores'!$A$2:$A$101,0))</f>
        <v>3.2099999999999997E-2</v>
      </c>
      <c r="Z2380" s="14">
        <v>-1.0499999999999999E-3</v>
      </c>
      <c r="AA2380" s="16">
        <f t="shared" si="187"/>
        <v>0.14505000000000001</v>
      </c>
      <c r="AB2380" s="25">
        <f t="shared" si="188"/>
        <v>1.1351301268763381E-2</v>
      </c>
      <c r="AC2380" s="23">
        <f t="shared" si="189"/>
        <v>-3.9217526250865893E-2</v>
      </c>
    </row>
    <row r="2381" spans="1:29" x14ac:dyDescent="0.3">
      <c r="A2381" s="4" t="s">
        <v>209</v>
      </c>
      <c r="B2381" s="18">
        <v>45017</v>
      </c>
      <c r="C2381" s="4" t="s">
        <v>279</v>
      </c>
      <c r="D2381" s="4">
        <v>4</v>
      </c>
      <c r="E2381" s="15">
        <v>964081.67</v>
      </c>
      <c r="F2381" s="19">
        <v>1.0530999999999999</v>
      </c>
      <c r="G2381" s="20">
        <v>5.3100000000000001E-2</v>
      </c>
      <c r="H2381" s="4">
        <v>81.5</v>
      </c>
      <c r="I2381" s="4">
        <v>6</v>
      </c>
      <c r="J2381" s="4">
        <v>0</v>
      </c>
      <c r="K2381" s="21">
        <v>0.97650000000000003</v>
      </c>
      <c r="L2381" s="21">
        <v>0.106</v>
      </c>
      <c r="M2381" s="4">
        <v>0</v>
      </c>
      <c r="N2381" s="4">
        <v>0</v>
      </c>
      <c r="O2381" s="4">
        <v>0</v>
      </c>
      <c r="P2381" s="4">
        <v>92.7</v>
      </c>
      <c r="Q2381" s="15">
        <v>0</v>
      </c>
      <c r="R2381" s="15">
        <v>35320.21</v>
      </c>
      <c r="S2381" s="15">
        <v>30659.38</v>
      </c>
      <c r="T2381" s="15">
        <v>1043913.7</v>
      </c>
      <c r="U2381" s="22">
        <f t="shared" si="185"/>
        <v>968742.5</v>
      </c>
      <c r="V2381" s="23">
        <f t="shared" si="186"/>
        <v>7.2009017603658187E-2</v>
      </c>
      <c r="W2381" s="24">
        <f>Parametros!$B$4*H2381+Parametros!$B$5*K2381*100+Parametros!$B$6*P2381+Parametros!$B$7*(1-L2381)*100</f>
        <v>89.77</v>
      </c>
      <c r="X2381" s="16">
        <f>INDEX('Tasa Referencia'!$B$2:$B$37,MATCH(B2381,'Tasa Referencia'!$A$2:$A$37,0))</f>
        <v>0.1119</v>
      </c>
      <c r="Y2381" s="16">
        <f>INDEX('Catalogo Proveedores'!$N$2:$N$101,MATCH(A2381,'Catalogo Proveedores'!$A$2:$A$101,0))</f>
        <v>3.2099999999999997E-2</v>
      </c>
      <c r="Z2381" s="14">
        <v>-2.7E-4</v>
      </c>
      <c r="AA2381" s="16">
        <f t="shared" si="187"/>
        <v>0.14373</v>
      </c>
      <c r="AB2381" s="25">
        <f t="shared" si="188"/>
        <v>1.1254093752991468E-2</v>
      </c>
      <c r="AC2381" s="23">
        <f t="shared" si="189"/>
        <v>6.075492385066672E-2</v>
      </c>
    </row>
    <row r="2382" spans="1:29" x14ac:dyDescent="0.3">
      <c r="A2382" s="4" t="s">
        <v>209</v>
      </c>
      <c r="B2382" s="18">
        <v>45047</v>
      </c>
      <c r="C2382" s="4" t="s">
        <v>279</v>
      </c>
      <c r="D2382" s="4">
        <v>5</v>
      </c>
      <c r="E2382" s="15">
        <v>1066788.49</v>
      </c>
      <c r="F2382" s="19">
        <v>1.0530999999999999</v>
      </c>
      <c r="G2382" s="20">
        <v>0</v>
      </c>
      <c r="H2382" s="4">
        <v>82.9</v>
      </c>
      <c r="I2382" s="4">
        <v>5</v>
      </c>
      <c r="J2382" s="4">
        <v>0</v>
      </c>
      <c r="K2382" s="21">
        <v>1</v>
      </c>
      <c r="L2382" s="21">
        <v>4.8800000000000003E-2</v>
      </c>
      <c r="M2382" s="4">
        <v>1</v>
      </c>
      <c r="N2382" s="4">
        <v>0</v>
      </c>
      <c r="O2382" s="4">
        <v>0</v>
      </c>
      <c r="P2382" s="4">
        <v>90.5</v>
      </c>
      <c r="Q2382" s="15">
        <v>55370.37</v>
      </c>
      <c r="R2382" s="15">
        <v>18494.87</v>
      </c>
      <c r="S2382" s="15">
        <v>15614.64</v>
      </c>
      <c r="T2382" s="15">
        <v>1137427.43</v>
      </c>
      <c r="U2382" s="22">
        <f t="shared" si="185"/>
        <v>1125039.0900000003</v>
      </c>
      <c r="V2382" s="23">
        <f t="shared" si="186"/>
        <v>1.089154320816724E-2</v>
      </c>
      <c r="W2382" s="24">
        <f>Parametros!$B$4*H2382+Parametros!$B$5*K2382*100+Parametros!$B$6*P2382+Parametros!$B$7*(1-L2382)*100</f>
        <v>91.38300000000001</v>
      </c>
      <c r="X2382" s="16">
        <f>INDEX('Tasa Referencia'!$B$2:$B$37,MATCH(B2382,'Tasa Referencia'!$A$2:$A$37,0))</f>
        <v>0.11210000000000001</v>
      </c>
      <c r="Y2382" s="16">
        <f>INDEX('Catalogo Proveedores'!$N$2:$N$101,MATCH(A2382,'Catalogo Proveedores'!$A$2:$A$101,0))</f>
        <v>3.2099999999999997E-2</v>
      </c>
      <c r="Z2382" s="14">
        <v>1.32E-3</v>
      </c>
      <c r="AA2382" s="16">
        <f t="shared" si="187"/>
        <v>0.14551999999999998</v>
      </c>
      <c r="AB2382" s="25">
        <f t="shared" si="188"/>
        <v>1.1385888238102826E-2</v>
      </c>
      <c r="AC2382" s="23">
        <f t="shared" si="189"/>
        <v>-4.9434502993558546E-4</v>
      </c>
    </row>
    <row r="2383" spans="1:29" x14ac:dyDescent="0.3">
      <c r="A2383" s="4" t="s">
        <v>209</v>
      </c>
      <c r="B2383" s="18">
        <v>45078</v>
      </c>
      <c r="C2383" s="4" t="s">
        <v>279</v>
      </c>
      <c r="D2383" s="4">
        <v>6</v>
      </c>
      <c r="E2383" s="15">
        <v>1063356.58</v>
      </c>
      <c r="F2383" s="19">
        <v>1.0530999999999999</v>
      </c>
      <c r="G2383" s="20">
        <v>0</v>
      </c>
      <c r="H2383" s="4">
        <v>80.099999999999994</v>
      </c>
      <c r="I2383" s="4">
        <v>12</v>
      </c>
      <c r="J2383" s="4">
        <v>1</v>
      </c>
      <c r="K2383" s="21">
        <v>0.93410000000000004</v>
      </c>
      <c r="L2383" s="21">
        <v>8.8700000000000001E-2</v>
      </c>
      <c r="M2383" s="4">
        <v>0</v>
      </c>
      <c r="N2383" s="4">
        <v>0</v>
      </c>
      <c r="O2383" s="4">
        <v>0</v>
      </c>
      <c r="P2383" s="4">
        <v>93.9</v>
      </c>
      <c r="Q2383" s="15">
        <v>0</v>
      </c>
      <c r="R2383" s="15">
        <v>60240.35</v>
      </c>
      <c r="S2383" s="15">
        <v>30418.68</v>
      </c>
      <c r="T2383" s="15">
        <v>1157993.47</v>
      </c>
      <c r="U2383" s="22">
        <f t="shared" si="185"/>
        <v>1093178.2500000002</v>
      </c>
      <c r="V2383" s="23">
        <f t="shared" si="186"/>
        <v>5.5972008201393177E-2</v>
      </c>
      <c r="W2383" s="24">
        <f>Parametros!$B$4*H2383+Parametros!$B$5*K2383*100+Parametros!$B$6*P2383+Parametros!$B$7*(1-L2383)*100</f>
        <v>88.507499999999993</v>
      </c>
      <c r="X2383" s="16">
        <f>INDEX('Tasa Referencia'!$B$2:$B$37,MATCH(B2383,'Tasa Referencia'!$A$2:$A$37,0))</f>
        <v>0.1119</v>
      </c>
      <c r="Y2383" s="16">
        <f>INDEX('Catalogo Proveedores'!$N$2:$N$101,MATCH(A2383,'Catalogo Proveedores'!$A$2:$A$101,0))</f>
        <v>3.2099999999999997E-2</v>
      </c>
      <c r="Z2383" s="14">
        <v>-2.0999999999999999E-3</v>
      </c>
      <c r="AA2383" s="16">
        <f t="shared" si="187"/>
        <v>0.1419</v>
      </c>
      <c r="AB2383" s="25">
        <f t="shared" si="188"/>
        <v>1.1119158533197337E-2</v>
      </c>
      <c r="AC2383" s="23">
        <f t="shared" si="189"/>
        <v>4.4852849668195839E-2</v>
      </c>
    </row>
    <row r="2384" spans="1:29" x14ac:dyDescent="0.3">
      <c r="A2384" s="4" t="s">
        <v>209</v>
      </c>
      <c r="B2384" s="18">
        <v>45108</v>
      </c>
      <c r="C2384" s="4" t="s">
        <v>279</v>
      </c>
      <c r="D2384" s="4">
        <v>7</v>
      </c>
      <c r="E2384" s="15">
        <v>1042573.5</v>
      </c>
      <c r="F2384" s="19">
        <v>1.0530999999999999</v>
      </c>
      <c r="G2384" s="20">
        <v>0</v>
      </c>
      <c r="H2384" s="4">
        <v>82.3</v>
      </c>
      <c r="I2384" s="4">
        <v>7</v>
      </c>
      <c r="J2384" s="4">
        <v>0</v>
      </c>
      <c r="K2384" s="21">
        <v>1</v>
      </c>
      <c r="L2384" s="21">
        <v>8.9700000000000002E-2</v>
      </c>
      <c r="M2384" s="4">
        <v>0</v>
      </c>
      <c r="N2384" s="4">
        <v>0</v>
      </c>
      <c r="O2384" s="4">
        <v>0</v>
      </c>
      <c r="P2384" s="4">
        <v>91.3</v>
      </c>
      <c r="Q2384" s="15">
        <v>0</v>
      </c>
      <c r="R2384" s="15">
        <v>31153.99</v>
      </c>
      <c r="S2384" s="15">
        <v>28053.56</v>
      </c>
      <c r="T2384" s="15">
        <v>1206898.74</v>
      </c>
      <c r="U2384" s="22">
        <f t="shared" si="185"/>
        <v>1045673.9299999999</v>
      </c>
      <c r="V2384" s="23">
        <f t="shared" si="186"/>
        <v>0.13358602893230301</v>
      </c>
      <c r="W2384" s="24">
        <f>Parametros!$B$4*H2384+Parametros!$B$5*K2384*100+Parametros!$B$6*P2384+Parametros!$B$7*(1-L2384)*100</f>
        <v>90.719499999999996</v>
      </c>
      <c r="X2384" s="16">
        <f>INDEX('Tasa Referencia'!$B$2:$B$37,MATCH(B2384,'Tasa Referencia'!$A$2:$A$37,0))</f>
        <v>0.1132</v>
      </c>
      <c r="Y2384" s="16">
        <f>INDEX('Catalogo Proveedores'!$N$2:$N$101,MATCH(A2384,'Catalogo Proveedores'!$A$2:$A$101,0))</f>
        <v>3.2099999999999997E-2</v>
      </c>
      <c r="Z2384" s="14">
        <v>-3.0100000000000001E-3</v>
      </c>
      <c r="AA2384" s="16">
        <f t="shared" si="187"/>
        <v>0.14228999999999997</v>
      </c>
      <c r="AB2384" s="25">
        <f t="shared" si="188"/>
        <v>1.114793183185947E-2</v>
      </c>
      <c r="AC2384" s="23">
        <f t="shared" si="189"/>
        <v>0.12243809710044354</v>
      </c>
    </row>
    <row r="2385" spans="1:29" x14ac:dyDescent="0.3">
      <c r="A2385" s="4" t="s">
        <v>209</v>
      </c>
      <c r="B2385" s="18">
        <v>45139</v>
      </c>
      <c r="C2385" s="4" t="s">
        <v>279</v>
      </c>
      <c r="D2385" s="4">
        <v>8</v>
      </c>
      <c r="E2385" s="15">
        <v>1022099.53</v>
      </c>
      <c r="F2385" s="19">
        <v>1.0530999999999999</v>
      </c>
      <c r="G2385" s="20">
        <v>0</v>
      </c>
      <c r="H2385" s="4">
        <v>82.4</v>
      </c>
      <c r="I2385" s="4">
        <v>7</v>
      </c>
      <c r="J2385" s="4">
        <v>1</v>
      </c>
      <c r="K2385" s="21">
        <v>0.90090000000000003</v>
      </c>
      <c r="L2385" s="21">
        <v>9.6699999999999994E-2</v>
      </c>
      <c r="M2385" s="4">
        <v>2</v>
      </c>
      <c r="N2385" s="4">
        <v>0</v>
      </c>
      <c r="O2385" s="4">
        <v>0</v>
      </c>
      <c r="P2385" s="4">
        <v>91.4</v>
      </c>
      <c r="Q2385" s="15">
        <v>6694.23</v>
      </c>
      <c r="R2385" s="15">
        <v>46469.83</v>
      </c>
      <c r="S2385" s="15">
        <v>31705.72</v>
      </c>
      <c r="T2385" s="15">
        <v>1055778.46</v>
      </c>
      <c r="U2385" s="22">
        <f t="shared" si="185"/>
        <v>1043557.8700000001</v>
      </c>
      <c r="V2385" s="23">
        <f t="shared" si="186"/>
        <v>1.1574956738556545E-2</v>
      </c>
      <c r="W2385" s="24">
        <f>Parametros!$B$4*H2385+Parametros!$B$5*K2385*100+Parametros!$B$6*P2385+Parametros!$B$7*(1-L2385)*100</f>
        <v>87.6965</v>
      </c>
      <c r="X2385" s="16">
        <f>INDEX('Tasa Referencia'!$B$2:$B$37,MATCH(B2385,'Tasa Referencia'!$A$2:$A$37,0))</f>
        <v>0.1124</v>
      </c>
      <c r="Y2385" s="16">
        <f>INDEX('Catalogo Proveedores'!$N$2:$N$101,MATCH(A2385,'Catalogo Proveedores'!$A$2:$A$101,0))</f>
        <v>3.2099999999999997E-2</v>
      </c>
      <c r="Z2385" s="14">
        <v>-1.64E-3</v>
      </c>
      <c r="AA2385" s="16">
        <f t="shared" si="187"/>
        <v>0.14285999999999999</v>
      </c>
      <c r="AB2385" s="25">
        <f t="shared" si="188"/>
        <v>1.1189968920131133E-2</v>
      </c>
      <c r="AC2385" s="23">
        <f t="shared" si="189"/>
        <v>3.8498781842541234E-4</v>
      </c>
    </row>
    <row r="2386" spans="1:29" x14ac:dyDescent="0.3">
      <c r="A2386" s="4" t="s">
        <v>209</v>
      </c>
      <c r="B2386" s="18">
        <v>45170</v>
      </c>
      <c r="C2386" s="4" t="s">
        <v>279</v>
      </c>
      <c r="D2386" s="4">
        <v>9</v>
      </c>
      <c r="E2386" s="15">
        <v>988222.41</v>
      </c>
      <c r="F2386" s="19">
        <v>1.0530999999999999</v>
      </c>
      <c r="G2386" s="20">
        <v>0</v>
      </c>
      <c r="H2386" s="4">
        <v>78.400000000000006</v>
      </c>
      <c r="I2386" s="4">
        <v>8</v>
      </c>
      <c r="J2386" s="4">
        <v>0</v>
      </c>
      <c r="K2386" s="21">
        <v>0.95789999999999997</v>
      </c>
      <c r="L2386" s="21">
        <v>0.12470000000000001</v>
      </c>
      <c r="M2386" s="4">
        <v>0</v>
      </c>
      <c r="N2386" s="4">
        <v>0</v>
      </c>
      <c r="O2386" s="4">
        <v>0</v>
      </c>
      <c r="P2386" s="4">
        <v>92.2</v>
      </c>
      <c r="Q2386" s="15">
        <v>0</v>
      </c>
      <c r="R2386" s="15">
        <v>73758.69</v>
      </c>
      <c r="S2386" s="15">
        <v>36978.89</v>
      </c>
      <c r="T2386" s="15">
        <v>1074503.78</v>
      </c>
      <c r="U2386" s="22">
        <f t="shared" si="185"/>
        <v>1025002.2100000001</v>
      </c>
      <c r="V2386" s="23">
        <f t="shared" si="186"/>
        <v>4.6069237653123887E-2</v>
      </c>
      <c r="W2386" s="24">
        <f>Parametros!$B$4*H2386+Parametros!$B$5*K2386*100+Parametros!$B$6*P2386+Parametros!$B$7*(1-L2386)*100</f>
        <v>87.746499999999997</v>
      </c>
      <c r="X2386" s="16">
        <f>INDEX('Tasa Referencia'!$B$2:$B$37,MATCH(B2386,'Tasa Referencia'!$A$2:$A$37,0))</f>
        <v>0.1134</v>
      </c>
      <c r="Y2386" s="16">
        <f>INDEX('Catalogo Proveedores'!$N$2:$N$101,MATCH(A2386,'Catalogo Proveedores'!$A$2:$A$101,0))</f>
        <v>3.2099999999999997E-2</v>
      </c>
      <c r="Z2386" s="14">
        <v>-8.4999999999999995E-4</v>
      </c>
      <c r="AA2386" s="16">
        <f t="shared" si="187"/>
        <v>0.14465</v>
      </c>
      <c r="AB2386" s="25">
        <f t="shared" si="188"/>
        <v>1.132185529801033E-2</v>
      </c>
      <c r="AC2386" s="23">
        <f t="shared" si="189"/>
        <v>3.4747382355113557E-2</v>
      </c>
    </row>
    <row r="2387" spans="1:29" x14ac:dyDescent="0.3">
      <c r="A2387" s="4" t="s">
        <v>209</v>
      </c>
      <c r="B2387" s="18">
        <v>45200</v>
      </c>
      <c r="C2387" s="4" t="s">
        <v>279</v>
      </c>
      <c r="D2387" s="4">
        <v>10</v>
      </c>
      <c r="E2387" s="15">
        <v>900858.12</v>
      </c>
      <c r="F2387" s="19">
        <v>1.0530999999999999</v>
      </c>
      <c r="G2387" s="20">
        <v>0</v>
      </c>
      <c r="H2387" s="4">
        <v>83.4</v>
      </c>
      <c r="I2387" s="4">
        <v>5</v>
      </c>
      <c r="J2387" s="4">
        <v>1</v>
      </c>
      <c r="K2387" s="21">
        <v>0.87270000000000003</v>
      </c>
      <c r="L2387" s="21">
        <v>5.0099999999999999E-2</v>
      </c>
      <c r="M2387" s="4">
        <v>2</v>
      </c>
      <c r="N2387" s="4">
        <v>2</v>
      </c>
      <c r="O2387" s="4">
        <v>52.2</v>
      </c>
      <c r="P2387" s="4">
        <v>93.2</v>
      </c>
      <c r="Q2387" s="15">
        <v>188875.76</v>
      </c>
      <c r="R2387" s="15">
        <v>14146.77</v>
      </c>
      <c r="S2387" s="15">
        <v>15337.39</v>
      </c>
      <c r="T2387" s="15">
        <v>925858.38</v>
      </c>
      <c r="U2387" s="22">
        <f t="shared" si="185"/>
        <v>1088543.26</v>
      </c>
      <c r="V2387" s="23">
        <f t="shared" si="186"/>
        <v>-0.17571248855575516</v>
      </c>
      <c r="W2387" s="24">
        <f>Parametros!$B$4*H2387+Parametros!$B$5*K2387*100+Parametros!$B$6*P2387+Parametros!$B$7*(1-L2387)*100</f>
        <v>88.259500000000003</v>
      </c>
      <c r="X2387" s="16">
        <f>INDEX('Tasa Referencia'!$B$2:$B$37,MATCH(B2387,'Tasa Referencia'!$A$2:$A$37,0))</f>
        <v>0.1103</v>
      </c>
      <c r="Y2387" s="16">
        <f>INDEX('Catalogo Proveedores'!$N$2:$N$101,MATCH(A2387,'Catalogo Proveedores'!$A$2:$A$101,0))</f>
        <v>3.2099999999999997E-2</v>
      </c>
      <c r="Z2387" s="14">
        <v>4.6000000000000001E-4</v>
      </c>
      <c r="AA2387" s="16">
        <f t="shared" si="187"/>
        <v>0.14285999999999999</v>
      </c>
      <c r="AB2387" s="25">
        <f t="shared" si="188"/>
        <v>1.1189968920131133E-2</v>
      </c>
      <c r="AC2387" s="23">
        <f t="shared" si="189"/>
        <v>-0.1869024574758863</v>
      </c>
    </row>
    <row r="2388" spans="1:29" x14ac:dyDescent="0.3">
      <c r="A2388" s="4" t="s">
        <v>209</v>
      </c>
      <c r="B2388" s="18">
        <v>45231</v>
      </c>
      <c r="C2388" s="4" t="s">
        <v>279</v>
      </c>
      <c r="D2388" s="4">
        <v>11</v>
      </c>
      <c r="E2388" s="15">
        <v>896341.28</v>
      </c>
      <c r="F2388" s="19">
        <v>1.0530999999999999</v>
      </c>
      <c r="G2388" s="20">
        <v>0</v>
      </c>
      <c r="H2388" s="4">
        <v>84.8</v>
      </c>
      <c r="I2388" s="4">
        <v>6</v>
      </c>
      <c r="J2388" s="4">
        <v>0</v>
      </c>
      <c r="K2388" s="21">
        <v>0.92759999999999998</v>
      </c>
      <c r="L2388" s="21">
        <v>5.3199999999999997E-2</v>
      </c>
      <c r="M2388" s="4">
        <v>0</v>
      </c>
      <c r="N2388" s="4">
        <v>0</v>
      </c>
      <c r="O2388" s="4">
        <v>0</v>
      </c>
      <c r="P2388" s="4">
        <v>90.8</v>
      </c>
      <c r="Q2388" s="15">
        <v>0</v>
      </c>
      <c r="R2388" s="15">
        <v>24804.94</v>
      </c>
      <c r="S2388" s="15">
        <v>14294.16</v>
      </c>
      <c r="T2388" s="15">
        <v>1029731.3</v>
      </c>
      <c r="U2388" s="22">
        <f t="shared" si="185"/>
        <v>906852.05999999994</v>
      </c>
      <c r="V2388" s="23">
        <f t="shared" si="186"/>
        <v>0.11933136343432516</v>
      </c>
      <c r="W2388" s="24">
        <f>Parametros!$B$4*H2388+Parametros!$B$5*K2388*100+Parametros!$B$6*P2388+Parametros!$B$7*(1-L2388)*100</f>
        <v>89.86999999999999</v>
      </c>
      <c r="X2388" s="16">
        <f>INDEX('Tasa Referencia'!$B$2:$B$37,MATCH(B2388,'Tasa Referencia'!$A$2:$A$37,0))</f>
        <v>0.1144</v>
      </c>
      <c r="Y2388" s="16">
        <f>INDEX('Catalogo Proveedores'!$N$2:$N$101,MATCH(A2388,'Catalogo Proveedores'!$A$2:$A$101,0))</f>
        <v>3.2099999999999997E-2</v>
      </c>
      <c r="Z2388" s="14">
        <v>-6.0400000000000002E-3</v>
      </c>
      <c r="AA2388" s="16">
        <f t="shared" si="187"/>
        <v>0.14046</v>
      </c>
      <c r="AB2388" s="25">
        <f t="shared" si="188"/>
        <v>1.1012840567641291E-2</v>
      </c>
      <c r="AC2388" s="23">
        <f t="shared" si="189"/>
        <v>0.10831852286668386</v>
      </c>
    </row>
    <row r="2389" spans="1:29" x14ac:dyDescent="0.3">
      <c r="A2389" s="4" t="s">
        <v>209</v>
      </c>
      <c r="B2389" s="18">
        <v>45261</v>
      </c>
      <c r="C2389" s="4" t="s">
        <v>279</v>
      </c>
      <c r="D2389" s="4">
        <v>12</v>
      </c>
      <c r="E2389" s="15">
        <v>827356.47</v>
      </c>
      <c r="F2389" s="19">
        <v>1.0530999999999999</v>
      </c>
      <c r="G2389" s="20">
        <v>0</v>
      </c>
      <c r="H2389" s="4">
        <v>84.5</v>
      </c>
      <c r="I2389" s="4">
        <v>7</v>
      </c>
      <c r="J2389" s="4">
        <v>0</v>
      </c>
      <c r="K2389" s="21">
        <v>1</v>
      </c>
      <c r="L2389" s="21">
        <v>7.5800000000000006E-2</v>
      </c>
      <c r="M2389" s="4">
        <v>0</v>
      </c>
      <c r="N2389" s="4">
        <v>0</v>
      </c>
      <c r="O2389" s="4">
        <v>0</v>
      </c>
      <c r="P2389" s="4">
        <v>95.5</v>
      </c>
      <c r="Q2389" s="15">
        <v>0</v>
      </c>
      <c r="R2389" s="15">
        <v>23309.71</v>
      </c>
      <c r="S2389" s="15">
        <v>18805.16</v>
      </c>
      <c r="T2389" s="15">
        <v>901821.43</v>
      </c>
      <c r="U2389" s="22">
        <f t="shared" si="185"/>
        <v>831861.0199999999</v>
      </c>
      <c r="V2389" s="23">
        <f t="shared" si="186"/>
        <v>7.757678812312116E-2</v>
      </c>
      <c r="W2389" s="24">
        <f>Parametros!$B$4*H2389+Parametros!$B$5*K2389*100+Parametros!$B$6*P2389+Parametros!$B$7*(1-L2389)*100</f>
        <v>92.538000000000011</v>
      </c>
      <c r="X2389" s="16">
        <f>INDEX('Tasa Referencia'!$B$2:$B$37,MATCH(B2389,'Tasa Referencia'!$A$2:$A$37,0))</f>
        <v>0.1124</v>
      </c>
      <c r="Y2389" s="16">
        <f>INDEX('Catalogo Proveedores'!$N$2:$N$101,MATCH(A2389,'Catalogo Proveedores'!$A$2:$A$101,0))</f>
        <v>3.2099999999999997E-2</v>
      </c>
      <c r="Z2389" s="14">
        <v>-5.2399999999999999E-3</v>
      </c>
      <c r="AA2389" s="16">
        <f t="shared" si="187"/>
        <v>0.13925999999999999</v>
      </c>
      <c r="AB2389" s="25">
        <f t="shared" si="188"/>
        <v>1.0924148220588403E-2</v>
      </c>
      <c r="AC2389" s="23">
        <f t="shared" si="189"/>
        <v>6.6652639902532756E-2</v>
      </c>
    </row>
    <row r="2390" spans="1:29" x14ac:dyDescent="0.3">
      <c r="A2390" s="4" t="s">
        <v>209</v>
      </c>
      <c r="B2390" s="18">
        <v>45292</v>
      </c>
      <c r="C2390" s="4" t="s">
        <v>281</v>
      </c>
      <c r="D2390" s="4">
        <v>1</v>
      </c>
      <c r="E2390" s="15">
        <v>818128.99</v>
      </c>
      <c r="F2390" s="19">
        <v>1.0530999999999999</v>
      </c>
      <c r="G2390" s="20">
        <v>0</v>
      </c>
      <c r="H2390" s="4">
        <v>84.8</v>
      </c>
      <c r="I2390" s="4">
        <v>4</v>
      </c>
      <c r="J2390" s="4">
        <v>0</v>
      </c>
      <c r="K2390" s="21">
        <v>0.95099999999999996</v>
      </c>
      <c r="L2390" s="21">
        <v>4.8399999999999999E-2</v>
      </c>
      <c r="M2390" s="4">
        <v>0</v>
      </c>
      <c r="N2390" s="4">
        <v>0</v>
      </c>
      <c r="O2390" s="4">
        <v>0</v>
      </c>
      <c r="P2390" s="4">
        <v>96.3</v>
      </c>
      <c r="Q2390" s="15">
        <v>0</v>
      </c>
      <c r="R2390" s="15">
        <v>20609.259999999998</v>
      </c>
      <c r="S2390" s="15">
        <v>11879.22</v>
      </c>
      <c r="T2390" s="15">
        <v>889655.86</v>
      </c>
      <c r="U2390" s="22">
        <f t="shared" si="185"/>
        <v>826859.03</v>
      </c>
      <c r="V2390" s="23">
        <f t="shared" si="186"/>
        <v>7.0585529555214716E-2</v>
      </c>
      <c r="W2390" s="24">
        <f>Parametros!$B$4*H2390+Parametros!$B$5*K2390*100+Parametros!$B$6*P2390+Parametros!$B$7*(1-L2390)*100</f>
        <v>91.744</v>
      </c>
      <c r="X2390" s="16">
        <f>INDEX('Tasa Referencia'!$B$2:$B$37,MATCH(B2390,'Tasa Referencia'!$A$2:$A$37,0))</f>
        <v>0.1133</v>
      </c>
      <c r="Y2390" s="16">
        <f>INDEX('Catalogo Proveedores'!$N$2:$N$101,MATCH(A2390,'Catalogo Proveedores'!$A$2:$A$101,0))</f>
        <v>3.2099999999999997E-2</v>
      </c>
      <c r="Z2390" s="14">
        <v>-4.8300000000000001E-3</v>
      </c>
      <c r="AA2390" s="16">
        <f t="shared" si="187"/>
        <v>0.14057</v>
      </c>
      <c r="AB2390" s="25">
        <f t="shared" si="188"/>
        <v>1.1020966418643585E-2</v>
      </c>
      <c r="AC2390" s="23">
        <f t="shared" si="189"/>
        <v>5.956456313657113E-2</v>
      </c>
    </row>
    <row r="2391" spans="1:29" x14ac:dyDescent="0.3">
      <c r="A2391" s="4" t="s">
        <v>209</v>
      </c>
      <c r="B2391" s="18">
        <v>45323</v>
      </c>
      <c r="C2391" s="4" t="s">
        <v>281</v>
      </c>
      <c r="D2391" s="4">
        <v>2</v>
      </c>
      <c r="E2391" s="15">
        <v>933676.81</v>
      </c>
      <c r="F2391" s="19">
        <v>1.0530999999999999</v>
      </c>
      <c r="G2391" s="20">
        <v>0</v>
      </c>
      <c r="H2391" s="4">
        <v>84.2</v>
      </c>
      <c r="I2391" s="4">
        <v>6</v>
      </c>
      <c r="J2391" s="4">
        <v>1</v>
      </c>
      <c r="K2391" s="21">
        <v>0.91410000000000002</v>
      </c>
      <c r="L2391" s="21">
        <v>7.1199999999999999E-2</v>
      </c>
      <c r="M2391" s="4">
        <v>1</v>
      </c>
      <c r="N2391" s="4">
        <v>1</v>
      </c>
      <c r="O2391" s="4">
        <v>50.6</v>
      </c>
      <c r="P2391" s="4">
        <v>92.1</v>
      </c>
      <c r="Q2391" s="15">
        <v>224107.29</v>
      </c>
      <c r="R2391" s="15">
        <v>37048.050000000003</v>
      </c>
      <c r="S2391" s="15">
        <v>21824.57</v>
      </c>
      <c r="T2391" s="15">
        <v>979010.47</v>
      </c>
      <c r="U2391" s="22">
        <f t="shared" si="185"/>
        <v>1173007.58</v>
      </c>
      <c r="V2391" s="23">
        <f t="shared" si="186"/>
        <v>-0.19815631798095082</v>
      </c>
      <c r="W2391" s="24">
        <f>Parametros!$B$4*H2391+Parametros!$B$5*K2391*100+Parametros!$B$6*P2391+Parametros!$B$7*(1-L2391)*100</f>
        <v>89.245000000000005</v>
      </c>
      <c r="X2391" s="16">
        <f>INDEX('Tasa Referencia'!$B$2:$B$37,MATCH(B2391,'Tasa Referencia'!$A$2:$A$37,0))</f>
        <v>0.1123</v>
      </c>
      <c r="Y2391" s="16">
        <f>INDEX('Catalogo Proveedores'!$N$2:$N$101,MATCH(A2391,'Catalogo Proveedores'!$A$2:$A$101,0))</f>
        <v>3.2099999999999997E-2</v>
      </c>
      <c r="Z2391" s="14">
        <v>-4.2399999999999998E-3</v>
      </c>
      <c r="AA2391" s="16">
        <f t="shared" si="187"/>
        <v>0.14016000000000001</v>
      </c>
      <c r="AB2391" s="25">
        <f t="shared" si="188"/>
        <v>1.0990675503671277E-2</v>
      </c>
      <c r="AC2391" s="23">
        <f t="shared" si="189"/>
        <v>-0.2091469934846221</v>
      </c>
    </row>
    <row r="2392" spans="1:29" x14ac:dyDescent="0.3">
      <c r="A2392" s="4" t="s">
        <v>209</v>
      </c>
      <c r="B2392" s="18">
        <v>45352</v>
      </c>
      <c r="C2392" s="4" t="s">
        <v>281</v>
      </c>
      <c r="D2392" s="4">
        <v>3</v>
      </c>
      <c r="E2392" s="15">
        <v>911187.27</v>
      </c>
      <c r="F2392" s="19">
        <v>1.0530999999999999</v>
      </c>
      <c r="G2392" s="20">
        <v>0</v>
      </c>
      <c r="H2392" s="4">
        <v>77.900000000000006</v>
      </c>
      <c r="I2392" s="4">
        <v>5</v>
      </c>
      <c r="J2392" s="4">
        <v>1</v>
      </c>
      <c r="K2392" s="21">
        <v>0.71160000000000001</v>
      </c>
      <c r="L2392" s="21">
        <v>0.1053</v>
      </c>
      <c r="M2392" s="4">
        <v>3</v>
      </c>
      <c r="N2392" s="4">
        <v>0</v>
      </c>
      <c r="O2392" s="4">
        <v>0</v>
      </c>
      <c r="P2392" s="4">
        <v>95.1</v>
      </c>
      <c r="Q2392" s="15">
        <v>42118.75</v>
      </c>
      <c r="R2392" s="15">
        <v>34258.47</v>
      </c>
      <c r="S2392" s="15">
        <v>30602.13</v>
      </c>
      <c r="T2392" s="15">
        <v>856289.97</v>
      </c>
      <c r="U2392" s="22">
        <f t="shared" si="185"/>
        <v>956962.36</v>
      </c>
      <c r="V2392" s="23">
        <f t="shared" si="186"/>
        <v>-0.11756810604706723</v>
      </c>
      <c r="W2392" s="24">
        <f>Parametros!$B$4*H2392+Parametros!$B$5*K2392*100+Parametros!$B$6*P2392+Parametros!$B$7*(1-L2392)*100</f>
        <v>81.0535</v>
      </c>
      <c r="X2392" s="16">
        <f>INDEX('Tasa Referencia'!$B$2:$B$37,MATCH(B2392,'Tasa Referencia'!$A$2:$A$37,0))</f>
        <v>0.1101</v>
      </c>
      <c r="Y2392" s="16">
        <f>INDEX('Catalogo Proveedores'!$N$2:$N$101,MATCH(A2392,'Catalogo Proveedores'!$A$2:$A$101,0))</f>
        <v>3.2099999999999997E-2</v>
      </c>
      <c r="Z2392" s="14">
        <v>-2.5899999999999999E-3</v>
      </c>
      <c r="AA2392" s="16">
        <f t="shared" si="187"/>
        <v>0.13960999999999998</v>
      </c>
      <c r="AB2392" s="25">
        <f t="shared" si="188"/>
        <v>1.0950025664467233E-2</v>
      </c>
      <c r="AC2392" s="23">
        <f t="shared" si="189"/>
        <v>-0.12851813171153448</v>
      </c>
    </row>
    <row r="2393" spans="1:29" x14ac:dyDescent="0.3">
      <c r="A2393" s="4" t="s">
        <v>209</v>
      </c>
      <c r="B2393" s="18">
        <v>45383</v>
      </c>
      <c r="C2393" s="4" t="s">
        <v>281</v>
      </c>
      <c r="D2393" s="4">
        <v>4</v>
      </c>
      <c r="E2393" s="15">
        <v>972639.51</v>
      </c>
      <c r="F2393" s="19">
        <v>1.1532</v>
      </c>
      <c r="G2393" s="20">
        <v>9.5100000000000004E-2</v>
      </c>
      <c r="H2393" s="4">
        <v>77.5</v>
      </c>
      <c r="I2393" s="4">
        <v>7</v>
      </c>
      <c r="J2393" s="4">
        <v>1</v>
      </c>
      <c r="K2393" s="21">
        <v>0.86070000000000002</v>
      </c>
      <c r="L2393" s="21">
        <v>0.1125</v>
      </c>
      <c r="M2393" s="4">
        <v>4</v>
      </c>
      <c r="N2393" s="4">
        <v>1</v>
      </c>
      <c r="O2393" s="4">
        <v>4.2</v>
      </c>
      <c r="P2393" s="4">
        <v>98.1</v>
      </c>
      <c r="Q2393" s="15">
        <v>95725.759999999995</v>
      </c>
      <c r="R2393" s="15">
        <v>48530.239999999998</v>
      </c>
      <c r="S2393" s="15">
        <v>34776.43</v>
      </c>
      <c r="T2393" s="15">
        <v>941071.81</v>
      </c>
      <c r="U2393" s="22">
        <f t="shared" si="185"/>
        <v>1082119.08</v>
      </c>
      <c r="V2393" s="23">
        <f t="shared" si="186"/>
        <v>-0.14987939124433025</v>
      </c>
      <c r="W2393" s="24">
        <f>Parametros!$B$4*H2393+Parametros!$B$5*K2393*100+Parametros!$B$6*P2393+Parametros!$B$7*(1-L2393)*100</f>
        <v>85.878500000000003</v>
      </c>
      <c r="X2393" s="16">
        <f>INDEX('Tasa Referencia'!$B$2:$B$37,MATCH(B2393,'Tasa Referencia'!$A$2:$A$37,0))</f>
        <v>0.10920000000000001</v>
      </c>
      <c r="Y2393" s="16">
        <f>INDEX('Catalogo Proveedores'!$N$2:$N$101,MATCH(A2393,'Catalogo Proveedores'!$A$2:$A$101,0))</f>
        <v>3.2099999999999997E-2</v>
      </c>
      <c r="Z2393" s="14">
        <v>1.1800000000000001E-3</v>
      </c>
      <c r="AA2393" s="16">
        <f t="shared" si="187"/>
        <v>0.14248</v>
      </c>
      <c r="AB2393" s="25">
        <f t="shared" si="188"/>
        <v>1.1161946330683126E-2</v>
      </c>
      <c r="AC2393" s="23">
        <f t="shared" si="189"/>
        <v>-0.16104133757501338</v>
      </c>
    </row>
    <row r="2394" spans="1:29" x14ac:dyDescent="0.3">
      <c r="A2394" s="4" t="s">
        <v>209</v>
      </c>
      <c r="B2394" s="18">
        <v>45413</v>
      </c>
      <c r="C2394" s="4" t="s">
        <v>281</v>
      </c>
      <c r="D2394" s="4">
        <v>5</v>
      </c>
      <c r="E2394" s="15">
        <v>1073416.4099999999</v>
      </c>
      <c r="F2394" s="19">
        <v>1.1532</v>
      </c>
      <c r="G2394" s="20">
        <v>0</v>
      </c>
      <c r="H2394" s="4">
        <v>76.8</v>
      </c>
      <c r="I2394" s="4">
        <v>9</v>
      </c>
      <c r="J2394" s="4">
        <v>0</v>
      </c>
      <c r="K2394" s="21">
        <v>0.9577</v>
      </c>
      <c r="L2394" s="21">
        <v>4.6699999999999998E-2</v>
      </c>
      <c r="M2394" s="4">
        <v>0</v>
      </c>
      <c r="N2394" s="4">
        <v>0</v>
      </c>
      <c r="O2394" s="4">
        <v>0</v>
      </c>
      <c r="P2394" s="4">
        <v>100</v>
      </c>
      <c r="Q2394" s="15">
        <v>0</v>
      </c>
      <c r="R2394" s="15">
        <v>21742.16</v>
      </c>
      <c r="S2394" s="15">
        <v>15053.52</v>
      </c>
      <c r="T2394" s="15">
        <v>1182528.45</v>
      </c>
      <c r="U2394" s="22">
        <f t="shared" si="185"/>
        <v>1080105.0499999998</v>
      </c>
      <c r="V2394" s="23">
        <f t="shared" si="186"/>
        <v>8.6613899225849611E-2</v>
      </c>
      <c r="W2394" s="24">
        <f>Parametros!$B$4*H2394+Parametros!$B$5*K2394*100+Parametros!$B$6*P2394+Parametros!$B$7*(1-L2394)*100</f>
        <v>89.910500000000013</v>
      </c>
      <c r="X2394" s="16">
        <f>INDEX('Tasa Referencia'!$B$2:$B$37,MATCH(B2394,'Tasa Referencia'!$A$2:$A$37,0))</f>
        <v>0.1077</v>
      </c>
      <c r="Y2394" s="16">
        <f>INDEX('Catalogo Proveedores'!$N$2:$N$101,MATCH(A2394,'Catalogo Proveedores'!$A$2:$A$101,0))</f>
        <v>3.2099999999999997E-2</v>
      </c>
      <c r="Z2394" s="14">
        <v>-2.2200000000000002E-3</v>
      </c>
      <c r="AA2394" s="16">
        <f t="shared" si="187"/>
        <v>0.13758000000000001</v>
      </c>
      <c r="AB2394" s="25">
        <f t="shared" si="188"/>
        <v>1.0799834958060028E-2</v>
      </c>
      <c r="AC2394" s="23">
        <f t="shared" si="189"/>
        <v>7.5814064267789583E-2</v>
      </c>
    </row>
    <row r="2395" spans="1:29" x14ac:dyDescent="0.3">
      <c r="A2395" s="4" t="s">
        <v>209</v>
      </c>
      <c r="B2395" s="18">
        <v>45444</v>
      </c>
      <c r="C2395" s="4" t="s">
        <v>281</v>
      </c>
      <c r="D2395" s="4">
        <v>6</v>
      </c>
      <c r="E2395" s="15">
        <v>1046024.7</v>
      </c>
      <c r="F2395" s="19">
        <v>1.1532</v>
      </c>
      <c r="G2395" s="20">
        <v>0</v>
      </c>
      <c r="H2395" s="4">
        <v>74.7</v>
      </c>
      <c r="I2395" s="4">
        <v>11</v>
      </c>
      <c r="J2395" s="4">
        <v>0</v>
      </c>
      <c r="K2395" s="21">
        <v>1</v>
      </c>
      <c r="L2395" s="21">
        <v>5.96E-2</v>
      </c>
      <c r="M2395" s="4">
        <v>0</v>
      </c>
      <c r="N2395" s="4">
        <v>0</v>
      </c>
      <c r="O2395" s="4">
        <v>0</v>
      </c>
      <c r="P2395" s="4">
        <v>91.9</v>
      </c>
      <c r="Q2395" s="15">
        <v>0</v>
      </c>
      <c r="R2395" s="15">
        <v>24153.3</v>
      </c>
      <c r="S2395" s="15">
        <v>18692.52</v>
      </c>
      <c r="T2395" s="15">
        <v>1139796.23</v>
      </c>
      <c r="U2395" s="22">
        <f t="shared" si="185"/>
        <v>1051485.48</v>
      </c>
      <c r="V2395" s="23">
        <f t="shared" si="186"/>
        <v>7.7479419281813205E-2</v>
      </c>
      <c r="W2395" s="24">
        <f>Parametros!$B$4*H2395+Parametros!$B$5*K2395*100+Parametros!$B$6*P2395+Parametros!$B$7*(1-L2395)*100</f>
        <v>88.631</v>
      </c>
      <c r="X2395" s="16">
        <f>INDEX('Tasa Referencia'!$B$2:$B$37,MATCH(B2395,'Tasa Referencia'!$A$2:$A$37,0))</f>
        <v>0.1045</v>
      </c>
      <c r="Y2395" s="16">
        <f>INDEX('Catalogo Proveedores'!$N$2:$N$101,MATCH(A2395,'Catalogo Proveedores'!$A$2:$A$101,0))</f>
        <v>3.2099999999999997E-2</v>
      </c>
      <c r="Z2395" s="14">
        <v>-5.3099999999999996E-3</v>
      </c>
      <c r="AA2395" s="16">
        <f t="shared" si="187"/>
        <v>0.13128999999999999</v>
      </c>
      <c r="AB2395" s="25">
        <f t="shared" si="188"/>
        <v>1.033290071140569E-2</v>
      </c>
      <c r="AC2395" s="23">
        <f t="shared" si="189"/>
        <v>6.7146518570407515E-2</v>
      </c>
    </row>
    <row r="2396" spans="1:29" x14ac:dyDescent="0.3">
      <c r="A2396" s="4" t="s">
        <v>209</v>
      </c>
      <c r="B2396" s="18">
        <v>45474</v>
      </c>
      <c r="C2396" s="4" t="s">
        <v>281</v>
      </c>
      <c r="D2396" s="4">
        <v>7</v>
      </c>
      <c r="E2396" s="15">
        <v>1071545.3500000001</v>
      </c>
      <c r="F2396" s="19">
        <v>1.1532</v>
      </c>
      <c r="G2396" s="20">
        <v>0</v>
      </c>
      <c r="H2396" s="4">
        <v>78.3</v>
      </c>
      <c r="I2396" s="4">
        <v>7</v>
      </c>
      <c r="J2396" s="4">
        <v>0</v>
      </c>
      <c r="K2396" s="21">
        <v>0.93669999999999998</v>
      </c>
      <c r="L2396" s="21">
        <v>0.1074</v>
      </c>
      <c r="M2396" s="4">
        <v>0</v>
      </c>
      <c r="N2396" s="4">
        <v>0</v>
      </c>
      <c r="O2396" s="4">
        <v>0</v>
      </c>
      <c r="P2396" s="4">
        <v>95.6</v>
      </c>
      <c r="Q2396" s="15">
        <v>0</v>
      </c>
      <c r="R2396" s="15">
        <v>76277.539999999994</v>
      </c>
      <c r="S2396" s="15">
        <v>34511.089999999997</v>
      </c>
      <c r="T2396" s="15">
        <v>1204654.82</v>
      </c>
      <c r="U2396" s="22">
        <f t="shared" si="185"/>
        <v>1113311.8</v>
      </c>
      <c r="V2396" s="23">
        <f t="shared" si="186"/>
        <v>7.5825056674741084E-2</v>
      </c>
      <c r="W2396" s="24">
        <f>Parametros!$B$4*H2396+Parametros!$B$5*K2396*100+Parametros!$B$6*P2396+Parametros!$B$7*(1-L2396)*100</f>
        <v>88.015000000000001</v>
      </c>
      <c r="X2396" s="16">
        <f>INDEX('Tasa Referencia'!$B$2:$B$37,MATCH(B2396,'Tasa Referencia'!$A$2:$A$37,0))</f>
        <v>0.1027</v>
      </c>
      <c r="Y2396" s="16">
        <f>INDEX('Catalogo Proveedores'!$N$2:$N$101,MATCH(A2396,'Catalogo Proveedores'!$A$2:$A$101,0))</f>
        <v>3.2099999999999997E-2</v>
      </c>
      <c r="Z2396" s="14">
        <v>-4.4400000000000004E-3</v>
      </c>
      <c r="AA2396" s="16">
        <f t="shared" si="187"/>
        <v>0.13036</v>
      </c>
      <c r="AB2396" s="25">
        <f t="shared" si="188"/>
        <v>1.026366088990871E-2</v>
      </c>
      <c r="AC2396" s="23">
        <f t="shared" si="189"/>
        <v>6.5561395784832374E-2</v>
      </c>
    </row>
    <row r="2397" spans="1:29" x14ac:dyDescent="0.3">
      <c r="A2397" s="4" t="s">
        <v>209</v>
      </c>
      <c r="B2397" s="18">
        <v>45505</v>
      </c>
      <c r="C2397" s="4" t="s">
        <v>281</v>
      </c>
      <c r="D2397" s="4">
        <v>8</v>
      </c>
      <c r="E2397" s="15">
        <v>998908.91</v>
      </c>
      <c r="F2397" s="19">
        <v>1.1532</v>
      </c>
      <c r="G2397" s="20">
        <v>0</v>
      </c>
      <c r="H2397" s="4">
        <v>78.400000000000006</v>
      </c>
      <c r="I2397" s="4">
        <v>8</v>
      </c>
      <c r="J2397" s="4">
        <v>1</v>
      </c>
      <c r="K2397" s="21">
        <v>0.93700000000000006</v>
      </c>
      <c r="L2397" s="21">
        <v>0.12809999999999999</v>
      </c>
      <c r="M2397" s="4">
        <v>0</v>
      </c>
      <c r="N2397" s="4">
        <v>0</v>
      </c>
      <c r="O2397" s="4">
        <v>0</v>
      </c>
      <c r="P2397" s="4">
        <v>94.5</v>
      </c>
      <c r="Q2397" s="15">
        <v>0</v>
      </c>
      <c r="R2397" s="15">
        <v>64816.86</v>
      </c>
      <c r="S2397" s="15">
        <v>40399.019999999997</v>
      </c>
      <c r="T2397" s="15">
        <v>1071545.1399999999</v>
      </c>
      <c r="U2397" s="22">
        <f t="shared" si="185"/>
        <v>1023326.75</v>
      </c>
      <c r="V2397" s="23">
        <f t="shared" si="186"/>
        <v>4.4998934902546341E-2</v>
      </c>
      <c r="W2397" s="24">
        <f>Parametros!$B$4*H2397+Parametros!$B$5*K2397*100+Parametros!$B$6*P2397+Parametros!$B$7*(1-L2397)*100</f>
        <v>87.528500000000008</v>
      </c>
      <c r="X2397" s="16">
        <f>INDEX('Tasa Referencia'!$B$2:$B$37,MATCH(B2397,'Tasa Referencia'!$A$2:$A$37,0))</f>
        <v>0.1017</v>
      </c>
      <c r="Y2397" s="16">
        <f>INDEX('Catalogo Proveedores'!$N$2:$N$101,MATCH(A2397,'Catalogo Proveedores'!$A$2:$A$101,0))</f>
        <v>3.2099999999999997E-2</v>
      </c>
      <c r="Z2397" s="14">
        <v>-1.9499999999999999E-3</v>
      </c>
      <c r="AA2397" s="16">
        <f t="shared" si="187"/>
        <v>0.13184999999999999</v>
      </c>
      <c r="AB2397" s="25">
        <f t="shared" si="188"/>
        <v>1.03745683430152E-2</v>
      </c>
      <c r="AC2397" s="23">
        <f t="shared" si="189"/>
        <v>3.462436655953114E-2</v>
      </c>
    </row>
    <row r="2398" spans="1:29" x14ac:dyDescent="0.3">
      <c r="A2398" s="4" t="s">
        <v>209</v>
      </c>
      <c r="B2398" s="18">
        <v>45536</v>
      </c>
      <c r="C2398" s="4" t="s">
        <v>281</v>
      </c>
      <c r="D2398" s="4">
        <v>9</v>
      </c>
      <c r="E2398" s="15">
        <v>867442.4</v>
      </c>
      <c r="F2398" s="19">
        <v>1.1532</v>
      </c>
      <c r="G2398" s="20">
        <v>0</v>
      </c>
      <c r="H2398" s="4">
        <v>82.1</v>
      </c>
      <c r="I2398" s="4">
        <v>7</v>
      </c>
      <c r="J2398" s="4">
        <v>0</v>
      </c>
      <c r="K2398" s="21">
        <v>0.94159999999999999</v>
      </c>
      <c r="L2398" s="21">
        <v>6.8400000000000002E-2</v>
      </c>
      <c r="M2398" s="4">
        <v>1</v>
      </c>
      <c r="N2398" s="4">
        <v>0</v>
      </c>
      <c r="O2398" s="4">
        <v>0</v>
      </c>
      <c r="P2398" s="4">
        <v>92.8</v>
      </c>
      <c r="Q2398" s="15">
        <v>3253.07</v>
      </c>
      <c r="R2398" s="15">
        <v>32311.14</v>
      </c>
      <c r="S2398" s="15">
        <v>17803.45</v>
      </c>
      <c r="T2398" s="15">
        <v>942845.89</v>
      </c>
      <c r="U2398" s="22">
        <f t="shared" si="185"/>
        <v>885203.16</v>
      </c>
      <c r="V2398" s="23">
        <f t="shared" si="186"/>
        <v>6.1136958448214672E-2</v>
      </c>
      <c r="W2398" s="24">
        <f>Parametros!$B$4*H2398+Parametros!$B$5*K2398*100+Parametros!$B$6*P2398+Parametros!$B$7*(1-L2398)*100</f>
        <v>89.516999999999996</v>
      </c>
      <c r="X2398" s="16">
        <f>INDEX('Tasa Referencia'!$B$2:$B$37,MATCH(B2398,'Tasa Referencia'!$A$2:$A$37,0))</f>
        <v>9.7900000000000001E-2</v>
      </c>
      <c r="Y2398" s="16">
        <f>INDEX('Catalogo Proveedores'!$N$2:$N$101,MATCH(A2398,'Catalogo Proveedores'!$A$2:$A$101,0))</f>
        <v>3.2099999999999997E-2</v>
      </c>
      <c r="Z2398" s="14">
        <v>5.5999999999999995E-4</v>
      </c>
      <c r="AA2398" s="16">
        <f t="shared" si="187"/>
        <v>0.13056000000000001</v>
      </c>
      <c r="AB2398" s="25">
        <f t="shared" si="188"/>
        <v>1.0278555580430782E-2</v>
      </c>
      <c r="AC2398" s="23">
        <f t="shared" si="189"/>
        <v>5.085840286778389E-2</v>
      </c>
    </row>
    <row r="2399" spans="1:29" x14ac:dyDescent="0.3">
      <c r="A2399" s="4" t="s">
        <v>209</v>
      </c>
      <c r="B2399" s="18">
        <v>45566</v>
      </c>
      <c r="C2399" s="4" t="s">
        <v>281</v>
      </c>
      <c r="D2399" s="4">
        <v>10</v>
      </c>
      <c r="E2399" s="15">
        <v>853644.66</v>
      </c>
      <c r="F2399" s="19">
        <v>1.1532</v>
      </c>
      <c r="G2399" s="20">
        <v>0</v>
      </c>
      <c r="H2399" s="4">
        <v>80.7</v>
      </c>
      <c r="I2399" s="4">
        <v>10</v>
      </c>
      <c r="J2399" s="4">
        <v>0</v>
      </c>
      <c r="K2399" s="21">
        <v>0.98229999999999995</v>
      </c>
      <c r="L2399" s="21">
        <v>8.3299999999999999E-2</v>
      </c>
      <c r="M2399" s="4">
        <v>0</v>
      </c>
      <c r="N2399" s="4">
        <v>0</v>
      </c>
      <c r="O2399" s="4">
        <v>0</v>
      </c>
      <c r="P2399" s="4">
        <v>91.9</v>
      </c>
      <c r="Q2399" s="15">
        <v>0</v>
      </c>
      <c r="R2399" s="15">
        <v>48247.63</v>
      </c>
      <c r="S2399" s="15">
        <v>21344.55</v>
      </c>
      <c r="T2399" s="15">
        <v>928699.96</v>
      </c>
      <c r="U2399" s="22">
        <f t="shared" si="185"/>
        <v>880547.74</v>
      </c>
      <c r="V2399" s="23">
        <f t="shared" si="186"/>
        <v>5.1849060055951732E-2</v>
      </c>
      <c r="W2399" s="24">
        <f>Parametros!$B$4*H2399+Parametros!$B$5*K2399*100+Parametros!$B$6*P2399+Parametros!$B$7*(1-L2399)*100</f>
        <v>89.844499999999996</v>
      </c>
      <c r="X2399" s="16">
        <f>INDEX('Tasa Referencia'!$B$2:$B$37,MATCH(B2399,'Tasa Referencia'!$A$2:$A$37,0))</f>
        <v>9.5200000000000007E-2</v>
      </c>
      <c r="Y2399" s="16">
        <f>INDEX('Catalogo Proveedores'!$N$2:$N$101,MATCH(A2399,'Catalogo Proveedores'!$A$2:$A$101,0))</f>
        <v>3.2099999999999997E-2</v>
      </c>
      <c r="Z2399" s="14">
        <v>3.7599999999999999E-3</v>
      </c>
      <c r="AA2399" s="16">
        <f t="shared" si="187"/>
        <v>0.13106000000000001</v>
      </c>
      <c r="AB2399" s="25">
        <f t="shared" si="188"/>
        <v>1.0315781742245678E-2</v>
      </c>
      <c r="AC2399" s="23">
        <f t="shared" si="189"/>
        <v>4.1533278313706054E-2</v>
      </c>
    </row>
    <row r="2400" spans="1:29" x14ac:dyDescent="0.3">
      <c r="A2400" s="4" t="s">
        <v>209</v>
      </c>
      <c r="B2400" s="18">
        <v>45597</v>
      </c>
      <c r="C2400" s="4" t="s">
        <v>281</v>
      </c>
      <c r="D2400" s="4">
        <v>11</v>
      </c>
      <c r="E2400" s="15">
        <v>771338.41</v>
      </c>
      <c r="F2400" s="19">
        <v>1.1532</v>
      </c>
      <c r="G2400" s="20">
        <v>0</v>
      </c>
      <c r="H2400" s="4">
        <v>79</v>
      </c>
      <c r="I2400" s="4">
        <v>5</v>
      </c>
      <c r="J2400" s="4">
        <v>0</v>
      </c>
      <c r="K2400" s="21">
        <v>0.91720000000000002</v>
      </c>
      <c r="L2400" s="21">
        <v>6.59E-2</v>
      </c>
      <c r="M2400" s="4">
        <v>0</v>
      </c>
      <c r="N2400" s="4">
        <v>0</v>
      </c>
      <c r="O2400" s="4">
        <v>0</v>
      </c>
      <c r="P2400" s="4">
        <v>91.8</v>
      </c>
      <c r="Q2400" s="15">
        <v>0</v>
      </c>
      <c r="R2400" s="15">
        <v>35481.199999999997</v>
      </c>
      <c r="S2400" s="15">
        <v>15258.83</v>
      </c>
      <c r="T2400" s="15">
        <v>777340.53</v>
      </c>
      <c r="U2400" s="22">
        <f t="shared" si="185"/>
        <v>791560.78</v>
      </c>
      <c r="V2400" s="23">
        <f t="shared" si="186"/>
        <v>-1.829346271189539E-2</v>
      </c>
      <c r="W2400" s="24">
        <f>Parametros!$B$4*H2400+Parametros!$B$5*K2400*100+Parametros!$B$6*P2400+Parametros!$B$7*(1-L2400)*100</f>
        <v>87.537499999999994</v>
      </c>
      <c r="X2400" s="16">
        <f>INDEX('Tasa Referencia'!$B$2:$B$37,MATCH(B2400,'Tasa Referencia'!$A$2:$A$37,0))</f>
        <v>9.5600000000000004E-2</v>
      </c>
      <c r="Y2400" s="16">
        <f>INDEX('Catalogo Proveedores'!$N$2:$N$101,MATCH(A2400,'Catalogo Proveedores'!$A$2:$A$101,0))</f>
        <v>3.2099999999999997E-2</v>
      </c>
      <c r="Z2400" s="14">
        <v>1.72E-3</v>
      </c>
      <c r="AA2400" s="16">
        <f t="shared" si="187"/>
        <v>0.12942000000000001</v>
      </c>
      <c r="AB2400" s="25">
        <f t="shared" si="188"/>
        <v>1.0193623469006319E-2</v>
      </c>
      <c r="AC2400" s="23">
        <f t="shared" si="189"/>
        <v>-2.8487086180901709E-2</v>
      </c>
    </row>
    <row r="2401" spans="1:29" x14ac:dyDescent="0.3">
      <c r="A2401" s="4" t="s">
        <v>209</v>
      </c>
      <c r="B2401" s="18">
        <v>45627</v>
      </c>
      <c r="C2401" s="4" t="s">
        <v>281</v>
      </c>
      <c r="D2401" s="4">
        <v>12</v>
      </c>
      <c r="E2401" s="15">
        <v>869776.98</v>
      </c>
      <c r="F2401" s="19">
        <v>1.2211000000000001</v>
      </c>
      <c r="G2401" s="20">
        <v>5.8799999999999998E-2</v>
      </c>
      <c r="H2401" s="4">
        <v>79.3</v>
      </c>
      <c r="I2401" s="4">
        <v>9</v>
      </c>
      <c r="J2401" s="4">
        <v>1</v>
      </c>
      <c r="K2401" s="21">
        <v>0.89980000000000004</v>
      </c>
      <c r="L2401" s="21">
        <v>9.3100000000000002E-2</v>
      </c>
      <c r="M2401" s="4">
        <v>0</v>
      </c>
      <c r="N2401" s="4">
        <v>0</v>
      </c>
      <c r="O2401" s="4">
        <v>0</v>
      </c>
      <c r="P2401" s="4">
        <v>93.7</v>
      </c>
      <c r="Q2401" s="15">
        <v>0</v>
      </c>
      <c r="R2401" s="15">
        <v>39104.300000000003</v>
      </c>
      <c r="S2401" s="15">
        <v>26027.38</v>
      </c>
      <c r="T2401" s="15">
        <v>908235.48</v>
      </c>
      <c r="U2401" s="22">
        <f t="shared" si="185"/>
        <v>882853.9</v>
      </c>
      <c r="V2401" s="23">
        <f t="shared" si="186"/>
        <v>2.7946034435915187E-2</v>
      </c>
      <c r="W2401" s="24">
        <f>Parametros!$B$4*H2401+Parametros!$B$5*K2401*100+Parametros!$B$6*P2401+Parametros!$B$7*(1-L2401)*100</f>
        <v>87.092500000000001</v>
      </c>
      <c r="X2401" s="16">
        <f>INDEX('Tasa Referencia'!$B$2:$B$37,MATCH(B2401,'Tasa Referencia'!$A$2:$A$37,0))</f>
        <v>9.2399999999999996E-2</v>
      </c>
      <c r="Y2401" s="16">
        <f>INDEX('Catalogo Proveedores'!$N$2:$N$101,MATCH(A2401,'Catalogo Proveedores'!$A$2:$A$101,0))</f>
        <v>3.2099999999999997E-2</v>
      </c>
      <c r="Z2401" s="14">
        <v>-2.32E-3</v>
      </c>
      <c r="AA2401" s="16">
        <f t="shared" si="187"/>
        <v>0.12218</v>
      </c>
      <c r="AB2401" s="25">
        <f t="shared" si="188"/>
        <v>9.6523885258135156E-3</v>
      </c>
      <c r="AC2401" s="23">
        <f t="shared" si="189"/>
        <v>1.8293645910101672E-2</v>
      </c>
    </row>
    <row r="2402" spans="1:29" x14ac:dyDescent="0.3">
      <c r="A2402" s="4" t="s">
        <v>209</v>
      </c>
      <c r="B2402" s="18">
        <v>45658</v>
      </c>
      <c r="C2402" s="4" t="s">
        <v>282</v>
      </c>
      <c r="D2402" s="4">
        <v>1</v>
      </c>
      <c r="E2402" s="15">
        <v>1006001.46</v>
      </c>
      <c r="F2402" s="19">
        <v>1.2211000000000001</v>
      </c>
      <c r="G2402" s="20">
        <v>0</v>
      </c>
      <c r="H2402" s="4">
        <v>81</v>
      </c>
      <c r="I2402" s="4">
        <v>10</v>
      </c>
      <c r="J2402" s="4">
        <v>0</v>
      </c>
      <c r="K2402" s="21">
        <v>0.9718</v>
      </c>
      <c r="L2402" s="21">
        <v>9.74E-2</v>
      </c>
      <c r="M2402" s="4">
        <v>0</v>
      </c>
      <c r="N2402" s="4">
        <v>0</v>
      </c>
      <c r="O2402" s="4">
        <v>0</v>
      </c>
      <c r="P2402" s="4">
        <v>93.6</v>
      </c>
      <c r="Q2402" s="15">
        <v>0</v>
      </c>
      <c r="R2402" s="15">
        <v>36533.910000000003</v>
      </c>
      <c r="S2402" s="15">
        <v>29390.240000000002</v>
      </c>
      <c r="T2402" s="15">
        <v>1123679.5900000001</v>
      </c>
      <c r="U2402" s="22">
        <f t="shared" si="185"/>
        <v>1013145.13</v>
      </c>
      <c r="V2402" s="23">
        <f t="shared" si="186"/>
        <v>9.836830799783422E-2</v>
      </c>
      <c r="W2402" s="24">
        <f>Parametros!$B$4*H2402+Parametros!$B$5*K2402*100+Parametros!$B$6*P2402+Parametros!$B$7*(1-L2402)*100</f>
        <v>89.762999999999991</v>
      </c>
      <c r="X2402" s="16">
        <f>INDEX('Tasa Referencia'!$B$2:$B$37,MATCH(B2402,'Tasa Referencia'!$A$2:$A$37,0))</f>
        <v>8.8900000000000007E-2</v>
      </c>
      <c r="Y2402" s="16">
        <f>INDEX('Catalogo Proveedores'!$N$2:$N$101,MATCH(A2402,'Catalogo Proveedores'!$A$2:$A$101,0))</f>
        <v>3.2099999999999997E-2</v>
      </c>
      <c r="Z2402" s="14">
        <v>6.7000000000000002E-4</v>
      </c>
      <c r="AA2402" s="16">
        <f t="shared" si="187"/>
        <v>0.12167</v>
      </c>
      <c r="AB2402" s="25">
        <f t="shared" si="188"/>
        <v>9.6141422842970226E-3</v>
      </c>
      <c r="AC2402" s="23">
        <f t="shared" si="189"/>
        <v>8.8754165713537198E-2</v>
      </c>
    </row>
    <row r="2403" spans="1:29" x14ac:dyDescent="0.3">
      <c r="A2403" s="4" t="s">
        <v>209</v>
      </c>
      <c r="B2403" s="18">
        <v>45689</v>
      </c>
      <c r="C2403" s="4" t="s">
        <v>282</v>
      </c>
      <c r="D2403" s="4">
        <v>2</v>
      </c>
      <c r="E2403" s="15">
        <v>1081417.8500000001</v>
      </c>
      <c r="F2403" s="19">
        <v>1.2211000000000001</v>
      </c>
      <c r="G2403" s="20">
        <v>0</v>
      </c>
      <c r="H2403" s="4">
        <v>77.2</v>
      </c>
      <c r="I2403" s="4">
        <v>9</v>
      </c>
      <c r="J2403" s="4">
        <v>0</v>
      </c>
      <c r="K2403" s="21">
        <v>1</v>
      </c>
      <c r="L2403" s="21">
        <v>0.11409999999999999</v>
      </c>
      <c r="M2403" s="4">
        <v>0</v>
      </c>
      <c r="N2403" s="4">
        <v>1</v>
      </c>
      <c r="O2403" s="4">
        <v>11.9</v>
      </c>
      <c r="P2403" s="4">
        <v>93.6</v>
      </c>
      <c r="Q2403" s="15">
        <v>32360.38</v>
      </c>
      <c r="R2403" s="15">
        <v>52038.25</v>
      </c>
      <c r="S2403" s="15">
        <v>37007.919999999998</v>
      </c>
      <c r="T2403" s="15">
        <v>1181886.57</v>
      </c>
      <c r="U2403" s="22">
        <f t="shared" si="185"/>
        <v>1128808.56</v>
      </c>
      <c r="V2403" s="23">
        <f t="shared" si="186"/>
        <v>4.4909563529434135E-2</v>
      </c>
      <c r="W2403" s="24">
        <f>Parametros!$B$4*H2403+Parametros!$B$5*K2403*100+Parametros!$B$6*P2403+Parametros!$B$7*(1-L2403)*100</f>
        <v>89.028499999999994</v>
      </c>
      <c r="X2403" s="16">
        <f>INDEX('Tasa Referencia'!$B$2:$B$37,MATCH(B2403,'Tasa Referencia'!$A$2:$A$37,0))</f>
        <v>8.8300000000000003E-2</v>
      </c>
      <c r="Y2403" s="16">
        <f>INDEX('Catalogo Proveedores'!$N$2:$N$101,MATCH(A2403,'Catalogo Proveedores'!$A$2:$A$101,0))</f>
        <v>3.2099999999999997E-2</v>
      </c>
      <c r="Z2403" s="14">
        <v>1.47E-3</v>
      </c>
      <c r="AA2403" s="16">
        <f t="shared" si="187"/>
        <v>0.12187000000000001</v>
      </c>
      <c r="AB2403" s="25">
        <f t="shared" si="188"/>
        <v>9.6291427098915694E-3</v>
      </c>
      <c r="AC2403" s="23">
        <f t="shared" si="189"/>
        <v>3.5280420819542566E-2</v>
      </c>
    </row>
    <row r="2404" spans="1:29" x14ac:dyDescent="0.3">
      <c r="A2404" s="4" t="s">
        <v>209</v>
      </c>
      <c r="B2404" s="18">
        <v>45717</v>
      </c>
      <c r="C2404" s="4" t="s">
        <v>282</v>
      </c>
      <c r="D2404" s="4">
        <v>3</v>
      </c>
      <c r="E2404" s="15">
        <v>1032346.61</v>
      </c>
      <c r="F2404" s="19">
        <v>1.2211000000000001</v>
      </c>
      <c r="G2404" s="20">
        <v>0</v>
      </c>
      <c r="H2404" s="4">
        <v>77.7</v>
      </c>
      <c r="I2404" s="4">
        <v>7</v>
      </c>
      <c r="J2404" s="4">
        <v>1</v>
      </c>
      <c r="K2404" s="21">
        <v>0.92800000000000005</v>
      </c>
      <c r="L2404" s="21">
        <v>5.3900000000000003E-2</v>
      </c>
      <c r="M2404" s="4">
        <v>0</v>
      </c>
      <c r="N2404" s="4">
        <v>0</v>
      </c>
      <c r="O2404" s="4">
        <v>0</v>
      </c>
      <c r="P2404" s="4">
        <v>96.9</v>
      </c>
      <c r="Q2404" s="15">
        <v>0</v>
      </c>
      <c r="R2404" s="15">
        <v>17561.68</v>
      </c>
      <c r="S2404" s="15">
        <v>18746.61</v>
      </c>
      <c r="T2404" s="15">
        <v>1085576.27</v>
      </c>
      <c r="U2404" s="22">
        <f t="shared" si="185"/>
        <v>1031161.68</v>
      </c>
      <c r="V2404" s="23">
        <f t="shared" si="186"/>
        <v>5.0125073201904062E-2</v>
      </c>
      <c r="W2404" s="24">
        <f>Parametros!$B$4*H2404+Parametros!$B$5*K2404*100+Parametros!$B$6*P2404+Parametros!$B$7*(1-L2404)*100</f>
        <v>88.606499999999983</v>
      </c>
      <c r="X2404" s="16">
        <f>INDEX('Tasa Referencia'!$B$2:$B$37,MATCH(B2404,'Tasa Referencia'!$A$2:$A$37,0))</f>
        <v>8.6800000000000002E-2</v>
      </c>
      <c r="Y2404" s="16">
        <f>INDEX('Catalogo Proveedores'!$N$2:$N$101,MATCH(A2404,'Catalogo Proveedores'!$A$2:$A$101,0))</f>
        <v>3.2099999999999997E-2</v>
      </c>
      <c r="Z2404" s="14">
        <v>9.8999999999999999E-4</v>
      </c>
      <c r="AA2404" s="16">
        <f t="shared" si="187"/>
        <v>0.11989000000000001</v>
      </c>
      <c r="AB2404" s="25">
        <f t="shared" si="188"/>
        <v>9.4805303775771232E-3</v>
      </c>
      <c r="AC2404" s="23">
        <f t="shared" si="189"/>
        <v>4.0644542824326939E-2</v>
      </c>
    </row>
    <row r="2405" spans="1:29" x14ac:dyDescent="0.3">
      <c r="A2405" s="4" t="s">
        <v>209</v>
      </c>
      <c r="B2405" s="18">
        <v>45748</v>
      </c>
      <c r="C2405" s="4" t="s">
        <v>282</v>
      </c>
      <c r="D2405" s="4">
        <v>4</v>
      </c>
      <c r="E2405" s="15">
        <v>1055918.8</v>
      </c>
      <c r="F2405" s="19">
        <v>1.2908999999999999</v>
      </c>
      <c r="G2405" s="20">
        <v>5.7200000000000001E-2</v>
      </c>
      <c r="H2405" s="4">
        <v>82.4</v>
      </c>
      <c r="I2405" s="4">
        <v>6</v>
      </c>
      <c r="J2405" s="4">
        <v>0</v>
      </c>
      <c r="K2405" s="21">
        <v>1</v>
      </c>
      <c r="L2405" s="21">
        <v>7.1499999999999994E-2</v>
      </c>
      <c r="M2405" s="4">
        <v>1</v>
      </c>
      <c r="N2405" s="4">
        <v>0</v>
      </c>
      <c r="O2405" s="4">
        <v>0</v>
      </c>
      <c r="P2405" s="4">
        <v>92.8</v>
      </c>
      <c r="Q2405" s="15">
        <v>6610.01</v>
      </c>
      <c r="R2405" s="15">
        <v>23888.69</v>
      </c>
      <c r="S2405" s="15">
        <v>22651.02</v>
      </c>
      <c r="T2405" s="15">
        <v>1184765.92</v>
      </c>
      <c r="U2405" s="22">
        <f t="shared" si="185"/>
        <v>1063766.48</v>
      </c>
      <c r="V2405" s="23">
        <f t="shared" si="186"/>
        <v>0.10212940628812141</v>
      </c>
      <c r="W2405" s="24">
        <f>Parametros!$B$4*H2405+Parametros!$B$5*K2405*100+Parametros!$B$6*P2405+Parametros!$B$7*(1-L2405)*100</f>
        <v>91.327500000000001</v>
      </c>
      <c r="X2405" s="16">
        <f>INDEX('Tasa Referencia'!$B$2:$B$37,MATCH(B2405,'Tasa Referencia'!$A$2:$A$37,0))</f>
        <v>8.4000000000000005E-2</v>
      </c>
      <c r="Y2405" s="16">
        <f>INDEX('Catalogo Proveedores'!$N$2:$N$101,MATCH(A2405,'Catalogo Proveedores'!$A$2:$A$101,0))</f>
        <v>3.2099999999999997E-2</v>
      </c>
      <c r="Z2405" s="14">
        <v>1.3999999999999999E-4</v>
      </c>
      <c r="AA2405" s="16">
        <f t="shared" si="187"/>
        <v>0.11624000000000001</v>
      </c>
      <c r="AB2405" s="25">
        <f t="shared" si="188"/>
        <v>9.2059409411135995E-3</v>
      </c>
      <c r="AC2405" s="23">
        <f t="shared" si="189"/>
        <v>9.2923465347007808E-2</v>
      </c>
    </row>
    <row r="2406" spans="1:29" x14ac:dyDescent="0.3">
      <c r="A2406" s="4" t="s">
        <v>209</v>
      </c>
      <c r="B2406" s="18">
        <v>45778</v>
      </c>
      <c r="C2406" s="4" t="s">
        <v>282</v>
      </c>
      <c r="D2406" s="4">
        <v>5</v>
      </c>
      <c r="E2406" s="15">
        <v>1212743.21</v>
      </c>
      <c r="F2406" s="19">
        <v>1.2908999999999999</v>
      </c>
      <c r="G2406" s="20">
        <v>0</v>
      </c>
      <c r="H2406" s="4">
        <v>83.1</v>
      </c>
      <c r="I2406" s="4">
        <v>5</v>
      </c>
      <c r="J2406" s="4">
        <v>0</v>
      </c>
      <c r="K2406" s="21">
        <v>0.94059999999999999</v>
      </c>
      <c r="L2406" s="21">
        <v>6.9500000000000006E-2</v>
      </c>
      <c r="M2406" s="4">
        <v>0</v>
      </c>
      <c r="N2406" s="4">
        <v>0</v>
      </c>
      <c r="O2406" s="4">
        <v>0</v>
      </c>
      <c r="P2406" s="4">
        <v>96.7</v>
      </c>
      <c r="Q2406" s="15">
        <v>0</v>
      </c>
      <c r="R2406" s="15">
        <v>50675.11</v>
      </c>
      <c r="S2406" s="15">
        <v>25298.01</v>
      </c>
      <c r="T2406" s="15">
        <v>1260177.81</v>
      </c>
      <c r="U2406" s="22">
        <f t="shared" si="185"/>
        <v>1238120.31</v>
      </c>
      <c r="V2406" s="23">
        <f t="shared" si="186"/>
        <v>1.7503482306199313E-2</v>
      </c>
      <c r="W2406" s="24">
        <f>Parametros!$B$4*H2406+Parametros!$B$5*K2406*100+Parametros!$B$6*P2406+Parametros!$B$7*(1-L2406)*100</f>
        <v>90.600499999999997</v>
      </c>
      <c r="X2406" s="16">
        <f>INDEX('Tasa Referencia'!$B$2:$B$37,MATCH(B2406,'Tasa Referencia'!$A$2:$A$37,0))</f>
        <v>8.1699999999999995E-2</v>
      </c>
      <c r="Y2406" s="16">
        <f>INDEX('Catalogo Proveedores'!$N$2:$N$101,MATCH(A2406,'Catalogo Proveedores'!$A$2:$A$101,0))</f>
        <v>3.2099999999999997E-2</v>
      </c>
      <c r="Z2406" s="14">
        <v>-5.3200000000000001E-3</v>
      </c>
      <c r="AA2406" s="16">
        <f t="shared" si="187"/>
        <v>0.10847999999999998</v>
      </c>
      <c r="AB2406" s="25">
        <f t="shared" si="188"/>
        <v>8.6194106589787545E-3</v>
      </c>
      <c r="AC2406" s="23">
        <f t="shared" si="189"/>
        <v>8.8840716472205587E-3</v>
      </c>
    </row>
    <row r="2407" spans="1:29" x14ac:dyDescent="0.3">
      <c r="A2407" s="4" t="s">
        <v>209</v>
      </c>
      <c r="B2407" s="18">
        <v>45809</v>
      </c>
      <c r="C2407" s="4" t="s">
        <v>282</v>
      </c>
      <c r="D2407" s="4">
        <v>6</v>
      </c>
      <c r="E2407" s="15">
        <v>1117535.5</v>
      </c>
      <c r="F2407" s="19">
        <v>1.2908999999999999</v>
      </c>
      <c r="G2407" s="20">
        <v>0</v>
      </c>
      <c r="H2407" s="4">
        <v>84.4</v>
      </c>
      <c r="I2407" s="4">
        <v>6</v>
      </c>
      <c r="J2407" s="4">
        <v>0</v>
      </c>
      <c r="K2407" s="21">
        <v>0.94669999999999999</v>
      </c>
      <c r="L2407" s="21">
        <v>7.3800000000000004E-2</v>
      </c>
      <c r="M2407" s="4">
        <v>0</v>
      </c>
      <c r="N2407" s="4">
        <v>0</v>
      </c>
      <c r="O2407" s="4">
        <v>0</v>
      </c>
      <c r="P2407" s="4">
        <v>94.8</v>
      </c>
      <c r="Q2407" s="15">
        <v>0</v>
      </c>
      <c r="R2407" s="15">
        <v>48030.45</v>
      </c>
      <c r="S2407" s="15">
        <v>24729.24</v>
      </c>
      <c r="T2407" s="15">
        <v>1185414.28</v>
      </c>
      <c r="U2407" s="22">
        <f t="shared" si="185"/>
        <v>1140836.71</v>
      </c>
      <c r="V2407" s="23">
        <f t="shared" si="186"/>
        <v>3.7605055677243961E-2</v>
      </c>
      <c r="W2407" s="24">
        <f>Parametros!$B$4*H2407+Parametros!$B$5*K2407*100+Parametros!$B$6*P2407+Parametros!$B$7*(1-L2407)*100</f>
        <v>90.794000000000011</v>
      </c>
      <c r="X2407" s="16">
        <f>INDEX('Tasa Referencia'!$B$2:$B$37,MATCH(B2407,'Tasa Referencia'!$A$2:$A$37,0))</f>
        <v>8.1600000000000006E-2</v>
      </c>
      <c r="Y2407" s="16">
        <f>INDEX('Catalogo Proveedores'!$N$2:$N$101,MATCH(A2407,'Catalogo Proveedores'!$A$2:$A$101,0))</f>
        <v>3.2099999999999997E-2</v>
      </c>
      <c r="Z2407" s="14">
        <v>-1.91E-3</v>
      </c>
      <c r="AA2407" s="16">
        <f t="shared" si="187"/>
        <v>0.11179</v>
      </c>
      <c r="AB2407" s="25">
        <f t="shared" si="188"/>
        <v>8.8700519110935794E-3</v>
      </c>
      <c r="AC2407" s="23">
        <f t="shared" si="189"/>
        <v>2.8735003766150381E-2</v>
      </c>
    </row>
    <row r="2408" spans="1:29" x14ac:dyDescent="0.3">
      <c r="A2408" s="4" t="s">
        <v>209</v>
      </c>
      <c r="B2408" s="18">
        <v>45839</v>
      </c>
      <c r="C2408" s="4" t="s">
        <v>282</v>
      </c>
      <c r="D2408" s="4">
        <v>7</v>
      </c>
      <c r="E2408" s="15">
        <v>1173370.58</v>
      </c>
      <c r="F2408" s="19">
        <v>1.2908999999999999</v>
      </c>
      <c r="G2408" s="20">
        <v>0</v>
      </c>
      <c r="H2408" s="4">
        <v>82.9</v>
      </c>
      <c r="I2408" s="4">
        <v>10</v>
      </c>
      <c r="J2408" s="4">
        <v>0</v>
      </c>
      <c r="K2408" s="21">
        <v>0.95279999999999998</v>
      </c>
      <c r="L2408" s="21">
        <v>7.9899999999999999E-2</v>
      </c>
      <c r="M2408" s="4">
        <v>0</v>
      </c>
      <c r="N2408" s="4">
        <v>0</v>
      </c>
      <c r="O2408" s="4">
        <v>0</v>
      </c>
      <c r="P2408" s="4">
        <v>90.7</v>
      </c>
      <c r="Q2408" s="15">
        <v>0</v>
      </c>
      <c r="R2408" s="15">
        <v>30515.61</v>
      </c>
      <c r="S2408" s="15">
        <v>28110.720000000001</v>
      </c>
      <c r="T2408" s="15">
        <v>1325803.56</v>
      </c>
      <c r="U2408" s="22">
        <f t="shared" si="185"/>
        <v>1175775.4700000002</v>
      </c>
      <c r="V2408" s="23">
        <f t="shared" si="186"/>
        <v>0.11316012004070938</v>
      </c>
      <c r="W2408" s="24">
        <f>Parametros!$B$4*H2408+Parametros!$B$5*K2408*100+Parametros!$B$6*P2408+Parametros!$B$7*(1-L2408)*100</f>
        <v>89.540500000000009</v>
      </c>
      <c r="X2408" s="16">
        <f>INDEX('Tasa Referencia'!$B$2:$B$37,MATCH(B2408,'Tasa Referencia'!$A$2:$A$37,0))</f>
        <v>8.0699999999999994E-2</v>
      </c>
      <c r="Y2408" s="16">
        <f>INDEX('Catalogo Proveedores'!$N$2:$N$101,MATCH(A2408,'Catalogo Proveedores'!$A$2:$A$101,0))</f>
        <v>3.2099999999999997E-2</v>
      </c>
      <c r="Z2408" s="14">
        <v>-2.9399999999999999E-3</v>
      </c>
      <c r="AA2408" s="16">
        <f t="shared" si="187"/>
        <v>0.10985999999999999</v>
      </c>
      <c r="AB2408" s="25">
        <f t="shared" si="188"/>
        <v>8.7239908950551559E-3</v>
      </c>
      <c r="AC2408" s="23">
        <f t="shared" si="189"/>
        <v>0.10443612914565423</v>
      </c>
    </row>
    <row r="2409" spans="1:29" x14ac:dyDescent="0.3">
      <c r="A2409" s="4" t="s">
        <v>209</v>
      </c>
      <c r="B2409" s="18">
        <v>45870</v>
      </c>
      <c r="C2409" s="4" t="s">
        <v>282</v>
      </c>
      <c r="D2409" s="4">
        <v>8</v>
      </c>
      <c r="E2409" s="15">
        <v>1195548.72</v>
      </c>
      <c r="F2409" s="19">
        <v>1.2908999999999999</v>
      </c>
      <c r="G2409" s="20">
        <v>0</v>
      </c>
      <c r="H2409" s="4">
        <v>80.400000000000006</v>
      </c>
      <c r="I2409" s="4">
        <v>7</v>
      </c>
      <c r="J2409" s="4">
        <v>1</v>
      </c>
      <c r="K2409" s="21">
        <v>0.91059999999999997</v>
      </c>
      <c r="L2409" s="21">
        <v>9.5299999999999996E-2</v>
      </c>
      <c r="M2409" s="4">
        <v>0</v>
      </c>
      <c r="N2409" s="4">
        <v>0</v>
      </c>
      <c r="O2409" s="4">
        <v>0</v>
      </c>
      <c r="P2409" s="4">
        <v>90.7</v>
      </c>
      <c r="Q2409" s="15">
        <v>0</v>
      </c>
      <c r="R2409" s="15">
        <v>64211.78</v>
      </c>
      <c r="S2409" s="15">
        <v>36561.64</v>
      </c>
      <c r="T2409" s="15">
        <v>1292769.3400000001</v>
      </c>
      <c r="U2409" s="22">
        <f t="shared" si="185"/>
        <v>1223198.8600000001</v>
      </c>
      <c r="V2409" s="23">
        <f t="shared" si="186"/>
        <v>5.3815075781422833E-2</v>
      </c>
      <c r="W2409" s="24">
        <f>Parametros!$B$4*H2409+Parametros!$B$5*K2409*100+Parametros!$B$6*P2409+Parametros!$B$7*(1-L2409)*100</f>
        <v>87.168499999999995</v>
      </c>
      <c r="X2409" s="16">
        <f>INDEX('Tasa Referencia'!$B$2:$B$37,MATCH(B2409,'Tasa Referencia'!$A$2:$A$37,0))</f>
        <v>7.7399999999999997E-2</v>
      </c>
      <c r="Y2409" s="16">
        <f>INDEX('Catalogo Proveedores'!$N$2:$N$101,MATCH(A2409,'Catalogo Proveedores'!$A$2:$A$101,0))</f>
        <v>3.2099999999999997E-2</v>
      </c>
      <c r="Z2409" s="14">
        <v>-4.96E-3</v>
      </c>
      <c r="AA2409" s="16">
        <f t="shared" si="187"/>
        <v>0.10453999999999998</v>
      </c>
      <c r="AB2409" s="25">
        <f t="shared" si="188"/>
        <v>8.3201683611469068E-3</v>
      </c>
      <c r="AC2409" s="23">
        <f t="shared" si="189"/>
        <v>4.5494907420275926E-2</v>
      </c>
    </row>
    <row r="2410" spans="1:29" x14ac:dyDescent="0.3">
      <c r="A2410" s="4" t="s">
        <v>209</v>
      </c>
      <c r="B2410" s="18">
        <v>45901</v>
      </c>
      <c r="C2410" s="4" t="s">
        <v>282</v>
      </c>
      <c r="D2410" s="4">
        <v>9</v>
      </c>
      <c r="E2410" s="15">
        <v>1137145.6399999999</v>
      </c>
      <c r="F2410" s="19">
        <v>1.2908999999999999</v>
      </c>
      <c r="G2410" s="20">
        <v>0</v>
      </c>
      <c r="H2410" s="4">
        <v>82</v>
      </c>
      <c r="I2410" s="4">
        <v>6</v>
      </c>
      <c r="J2410" s="4">
        <v>0</v>
      </c>
      <c r="K2410" s="21">
        <v>0.96030000000000004</v>
      </c>
      <c r="L2410" s="21">
        <v>0.107</v>
      </c>
      <c r="M2410" s="4">
        <v>0</v>
      </c>
      <c r="N2410" s="4">
        <v>0</v>
      </c>
      <c r="O2410" s="4">
        <v>0</v>
      </c>
      <c r="P2410" s="4">
        <v>91.5</v>
      </c>
      <c r="Q2410" s="15">
        <v>0</v>
      </c>
      <c r="R2410" s="15">
        <v>48014.61</v>
      </c>
      <c r="S2410" s="15">
        <v>36485.339999999997</v>
      </c>
      <c r="T2410" s="15">
        <v>1280863.1399999999</v>
      </c>
      <c r="U2410" s="22">
        <f t="shared" si="185"/>
        <v>1148674.9099999999</v>
      </c>
      <c r="V2410" s="23">
        <f t="shared" si="186"/>
        <v>0.10320246236455832</v>
      </c>
      <c r="W2410" s="24">
        <f>Parametros!$B$4*H2410+Parametros!$B$5*K2410*100+Parametros!$B$6*P2410+Parametros!$B$7*(1-L2410)*100</f>
        <v>89.203999999999994</v>
      </c>
      <c r="X2410" s="16">
        <f>INDEX('Tasa Referencia'!$B$2:$B$37,MATCH(B2410,'Tasa Referencia'!$A$2:$A$37,0))</f>
        <v>7.4899999999999994E-2</v>
      </c>
      <c r="Y2410" s="16">
        <f>INDEX('Catalogo Proveedores'!$N$2:$N$101,MATCH(A2410,'Catalogo Proveedores'!$A$2:$A$101,0))</f>
        <v>3.2099999999999997E-2</v>
      </c>
      <c r="Z2410" s="14">
        <v>-1.8600000000000001E-3</v>
      </c>
      <c r="AA2410" s="16">
        <f t="shared" si="187"/>
        <v>0.10513999999999998</v>
      </c>
      <c r="AB2410" s="25">
        <f t="shared" si="188"/>
        <v>8.3658013491569871E-3</v>
      </c>
      <c r="AC2410" s="23">
        <f t="shared" si="189"/>
        <v>9.4836661015401336E-2</v>
      </c>
    </row>
    <row r="2411" spans="1:29" x14ac:dyDescent="0.3">
      <c r="A2411" s="4" t="s">
        <v>209</v>
      </c>
      <c r="B2411" s="18">
        <v>45931</v>
      </c>
      <c r="C2411" s="4" t="s">
        <v>282</v>
      </c>
      <c r="D2411" s="4">
        <v>10</v>
      </c>
      <c r="E2411" s="15">
        <v>1088934.6499999999</v>
      </c>
      <c r="F2411" s="19">
        <v>1.2908999999999999</v>
      </c>
      <c r="G2411" s="20">
        <v>0</v>
      </c>
      <c r="H2411" s="4">
        <v>81.400000000000006</v>
      </c>
      <c r="I2411" s="4">
        <v>9</v>
      </c>
      <c r="J2411" s="4">
        <v>0</v>
      </c>
      <c r="K2411" s="21">
        <v>0.96930000000000005</v>
      </c>
      <c r="L2411" s="21">
        <v>8.8200000000000001E-2</v>
      </c>
      <c r="M2411" s="4">
        <v>0</v>
      </c>
      <c r="N2411" s="4">
        <v>0</v>
      </c>
      <c r="O2411" s="4">
        <v>0</v>
      </c>
      <c r="P2411" s="4">
        <v>92.5</v>
      </c>
      <c r="Q2411" s="15">
        <v>0</v>
      </c>
      <c r="R2411" s="15">
        <v>65221.88</v>
      </c>
      <c r="S2411" s="15">
        <v>28797.85</v>
      </c>
      <c r="T2411" s="15">
        <v>1208792.93</v>
      </c>
      <c r="U2411" s="22">
        <f t="shared" si="185"/>
        <v>1125358.6799999997</v>
      </c>
      <c r="V2411" s="23">
        <f t="shared" si="186"/>
        <v>6.9022781263289021E-2</v>
      </c>
      <c r="W2411" s="24">
        <f>Parametros!$B$4*H2411+Parametros!$B$5*K2411*100+Parametros!$B$6*P2411+Parametros!$B$7*(1-L2411)*100</f>
        <v>89.745999999999995</v>
      </c>
      <c r="X2411" s="16">
        <f>INDEX('Tasa Referencia'!$B$2:$B$37,MATCH(B2411,'Tasa Referencia'!$A$2:$A$37,0))</f>
        <v>7.4300000000000005E-2</v>
      </c>
      <c r="Y2411" s="16">
        <f>INDEX('Catalogo Proveedores'!$N$2:$N$101,MATCH(A2411,'Catalogo Proveedores'!$A$2:$A$101,0))</f>
        <v>3.2099999999999997E-2</v>
      </c>
      <c r="Z2411" s="14">
        <v>-7.2999999999999996E-4</v>
      </c>
      <c r="AA2411" s="16">
        <f t="shared" si="187"/>
        <v>0.10567</v>
      </c>
      <c r="AB2411" s="25">
        <f t="shared" si="188"/>
        <v>8.4060916018848797E-3</v>
      </c>
      <c r="AC2411" s="23">
        <f t="shared" si="189"/>
        <v>6.0616689661404141E-2</v>
      </c>
    </row>
    <row r="2412" spans="1:29" x14ac:dyDescent="0.3">
      <c r="A2412" s="4" t="s">
        <v>209</v>
      </c>
      <c r="B2412" s="18">
        <v>45962</v>
      </c>
      <c r="C2412" s="4" t="s">
        <v>282</v>
      </c>
      <c r="D2412" s="4">
        <v>11</v>
      </c>
      <c r="E2412" s="15">
        <v>1134405.3500000001</v>
      </c>
      <c r="F2412" s="19">
        <v>1.2908999999999999</v>
      </c>
      <c r="G2412" s="20">
        <v>0</v>
      </c>
      <c r="H2412" s="4">
        <v>80.900000000000006</v>
      </c>
      <c r="I2412" s="4">
        <v>9</v>
      </c>
      <c r="J2412" s="4">
        <v>0</v>
      </c>
      <c r="K2412" s="21">
        <v>0.99819999999999998</v>
      </c>
      <c r="L2412" s="21">
        <v>4.3700000000000003E-2</v>
      </c>
      <c r="M2412" s="4">
        <v>0</v>
      </c>
      <c r="N2412" s="4">
        <v>0</v>
      </c>
      <c r="O2412" s="4">
        <v>0</v>
      </c>
      <c r="P2412" s="4">
        <v>99.8</v>
      </c>
      <c r="Q2412" s="15">
        <v>0</v>
      </c>
      <c r="R2412" s="15">
        <v>20459.68</v>
      </c>
      <c r="S2412" s="15">
        <v>14869.62</v>
      </c>
      <c r="T2412" s="15">
        <v>1229949.03</v>
      </c>
      <c r="U2412" s="22">
        <f t="shared" si="185"/>
        <v>1139995.4099999999</v>
      </c>
      <c r="V2412" s="23">
        <f t="shared" si="186"/>
        <v>7.3136055077014137E-2</v>
      </c>
      <c r="W2412" s="24">
        <f>Parametros!$B$4*H2412+Parametros!$B$5*K2412*100+Parametros!$B$6*P2412+Parametros!$B$7*(1-L2412)*100</f>
        <v>92.5655</v>
      </c>
      <c r="X2412" s="16">
        <f>INDEX('Tasa Referencia'!$B$2:$B$37,MATCH(B2412,'Tasa Referencia'!$A$2:$A$37,0))</f>
        <v>7.2800000000000004E-2</v>
      </c>
      <c r="Y2412" s="16">
        <f>INDEX('Catalogo Proveedores'!$N$2:$N$101,MATCH(A2412,'Catalogo Proveedores'!$A$2:$A$101,0))</f>
        <v>3.2099999999999997E-2</v>
      </c>
      <c r="Z2412" s="14">
        <v>1.5900000000000001E-3</v>
      </c>
      <c r="AA2412" s="16">
        <f t="shared" si="187"/>
        <v>0.10648999999999999</v>
      </c>
      <c r="AB2412" s="25">
        <f t="shared" si="188"/>
        <v>8.4683925939870175E-3</v>
      </c>
      <c r="AC2412" s="23">
        <f t="shared" si="189"/>
        <v>6.4667662483027119E-2</v>
      </c>
    </row>
    <row r="2413" spans="1:29" x14ac:dyDescent="0.3">
      <c r="A2413" s="4" t="s">
        <v>209</v>
      </c>
      <c r="B2413" s="18">
        <v>45992</v>
      </c>
      <c r="C2413" s="4" t="s">
        <v>282</v>
      </c>
      <c r="D2413" s="4">
        <v>12</v>
      </c>
      <c r="E2413" s="15">
        <v>949841.18</v>
      </c>
      <c r="F2413" s="19">
        <v>1.2908999999999999</v>
      </c>
      <c r="G2413" s="20">
        <v>0</v>
      </c>
      <c r="H2413" s="4">
        <v>79.599999999999994</v>
      </c>
      <c r="I2413" s="4">
        <v>10</v>
      </c>
      <c r="J2413" s="4">
        <v>1</v>
      </c>
      <c r="K2413" s="21">
        <v>0.94689999999999996</v>
      </c>
      <c r="L2413" s="21">
        <v>7.1499999999999994E-2</v>
      </c>
      <c r="M2413" s="4">
        <v>0</v>
      </c>
      <c r="N2413" s="4">
        <v>0</v>
      </c>
      <c r="O2413" s="4">
        <v>0</v>
      </c>
      <c r="P2413" s="4">
        <v>87.2</v>
      </c>
      <c r="Q2413" s="15">
        <v>0</v>
      </c>
      <c r="R2413" s="15">
        <v>44914.9</v>
      </c>
      <c r="S2413" s="15">
        <v>22276.52</v>
      </c>
      <c r="T2413" s="15">
        <v>1067882.56</v>
      </c>
      <c r="U2413" s="22">
        <f t="shared" si="185"/>
        <v>972479.56</v>
      </c>
      <c r="V2413" s="23">
        <f t="shared" si="186"/>
        <v>8.9338475571695816E-2</v>
      </c>
      <c r="W2413" s="24">
        <f>Parametros!$B$4*H2413+Parametros!$B$5*K2413*100+Parametros!$B$6*P2413+Parametros!$B$7*(1-L2413)*100</f>
        <v>87.634499999999989</v>
      </c>
      <c r="X2413" s="16">
        <f>INDEX('Tasa Referencia'!$B$2:$B$37,MATCH(B2413,'Tasa Referencia'!$A$2:$A$37,0))</f>
        <v>6.9599999999999995E-2</v>
      </c>
      <c r="Y2413" s="16">
        <f>INDEX('Catalogo Proveedores'!$N$2:$N$101,MATCH(A2413,'Catalogo Proveedores'!$A$2:$A$101,0))</f>
        <v>3.2099999999999997E-2</v>
      </c>
      <c r="Z2413" s="14">
        <v>1.24E-3</v>
      </c>
      <c r="AA2413" s="16">
        <f t="shared" si="187"/>
        <v>0.10293999999999999</v>
      </c>
      <c r="AB2413" s="25">
        <f t="shared" si="188"/>
        <v>8.1983692122986618E-3</v>
      </c>
      <c r="AC2413" s="23">
        <f t="shared" si="189"/>
        <v>8.1140106359397154E-2</v>
      </c>
    </row>
    <row r="2414" spans="1:29" x14ac:dyDescent="0.3">
      <c r="A2414" s="4" t="s">
        <v>211</v>
      </c>
      <c r="B2414" s="18">
        <v>44927</v>
      </c>
      <c r="C2414" s="4" t="s">
        <v>279</v>
      </c>
      <c r="D2414" s="4">
        <v>1</v>
      </c>
      <c r="E2414" s="15">
        <v>1252749.8700000001</v>
      </c>
      <c r="F2414" s="19">
        <v>1</v>
      </c>
      <c r="G2414" s="20">
        <v>0</v>
      </c>
      <c r="H2414" s="4">
        <v>80.8</v>
      </c>
      <c r="I2414" s="4">
        <v>7</v>
      </c>
      <c r="J2414" s="4">
        <v>1</v>
      </c>
      <c r="K2414" s="21">
        <v>0.81259999999999999</v>
      </c>
      <c r="L2414" s="21">
        <v>7.5499999999999998E-2</v>
      </c>
      <c r="M2414" s="4">
        <v>2</v>
      </c>
      <c r="N2414" s="4">
        <v>0</v>
      </c>
      <c r="O2414" s="4">
        <v>0</v>
      </c>
      <c r="P2414" s="4">
        <v>100</v>
      </c>
      <c r="Q2414" s="15">
        <v>39036.85</v>
      </c>
      <c r="R2414" s="15">
        <v>30525.119999999999</v>
      </c>
      <c r="S2414" s="15">
        <v>9262.5300000000007</v>
      </c>
      <c r="T2414" s="15">
        <v>1314685.0900000001</v>
      </c>
      <c r="U2414" s="22">
        <f t="shared" si="185"/>
        <v>1313049.3100000003</v>
      </c>
      <c r="V2414" s="23">
        <f t="shared" si="186"/>
        <v>1.2442371275388807E-3</v>
      </c>
      <c r="W2414" s="24">
        <f>Parametros!$B$4*H2414+Parametros!$B$5*K2414*100+Parametros!$B$6*P2414+Parametros!$B$7*(1-L2414)*100</f>
        <v>86.525499999999994</v>
      </c>
      <c r="X2414" s="16">
        <f>INDEX('Tasa Referencia'!$B$2:$B$37,MATCH(B2414,'Tasa Referencia'!$A$2:$A$37,0))</f>
        <v>0.1125</v>
      </c>
      <c r="Y2414" s="16">
        <f>INDEX('Catalogo Proveedores'!$N$2:$N$101,MATCH(A2414,'Catalogo Proveedores'!$A$2:$A$101,0))</f>
        <v>3.7600000000000001E-2</v>
      </c>
      <c r="Z2414" s="14">
        <v>-3.5000000000000001E-3</v>
      </c>
      <c r="AA2414" s="16">
        <f t="shared" si="187"/>
        <v>0.14660000000000001</v>
      </c>
      <c r="AB2414" s="25">
        <f t="shared" si="188"/>
        <v>1.1465315415435606E-2</v>
      </c>
      <c r="AC2414" s="23">
        <f t="shared" si="189"/>
        <v>-1.0221078287896725E-2</v>
      </c>
    </row>
    <row r="2415" spans="1:29" x14ac:dyDescent="0.3">
      <c r="A2415" s="4" t="s">
        <v>211</v>
      </c>
      <c r="B2415" s="18">
        <v>44958</v>
      </c>
      <c r="C2415" s="4" t="s">
        <v>279</v>
      </c>
      <c r="D2415" s="4">
        <v>2</v>
      </c>
      <c r="E2415" s="15">
        <v>1232659.3799999999</v>
      </c>
      <c r="F2415" s="19">
        <v>1</v>
      </c>
      <c r="G2415" s="20">
        <v>0</v>
      </c>
      <c r="H2415" s="4">
        <v>81.900000000000006</v>
      </c>
      <c r="I2415" s="4">
        <v>6</v>
      </c>
      <c r="J2415" s="4">
        <v>2</v>
      </c>
      <c r="K2415" s="21">
        <v>0.73750000000000004</v>
      </c>
      <c r="L2415" s="21">
        <v>6.4799999999999996E-2</v>
      </c>
      <c r="M2415" s="4">
        <v>3</v>
      </c>
      <c r="N2415" s="4">
        <v>0</v>
      </c>
      <c r="O2415" s="4">
        <v>0</v>
      </c>
      <c r="P2415" s="4">
        <v>93.6</v>
      </c>
      <c r="Q2415" s="15">
        <v>29463.72</v>
      </c>
      <c r="R2415" s="15">
        <v>32509.279999999999</v>
      </c>
      <c r="S2415" s="15">
        <v>8663.5400000000009</v>
      </c>
      <c r="T2415" s="15">
        <v>1257610.24</v>
      </c>
      <c r="U2415" s="22">
        <f t="shared" si="185"/>
        <v>1285968.8399999999</v>
      </c>
      <c r="V2415" s="23">
        <f t="shared" si="186"/>
        <v>-2.2549593743765844E-2</v>
      </c>
      <c r="W2415" s="24">
        <f>Parametros!$B$4*H2415+Parametros!$B$5*K2415*100+Parametros!$B$6*P2415+Parametros!$B$7*(1-L2415)*100</f>
        <v>83.537999999999982</v>
      </c>
      <c r="X2415" s="16">
        <f>INDEX('Tasa Referencia'!$B$2:$B$37,MATCH(B2415,'Tasa Referencia'!$A$2:$A$37,0))</f>
        <v>0.11409999999999999</v>
      </c>
      <c r="Y2415" s="16">
        <f>INDEX('Catalogo Proveedores'!$N$2:$N$101,MATCH(A2415,'Catalogo Proveedores'!$A$2:$A$101,0))</f>
        <v>3.7600000000000001E-2</v>
      </c>
      <c r="Z2415" s="14">
        <v>1.3699999999999999E-3</v>
      </c>
      <c r="AA2415" s="16">
        <f t="shared" si="187"/>
        <v>0.15307000000000001</v>
      </c>
      <c r="AB2415" s="25">
        <f t="shared" si="188"/>
        <v>1.1939711916846729E-2</v>
      </c>
      <c r="AC2415" s="23">
        <f t="shared" si="189"/>
        <v>-3.4489305660612576E-2</v>
      </c>
    </row>
    <row r="2416" spans="1:29" x14ac:dyDescent="0.3">
      <c r="A2416" s="4" t="s">
        <v>211</v>
      </c>
      <c r="B2416" s="18">
        <v>44986</v>
      </c>
      <c r="C2416" s="4" t="s">
        <v>279</v>
      </c>
      <c r="D2416" s="4">
        <v>3</v>
      </c>
      <c r="E2416" s="15">
        <v>1326098.0900000001</v>
      </c>
      <c r="F2416" s="19">
        <v>1</v>
      </c>
      <c r="G2416" s="20">
        <v>0</v>
      </c>
      <c r="H2416" s="4">
        <v>81.400000000000006</v>
      </c>
      <c r="I2416" s="4">
        <v>7</v>
      </c>
      <c r="J2416" s="4">
        <v>1</v>
      </c>
      <c r="K2416" s="21">
        <v>0.85099999999999998</v>
      </c>
      <c r="L2416" s="21">
        <v>4.5999999999999999E-2</v>
      </c>
      <c r="M2416" s="4">
        <v>1</v>
      </c>
      <c r="N2416" s="4">
        <v>0</v>
      </c>
      <c r="O2416" s="4">
        <v>0</v>
      </c>
      <c r="P2416" s="4">
        <v>91.8</v>
      </c>
      <c r="Q2416" s="15">
        <v>4018.72</v>
      </c>
      <c r="R2416" s="15">
        <v>32112.66</v>
      </c>
      <c r="S2416" s="15">
        <v>6281.19</v>
      </c>
      <c r="T2416" s="15">
        <v>1385149.38</v>
      </c>
      <c r="U2416" s="22">
        <f t="shared" si="185"/>
        <v>1355948.28</v>
      </c>
      <c r="V2416" s="23">
        <f t="shared" si="186"/>
        <v>2.1081552951350172E-2</v>
      </c>
      <c r="W2416" s="24">
        <f>Parametros!$B$4*H2416+Parametros!$B$5*K2416*100+Parametros!$B$6*P2416+Parametros!$B$7*(1-L2416)*100</f>
        <v>86.69</v>
      </c>
      <c r="X2416" s="16">
        <f>INDEX('Tasa Referencia'!$B$2:$B$37,MATCH(B2416,'Tasa Referencia'!$A$2:$A$37,0))</f>
        <v>0.114</v>
      </c>
      <c r="Y2416" s="16">
        <f>INDEX('Catalogo Proveedores'!$N$2:$N$101,MATCH(A2416,'Catalogo Proveedores'!$A$2:$A$101,0))</f>
        <v>3.7600000000000001E-2</v>
      </c>
      <c r="Z2416" s="14">
        <v>3.7399999999999998E-3</v>
      </c>
      <c r="AA2416" s="16">
        <f t="shared" si="187"/>
        <v>0.15534000000000001</v>
      </c>
      <c r="AB2416" s="25">
        <f t="shared" si="188"/>
        <v>1.2105575876382835E-2</v>
      </c>
      <c r="AC2416" s="23">
        <f t="shared" si="189"/>
        <v>8.9759770749673375E-3</v>
      </c>
    </row>
    <row r="2417" spans="1:29" x14ac:dyDescent="0.3">
      <c r="A2417" s="4" t="s">
        <v>211</v>
      </c>
      <c r="B2417" s="18">
        <v>45017</v>
      </c>
      <c r="C2417" s="4" t="s">
        <v>279</v>
      </c>
      <c r="D2417" s="4">
        <v>4</v>
      </c>
      <c r="E2417" s="15">
        <v>1258955.3799999999</v>
      </c>
      <c r="F2417" s="19">
        <v>1</v>
      </c>
      <c r="G2417" s="20">
        <v>0</v>
      </c>
      <c r="H2417" s="4">
        <v>74.3</v>
      </c>
      <c r="I2417" s="4">
        <v>8</v>
      </c>
      <c r="J2417" s="4">
        <v>2</v>
      </c>
      <c r="K2417" s="21">
        <v>0.69510000000000005</v>
      </c>
      <c r="L2417" s="21">
        <v>0.13850000000000001</v>
      </c>
      <c r="M2417" s="4">
        <v>7</v>
      </c>
      <c r="N2417" s="4">
        <v>0</v>
      </c>
      <c r="O2417" s="4">
        <v>0</v>
      </c>
      <c r="P2417" s="4">
        <v>91.6</v>
      </c>
      <c r="Q2417" s="15">
        <v>94433.73</v>
      </c>
      <c r="R2417" s="15">
        <v>113242.26</v>
      </c>
      <c r="S2417" s="15">
        <v>17202.96</v>
      </c>
      <c r="T2417" s="15">
        <v>1203815.1399999999</v>
      </c>
      <c r="U2417" s="22">
        <f t="shared" si="185"/>
        <v>1449428.41</v>
      </c>
      <c r="V2417" s="23">
        <f t="shared" si="186"/>
        <v>-0.20402905881379765</v>
      </c>
      <c r="W2417" s="24">
        <f>Parametros!$B$4*H2417+Parametros!$B$5*K2417*100+Parametros!$B$6*P2417+Parametros!$B$7*(1-L2417)*100</f>
        <v>78.100499999999997</v>
      </c>
      <c r="X2417" s="16">
        <f>INDEX('Tasa Referencia'!$B$2:$B$37,MATCH(B2417,'Tasa Referencia'!$A$2:$A$37,0))</f>
        <v>0.1119</v>
      </c>
      <c r="Y2417" s="16">
        <f>INDEX('Catalogo Proveedores'!$N$2:$N$101,MATCH(A2417,'Catalogo Proveedores'!$A$2:$A$101,0))</f>
        <v>3.7600000000000001E-2</v>
      </c>
      <c r="Z2417" s="14">
        <v>5.5999999999999995E-4</v>
      </c>
      <c r="AA2417" s="16">
        <f t="shared" si="187"/>
        <v>0.15006</v>
      </c>
      <c r="AB2417" s="25">
        <f t="shared" si="188"/>
        <v>1.1719315575177358E-2</v>
      </c>
      <c r="AC2417" s="23">
        <f t="shared" si="189"/>
        <v>-0.21574837438897501</v>
      </c>
    </row>
    <row r="2418" spans="1:29" x14ac:dyDescent="0.3">
      <c r="A2418" s="4" t="s">
        <v>211</v>
      </c>
      <c r="B2418" s="18">
        <v>45047</v>
      </c>
      <c r="C2418" s="4" t="s">
        <v>279</v>
      </c>
      <c r="D2418" s="4">
        <v>5</v>
      </c>
      <c r="E2418" s="15">
        <v>1401766.63</v>
      </c>
      <c r="F2418" s="19">
        <v>1.0606</v>
      </c>
      <c r="G2418" s="20">
        <v>6.0600000000000001E-2</v>
      </c>
      <c r="H2418" s="4">
        <v>77</v>
      </c>
      <c r="I2418" s="4">
        <v>14</v>
      </c>
      <c r="J2418" s="4">
        <v>2</v>
      </c>
      <c r="K2418" s="21">
        <v>0.8669</v>
      </c>
      <c r="L2418" s="21">
        <v>6.4699999999999994E-2</v>
      </c>
      <c r="M2418" s="4">
        <v>0</v>
      </c>
      <c r="N2418" s="4">
        <v>0</v>
      </c>
      <c r="O2418" s="4">
        <v>0</v>
      </c>
      <c r="P2418" s="4">
        <v>98.4</v>
      </c>
      <c r="Q2418" s="15">
        <v>0</v>
      </c>
      <c r="R2418" s="15">
        <v>56340.01</v>
      </c>
      <c r="S2418" s="15">
        <v>9845.24</v>
      </c>
      <c r="T2418" s="15">
        <v>1524778.4</v>
      </c>
      <c r="U2418" s="22">
        <f t="shared" si="185"/>
        <v>1448261.4</v>
      </c>
      <c r="V2418" s="23">
        <f t="shared" si="186"/>
        <v>5.0182374042024733E-2</v>
      </c>
      <c r="W2418" s="24">
        <f>Parametros!$B$4*H2418+Parametros!$B$5*K2418*100+Parametros!$B$6*P2418+Parametros!$B$7*(1-L2418)*100</f>
        <v>86.666499999999999</v>
      </c>
      <c r="X2418" s="16">
        <f>INDEX('Tasa Referencia'!$B$2:$B$37,MATCH(B2418,'Tasa Referencia'!$A$2:$A$37,0))</f>
        <v>0.11210000000000001</v>
      </c>
      <c r="Y2418" s="16">
        <f>INDEX('Catalogo Proveedores'!$N$2:$N$101,MATCH(A2418,'Catalogo Proveedores'!$A$2:$A$101,0))</f>
        <v>3.7600000000000001E-2</v>
      </c>
      <c r="Z2418" s="14">
        <v>1.8799999999999999E-3</v>
      </c>
      <c r="AA2418" s="16">
        <f t="shared" si="187"/>
        <v>0.15157999999999999</v>
      </c>
      <c r="AB2418" s="25">
        <f t="shared" si="188"/>
        <v>1.1830678068674105E-2</v>
      </c>
      <c r="AC2418" s="23">
        <f t="shared" si="189"/>
        <v>3.8351695973350627E-2</v>
      </c>
    </row>
    <row r="2419" spans="1:29" x14ac:dyDescent="0.3">
      <c r="A2419" s="4" t="s">
        <v>211</v>
      </c>
      <c r="B2419" s="18">
        <v>45078</v>
      </c>
      <c r="C2419" s="4" t="s">
        <v>279</v>
      </c>
      <c r="D2419" s="4">
        <v>6</v>
      </c>
      <c r="E2419" s="15">
        <v>1403865.39</v>
      </c>
      <c r="F2419" s="19">
        <v>1.0606</v>
      </c>
      <c r="G2419" s="20">
        <v>0</v>
      </c>
      <c r="H2419" s="4">
        <v>76.599999999999994</v>
      </c>
      <c r="I2419" s="4">
        <v>7</v>
      </c>
      <c r="J2419" s="4">
        <v>1</v>
      </c>
      <c r="K2419" s="21">
        <v>0.86670000000000003</v>
      </c>
      <c r="L2419" s="21">
        <v>0.1032</v>
      </c>
      <c r="M2419" s="4">
        <v>2</v>
      </c>
      <c r="N2419" s="4">
        <v>0</v>
      </c>
      <c r="O2419" s="4">
        <v>0</v>
      </c>
      <c r="P2419" s="4">
        <v>90.4</v>
      </c>
      <c r="Q2419" s="15">
        <v>4863.0600000000004</v>
      </c>
      <c r="R2419" s="15">
        <v>99100.27</v>
      </c>
      <c r="S2419" s="15">
        <v>13887.69</v>
      </c>
      <c r="T2419" s="15">
        <v>1537027.28</v>
      </c>
      <c r="U2419" s="22">
        <f t="shared" si="185"/>
        <v>1493941.03</v>
      </c>
      <c r="V2419" s="23">
        <f t="shared" si="186"/>
        <v>2.8032196019318539E-2</v>
      </c>
      <c r="W2419" s="24">
        <f>Parametros!$B$4*H2419+Parametros!$B$5*K2419*100+Parametros!$B$6*P2419+Parametros!$B$7*(1-L2419)*100</f>
        <v>84.342999999999989</v>
      </c>
      <c r="X2419" s="16">
        <f>INDEX('Tasa Referencia'!$B$2:$B$37,MATCH(B2419,'Tasa Referencia'!$A$2:$A$37,0))</f>
        <v>0.1119</v>
      </c>
      <c r="Y2419" s="16">
        <f>INDEX('Catalogo Proveedores'!$N$2:$N$101,MATCH(A2419,'Catalogo Proveedores'!$A$2:$A$101,0))</f>
        <v>3.7600000000000001E-2</v>
      </c>
      <c r="Z2419" s="14">
        <v>2.2200000000000002E-3</v>
      </c>
      <c r="AA2419" s="16">
        <f t="shared" si="187"/>
        <v>0.15171999999999999</v>
      </c>
      <c r="AB2419" s="25">
        <f t="shared" si="188"/>
        <v>1.1840928362645275E-2</v>
      </c>
      <c r="AC2419" s="23">
        <f t="shared" si="189"/>
        <v>1.6191267656673263E-2</v>
      </c>
    </row>
    <row r="2420" spans="1:29" x14ac:dyDescent="0.3">
      <c r="A2420" s="4" t="s">
        <v>211</v>
      </c>
      <c r="B2420" s="18">
        <v>45108</v>
      </c>
      <c r="C2420" s="4" t="s">
        <v>279</v>
      </c>
      <c r="D2420" s="4">
        <v>7</v>
      </c>
      <c r="E2420" s="15">
        <v>1266207.54</v>
      </c>
      <c r="F2420" s="19">
        <v>1.0606</v>
      </c>
      <c r="G2420" s="20">
        <v>0</v>
      </c>
      <c r="H2420" s="4">
        <v>78.8</v>
      </c>
      <c r="I2420" s="4">
        <v>8</v>
      </c>
      <c r="J2420" s="4">
        <v>1</v>
      </c>
      <c r="K2420" s="21">
        <v>0.83940000000000003</v>
      </c>
      <c r="L2420" s="21">
        <v>4.87E-2</v>
      </c>
      <c r="M2420" s="4">
        <v>2</v>
      </c>
      <c r="N2420" s="4">
        <v>0</v>
      </c>
      <c r="O2420" s="4">
        <v>0</v>
      </c>
      <c r="P2420" s="4">
        <v>96.3</v>
      </c>
      <c r="Q2420" s="15">
        <v>8368.0499999999993</v>
      </c>
      <c r="R2420" s="15">
        <v>20678.11</v>
      </c>
      <c r="S2420" s="15">
        <v>6306.23</v>
      </c>
      <c r="T2420" s="15">
        <v>1362238.72</v>
      </c>
      <c r="U2420" s="22">
        <f t="shared" si="185"/>
        <v>1288947.4700000002</v>
      </c>
      <c r="V2420" s="23">
        <f t="shared" si="186"/>
        <v>5.3802060478797556E-2</v>
      </c>
      <c r="W2420" s="24">
        <f>Parametros!$B$4*H2420+Parametros!$B$5*K2420*100+Parametros!$B$6*P2420+Parametros!$B$7*(1-L2420)*100</f>
        <v>86.291499999999999</v>
      </c>
      <c r="X2420" s="16">
        <f>INDEX('Tasa Referencia'!$B$2:$B$37,MATCH(B2420,'Tasa Referencia'!$A$2:$A$37,0))</f>
        <v>0.1132</v>
      </c>
      <c r="Y2420" s="16">
        <f>INDEX('Catalogo Proveedores'!$N$2:$N$101,MATCH(A2420,'Catalogo Proveedores'!$A$2:$A$101,0))</f>
        <v>3.7600000000000001E-2</v>
      </c>
      <c r="Z2420" s="14">
        <v>-4.1000000000000003E-3</v>
      </c>
      <c r="AA2420" s="16">
        <f t="shared" si="187"/>
        <v>0.1467</v>
      </c>
      <c r="AB2420" s="25">
        <f t="shared" si="188"/>
        <v>1.1472666314369384E-2</v>
      </c>
      <c r="AC2420" s="23">
        <f t="shared" si="189"/>
        <v>4.2329394164428172E-2</v>
      </c>
    </row>
    <row r="2421" spans="1:29" x14ac:dyDescent="0.3">
      <c r="A2421" s="4" t="s">
        <v>211</v>
      </c>
      <c r="B2421" s="18">
        <v>45139</v>
      </c>
      <c r="C2421" s="4" t="s">
        <v>279</v>
      </c>
      <c r="D2421" s="4">
        <v>8</v>
      </c>
      <c r="E2421" s="15">
        <v>1329643.57</v>
      </c>
      <c r="F2421" s="19">
        <v>1.0606</v>
      </c>
      <c r="G2421" s="20">
        <v>0</v>
      </c>
      <c r="H2421" s="4">
        <v>76.7</v>
      </c>
      <c r="I2421" s="4">
        <v>7</v>
      </c>
      <c r="J2421" s="4">
        <v>1</v>
      </c>
      <c r="K2421" s="21">
        <v>0.81599999999999995</v>
      </c>
      <c r="L2421" s="21">
        <v>0.1275</v>
      </c>
      <c r="M2421" s="4">
        <v>2</v>
      </c>
      <c r="N2421" s="4">
        <v>0</v>
      </c>
      <c r="O2421" s="4">
        <v>0</v>
      </c>
      <c r="P2421" s="4">
        <v>95.6</v>
      </c>
      <c r="Q2421" s="15">
        <v>33084.33</v>
      </c>
      <c r="R2421" s="15">
        <v>115228.24</v>
      </c>
      <c r="S2421" s="15">
        <v>16059.42</v>
      </c>
      <c r="T2421" s="15">
        <v>1440708.89</v>
      </c>
      <c r="U2421" s="22">
        <f t="shared" si="185"/>
        <v>1461896.7200000002</v>
      </c>
      <c r="V2421" s="23">
        <f t="shared" si="186"/>
        <v>-1.4706531032789219E-2</v>
      </c>
      <c r="W2421" s="24">
        <f>Parametros!$B$4*H2421+Parametros!$B$5*K2421*100+Parametros!$B$6*P2421+Parametros!$B$7*(1-L2421)*100</f>
        <v>83.532499999999999</v>
      </c>
      <c r="X2421" s="16">
        <f>INDEX('Tasa Referencia'!$B$2:$B$37,MATCH(B2421,'Tasa Referencia'!$A$2:$A$37,0))</f>
        <v>0.1124</v>
      </c>
      <c r="Y2421" s="16">
        <f>INDEX('Catalogo Proveedores'!$N$2:$N$101,MATCH(A2421,'Catalogo Proveedores'!$A$2:$A$101,0))</f>
        <v>3.7600000000000001E-2</v>
      </c>
      <c r="Z2421" s="14">
        <v>-1.6900000000000001E-3</v>
      </c>
      <c r="AA2421" s="16">
        <f t="shared" si="187"/>
        <v>0.14831</v>
      </c>
      <c r="AB2421" s="25">
        <f t="shared" si="188"/>
        <v>1.1590934968560784E-2</v>
      </c>
      <c r="AC2421" s="23">
        <f t="shared" si="189"/>
        <v>-2.6297466001350002E-2</v>
      </c>
    </row>
    <row r="2422" spans="1:29" x14ac:dyDescent="0.3">
      <c r="A2422" s="4" t="s">
        <v>211</v>
      </c>
      <c r="B2422" s="18">
        <v>45170</v>
      </c>
      <c r="C2422" s="4" t="s">
        <v>279</v>
      </c>
      <c r="D2422" s="4">
        <v>9</v>
      </c>
      <c r="E2422" s="15">
        <v>1282579.28</v>
      </c>
      <c r="F2422" s="19">
        <v>1.0606</v>
      </c>
      <c r="G2422" s="20">
        <v>0</v>
      </c>
      <c r="H2422" s="4">
        <v>71.599999999999994</v>
      </c>
      <c r="I2422" s="4">
        <v>6</v>
      </c>
      <c r="J2422" s="4">
        <v>1</v>
      </c>
      <c r="K2422" s="21">
        <v>0.79190000000000005</v>
      </c>
      <c r="L2422" s="21">
        <v>0.15609999999999999</v>
      </c>
      <c r="M2422" s="4">
        <v>1</v>
      </c>
      <c r="N2422" s="4">
        <v>0</v>
      </c>
      <c r="O2422" s="4">
        <v>0</v>
      </c>
      <c r="P2422" s="4">
        <v>93.2</v>
      </c>
      <c r="Q2422" s="15">
        <v>14204.73</v>
      </c>
      <c r="R2422" s="15">
        <v>116169.87</v>
      </c>
      <c r="S2422" s="15">
        <v>18788.23</v>
      </c>
      <c r="T2422" s="15">
        <v>1356014.23</v>
      </c>
      <c r="U2422" s="22">
        <f t="shared" si="185"/>
        <v>1394165.65</v>
      </c>
      <c r="V2422" s="23">
        <f t="shared" si="186"/>
        <v>-2.813497023552616E-2</v>
      </c>
      <c r="W2422" s="24">
        <f>Parametros!$B$4*H2422+Parametros!$B$5*K2422*100+Parametros!$B$6*P2422+Parametros!$B$7*(1-L2422)*100</f>
        <v>80.115499999999997</v>
      </c>
      <c r="X2422" s="16">
        <f>INDEX('Tasa Referencia'!$B$2:$B$37,MATCH(B2422,'Tasa Referencia'!$A$2:$A$37,0))</f>
        <v>0.1134</v>
      </c>
      <c r="Y2422" s="16">
        <f>INDEX('Catalogo Proveedores'!$N$2:$N$101,MATCH(A2422,'Catalogo Proveedores'!$A$2:$A$101,0))</f>
        <v>3.7600000000000001E-2</v>
      </c>
      <c r="Z2422" s="14">
        <v>-4.4999999999999999E-4</v>
      </c>
      <c r="AA2422" s="16">
        <f t="shared" si="187"/>
        <v>0.15054999999999999</v>
      </c>
      <c r="AB2422" s="25">
        <f t="shared" si="188"/>
        <v>1.1755230055186638E-2</v>
      </c>
      <c r="AC2422" s="23">
        <f t="shared" si="189"/>
        <v>-3.9890200290712802E-2</v>
      </c>
    </row>
    <row r="2423" spans="1:29" x14ac:dyDescent="0.3">
      <c r="A2423" s="4" t="s">
        <v>211</v>
      </c>
      <c r="B2423" s="18">
        <v>45200</v>
      </c>
      <c r="C2423" s="4" t="s">
        <v>279</v>
      </c>
      <c r="D2423" s="4">
        <v>10</v>
      </c>
      <c r="E2423" s="15">
        <v>1240093.52</v>
      </c>
      <c r="F2423" s="19">
        <v>1.0606</v>
      </c>
      <c r="G2423" s="20">
        <v>0</v>
      </c>
      <c r="H2423" s="4">
        <v>71.099999999999994</v>
      </c>
      <c r="I2423" s="4">
        <v>6</v>
      </c>
      <c r="J2423" s="4">
        <v>2</v>
      </c>
      <c r="K2423" s="21">
        <v>0.6885</v>
      </c>
      <c r="L2423" s="21">
        <v>0.125</v>
      </c>
      <c r="M2423" s="4">
        <v>5</v>
      </c>
      <c r="N2423" s="4">
        <v>0</v>
      </c>
      <c r="O2423" s="4">
        <v>0</v>
      </c>
      <c r="P2423" s="4">
        <v>90</v>
      </c>
      <c r="Q2423" s="15">
        <v>72921.88</v>
      </c>
      <c r="R2423" s="15">
        <v>101296.66</v>
      </c>
      <c r="S2423" s="15">
        <v>15434.75</v>
      </c>
      <c r="T2423" s="15">
        <v>1240493.79</v>
      </c>
      <c r="U2423" s="22">
        <f t="shared" si="185"/>
        <v>1398877.3099999998</v>
      </c>
      <c r="V2423" s="23">
        <f t="shared" si="186"/>
        <v>-0.12767780159544354</v>
      </c>
      <c r="W2423" s="24">
        <f>Parametros!$B$4*H2423+Parametros!$B$5*K2423*100+Parametros!$B$6*P2423+Parametros!$B$7*(1-L2423)*100</f>
        <v>76.664999999999992</v>
      </c>
      <c r="X2423" s="16">
        <f>INDEX('Tasa Referencia'!$B$2:$B$37,MATCH(B2423,'Tasa Referencia'!$A$2:$A$37,0))</f>
        <v>0.1103</v>
      </c>
      <c r="Y2423" s="16">
        <f>INDEX('Catalogo Proveedores'!$N$2:$N$101,MATCH(A2423,'Catalogo Proveedores'!$A$2:$A$101,0))</f>
        <v>3.7600000000000001E-2</v>
      </c>
      <c r="Z2423" s="14">
        <v>-3.4499999999999999E-3</v>
      </c>
      <c r="AA2423" s="16">
        <f t="shared" si="187"/>
        <v>0.14445</v>
      </c>
      <c r="AB2423" s="25">
        <f t="shared" si="188"/>
        <v>1.1307128775292608E-2</v>
      </c>
      <c r="AC2423" s="23">
        <f t="shared" si="189"/>
        <v>-0.13898493037073614</v>
      </c>
    </row>
    <row r="2424" spans="1:29" x14ac:dyDescent="0.3">
      <c r="A2424" s="4" t="s">
        <v>211</v>
      </c>
      <c r="B2424" s="18">
        <v>45231</v>
      </c>
      <c r="C2424" s="4" t="s">
        <v>279</v>
      </c>
      <c r="D2424" s="4">
        <v>11</v>
      </c>
      <c r="E2424" s="15">
        <v>1221071.08</v>
      </c>
      <c r="F2424" s="19">
        <v>1.0606</v>
      </c>
      <c r="G2424" s="20">
        <v>0</v>
      </c>
      <c r="H2424" s="4">
        <v>72.5</v>
      </c>
      <c r="I2424" s="4">
        <v>8</v>
      </c>
      <c r="J2424" s="4">
        <v>2</v>
      </c>
      <c r="K2424" s="21">
        <v>0.76959999999999995</v>
      </c>
      <c r="L2424" s="21">
        <v>5.57E-2</v>
      </c>
      <c r="M2424" s="4">
        <v>2</v>
      </c>
      <c r="N2424" s="4">
        <v>1</v>
      </c>
      <c r="O2424" s="4">
        <v>22.5</v>
      </c>
      <c r="P2424" s="4">
        <v>87.5</v>
      </c>
      <c r="Q2424" s="15">
        <v>81294.259999999995</v>
      </c>
      <c r="R2424" s="15">
        <v>41655.72</v>
      </c>
      <c r="S2424" s="15">
        <v>7581.05</v>
      </c>
      <c r="T2424" s="15">
        <v>1248812.33</v>
      </c>
      <c r="U2424" s="22">
        <f t="shared" si="185"/>
        <v>1336440.01</v>
      </c>
      <c r="V2424" s="23">
        <f t="shared" si="186"/>
        <v>-7.0168813916179004E-2</v>
      </c>
      <c r="W2424" s="24">
        <f>Parametros!$B$4*H2424+Parametros!$B$5*K2424*100+Parametros!$B$6*P2424+Parametros!$B$7*(1-L2424)*100</f>
        <v>80.127499999999998</v>
      </c>
      <c r="X2424" s="16">
        <f>INDEX('Tasa Referencia'!$B$2:$B$37,MATCH(B2424,'Tasa Referencia'!$A$2:$A$37,0))</f>
        <v>0.1144</v>
      </c>
      <c r="Y2424" s="16">
        <f>INDEX('Catalogo Proveedores'!$N$2:$N$101,MATCH(A2424,'Catalogo Proveedores'!$A$2:$A$101,0))</f>
        <v>3.7600000000000001E-2</v>
      </c>
      <c r="Z2424" s="14">
        <v>-6.0000000000000002E-5</v>
      </c>
      <c r="AA2424" s="16">
        <f t="shared" si="187"/>
        <v>0.15193999999999999</v>
      </c>
      <c r="AB2424" s="25">
        <f t="shared" si="188"/>
        <v>1.1857033660048311E-2</v>
      </c>
      <c r="AC2424" s="23">
        <f t="shared" si="189"/>
        <v>-8.2025847576227315E-2</v>
      </c>
    </row>
    <row r="2425" spans="1:29" x14ac:dyDescent="0.3">
      <c r="A2425" s="4" t="s">
        <v>211</v>
      </c>
      <c r="B2425" s="18">
        <v>45261</v>
      </c>
      <c r="C2425" s="4" t="s">
        <v>279</v>
      </c>
      <c r="D2425" s="4">
        <v>12</v>
      </c>
      <c r="E2425" s="15">
        <v>1154634.44</v>
      </c>
      <c r="F2425" s="19">
        <v>1.0606</v>
      </c>
      <c r="G2425" s="20">
        <v>0</v>
      </c>
      <c r="H2425" s="4">
        <v>75.599999999999994</v>
      </c>
      <c r="I2425" s="4">
        <v>8</v>
      </c>
      <c r="J2425" s="4">
        <v>1</v>
      </c>
      <c r="K2425" s="21">
        <v>0.86919999999999997</v>
      </c>
      <c r="L2425" s="21">
        <v>7.5999999999999998E-2</v>
      </c>
      <c r="M2425" s="4">
        <v>0</v>
      </c>
      <c r="N2425" s="4">
        <v>0</v>
      </c>
      <c r="O2425" s="4">
        <v>0</v>
      </c>
      <c r="P2425" s="4">
        <v>92.4</v>
      </c>
      <c r="Q2425" s="15">
        <v>0</v>
      </c>
      <c r="R2425" s="15">
        <v>47921.54</v>
      </c>
      <c r="S2425" s="15">
        <v>8588.83</v>
      </c>
      <c r="T2425" s="15">
        <v>1251244.57</v>
      </c>
      <c r="U2425" s="22">
        <f t="shared" si="185"/>
        <v>1193967.1499999999</v>
      </c>
      <c r="V2425" s="23">
        <f t="shared" si="186"/>
        <v>4.5776358494007414E-2</v>
      </c>
      <c r="W2425" s="24">
        <f>Parametros!$B$4*H2425+Parametros!$B$5*K2425*100+Parametros!$B$6*P2425+Parametros!$B$7*(1-L2425)*100</f>
        <v>84.876000000000005</v>
      </c>
      <c r="X2425" s="16">
        <f>INDEX('Tasa Referencia'!$B$2:$B$37,MATCH(B2425,'Tasa Referencia'!$A$2:$A$37,0))</f>
        <v>0.1124</v>
      </c>
      <c r="Y2425" s="16">
        <f>INDEX('Catalogo Proveedores'!$N$2:$N$101,MATCH(A2425,'Catalogo Proveedores'!$A$2:$A$101,0))</f>
        <v>3.7600000000000001E-2</v>
      </c>
      <c r="Z2425" s="14">
        <v>1.8000000000000001E-4</v>
      </c>
      <c r="AA2425" s="16">
        <f t="shared" si="187"/>
        <v>0.15018000000000001</v>
      </c>
      <c r="AB2425" s="25">
        <f t="shared" si="188"/>
        <v>1.1728112254783207E-2</v>
      </c>
      <c r="AC2425" s="23">
        <f t="shared" si="189"/>
        <v>3.4048246239224207E-2</v>
      </c>
    </row>
    <row r="2426" spans="1:29" x14ac:dyDescent="0.3">
      <c r="A2426" s="4" t="s">
        <v>211</v>
      </c>
      <c r="B2426" s="18">
        <v>45292</v>
      </c>
      <c r="C2426" s="4" t="s">
        <v>281</v>
      </c>
      <c r="D2426" s="4">
        <v>1</v>
      </c>
      <c r="E2426" s="15">
        <v>1359622.58</v>
      </c>
      <c r="F2426" s="19">
        <v>1.0606</v>
      </c>
      <c r="G2426" s="20">
        <v>0</v>
      </c>
      <c r="H2426" s="4">
        <v>78.900000000000006</v>
      </c>
      <c r="I2426" s="4">
        <v>11</v>
      </c>
      <c r="J2426" s="4">
        <v>2</v>
      </c>
      <c r="K2426" s="21">
        <v>0.7994</v>
      </c>
      <c r="L2426" s="21">
        <v>8.4000000000000005E-2</v>
      </c>
      <c r="M2426" s="4">
        <v>0</v>
      </c>
      <c r="N2426" s="4">
        <v>0</v>
      </c>
      <c r="O2426" s="4">
        <v>0</v>
      </c>
      <c r="P2426" s="4">
        <v>88.4</v>
      </c>
      <c r="Q2426" s="15">
        <v>0</v>
      </c>
      <c r="R2426" s="15">
        <v>51773.27</v>
      </c>
      <c r="S2426" s="15">
        <v>11907.14</v>
      </c>
      <c r="T2426" s="15">
        <v>1499136.59</v>
      </c>
      <c r="U2426" s="22">
        <f t="shared" si="185"/>
        <v>1399488.7100000002</v>
      </c>
      <c r="V2426" s="23">
        <f t="shared" si="186"/>
        <v>6.6470180679133364E-2</v>
      </c>
      <c r="W2426" s="24">
        <f>Parametros!$B$4*H2426+Parametros!$B$5*K2426*100+Parametros!$B$6*P2426+Parametros!$B$7*(1-L2426)*100</f>
        <v>83.016999999999996</v>
      </c>
      <c r="X2426" s="16">
        <f>INDEX('Tasa Referencia'!$B$2:$B$37,MATCH(B2426,'Tasa Referencia'!$A$2:$A$37,0))</f>
        <v>0.1133</v>
      </c>
      <c r="Y2426" s="16">
        <f>INDEX('Catalogo Proveedores'!$N$2:$N$101,MATCH(A2426,'Catalogo Proveedores'!$A$2:$A$101,0))</f>
        <v>3.7600000000000001E-2</v>
      </c>
      <c r="Z2426" s="14">
        <v>-9.7000000000000005E-4</v>
      </c>
      <c r="AA2426" s="16">
        <f t="shared" si="187"/>
        <v>0.14993000000000001</v>
      </c>
      <c r="AB2426" s="25">
        <f t="shared" si="188"/>
        <v>1.1709784889415653E-2</v>
      </c>
      <c r="AC2426" s="23">
        <f t="shared" si="189"/>
        <v>5.4760395789717711E-2</v>
      </c>
    </row>
    <row r="2427" spans="1:29" x14ac:dyDescent="0.3">
      <c r="A2427" s="4" t="s">
        <v>211</v>
      </c>
      <c r="B2427" s="18">
        <v>45323</v>
      </c>
      <c r="C2427" s="4" t="s">
        <v>281</v>
      </c>
      <c r="D2427" s="4">
        <v>2</v>
      </c>
      <c r="E2427" s="15">
        <v>1462666.53</v>
      </c>
      <c r="F2427" s="19">
        <v>1.0606</v>
      </c>
      <c r="G2427" s="20">
        <v>0</v>
      </c>
      <c r="H2427" s="4">
        <v>81.2</v>
      </c>
      <c r="I2427" s="4">
        <v>10</v>
      </c>
      <c r="J2427" s="4">
        <v>2</v>
      </c>
      <c r="K2427" s="21">
        <v>0.81640000000000001</v>
      </c>
      <c r="L2427" s="21">
        <v>4.4999999999999998E-2</v>
      </c>
      <c r="M2427" s="4">
        <v>1</v>
      </c>
      <c r="N2427" s="4">
        <v>0</v>
      </c>
      <c r="O2427" s="4">
        <v>0</v>
      </c>
      <c r="P2427" s="4">
        <v>96.6</v>
      </c>
      <c r="Q2427" s="15">
        <v>4704.2</v>
      </c>
      <c r="R2427" s="15">
        <v>33759</v>
      </c>
      <c r="S2427" s="15">
        <v>7672.83</v>
      </c>
      <c r="T2427" s="15">
        <v>1552366.51</v>
      </c>
      <c r="U2427" s="22">
        <f t="shared" si="185"/>
        <v>1493456.9</v>
      </c>
      <c r="V2427" s="23">
        <f t="shared" si="186"/>
        <v>3.7948261329085298E-2</v>
      </c>
      <c r="W2427" s="24">
        <f>Parametros!$B$4*H2427+Parametros!$B$5*K2427*100+Parametros!$B$6*P2427+Parametros!$B$7*(1-L2427)*100</f>
        <v>86.557000000000002</v>
      </c>
      <c r="X2427" s="16">
        <f>INDEX('Tasa Referencia'!$B$2:$B$37,MATCH(B2427,'Tasa Referencia'!$A$2:$A$37,0))</f>
        <v>0.1123</v>
      </c>
      <c r="Y2427" s="16">
        <f>INDEX('Catalogo Proveedores'!$N$2:$N$101,MATCH(A2427,'Catalogo Proveedores'!$A$2:$A$101,0))</f>
        <v>3.7600000000000001E-2</v>
      </c>
      <c r="Z2427" s="14">
        <v>-6.3099999999999996E-3</v>
      </c>
      <c r="AA2427" s="16">
        <f t="shared" si="187"/>
        <v>0.14359</v>
      </c>
      <c r="AB2427" s="25">
        <f t="shared" si="188"/>
        <v>1.1243777833692459E-2</v>
      </c>
      <c r="AC2427" s="23">
        <f t="shared" si="189"/>
        <v>2.6704483495392839E-2</v>
      </c>
    </row>
    <row r="2428" spans="1:29" x14ac:dyDescent="0.3">
      <c r="A2428" s="4" t="s">
        <v>211</v>
      </c>
      <c r="B2428" s="18">
        <v>45352</v>
      </c>
      <c r="C2428" s="4" t="s">
        <v>281</v>
      </c>
      <c r="D2428" s="4">
        <v>3</v>
      </c>
      <c r="E2428" s="15">
        <v>1519037.04</v>
      </c>
      <c r="F2428" s="19">
        <v>1.0606</v>
      </c>
      <c r="G2428" s="20">
        <v>0</v>
      </c>
      <c r="H2428" s="4">
        <v>75</v>
      </c>
      <c r="I2428" s="4">
        <v>8</v>
      </c>
      <c r="J2428" s="4">
        <v>3</v>
      </c>
      <c r="K2428" s="21">
        <v>0.61809999999999998</v>
      </c>
      <c r="L2428" s="21">
        <v>7.4800000000000005E-2</v>
      </c>
      <c r="M2428" s="4">
        <v>1</v>
      </c>
      <c r="N2428" s="4">
        <v>2</v>
      </c>
      <c r="O2428" s="4">
        <v>11.1</v>
      </c>
      <c r="P2428" s="4">
        <v>91.6</v>
      </c>
      <c r="Q2428" s="15">
        <v>57373.59</v>
      </c>
      <c r="R2428" s="15">
        <v>50957.88</v>
      </c>
      <c r="S2428" s="15">
        <v>12958.47</v>
      </c>
      <c r="T2428" s="15">
        <v>1448324.55</v>
      </c>
      <c r="U2428" s="22">
        <f t="shared" si="185"/>
        <v>1614410.04</v>
      </c>
      <c r="V2428" s="23">
        <f t="shared" si="186"/>
        <v>-0.11467422132698088</v>
      </c>
      <c r="W2428" s="24">
        <f>Parametros!$B$4*H2428+Parametros!$B$5*K2428*100+Parametros!$B$6*P2428+Parametros!$B$7*(1-L2428)*100</f>
        <v>76.991</v>
      </c>
      <c r="X2428" s="16">
        <f>INDEX('Tasa Referencia'!$B$2:$B$37,MATCH(B2428,'Tasa Referencia'!$A$2:$A$37,0))</f>
        <v>0.1101</v>
      </c>
      <c r="Y2428" s="16">
        <f>INDEX('Catalogo Proveedores'!$N$2:$N$101,MATCH(A2428,'Catalogo Proveedores'!$A$2:$A$101,0))</f>
        <v>3.7600000000000001E-2</v>
      </c>
      <c r="Z2428" s="14">
        <v>1.5399999999999999E-3</v>
      </c>
      <c r="AA2428" s="16">
        <f t="shared" si="187"/>
        <v>0.14924000000000001</v>
      </c>
      <c r="AB2428" s="25">
        <f t="shared" si="188"/>
        <v>1.1659182402828039E-2</v>
      </c>
      <c r="AC2428" s="23">
        <f t="shared" si="189"/>
        <v>-0.12633340372980892</v>
      </c>
    </row>
    <row r="2429" spans="1:29" x14ac:dyDescent="0.3">
      <c r="A2429" s="4" t="s">
        <v>211</v>
      </c>
      <c r="B2429" s="18">
        <v>45383</v>
      </c>
      <c r="C2429" s="4" t="s">
        <v>281</v>
      </c>
      <c r="D2429" s="4">
        <v>4</v>
      </c>
      <c r="E2429" s="15">
        <v>1617154.17</v>
      </c>
      <c r="F2429" s="19">
        <v>1.0606</v>
      </c>
      <c r="G2429" s="20">
        <v>0</v>
      </c>
      <c r="H2429" s="4">
        <v>76.7</v>
      </c>
      <c r="I2429" s="4">
        <v>8</v>
      </c>
      <c r="J2429" s="4">
        <v>1</v>
      </c>
      <c r="K2429" s="21">
        <v>0.82630000000000003</v>
      </c>
      <c r="L2429" s="21">
        <v>7.4300000000000005E-2</v>
      </c>
      <c r="M2429" s="4">
        <v>1</v>
      </c>
      <c r="N2429" s="4">
        <v>2</v>
      </c>
      <c r="O2429" s="4">
        <v>65.2</v>
      </c>
      <c r="P2429" s="4">
        <v>92.4</v>
      </c>
      <c r="Q2429" s="15">
        <v>520876.86</v>
      </c>
      <c r="R2429" s="15">
        <v>78216.479999999996</v>
      </c>
      <c r="S2429" s="15">
        <v>11780.32</v>
      </c>
      <c r="T2429" s="15">
        <v>1674908.83</v>
      </c>
      <c r="U2429" s="22">
        <f t="shared" si="185"/>
        <v>2204467.19</v>
      </c>
      <c r="V2429" s="23">
        <f t="shared" si="186"/>
        <v>-0.31617145394116758</v>
      </c>
      <c r="W2429" s="24">
        <f>Parametros!$B$4*H2429+Parametros!$B$5*K2429*100+Parametros!$B$6*P2429+Parametros!$B$7*(1-L2429)*100</f>
        <v>83.999499999999998</v>
      </c>
      <c r="X2429" s="16">
        <f>INDEX('Tasa Referencia'!$B$2:$B$37,MATCH(B2429,'Tasa Referencia'!$A$2:$A$37,0))</f>
        <v>0.10920000000000001</v>
      </c>
      <c r="Y2429" s="16">
        <f>INDEX('Catalogo Proveedores'!$N$2:$N$101,MATCH(A2429,'Catalogo Proveedores'!$A$2:$A$101,0))</f>
        <v>3.7600000000000001E-2</v>
      </c>
      <c r="Z2429" s="14">
        <v>1.5900000000000001E-3</v>
      </c>
      <c r="AA2429" s="16">
        <f t="shared" si="187"/>
        <v>0.14839000000000002</v>
      </c>
      <c r="AB2429" s="25">
        <f t="shared" si="188"/>
        <v>1.1596807706963697E-2</v>
      </c>
      <c r="AC2429" s="23">
        <f t="shared" si="189"/>
        <v>-0.32776826164813128</v>
      </c>
    </row>
    <row r="2430" spans="1:29" x14ac:dyDescent="0.3">
      <c r="A2430" s="4" t="s">
        <v>211</v>
      </c>
      <c r="B2430" s="18">
        <v>45413</v>
      </c>
      <c r="C2430" s="4" t="s">
        <v>281</v>
      </c>
      <c r="D2430" s="4">
        <v>5</v>
      </c>
      <c r="E2430" s="15">
        <v>1581080.01</v>
      </c>
      <c r="F2430" s="19">
        <v>1.1281000000000001</v>
      </c>
      <c r="G2430" s="20">
        <v>6.3600000000000004E-2</v>
      </c>
      <c r="H2430" s="4">
        <v>76.7</v>
      </c>
      <c r="I2430" s="4">
        <v>8</v>
      </c>
      <c r="J2430" s="4">
        <v>2</v>
      </c>
      <c r="K2430" s="21">
        <v>0.74629999999999996</v>
      </c>
      <c r="L2430" s="21">
        <v>8.8200000000000001E-2</v>
      </c>
      <c r="M2430" s="4">
        <v>3</v>
      </c>
      <c r="N2430" s="4">
        <v>0</v>
      </c>
      <c r="O2430" s="4">
        <v>0</v>
      </c>
      <c r="P2430" s="4">
        <v>87.3</v>
      </c>
      <c r="Q2430" s="15">
        <v>26134.39</v>
      </c>
      <c r="R2430" s="15">
        <v>54116.29</v>
      </c>
      <c r="S2430" s="15">
        <v>14451.49</v>
      </c>
      <c r="T2430" s="15">
        <v>1593497.39</v>
      </c>
      <c r="U2430" s="22">
        <f t="shared" si="185"/>
        <v>1646879.2</v>
      </c>
      <c r="V2430" s="23">
        <f t="shared" si="186"/>
        <v>-3.3499778747676554E-2</v>
      </c>
      <c r="W2430" s="24">
        <f>Parametros!$B$4*H2430+Parametros!$B$5*K2430*100+Parametros!$B$6*P2430+Parametros!$B$7*(1-L2430)*100</f>
        <v>80.370999999999981</v>
      </c>
      <c r="X2430" s="16">
        <f>INDEX('Tasa Referencia'!$B$2:$B$37,MATCH(B2430,'Tasa Referencia'!$A$2:$A$37,0))</f>
        <v>0.1077</v>
      </c>
      <c r="Y2430" s="16">
        <f>INDEX('Catalogo Proveedores'!$N$2:$N$101,MATCH(A2430,'Catalogo Proveedores'!$A$2:$A$101,0))</f>
        <v>3.7600000000000001E-2</v>
      </c>
      <c r="Z2430" s="14">
        <v>2.0200000000000001E-3</v>
      </c>
      <c r="AA2430" s="16">
        <f t="shared" si="187"/>
        <v>0.14732000000000001</v>
      </c>
      <c r="AB2430" s="25">
        <f t="shared" si="188"/>
        <v>1.1518228776237205E-2</v>
      </c>
      <c r="AC2430" s="23">
        <f t="shared" si="189"/>
        <v>-4.5018007523913758E-2</v>
      </c>
    </row>
    <row r="2431" spans="1:29" x14ac:dyDescent="0.3">
      <c r="A2431" s="4" t="s">
        <v>211</v>
      </c>
      <c r="B2431" s="18">
        <v>45444</v>
      </c>
      <c r="C2431" s="4" t="s">
        <v>281</v>
      </c>
      <c r="D2431" s="4">
        <v>6</v>
      </c>
      <c r="E2431" s="15">
        <v>1526180.27</v>
      </c>
      <c r="F2431" s="19">
        <v>1.1281000000000001</v>
      </c>
      <c r="G2431" s="20">
        <v>0</v>
      </c>
      <c r="H2431" s="4">
        <v>77.2</v>
      </c>
      <c r="I2431" s="4">
        <v>9</v>
      </c>
      <c r="J2431" s="4">
        <v>2</v>
      </c>
      <c r="K2431" s="21">
        <v>0.82569999999999999</v>
      </c>
      <c r="L2431" s="21">
        <v>7.4499999999999997E-2</v>
      </c>
      <c r="M2431" s="4">
        <v>2</v>
      </c>
      <c r="N2431" s="4">
        <v>0</v>
      </c>
      <c r="O2431" s="4">
        <v>0</v>
      </c>
      <c r="P2431" s="4">
        <v>91.1</v>
      </c>
      <c r="Q2431" s="15">
        <v>11884.57</v>
      </c>
      <c r="R2431" s="15">
        <v>60043.56</v>
      </c>
      <c r="S2431" s="15">
        <v>12069.24</v>
      </c>
      <c r="T2431" s="15">
        <v>1588095.52</v>
      </c>
      <c r="U2431" s="22">
        <f t="shared" si="185"/>
        <v>1586039.1600000001</v>
      </c>
      <c r="V2431" s="23">
        <f t="shared" si="186"/>
        <v>1.2948591404627031E-3</v>
      </c>
      <c r="W2431" s="24">
        <f>Parametros!$B$4*H2431+Parametros!$B$5*K2431*100+Parametros!$B$6*P2431+Parametros!$B$7*(1-L2431)*100</f>
        <v>83.893499999999989</v>
      </c>
      <c r="X2431" s="16">
        <f>INDEX('Tasa Referencia'!$B$2:$B$37,MATCH(B2431,'Tasa Referencia'!$A$2:$A$37,0))</f>
        <v>0.1045</v>
      </c>
      <c r="Y2431" s="16">
        <f>INDEX('Catalogo Proveedores'!$N$2:$N$101,MATCH(A2431,'Catalogo Proveedores'!$A$2:$A$101,0))</f>
        <v>3.7600000000000001E-2</v>
      </c>
      <c r="Z2431" s="14">
        <v>4.8999999999999998E-4</v>
      </c>
      <c r="AA2431" s="16">
        <f t="shared" si="187"/>
        <v>0.14258999999999999</v>
      </c>
      <c r="AB2431" s="25">
        <f t="shared" si="188"/>
        <v>1.1170059011430977E-2</v>
      </c>
      <c r="AC2431" s="23">
        <f t="shared" si="189"/>
        <v>-9.8751998709682744E-3</v>
      </c>
    </row>
    <row r="2432" spans="1:29" x14ac:dyDescent="0.3">
      <c r="A2432" s="4" t="s">
        <v>211</v>
      </c>
      <c r="B2432" s="18">
        <v>45474</v>
      </c>
      <c r="C2432" s="4" t="s">
        <v>281</v>
      </c>
      <c r="D2432" s="4">
        <v>7</v>
      </c>
      <c r="E2432" s="15">
        <v>1619019.7</v>
      </c>
      <c r="F2432" s="19">
        <v>1.1281000000000001</v>
      </c>
      <c r="G2432" s="20">
        <v>0</v>
      </c>
      <c r="H2432" s="4">
        <v>75.3</v>
      </c>
      <c r="I2432" s="4">
        <v>7</v>
      </c>
      <c r="J2432" s="4">
        <v>1</v>
      </c>
      <c r="K2432" s="21">
        <v>0.80430000000000001</v>
      </c>
      <c r="L2432" s="21">
        <v>0.1164</v>
      </c>
      <c r="M2432" s="4">
        <v>2</v>
      </c>
      <c r="N2432" s="4">
        <v>1</v>
      </c>
      <c r="O2432" s="4">
        <v>10.7</v>
      </c>
      <c r="P2432" s="4">
        <v>88.9</v>
      </c>
      <c r="Q2432" s="15">
        <v>99533.48</v>
      </c>
      <c r="R2432" s="15">
        <v>65755.88</v>
      </c>
      <c r="S2432" s="15">
        <v>17925.7</v>
      </c>
      <c r="T2432" s="15">
        <v>1839509.61</v>
      </c>
      <c r="U2432" s="22">
        <f t="shared" si="185"/>
        <v>1766383.36</v>
      </c>
      <c r="V2432" s="23">
        <f t="shared" si="186"/>
        <v>3.9753122029082523E-2</v>
      </c>
      <c r="W2432" s="24">
        <f>Parametros!$B$4*H2432+Parametros!$B$5*K2432*100+Parametros!$B$6*P2432+Parametros!$B$7*(1-L2432)*100</f>
        <v>81.518000000000001</v>
      </c>
      <c r="X2432" s="16">
        <f>INDEX('Tasa Referencia'!$B$2:$B$37,MATCH(B2432,'Tasa Referencia'!$A$2:$A$37,0))</f>
        <v>0.1027</v>
      </c>
      <c r="Y2432" s="16">
        <f>INDEX('Catalogo Proveedores'!$N$2:$N$101,MATCH(A2432,'Catalogo Proveedores'!$A$2:$A$101,0))</f>
        <v>3.7600000000000001E-2</v>
      </c>
      <c r="Z2432" s="14">
        <v>4.3099999999999996E-3</v>
      </c>
      <c r="AA2432" s="16">
        <f t="shared" si="187"/>
        <v>0.14461000000000002</v>
      </c>
      <c r="AB2432" s="25">
        <f t="shared" si="188"/>
        <v>1.1318910182171349E-2</v>
      </c>
      <c r="AC2432" s="23">
        <f t="shared" si="189"/>
        <v>2.8434211846911174E-2</v>
      </c>
    </row>
    <row r="2433" spans="1:29" x14ac:dyDescent="0.3">
      <c r="A2433" s="4" t="s">
        <v>211</v>
      </c>
      <c r="B2433" s="18">
        <v>45505</v>
      </c>
      <c r="C2433" s="4" t="s">
        <v>281</v>
      </c>
      <c r="D2433" s="4">
        <v>8</v>
      </c>
      <c r="E2433" s="15">
        <v>1582104.91</v>
      </c>
      <c r="F2433" s="19">
        <v>1.1281000000000001</v>
      </c>
      <c r="G2433" s="20">
        <v>0</v>
      </c>
      <c r="H2433" s="4">
        <v>76.3</v>
      </c>
      <c r="I2433" s="4">
        <v>6</v>
      </c>
      <c r="J2433" s="4">
        <v>1</v>
      </c>
      <c r="K2433" s="21">
        <v>0.8347</v>
      </c>
      <c r="L2433" s="21">
        <v>0.11550000000000001</v>
      </c>
      <c r="M2433" s="4">
        <v>0</v>
      </c>
      <c r="N2433" s="4">
        <v>0</v>
      </c>
      <c r="O2433" s="4">
        <v>0</v>
      </c>
      <c r="P2433" s="4">
        <v>89.3</v>
      </c>
      <c r="Q2433" s="15">
        <v>0</v>
      </c>
      <c r="R2433" s="15">
        <v>113133.13</v>
      </c>
      <c r="S2433" s="15">
        <v>17397.37</v>
      </c>
      <c r="T2433" s="15">
        <v>1701091.16</v>
      </c>
      <c r="U2433" s="22">
        <f t="shared" si="185"/>
        <v>1677840.67</v>
      </c>
      <c r="V2433" s="23">
        <f t="shared" si="186"/>
        <v>1.3667985906175652E-2</v>
      </c>
      <c r="W2433" s="24">
        <f>Parametros!$B$4*H2433+Parametros!$B$5*K2433*100+Parametros!$B$6*P2433+Parametros!$B$7*(1-L2433)*100</f>
        <v>82.873499999999993</v>
      </c>
      <c r="X2433" s="16">
        <f>INDEX('Tasa Referencia'!$B$2:$B$37,MATCH(B2433,'Tasa Referencia'!$A$2:$A$37,0))</f>
        <v>0.1017</v>
      </c>
      <c r="Y2433" s="16">
        <f>INDEX('Catalogo Proveedores'!$N$2:$N$101,MATCH(A2433,'Catalogo Proveedores'!$A$2:$A$101,0))</f>
        <v>3.7600000000000001E-2</v>
      </c>
      <c r="Z2433" s="14">
        <v>1.8E-3</v>
      </c>
      <c r="AA2433" s="16">
        <f t="shared" si="187"/>
        <v>0.1411</v>
      </c>
      <c r="AB2433" s="25">
        <f t="shared" si="188"/>
        <v>1.1060108179892891E-2</v>
      </c>
      <c r="AC2433" s="23">
        <f t="shared" si="189"/>
        <v>2.6078777262827611E-3</v>
      </c>
    </row>
    <row r="2434" spans="1:29" x14ac:dyDescent="0.3">
      <c r="A2434" s="4" t="s">
        <v>211</v>
      </c>
      <c r="B2434" s="18">
        <v>45536</v>
      </c>
      <c r="C2434" s="4" t="s">
        <v>281</v>
      </c>
      <c r="D2434" s="4">
        <v>9</v>
      </c>
      <c r="E2434" s="15">
        <v>1443636.83</v>
      </c>
      <c r="F2434" s="19">
        <v>1.1281000000000001</v>
      </c>
      <c r="G2434" s="20">
        <v>0</v>
      </c>
      <c r="H2434" s="4">
        <v>74.5</v>
      </c>
      <c r="I2434" s="4">
        <v>9</v>
      </c>
      <c r="J2434" s="4">
        <v>2</v>
      </c>
      <c r="K2434" s="21">
        <v>0.75719999999999998</v>
      </c>
      <c r="L2434" s="21">
        <v>7.7200000000000005E-2</v>
      </c>
      <c r="M2434" s="4">
        <v>1</v>
      </c>
      <c r="N2434" s="4">
        <v>1</v>
      </c>
      <c r="O2434" s="4">
        <v>54.1</v>
      </c>
      <c r="P2434" s="4">
        <v>92.4</v>
      </c>
      <c r="Q2434" s="15">
        <v>423561.12</v>
      </c>
      <c r="R2434" s="15">
        <v>43225.69</v>
      </c>
      <c r="S2434" s="15">
        <v>11766.92</v>
      </c>
      <c r="T2434" s="15">
        <v>1463719.08</v>
      </c>
      <c r="U2434" s="22">
        <f t="shared" ref="U2434:U2497" si="190">E2434+Q2434+R2434-S2434</f>
        <v>1898656.7200000002</v>
      </c>
      <c r="V2434" s="23">
        <f t="shared" ref="V2434:V2497" si="191">IF(T2434=0,0,(T2434-U2434)/T2434)</f>
        <v>-0.29714556976329098</v>
      </c>
      <c r="W2434" s="24">
        <f>Parametros!$B$4*H2434+Parametros!$B$5*K2434*100+Parametros!$B$6*P2434+Parametros!$B$7*(1-L2434)*100</f>
        <v>81.113</v>
      </c>
      <c r="X2434" s="16">
        <f>INDEX('Tasa Referencia'!$B$2:$B$37,MATCH(B2434,'Tasa Referencia'!$A$2:$A$37,0))</f>
        <v>9.7900000000000001E-2</v>
      </c>
      <c r="Y2434" s="16">
        <f>INDEX('Catalogo Proveedores'!$N$2:$N$101,MATCH(A2434,'Catalogo Proveedores'!$A$2:$A$101,0))</f>
        <v>3.7600000000000001E-2</v>
      </c>
      <c r="Z2434" s="14">
        <v>1.2999999999999999E-4</v>
      </c>
      <c r="AA2434" s="16">
        <f t="shared" ref="AA2434:AA2497" si="192">X2434+Y2434+Z2434</f>
        <v>0.13563</v>
      </c>
      <c r="AB2434" s="25">
        <f t="shared" ref="AB2434:AB2497" si="193">(1+AA2434)^(1/12)-1</f>
        <v>1.0655331570966986E-2</v>
      </c>
      <c r="AC2434" s="23">
        <f t="shared" ref="AC2434:AC2497" si="194">V2434-AB2434</f>
        <v>-0.30780090133425797</v>
      </c>
    </row>
    <row r="2435" spans="1:29" x14ac:dyDescent="0.3">
      <c r="A2435" s="4" t="s">
        <v>211</v>
      </c>
      <c r="B2435" s="18">
        <v>45566</v>
      </c>
      <c r="C2435" s="4" t="s">
        <v>281</v>
      </c>
      <c r="D2435" s="4">
        <v>10</v>
      </c>
      <c r="E2435" s="15">
        <v>1466458.76</v>
      </c>
      <c r="F2435" s="19">
        <v>1.1424000000000001</v>
      </c>
      <c r="G2435" s="20">
        <v>1.2699999999999999E-2</v>
      </c>
      <c r="H2435" s="4">
        <v>74.099999999999994</v>
      </c>
      <c r="I2435" s="4">
        <v>7</v>
      </c>
      <c r="J2435" s="4">
        <v>1</v>
      </c>
      <c r="K2435" s="21">
        <v>0.78920000000000001</v>
      </c>
      <c r="L2435" s="21">
        <v>6.3E-2</v>
      </c>
      <c r="M2435" s="4">
        <v>2</v>
      </c>
      <c r="N2435" s="4">
        <v>0</v>
      </c>
      <c r="O2435" s="4">
        <v>0</v>
      </c>
      <c r="P2435" s="4">
        <v>96.6</v>
      </c>
      <c r="Q2435" s="15">
        <v>51121.4</v>
      </c>
      <c r="R2435" s="15">
        <v>57033.15</v>
      </c>
      <c r="S2435" s="15">
        <v>9195.24</v>
      </c>
      <c r="T2435" s="15">
        <v>1550539.83</v>
      </c>
      <c r="U2435" s="22">
        <f t="shared" si="190"/>
        <v>1565418.0699999998</v>
      </c>
      <c r="V2435" s="23">
        <f t="shared" si="191"/>
        <v>-9.5955226122761104E-3</v>
      </c>
      <c r="W2435" s="24">
        <f>Parametros!$B$4*H2435+Parametros!$B$5*K2435*100+Parametros!$B$6*P2435+Parametros!$B$7*(1-L2435)*100</f>
        <v>82.98599999999999</v>
      </c>
      <c r="X2435" s="16">
        <f>INDEX('Tasa Referencia'!$B$2:$B$37,MATCH(B2435,'Tasa Referencia'!$A$2:$A$37,0))</f>
        <v>9.5200000000000007E-2</v>
      </c>
      <c r="Y2435" s="16">
        <f>INDEX('Catalogo Proveedores'!$N$2:$N$101,MATCH(A2435,'Catalogo Proveedores'!$A$2:$A$101,0))</f>
        <v>3.7600000000000001E-2</v>
      </c>
      <c r="Z2435" s="14">
        <v>-2.5500000000000002E-3</v>
      </c>
      <c r="AA2435" s="16">
        <f t="shared" si="192"/>
        <v>0.13025</v>
      </c>
      <c r="AB2435" s="25">
        <f t="shared" si="193"/>
        <v>1.0255467780367233E-2</v>
      </c>
      <c r="AC2435" s="23">
        <f t="shared" si="194"/>
        <v>-1.9850990392643344E-2</v>
      </c>
    </row>
    <row r="2436" spans="1:29" x14ac:dyDescent="0.3">
      <c r="A2436" s="4" t="s">
        <v>211</v>
      </c>
      <c r="B2436" s="18">
        <v>45597</v>
      </c>
      <c r="C2436" s="4" t="s">
        <v>281</v>
      </c>
      <c r="D2436" s="4">
        <v>11</v>
      </c>
      <c r="E2436" s="15">
        <v>1354112.35</v>
      </c>
      <c r="F2436" s="19">
        <v>1.1424000000000001</v>
      </c>
      <c r="G2436" s="20">
        <v>0</v>
      </c>
      <c r="H2436" s="4">
        <v>71.099999999999994</v>
      </c>
      <c r="I2436" s="4">
        <v>11</v>
      </c>
      <c r="J2436" s="4">
        <v>1</v>
      </c>
      <c r="K2436" s="21">
        <v>0.89849999999999997</v>
      </c>
      <c r="L2436" s="21">
        <v>0.1115</v>
      </c>
      <c r="M2436" s="4">
        <v>1</v>
      </c>
      <c r="N2436" s="4">
        <v>0</v>
      </c>
      <c r="O2436" s="4">
        <v>0</v>
      </c>
      <c r="P2436" s="4">
        <v>100</v>
      </c>
      <c r="Q2436" s="15">
        <v>3311.81</v>
      </c>
      <c r="R2436" s="15">
        <v>57721.2</v>
      </c>
      <c r="S2436" s="15">
        <v>14404.19</v>
      </c>
      <c r="T2436" s="15">
        <v>1482534.2</v>
      </c>
      <c r="U2436" s="22">
        <f t="shared" si="190"/>
        <v>1400741.1700000002</v>
      </c>
      <c r="V2436" s="23">
        <f t="shared" si="191"/>
        <v>5.5171091499946374E-2</v>
      </c>
      <c r="W2436" s="24">
        <f>Parametros!$B$4*H2436+Parametros!$B$5*K2436*100+Parametros!$B$6*P2436+Parametros!$B$7*(1-L2436)*100</f>
        <v>85.16749999999999</v>
      </c>
      <c r="X2436" s="16">
        <f>INDEX('Tasa Referencia'!$B$2:$B$37,MATCH(B2436,'Tasa Referencia'!$A$2:$A$37,0))</f>
        <v>9.5600000000000004E-2</v>
      </c>
      <c r="Y2436" s="16">
        <f>INDEX('Catalogo Proveedores'!$N$2:$N$101,MATCH(A2436,'Catalogo Proveedores'!$A$2:$A$101,0))</f>
        <v>3.7600000000000001E-2</v>
      </c>
      <c r="Z2436" s="14">
        <v>-4.0999999999999999E-4</v>
      </c>
      <c r="AA2436" s="16">
        <f t="shared" si="192"/>
        <v>0.13279000000000002</v>
      </c>
      <c r="AB2436" s="25">
        <f t="shared" si="193"/>
        <v>1.0444467973952598E-2</v>
      </c>
      <c r="AC2436" s="23">
        <f t="shared" si="194"/>
        <v>4.4726623525993776E-2</v>
      </c>
    </row>
    <row r="2437" spans="1:29" x14ac:dyDescent="0.3">
      <c r="A2437" s="4" t="s">
        <v>211</v>
      </c>
      <c r="B2437" s="18">
        <v>45627</v>
      </c>
      <c r="C2437" s="4" t="s">
        <v>281</v>
      </c>
      <c r="D2437" s="4">
        <v>12</v>
      </c>
      <c r="E2437" s="15">
        <v>1450670.11</v>
      </c>
      <c r="F2437" s="19">
        <v>1.1424000000000001</v>
      </c>
      <c r="G2437" s="20">
        <v>0</v>
      </c>
      <c r="H2437" s="4">
        <v>67.900000000000006</v>
      </c>
      <c r="I2437" s="4">
        <v>11</v>
      </c>
      <c r="J2437" s="4">
        <v>2</v>
      </c>
      <c r="K2437" s="21">
        <v>0.83560000000000001</v>
      </c>
      <c r="L2437" s="21">
        <v>0.15659999999999999</v>
      </c>
      <c r="M2437" s="4">
        <v>0</v>
      </c>
      <c r="N2437" s="4">
        <v>0</v>
      </c>
      <c r="O2437" s="4">
        <v>0</v>
      </c>
      <c r="P2437" s="4">
        <v>89.6</v>
      </c>
      <c r="Q2437" s="15">
        <v>0</v>
      </c>
      <c r="R2437" s="15">
        <v>76515.91</v>
      </c>
      <c r="S2437" s="15">
        <v>22181.15</v>
      </c>
      <c r="T2437" s="15">
        <v>1612005.49</v>
      </c>
      <c r="U2437" s="22">
        <f t="shared" si="190"/>
        <v>1505004.87</v>
      </c>
      <c r="V2437" s="23">
        <f t="shared" si="191"/>
        <v>6.6377329769515783E-2</v>
      </c>
      <c r="W2437" s="24">
        <f>Parametros!$B$4*H2437+Parametros!$B$5*K2437*100+Parametros!$B$6*P2437+Parametros!$B$7*(1-L2437)*100</f>
        <v>79.403999999999996</v>
      </c>
      <c r="X2437" s="16">
        <f>INDEX('Tasa Referencia'!$B$2:$B$37,MATCH(B2437,'Tasa Referencia'!$A$2:$A$37,0))</f>
        <v>9.2399999999999996E-2</v>
      </c>
      <c r="Y2437" s="16">
        <f>INDEX('Catalogo Proveedores'!$N$2:$N$101,MATCH(A2437,'Catalogo Proveedores'!$A$2:$A$101,0))</f>
        <v>3.7600000000000001E-2</v>
      </c>
      <c r="Z2437" s="14">
        <v>4.7499999999999999E-3</v>
      </c>
      <c r="AA2437" s="16">
        <f t="shared" si="192"/>
        <v>0.13475000000000001</v>
      </c>
      <c r="AB2437" s="25">
        <f t="shared" si="193"/>
        <v>1.0590045289225136E-2</v>
      </c>
      <c r="AC2437" s="23">
        <f t="shared" si="194"/>
        <v>5.5787284480290647E-2</v>
      </c>
    </row>
    <row r="2438" spans="1:29" x14ac:dyDescent="0.3">
      <c r="A2438" s="4" t="s">
        <v>211</v>
      </c>
      <c r="B2438" s="18">
        <v>45658</v>
      </c>
      <c r="C2438" s="4" t="s">
        <v>282</v>
      </c>
      <c r="D2438" s="4">
        <v>1</v>
      </c>
      <c r="E2438" s="15">
        <v>1427840.47</v>
      </c>
      <c r="F2438" s="19">
        <v>1.1424000000000001</v>
      </c>
      <c r="G2438" s="20">
        <v>0</v>
      </c>
      <c r="H2438" s="4">
        <v>68.599999999999994</v>
      </c>
      <c r="I2438" s="4">
        <v>9</v>
      </c>
      <c r="J2438" s="4">
        <v>2</v>
      </c>
      <c r="K2438" s="21">
        <v>0.80159999999999998</v>
      </c>
      <c r="L2438" s="21">
        <v>0.15909999999999999</v>
      </c>
      <c r="M2438" s="4">
        <v>0</v>
      </c>
      <c r="N2438" s="4">
        <v>0</v>
      </c>
      <c r="O2438" s="4">
        <v>0</v>
      </c>
      <c r="P2438" s="4">
        <v>93.7</v>
      </c>
      <c r="Q2438" s="15">
        <v>0</v>
      </c>
      <c r="R2438" s="15">
        <v>152969.24</v>
      </c>
      <c r="S2438" s="15">
        <v>22158.69</v>
      </c>
      <c r="T2438" s="15">
        <v>1507763.3</v>
      </c>
      <c r="U2438" s="22">
        <f t="shared" si="190"/>
        <v>1558651.02</v>
      </c>
      <c r="V2438" s="23">
        <f t="shared" si="191"/>
        <v>-3.3750469984247508E-2</v>
      </c>
      <c r="W2438" s="24">
        <f>Parametros!$B$4*H2438+Parametros!$B$5*K2438*100+Parametros!$B$6*P2438+Parametros!$B$7*(1-L2438)*100</f>
        <v>79.411500000000004</v>
      </c>
      <c r="X2438" s="16">
        <f>INDEX('Tasa Referencia'!$B$2:$B$37,MATCH(B2438,'Tasa Referencia'!$A$2:$A$37,0))</f>
        <v>8.8900000000000007E-2</v>
      </c>
      <c r="Y2438" s="16">
        <f>INDEX('Catalogo Proveedores'!$N$2:$N$101,MATCH(A2438,'Catalogo Proveedores'!$A$2:$A$101,0))</f>
        <v>3.7600000000000001E-2</v>
      </c>
      <c r="Z2438" s="14">
        <v>1.5299999999999999E-3</v>
      </c>
      <c r="AA2438" s="16">
        <f t="shared" si="192"/>
        <v>0.12803</v>
      </c>
      <c r="AB2438" s="25">
        <f t="shared" si="193"/>
        <v>1.0089959506985657E-2</v>
      </c>
      <c r="AC2438" s="23">
        <f t="shared" si="194"/>
        <v>-4.3840429491233165E-2</v>
      </c>
    </row>
    <row r="2439" spans="1:29" x14ac:dyDescent="0.3">
      <c r="A2439" s="4" t="s">
        <v>211</v>
      </c>
      <c r="B2439" s="18">
        <v>45689</v>
      </c>
      <c r="C2439" s="4" t="s">
        <v>282</v>
      </c>
      <c r="D2439" s="4">
        <v>2</v>
      </c>
      <c r="E2439" s="15">
        <v>1492433.74</v>
      </c>
      <c r="F2439" s="19">
        <v>1.1986000000000001</v>
      </c>
      <c r="G2439" s="20">
        <v>4.9200000000000001E-2</v>
      </c>
      <c r="H2439" s="4">
        <v>68.3</v>
      </c>
      <c r="I2439" s="4">
        <v>8</v>
      </c>
      <c r="J2439" s="4">
        <v>1</v>
      </c>
      <c r="K2439" s="21">
        <v>0.81720000000000004</v>
      </c>
      <c r="L2439" s="21">
        <v>0.11559999999999999</v>
      </c>
      <c r="M2439" s="4">
        <v>3</v>
      </c>
      <c r="N2439" s="4">
        <v>0</v>
      </c>
      <c r="O2439" s="4">
        <v>0</v>
      </c>
      <c r="P2439" s="4">
        <v>95.3</v>
      </c>
      <c r="Q2439" s="15">
        <v>34699.39</v>
      </c>
      <c r="R2439" s="15">
        <v>83125.73</v>
      </c>
      <c r="S2439" s="15">
        <v>16423.29</v>
      </c>
      <c r="T2439" s="15">
        <v>1661600.53</v>
      </c>
      <c r="U2439" s="22">
        <f t="shared" si="190"/>
        <v>1593835.5699999998</v>
      </c>
      <c r="V2439" s="23">
        <f t="shared" si="191"/>
        <v>4.0782943178286173E-2</v>
      </c>
      <c r="W2439" s="24">
        <f>Parametros!$B$4*H2439+Parametros!$B$5*K2439*100+Parametros!$B$6*P2439+Parametros!$B$7*(1-L2439)*100</f>
        <v>80.747</v>
      </c>
      <c r="X2439" s="16">
        <f>INDEX('Tasa Referencia'!$B$2:$B$37,MATCH(B2439,'Tasa Referencia'!$A$2:$A$37,0))</f>
        <v>8.8300000000000003E-2</v>
      </c>
      <c r="Y2439" s="16">
        <f>INDEX('Catalogo Proveedores'!$N$2:$N$101,MATCH(A2439,'Catalogo Proveedores'!$A$2:$A$101,0))</f>
        <v>3.7600000000000001E-2</v>
      </c>
      <c r="Z2439" s="14">
        <v>1.34E-3</v>
      </c>
      <c r="AA2439" s="16">
        <f t="shared" si="192"/>
        <v>0.12724000000000002</v>
      </c>
      <c r="AB2439" s="25">
        <f t="shared" si="193"/>
        <v>1.0030990380774707E-2</v>
      </c>
      <c r="AC2439" s="23">
        <f t="shared" si="194"/>
        <v>3.0751952797511466E-2</v>
      </c>
    </row>
    <row r="2440" spans="1:29" x14ac:dyDescent="0.3">
      <c r="A2440" s="4" t="s">
        <v>211</v>
      </c>
      <c r="B2440" s="18">
        <v>45717</v>
      </c>
      <c r="C2440" s="4" t="s">
        <v>282</v>
      </c>
      <c r="D2440" s="4">
        <v>3</v>
      </c>
      <c r="E2440" s="15">
        <v>1585173.96</v>
      </c>
      <c r="F2440" s="19">
        <v>1.1986000000000001</v>
      </c>
      <c r="G2440" s="20">
        <v>0</v>
      </c>
      <c r="H2440" s="4">
        <v>70.599999999999994</v>
      </c>
      <c r="I2440" s="4">
        <v>11</v>
      </c>
      <c r="J2440" s="4">
        <v>3</v>
      </c>
      <c r="K2440" s="21">
        <v>0.71840000000000004</v>
      </c>
      <c r="L2440" s="21">
        <v>9.8199999999999996E-2</v>
      </c>
      <c r="M2440" s="4">
        <v>1</v>
      </c>
      <c r="N2440" s="4">
        <v>0</v>
      </c>
      <c r="O2440" s="4">
        <v>0</v>
      </c>
      <c r="P2440" s="4">
        <v>92.5</v>
      </c>
      <c r="Q2440" s="15">
        <v>18672.97</v>
      </c>
      <c r="R2440" s="15">
        <v>74142</v>
      </c>
      <c r="S2440" s="15">
        <v>16862.87</v>
      </c>
      <c r="T2440" s="15">
        <v>1618822.11</v>
      </c>
      <c r="U2440" s="22">
        <f t="shared" si="190"/>
        <v>1661126.0599999998</v>
      </c>
      <c r="V2440" s="23">
        <f t="shared" si="191"/>
        <v>-2.6132550166367396E-2</v>
      </c>
      <c r="W2440" s="24">
        <f>Parametros!$B$4*H2440+Parametros!$B$5*K2440*100+Parametros!$B$6*P2440+Parametros!$B$7*(1-L2440)*100</f>
        <v>78.289000000000001</v>
      </c>
      <c r="X2440" s="16">
        <f>INDEX('Tasa Referencia'!$B$2:$B$37,MATCH(B2440,'Tasa Referencia'!$A$2:$A$37,0))</f>
        <v>8.6800000000000002E-2</v>
      </c>
      <c r="Y2440" s="16">
        <f>INDEX('Catalogo Proveedores'!$N$2:$N$101,MATCH(A2440,'Catalogo Proveedores'!$A$2:$A$101,0))</f>
        <v>3.7600000000000001E-2</v>
      </c>
      <c r="Z2440" s="14">
        <v>2.16E-3</v>
      </c>
      <c r="AA2440" s="16">
        <f t="shared" si="192"/>
        <v>0.12656000000000001</v>
      </c>
      <c r="AB2440" s="25">
        <f t="shared" si="193"/>
        <v>9.9802017995611614E-3</v>
      </c>
      <c r="AC2440" s="23">
        <f t="shared" si="194"/>
        <v>-3.6112751965928558E-2</v>
      </c>
    </row>
    <row r="2441" spans="1:29" x14ac:dyDescent="0.3">
      <c r="A2441" s="4" t="s">
        <v>211</v>
      </c>
      <c r="B2441" s="18">
        <v>45748</v>
      </c>
      <c r="C2441" s="4" t="s">
        <v>282</v>
      </c>
      <c r="D2441" s="4">
        <v>4</v>
      </c>
      <c r="E2441" s="15">
        <v>1497650.32</v>
      </c>
      <c r="F2441" s="19">
        <v>1.1986000000000001</v>
      </c>
      <c r="G2441" s="20">
        <v>0</v>
      </c>
      <c r="H2441" s="4">
        <v>68.599999999999994</v>
      </c>
      <c r="I2441" s="4">
        <v>7</v>
      </c>
      <c r="J2441" s="4">
        <v>1</v>
      </c>
      <c r="K2441" s="21">
        <v>0.85399999999999998</v>
      </c>
      <c r="L2441" s="21">
        <v>0.1842</v>
      </c>
      <c r="M2441" s="4">
        <v>0</v>
      </c>
      <c r="N2441" s="4">
        <v>0</v>
      </c>
      <c r="O2441" s="4">
        <v>0</v>
      </c>
      <c r="P2441" s="4">
        <v>94</v>
      </c>
      <c r="Q2441" s="15">
        <v>0</v>
      </c>
      <c r="R2441" s="15">
        <v>121331.34</v>
      </c>
      <c r="S2441" s="15">
        <v>25730.99</v>
      </c>
      <c r="T2441" s="15">
        <v>1621968.88</v>
      </c>
      <c r="U2441" s="22">
        <f t="shared" si="190"/>
        <v>1593250.6700000002</v>
      </c>
      <c r="V2441" s="23">
        <f t="shared" si="191"/>
        <v>1.7705771272257538E-2</v>
      </c>
      <c r="W2441" s="24">
        <f>Parametros!$B$4*H2441+Parametros!$B$5*K2441*100+Parametros!$B$6*P2441+Parametros!$B$7*(1-L2441)*100</f>
        <v>80.666999999999987</v>
      </c>
      <c r="X2441" s="16">
        <f>INDEX('Tasa Referencia'!$B$2:$B$37,MATCH(B2441,'Tasa Referencia'!$A$2:$A$37,0))</f>
        <v>8.4000000000000005E-2</v>
      </c>
      <c r="Y2441" s="16">
        <f>INDEX('Catalogo Proveedores'!$N$2:$N$101,MATCH(A2441,'Catalogo Proveedores'!$A$2:$A$101,0))</f>
        <v>3.7600000000000001E-2</v>
      </c>
      <c r="Z2441" s="14">
        <v>-1.14E-3</v>
      </c>
      <c r="AA2441" s="16">
        <f t="shared" si="192"/>
        <v>0.12046000000000001</v>
      </c>
      <c r="AB2441" s="25">
        <f t="shared" si="193"/>
        <v>9.5233373879879402E-3</v>
      </c>
      <c r="AC2441" s="23">
        <f t="shared" si="194"/>
        <v>8.1824338842695979E-3</v>
      </c>
    </row>
    <row r="2442" spans="1:29" x14ac:dyDescent="0.3">
      <c r="A2442" s="4" t="s">
        <v>211</v>
      </c>
      <c r="B2442" s="18">
        <v>45778</v>
      </c>
      <c r="C2442" s="4" t="s">
        <v>282</v>
      </c>
      <c r="D2442" s="4">
        <v>5</v>
      </c>
      <c r="E2442" s="15">
        <v>1758622.33</v>
      </c>
      <c r="F2442" s="19">
        <v>1.242</v>
      </c>
      <c r="G2442" s="20">
        <v>3.6299999999999999E-2</v>
      </c>
      <c r="H2442" s="4">
        <v>68.599999999999994</v>
      </c>
      <c r="I2442" s="4">
        <v>5</v>
      </c>
      <c r="J2442" s="4">
        <v>1</v>
      </c>
      <c r="K2442" s="21">
        <v>0.88380000000000003</v>
      </c>
      <c r="L2442" s="21">
        <v>0.16089999999999999</v>
      </c>
      <c r="M2442" s="4">
        <v>2</v>
      </c>
      <c r="N2442" s="4">
        <v>1</v>
      </c>
      <c r="O2442" s="4">
        <v>10.3</v>
      </c>
      <c r="P2442" s="4">
        <v>94.5</v>
      </c>
      <c r="Q2442" s="15">
        <v>63689.35</v>
      </c>
      <c r="R2442" s="15">
        <v>186193.66</v>
      </c>
      <c r="S2442" s="15">
        <v>26520.77</v>
      </c>
      <c r="T2442" s="15">
        <v>1898034.39</v>
      </c>
      <c r="U2442" s="22">
        <f t="shared" si="190"/>
        <v>1981984.57</v>
      </c>
      <c r="V2442" s="23">
        <f t="shared" si="191"/>
        <v>-4.4230062659718287E-2</v>
      </c>
      <c r="W2442" s="24">
        <f>Parametros!$B$4*H2442+Parametros!$B$5*K2442*100+Parametros!$B$6*P2442+Parametros!$B$7*(1-L2442)*100</f>
        <v>82.010500000000008</v>
      </c>
      <c r="X2442" s="16">
        <f>INDEX('Tasa Referencia'!$B$2:$B$37,MATCH(B2442,'Tasa Referencia'!$A$2:$A$37,0))</f>
        <v>8.1699999999999995E-2</v>
      </c>
      <c r="Y2442" s="16">
        <f>INDEX('Catalogo Proveedores'!$N$2:$N$101,MATCH(A2442,'Catalogo Proveedores'!$A$2:$A$101,0))</f>
        <v>3.7600000000000001E-2</v>
      </c>
      <c r="Z2442" s="14">
        <v>1.16E-3</v>
      </c>
      <c r="AA2442" s="16">
        <f t="shared" si="192"/>
        <v>0.12045999999999998</v>
      </c>
      <c r="AB2442" s="25">
        <f t="shared" si="193"/>
        <v>9.5233373879879402E-3</v>
      </c>
      <c r="AC2442" s="23">
        <f t="shared" si="194"/>
        <v>-5.3753400047706228E-2</v>
      </c>
    </row>
    <row r="2443" spans="1:29" x14ac:dyDescent="0.3">
      <c r="A2443" s="4" t="s">
        <v>211</v>
      </c>
      <c r="B2443" s="18">
        <v>45809</v>
      </c>
      <c r="C2443" s="4" t="s">
        <v>282</v>
      </c>
      <c r="D2443" s="4">
        <v>6</v>
      </c>
      <c r="E2443" s="15">
        <v>1516612.49</v>
      </c>
      <c r="F2443" s="19">
        <v>1.242</v>
      </c>
      <c r="G2443" s="20">
        <v>0</v>
      </c>
      <c r="H2443" s="4">
        <v>70.599999999999994</v>
      </c>
      <c r="I2443" s="4">
        <v>9</v>
      </c>
      <c r="J2443" s="4">
        <v>2</v>
      </c>
      <c r="K2443" s="21">
        <v>0.8165</v>
      </c>
      <c r="L2443" s="21">
        <v>0.13980000000000001</v>
      </c>
      <c r="M2443" s="4">
        <v>0</v>
      </c>
      <c r="N2443" s="4">
        <v>0</v>
      </c>
      <c r="O2443" s="4">
        <v>0</v>
      </c>
      <c r="P2443" s="4">
        <v>98.5</v>
      </c>
      <c r="Q2443" s="15">
        <v>0</v>
      </c>
      <c r="R2443" s="15">
        <v>69706.429999999993</v>
      </c>
      <c r="S2443" s="15">
        <v>20900.509999999998</v>
      </c>
      <c r="T2443" s="15">
        <v>1586124.29</v>
      </c>
      <c r="U2443" s="22">
        <f t="shared" si="190"/>
        <v>1565418.41</v>
      </c>
      <c r="V2443" s="23">
        <f t="shared" si="191"/>
        <v>1.3054386803445348E-2</v>
      </c>
      <c r="W2443" s="24">
        <f>Parametros!$B$4*H2443+Parametros!$B$5*K2443*100+Parametros!$B$6*P2443+Parametros!$B$7*(1-L2443)*100</f>
        <v>81.807999999999993</v>
      </c>
      <c r="X2443" s="16">
        <f>INDEX('Tasa Referencia'!$B$2:$B$37,MATCH(B2443,'Tasa Referencia'!$A$2:$A$37,0))</f>
        <v>8.1600000000000006E-2</v>
      </c>
      <c r="Y2443" s="16">
        <f>INDEX('Catalogo Proveedores'!$N$2:$N$101,MATCH(A2443,'Catalogo Proveedores'!$A$2:$A$101,0))</f>
        <v>3.7600000000000001E-2</v>
      </c>
      <c r="Z2443" s="14">
        <v>3.9199999999999999E-3</v>
      </c>
      <c r="AA2443" s="16">
        <f t="shared" si="192"/>
        <v>0.12312000000000001</v>
      </c>
      <c r="AB2443" s="25">
        <f t="shared" si="193"/>
        <v>9.7228398695397011E-3</v>
      </c>
      <c r="AC2443" s="23">
        <f t="shared" si="194"/>
        <v>3.3315469339056467E-3</v>
      </c>
    </row>
    <row r="2444" spans="1:29" x14ac:dyDescent="0.3">
      <c r="A2444" s="4" t="s">
        <v>211</v>
      </c>
      <c r="B2444" s="18">
        <v>45839</v>
      </c>
      <c r="C2444" s="4" t="s">
        <v>282</v>
      </c>
      <c r="D2444" s="4">
        <v>7</v>
      </c>
      <c r="E2444" s="15">
        <v>1696503.65</v>
      </c>
      <c r="F2444" s="19">
        <v>1.242</v>
      </c>
      <c r="G2444" s="20">
        <v>0</v>
      </c>
      <c r="H2444" s="4">
        <v>73.5</v>
      </c>
      <c r="I2444" s="4">
        <v>11</v>
      </c>
      <c r="J2444" s="4">
        <v>1</v>
      </c>
      <c r="K2444" s="21">
        <v>0.88900000000000001</v>
      </c>
      <c r="L2444" s="21">
        <v>0.1467</v>
      </c>
      <c r="M2444" s="4">
        <v>0</v>
      </c>
      <c r="N2444" s="4">
        <v>1</v>
      </c>
      <c r="O2444" s="4">
        <v>3.9</v>
      </c>
      <c r="P2444" s="4">
        <v>92</v>
      </c>
      <c r="Q2444" s="15">
        <v>15937.46</v>
      </c>
      <c r="R2444" s="15">
        <v>94983.72</v>
      </c>
      <c r="S2444" s="15">
        <v>23416.71</v>
      </c>
      <c r="T2444" s="15">
        <v>1828398.07</v>
      </c>
      <c r="U2444" s="22">
        <f t="shared" si="190"/>
        <v>1784008.1199999999</v>
      </c>
      <c r="V2444" s="23">
        <f t="shared" si="191"/>
        <v>2.4278055598691475E-2</v>
      </c>
      <c r="W2444" s="24">
        <f>Parametros!$B$4*H2444+Parametros!$B$5*K2444*100+Parametros!$B$6*P2444+Parametros!$B$7*(1-L2444)*100</f>
        <v>83.594499999999996</v>
      </c>
      <c r="X2444" s="16">
        <f>INDEX('Tasa Referencia'!$B$2:$B$37,MATCH(B2444,'Tasa Referencia'!$A$2:$A$37,0))</f>
        <v>8.0699999999999994E-2</v>
      </c>
      <c r="Y2444" s="16">
        <f>INDEX('Catalogo Proveedores'!$N$2:$N$101,MATCH(A2444,'Catalogo Proveedores'!$A$2:$A$101,0))</f>
        <v>3.7600000000000001E-2</v>
      </c>
      <c r="Z2444" s="14">
        <v>3.0999999999999999E-3</v>
      </c>
      <c r="AA2444" s="16">
        <f t="shared" si="192"/>
        <v>0.12139999999999999</v>
      </c>
      <c r="AB2444" s="25">
        <f t="shared" si="193"/>
        <v>9.5938878201495825E-3</v>
      </c>
      <c r="AC2444" s="23">
        <f t="shared" si="194"/>
        <v>1.4684167778541892E-2</v>
      </c>
    </row>
    <row r="2445" spans="1:29" x14ac:dyDescent="0.3">
      <c r="A2445" s="4" t="s">
        <v>211</v>
      </c>
      <c r="B2445" s="18">
        <v>45870</v>
      </c>
      <c r="C2445" s="4" t="s">
        <v>282</v>
      </c>
      <c r="D2445" s="4">
        <v>8</v>
      </c>
      <c r="E2445" s="15">
        <v>1411634.46</v>
      </c>
      <c r="F2445" s="19">
        <v>1.242</v>
      </c>
      <c r="G2445" s="20">
        <v>0</v>
      </c>
      <c r="H2445" s="4">
        <v>76.599999999999994</v>
      </c>
      <c r="I2445" s="4">
        <v>8</v>
      </c>
      <c r="J2445" s="4">
        <v>1</v>
      </c>
      <c r="K2445" s="21">
        <v>0.88560000000000005</v>
      </c>
      <c r="L2445" s="21">
        <v>6.4699999999999994E-2</v>
      </c>
      <c r="M2445" s="4">
        <v>2</v>
      </c>
      <c r="N2445" s="4">
        <v>0</v>
      </c>
      <c r="O2445" s="4">
        <v>0</v>
      </c>
      <c r="P2445" s="4">
        <v>94.7</v>
      </c>
      <c r="Q2445" s="15">
        <v>9606.7099999999991</v>
      </c>
      <c r="R2445" s="15">
        <v>27823.37</v>
      </c>
      <c r="S2445" s="15">
        <v>9064.3799999999992</v>
      </c>
      <c r="T2445" s="15">
        <v>1540917.08</v>
      </c>
      <c r="U2445" s="22">
        <f t="shared" si="190"/>
        <v>1440000.1600000001</v>
      </c>
      <c r="V2445" s="23">
        <f t="shared" si="191"/>
        <v>6.5491466938636264E-2</v>
      </c>
      <c r="W2445" s="24">
        <f>Parametros!$B$4*H2445+Parametros!$B$5*K2445*100+Parametros!$B$6*P2445+Parametros!$B$7*(1-L2445)*100</f>
        <v>86.347499999999997</v>
      </c>
      <c r="X2445" s="16">
        <f>INDEX('Tasa Referencia'!$B$2:$B$37,MATCH(B2445,'Tasa Referencia'!$A$2:$A$37,0))</f>
        <v>7.7399999999999997E-2</v>
      </c>
      <c r="Y2445" s="16">
        <f>INDEX('Catalogo Proveedores'!$N$2:$N$101,MATCH(A2445,'Catalogo Proveedores'!$A$2:$A$101,0))</f>
        <v>3.7600000000000001E-2</v>
      </c>
      <c r="Z2445" s="14">
        <v>-1.57E-3</v>
      </c>
      <c r="AA2445" s="16">
        <f t="shared" si="192"/>
        <v>0.11342999999999999</v>
      </c>
      <c r="AB2445" s="25">
        <f t="shared" si="193"/>
        <v>8.9939833880152698E-3</v>
      </c>
      <c r="AC2445" s="23">
        <f t="shared" si="194"/>
        <v>5.6497483550620994E-2</v>
      </c>
    </row>
    <row r="2446" spans="1:29" x14ac:dyDescent="0.3">
      <c r="A2446" s="4" t="s">
        <v>211</v>
      </c>
      <c r="B2446" s="18">
        <v>45901</v>
      </c>
      <c r="C2446" s="4" t="s">
        <v>282</v>
      </c>
      <c r="D2446" s="4">
        <v>9</v>
      </c>
      <c r="E2446" s="15">
        <v>1607730.19</v>
      </c>
      <c r="F2446" s="19">
        <v>1.242</v>
      </c>
      <c r="G2446" s="20">
        <v>0</v>
      </c>
      <c r="H2446" s="4">
        <v>78.2</v>
      </c>
      <c r="I2446" s="4">
        <v>8</v>
      </c>
      <c r="J2446" s="4">
        <v>1</v>
      </c>
      <c r="K2446" s="21">
        <v>0.8548</v>
      </c>
      <c r="L2446" s="21">
        <v>0.1104</v>
      </c>
      <c r="M2446" s="4">
        <v>1</v>
      </c>
      <c r="N2446" s="4">
        <v>0</v>
      </c>
      <c r="O2446" s="4">
        <v>0</v>
      </c>
      <c r="P2446" s="4">
        <v>91.5</v>
      </c>
      <c r="Q2446" s="15">
        <v>13944.08</v>
      </c>
      <c r="R2446" s="15">
        <v>108209.51</v>
      </c>
      <c r="S2446" s="15">
        <v>16943.96</v>
      </c>
      <c r="T2446" s="15">
        <v>1837805.22</v>
      </c>
      <c r="U2446" s="22">
        <f t="shared" si="190"/>
        <v>1712939.82</v>
      </c>
      <c r="V2446" s="23">
        <f t="shared" si="191"/>
        <v>6.7942673489631233E-2</v>
      </c>
      <c r="W2446" s="24">
        <f>Parametros!$B$4*H2446+Parametros!$B$5*K2446*100+Parametros!$B$6*P2446+Parametros!$B$7*(1-L2446)*100</f>
        <v>84.657999999999987</v>
      </c>
      <c r="X2446" s="16">
        <f>INDEX('Tasa Referencia'!$B$2:$B$37,MATCH(B2446,'Tasa Referencia'!$A$2:$A$37,0))</f>
        <v>7.4899999999999994E-2</v>
      </c>
      <c r="Y2446" s="16">
        <f>INDEX('Catalogo Proveedores'!$N$2:$N$101,MATCH(A2446,'Catalogo Proveedores'!$A$2:$A$101,0))</f>
        <v>3.7600000000000001E-2</v>
      </c>
      <c r="Z2446" s="14">
        <v>-2.64E-3</v>
      </c>
      <c r="AA2446" s="16">
        <f t="shared" si="192"/>
        <v>0.10985999999999999</v>
      </c>
      <c r="AB2446" s="25">
        <f t="shared" si="193"/>
        <v>8.7239908950551559E-3</v>
      </c>
      <c r="AC2446" s="23">
        <f t="shared" si="194"/>
        <v>5.9218682594576078E-2</v>
      </c>
    </row>
    <row r="2447" spans="1:29" x14ac:dyDescent="0.3">
      <c r="A2447" s="4" t="s">
        <v>211</v>
      </c>
      <c r="B2447" s="18">
        <v>45931</v>
      </c>
      <c r="C2447" s="4" t="s">
        <v>282</v>
      </c>
      <c r="D2447" s="4">
        <v>10</v>
      </c>
      <c r="E2447" s="15">
        <v>1441772.1</v>
      </c>
      <c r="F2447" s="19">
        <v>1.242</v>
      </c>
      <c r="G2447" s="20">
        <v>0</v>
      </c>
      <c r="H2447" s="4">
        <v>76.5</v>
      </c>
      <c r="I2447" s="4">
        <v>8</v>
      </c>
      <c r="J2447" s="4">
        <v>1</v>
      </c>
      <c r="K2447" s="21">
        <v>0.87180000000000002</v>
      </c>
      <c r="L2447" s="21">
        <v>8.1699999999999995E-2</v>
      </c>
      <c r="M2447" s="4">
        <v>0</v>
      </c>
      <c r="N2447" s="4">
        <v>1</v>
      </c>
      <c r="O2447" s="4">
        <v>7</v>
      </c>
      <c r="P2447" s="4">
        <v>94.5</v>
      </c>
      <c r="Q2447" s="15">
        <v>52452.29</v>
      </c>
      <c r="R2447" s="15">
        <v>61386.43</v>
      </c>
      <c r="S2447" s="15">
        <v>11468.94</v>
      </c>
      <c r="T2447" s="15">
        <v>1580154.51</v>
      </c>
      <c r="U2447" s="22">
        <f t="shared" si="190"/>
        <v>1544141.8800000001</v>
      </c>
      <c r="V2447" s="23">
        <f t="shared" si="191"/>
        <v>2.279057508116715E-2</v>
      </c>
      <c r="W2447" s="24">
        <f>Parametros!$B$4*H2447+Parametros!$B$5*K2447*100+Parametros!$B$6*P2447+Parametros!$B$7*(1-L2447)*100</f>
        <v>85.603500000000011</v>
      </c>
      <c r="X2447" s="16">
        <f>INDEX('Tasa Referencia'!$B$2:$B$37,MATCH(B2447,'Tasa Referencia'!$A$2:$A$37,0))</f>
        <v>7.4300000000000005E-2</v>
      </c>
      <c r="Y2447" s="16">
        <f>INDEX('Catalogo Proveedores'!$N$2:$N$101,MATCH(A2447,'Catalogo Proveedores'!$A$2:$A$101,0))</f>
        <v>3.7600000000000001E-2</v>
      </c>
      <c r="Z2447" s="14">
        <v>-1.5200000000000001E-3</v>
      </c>
      <c r="AA2447" s="16">
        <f t="shared" si="192"/>
        <v>0.11038000000000001</v>
      </c>
      <c r="AB2447" s="25">
        <f t="shared" si="193"/>
        <v>8.763367022754931E-3</v>
      </c>
      <c r="AC2447" s="23">
        <f t="shared" si="194"/>
        <v>1.4027208058412219E-2</v>
      </c>
    </row>
    <row r="2448" spans="1:29" x14ac:dyDescent="0.3">
      <c r="A2448" s="4" t="s">
        <v>211</v>
      </c>
      <c r="B2448" s="18">
        <v>45962</v>
      </c>
      <c r="C2448" s="4" t="s">
        <v>282</v>
      </c>
      <c r="D2448" s="4">
        <v>11</v>
      </c>
      <c r="E2448" s="15">
        <v>1393747.17</v>
      </c>
      <c r="F2448" s="19">
        <v>1.242</v>
      </c>
      <c r="G2448" s="20">
        <v>0</v>
      </c>
      <c r="H2448" s="4">
        <v>80</v>
      </c>
      <c r="I2448" s="4">
        <v>8</v>
      </c>
      <c r="J2448" s="4">
        <v>2</v>
      </c>
      <c r="K2448" s="21">
        <v>0.77900000000000003</v>
      </c>
      <c r="L2448" s="21">
        <v>0.10920000000000001</v>
      </c>
      <c r="M2448" s="4">
        <v>0</v>
      </c>
      <c r="N2448" s="4">
        <v>0</v>
      </c>
      <c r="O2448" s="4">
        <v>0</v>
      </c>
      <c r="P2448" s="4">
        <v>89.8</v>
      </c>
      <c r="Q2448" s="15">
        <v>0</v>
      </c>
      <c r="R2448" s="15">
        <v>77225.86</v>
      </c>
      <c r="S2448" s="15">
        <v>15368.84</v>
      </c>
      <c r="T2448" s="15">
        <v>1488164.46</v>
      </c>
      <c r="U2448" s="22">
        <f t="shared" si="190"/>
        <v>1455604.19</v>
      </c>
      <c r="V2448" s="23">
        <f t="shared" si="191"/>
        <v>2.1879483669432626E-2</v>
      </c>
      <c r="W2448" s="24">
        <f>Parametros!$B$4*H2448+Parametros!$B$5*K2448*100+Parametros!$B$6*P2448+Parametros!$B$7*(1-L2448)*100</f>
        <v>82.691999999999993</v>
      </c>
      <c r="X2448" s="16">
        <f>INDEX('Tasa Referencia'!$B$2:$B$37,MATCH(B2448,'Tasa Referencia'!$A$2:$A$37,0))</f>
        <v>7.2800000000000004E-2</v>
      </c>
      <c r="Y2448" s="16">
        <f>INDEX('Catalogo Proveedores'!$N$2:$N$101,MATCH(A2448,'Catalogo Proveedores'!$A$2:$A$101,0))</f>
        <v>3.7600000000000001E-2</v>
      </c>
      <c r="Z2448" s="14">
        <v>-3.65E-3</v>
      </c>
      <c r="AA2448" s="16">
        <f t="shared" si="192"/>
        <v>0.10675</v>
      </c>
      <c r="AB2448" s="25">
        <f t="shared" si="193"/>
        <v>8.4881377300876082E-3</v>
      </c>
      <c r="AC2448" s="23">
        <f t="shared" si="194"/>
        <v>1.3391345939345017E-2</v>
      </c>
    </row>
    <row r="2449" spans="1:29" x14ac:dyDescent="0.3">
      <c r="A2449" s="4" t="s">
        <v>211</v>
      </c>
      <c r="B2449" s="18">
        <v>45992</v>
      </c>
      <c r="C2449" s="4" t="s">
        <v>282</v>
      </c>
      <c r="D2449" s="4">
        <v>12</v>
      </c>
      <c r="E2449" s="15">
        <v>1293840.6100000001</v>
      </c>
      <c r="F2449" s="19">
        <v>1.242</v>
      </c>
      <c r="G2449" s="20">
        <v>0</v>
      </c>
      <c r="H2449" s="4">
        <v>82</v>
      </c>
      <c r="I2449" s="4">
        <v>8</v>
      </c>
      <c r="J2449" s="4">
        <v>1</v>
      </c>
      <c r="K2449" s="21">
        <v>0.84750000000000003</v>
      </c>
      <c r="L2449" s="21">
        <v>7.8399999999999997E-2</v>
      </c>
      <c r="M2449" s="4">
        <v>1</v>
      </c>
      <c r="N2449" s="4">
        <v>0</v>
      </c>
      <c r="O2449" s="4">
        <v>0</v>
      </c>
      <c r="P2449" s="4">
        <v>95.7</v>
      </c>
      <c r="Q2449" s="15">
        <v>69892.06</v>
      </c>
      <c r="R2449" s="15">
        <v>36969.25</v>
      </c>
      <c r="S2449" s="15">
        <v>9902.49</v>
      </c>
      <c r="T2449" s="15">
        <v>1408172.13</v>
      </c>
      <c r="U2449" s="22">
        <f t="shared" si="190"/>
        <v>1390799.4300000002</v>
      </c>
      <c r="V2449" s="23">
        <f t="shared" si="191"/>
        <v>1.2337057118151971E-2</v>
      </c>
      <c r="W2449" s="24">
        <f>Parametros!$B$4*H2449+Parametros!$B$5*K2449*100+Parametros!$B$6*P2449+Parametros!$B$7*(1-L2449)*100</f>
        <v>87.088999999999999</v>
      </c>
      <c r="X2449" s="16">
        <f>INDEX('Tasa Referencia'!$B$2:$B$37,MATCH(B2449,'Tasa Referencia'!$A$2:$A$37,0))</f>
        <v>6.9599999999999995E-2</v>
      </c>
      <c r="Y2449" s="16">
        <f>INDEX('Catalogo Proveedores'!$N$2:$N$101,MATCH(A2449,'Catalogo Proveedores'!$A$2:$A$101,0))</f>
        <v>3.7600000000000001E-2</v>
      </c>
      <c r="Z2449" s="14">
        <v>-3.2599999999999999E-3</v>
      </c>
      <c r="AA2449" s="16">
        <f t="shared" si="192"/>
        <v>0.10393999999999999</v>
      </c>
      <c r="AB2449" s="25">
        <f t="shared" si="193"/>
        <v>8.2745126447654194E-3</v>
      </c>
      <c r="AC2449" s="23">
        <f t="shared" si="194"/>
        <v>4.0625444733865517E-3</v>
      </c>
    </row>
    <row r="2450" spans="1:29" x14ac:dyDescent="0.3">
      <c r="A2450" s="4" t="s">
        <v>213</v>
      </c>
      <c r="B2450" s="18">
        <v>44927</v>
      </c>
      <c r="C2450" s="4" t="s">
        <v>279</v>
      </c>
      <c r="D2450" s="4">
        <v>1</v>
      </c>
      <c r="E2450" s="15">
        <v>3348088.22</v>
      </c>
      <c r="F2450" s="19">
        <v>1</v>
      </c>
      <c r="G2450" s="20">
        <v>0</v>
      </c>
      <c r="H2450" s="4">
        <v>94</v>
      </c>
      <c r="I2450" s="4">
        <v>22</v>
      </c>
      <c r="J2450" s="4">
        <v>3</v>
      </c>
      <c r="K2450" s="21">
        <v>0.86050000000000004</v>
      </c>
      <c r="L2450" s="21">
        <v>2.9899999999999999E-2</v>
      </c>
      <c r="M2450" s="4">
        <v>2</v>
      </c>
      <c r="N2450" s="4">
        <v>0</v>
      </c>
      <c r="O2450" s="4">
        <v>0</v>
      </c>
      <c r="P2450" s="4">
        <v>96.1</v>
      </c>
      <c r="Q2450" s="15">
        <v>18066.919999999998</v>
      </c>
      <c r="R2450" s="15">
        <v>44226.49</v>
      </c>
      <c r="S2450" s="15">
        <v>50075.41</v>
      </c>
      <c r="T2450" s="15">
        <v>3519183.61</v>
      </c>
      <c r="U2450" s="22">
        <f t="shared" si="190"/>
        <v>3360306.22</v>
      </c>
      <c r="V2450" s="23">
        <f t="shared" si="191"/>
        <v>4.51460928462325E-2</v>
      </c>
      <c r="W2450" s="24">
        <f>Parametros!$B$4*H2450+Parametros!$B$5*K2450*100+Parametros!$B$6*P2450+Parametros!$B$7*(1-L2450)*100</f>
        <v>92.486500000000007</v>
      </c>
      <c r="X2450" s="16">
        <f>INDEX('Tasa Referencia'!$B$2:$B$37,MATCH(B2450,'Tasa Referencia'!$A$2:$A$37,0))</f>
        <v>0.1125</v>
      </c>
      <c r="Y2450" s="16">
        <f>INDEX('Catalogo Proveedores'!$N$2:$N$101,MATCH(A2450,'Catalogo Proveedores'!$A$2:$A$101,0))</f>
        <v>3.9599999999999996E-2</v>
      </c>
      <c r="Z2450" s="14">
        <v>8.5999999999999998E-4</v>
      </c>
      <c r="AA2450" s="16">
        <f t="shared" si="192"/>
        <v>0.15296000000000001</v>
      </c>
      <c r="AB2450" s="25">
        <f t="shared" si="193"/>
        <v>1.193166685484881E-2</v>
      </c>
      <c r="AC2450" s="23">
        <f t="shared" si="194"/>
        <v>3.3214425991383689E-2</v>
      </c>
    </row>
    <row r="2451" spans="1:29" x14ac:dyDescent="0.3">
      <c r="A2451" s="4" t="s">
        <v>213</v>
      </c>
      <c r="B2451" s="18">
        <v>44958</v>
      </c>
      <c r="C2451" s="4" t="s">
        <v>279</v>
      </c>
      <c r="D2451" s="4">
        <v>2</v>
      </c>
      <c r="E2451" s="15">
        <v>3658023.58</v>
      </c>
      <c r="F2451" s="19">
        <v>1</v>
      </c>
      <c r="G2451" s="20">
        <v>0</v>
      </c>
      <c r="H2451" s="4">
        <v>94.1</v>
      </c>
      <c r="I2451" s="4">
        <v>15</v>
      </c>
      <c r="J2451" s="4">
        <v>2</v>
      </c>
      <c r="K2451" s="21">
        <v>0.84389999999999998</v>
      </c>
      <c r="L2451" s="21">
        <v>2.8000000000000001E-2</v>
      </c>
      <c r="M2451" s="4">
        <v>3</v>
      </c>
      <c r="N2451" s="4">
        <v>0</v>
      </c>
      <c r="O2451" s="4">
        <v>0</v>
      </c>
      <c r="P2451" s="4">
        <v>99</v>
      </c>
      <c r="Q2451" s="15">
        <v>88215.16</v>
      </c>
      <c r="R2451" s="15">
        <v>33769.39</v>
      </c>
      <c r="S2451" s="15">
        <v>45353.14</v>
      </c>
      <c r="T2451" s="15">
        <v>3990482.57</v>
      </c>
      <c r="U2451" s="22">
        <f t="shared" si="190"/>
        <v>3734654.99</v>
      </c>
      <c r="V2451" s="23">
        <f t="shared" si="191"/>
        <v>6.4109434263234885E-2</v>
      </c>
      <c r="W2451" s="24">
        <f>Parametros!$B$4*H2451+Parametros!$B$5*K2451*100+Parametros!$B$6*P2451+Parametros!$B$7*(1-L2451)*100</f>
        <v>92.631999999999991</v>
      </c>
      <c r="X2451" s="16">
        <f>INDEX('Tasa Referencia'!$B$2:$B$37,MATCH(B2451,'Tasa Referencia'!$A$2:$A$37,0))</f>
        <v>0.11409999999999999</v>
      </c>
      <c r="Y2451" s="16">
        <f>INDEX('Catalogo Proveedores'!$N$2:$N$101,MATCH(A2451,'Catalogo Proveedores'!$A$2:$A$101,0))</f>
        <v>3.9599999999999996E-2</v>
      </c>
      <c r="Z2451" s="14">
        <v>-4.0800000000000003E-3</v>
      </c>
      <c r="AA2451" s="16">
        <f t="shared" si="192"/>
        <v>0.14962</v>
      </c>
      <c r="AB2451" s="25">
        <f t="shared" si="193"/>
        <v>1.1687053883211895E-2</v>
      </c>
      <c r="AC2451" s="23">
        <f t="shared" si="194"/>
        <v>5.242238038002299E-2</v>
      </c>
    </row>
    <row r="2452" spans="1:29" x14ac:dyDescent="0.3">
      <c r="A2452" s="4" t="s">
        <v>213</v>
      </c>
      <c r="B2452" s="18">
        <v>44986</v>
      </c>
      <c r="C2452" s="4" t="s">
        <v>279</v>
      </c>
      <c r="D2452" s="4">
        <v>3</v>
      </c>
      <c r="E2452" s="15">
        <v>3849348.54</v>
      </c>
      <c r="F2452" s="19">
        <v>1</v>
      </c>
      <c r="G2452" s="20">
        <v>0</v>
      </c>
      <c r="H2452" s="4">
        <v>92.8</v>
      </c>
      <c r="I2452" s="4">
        <v>18</v>
      </c>
      <c r="J2452" s="4">
        <v>4</v>
      </c>
      <c r="K2452" s="21">
        <v>0.7823</v>
      </c>
      <c r="L2452" s="21">
        <v>2.4400000000000002E-2</v>
      </c>
      <c r="M2452" s="4">
        <v>1</v>
      </c>
      <c r="N2452" s="4">
        <v>0</v>
      </c>
      <c r="O2452" s="4">
        <v>0</v>
      </c>
      <c r="P2452" s="4">
        <v>94.8</v>
      </c>
      <c r="Q2452" s="15">
        <v>12898.17</v>
      </c>
      <c r="R2452" s="15">
        <v>44374.49</v>
      </c>
      <c r="S2452" s="15">
        <v>58997.11</v>
      </c>
      <c r="T2452" s="15">
        <v>4017713.49</v>
      </c>
      <c r="U2452" s="22">
        <f t="shared" si="190"/>
        <v>3847624.0900000003</v>
      </c>
      <c r="V2452" s="23">
        <f t="shared" si="191"/>
        <v>4.2334875401978923E-2</v>
      </c>
      <c r="W2452" s="24">
        <f>Parametros!$B$4*H2452+Parametros!$B$5*K2452*100+Parametros!$B$6*P2452+Parametros!$B$7*(1-L2452)*100</f>
        <v>89.542999999999992</v>
      </c>
      <c r="X2452" s="16">
        <f>INDEX('Tasa Referencia'!$B$2:$B$37,MATCH(B2452,'Tasa Referencia'!$A$2:$A$37,0))</f>
        <v>0.114</v>
      </c>
      <c r="Y2452" s="16">
        <f>INDEX('Catalogo Proveedores'!$N$2:$N$101,MATCH(A2452,'Catalogo Proveedores'!$A$2:$A$101,0))</f>
        <v>3.9599999999999996E-2</v>
      </c>
      <c r="Z2452" s="14">
        <v>-3.1199999999999999E-3</v>
      </c>
      <c r="AA2452" s="16">
        <f t="shared" si="192"/>
        <v>0.15048</v>
      </c>
      <c r="AB2452" s="25">
        <f t="shared" si="193"/>
        <v>1.1750100273698605E-2</v>
      </c>
      <c r="AC2452" s="23">
        <f t="shared" si="194"/>
        <v>3.0584775128280318E-2</v>
      </c>
    </row>
    <row r="2453" spans="1:29" x14ac:dyDescent="0.3">
      <c r="A2453" s="4" t="s">
        <v>213</v>
      </c>
      <c r="B2453" s="18">
        <v>45017</v>
      </c>
      <c r="C2453" s="4" t="s">
        <v>279</v>
      </c>
      <c r="D2453" s="4">
        <v>4</v>
      </c>
      <c r="E2453" s="15">
        <v>3545665.82</v>
      </c>
      <c r="F2453" s="19">
        <v>1</v>
      </c>
      <c r="G2453" s="20">
        <v>0</v>
      </c>
      <c r="H2453" s="4">
        <v>93.9</v>
      </c>
      <c r="I2453" s="4">
        <v>13</v>
      </c>
      <c r="J2453" s="4">
        <v>1</v>
      </c>
      <c r="K2453" s="21">
        <v>0.89300000000000002</v>
      </c>
      <c r="L2453" s="21">
        <v>3.1600000000000003E-2</v>
      </c>
      <c r="M2453" s="4">
        <v>0</v>
      </c>
      <c r="N2453" s="4">
        <v>0</v>
      </c>
      <c r="O2453" s="4">
        <v>0</v>
      </c>
      <c r="P2453" s="4">
        <v>92.4</v>
      </c>
      <c r="Q2453" s="15">
        <v>0</v>
      </c>
      <c r="R2453" s="15">
        <v>78116.86</v>
      </c>
      <c r="S2453" s="15">
        <v>40655.17</v>
      </c>
      <c r="T2453" s="15">
        <v>3778697.13</v>
      </c>
      <c r="U2453" s="22">
        <f t="shared" si="190"/>
        <v>3583127.51</v>
      </c>
      <c r="V2453" s="23">
        <f t="shared" si="191"/>
        <v>5.1755833630413271E-2</v>
      </c>
      <c r="W2453" s="24">
        <f>Parametros!$B$4*H2453+Parametros!$B$5*K2453*100+Parametros!$B$6*P2453+Parametros!$B$7*(1-L2453)*100</f>
        <v>92.661000000000001</v>
      </c>
      <c r="X2453" s="16">
        <f>INDEX('Tasa Referencia'!$B$2:$B$37,MATCH(B2453,'Tasa Referencia'!$A$2:$A$37,0))</f>
        <v>0.1119</v>
      </c>
      <c r="Y2453" s="16">
        <f>INDEX('Catalogo Proveedores'!$N$2:$N$101,MATCH(A2453,'Catalogo Proveedores'!$A$2:$A$101,0))</f>
        <v>3.9599999999999996E-2</v>
      </c>
      <c r="Z2453" s="14">
        <v>-9.3000000000000005E-4</v>
      </c>
      <c r="AA2453" s="16">
        <f t="shared" si="192"/>
        <v>0.15057000000000001</v>
      </c>
      <c r="AB2453" s="25">
        <f t="shared" si="193"/>
        <v>1.1756695654493221E-2</v>
      </c>
      <c r="AC2453" s="23">
        <f t="shared" si="194"/>
        <v>3.999913797592005E-2</v>
      </c>
    </row>
    <row r="2454" spans="1:29" x14ac:dyDescent="0.3">
      <c r="A2454" s="4" t="s">
        <v>213</v>
      </c>
      <c r="B2454" s="18">
        <v>45047</v>
      </c>
      <c r="C2454" s="4" t="s">
        <v>279</v>
      </c>
      <c r="D2454" s="4">
        <v>5</v>
      </c>
      <c r="E2454" s="15">
        <v>3552774.63</v>
      </c>
      <c r="F2454" s="19">
        <v>1</v>
      </c>
      <c r="G2454" s="20">
        <v>0</v>
      </c>
      <c r="H2454" s="4">
        <v>94.7</v>
      </c>
      <c r="I2454" s="4">
        <v>12</v>
      </c>
      <c r="J2454" s="4">
        <v>1</v>
      </c>
      <c r="K2454" s="21">
        <v>0.878</v>
      </c>
      <c r="L2454" s="21">
        <v>2.3699999999999999E-2</v>
      </c>
      <c r="M2454" s="4">
        <v>1</v>
      </c>
      <c r="N2454" s="4">
        <v>0</v>
      </c>
      <c r="O2454" s="4">
        <v>0</v>
      </c>
      <c r="P2454" s="4">
        <v>95.8</v>
      </c>
      <c r="Q2454" s="15">
        <v>24377.89</v>
      </c>
      <c r="R2454" s="15">
        <v>52258.81</v>
      </c>
      <c r="S2454" s="15">
        <v>32395.360000000001</v>
      </c>
      <c r="T2454" s="15">
        <v>3985854.7</v>
      </c>
      <c r="U2454" s="22">
        <f t="shared" si="190"/>
        <v>3597015.97</v>
      </c>
      <c r="V2454" s="23">
        <f t="shared" si="191"/>
        <v>9.7554667509580806E-2</v>
      </c>
      <c r="W2454" s="24">
        <f>Parametros!$B$4*H2454+Parametros!$B$5*K2454*100+Parametros!$B$6*P2454+Parametros!$B$7*(1-L2454)*100</f>
        <v>93.28949999999999</v>
      </c>
      <c r="X2454" s="16">
        <f>INDEX('Tasa Referencia'!$B$2:$B$37,MATCH(B2454,'Tasa Referencia'!$A$2:$A$37,0))</f>
        <v>0.11210000000000001</v>
      </c>
      <c r="Y2454" s="16">
        <f>INDEX('Catalogo Proveedores'!$N$2:$N$101,MATCH(A2454,'Catalogo Proveedores'!$A$2:$A$101,0))</f>
        <v>3.9599999999999996E-2</v>
      </c>
      <c r="Z2454" s="14">
        <v>9.6000000000000002E-4</v>
      </c>
      <c r="AA2454" s="16">
        <f t="shared" si="192"/>
        <v>0.15265999999999999</v>
      </c>
      <c r="AB2454" s="25">
        <f t="shared" si="193"/>
        <v>1.1909722200044381E-2</v>
      </c>
      <c r="AC2454" s="23">
        <f t="shared" si="194"/>
        <v>8.5644945309536424E-2</v>
      </c>
    </row>
    <row r="2455" spans="1:29" x14ac:dyDescent="0.3">
      <c r="A2455" s="4" t="s">
        <v>213</v>
      </c>
      <c r="B2455" s="18">
        <v>45078</v>
      </c>
      <c r="C2455" s="4" t="s">
        <v>279</v>
      </c>
      <c r="D2455" s="4">
        <v>6</v>
      </c>
      <c r="E2455" s="15">
        <v>3971218.43</v>
      </c>
      <c r="F2455" s="19">
        <v>1</v>
      </c>
      <c r="G2455" s="20">
        <v>0</v>
      </c>
      <c r="H2455" s="4">
        <v>93.7</v>
      </c>
      <c r="I2455" s="4">
        <v>13</v>
      </c>
      <c r="J2455" s="4">
        <v>2</v>
      </c>
      <c r="K2455" s="21">
        <v>0.81220000000000003</v>
      </c>
      <c r="L2455" s="21">
        <v>3.27E-2</v>
      </c>
      <c r="M2455" s="4">
        <v>0</v>
      </c>
      <c r="N2455" s="4">
        <v>0</v>
      </c>
      <c r="O2455" s="4">
        <v>0</v>
      </c>
      <c r="P2455" s="4">
        <v>95.3</v>
      </c>
      <c r="Q2455" s="15">
        <v>0</v>
      </c>
      <c r="R2455" s="15">
        <v>44984.36</v>
      </c>
      <c r="S2455" s="15">
        <v>54828.39</v>
      </c>
      <c r="T2455" s="15">
        <v>4329207.75</v>
      </c>
      <c r="U2455" s="22">
        <f t="shared" si="190"/>
        <v>3961374.4</v>
      </c>
      <c r="V2455" s="23">
        <f t="shared" si="191"/>
        <v>8.4965511299382679E-2</v>
      </c>
      <c r="W2455" s="24">
        <f>Parametros!$B$4*H2455+Parametros!$B$5*K2455*100+Parametros!$B$6*P2455+Parametros!$B$7*(1-L2455)*100</f>
        <v>90.730500000000006</v>
      </c>
      <c r="X2455" s="16">
        <f>INDEX('Tasa Referencia'!$B$2:$B$37,MATCH(B2455,'Tasa Referencia'!$A$2:$A$37,0))</f>
        <v>0.1119</v>
      </c>
      <c r="Y2455" s="16">
        <f>INDEX('Catalogo Proveedores'!$N$2:$N$101,MATCH(A2455,'Catalogo Proveedores'!$A$2:$A$101,0))</f>
        <v>3.9599999999999996E-2</v>
      </c>
      <c r="Z2455" s="14">
        <v>-1.5299999999999999E-3</v>
      </c>
      <c r="AA2455" s="16">
        <f t="shared" si="192"/>
        <v>0.14996999999999999</v>
      </c>
      <c r="AB2455" s="25">
        <f t="shared" si="193"/>
        <v>1.1712717513301829E-2</v>
      </c>
      <c r="AC2455" s="23">
        <f t="shared" si="194"/>
        <v>7.325279378608085E-2</v>
      </c>
    </row>
    <row r="2456" spans="1:29" x14ac:dyDescent="0.3">
      <c r="A2456" s="4" t="s">
        <v>213</v>
      </c>
      <c r="B2456" s="18">
        <v>45108</v>
      </c>
      <c r="C2456" s="4" t="s">
        <v>279</v>
      </c>
      <c r="D2456" s="4">
        <v>7</v>
      </c>
      <c r="E2456" s="15">
        <v>4236802.1900000004</v>
      </c>
      <c r="F2456" s="19">
        <v>1</v>
      </c>
      <c r="G2456" s="20">
        <v>0</v>
      </c>
      <c r="H2456" s="4">
        <v>91.3</v>
      </c>
      <c r="I2456" s="4">
        <v>20</v>
      </c>
      <c r="J2456" s="4">
        <v>3</v>
      </c>
      <c r="K2456" s="21">
        <v>0.82809999999999995</v>
      </c>
      <c r="L2456" s="21">
        <v>1.9E-2</v>
      </c>
      <c r="M2456" s="4">
        <v>1</v>
      </c>
      <c r="N2456" s="4">
        <v>0</v>
      </c>
      <c r="O2456" s="4">
        <v>0</v>
      </c>
      <c r="P2456" s="4">
        <v>98.5</v>
      </c>
      <c r="Q2456" s="15">
        <v>11528.04</v>
      </c>
      <c r="R2456" s="15">
        <v>37837.39</v>
      </c>
      <c r="S2456" s="15">
        <v>49553.14</v>
      </c>
      <c r="T2456" s="15">
        <v>4702334.28</v>
      </c>
      <c r="U2456" s="22">
        <f t="shared" si="190"/>
        <v>4236614.4800000004</v>
      </c>
      <c r="V2456" s="23">
        <f t="shared" si="191"/>
        <v>9.9040130341392862E-2</v>
      </c>
      <c r="W2456" s="24">
        <f>Parametros!$B$4*H2456+Parametros!$B$5*K2456*100+Parametros!$B$6*P2456+Parametros!$B$7*(1-L2456)*100</f>
        <v>91.213000000000008</v>
      </c>
      <c r="X2456" s="16">
        <f>INDEX('Tasa Referencia'!$B$2:$B$37,MATCH(B2456,'Tasa Referencia'!$A$2:$A$37,0))</f>
        <v>0.1132</v>
      </c>
      <c r="Y2456" s="16">
        <f>INDEX('Catalogo Proveedores'!$N$2:$N$101,MATCH(A2456,'Catalogo Proveedores'!$A$2:$A$101,0))</f>
        <v>3.9599999999999996E-2</v>
      </c>
      <c r="Z2456" s="14">
        <v>-2.1299999999999999E-3</v>
      </c>
      <c r="AA2456" s="16">
        <f t="shared" si="192"/>
        <v>0.15067</v>
      </c>
      <c r="AB2456" s="25">
        <f t="shared" si="193"/>
        <v>1.1764023300748327E-2</v>
      </c>
      <c r="AC2456" s="23">
        <f t="shared" si="194"/>
        <v>8.7276107040644535E-2</v>
      </c>
    </row>
    <row r="2457" spans="1:29" x14ac:dyDescent="0.3">
      <c r="A2457" s="4" t="s">
        <v>213</v>
      </c>
      <c r="B2457" s="18">
        <v>45139</v>
      </c>
      <c r="C2457" s="4" t="s">
        <v>279</v>
      </c>
      <c r="D2457" s="4">
        <v>8</v>
      </c>
      <c r="E2457" s="15">
        <v>4028036.72</v>
      </c>
      <c r="F2457" s="19">
        <v>1.0472999999999999</v>
      </c>
      <c r="G2457" s="20">
        <v>4.7300000000000002E-2</v>
      </c>
      <c r="H2457" s="4">
        <v>90.1</v>
      </c>
      <c r="I2457" s="4">
        <v>17</v>
      </c>
      <c r="J2457" s="4">
        <v>3</v>
      </c>
      <c r="K2457" s="21">
        <v>0.79530000000000001</v>
      </c>
      <c r="L2457" s="21">
        <v>5.5599999999999997E-2</v>
      </c>
      <c r="M2457" s="4">
        <v>2</v>
      </c>
      <c r="N2457" s="4">
        <v>0</v>
      </c>
      <c r="O2457" s="4">
        <v>0</v>
      </c>
      <c r="P2457" s="4">
        <v>96.8</v>
      </c>
      <c r="Q2457" s="15">
        <v>55420.800000000003</v>
      </c>
      <c r="R2457" s="15">
        <v>137317.66</v>
      </c>
      <c r="S2457" s="15">
        <v>91350.65</v>
      </c>
      <c r="T2457" s="15">
        <v>4098265.89</v>
      </c>
      <c r="U2457" s="22">
        <f t="shared" si="190"/>
        <v>4129424.53</v>
      </c>
      <c r="V2457" s="23">
        <f t="shared" si="191"/>
        <v>-7.6028839602692699E-3</v>
      </c>
      <c r="W2457" s="24">
        <f>Parametros!$B$4*H2457+Parametros!$B$5*K2457*100+Parametros!$B$6*P2457+Parametros!$B$7*(1-L2457)*100</f>
        <v>88.919999999999987</v>
      </c>
      <c r="X2457" s="16">
        <f>INDEX('Tasa Referencia'!$B$2:$B$37,MATCH(B2457,'Tasa Referencia'!$A$2:$A$37,0))</f>
        <v>0.1124</v>
      </c>
      <c r="Y2457" s="16">
        <f>INDEX('Catalogo Proveedores'!$N$2:$N$101,MATCH(A2457,'Catalogo Proveedores'!$A$2:$A$101,0))</f>
        <v>3.9599999999999996E-2</v>
      </c>
      <c r="Z2457" s="14">
        <v>-1.3999999999999999E-4</v>
      </c>
      <c r="AA2457" s="16">
        <f t="shared" si="192"/>
        <v>0.15185999999999999</v>
      </c>
      <c r="AB2457" s="25">
        <f t="shared" si="193"/>
        <v>1.1851177514514921E-2</v>
      </c>
      <c r="AC2457" s="23">
        <f t="shared" si="194"/>
        <v>-1.9454061474784193E-2</v>
      </c>
    </row>
    <row r="2458" spans="1:29" x14ac:dyDescent="0.3">
      <c r="A2458" s="4" t="s">
        <v>213</v>
      </c>
      <c r="B2458" s="18">
        <v>45170</v>
      </c>
      <c r="C2458" s="4" t="s">
        <v>279</v>
      </c>
      <c r="D2458" s="4">
        <v>9</v>
      </c>
      <c r="E2458" s="15">
        <v>3661820.05</v>
      </c>
      <c r="F2458" s="19">
        <v>1.0472999999999999</v>
      </c>
      <c r="G2458" s="20">
        <v>0</v>
      </c>
      <c r="H2458" s="4">
        <v>86.1</v>
      </c>
      <c r="I2458" s="4">
        <v>20</v>
      </c>
      <c r="J2458" s="4">
        <v>3</v>
      </c>
      <c r="K2458" s="21">
        <v>0.87360000000000004</v>
      </c>
      <c r="L2458" s="21">
        <v>5.0799999999999998E-2</v>
      </c>
      <c r="M2458" s="4">
        <v>2</v>
      </c>
      <c r="N2458" s="4">
        <v>0</v>
      </c>
      <c r="O2458" s="4">
        <v>0</v>
      </c>
      <c r="P2458" s="4">
        <v>93.3</v>
      </c>
      <c r="Q2458" s="15">
        <v>132973.04999999999</v>
      </c>
      <c r="R2458" s="15">
        <v>90433.99</v>
      </c>
      <c r="S2458" s="15">
        <v>77773.320000000007</v>
      </c>
      <c r="T2458" s="15">
        <v>3892680.57</v>
      </c>
      <c r="U2458" s="22">
        <f t="shared" si="190"/>
        <v>3807453.77</v>
      </c>
      <c r="V2458" s="23">
        <f t="shared" si="191"/>
        <v>2.1894116012709415E-2</v>
      </c>
      <c r="W2458" s="24">
        <f>Parametros!$B$4*H2458+Parametros!$B$5*K2458*100+Parametros!$B$6*P2458+Parametros!$B$7*(1-L2458)*100</f>
        <v>89.240999999999985</v>
      </c>
      <c r="X2458" s="16">
        <f>INDEX('Tasa Referencia'!$B$2:$B$37,MATCH(B2458,'Tasa Referencia'!$A$2:$A$37,0))</f>
        <v>0.1134</v>
      </c>
      <c r="Y2458" s="16">
        <f>INDEX('Catalogo Proveedores'!$N$2:$N$101,MATCH(A2458,'Catalogo Proveedores'!$A$2:$A$101,0))</f>
        <v>3.9599999999999996E-2</v>
      </c>
      <c r="Z2458" s="14">
        <v>-1.5499999999999999E-3</v>
      </c>
      <c r="AA2458" s="16">
        <f t="shared" si="192"/>
        <v>0.15145</v>
      </c>
      <c r="AB2458" s="25">
        <f t="shared" si="193"/>
        <v>1.1821158915678254E-2</v>
      </c>
      <c r="AC2458" s="23">
        <f t="shared" si="194"/>
        <v>1.0072957097031161E-2</v>
      </c>
    </row>
    <row r="2459" spans="1:29" x14ac:dyDescent="0.3">
      <c r="A2459" s="4" t="s">
        <v>213</v>
      </c>
      <c r="B2459" s="18">
        <v>45200</v>
      </c>
      <c r="C2459" s="4" t="s">
        <v>279</v>
      </c>
      <c r="D2459" s="4">
        <v>10</v>
      </c>
      <c r="E2459" s="15">
        <v>3802947.03</v>
      </c>
      <c r="F2459" s="19">
        <v>1.0472999999999999</v>
      </c>
      <c r="G2459" s="20">
        <v>0</v>
      </c>
      <c r="H2459" s="4">
        <v>82.5</v>
      </c>
      <c r="I2459" s="4">
        <v>9</v>
      </c>
      <c r="J2459" s="4">
        <v>2</v>
      </c>
      <c r="K2459" s="21">
        <v>0.76339999999999997</v>
      </c>
      <c r="L2459" s="21">
        <v>5.0900000000000001E-2</v>
      </c>
      <c r="M2459" s="4">
        <v>4</v>
      </c>
      <c r="N2459" s="4">
        <v>0</v>
      </c>
      <c r="O2459" s="4">
        <v>0</v>
      </c>
      <c r="P2459" s="4">
        <v>92.8</v>
      </c>
      <c r="Q2459" s="15">
        <v>99395.95</v>
      </c>
      <c r="R2459" s="15">
        <v>131686.19</v>
      </c>
      <c r="S2459" s="15">
        <v>73323.820000000007</v>
      </c>
      <c r="T2459" s="15">
        <v>3818740.66</v>
      </c>
      <c r="U2459" s="22">
        <f t="shared" si="190"/>
        <v>3960705.35</v>
      </c>
      <c r="V2459" s="23">
        <f t="shared" si="191"/>
        <v>-3.7175787161205114E-2</v>
      </c>
      <c r="W2459" s="24">
        <f>Parametros!$B$4*H2459+Parametros!$B$5*K2459*100+Parametros!$B$6*P2459+Parametros!$B$7*(1-L2459)*100</f>
        <v>84.573499999999996</v>
      </c>
      <c r="X2459" s="16">
        <f>INDEX('Tasa Referencia'!$B$2:$B$37,MATCH(B2459,'Tasa Referencia'!$A$2:$A$37,0))</f>
        <v>0.1103</v>
      </c>
      <c r="Y2459" s="16">
        <f>INDEX('Catalogo Proveedores'!$N$2:$N$101,MATCH(A2459,'Catalogo Proveedores'!$A$2:$A$101,0))</f>
        <v>3.9599999999999996E-2</v>
      </c>
      <c r="Z2459" s="14">
        <v>2.7899999999999999E-3</v>
      </c>
      <c r="AA2459" s="16">
        <f t="shared" si="192"/>
        <v>0.15268999999999996</v>
      </c>
      <c r="AB2459" s="25">
        <f t="shared" si="193"/>
        <v>1.1911916901108377E-2</v>
      </c>
      <c r="AC2459" s="23">
        <f t="shared" si="194"/>
        <v>-4.9087704062313491E-2</v>
      </c>
    </row>
    <row r="2460" spans="1:29" x14ac:dyDescent="0.3">
      <c r="A2460" s="4" t="s">
        <v>213</v>
      </c>
      <c r="B2460" s="18">
        <v>45231</v>
      </c>
      <c r="C2460" s="4" t="s">
        <v>279</v>
      </c>
      <c r="D2460" s="4">
        <v>11</v>
      </c>
      <c r="E2460" s="15">
        <v>3487297.21</v>
      </c>
      <c r="F2460" s="19">
        <v>1.1351</v>
      </c>
      <c r="G2460" s="20">
        <v>8.3799999999999999E-2</v>
      </c>
      <c r="H2460" s="4">
        <v>86.2</v>
      </c>
      <c r="I2460" s="4">
        <v>14</v>
      </c>
      <c r="J2460" s="4">
        <v>3</v>
      </c>
      <c r="K2460" s="21">
        <v>0.78979999999999995</v>
      </c>
      <c r="L2460" s="21">
        <v>6.0400000000000002E-2</v>
      </c>
      <c r="M2460" s="4">
        <v>1</v>
      </c>
      <c r="N2460" s="4">
        <v>1</v>
      </c>
      <c r="O2460" s="4">
        <v>4.5999999999999996</v>
      </c>
      <c r="P2460" s="4">
        <v>88.8</v>
      </c>
      <c r="Q2460" s="15">
        <v>93138.79</v>
      </c>
      <c r="R2460" s="15">
        <v>137266.16</v>
      </c>
      <c r="S2460" s="15">
        <v>84150.97</v>
      </c>
      <c r="T2460" s="15">
        <v>3633803.05</v>
      </c>
      <c r="U2460" s="22">
        <f t="shared" si="190"/>
        <v>3633551.19</v>
      </c>
      <c r="V2460" s="23">
        <f t="shared" si="191"/>
        <v>6.9310305631415452E-5</v>
      </c>
      <c r="W2460" s="24">
        <f>Parametros!$B$4*H2460+Parametros!$B$5*K2460*100+Parametros!$B$6*P2460+Parametros!$B$7*(1-L2460)*100</f>
        <v>85.717999999999989</v>
      </c>
      <c r="X2460" s="16">
        <f>INDEX('Tasa Referencia'!$B$2:$B$37,MATCH(B2460,'Tasa Referencia'!$A$2:$A$37,0))</f>
        <v>0.1144</v>
      </c>
      <c r="Y2460" s="16">
        <f>INDEX('Catalogo Proveedores'!$N$2:$N$101,MATCH(A2460,'Catalogo Proveedores'!$A$2:$A$101,0))</f>
        <v>3.9599999999999996E-2</v>
      </c>
      <c r="Z2460" s="14">
        <v>3.2599999999999999E-3</v>
      </c>
      <c r="AA2460" s="16">
        <f t="shared" si="192"/>
        <v>0.15726000000000001</v>
      </c>
      <c r="AB2460" s="25">
        <f t="shared" si="193"/>
        <v>1.2245633070594675E-2</v>
      </c>
      <c r="AC2460" s="23">
        <f t="shared" si="194"/>
        <v>-1.2176322764963259E-2</v>
      </c>
    </row>
    <row r="2461" spans="1:29" x14ac:dyDescent="0.3">
      <c r="A2461" s="4" t="s">
        <v>213</v>
      </c>
      <c r="B2461" s="18">
        <v>45261</v>
      </c>
      <c r="C2461" s="4" t="s">
        <v>279</v>
      </c>
      <c r="D2461" s="4">
        <v>12</v>
      </c>
      <c r="E2461" s="15">
        <v>3476497.13</v>
      </c>
      <c r="F2461" s="19">
        <v>1.1351</v>
      </c>
      <c r="G2461" s="20">
        <v>0</v>
      </c>
      <c r="H2461" s="4">
        <v>92.5</v>
      </c>
      <c r="I2461" s="4">
        <v>11</v>
      </c>
      <c r="J2461" s="4">
        <v>1</v>
      </c>
      <c r="K2461" s="21">
        <v>0.86870000000000003</v>
      </c>
      <c r="L2461" s="21">
        <v>1.9400000000000001E-2</v>
      </c>
      <c r="M2461" s="4">
        <v>0</v>
      </c>
      <c r="N2461" s="4">
        <v>1</v>
      </c>
      <c r="O2461" s="4">
        <v>54.1</v>
      </c>
      <c r="P2461" s="4">
        <v>98</v>
      </c>
      <c r="Q2461" s="15">
        <v>905359.68</v>
      </c>
      <c r="R2461" s="15">
        <v>22617.67</v>
      </c>
      <c r="S2461" s="15">
        <v>27196.62</v>
      </c>
      <c r="T2461" s="15">
        <v>3713401.97</v>
      </c>
      <c r="U2461" s="22">
        <f t="shared" si="190"/>
        <v>4377277.8599999994</v>
      </c>
      <c r="V2461" s="23">
        <f t="shared" si="191"/>
        <v>-0.17877835347838714</v>
      </c>
      <c r="W2461" s="24">
        <f>Parametros!$B$4*H2461+Parametros!$B$5*K2461*100+Parametros!$B$6*P2461+Parametros!$B$7*(1-L2461)*100</f>
        <v>92.745000000000005</v>
      </c>
      <c r="X2461" s="16">
        <f>INDEX('Tasa Referencia'!$B$2:$B$37,MATCH(B2461,'Tasa Referencia'!$A$2:$A$37,0))</f>
        <v>0.1124</v>
      </c>
      <c r="Y2461" s="16">
        <f>INDEX('Catalogo Proveedores'!$N$2:$N$101,MATCH(A2461,'Catalogo Proveedores'!$A$2:$A$101,0))</f>
        <v>3.9599999999999996E-2</v>
      </c>
      <c r="Z2461" s="14">
        <v>1.3699999999999999E-3</v>
      </c>
      <c r="AA2461" s="16">
        <f t="shared" si="192"/>
        <v>0.15337000000000001</v>
      </c>
      <c r="AB2461" s="25">
        <f t="shared" si="193"/>
        <v>1.1961649419802267E-2</v>
      </c>
      <c r="AC2461" s="23">
        <f t="shared" si="194"/>
        <v>-0.1907400028981894</v>
      </c>
    </row>
    <row r="2462" spans="1:29" x14ac:dyDescent="0.3">
      <c r="A2462" s="4" t="s">
        <v>213</v>
      </c>
      <c r="B2462" s="18">
        <v>45292</v>
      </c>
      <c r="C2462" s="4" t="s">
        <v>281</v>
      </c>
      <c r="D2462" s="4">
        <v>1</v>
      </c>
      <c r="E2462" s="15">
        <v>3792051.46</v>
      </c>
      <c r="F2462" s="19">
        <v>1.1351</v>
      </c>
      <c r="G2462" s="20">
        <v>0</v>
      </c>
      <c r="H2462" s="4">
        <v>91.6</v>
      </c>
      <c r="I2462" s="4">
        <v>14</v>
      </c>
      <c r="J2462" s="4">
        <v>2</v>
      </c>
      <c r="K2462" s="21">
        <v>0.84930000000000005</v>
      </c>
      <c r="L2462" s="21">
        <v>3.5499999999999997E-2</v>
      </c>
      <c r="M2462" s="4">
        <v>1</v>
      </c>
      <c r="N2462" s="4">
        <v>0</v>
      </c>
      <c r="O2462" s="4">
        <v>0</v>
      </c>
      <c r="P2462" s="4">
        <v>92.4</v>
      </c>
      <c r="Q2462" s="15">
        <v>7490.35</v>
      </c>
      <c r="R2462" s="15">
        <v>84466</v>
      </c>
      <c r="S2462" s="15">
        <v>55609.67</v>
      </c>
      <c r="T2462" s="15">
        <v>4015808.32</v>
      </c>
      <c r="U2462" s="22">
        <f t="shared" si="190"/>
        <v>3828398.14</v>
      </c>
      <c r="V2462" s="23">
        <f t="shared" si="191"/>
        <v>4.666810890017771E-2</v>
      </c>
      <c r="W2462" s="24">
        <f>Parametros!$B$4*H2462+Parametros!$B$5*K2462*100+Parametros!$B$6*P2462+Parametros!$B$7*(1-L2462)*100</f>
        <v>90.486500000000007</v>
      </c>
      <c r="X2462" s="16">
        <f>INDEX('Tasa Referencia'!$B$2:$B$37,MATCH(B2462,'Tasa Referencia'!$A$2:$A$37,0))</f>
        <v>0.1133</v>
      </c>
      <c r="Y2462" s="16">
        <f>INDEX('Catalogo Proveedores'!$N$2:$N$101,MATCH(A2462,'Catalogo Proveedores'!$A$2:$A$101,0))</f>
        <v>3.9599999999999996E-2</v>
      </c>
      <c r="Z2462" s="14">
        <v>-4.4200000000000003E-3</v>
      </c>
      <c r="AA2462" s="16">
        <f t="shared" si="192"/>
        <v>0.14847999999999997</v>
      </c>
      <c r="AB2462" s="25">
        <f t="shared" si="193"/>
        <v>1.160341408941945E-2</v>
      </c>
      <c r="AC2462" s="23">
        <f t="shared" si="194"/>
        <v>3.506469481075826E-2</v>
      </c>
    </row>
    <row r="2463" spans="1:29" x14ac:dyDescent="0.3">
      <c r="A2463" s="4" t="s">
        <v>213</v>
      </c>
      <c r="B2463" s="18">
        <v>45323</v>
      </c>
      <c r="C2463" s="4" t="s">
        <v>281</v>
      </c>
      <c r="D2463" s="4">
        <v>2</v>
      </c>
      <c r="E2463" s="15">
        <v>4163681.66</v>
      </c>
      <c r="F2463" s="19">
        <v>1.1351</v>
      </c>
      <c r="G2463" s="20">
        <v>0</v>
      </c>
      <c r="H2463" s="4">
        <v>91.1</v>
      </c>
      <c r="I2463" s="4">
        <v>19</v>
      </c>
      <c r="J2463" s="4">
        <v>4</v>
      </c>
      <c r="K2463" s="21">
        <v>0.76839999999999997</v>
      </c>
      <c r="L2463" s="21">
        <v>2.7400000000000001E-2</v>
      </c>
      <c r="M2463" s="4">
        <v>4</v>
      </c>
      <c r="N2463" s="4">
        <v>1</v>
      </c>
      <c r="O2463" s="4">
        <v>60.4</v>
      </c>
      <c r="P2463" s="4">
        <v>91.4</v>
      </c>
      <c r="Q2463" s="15">
        <v>1363440.29</v>
      </c>
      <c r="R2463" s="15">
        <v>73684.39</v>
      </c>
      <c r="S2463" s="15">
        <v>67581.7</v>
      </c>
      <c r="T2463" s="15">
        <v>4279940.03</v>
      </c>
      <c r="U2463" s="22">
        <f t="shared" si="190"/>
        <v>5533224.6399999997</v>
      </c>
      <c r="V2463" s="23">
        <f t="shared" si="191"/>
        <v>-0.29282761001676916</v>
      </c>
      <c r="W2463" s="24">
        <f>Parametros!$B$4*H2463+Parametros!$B$5*K2463*100+Parametros!$B$6*P2463+Parametros!$B$7*(1-L2463)*100</f>
        <v>87.805999999999983</v>
      </c>
      <c r="X2463" s="16">
        <f>INDEX('Tasa Referencia'!$B$2:$B$37,MATCH(B2463,'Tasa Referencia'!$A$2:$A$37,0))</f>
        <v>0.1123</v>
      </c>
      <c r="Y2463" s="16">
        <f>INDEX('Catalogo Proveedores'!$N$2:$N$101,MATCH(A2463,'Catalogo Proveedores'!$A$2:$A$101,0))</f>
        <v>3.9599999999999996E-2</v>
      </c>
      <c r="Z2463" s="14">
        <v>-3.8700000000000002E-3</v>
      </c>
      <c r="AA2463" s="16">
        <f t="shared" si="192"/>
        <v>0.14802999999999997</v>
      </c>
      <c r="AB2463" s="25">
        <f t="shared" si="193"/>
        <v>1.1570377430251355E-2</v>
      </c>
      <c r="AC2463" s="23">
        <f t="shared" si="194"/>
        <v>-0.30439798744702051</v>
      </c>
    </row>
    <row r="2464" spans="1:29" x14ac:dyDescent="0.3">
      <c r="A2464" s="4" t="s">
        <v>213</v>
      </c>
      <c r="B2464" s="18">
        <v>45352</v>
      </c>
      <c r="C2464" s="4" t="s">
        <v>281</v>
      </c>
      <c r="D2464" s="4">
        <v>3</v>
      </c>
      <c r="E2464" s="15">
        <v>4017117.11</v>
      </c>
      <c r="F2464" s="19">
        <v>1.1351</v>
      </c>
      <c r="G2464" s="20">
        <v>0</v>
      </c>
      <c r="H2464" s="4">
        <v>88.1</v>
      </c>
      <c r="I2464" s="4">
        <v>16</v>
      </c>
      <c r="J2464" s="4">
        <v>4</v>
      </c>
      <c r="K2464" s="21">
        <v>0.76219999999999999</v>
      </c>
      <c r="L2464" s="21">
        <v>4.1200000000000001E-2</v>
      </c>
      <c r="M2464" s="4">
        <v>4</v>
      </c>
      <c r="N2464" s="4">
        <v>1</v>
      </c>
      <c r="O2464" s="4">
        <v>52.7</v>
      </c>
      <c r="P2464" s="4">
        <v>94.6</v>
      </c>
      <c r="Q2464" s="15">
        <v>1026897.03</v>
      </c>
      <c r="R2464" s="15">
        <v>77781.289999999994</v>
      </c>
      <c r="S2464" s="15">
        <v>81845.02</v>
      </c>
      <c r="T2464" s="15">
        <v>4126488.82</v>
      </c>
      <c r="U2464" s="22">
        <f t="shared" si="190"/>
        <v>5039950.41</v>
      </c>
      <c r="V2464" s="23">
        <f t="shared" si="191"/>
        <v>-0.22136533742020423</v>
      </c>
      <c r="W2464" s="24">
        <f>Parametros!$B$4*H2464+Parametros!$B$5*K2464*100+Parametros!$B$6*P2464+Parametros!$B$7*(1-L2464)*100</f>
        <v>87.003</v>
      </c>
      <c r="X2464" s="16">
        <f>INDEX('Tasa Referencia'!$B$2:$B$37,MATCH(B2464,'Tasa Referencia'!$A$2:$A$37,0))</f>
        <v>0.1101</v>
      </c>
      <c r="Y2464" s="16">
        <f>INDEX('Catalogo Proveedores'!$N$2:$N$101,MATCH(A2464,'Catalogo Proveedores'!$A$2:$A$101,0))</f>
        <v>3.9599999999999996E-2</v>
      </c>
      <c r="Z2464" s="14">
        <v>-4.15E-3</v>
      </c>
      <c r="AA2464" s="16">
        <f t="shared" si="192"/>
        <v>0.14555000000000001</v>
      </c>
      <c r="AB2464" s="25">
        <f t="shared" si="193"/>
        <v>1.1388095475314941E-2</v>
      </c>
      <c r="AC2464" s="23">
        <f t="shared" si="194"/>
        <v>-0.23275343289551917</v>
      </c>
    </row>
    <row r="2465" spans="1:29" x14ac:dyDescent="0.3">
      <c r="A2465" s="4" t="s">
        <v>213</v>
      </c>
      <c r="B2465" s="18">
        <v>45383</v>
      </c>
      <c r="C2465" s="4" t="s">
        <v>281</v>
      </c>
      <c r="D2465" s="4">
        <v>4</v>
      </c>
      <c r="E2465" s="15">
        <v>4300947.3600000003</v>
      </c>
      <c r="F2465" s="19">
        <v>1.1351</v>
      </c>
      <c r="G2465" s="20">
        <v>0</v>
      </c>
      <c r="H2465" s="4">
        <v>88</v>
      </c>
      <c r="I2465" s="4">
        <v>20</v>
      </c>
      <c r="J2465" s="4">
        <v>4</v>
      </c>
      <c r="K2465" s="21">
        <v>0.82189999999999996</v>
      </c>
      <c r="L2465" s="21">
        <v>6.2E-2</v>
      </c>
      <c r="M2465" s="4">
        <v>2</v>
      </c>
      <c r="N2465" s="4">
        <v>1</v>
      </c>
      <c r="O2465" s="4">
        <v>4.8</v>
      </c>
      <c r="P2465" s="4">
        <v>91.5</v>
      </c>
      <c r="Q2465" s="15">
        <v>113601.12</v>
      </c>
      <c r="R2465" s="15">
        <v>132762.9</v>
      </c>
      <c r="S2465" s="15">
        <v>114451.09</v>
      </c>
      <c r="T2465" s="15">
        <v>4423589.25</v>
      </c>
      <c r="U2465" s="22">
        <f t="shared" si="190"/>
        <v>4432860.290000001</v>
      </c>
      <c r="V2465" s="23">
        <f t="shared" si="191"/>
        <v>-2.0958184578283275E-3</v>
      </c>
      <c r="W2465" s="24">
        <f>Parametros!$B$4*H2465+Parametros!$B$5*K2465*100+Parametros!$B$6*P2465+Parametros!$B$7*(1-L2465)*100</f>
        <v>87.826999999999984</v>
      </c>
      <c r="X2465" s="16">
        <f>INDEX('Tasa Referencia'!$B$2:$B$37,MATCH(B2465,'Tasa Referencia'!$A$2:$A$37,0))</f>
        <v>0.10920000000000001</v>
      </c>
      <c r="Y2465" s="16">
        <f>INDEX('Catalogo Proveedores'!$N$2:$N$101,MATCH(A2465,'Catalogo Proveedores'!$A$2:$A$101,0))</f>
        <v>3.9599999999999996E-2</v>
      </c>
      <c r="Z2465" s="14">
        <v>-4.3800000000000002E-3</v>
      </c>
      <c r="AA2465" s="16">
        <f t="shared" si="192"/>
        <v>0.14441999999999999</v>
      </c>
      <c r="AB2465" s="25">
        <f t="shared" si="193"/>
        <v>1.1304919593416285E-2</v>
      </c>
      <c r="AC2465" s="23">
        <f t="shared" si="194"/>
        <v>-1.3400738051244612E-2</v>
      </c>
    </row>
    <row r="2466" spans="1:29" x14ac:dyDescent="0.3">
      <c r="A2466" s="4" t="s">
        <v>213</v>
      </c>
      <c r="B2466" s="18">
        <v>45413</v>
      </c>
      <c r="C2466" s="4" t="s">
        <v>281</v>
      </c>
      <c r="D2466" s="4">
        <v>5</v>
      </c>
      <c r="E2466" s="15">
        <v>4583835.7300000004</v>
      </c>
      <c r="F2466" s="19">
        <v>1.1351</v>
      </c>
      <c r="G2466" s="20">
        <v>0</v>
      </c>
      <c r="H2466" s="4">
        <v>90</v>
      </c>
      <c r="I2466" s="4">
        <v>16</v>
      </c>
      <c r="J2466" s="4">
        <v>3</v>
      </c>
      <c r="K2466" s="21">
        <v>0.82889999999999997</v>
      </c>
      <c r="L2466" s="21">
        <v>5.62E-2</v>
      </c>
      <c r="M2466" s="4">
        <v>2</v>
      </c>
      <c r="N2466" s="4">
        <v>0</v>
      </c>
      <c r="O2466" s="4">
        <v>0</v>
      </c>
      <c r="P2466" s="4">
        <v>96</v>
      </c>
      <c r="Q2466" s="15">
        <v>78088.98</v>
      </c>
      <c r="R2466" s="15">
        <v>89231.07</v>
      </c>
      <c r="S2466" s="15">
        <v>104745.85</v>
      </c>
      <c r="T2466" s="15">
        <v>4742405.96</v>
      </c>
      <c r="U2466" s="22">
        <f t="shared" si="190"/>
        <v>4646409.9300000016</v>
      </c>
      <c r="V2466" s="23">
        <f t="shared" si="191"/>
        <v>2.0242052411725293E-2</v>
      </c>
      <c r="W2466" s="24">
        <f>Parametros!$B$4*H2466+Parametros!$B$5*K2466*100+Parametros!$B$6*P2466+Parametros!$B$7*(1-L2466)*100</f>
        <v>89.72399999999999</v>
      </c>
      <c r="X2466" s="16">
        <f>INDEX('Tasa Referencia'!$B$2:$B$37,MATCH(B2466,'Tasa Referencia'!$A$2:$A$37,0))</f>
        <v>0.1077</v>
      </c>
      <c r="Y2466" s="16">
        <f>INDEX('Catalogo Proveedores'!$N$2:$N$101,MATCH(A2466,'Catalogo Proveedores'!$A$2:$A$101,0))</f>
        <v>3.9599999999999996E-2</v>
      </c>
      <c r="Z2466" s="14">
        <v>-3.7799999999999999E-3</v>
      </c>
      <c r="AA2466" s="16">
        <f t="shared" si="192"/>
        <v>0.14351999999999998</v>
      </c>
      <c r="AB2466" s="25">
        <f t="shared" si="193"/>
        <v>1.1238619439916997E-2</v>
      </c>
      <c r="AC2466" s="23">
        <f t="shared" si="194"/>
        <v>9.0034329718082957E-3</v>
      </c>
    </row>
    <row r="2467" spans="1:29" x14ac:dyDescent="0.3">
      <c r="A2467" s="4" t="s">
        <v>213</v>
      </c>
      <c r="B2467" s="18">
        <v>45444</v>
      </c>
      <c r="C2467" s="4" t="s">
        <v>281</v>
      </c>
      <c r="D2467" s="4">
        <v>6</v>
      </c>
      <c r="E2467" s="15">
        <v>4533026.0199999996</v>
      </c>
      <c r="F2467" s="19">
        <v>1.1351</v>
      </c>
      <c r="G2467" s="20">
        <v>0</v>
      </c>
      <c r="H2467" s="4">
        <v>91.7</v>
      </c>
      <c r="I2467" s="4">
        <v>19</v>
      </c>
      <c r="J2467" s="4">
        <v>3</v>
      </c>
      <c r="K2467" s="21">
        <v>0.8417</v>
      </c>
      <c r="L2467" s="21">
        <v>2.2499999999999999E-2</v>
      </c>
      <c r="M2467" s="4">
        <v>0</v>
      </c>
      <c r="N2467" s="4">
        <v>0</v>
      </c>
      <c r="O2467" s="4">
        <v>0</v>
      </c>
      <c r="P2467" s="4">
        <v>97.4</v>
      </c>
      <c r="Q2467" s="15">
        <v>0</v>
      </c>
      <c r="R2467" s="15">
        <v>37228.94</v>
      </c>
      <c r="S2467" s="15">
        <v>57759.519999999997</v>
      </c>
      <c r="T2467" s="15">
        <v>4829946.5999999996</v>
      </c>
      <c r="U2467" s="22">
        <f t="shared" si="190"/>
        <v>4512495.4400000004</v>
      </c>
      <c r="V2467" s="23">
        <f t="shared" si="191"/>
        <v>6.5725604502542376E-2</v>
      </c>
      <c r="W2467" s="24">
        <f>Parametros!$B$4*H2467+Parametros!$B$5*K2467*100+Parametros!$B$6*P2467+Parametros!$B$7*(1-L2467)*100</f>
        <v>91.488500000000016</v>
      </c>
      <c r="X2467" s="16">
        <f>INDEX('Tasa Referencia'!$B$2:$B$37,MATCH(B2467,'Tasa Referencia'!$A$2:$A$37,0))</f>
        <v>0.1045</v>
      </c>
      <c r="Y2467" s="16">
        <f>INDEX('Catalogo Proveedores'!$N$2:$N$101,MATCH(A2467,'Catalogo Proveedores'!$A$2:$A$101,0))</f>
        <v>3.9599999999999996E-2</v>
      </c>
      <c r="Z2467" s="14">
        <v>-1.89E-3</v>
      </c>
      <c r="AA2467" s="16">
        <f t="shared" si="192"/>
        <v>0.14221</v>
      </c>
      <c r="AB2467" s="25">
        <f t="shared" si="193"/>
        <v>1.1142030350972165E-2</v>
      </c>
      <c r="AC2467" s="23">
        <f t="shared" si="194"/>
        <v>5.4583574151570211E-2</v>
      </c>
    </row>
    <row r="2468" spans="1:29" x14ac:dyDescent="0.3">
      <c r="A2468" s="4" t="s">
        <v>213</v>
      </c>
      <c r="B2468" s="18">
        <v>45474</v>
      </c>
      <c r="C2468" s="4" t="s">
        <v>281</v>
      </c>
      <c r="D2468" s="4">
        <v>7</v>
      </c>
      <c r="E2468" s="15">
        <v>4567163.25</v>
      </c>
      <c r="F2468" s="19">
        <v>1.1351</v>
      </c>
      <c r="G2468" s="20">
        <v>0</v>
      </c>
      <c r="H2468" s="4">
        <v>90.8</v>
      </c>
      <c r="I2468" s="4">
        <v>18</v>
      </c>
      <c r="J2468" s="4">
        <v>2</v>
      </c>
      <c r="K2468" s="21">
        <v>0.87360000000000004</v>
      </c>
      <c r="L2468" s="21">
        <v>2.3800000000000002E-2</v>
      </c>
      <c r="M2468" s="4">
        <v>1</v>
      </c>
      <c r="N2468" s="4">
        <v>1</v>
      </c>
      <c r="O2468" s="4">
        <v>11.9</v>
      </c>
      <c r="P2468" s="4">
        <v>94.5</v>
      </c>
      <c r="Q2468" s="15">
        <v>127265.03</v>
      </c>
      <c r="R2468" s="15">
        <v>52539.1</v>
      </c>
      <c r="S2468" s="15">
        <v>50900.68</v>
      </c>
      <c r="T2468" s="15">
        <v>4982535.37</v>
      </c>
      <c r="U2468" s="22">
        <f t="shared" si="190"/>
        <v>4696066.7</v>
      </c>
      <c r="V2468" s="23">
        <f t="shared" si="191"/>
        <v>5.7494558237325653E-2</v>
      </c>
      <c r="W2468" s="24">
        <f>Parametros!$B$4*H2468+Parametros!$B$5*K2468*100+Parametros!$B$6*P2468+Parametros!$B$7*(1-L2468)*100</f>
        <v>91.531000000000006</v>
      </c>
      <c r="X2468" s="16">
        <f>INDEX('Tasa Referencia'!$B$2:$B$37,MATCH(B2468,'Tasa Referencia'!$A$2:$A$37,0))</f>
        <v>0.1027</v>
      </c>
      <c r="Y2468" s="16">
        <f>INDEX('Catalogo Proveedores'!$N$2:$N$101,MATCH(A2468,'Catalogo Proveedores'!$A$2:$A$101,0))</f>
        <v>3.9599999999999996E-2</v>
      </c>
      <c r="Z2468" s="14">
        <v>-6.2199999999999998E-3</v>
      </c>
      <c r="AA2468" s="16">
        <f t="shared" si="192"/>
        <v>0.13607999999999998</v>
      </c>
      <c r="AB2468" s="25">
        <f t="shared" si="193"/>
        <v>1.0688698683018583E-2</v>
      </c>
      <c r="AC2468" s="23">
        <f t="shared" si="194"/>
        <v>4.6805859554307071E-2</v>
      </c>
    </row>
    <row r="2469" spans="1:29" x14ac:dyDescent="0.3">
      <c r="A2469" s="4" t="s">
        <v>213</v>
      </c>
      <c r="B2469" s="18">
        <v>45505</v>
      </c>
      <c r="C2469" s="4" t="s">
        <v>281</v>
      </c>
      <c r="D2469" s="4">
        <v>8</v>
      </c>
      <c r="E2469" s="15">
        <v>4252639.17</v>
      </c>
      <c r="F2469" s="19">
        <v>1.1351</v>
      </c>
      <c r="G2469" s="20">
        <v>0</v>
      </c>
      <c r="H2469" s="4">
        <v>89.3</v>
      </c>
      <c r="I2469" s="4">
        <v>18</v>
      </c>
      <c r="J2469" s="4">
        <v>3</v>
      </c>
      <c r="K2469" s="21">
        <v>0.86</v>
      </c>
      <c r="L2469" s="21">
        <v>3.3300000000000003E-2</v>
      </c>
      <c r="M2469" s="4">
        <v>0</v>
      </c>
      <c r="N2469" s="4">
        <v>0</v>
      </c>
      <c r="O2469" s="4">
        <v>0</v>
      </c>
      <c r="P2469" s="4">
        <v>92</v>
      </c>
      <c r="Q2469" s="15">
        <v>0</v>
      </c>
      <c r="R2469" s="15">
        <v>50144.49</v>
      </c>
      <c r="S2469" s="15">
        <v>68001.09</v>
      </c>
      <c r="T2469" s="15">
        <v>4535359.7699999996</v>
      </c>
      <c r="U2469" s="22">
        <f t="shared" si="190"/>
        <v>4234782.57</v>
      </c>
      <c r="V2469" s="23">
        <f t="shared" si="191"/>
        <v>6.6274169028050292E-2</v>
      </c>
      <c r="W2469" s="24">
        <f>Parametros!$B$4*H2469+Parametros!$B$5*K2469*100+Parametros!$B$6*P2469+Parametros!$B$7*(1-L2469)*100</f>
        <v>89.955500000000001</v>
      </c>
      <c r="X2469" s="16">
        <f>INDEX('Tasa Referencia'!$B$2:$B$37,MATCH(B2469,'Tasa Referencia'!$A$2:$A$37,0))</f>
        <v>0.1017</v>
      </c>
      <c r="Y2469" s="16">
        <f>INDEX('Catalogo Proveedores'!$N$2:$N$101,MATCH(A2469,'Catalogo Proveedores'!$A$2:$A$101,0))</f>
        <v>3.9599999999999996E-2</v>
      </c>
      <c r="Z2469" s="14">
        <v>-3.9699999999999996E-3</v>
      </c>
      <c r="AA2469" s="16">
        <f t="shared" si="192"/>
        <v>0.13732999999999998</v>
      </c>
      <c r="AB2469" s="25">
        <f t="shared" si="193"/>
        <v>1.0781321577634895E-2</v>
      </c>
      <c r="AC2469" s="23">
        <f t="shared" si="194"/>
        <v>5.5492847450415397E-2</v>
      </c>
    </row>
    <row r="2470" spans="1:29" x14ac:dyDescent="0.3">
      <c r="A2470" s="4" t="s">
        <v>213</v>
      </c>
      <c r="B2470" s="18">
        <v>45536</v>
      </c>
      <c r="C2470" s="4" t="s">
        <v>281</v>
      </c>
      <c r="D2470" s="4">
        <v>9</v>
      </c>
      <c r="E2470" s="15">
        <v>4263288.7</v>
      </c>
      <c r="F2470" s="19">
        <v>1.1351</v>
      </c>
      <c r="G2470" s="20">
        <v>0</v>
      </c>
      <c r="H2470" s="4">
        <v>88.5</v>
      </c>
      <c r="I2470" s="4">
        <v>18</v>
      </c>
      <c r="J2470" s="4">
        <v>4</v>
      </c>
      <c r="K2470" s="21">
        <v>0.75690000000000002</v>
      </c>
      <c r="L2470" s="21">
        <v>5.45E-2</v>
      </c>
      <c r="M2470" s="4">
        <v>1</v>
      </c>
      <c r="N2470" s="4">
        <v>0</v>
      </c>
      <c r="O2470" s="4">
        <v>0</v>
      </c>
      <c r="P2470" s="4">
        <v>93.7</v>
      </c>
      <c r="Q2470" s="15">
        <v>15030.94</v>
      </c>
      <c r="R2470" s="15">
        <v>124864.24</v>
      </c>
      <c r="S2470" s="15">
        <v>103758.68</v>
      </c>
      <c r="T2470" s="15">
        <v>4374574.32</v>
      </c>
      <c r="U2470" s="22">
        <f t="shared" si="190"/>
        <v>4299425.2000000011</v>
      </c>
      <c r="V2470" s="23">
        <f t="shared" si="191"/>
        <v>1.7178613163897322E-2</v>
      </c>
      <c r="W2470" s="24">
        <f>Parametros!$B$4*H2470+Parametros!$B$5*K2470*100+Parametros!$B$6*P2470+Parametros!$B$7*(1-L2470)*100</f>
        <v>86.604500000000002</v>
      </c>
      <c r="X2470" s="16">
        <f>INDEX('Tasa Referencia'!$B$2:$B$37,MATCH(B2470,'Tasa Referencia'!$A$2:$A$37,0))</f>
        <v>9.7900000000000001E-2</v>
      </c>
      <c r="Y2470" s="16">
        <f>INDEX('Catalogo Proveedores'!$N$2:$N$101,MATCH(A2470,'Catalogo Proveedores'!$A$2:$A$101,0))</f>
        <v>3.9599999999999996E-2</v>
      </c>
      <c r="Z2470" s="14">
        <v>1.58E-3</v>
      </c>
      <c r="AA2470" s="16">
        <f t="shared" si="192"/>
        <v>0.13908000000000001</v>
      </c>
      <c r="AB2470" s="25">
        <f t="shared" si="193"/>
        <v>1.0910836983090588E-2</v>
      </c>
      <c r="AC2470" s="23">
        <f t="shared" si="194"/>
        <v>6.2677761808067334E-3</v>
      </c>
    </row>
    <row r="2471" spans="1:29" x14ac:dyDescent="0.3">
      <c r="A2471" s="4" t="s">
        <v>213</v>
      </c>
      <c r="B2471" s="18">
        <v>45566</v>
      </c>
      <c r="C2471" s="4" t="s">
        <v>281</v>
      </c>
      <c r="D2471" s="4">
        <v>10</v>
      </c>
      <c r="E2471" s="15">
        <v>3877136.5</v>
      </c>
      <c r="F2471" s="19">
        <v>1.1351</v>
      </c>
      <c r="G2471" s="20">
        <v>0</v>
      </c>
      <c r="H2471" s="4">
        <v>91.2</v>
      </c>
      <c r="I2471" s="4">
        <v>11</v>
      </c>
      <c r="J2471" s="4">
        <v>1</v>
      </c>
      <c r="K2471" s="21">
        <v>0.90410000000000001</v>
      </c>
      <c r="L2471" s="21">
        <v>4.2299999999999997E-2</v>
      </c>
      <c r="M2471" s="4">
        <v>2</v>
      </c>
      <c r="N2471" s="4">
        <v>0</v>
      </c>
      <c r="O2471" s="4">
        <v>0</v>
      </c>
      <c r="P2471" s="4">
        <v>92.8</v>
      </c>
      <c r="Q2471" s="15">
        <v>65456.09</v>
      </c>
      <c r="R2471" s="15">
        <v>91024.5</v>
      </c>
      <c r="S2471" s="15">
        <v>56969.74</v>
      </c>
      <c r="T2471" s="15">
        <v>4145147.78</v>
      </c>
      <c r="U2471" s="22">
        <f t="shared" si="190"/>
        <v>3976647.3499999996</v>
      </c>
      <c r="V2471" s="23">
        <f t="shared" si="191"/>
        <v>4.0650041673544426E-2</v>
      </c>
      <c r="W2471" s="24">
        <f>Parametros!$B$4*H2471+Parametros!$B$5*K2471*100+Parametros!$B$6*P2471+Parametros!$B$7*(1-L2471)*100</f>
        <v>91.968499999999992</v>
      </c>
      <c r="X2471" s="16">
        <f>INDEX('Tasa Referencia'!$B$2:$B$37,MATCH(B2471,'Tasa Referencia'!$A$2:$A$37,0))</f>
        <v>9.5200000000000007E-2</v>
      </c>
      <c r="Y2471" s="16">
        <f>INDEX('Catalogo Proveedores'!$N$2:$N$101,MATCH(A2471,'Catalogo Proveedores'!$A$2:$A$101,0))</f>
        <v>3.9599999999999996E-2</v>
      </c>
      <c r="Z2471" s="14">
        <v>-7.3999999999999999E-4</v>
      </c>
      <c r="AA2471" s="16">
        <f t="shared" si="192"/>
        <v>0.13406000000000001</v>
      </c>
      <c r="AB2471" s="25">
        <f t="shared" si="193"/>
        <v>1.0538822439602358E-2</v>
      </c>
      <c r="AC2471" s="23">
        <f t="shared" si="194"/>
        <v>3.0111219233942069E-2</v>
      </c>
    </row>
    <row r="2472" spans="1:29" x14ac:dyDescent="0.3">
      <c r="A2472" s="4" t="s">
        <v>213</v>
      </c>
      <c r="B2472" s="18">
        <v>45597</v>
      </c>
      <c r="C2472" s="4" t="s">
        <v>281</v>
      </c>
      <c r="D2472" s="4">
        <v>11</v>
      </c>
      <c r="E2472" s="15">
        <v>4294697.66</v>
      </c>
      <c r="F2472" s="19">
        <v>1.1851</v>
      </c>
      <c r="G2472" s="20">
        <v>4.41E-2</v>
      </c>
      <c r="H2472" s="4">
        <v>91</v>
      </c>
      <c r="I2472" s="4">
        <v>17</v>
      </c>
      <c r="J2472" s="4">
        <v>4</v>
      </c>
      <c r="K2472" s="21">
        <v>0.75080000000000002</v>
      </c>
      <c r="L2472" s="21">
        <v>3.9300000000000002E-2</v>
      </c>
      <c r="M2472" s="4">
        <v>0</v>
      </c>
      <c r="N2472" s="4">
        <v>0</v>
      </c>
      <c r="O2472" s="4">
        <v>0</v>
      </c>
      <c r="P2472" s="4">
        <v>96</v>
      </c>
      <c r="Q2472" s="15">
        <v>0</v>
      </c>
      <c r="R2472" s="15">
        <v>82694.009999999995</v>
      </c>
      <c r="S2472" s="15">
        <v>84951.81</v>
      </c>
      <c r="T2472" s="15">
        <v>4408009.09</v>
      </c>
      <c r="U2472" s="22">
        <f t="shared" si="190"/>
        <v>4292439.8600000003</v>
      </c>
      <c r="V2472" s="23">
        <f t="shared" si="191"/>
        <v>2.6218010816306987E-2</v>
      </c>
      <c r="W2472" s="24">
        <f>Parametros!$B$4*H2472+Parametros!$B$5*K2472*100+Parametros!$B$6*P2472+Parametros!$B$7*(1-L2472)*100</f>
        <v>87.984499999999997</v>
      </c>
      <c r="X2472" s="16">
        <f>INDEX('Tasa Referencia'!$B$2:$B$37,MATCH(B2472,'Tasa Referencia'!$A$2:$A$37,0))</f>
        <v>9.5600000000000004E-2</v>
      </c>
      <c r="Y2472" s="16">
        <f>INDEX('Catalogo Proveedores'!$N$2:$N$101,MATCH(A2472,'Catalogo Proveedores'!$A$2:$A$101,0))</f>
        <v>3.9599999999999996E-2</v>
      </c>
      <c r="Z2472" s="14">
        <v>9.7000000000000005E-4</v>
      </c>
      <c r="AA2472" s="16">
        <f t="shared" si="192"/>
        <v>0.13616999999999999</v>
      </c>
      <c r="AB2472" s="25">
        <f t="shared" si="193"/>
        <v>1.0695370651564229E-2</v>
      </c>
      <c r="AC2472" s="23">
        <f t="shared" si="194"/>
        <v>1.5522640164742758E-2</v>
      </c>
    </row>
    <row r="2473" spans="1:29" x14ac:dyDescent="0.3">
      <c r="A2473" s="4" t="s">
        <v>213</v>
      </c>
      <c r="B2473" s="18">
        <v>45627</v>
      </c>
      <c r="C2473" s="4" t="s">
        <v>281</v>
      </c>
      <c r="D2473" s="4">
        <v>12</v>
      </c>
      <c r="E2473" s="15">
        <v>4126343.47</v>
      </c>
      <c r="F2473" s="19">
        <v>1.1851</v>
      </c>
      <c r="G2473" s="20">
        <v>0</v>
      </c>
      <c r="H2473" s="4">
        <v>94.9</v>
      </c>
      <c r="I2473" s="4">
        <v>19</v>
      </c>
      <c r="J2473" s="4">
        <v>2</v>
      </c>
      <c r="K2473" s="21">
        <v>0.88729999999999998</v>
      </c>
      <c r="L2473" s="21">
        <v>1.47E-2</v>
      </c>
      <c r="M2473" s="4">
        <v>0</v>
      </c>
      <c r="N2473" s="4">
        <v>0</v>
      </c>
      <c r="O2473" s="4">
        <v>0</v>
      </c>
      <c r="P2473" s="4">
        <v>94.9</v>
      </c>
      <c r="Q2473" s="15">
        <v>0</v>
      </c>
      <c r="R2473" s="15">
        <v>36139.31</v>
      </c>
      <c r="S2473" s="15">
        <v>34713.24</v>
      </c>
      <c r="T2473" s="15">
        <v>4416858.9000000004</v>
      </c>
      <c r="U2473" s="22">
        <f t="shared" si="190"/>
        <v>4127769.54</v>
      </c>
      <c r="V2473" s="23">
        <f t="shared" si="191"/>
        <v>6.5451345978020783E-2</v>
      </c>
      <c r="W2473" s="24">
        <f>Parametros!$B$4*H2473+Parametros!$B$5*K2473*100+Parametros!$B$6*P2473+Parametros!$B$7*(1-L2473)*100</f>
        <v>93.593500000000006</v>
      </c>
      <c r="X2473" s="16">
        <f>INDEX('Tasa Referencia'!$B$2:$B$37,MATCH(B2473,'Tasa Referencia'!$A$2:$A$37,0))</f>
        <v>9.2399999999999996E-2</v>
      </c>
      <c r="Y2473" s="16">
        <f>INDEX('Catalogo Proveedores'!$N$2:$N$101,MATCH(A2473,'Catalogo Proveedores'!$A$2:$A$101,0))</f>
        <v>3.9599999999999996E-2</v>
      </c>
      <c r="Z2473" s="14">
        <v>4.2000000000000002E-4</v>
      </c>
      <c r="AA2473" s="16">
        <f t="shared" si="192"/>
        <v>0.13242000000000001</v>
      </c>
      <c r="AB2473" s="25">
        <f t="shared" si="193"/>
        <v>1.0416960637061434E-2</v>
      </c>
      <c r="AC2473" s="23">
        <f t="shared" si="194"/>
        <v>5.5034385340959349E-2</v>
      </c>
    </row>
    <row r="2474" spans="1:29" x14ac:dyDescent="0.3">
      <c r="A2474" s="4" t="s">
        <v>213</v>
      </c>
      <c r="B2474" s="18">
        <v>45658</v>
      </c>
      <c r="C2474" s="4" t="s">
        <v>282</v>
      </c>
      <c r="D2474" s="4">
        <v>1</v>
      </c>
      <c r="E2474" s="15">
        <v>3703797.89</v>
      </c>
      <c r="F2474" s="19">
        <v>1.1851</v>
      </c>
      <c r="G2474" s="20">
        <v>0</v>
      </c>
      <c r="H2474" s="4">
        <v>92.8</v>
      </c>
      <c r="I2474" s="4">
        <v>23</v>
      </c>
      <c r="J2474" s="4">
        <v>3</v>
      </c>
      <c r="K2474" s="21">
        <v>0.86280000000000001</v>
      </c>
      <c r="L2474" s="21">
        <v>2.06E-2</v>
      </c>
      <c r="M2474" s="4">
        <v>0</v>
      </c>
      <c r="N2474" s="4">
        <v>0</v>
      </c>
      <c r="O2474" s="4">
        <v>0</v>
      </c>
      <c r="P2474" s="4">
        <v>94.4</v>
      </c>
      <c r="Q2474" s="15">
        <v>0</v>
      </c>
      <c r="R2474" s="15">
        <v>36657.279999999999</v>
      </c>
      <c r="S2474" s="15">
        <v>45167.53</v>
      </c>
      <c r="T2474" s="15">
        <v>3993439.13</v>
      </c>
      <c r="U2474" s="22">
        <f t="shared" si="190"/>
        <v>3695287.64</v>
      </c>
      <c r="V2474" s="23">
        <f t="shared" si="191"/>
        <v>7.4660331682581516E-2</v>
      </c>
      <c r="W2474" s="24">
        <f>Parametros!$B$4*H2474+Parametros!$B$5*K2474*100+Parametros!$B$6*P2474+Parametros!$B$7*(1-L2474)*100</f>
        <v>91.935000000000002</v>
      </c>
      <c r="X2474" s="16">
        <f>INDEX('Tasa Referencia'!$B$2:$B$37,MATCH(B2474,'Tasa Referencia'!$A$2:$A$37,0))</f>
        <v>8.8900000000000007E-2</v>
      </c>
      <c r="Y2474" s="16">
        <f>INDEX('Catalogo Proveedores'!$N$2:$N$101,MATCH(A2474,'Catalogo Proveedores'!$A$2:$A$101,0))</f>
        <v>3.9599999999999996E-2</v>
      </c>
      <c r="Z2474" s="14">
        <v>-1.41E-3</v>
      </c>
      <c r="AA2474" s="16">
        <f t="shared" si="192"/>
        <v>0.12709000000000001</v>
      </c>
      <c r="AB2474" s="25">
        <f t="shared" si="193"/>
        <v>1.0019789432029746E-2</v>
      </c>
      <c r="AC2474" s="23">
        <f t="shared" si="194"/>
        <v>6.4640542250551769E-2</v>
      </c>
    </row>
    <row r="2475" spans="1:29" x14ac:dyDescent="0.3">
      <c r="A2475" s="4" t="s">
        <v>213</v>
      </c>
      <c r="B2475" s="18">
        <v>45689</v>
      </c>
      <c r="C2475" s="4" t="s">
        <v>282</v>
      </c>
      <c r="D2475" s="4">
        <v>2</v>
      </c>
      <c r="E2475" s="15">
        <v>4156771.89</v>
      </c>
      <c r="F2475" s="19">
        <v>1.1851</v>
      </c>
      <c r="G2475" s="20">
        <v>0</v>
      </c>
      <c r="H2475" s="4">
        <v>91.3</v>
      </c>
      <c r="I2475" s="4">
        <v>22</v>
      </c>
      <c r="J2475" s="4">
        <v>3</v>
      </c>
      <c r="K2475" s="21">
        <v>0.88260000000000005</v>
      </c>
      <c r="L2475" s="21">
        <v>2.9100000000000001E-2</v>
      </c>
      <c r="M2475" s="4">
        <v>2</v>
      </c>
      <c r="N2475" s="4">
        <v>0</v>
      </c>
      <c r="O2475" s="4">
        <v>0</v>
      </c>
      <c r="P2475" s="4">
        <v>94.3</v>
      </c>
      <c r="Q2475" s="15">
        <v>75273.990000000005</v>
      </c>
      <c r="R2475" s="15">
        <v>69207.429999999993</v>
      </c>
      <c r="S2475" s="15">
        <v>61214.51</v>
      </c>
      <c r="T2475" s="15">
        <v>4692781.12</v>
      </c>
      <c r="U2475" s="22">
        <f t="shared" si="190"/>
        <v>4240038.8</v>
      </c>
      <c r="V2475" s="23">
        <f t="shared" si="191"/>
        <v>9.6476334272330239E-2</v>
      </c>
      <c r="W2475" s="24">
        <f>Parametros!$B$4*H2475+Parametros!$B$5*K2475*100+Parametros!$B$6*P2475+Parametros!$B$7*(1-L2475)*100</f>
        <v>91.856500000000011</v>
      </c>
      <c r="X2475" s="16">
        <f>INDEX('Tasa Referencia'!$B$2:$B$37,MATCH(B2475,'Tasa Referencia'!$A$2:$A$37,0))</f>
        <v>8.8300000000000003E-2</v>
      </c>
      <c r="Y2475" s="16">
        <f>INDEX('Catalogo Proveedores'!$N$2:$N$101,MATCH(A2475,'Catalogo Proveedores'!$A$2:$A$101,0))</f>
        <v>3.9599999999999996E-2</v>
      </c>
      <c r="Z2475" s="14">
        <v>5.0000000000000001E-4</v>
      </c>
      <c r="AA2475" s="16">
        <f t="shared" si="192"/>
        <v>0.12840000000000001</v>
      </c>
      <c r="AB2475" s="25">
        <f t="shared" si="193"/>
        <v>1.0117564942367263E-2</v>
      </c>
      <c r="AC2475" s="23">
        <f t="shared" si="194"/>
        <v>8.6358769329962976E-2</v>
      </c>
    </row>
    <row r="2476" spans="1:29" x14ac:dyDescent="0.3">
      <c r="A2476" s="4" t="s">
        <v>213</v>
      </c>
      <c r="B2476" s="18">
        <v>45717</v>
      </c>
      <c r="C2476" s="4" t="s">
        <v>282</v>
      </c>
      <c r="D2476" s="4">
        <v>3</v>
      </c>
      <c r="E2476" s="15">
        <v>4008438.94</v>
      </c>
      <c r="F2476" s="19">
        <v>1.1851</v>
      </c>
      <c r="G2476" s="20">
        <v>0</v>
      </c>
      <c r="H2476" s="4">
        <v>92.6</v>
      </c>
      <c r="I2476" s="4">
        <v>18</v>
      </c>
      <c r="J2476" s="4">
        <v>3</v>
      </c>
      <c r="K2476" s="21">
        <v>0.81659999999999999</v>
      </c>
      <c r="L2476" s="21">
        <v>1.7299999999999999E-2</v>
      </c>
      <c r="M2476" s="4">
        <v>2</v>
      </c>
      <c r="N2476" s="4">
        <v>1</v>
      </c>
      <c r="O2476" s="4">
        <v>5.3</v>
      </c>
      <c r="P2476" s="4">
        <v>96.4</v>
      </c>
      <c r="Q2476" s="15">
        <v>82914.95</v>
      </c>
      <c r="R2476" s="15">
        <v>36067.33</v>
      </c>
      <c r="S2476" s="15">
        <v>44852.46</v>
      </c>
      <c r="T2476" s="15">
        <v>4166821.9</v>
      </c>
      <c r="U2476" s="22">
        <f t="shared" si="190"/>
        <v>4082568.7600000002</v>
      </c>
      <c r="V2476" s="23">
        <f t="shared" si="191"/>
        <v>2.022000028366935E-2</v>
      </c>
      <c r="W2476" s="24">
        <f>Parametros!$B$4*H2476+Parametros!$B$5*K2476*100+Parametros!$B$6*P2476+Parametros!$B$7*(1-L2476)*100</f>
        <v>90.928499999999985</v>
      </c>
      <c r="X2476" s="16">
        <f>INDEX('Tasa Referencia'!$B$2:$B$37,MATCH(B2476,'Tasa Referencia'!$A$2:$A$37,0))</f>
        <v>8.6800000000000002E-2</v>
      </c>
      <c r="Y2476" s="16">
        <f>INDEX('Catalogo Proveedores'!$N$2:$N$101,MATCH(A2476,'Catalogo Proveedores'!$A$2:$A$101,0))</f>
        <v>3.9599999999999996E-2</v>
      </c>
      <c r="Z2476" s="14">
        <v>1.91E-3</v>
      </c>
      <c r="AA2476" s="16">
        <f t="shared" si="192"/>
        <v>0.12831000000000001</v>
      </c>
      <c r="AB2476" s="25">
        <f t="shared" si="193"/>
        <v>1.0110850870498567E-2</v>
      </c>
      <c r="AC2476" s="23">
        <f t="shared" si="194"/>
        <v>1.0109149413170784E-2</v>
      </c>
    </row>
    <row r="2477" spans="1:29" x14ac:dyDescent="0.3">
      <c r="A2477" s="4" t="s">
        <v>213</v>
      </c>
      <c r="B2477" s="18">
        <v>45748</v>
      </c>
      <c r="C2477" s="4" t="s">
        <v>282</v>
      </c>
      <c r="D2477" s="4">
        <v>4</v>
      </c>
      <c r="E2477" s="15">
        <v>4089582.36</v>
      </c>
      <c r="F2477" s="19">
        <v>1.1851</v>
      </c>
      <c r="G2477" s="20">
        <v>0</v>
      </c>
      <c r="H2477" s="4">
        <v>91.2</v>
      </c>
      <c r="I2477" s="4">
        <v>18</v>
      </c>
      <c r="J2477" s="4">
        <v>2</v>
      </c>
      <c r="K2477" s="21">
        <v>0.90659999999999996</v>
      </c>
      <c r="L2477" s="21">
        <v>0.04</v>
      </c>
      <c r="M2477" s="4">
        <v>1</v>
      </c>
      <c r="N2477" s="4">
        <v>2</v>
      </c>
      <c r="O2477" s="4">
        <v>33.9</v>
      </c>
      <c r="P2477" s="4">
        <v>97</v>
      </c>
      <c r="Q2477" s="15">
        <v>734764.65</v>
      </c>
      <c r="R2477" s="15">
        <v>61924.54</v>
      </c>
      <c r="S2477" s="15">
        <v>65467.34</v>
      </c>
      <c r="T2477" s="15">
        <v>4567989.0599999996</v>
      </c>
      <c r="U2477" s="22">
        <f t="shared" si="190"/>
        <v>4820804.21</v>
      </c>
      <c r="V2477" s="23">
        <f t="shared" si="191"/>
        <v>-5.5344955226315801E-2</v>
      </c>
      <c r="W2477" s="24">
        <f>Parametros!$B$4*H2477+Parametros!$B$5*K2477*100+Parametros!$B$6*P2477+Parametros!$B$7*(1-L2477)*100</f>
        <v>92.918000000000006</v>
      </c>
      <c r="X2477" s="16">
        <f>INDEX('Tasa Referencia'!$B$2:$B$37,MATCH(B2477,'Tasa Referencia'!$A$2:$A$37,0))</f>
        <v>8.4000000000000005E-2</v>
      </c>
      <c r="Y2477" s="16">
        <f>INDEX('Catalogo Proveedores'!$N$2:$N$101,MATCH(A2477,'Catalogo Proveedores'!$A$2:$A$101,0))</f>
        <v>3.9599999999999996E-2</v>
      </c>
      <c r="Z2477" s="14">
        <v>4.9699999999999996E-3</v>
      </c>
      <c r="AA2477" s="16">
        <f t="shared" si="192"/>
        <v>0.12856999999999999</v>
      </c>
      <c r="AB2477" s="25">
        <f t="shared" si="193"/>
        <v>1.0130245738909416E-2</v>
      </c>
      <c r="AC2477" s="23">
        <f t="shared" si="194"/>
        <v>-6.5475200965225216E-2</v>
      </c>
    </row>
    <row r="2478" spans="1:29" x14ac:dyDescent="0.3">
      <c r="A2478" s="4" t="s">
        <v>213</v>
      </c>
      <c r="B2478" s="18">
        <v>45778</v>
      </c>
      <c r="C2478" s="4" t="s">
        <v>282</v>
      </c>
      <c r="D2478" s="4">
        <v>5</v>
      </c>
      <c r="E2478" s="15">
        <v>4566762.42</v>
      </c>
      <c r="F2478" s="19">
        <v>1.1851</v>
      </c>
      <c r="G2478" s="20">
        <v>0</v>
      </c>
      <c r="H2478" s="4">
        <v>94.6</v>
      </c>
      <c r="I2478" s="4">
        <v>22</v>
      </c>
      <c r="J2478" s="4">
        <v>3</v>
      </c>
      <c r="K2478" s="21">
        <v>0.86339999999999995</v>
      </c>
      <c r="L2478" s="21">
        <v>2.3300000000000001E-2</v>
      </c>
      <c r="M2478" s="4">
        <v>3</v>
      </c>
      <c r="N2478" s="4">
        <v>0</v>
      </c>
      <c r="O2478" s="4">
        <v>0</v>
      </c>
      <c r="P2478" s="4">
        <v>99</v>
      </c>
      <c r="Q2478" s="15">
        <v>46483.23</v>
      </c>
      <c r="R2478" s="15">
        <v>35347.22</v>
      </c>
      <c r="S2478" s="15">
        <v>59280.12</v>
      </c>
      <c r="T2478" s="15">
        <v>5005622.63</v>
      </c>
      <c r="U2478" s="22">
        <f t="shared" si="190"/>
        <v>4589312.75</v>
      </c>
      <c r="V2478" s="23">
        <f t="shared" si="191"/>
        <v>8.316845091456683E-2</v>
      </c>
      <c r="W2478" s="24">
        <f>Parametros!$B$4*H2478+Parametros!$B$5*K2478*100+Parametros!$B$6*P2478+Parametros!$B$7*(1-L2478)*100</f>
        <v>93.462499999999991</v>
      </c>
      <c r="X2478" s="16">
        <f>INDEX('Tasa Referencia'!$B$2:$B$37,MATCH(B2478,'Tasa Referencia'!$A$2:$A$37,0))</f>
        <v>8.1699999999999995E-2</v>
      </c>
      <c r="Y2478" s="16">
        <f>INDEX('Catalogo Proveedores'!$N$2:$N$101,MATCH(A2478,'Catalogo Proveedores'!$A$2:$A$101,0))</f>
        <v>3.9599999999999996E-2</v>
      </c>
      <c r="Z2478" s="14">
        <v>1.9400000000000001E-3</v>
      </c>
      <c r="AA2478" s="16">
        <f t="shared" si="192"/>
        <v>0.12323999999999999</v>
      </c>
      <c r="AB2478" s="25">
        <f t="shared" si="193"/>
        <v>9.7318297672923659E-3</v>
      </c>
      <c r="AC2478" s="23">
        <f t="shared" si="194"/>
        <v>7.3436621147274464E-2</v>
      </c>
    </row>
    <row r="2479" spans="1:29" x14ac:dyDescent="0.3">
      <c r="A2479" s="4" t="s">
        <v>213</v>
      </c>
      <c r="B2479" s="18">
        <v>45809</v>
      </c>
      <c r="C2479" s="4" t="s">
        <v>282</v>
      </c>
      <c r="D2479" s="4">
        <v>6</v>
      </c>
      <c r="E2479" s="15">
        <v>4531785.79</v>
      </c>
      <c r="F2479" s="19">
        <v>1.1851</v>
      </c>
      <c r="G2479" s="20">
        <v>0</v>
      </c>
      <c r="H2479" s="4">
        <v>93.2</v>
      </c>
      <c r="I2479" s="4">
        <v>16</v>
      </c>
      <c r="J2479" s="4">
        <v>2</v>
      </c>
      <c r="K2479" s="21">
        <v>0.87180000000000002</v>
      </c>
      <c r="L2479" s="21">
        <v>3.3399999999999999E-2</v>
      </c>
      <c r="M2479" s="4">
        <v>0</v>
      </c>
      <c r="N2479" s="4">
        <v>0</v>
      </c>
      <c r="O2479" s="4">
        <v>0</v>
      </c>
      <c r="P2479" s="4">
        <v>96.1</v>
      </c>
      <c r="Q2479" s="15">
        <v>0</v>
      </c>
      <c r="R2479" s="15">
        <v>50052.02</v>
      </c>
      <c r="S2479" s="15">
        <v>63557.32</v>
      </c>
      <c r="T2479" s="15">
        <v>4854847.8099999996</v>
      </c>
      <c r="U2479" s="22">
        <f t="shared" si="190"/>
        <v>4518280.4899999993</v>
      </c>
      <c r="V2479" s="23">
        <f t="shared" si="191"/>
        <v>6.9326028986272242E-2</v>
      </c>
      <c r="W2479" s="24">
        <f>Parametros!$B$4*H2479+Parametros!$B$5*K2479*100+Parametros!$B$6*P2479+Parametros!$B$7*(1-L2479)*100</f>
        <v>92.492999999999995</v>
      </c>
      <c r="X2479" s="16">
        <f>INDEX('Tasa Referencia'!$B$2:$B$37,MATCH(B2479,'Tasa Referencia'!$A$2:$A$37,0))</f>
        <v>8.1600000000000006E-2</v>
      </c>
      <c r="Y2479" s="16">
        <f>INDEX('Catalogo Proveedores'!$N$2:$N$101,MATCH(A2479,'Catalogo Proveedores'!$A$2:$A$101,0))</f>
        <v>3.9599999999999996E-2</v>
      </c>
      <c r="Z2479" s="14">
        <v>1.0499999999999999E-3</v>
      </c>
      <c r="AA2479" s="16">
        <f t="shared" si="192"/>
        <v>0.12225</v>
      </c>
      <c r="AB2479" s="25">
        <f t="shared" si="193"/>
        <v>9.6576367663399054E-3</v>
      </c>
      <c r="AC2479" s="23">
        <f t="shared" si="194"/>
        <v>5.9668392219932337E-2</v>
      </c>
    </row>
    <row r="2480" spans="1:29" x14ac:dyDescent="0.3">
      <c r="A2480" s="4" t="s">
        <v>213</v>
      </c>
      <c r="B2480" s="18">
        <v>45839</v>
      </c>
      <c r="C2480" s="4" t="s">
        <v>282</v>
      </c>
      <c r="D2480" s="4">
        <v>7</v>
      </c>
      <c r="E2480" s="15">
        <v>4764221.5</v>
      </c>
      <c r="F2480" s="19">
        <v>1.1851</v>
      </c>
      <c r="G2480" s="20">
        <v>0</v>
      </c>
      <c r="H2480" s="4">
        <v>92.1</v>
      </c>
      <c r="I2480" s="4">
        <v>15</v>
      </c>
      <c r="J2480" s="4">
        <v>3</v>
      </c>
      <c r="K2480" s="21">
        <v>0.76939999999999997</v>
      </c>
      <c r="L2480" s="21">
        <v>2.75E-2</v>
      </c>
      <c r="M2480" s="4">
        <v>1</v>
      </c>
      <c r="N2480" s="4">
        <v>0</v>
      </c>
      <c r="O2480" s="4">
        <v>0</v>
      </c>
      <c r="P2480" s="4">
        <v>93.8</v>
      </c>
      <c r="Q2480" s="15">
        <v>29221.18</v>
      </c>
      <c r="R2480" s="15">
        <v>83341.009999999995</v>
      </c>
      <c r="S2480" s="15">
        <v>67901.88</v>
      </c>
      <c r="T2480" s="15">
        <v>4986329.01</v>
      </c>
      <c r="U2480" s="22">
        <f t="shared" si="190"/>
        <v>4808881.8099999996</v>
      </c>
      <c r="V2480" s="23">
        <f t="shared" si="191"/>
        <v>3.558674119660632E-2</v>
      </c>
      <c r="W2480" s="24">
        <f>Parametros!$B$4*H2480+Parametros!$B$5*K2480*100+Parametros!$B$6*P2480+Parametros!$B$7*(1-L2480)*100</f>
        <v>88.664500000000004</v>
      </c>
      <c r="X2480" s="16">
        <f>INDEX('Tasa Referencia'!$B$2:$B$37,MATCH(B2480,'Tasa Referencia'!$A$2:$A$37,0))</f>
        <v>8.0699999999999994E-2</v>
      </c>
      <c r="Y2480" s="16">
        <f>INDEX('Catalogo Proveedores'!$N$2:$N$101,MATCH(A2480,'Catalogo Proveedores'!$A$2:$A$101,0))</f>
        <v>3.9599999999999996E-2</v>
      </c>
      <c r="Z2480" s="14">
        <v>1.7000000000000001E-4</v>
      </c>
      <c r="AA2480" s="16">
        <f t="shared" si="192"/>
        <v>0.12046999999999999</v>
      </c>
      <c r="AB2480" s="25">
        <f t="shared" si="193"/>
        <v>9.5240882099776325E-3</v>
      </c>
      <c r="AC2480" s="23">
        <f t="shared" si="194"/>
        <v>2.6062652986628687E-2</v>
      </c>
    </row>
    <row r="2481" spans="1:29" x14ac:dyDescent="0.3">
      <c r="A2481" s="4" t="s">
        <v>213</v>
      </c>
      <c r="B2481" s="18">
        <v>45870</v>
      </c>
      <c r="C2481" s="4" t="s">
        <v>282</v>
      </c>
      <c r="D2481" s="4">
        <v>8</v>
      </c>
      <c r="E2481" s="15">
        <v>4445974.6500000004</v>
      </c>
      <c r="F2481" s="19">
        <v>1.1851</v>
      </c>
      <c r="G2481" s="20">
        <v>0</v>
      </c>
      <c r="H2481" s="4">
        <v>93.3</v>
      </c>
      <c r="I2481" s="4">
        <v>20</v>
      </c>
      <c r="J2481" s="4">
        <v>3</v>
      </c>
      <c r="K2481" s="21">
        <v>0.85670000000000002</v>
      </c>
      <c r="L2481" s="21">
        <v>3.1699999999999999E-2</v>
      </c>
      <c r="M2481" s="4">
        <v>0</v>
      </c>
      <c r="N2481" s="4">
        <v>0</v>
      </c>
      <c r="O2481" s="4">
        <v>0</v>
      </c>
      <c r="P2481" s="4">
        <v>97.1</v>
      </c>
      <c r="Q2481" s="15">
        <v>0</v>
      </c>
      <c r="R2481" s="15">
        <v>78756.86</v>
      </c>
      <c r="S2481" s="15">
        <v>68994.720000000001</v>
      </c>
      <c r="T2481" s="15">
        <v>4752905.1900000004</v>
      </c>
      <c r="U2481" s="22">
        <f t="shared" si="190"/>
        <v>4455736.790000001</v>
      </c>
      <c r="V2481" s="23">
        <f t="shared" si="191"/>
        <v>6.2523527846765112E-2</v>
      </c>
      <c r="W2481" s="24">
        <f>Parametros!$B$4*H2481+Parametros!$B$5*K2481*100+Parametros!$B$6*P2481+Parametros!$B$7*(1-L2481)*100</f>
        <v>92.3005</v>
      </c>
      <c r="X2481" s="16">
        <f>INDEX('Tasa Referencia'!$B$2:$B$37,MATCH(B2481,'Tasa Referencia'!$A$2:$A$37,0))</f>
        <v>7.7399999999999997E-2</v>
      </c>
      <c r="Y2481" s="16">
        <f>INDEX('Catalogo Proveedores'!$N$2:$N$101,MATCH(A2481,'Catalogo Proveedores'!$A$2:$A$101,0))</f>
        <v>3.9599999999999996E-2</v>
      </c>
      <c r="Z2481" s="14">
        <v>2.6800000000000001E-3</v>
      </c>
      <c r="AA2481" s="16">
        <f t="shared" si="192"/>
        <v>0.11967999999999999</v>
      </c>
      <c r="AB2481" s="25">
        <f t="shared" si="193"/>
        <v>9.4647543390584676E-3</v>
      </c>
      <c r="AC2481" s="23">
        <f t="shared" si="194"/>
        <v>5.3058773507706644E-2</v>
      </c>
    </row>
    <row r="2482" spans="1:29" x14ac:dyDescent="0.3">
      <c r="A2482" s="4" t="s">
        <v>213</v>
      </c>
      <c r="B2482" s="18">
        <v>45901</v>
      </c>
      <c r="C2482" s="4" t="s">
        <v>282</v>
      </c>
      <c r="D2482" s="4">
        <v>9</v>
      </c>
      <c r="E2482" s="15">
        <v>3972735.34</v>
      </c>
      <c r="F2482" s="19">
        <v>1.1851</v>
      </c>
      <c r="G2482" s="20">
        <v>0</v>
      </c>
      <c r="H2482" s="4">
        <v>91.9</v>
      </c>
      <c r="I2482" s="4">
        <v>17</v>
      </c>
      <c r="J2482" s="4">
        <v>3</v>
      </c>
      <c r="K2482" s="21">
        <v>0.83760000000000001</v>
      </c>
      <c r="L2482" s="21">
        <v>4.2000000000000003E-2</v>
      </c>
      <c r="M2482" s="4">
        <v>1</v>
      </c>
      <c r="N2482" s="4">
        <v>0</v>
      </c>
      <c r="O2482" s="4">
        <v>0</v>
      </c>
      <c r="P2482" s="4">
        <v>95.6</v>
      </c>
      <c r="Q2482" s="15">
        <v>17593.47</v>
      </c>
      <c r="R2482" s="15">
        <v>62837.26</v>
      </c>
      <c r="S2482" s="15">
        <v>73865.539999999994</v>
      </c>
      <c r="T2482" s="15">
        <v>4420831.58</v>
      </c>
      <c r="U2482" s="22">
        <f t="shared" si="190"/>
        <v>3979300.53</v>
      </c>
      <c r="V2482" s="23">
        <f t="shared" si="191"/>
        <v>9.9875112184210441E-2</v>
      </c>
      <c r="W2482" s="24">
        <f>Parametros!$B$4*H2482+Parametros!$B$5*K2482*100+Parametros!$B$6*P2482+Parametros!$B$7*(1-L2482)*100</f>
        <v>90.783000000000001</v>
      </c>
      <c r="X2482" s="16">
        <f>INDEX('Tasa Referencia'!$B$2:$B$37,MATCH(B2482,'Tasa Referencia'!$A$2:$A$37,0))</f>
        <v>7.4899999999999994E-2</v>
      </c>
      <c r="Y2482" s="16">
        <f>INDEX('Catalogo Proveedores'!$N$2:$N$101,MATCH(A2482,'Catalogo Proveedores'!$A$2:$A$101,0))</f>
        <v>3.9599999999999996E-2</v>
      </c>
      <c r="Z2482" s="14">
        <v>-4.8000000000000001E-4</v>
      </c>
      <c r="AA2482" s="16">
        <f t="shared" si="192"/>
        <v>0.11402</v>
      </c>
      <c r="AB2482" s="25">
        <f t="shared" si="193"/>
        <v>9.0385275681732491E-3</v>
      </c>
      <c r="AC2482" s="23">
        <f t="shared" si="194"/>
        <v>9.0836584616037191E-2</v>
      </c>
    </row>
    <row r="2483" spans="1:29" x14ac:dyDescent="0.3">
      <c r="A2483" s="4" t="s">
        <v>213</v>
      </c>
      <c r="B2483" s="18">
        <v>45931</v>
      </c>
      <c r="C2483" s="4" t="s">
        <v>282</v>
      </c>
      <c r="D2483" s="4">
        <v>10</v>
      </c>
      <c r="E2483" s="15">
        <v>3953212.56</v>
      </c>
      <c r="F2483" s="19">
        <v>1.1851</v>
      </c>
      <c r="G2483" s="20">
        <v>0</v>
      </c>
      <c r="H2483" s="4">
        <v>94.5</v>
      </c>
      <c r="I2483" s="4">
        <v>15</v>
      </c>
      <c r="J2483" s="4">
        <v>2</v>
      </c>
      <c r="K2483" s="21">
        <v>0.86709999999999998</v>
      </c>
      <c r="L2483" s="21">
        <v>3.1399999999999997E-2</v>
      </c>
      <c r="M2483" s="4">
        <v>1</v>
      </c>
      <c r="N2483" s="4">
        <v>1</v>
      </c>
      <c r="O2483" s="4">
        <v>19.7</v>
      </c>
      <c r="P2483" s="4">
        <v>95.5</v>
      </c>
      <c r="Q2483" s="15">
        <v>401289.86</v>
      </c>
      <c r="R2483" s="15">
        <v>69031.850000000006</v>
      </c>
      <c r="S2483" s="15">
        <v>53027.4</v>
      </c>
      <c r="T2483" s="15">
        <v>4410340.43</v>
      </c>
      <c r="U2483" s="22">
        <f t="shared" si="190"/>
        <v>4370506.8699999992</v>
      </c>
      <c r="V2483" s="23">
        <f t="shared" si="191"/>
        <v>9.0318560737499623E-3</v>
      </c>
      <c r="W2483" s="24">
        <f>Parametros!$B$4*H2483+Parametros!$B$5*K2483*100+Parametros!$B$6*P2483+Parametros!$B$7*(1-L2483)*100</f>
        <v>92.716999999999985</v>
      </c>
      <c r="X2483" s="16">
        <f>INDEX('Tasa Referencia'!$B$2:$B$37,MATCH(B2483,'Tasa Referencia'!$A$2:$A$37,0))</f>
        <v>7.4300000000000005E-2</v>
      </c>
      <c r="Y2483" s="16">
        <f>INDEX('Catalogo Proveedores'!$N$2:$N$101,MATCH(A2483,'Catalogo Proveedores'!$A$2:$A$101,0))</f>
        <v>3.9599999999999996E-2</v>
      </c>
      <c r="Z2483" s="14">
        <v>1.4300000000000001E-3</v>
      </c>
      <c r="AA2483" s="16">
        <f t="shared" si="192"/>
        <v>0.11533</v>
      </c>
      <c r="AB2483" s="25">
        <f t="shared" si="193"/>
        <v>9.1373534855319072E-3</v>
      </c>
      <c r="AC2483" s="23">
        <f t="shared" si="194"/>
        <v>-1.0549741178194488E-4</v>
      </c>
    </row>
    <row r="2484" spans="1:29" x14ac:dyDescent="0.3">
      <c r="A2484" s="4" t="s">
        <v>213</v>
      </c>
      <c r="B2484" s="18">
        <v>45962</v>
      </c>
      <c r="C2484" s="4" t="s">
        <v>282</v>
      </c>
      <c r="D2484" s="4">
        <v>11</v>
      </c>
      <c r="E2484" s="15">
        <v>3814999.94</v>
      </c>
      <c r="F2484" s="19">
        <v>1.2534000000000001</v>
      </c>
      <c r="G2484" s="20">
        <v>5.7599999999999998E-2</v>
      </c>
      <c r="H2484" s="4">
        <v>93.7</v>
      </c>
      <c r="I2484" s="4">
        <v>16</v>
      </c>
      <c r="J2484" s="4">
        <v>3</v>
      </c>
      <c r="K2484" s="21">
        <v>0.8306</v>
      </c>
      <c r="L2484" s="21">
        <v>3.44E-2</v>
      </c>
      <c r="M2484" s="4">
        <v>1</v>
      </c>
      <c r="N2484" s="4">
        <v>0</v>
      </c>
      <c r="O2484" s="4">
        <v>0</v>
      </c>
      <c r="P2484" s="4">
        <v>97.6</v>
      </c>
      <c r="Q2484" s="15">
        <v>12817.56</v>
      </c>
      <c r="R2484" s="15">
        <v>57919.05</v>
      </c>
      <c r="S2484" s="15">
        <v>62224.31</v>
      </c>
      <c r="T2484" s="15">
        <v>3979186.95</v>
      </c>
      <c r="U2484" s="22">
        <f t="shared" si="190"/>
        <v>3823512.2399999998</v>
      </c>
      <c r="V2484" s="23">
        <f t="shared" si="191"/>
        <v>3.9122240788410409E-2</v>
      </c>
      <c r="W2484" s="24">
        <f>Parametros!$B$4*H2484+Parametros!$B$5*K2484*100+Parametros!$B$6*P2484+Parametros!$B$7*(1-L2484)*100</f>
        <v>91.716999999999999</v>
      </c>
      <c r="X2484" s="16">
        <f>INDEX('Tasa Referencia'!$B$2:$B$37,MATCH(B2484,'Tasa Referencia'!$A$2:$A$37,0))</f>
        <v>7.2800000000000004E-2</v>
      </c>
      <c r="Y2484" s="16">
        <f>INDEX('Catalogo Proveedores'!$N$2:$N$101,MATCH(A2484,'Catalogo Proveedores'!$A$2:$A$101,0))</f>
        <v>3.9599999999999996E-2</v>
      </c>
      <c r="Z2484" s="14">
        <v>-1.8500000000000001E-3</v>
      </c>
      <c r="AA2484" s="16">
        <f t="shared" si="192"/>
        <v>0.11055</v>
      </c>
      <c r="AB2484" s="25">
        <f t="shared" si="193"/>
        <v>8.776236321248243E-3</v>
      </c>
      <c r="AC2484" s="23">
        <f t="shared" si="194"/>
        <v>3.0346004467162166E-2</v>
      </c>
    </row>
    <row r="2485" spans="1:29" x14ac:dyDescent="0.3">
      <c r="A2485" s="4" t="s">
        <v>213</v>
      </c>
      <c r="B2485" s="18">
        <v>45992</v>
      </c>
      <c r="C2485" s="4" t="s">
        <v>282</v>
      </c>
      <c r="D2485" s="4">
        <v>12</v>
      </c>
      <c r="E2485" s="15">
        <v>3674177.79</v>
      </c>
      <c r="F2485" s="19">
        <v>1.2534000000000001</v>
      </c>
      <c r="G2485" s="20">
        <v>0</v>
      </c>
      <c r="H2485" s="4">
        <v>98.6</v>
      </c>
      <c r="I2485" s="4">
        <v>8</v>
      </c>
      <c r="J2485" s="4">
        <v>1</v>
      </c>
      <c r="K2485" s="21">
        <v>0.87739999999999996</v>
      </c>
      <c r="L2485" s="21">
        <v>7.3000000000000001E-3</v>
      </c>
      <c r="M2485" s="4">
        <v>2</v>
      </c>
      <c r="N2485" s="4">
        <v>0</v>
      </c>
      <c r="O2485" s="4">
        <v>0</v>
      </c>
      <c r="P2485" s="4">
        <v>99.1</v>
      </c>
      <c r="Q2485" s="15">
        <v>55506.67</v>
      </c>
      <c r="R2485" s="15">
        <v>11884.93</v>
      </c>
      <c r="S2485" s="15">
        <v>15419.78</v>
      </c>
      <c r="T2485" s="15">
        <v>3965522.91</v>
      </c>
      <c r="U2485" s="22">
        <f t="shared" si="190"/>
        <v>3726149.6100000003</v>
      </c>
      <c r="V2485" s="23">
        <f t="shared" si="191"/>
        <v>6.036361545065435E-2</v>
      </c>
      <c r="W2485" s="24">
        <f>Parametros!$B$4*H2485+Parametros!$B$5*K2485*100+Parametros!$B$6*P2485+Parametros!$B$7*(1-L2485)*100</f>
        <v>95.54249999999999</v>
      </c>
      <c r="X2485" s="16">
        <f>INDEX('Tasa Referencia'!$B$2:$B$37,MATCH(B2485,'Tasa Referencia'!$A$2:$A$37,0))</f>
        <v>6.9599999999999995E-2</v>
      </c>
      <c r="Y2485" s="16">
        <f>INDEX('Catalogo Proveedores'!$N$2:$N$101,MATCH(A2485,'Catalogo Proveedores'!$A$2:$A$101,0))</f>
        <v>3.9599999999999996E-2</v>
      </c>
      <c r="Z2485" s="14">
        <v>-9.3000000000000005E-4</v>
      </c>
      <c r="AA2485" s="16">
        <f t="shared" si="192"/>
        <v>0.10826999999999999</v>
      </c>
      <c r="AB2485" s="25">
        <f t="shared" si="193"/>
        <v>8.6034858136905257E-3</v>
      </c>
      <c r="AC2485" s="23">
        <f t="shared" si="194"/>
        <v>5.1760129636963824E-2</v>
      </c>
    </row>
    <row r="2486" spans="1:29" x14ac:dyDescent="0.3">
      <c r="A2486" s="4" t="s">
        <v>215</v>
      </c>
      <c r="B2486" s="18">
        <v>44927</v>
      </c>
      <c r="C2486" s="4" t="s">
        <v>279</v>
      </c>
      <c r="D2486" s="4">
        <v>1</v>
      </c>
      <c r="E2486" s="15">
        <v>3324924.68</v>
      </c>
      <c r="F2486" s="19">
        <v>1</v>
      </c>
      <c r="G2486" s="20">
        <v>0</v>
      </c>
      <c r="H2486" s="4">
        <v>88.1</v>
      </c>
      <c r="I2486" s="4">
        <v>13</v>
      </c>
      <c r="J2486" s="4">
        <v>1</v>
      </c>
      <c r="K2486" s="21">
        <v>0.89629999999999999</v>
      </c>
      <c r="L2486" s="21">
        <v>0.04</v>
      </c>
      <c r="M2486" s="4">
        <v>1</v>
      </c>
      <c r="N2486" s="4">
        <v>2</v>
      </c>
      <c r="O2486" s="4">
        <v>26.5</v>
      </c>
      <c r="P2486" s="4">
        <v>93</v>
      </c>
      <c r="Q2486" s="15">
        <v>397604.91</v>
      </c>
      <c r="R2486" s="15">
        <v>81608.11</v>
      </c>
      <c r="S2486" s="15">
        <v>46571.72</v>
      </c>
      <c r="T2486" s="15">
        <v>3404790.17</v>
      </c>
      <c r="U2486" s="22">
        <f t="shared" si="190"/>
        <v>3757565.98</v>
      </c>
      <c r="V2486" s="23">
        <f t="shared" si="191"/>
        <v>-0.10361161551403329</v>
      </c>
      <c r="W2486" s="24">
        <f>Parametros!$B$4*H2486+Parametros!$B$5*K2486*100+Parametros!$B$6*P2486+Parametros!$B$7*(1-L2486)*100</f>
        <v>90.72399999999999</v>
      </c>
      <c r="X2486" s="16">
        <f>INDEX('Tasa Referencia'!$B$2:$B$37,MATCH(B2486,'Tasa Referencia'!$A$2:$A$37,0))</f>
        <v>0.1125</v>
      </c>
      <c r="Y2486" s="16">
        <f>INDEX('Catalogo Proveedores'!$N$2:$N$101,MATCH(A2486,'Catalogo Proveedores'!$A$2:$A$101,0))</f>
        <v>5.1900000000000002E-2</v>
      </c>
      <c r="Z2486" s="14">
        <v>4.6999999999999999E-4</v>
      </c>
      <c r="AA2486" s="16">
        <f t="shared" si="192"/>
        <v>0.16486999999999999</v>
      </c>
      <c r="AB2486" s="25">
        <f t="shared" si="193"/>
        <v>1.2798668499312438E-2</v>
      </c>
      <c r="AC2486" s="23">
        <f t="shared" si="194"/>
        <v>-0.11641028401334573</v>
      </c>
    </row>
    <row r="2487" spans="1:29" x14ac:dyDescent="0.3">
      <c r="A2487" s="4" t="s">
        <v>215</v>
      </c>
      <c r="B2487" s="18">
        <v>44958</v>
      </c>
      <c r="C2487" s="4" t="s">
        <v>279</v>
      </c>
      <c r="D2487" s="4">
        <v>2</v>
      </c>
      <c r="E2487" s="15">
        <v>3293668.67</v>
      </c>
      <c r="F2487" s="19">
        <v>1</v>
      </c>
      <c r="G2487" s="20">
        <v>0</v>
      </c>
      <c r="H2487" s="4">
        <v>90.9</v>
      </c>
      <c r="I2487" s="4">
        <v>13</v>
      </c>
      <c r="J2487" s="4">
        <v>0</v>
      </c>
      <c r="K2487" s="21">
        <v>0.99470000000000003</v>
      </c>
      <c r="L2487" s="21">
        <v>3.2300000000000002E-2</v>
      </c>
      <c r="M2487" s="4">
        <v>1</v>
      </c>
      <c r="N2487" s="4">
        <v>0</v>
      </c>
      <c r="O2487" s="4">
        <v>0</v>
      </c>
      <c r="P2487" s="4">
        <v>93.9</v>
      </c>
      <c r="Q2487" s="15">
        <v>41217.42</v>
      </c>
      <c r="R2487" s="15">
        <v>73454.990000000005</v>
      </c>
      <c r="S2487" s="15">
        <v>31894.09</v>
      </c>
      <c r="T2487" s="15">
        <v>3575924.18</v>
      </c>
      <c r="U2487" s="22">
        <f t="shared" si="190"/>
        <v>3376446.99</v>
      </c>
      <c r="V2487" s="23">
        <f t="shared" si="191"/>
        <v>5.5783394713922581E-2</v>
      </c>
      <c r="W2487" s="24">
        <f>Parametros!$B$4*H2487+Parametros!$B$5*K2487*100+Parametros!$B$6*P2487+Parametros!$B$7*(1-L2487)*100</f>
        <v>94.95150000000001</v>
      </c>
      <c r="X2487" s="16">
        <f>INDEX('Tasa Referencia'!$B$2:$B$37,MATCH(B2487,'Tasa Referencia'!$A$2:$A$37,0))</f>
        <v>0.11409999999999999</v>
      </c>
      <c r="Y2487" s="16">
        <f>INDEX('Catalogo Proveedores'!$N$2:$N$101,MATCH(A2487,'Catalogo Proveedores'!$A$2:$A$101,0))</f>
        <v>5.1900000000000002E-2</v>
      </c>
      <c r="Z2487" s="14">
        <v>-7.2000000000000005E-4</v>
      </c>
      <c r="AA2487" s="16">
        <f t="shared" si="192"/>
        <v>0.16527999999999998</v>
      </c>
      <c r="AB2487" s="25">
        <f t="shared" si="193"/>
        <v>1.282836998828274E-2</v>
      </c>
      <c r="AC2487" s="23">
        <f t="shared" si="194"/>
        <v>4.2955024725639841E-2</v>
      </c>
    </row>
    <row r="2488" spans="1:29" x14ac:dyDescent="0.3">
      <c r="A2488" s="4" t="s">
        <v>215</v>
      </c>
      <c r="B2488" s="18">
        <v>44986</v>
      </c>
      <c r="C2488" s="4" t="s">
        <v>279</v>
      </c>
      <c r="D2488" s="4">
        <v>3</v>
      </c>
      <c r="E2488" s="15">
        <v>3199871.55</v>
      </c>
      <c r="F2488" s="19">
        <v>1.0660000000000001</v>
      </c>
      <c r="G2488" s="20">
        <v>6.6000000000000003E-2</v>
      </c>
      <c r="H2488" s="4">
        <v>87.7</v>
      </c>
      <c r="I2488" s="4">
        <v>17</v>
      </c>
      <c r="J2488" s="4">
        <v>2</v>
      </c>
      <c r="K2488" s="21">
        <v>0.85599999999999998</v>
      </c>
      <c r="L2488" s="21">
        <v>4.7399999999999998E-2</v>
      </c>
      <c r="M2488" s="4">
        <v>1</v>
      </c>
      <c r="N2488" s="4">
        <v>0</v>
      </c>
      <c r="O2488" s="4">
        <v>0</v>
      </c>
      <c r="P2488" s="4">
        <v>93.9</v>
      </c>
      <c r="Q2488" s="15">
        <v>7629.89</v>
      </c>
      <c r="R2488" s="15">
        <v>98128.35</v>
      </c>
      <c r="S2488" s="15">
        <v>58270.95</v>
      </c>
      <c r="T2488" s="15">
        <v>3288761.42</v>
      </c>
      <c r="U2488" s="22">
        <f t="shared" si="190"/>
        <v>3247358.84</v>
      </c>
      <c r="V2488" s="23">
        <f t="shared" si="191"/>
        <v>1.2589110218886012E-2</v>
      </c>
      <c r="W2488" s="24">
        <f>Parametros!$B$4*H2488+Parametros!$B$5*K2488*100+Parametros!$B$6*P2488+Parametros!$B$7*(1-L2488)*100</f>
        <v>89.444000000000003</v>
      </c>
      <c r="X2488" s="16">
        <f>INDEX('Tasa Referencia'!$B$2:$B$37,MATCH(B2488,'Tasa Referencia'!$A$2:$A$37,0))</f>
        <v>0.114</v>
      </c>
      <c r="Y2488" s="16">
        <f>INDEX('Catalogo Proveedores'!$N$2:$N$101,MATCH(A2488,'Catalogo Proveedores'!$A$2:$A$101,0))</f>
        <v>5.1900000000000002E-2</v>
      </c>
      <c r="Z2488" s="14">
        <v>2.0000000000000002E-5</v>
      </c>
      <c r="AA2488" s="16">
        <f t="shared" si="192"/>
        <v>0.16591999999999998</v>
      </c>
      <c r="AB2488" s="25">
        <f t="shared" si="193"/>
        <v>1.2874714146019484E-2</v>
      </c>
      <c r="AC2488" s="23">
        <f t="shared" si="194"/>
        <v>-2.8560392713347128E-4</v>
      </c>
    </row>
    <row r="2489" spans="1:29" x14ac:dyDescent="0.3">
      <c r="A2489" s="4" t="s">
        <v>215</v>
      </c>
      <c r="B2489" s="18">
        <v>45017</v>
      </c>
      <c r="C2489" s="4" t="s">
        <v>279</v>
      </c>
      <c r="D2489" s="4">
        <v>4</v>
      </c>
      <c r="E2489" s="15">
        <v>3482243.71</v>
      </c>
      <c r="F2489" s="19">
        <v>1.0660000000000001</v>
      </c>
      <c r="G2489" s="20">
        <v>0</v>
      </c>
      <c r="H2489" s="4">
        <v>88.1</v>
      </c>
      <c r="I2489" s="4">
        <v>14</v>
      </c>
      <c r="J2489" s="4">
        <v>2</v>
      </c>
      <c r="K2489" s="21">
        <v>0.86599999999999999</v>
      </c>
      <c r="L2489" s="21">
        <v>4.9099999999999998E-2</v>
      </c>
      <c r="M2489" s="4">
        <v>2</v>
      </c>
      <c r="N2489" s="4">
        <v>2</v>
      </c>
      <c r="O2489" s="4">
        <v>27.5</v>
      </c>
      <c r="P2489" s="4">
        <v>90.6</v>
      </c>
      <c r="Q2489" s="15">
        <v>681814.04</v>
      </c>
      <c r="R2489" s="15">
        <v>84677.08</v>
      </c>
      <c r="S2489" s="15">
        <v>65187.49</v>
      </c>
      <c r="T2489" s="15">
        <v>3554141.13</v>
      </c>
      <c r="U2489" s="22">
        <f t="shared" si="190"/>
        <v>4183547.34</v>
      </c>
      <c r="V2489" s="23">
        <f t="shared" si="191"/>
        <v>-0.17709094461310826</v>
      </c>
      <c r="W2489" s="24">
        <f>Parametros!$B$4*H2489+Parametros!$B$5*K2489*100+Parametros!$B$6*P2489+Parametros!$B$7*(1-L2489)*100</f>
        <v>89.198499999999996</v>
      </c>
      <c r="X2489" s="16">
        <f>INDEX('Tasa Referencia'!$B$2:$B$37,MATCH(B2489,'Tasa Referencia'!$A$2:$A$37,0))</f>
        <v>0.1119</v>
      </c>
      <c r="Y2489" s="16">
        <f>INDEX('Catalogo Proveedores'!$N$2:$N$101,MATCH(A2489,'Catalogo Proveedores'!$A$2:$A$101,0))</f>
        <v>5.1900000000000002E-2</v>
      </c>
      <c r="Z2489" s="14">
        <v>4.0400000000000002E-3</v>
      </c>
      <c r="AA2489" s="16">
        <f t="shared" si="192"/>
        <v>0.16783999999999999</v>
      </c>
      <c r="AB2489" s="25">
        <f t="shared" si="193"/>
        <v>1.3013606835919456E-2</v>
      </c>
      <c r="AC2489" s="23">
        <f t="shared" si="194"/>
        <v>-0.19010455144902771</v>
      </c>
    </row>
    <row r="2490" spans="1:29" x14ac:dyDescent="0.3">
      <c r="A2490" s="4" t="s">
        <v>215</v>
      </c>
      <c r="B2490" s="18">
        <v>45047</v>
      </c>
      <c r="C2490" s="4" t="s">
        <v>279</v>
      </c>
      <c r="D2490" s="4">
        <v>5</v>
      </c>
      <c r="E2490" s="15">
        <v>3729858.45</v>
      </c>
      <c r="F2490" s="19">
        <v>1.0660000000000001</v>
      </c>
      <c r="G2490" s="20">
        <v>0</v>
      </c>
      <c r="H2490" s="4">
        <v>89</v>
      </c>
      <c r="I2490" s="4">
        <v>20</v>
      </c>
      <c r="J2490" s="4">
        <v>0</v>
      </c>
      <c r="K2490" s="21">
        <v>1</v>
      </c>
      <c r="L2490" s="21">
        <v>3.3700000000000001E-2</v>
      </c>
      <c r="M2490" s="4">
        <v>1</v>
      </c>
      <c r="N2490" s="4">
        <v>0</v>
      </c>
      <c r="O2490" s="4">
        <v>0</v>
      </c>
      <c r="P2490" s="4">
        <v>93.9</v>
      </c>
      <c r="Q2490" s="15">
        <v>11310.05</v>
      </c>
      <c r="R2490" s="15">
        <v>63107.09</v>
      </c>
      <c r="S2490" s="15">
        <v>37725.42</v>
      </c>
      <c r="T2490" s="15">
        <v>4268944.33</v>
      </c>
      <c r="U2490" s="22">
        <f t="shared" si="190"/>
        <v>3766550.17</v>
      </c>
      <c r="V2490" s="23">
        <f t="shared" si="191"/>
        <v>0.11768580734806634</v>
      </c>
      <c r="W2490" s="24">
        <f>Parametros!$B$4*H2490+Parametros!$B$5*K2490*100+Parametros!$B$6*P2490+Parametros!$B$7*(1-L2490)*100</f>
        <v>94.424500000000009</v>
      </c>
      <c r="X2490" s="16">
        <f>INDEX('Tasa Referencia'!$B$2:$B$37,MATCH(B2490,'Tasa Referencia'!$A$2:$A$37,0))</f>
        <v>0.11210000000000001</v>
      </c>
      <c r="Y2490" s="16">
        <f>INDEX('Catalogo Proveedores'!$N$2:$N$101,MATCH(A2490,'Catalogo Proveedores'!$A$2:$A$101,0))</f>
        <v>5.1900000000000002E-2</v>
      </c>
      <c r="Z2490" s="14">
        <v>-6.2E-4</v>
      </c>
      <c r="AA2490" s="16">
        <f t="shared" si="192"/>
        <v>0.16338</v>
      </c>
      <c r="AB2490" s="25">
        <f t="shared" si="193"/>
        <v>1.2690648187525522E-2</v>
      </c>
      <c r="AC2490" s="23">
        <f t="shared" si="194"/>
        <v>0.10499515916054082</v>
      </c>
    </row>
    <row r="2491" spans="1:29" x14ac:dyDescent="0.3">
      <c r="A2491" s="4" t="s">
        <v>215</v>
      </c>
      <c r="B2491" s="18">
        <v>45078</v>
      </c>
      <c r="C2491" s="4" t="s">
        <v>279</v>
      </c>
      <c r="D2491" s="4">
        <v>6</v>
      </c>
      <c r="E2491" s="15">
        <v>3538746.3</v>
      </c>
      <c r="F2491" s="19">
        <v>1.0660000000000001</v>
      </c>
      <c r="G2491" s="20">
        <v>0</v>
      </c>
      <c r="H2491" s="4">
        <v>90.1</v>
      </c>
      <c r="I2491" s="4">
        <v>17</v>
      </c>
      <c r="J2491" s="4">
        <v>0</v>
      </c>
      <c r="K2491" s="21">
        <v>0.99199999999999999</v>
      </c>
      <c r="L2491" s="21">
        <v>2.0500000000000001E-2</v>
      </c>
      <c r="M2491" s="4">
        <v>0</v>
      </c>
      <c r="N2491" s="4">
        <v>0</v>
      </c>
      <c r="O2491" s="4">
        <v>0</v>
      </c>
      <c r="P2491" s="4">
        <v>90.5</v>
      </c>
      <c r="Q2491" s="15">
        <v>0</v>
      </c>
      <c r="R2491" s="15">
        <v>22318</v>
      </c>
      <c r="S2491" s="15">
        <v>21772.11</v>
      </c>
      <c r="T2491" s="15">
        <v>4033978</v>
      </c>
      <c r="U2491" s="22">
        <f t="shared" si="190"/>
        <v>3539292.19</v>
      </c>
      <c r="V2491" s="23">
        <f t="shared" si="191"/>
        <v>0.1226297738857277</v>
      </c>
      <c r="W2491" s="24">
        <f>Parametros!$B$4*H2491+Parametros!$B$5*K2491*100+Parametros!$B$6*P2491+Parametros!$B$7*(1-L2491)*100</f>
        <v>94.087499999999991</v>
      </c>
      <c r="X2491" s="16">
        <f>INDEX('Tasa Referencia'!$B$2:$B$37,MATCH(B2491,'Tasa Referencia'!$A$2:$A$37,0))</f>
        <v>0.1119</v>
      </c>
      <c r="Y2491" s="16">
        <f>INDEX('Catalogo Proveedores'!$N$2:$N$101,MATCH(A2491,'Catalogo Proveedores'!$A$2:$A$101,0))</f>
        <v>5.1900000000000002E-2</v>
      </c>
      <c r="Z2491" s="14">
        <v>1.2600000000000001E-3</v>
      </c>
      <c r="AA2491" s="16">
        <f t="shared" si="192"/>
        <v>0.16506000000000001</v>
      </c>
      <c r="AB2491" s="25">
        <f t="shared" si="193"/>
        <v>1.2812433795204248E-2</v>
      </c>
      <c r="AC2491" s="23">
        <f t="shared" si="194"/>
        <v>0.10981734009052345</v>
      </c>
    </row>
    <row r="2492" spans="1:29" x14ac:dyDescent="0.3">
      <c r="A2492" s="4" t="s">
        <v>215</v>
      </c>
      <c r="B2492" s="18">
        <v>45108</v>
      </c>
      <c r="C2492" s="4" t="s">
        <v>279</v>
      </c>
      <c r="D2492" s="4">
        <v>7</v>
      </c>
      <c r="E2492" s="15">
        <v>3648601.47</v>
      </c>
      <c r="F2492" s="19">
        <v>1.0660000000000001</v>
      </c>
      <c r="G2492" s="20">
        <v>0</v>
      </c>
      <c r="H2492" s="4">
        <v>89.5</v>
      </c>
      <c r="I2492" s="4">
        <v>15</v>
      </c>
      <c r="J2492" s="4">
        <v>0</v>
      </c>
      <c r="K2492" s="21">
        <v>0.96709999999999996</v>
      </c>
      <c r="L2492" s="21">
        <v>3.1800000000000002E-2</v>
      </c>
      <c r="M2492" s="4">
        <v>0</v>
      </c>
      <c r="N2492" s="4">
        <v>0</v>
      </c>
      <c r="O2492" s="4">
        <v>0</v>
      </c>
      <c r="P2492" s="4">
        <v>90.6</v>
      </c>
      <c r="Q2492" s="15">
        <v>0</v>
      </c>
      <c r="R2492" s="15">
        <v>56094.15</v>
      </c>
      <c r="S2492" s="15">
        <v>34802.18</v>
      </c>
      <c r="T2492" s="15">
        <v>3917019.34</v>
      </c>
      <c r="U2492" s="22">
        <f t="shared" si="190"/>
        <v>3669893.44</v>
      </c>
      <c r="V2492" s="23">
        <f t="shared" si="191"/>
        <v>6.309029354958455E-2</v>
      </c>
      <c r="W2492" s="24">
        <f>Parametros!$B$4*H2492+Parametros!$B$5*K2492*100+Parametros!$B$6*P2492+Parametros!$B$7*(1-L2492)*100</f>
        <v>92.980999999999995</v>
      </c>
      <c r="X2492" s="16">
        <f>INDEX('Tasa Referencia'!$B$2:$B$37,MATCH(B2492,'Tasa Referencia'!$A$2:$A$37,0))</f>
        <v>0.1132</v>
      </c>
      <c r="Y2492" s="16">
        <f>INDEX('Catalogo Proveedores'!$N$2:$N$101,MATCH(A2492,'Catalogo Proveedores'!$A$2:$A$101,0))</f>
        <v>5.1900000000000002E-2</v>
      </c>
      <c r="Z2492" s="14">
        <v>1.1199999999999999E-3</v>
      </c>
      <c r="AA2492" s="16">
        <f t="shared" si="192"/>
        <v>0.16622000000000001</v>
      </c>
      <c r="AB2492" s="25">
        <f t="shared" si="193"/>
        <v>1.2896429943046961E-2</v>
      </c>
      <c r="AC2492" s="23">
        <f t="shared" si="194"/>
        <v>5.0193863606537589E-2</v>
      </c>
    </row>
    <row r="2493" spans="1:29" x14ac:dyDescent="0.3">
      <c r="A2493" s="4" t="s">
        <v>215</v>
      </c>
      <c r="B2493" s="18">
        <v>45139</v>
      </c>
      <c r="C2493" s="4" t="s">
        <v>279</v>
      </c>
      <c r="D2493" s="4">
        <v>8</v>
      </c>
      <c r="E2493" s="15">
        <v>3575744.69</v>
      </c>
      <c r="F2493" s="19">
        <v>1.0660000000000001</v>
      </c>
      <c r="G2493" s="20">
        <v>0</v>
      </c>
      <c r="H2493" s="4">
        <v>88.2</v>
      </c>
      <c r="I2493" s="4">
        <v>15</v>
      </c>
      <c r="J2493" s="4">
        <v>1</v>
      </c>
      <c r="K2493" s="21">
        <v>0.9113</v>
      </c>
      <c r="L2493" s="21">
        <v>5.0999999999999997E-2</v>
      </c>
      <c r="M2493" s="4">
        <v>0</v>
      </c>
      <c r="N2493" s="4">
        <v>0</v>
      </c>
      <c r="O2493" s="4">
        <v>0</v>
      </c>
      <c r="P2493" s="4">
        <v>90.9</v>
      </c>
      <c r="Q2493" s="15">
        <v>0</v>
      </c>
      <c r="R2493" s="15">
        <v>108075.36</v>
      </c>
      <c r="S2493" s="15">
        <v>61840.6</v>
      </c>
      <c r="T2493" s="15">
        <v>3764183.7</v>
      </c>
      <c r="U2493" s="22">
        <f t="shared" si="190"/>
        <v>3621979.4499999997</v>
      </c>
      <c r="V2493" s="23">
        <f t="shared" si="191"/>
        <v>3.7778243925768146E-2</v>
      </c>
      <c r="W2493" s="24">
        <f>Parametros!$B$4*H2493+Parametros!$B$5*K2493*100+Parametros!$B$6*P2493+Parametros!$B$7*(1-L2493)*100</f>
        <v>90.623999999999995</v>
      </c>
      <c r="X2493" s="16">
        <f>INDEX('Tasa Referencia'!$B$2:$B$37,MATCH(B2493,'Tasa Referencia'!$A$2:$A$37,0))</f>
        <v>0.1124</v>
      </c>
      <c r="Y2493" s="16">
        <f>INDEX('Catalogo Proveedores'!$N$2:$N$101,MATCH(A2493,'Catalogo Proveedores'!$A$2:$A$101,0))</f>
        <v>5.1900000000000002E-2</v>
      </c>
      <c r="Z2493" s="14">
        <v>4.4000000000000002E-4</v>
      </c>
      <c r="AA2493" s="16">
        <f t="shared" si="192"/>
        <v>0.16474</v>
      </c>
      <c r="AB2493" s="25">
        <f t="shared" si="193"/>
        <v>1.2789248953067212E-2</v>
      </c>
      <c r="AC2493" s="23">
        <f t="shared" si="194"/>
        <v>2.4988994972700934E-2</v>
      </c>
    </row>
    <row r="2494" spans="1:29" x14ac:dyDescent="0.3">
      <c r="A2494" s="4" t="s">
        <v>215</v>
      </c>
      <c r="B2494" s="18">
        <v>45170</v>
      </c>
      <c r="C2494" s="4" t="s">
        <v>279</v>
      </c>
      <c r="D2494" s="4">
        <v>9</v>
      </c>
      <c r="E2494" s="15">
        <v>3304626.73</v>
      </c>
      <c r="F2494" s="19">
        <v>1.0660000000000001</v>
      </c>
      <c r="G2494" s="20">
        <v>0</v>
      </c>
      <c r="H2494" s="4">
        <v>84.7</v>
      </c>
      <c r="I2494" s="4">
        <v>16</v>
      </c>
      <c r="J2494" s="4">
        <v>0</v>
      </c>
      <c r="K2494" s="21">
        <v>0.98440000000000005</v>
      </c>
      <c r="L2494" s="21">
        <v>3.8699999999999998E-2</v>
      </c>
      <c r="M2494" s="4">
        <v>0</v>
      </c>
      <c r="N2494" s="4">
        <v>0</v>
      </c>
      <c r="O2494" s="4">
        <v>0</v>
      </c>
      <c r="P2494" s="4">
        <v>92.1</v>
      </c>
      <c r="Q2494" s="15">
        <v>0</v>
      </c>
      <c r="R2494" s="15">
        <v>62694.95</v>
      </c>
      <c r="S2494" s="15">
        <v>38336.19</v>
      </c>
      <c r="T2494" s="15">
        <v>3551325.67</v>
      </c>
      <c r="U2494" s="22">
        <f t="shared" si="190"/>
        <v>3328985.49</v>
      </c>
      <c r="V2494" s="23">
        <f t="shared" si="191"/>
        <v>6.2607657156939847E-2</v>
      </c>
      <c r="W2494" s="24">
        <f>Parametros!$B$4*H2494+Parametros!$B$5*K2494*100+Parametros!$B$6*P2494+Parametros!$B$7*(1-L2494)*100</f>
        <v>92.016500000000008</v>
      </c>
      <c r="X2494" s="16">
        <f>INDEX('Tasa Referencia'!$B$2:$B$37,MATCH(B2494,'Tasa Referencia'!$A$2:$A$37,0))</f>
        <v>0.1134</v>
      </c>
      <c r="Y2494" s="16">
        <f>INDEX('Catalogo Proveedores'!$N$2:$N$101,MATCH(A2494,'Catalogo Proveedores'!$A$2:$A$101,0))</f>
        <v>5.1900000000000002E-2</v>
      </c>
      <c r="Z2494" s="14">
        <v>1.4300000000000001E-3</v>
      </c>
      <c r="AA2494" s="16">
        <f t="shared" si="192"/>
        <v>0.16672999999999999</v>
      </c>
      <c r="AB2494" s="25">
        <f t="shared" si="193"/>
        <v>1.2933335048760375E-2</v>
      </c>
      <c r="AC2494" s="23">
        <f t="shared" si="194"/>
        <v>4.9674322108179472E-2</v>
      </c>
    </row>
    <row r="2495" spans="1:29" x14ac:dyDescent="0.3">
      <c r="A2495" s="4" t="s">
        <v>215</v>
      </c>
      <c r="B2495" s="18">
        <v>45200</v>
      </c>
      <c r="C2495" s="4" t="s">
        <v>279</v>
      </c>
      <c r="D2495" s="4">
        <v>10</v>
      </c>
      <c r="E2495" s="15">
        <v>3260740.11</v>
      </c>
      <c r="F2495" s="19">
        <v>1.0660000000000001</v>
      </c>
      <c r="G2495" s="20">
        <v>0</v>
      </c>
      <c r="H2495" s="4">
        <v>81.5</v>
      </c>
      <c r="I2495" s="4">
        <v>18</v>
      </c>
      <c r="J2495" s="4">
        <v>2</v>
      </c>
      <c r="K2495" s="21">
        <v>0.87719999999999998</v>
      </c>
      <c r="L2495" s="21">
        <v>7.1900000000000006E-2</v>
      </c>
      <c r="M2495" s="4">
        <v>2</v>
      </c>
      <c r="N2495" s="4">
        <v>0</v>
      </c>
      <c r="O2495" s="4">
        <v>0</v>
      </c>
      <c r="P2495" s="4">
        <v>90.5</v>
      </c>
      <c r="Q2495" s="15">
        <v>20335.72</v>
      </c>
      <c r="R2495" s="15">
        <v>130078.55</v>
      </c>
      <c r="S2495" s="15">
        <v>83411.289999999994</v>
      </c>
      <c r="T2495" s="15">
        <v>3297208.43</v>
      </c>
      <c r="U2495" s="22">
        <f t="shared" si="190"/>
        <v>3327743.09</v>
      </c>
      <c r="V2495" s="23">
        <f t="shared" si="191"/>
        <v>-9.2607612312818454E-3</v>
      </c>
      <c r="W2495" s="24">
        <f>Parametros!$B$4*H2495+Parametros!$B$5*K2495*100+Parametros!$B$6*P2495+Parametros!$B$7*(1-L2495)*100</f>
        <v>86.862499999999997</v>
      </c>
      <c r="X2495" s="16">
        <f>INDEX('Tasa Referencia'!$B$2:$B$37,MATCH(B2495,'Tasa Referencia'!$A$2:$A$37,0))</f>
        <v>0.1103</v>
      </c>
      <c r="Y2495" s="16">
        <f>INDEX('Catalogo Proveedores'!$N$2:$N$101,MATCH(A2495,'Catalogo Proveedores'!$A$2:$A$101,0))</f>
        <v>5.1900000000000002E-2</v>
      </c>
      <c r="Z2495" s="14">
        <v>2.5799999999999998E-3</v>
      </c>
      <c r="AA2495" s="16">
        <f t="shared" si="192"/>
        <v>0.16478000000000001</v>
      </c>
      <c r="AB2495" s="25">
        <f t="shared" si="193"/>
        <v>1.2792147377630458E-2</v>
      </c>
      <c r="AC2495" s="23">
        <f t="shared" si="194"/>
        <v>-2.2052908608912306E-2</v>
      </c>
    </row>
    <row r="2496" spans="1:29" x14ac:dyDescent="0.3">
      <c r="A2496" s="4" t="s">
        <v>215</v>
      </c>
      <c r="B2496" s="18">
        <v>45231</v>
      </c>
      <c r="C2496" s="4" t="s">
        <v>279</v>
      </c>
      <c r="D2496" s="4">
        <v>11</v>
      </c>
      <c r="E2496" s="15">
        <v>2977941.47</v>
      </c>
      <c r="F2496" s="19">
        <v>1.0660000000000001</v>
      </c>
      <c r="G2496" s="20">
        <v>0</v>
      </c>
      <c r="H2496" s="4">
        <v>81.8</v>
      </c>
      <c r="I2496" s="4">
        <v>12</v>
      </c>
      <c r="J2496" s="4">
        <v>2</v>
      </c>
      <c r="K2496" s="21">
        <v>0.80769999999999997</v>
      </c>
      <c r="L2496" s="21">
        <v>7.3200000000000001E-2</v>
      </c>
      <c r="M2496" s="4">
        <v>3</v>
      </c>
      <c r="N2496" s="4">
        <v>0</v>
      </c>
      <c r="O2496" s="4">
        <v>0</v>
      </c>
      <c r="P2496" s="4">
        <v>91.4</v>
      </c>
      <c r="Q2496" s="15">
        <v>63557.83</v>
      </c>
      <c r="R2496" s="15">
        <v>138788.26999999999</v>
      </c>
      <c r="S2496" s="15">
        <v>77284.070000000007</v>
      </c>
      <c r="T2496" s="15">
        <v>2989922.42</v>
      </c>
      <c r="U2496" s="22">
        <f t="shared" si="190"/>
        <v>3103003.5000000005</v>
      </c>
      <c r="V2496" s="23">
        <f t="shared" si="191"/>
        <v>-3.782074051272559E-2</v>
      </c>
      <c r="W2496" s="24">
        <f>Parametros!$B$4*H2496+Parametros!$B$5*K2496*100+Parametros!$B$6*P2496+Parametros!$B$7*(1-L2496)*100</f>
        <v>85.042999999999992</v>
      </c>
      <c r="X2496" s="16">
        <f>INDEX('Tasa Referencia'!$B$2:$B$37,MATCH(B2496,'Tasa Referencia'!$A$2:$A$37,0))</f>
        <v>0.1144</v>
      </c>
      <c r="Y2496" s="16">
        <f>INDEX('Catalogo Proveedores'!$N$2:$N$101,MATCH(A2496,'Catalogo Proveedores'!$A$2:$A$101,0))</f>
        <v>5.1900000000000002E-2</v>
      </c>
      <c r="Z2496" s="14">
        <v>1.6999999999999999E-3</v>
      </c>
      <c r="AA2496" s="16">
        <f t="shared" si="192"/>
        <v>0.16800000000000001</v>
      </c>
      <c r="AB2496" s="25">
        <f t="shared" si="193"/>
        <v>1.3025171776336331E-2</v>
      </c>
      <c r="AC2496" s="23">
        <f t="shared" si="194"/>
        <v>-5.084591228906192E-2</v>
      </c>
    </row>
    <row r="2497" spans="1:29" x14ac:dyDescent="0.3">
      <c r="A2497" s="4" t="s">
        <v>215</v>
      </c>
      <c r="B2497" s="18">
        <v>45261</v>
      </c>
      <c r="C2497" s="4" t="s">
        <v>279</v>
      </c>
      <c r="D2497" s="4">
        <v>12</v>
      </c>
      <c r="E2497" s="15">
        <v>3035824.65</v>
      </c>
      <c r="F2497" s="19">
        <v>1.0660000000000001</v>
      </c>
      <c r="G2497" s="20">
        <v>0</v>
      </c>
      <c r="H2497" s="4">
        <v>85.6</v>
      </c>
      <c r="I2497" s="4">
        <v>16</v>
      </c>
      <c r="J2497" s="4">
        <v>1</v>
      </c>
      <c r="K2497" s="21">
        <v>0.95420000000000005</v>
      </c>
      <c r="L2497" s="21">
        <v>4.3299999999999998E-2</v>
      </c>
      <c r="M2497" s="4">
        <v>1</v>
      </c>
      <c r="N2497" s="4">
        <v>0</v>
      </c>
      <c r="O2497" s="4">
        <v>0</v>
      </c>
      <c r="P2497" s="4">
        <v>89.1</v>
      </c>
      <c r="Q2497" s="15">
        <v>48015.09</v>
      </c>
      <c r="R2497" s="15">
        <v>56054.14</v>
      </c>
      <c r="S2497" s="15">
        <v>45530.1</v>
      </c>
      <c r="T2497" s="15">
        <v>3387608.54</v>
      </c>
      <c r="U2497" s="22">
        <f t="shared" si="190"/>
        <v>3094363.78</v>
      </c>
      <c r="V2497" s="23">
        <f t="shared" si="191"/>
        <v>8.6563945195391512E-2</v>
      </c>
      <c r="W2497" s="24">
        <f>Parametros!$B$4*H2497+Parametros!$B$5*K2497*100+Parametros!$B$6*P2497+Parametros!$B$7*(1-L2497)*100</f>
        <v>90.756500000000003</v>
      </c>
      <c r="X2497" s="16">
        <f>INDEX('Tasa Referencia'!$B$2:$B$37,MATCH(B2497,'Tasa Referencia'!$A$2:$A$37,0))</f>
        <v>0.1124</v>
      </c>
      <c r="Y2497" s="16">
        <f>INDEX('Catalogo Proveedores'!$N$2:$N$101,MATCH(A2497,'Catalogo Proveedores'!$A$2:$A$101,0))</f>
        <v>5.1900000000000002E-2</v>
      </c>
      <c r="Z2497" s="14">
        <v>5.9800000000000001E-3</v>
      </c>
      <c r="AA2497" s="16">
        <f t="shared" si="192"/>
        <v>0.17028000000000001</v>
      </c>
      <c r="AB2497" s="25">
        <f t="shared" si="193"/>
        <v>1.3189814577271086E-2</v>
      </c>
      <c r="AC2497" s="23">
        <f t="shared" si="194"/>
        <v>7.3374130618120426E-2</v>
      </c>
    </row>
    <row r="2498" spans="1:29" x14ac:dyDescent="0.3">
      <c r="A2498" s="4" t="s">
        <v>215</v>
      </c>
      <c r="B2498" s="18">
        <v>45292</v>
      </c>
      <c r="C2498" s="4" t="s">
        <v>281</v>
      </c>
      <c r="D2498" s="4">
        <v>1</v>
      </c>
      <c r="E2498" s="15">
        <v>2902904.44</v>
      </c>
      <c r="F2498" s="19">
        <v>1.0660000000000001</v>
      </c>
      <c r="G2498" s="20">
        <v>0</v>
      </c>
      <c r="H2498" s="4">
        <v>86.1</v>
      </c>
      <c r="I2498" s="4">
        <v>16</v>
      </c>
      <c r="J2498" s="4">
        <v>0</v>
      </c>
      <c r="K2498" s="21">
        <v>0.97240000000000004</v>
      </c>
      <c r="L2498" s="21">
        <v>4.4299999999999999E-2</v>
      </c>
      <c r="M2498" s="4">
        <v>0</v>
      </c>
      <c r="N2498" s="4">
        <v>0</v>
      </c>
      <c r="O2498" s="4">
        <v>0</v>
      </c>
      <c r="P2498" s="4">
        <v>93.7</v>
      </c>
      <c r="Q2498" s="15">
        <v>0</v>
      </c>
      <c r="R2498" s="15">
        <v>51872.89</v>
      </c>
      <c r="S2498" s="15">
        <v>38569.379999999997</v>
      </c>
      <c r="T2498" s="15">
        <v>3159836.15</v>
      </c>
      <c r="U2498" s="22">
        <f t="shared" ref="U2498:U2561" si="195">E2498+Q2498+R2498-S2498</f>
        <v>2916207.95</v>
      </c>
      <c r="V2498" s="23">
        <f t="shared" ref="V2498:V2561" si="196">IF(T2498=0,0,(T2498-U2498)/T2498)</f>
        <v>7.7101529457468773E-2</v>
      </c>
      <c r="W2498" s="24">
        <f>Parametros!$B$4*H2498+Parametros!$B$5*K2498*100+Parametros!$B$6*P2498+Parametros!$B$7*(1-L2498)*100</f>
        <v>92.382499999999993</v>
      </c>
      <c r="X2498" s="16">
        <f>INDEX('Tasa Referencia'!$B$2:$B$37,MATCH(B2498,'Tasa Referencia'!$A$2:$A$37,0))</f>
        <v>0.1133</v>
      </c>
      <c r="Y2498" s="16">
        <f>INDEX('Catalogo Proveedores'!$N$2:$N$101,MATCH(A2498,'Catalogo Proveedores'!$A$2:$A$101,0))</f>
        <v>5.1900000000000002E-2</v>
      </c>
      <c r="Z2498" s="14">
        <v>3.3300000000000001E-3</v>
      </c>
      <c r="AA2498" s="16">
        <f t="shared" ref="AA2498:AA2561" si="197">X2498+Y2498+Z2498</f>
        <v>0.16853000000000001</v>
      </c>
      <c r="AB2498" s="25">
        <f t="shared" ref="AB2498:AB2561" si="198">(1+AA2498)^(1/12)-1</f>
        <v>1.3063470271632571E-2</v>
      </c>
      <c r="AC2498" s="23">
        <f t="shared" ref="AC2498:AC2561" si="199">V2498-AB2498</f>
        <v>6.4038059185836202E-2</v>
      </c>
    </row>
    <row r="2499" spans="1:29" x14ac:dyDescent="0.3">
      <c r="A2499" s="4" t="s">
        <v>215</v>
      </c>
      <c r="B2499" s="18">
        <v>45323</v>
      </c>
      <c r="C2499" s="4" t="s">
        <v>281</v>
      </c>
      <c r="D2499" s="4">
        <v>2</v>
      </c>
      <c r="E2499" s="15">
        <v>3569480.57</v>
      </c>
      <c r="F2499" s="19">
        <v>1.0660000000000001</v>
      </c>
      <c r="G2499" s="20">
        <v>0</v>
      </c>
      <c r="H2499" s="4">
        <v>84.1</v>
      </c>
      <c r="I2499" s="4">
        <v>15</v>
      </c>
      <c r="J2499" s="4">
        <v>1</v>
      </c>
      <c r="K2499" s="21">
        <v>0.9546</v>
      </c>
      <c r="L2499" s="21">
        <v>9.1499999999999998E-2</v>
      </c>
      <c r="M2499" s="4">
        <v>0</v>
      </c>
      <c r="N2499" s="4">
        <v>0</v>
      </c>
      <c r="O2499" s="4">
        <v>0</v>
      </c>
      <c r="P2499" s="4">
        <v>95.3</v>
      </c>
      <c r="Q2499" s="15">
        <v>0</v>
      </c>
      <c r="R2499" s="15">
        <v>148915.79</v>
      </c>
      <c r="S2499" s="15">
        <v>105160.77</v>
      </c>
      <c r="T2499" s="15">
        <v>3866316.44</v>
      </c>
      <c r="U2499" s="22">
        <f t="shared" si="195"/>
        <v>3613235.59</v>
      </c>
      <c r="V2499" s="23">
        <f t="shared" si="196"/>
        <v>6.5457872868781561E-2</v>
      </c>
      <c r="W2499" s="24">
        <f>Parametros!$B$4*H2499+Parametros!$B$5*K2499*100+Parametros!$B$6*P2499+Parametros!$B$7*(1-L2499)*100</f>
        <v>90.760499999999993</v>
      </c>
      <c r="X2499" s="16">
        <f>INDEX('Tasa Referencia'!$B$2:$B$37,MATCH(B2499,'Tasa Referencia'!$A$2:$A$37,0))</f>
        <v>0.1123</v>
      </c>
      <c r="Y2499" s="16">
        <f>INDEX('Catalogo Proveedores'!$N$2:$N$101,MATCH(A2499,'Catalogo Proveedores'!$A$2:$A$101,0))</f>
        <v>5.1900000000000002E-2</v>
      </c>
      <c r="Z2499" s="14">
        <v>5.77E-3</v>
      </c>
      <c r="AA2499" s="16">
        <f t="shared" si="197"/>
        <v>0.16997000000000001</v>
      </c>
      <c r="AB2499" s="25">
        <f t="shared" si="198"/>
        <v>1.3167446213688372E-2</v>
      </c>
      <c r="AC2499" s="23">
        <f t="shared" si="199"/>
        <v>5.2290426655093189E-2</v>
      </c>
    </row>
    <row r="2500" spans="1:29" x14ac:dyDescent="0.3">
      <c r="A2500" s="4" t="s">
        <v>215</v>
      </c>
      <c r="B2500" s="18">
        <v>45352</v>
      </c>
      <c r="C2500" s="4" t="s">
        <v>281</v>
      </c>
      <c r="D2500" s="4">
        <v>3</v>
      </c>
      <c r="E2500" s="15">
        <v>3855404.16</v>
      </c>
      <c r="F2500" s="19">
        <v>1.1698999999999999</v>
      </c>
      <c r="G2500" s="20">
        <v>9.7500000000000003E-2</v>
      </c>
      <c r="H2500" s="4">
        <v>84.2</v>
      </c>
      <c r="I2500" s="4">
        <v>15</v>
      </c>
      <c r="J2500" s="4">
        <v>2</v>
      </c>
      <c r="K2500" s="21">
        <v>0.89259999999999995</v>
      </c>
      <c r="L2500" s="21">
        <v>3.9800000000000002E-2</v>
      </c>
      <c r="M2500" s="4">
        <v>3</v>
      </c>
      <c r="N2500" s="4">
        <v>0</v>
      </c>
      <c r="O2500" s="4">
        <v>0</v>
      </c>
      <c r="P2500" s="4">
        <v>96.2</v>
      </c>
      <c r="Q2500" s="15">
        <v>162262.01</v>
      </c>
      <c r="R2500" s="15">
        <v>82208.039999999994</v>
      </c>
      <c r="S2500" s="15">
        <v>61414.6</v>
      </c>
      <c r="T2500" s="15">
        <v>3960799.97</v>
      </c>
      <c r="U2500" s="22">
        <f t="shared" si="195"/>
        <v>4038459.61</v>
      </c>
      <c r="V2500" s="23">
        <f t="shared" si="196"/>
        <v>-1.9607059328471885E-2</v>
      </c>
      <c r="W2500" s="24">
        <f>Parametros!$B$4*H2500+Parametros!$B$5*K2500*100+Parametros!$B$6*P2500+Parametros!$B$7*(1-L2500)*100</f>
        <v>89.890999999999991</v>
      </c>
      <c r="X2500" s="16">
        <f>INDEX('Tasa Referencia'!$B$2:$B$37,MATCH(B2500,'Tasa Referencia'!$A$2:$A$37,0))</f>
        <v>0.1101</v>
      </c>
      <c r="Y2500" s="16">
        <f>INDEX('Catalogo Proveedores'!$N$2:$N$101,MATCH(A2500,'Catalogo Proveedores'!$A$2:$A$101,0))</f>
        <v>5.1900000000000002E-2</v>
      </c>
      <c r="Z2500" s="14">
        <v>2.7699999999999999E-3</v>
      </c>
      <c r="AA2500" s="16">
        <f t="shared" si="197"/>
        <v>0.16477</v>
      </c>
      <c r="AB2500" s="25">
        <f t="shared" si="198"/>
        <v>1.2791422780043638E-2</v>
      </c>
      <c r="AC2500" s="23">
        <f t="shared" si="199"/>
        <v>-3.2398482108515522E-2</v>
      </c>
    </row>
    <row r="2501" spans="1:29" x14ac:dyDescent="0.3">
      <c r="A2501" s="4" t="s">
        <v>215</v>
      </c>
      <c r="B2501" s="18">
        <v>45383</v>
      </c>
      <c r="C2501" s="4" t="s">
        <v>281</v>
      </c>
      <c r="D2501" s="4">
        <v>4</v>
      </c>
      <c r="E2501" s="15">
        <v>3599556.63</v>
      </c>
      <c r="F2501" s="19">
        <v>1.1698999999999999</v>
      </c>
      <c r="G2501" s="20">
        <v>0</v>
      </c>
      <c r="H2501" s="4">
        <v>80.900000000000006</v>
      </c>
      <c r="I2501" s="4">
        <v>12</v>
      </c>
      <c r="J2501" s="4">
        <v>2</v>
      </c>
      <c r="K2501" s="21">
        <v>0.84350000000000003</v>
      </c>
      <c r="L2501" s="21">
        <v>5.62E-2</v>
      </c>
      <c r="M2501" s="4">
        <v>1</v>
      </c>
      <c r="N2501" s="4">
        <v>1</v>
      </c>
      <c r="O2501" s="4">
        <v>6.7</v>
      </c>
      <c r="P2501" s="4">
        <v>89.9</v>
      </c>
      <c r="Q2501" s="15">
        <v>204600.04</v>
      </c>
      <c r="R2501" s="15">
        <v>112788.77</v>
      </c>
      <c r="S2501" s="15">
        <v>75081.2</v>
      </c>
      <c r="T2501" s="15">
        <v>3646360</v>
      </c>
      <c r="U2501" s="22">
        <f t="shared" si="195"/>
        <v>3841864.2399999998</v>
      </c>
      <c r="V2501" s="23">
        <f t="shared" si="196"/>
        <v>-5.3616274860408673E-2</v>
      </c>
      <c r="W2501" s="24">
        <f>Parametros!$B$4*H2501+Parametros!$B$5*K2501*100+Parametros!$B$6*P2501+Parametros!$B$7*(1-L2501)*100</f>
        <v>85.757000000000005</v>
      </c>
      <c r="X2501" s="16">
        <f>INDEX('Tasa Referencia'!$B$2:$B$37,MATCH(B2501,'Tasa Referencia'!$A$2:$A$37,0))</f>
        <v>0.10920000000000001</v>
      </c>
      <c r="Y2501" s="16">
        <f>INDEX('Catalogo Proveedores'!$N$2:$N$101,MATCH(A2501,'Catalogo Proveedores'!$A$2:$A$101,0))</f>
        <v>5.1900000000000002E-2</v>
      </c>
      <c r="Z2501" s="14">
        <v>3.5E-4</v>
      </c>
      <c r="AA2501" s="16">
        <f t="shared" si="197"/>
        <v>0.16145000000000001</v>
      </c>
      <c r="AB2501" s="25">
        <f t="shared" si="198"/>
        <v>1.2550540581592218E-2</v>
      </c>
      <c r="AC2501" s="23">
        <f t="shared" si="199"/>
        <v>-6.6166815442000898E-2</v>
      </c>
    </row>
    <row r="2502" spans="1:29" x14ac:dyDescent="0.3">
      <c r="A2502" s="4" t="s">
        <v>215</v>
      </c>
      <c r="B2502" s="18">
        <v>45413</v>
      </c>
      <c r="C2502" s="4" t="s">
        <v>281</v>
      </c>
      <c r="D2502" s="4">
        <v>5</v>
      </c>
      <c r="E2502" s="15">
        <v>3886135.89</v>
      </c>
      <c r="F2502" s="19">
        <v>1.1698999999999999</v>
      </c>
      <c r="G2502" s="20">
        <v>0</v>
      </c>
      <c r="H2502" s="4">
        <v>80.7</v>
      </c>
      <c r="I2502" s="4">
        <v>16</v>
      </c>
      <c r="J2502" s="4">
        <v>2</v>
      </c>
      <c r="K2502" s="21">
        <v>0.86570000000000003</v>
      </c>
      <c r="L2502" s="21">
        <v>6.1800000000000001E-2</v>
      </c>
      <c r="M2502" s="4">
        <v>1</v>
      </c>
      <c r="N2502" s="4">
        <v>0</v>
      </c>
      <c r="O2502" s="4">
        <v>0</v>
      </c>
      <c r="P2502" s="4">
        <v>91</v>
      </c>
      <c r="Q2502" s="15">
        <v>54481.93</v>
      </c>
      <c r="R2502" s="15">
        <v>153904.75</v>
      </c>
      <c r="S2502" s="15">
        <v>87643.48</v>
      </c>
      <c r="T2502" s="15">
        <v>3948511.25</v>
      </c>
      <c r="U2502" s="22">
        <f t="shared" si="195"/>
        <v>4006879.0900000003</v>
      </c>
      <c r="V2502" s="23">
        <f t="shared" si="196"/>
        <v>-1.4782239761885018E-2</v>
      </c>
      <c r="W2502" s="24">
        <f>Parametros!$B$4*H2502+Parametros!$B$5*K2502*100+Parametros!$B$6*P2502+Parametros!$B$7*(1-L2502)*100</f>
        <v>86.48899999999999</v>
      </c>
      <c r="X2502" s="16">
        <f>INDEX('Tasa Referencia'!$B$2:$B$37,MATCH(B2502,'Tasa Referencia'!$A$2:$A$37,0))</f>
        <v>0.1077</v>
      </c>
      <c r="Y2502" s="16">
        <f>INDEX('Catalogo Proveedores'!$N$2:$N$101,MATCH(A2502,'Catalogo Proveedores'!$A$2:$A$101,0))</f>
        <v>5.1900000000000002E-2</v>
      </c>
      <c r="Z2502" s="14">
        <v>-1.3500000000000001E-3</v>
      </c>
      <c r="AA2502" s="16">
        <f t="shared" si="197"/>
        <v>0.15825000000000003</v>
      </c>
      <c r="AB2502" s="25">
        <f t="shared" si="198"/>
        <v>1.2317766851317025E-2</v>
      </c>
      <c r="AC2502" s="23">
        <f t="shared" si="199"/>
        <v>-2.7100006613202041E-2</v>
      </c>
    </row>
    <row r="2503" spans="1:29" x14ac:dyDescent="0.3">
      <c r="A2503" s="4" t="s">
        <v>215</v>
      </c>
      <c r="B2503" s="18">
        <v>45444</v>
      </c>
      <c r="C2503" s="4" t="s">
        <v>281</v>
      </c>
      <c r="D2503" s="4">
        <v>6</v>
      </c>
      <c r="E2503" s="15">
        <v>3766004.14</v>
      </c>
      <c r="F2503" s="19">
        <v>1.1698999999999999</v>
      </c>
      <c r="G2503" s="20">
        <v>0</v>
      </c>
      <c r="H2503" s="4">
        <v>75.8</v>
      </c>
      <c r="I2503" s="4">
        <v>16</v>
      </c>
      <c r="J2503" s="4">
        <v>2</v>
      </c>
      <c r="K2503" s="21">
        <v>0.87139999999999995</v>
      </c>
      <c r="L2503" s="21">
        <v>0.1283</v>
      </c>
      <c r="M2503" s="4">
        <v>4</v>
      </c>
      <c r="N2503" s="4">
        <v>1</v>
      </c>
      <c r="O2503" s="4">
        <v>72.099999999999994</v>
      </c>
      <c r="P2503" s="4">
        <v>89.1</v>
      </c>
      <c r="Q2503" s="15">
        <v>1197644.57</v>
      </c>
      <c r="R2503" s="15">
        <v>153216.22</v>
      </c>
      <c r="S2503" s="15">
        <v>159968.25</v>
      </c>
      <c r="T2503" s="15">
        <v>3886321.8</v>
      </c>
      <c r="U2503" s="22">
        <f t="shared" si="195"/>
        <v>4956896.68</v>
      </c>
      <c r="V2503" s="23">
        <f t="shared" si="196"/>
        <v>-0.2754725252036514</v>
      </c>
      <c r="W2503" s="24">
        <f>Parametros!$B$4*H2503+Parametros!$B$5*K2503*100+Parametros!$B$6*P2503+Parametros!$B$7*(1-L2503)*100</f>
        <v>83.567499999999995</v>
      </c>
      <c r="X2503" s="16">
        <f>INDEX('Tasa Referencia'!$B$2:$B$37,MATCH(B2503,'Tasa Referencia'!$A$2:$A$37,0))</f>
        <v>0.1045</v>
      </c>
      <c r="Y2503" s="16">
        <f>INDEX('Catalogo Proveedores'!$N$2:$N$101,MATCH(A2503,'Catalogo Proveedores'!$A$2:$A$101,0))</f>
        <v>5.1900000000000002E-2</v>
      </c>
      <c r="Z2503" s="14">
        <v>2.1900000000000001E-3</v>
      </c>
      <c r="AA2503" s="16">
        <f t="shared" si="197"/>
        <v>0.15858999999999998</v>
      </c>
      <c r="AB2503" s="25">
        <f t="shared" si="198"/>
        <v>1.2342527031304451E-2</v>
      </c>
      <c r="AC2503" s="23">
        <f t="shared" si="199"/>
        <v>-0.28781505223495585</v>
      </c>
    </row>
    <row r="2504" spans="1:29" x14ac:dyDescent="0.3">
      <c r="A2504" s="4" t="s">
        <v>215</v>
      </c>
      <c r="B2504" s="18">
        <v>45474</v>
      </c>
      <c r="C2504" s="4" t="s">
        <v>281</v>
      </c>
      <c r="D2504" s="4">
        <v>7</v>
      </c>
      <c r="E2504" s="15">
        <v>3932427.86</v>
      </c>
      <c r="F2504" s="19">
        <v>1.1698999999999999</v>
      </c>
      <c r="G2504" s="20">
        <v>0</v>
      </c>
      <c r="H2504" s="4">
        <v>74.900000000000006</v>
      </c>
      <c r="I2504" s="4">
        <v>12</v>
      </c>
      <c r="J2504" s="4">
        <v>1</v>
      </c>
      <c r="K2504" s="21">
        <v>0.9536</v>
      </c>
      <c r="L2504" s="21">
        <v>0.10920000000000001</v>
      </c>
      <c r="M2504" s="4">
        <v>0</v>
      </c>
      <c r="N2504" s="4">
        <v>0</v>
      </c>
      <c r="O2504" s="4">
        <v>0</v>
      </c>
      <c r="P2504" s="4">
        <v>89.9</v>
      </c>
      <c r="Q2504" s="15">
        <v>0</v>
      </c>
      <c r="R2504" s="15">
        <v>229053.52</v>
      </c>
      <c r="S2504" s="15">
        <v>136749.81</v>
      </c>
      <c r="T2504" s="15">
        <v>4209987.16</v>
      </c>
      <c r="U2504" s="22">
        <f t="shared" si="195"/>
        <v>4024731.57</v>
      </c>
      <c r="V2504" s="23">
        <f t="shared" si="196"/>
        <v>4.4003837294363697E-2</v>
      </c>
      <c r="W2504" s="24">
        <f>Parametros!$B$4*H2504+Parametros!$B$5*K2504*100+Parametros!$B$6*P2504+Parametros!$B$7*(1-L2504)*100</f>
        <v>86.164999999999992</v>
      </c>
      <c r="X2504" s="16">
        <f>INDEX('Tasa Referencia'!$B$2:$B$37,MATCH(B2504,'Tasa Referencia'!$A$2:$A$37,0))</f>
        <v>0.1027</v>
      </c>
      <c r="Y2504" s="16">
        <f>INDEX('Catalogo Proveedores'!$N$2:$N$101,MATCH(A2504,'Catalogo Proveedores'!$A$2:$A$101,0))</f>
        <v>5.1900000000000002E-2</v>
      </c>
      <c r="Z2504" s="14">
        <v>5.28E-3</v>
      </c>
      <c r="AA2504" s="16">
        <f t="shared" si="197"/>
        <v>0.15988000000000002</v>
      </c>
      <c r="AB2504" s="25">
        <f t="shared" si="198"/>
        <v>1.2436409530532933E-2</v>
      </c>
      <c r="AC2504" s="23">
        <f t="shared" si="199"/>
        <v>3.1567427763830765E-2</v>
      </c>
    </row>
    <row r="2505" spans="1:29" x14ac:dyDescent="0.3">
      <c r="A2505" s="4" t="s">
        <v>215</v>
      </c>
      <c r="B2505" s="18">
        <v>45505</v>
      </c>
      <c r="C2505" s="4" t="s">
        <v>281</v>
      </c>
      <c r="D2505" s="4">
        <v>8</v>
      </c>
      <c r="E2505" s="15">
        <v>3654391.16</v>
      </c>
      <c r="F2505" s="19">
        <v>1.214</v>
      </c>
      <c r="G2505" s="20">
        <v>3.7699999999999997E-2</v>
      </c>
      <c r="H2505" s="4">
        <v>75.5</v>
      </c>
      <c r="I2505" s="4">
        <v>13</v>
      </c>
      <c r="J2505" s="4">
        <v>1</v>
      </c>
      <c r="K2505" s="21">
        <v>0.91059999999999997</v>
      </c>
      <c r="L2505" s="21">
        <v>0.1187</v>
      </c>
      <c r="M2505" s="4">
        <v>0</v>
      </c>
      <c r="N2505" s="4">
        <v>0</v>
      </c>
      <c r="O2505" s="4">
        <v>0</v>
      </c>
      <c r="P2505" s="4">
        <v>88.5</v>
      </c>
      <c r="Q2505" s="15">
        <v>0</v>
      </c>
      <c r="R2505" s="15">
        <v>287490.28000000003</v>
      </c>
      <c r="S2505" s="15">
        <v>137436.15</v>
      </c>
      <c r="T2505" s="15">
        <v>3856119.34</v>
      </c>
      <c r="U2505" s="22">
        <f t="shared" si="195"/>
        <v>3804445.2900000005</v>
      </c>
      <c r="V2505" s="23">
        <f t="shared" si="196"/>
        <v>1.3400531841423598E-2</v>
      </c>
      <c r="W2505" s="24">
        <f>Parametros!$B$4*H2505+Parametros!$B$5*K2505*100+Parametros!$B$6*P2505+Parametros!$B$7*(1-L2505)*100</f>
        <v>84.662499999999994</v>
      </c>
      <c r="X2505" s="16">
        <f>INDEX('Tasa Referencia'!$B$2:$B$37,MATCH(B2505,'Tasa Referencia'!$A$2:$A$37,0))</f>
        <v>0.1017</v>
      </c>
      <c r="Y2505" s="16">
        <f>INDEX('Catalogo Proveedores'!$N$2:$N$101,MATCH(A2505,'Catalogo Proveedores'!$A$2:$A$101,0))</f>
        <v>5.1900000000000002E-2</v>
      </c>
      <c r="Z2505" s="14">
        <v>1.6100000000000001E-3</v>
      </c>
      <c r="AA2505" s="16">
        <f t="shared" si="197"/>
        <v>0.15521000000000001</v>
      </c>
      <c r="AB2505" s="25">
        <f t="shared" si="198"/>
        <v>1.2096085126842349E-2</v>
      </c>
      <c r="AC2505" s="23">
        <f t="shared" si="199"/>
        <v>1.3044467145812491E-3</v>
      </c>
    </row>
    <row r="2506" spans="1:29" x14ac:dyDescent="0.3">
      <c r="A2506" s="4" t="s">
        <v>215</v>
      </c>
      <c r="B2506" s="18">
        <v>45536</v>
      </c>
      <c r="C2506" s="4" t="s">
        <v>281</v>
      </c>
      <c r="D2506" s="4">
        <v>9</v>
      </c>
      <c r="E2506" s="15">
        <v>3267016.45</v>
      </c>
      <c r="F2506" s="19">
        <v>1.214</v>
      </c>
      <c r="G2506" s="20">
        <v>0</v>
      </c>
      <c r="H2506" s="4">
        <v>69.400000000000006</v>
      </c>
      <c r="I2506" s="4">
        <v>18</v>
      </c>
      <c r="J2506" s="4">
        <v>1</v>
      </c>
      <c r="K2506" s="21">
        <v>0.91920000000000002</v>
      </c>
      <c r="L2506" s="21">
        <v>0.1593</v>
      </c>
      <c r="M2506" s="4">
        <v>1</v>
      </c>
      <c r="N2506" s="4">
        <v>0</v>
      </c>
      <c r="O2506" s="4">
        <v>0</v>
      </c>
      <c r="P2506" s="4">
        <v>93.4</v>
      </c>
      <c r="Q2506" s="15">
        <v>22601.09</v>
      </c>
      <c r="R2506" s="15">
        <v>279102.05</v>
      </c>
      <c r="S2506" s="15">
        <v>162710.74</v>
      </c>
      <c r="T2506" s="15">
        <v>3446353.15</v>
      </c>
      <c r="U2506" s="22">
        <f t="shared" si="195"/>
        <v>3406008.8499999996</v>
      </c>
      <c r="V2506" s="23">
        <f t="shared" si="196"/>
        <v>1.1706374316282787E-2</v>
      </c>
      <c r="W2506" s="24">
        <f>Parametros!$B$4*H2506+Parametros!$B$5*K2506*100+Parametros!$B$6*P2506+Parametros!$B$7*(1-L2506)*100</f>
        <v>83.156500000000008</v>
      </c>
      <c r="X2506" s="16">
        <f>INDEX('Tasa Referencia'!$B$2:$B$37,MATCH(B2506,'Tasa Referencia'!$A$2:$A$37,0))</f>
        <v>9.7900000000000001E-2</v>
      </c>
      <c r="Y2506" s="16">
        <f>INDEX('Catalogo Proveedores'!$N$2:$N$101,MATCH(A2506,'Catalogo Proveedores'!$A$2:$A$101,0))</f>
        <v>5.1900000000000002E-2</v>
      </c>
      <c r="Z2506" s="14">
        <v>2.6700000000000001E-3</v>
      </c>
      <c r="AA2506" s="16">
        <f t="shared" si="197"/>
        <v>0.15246999999999999</v>
      </c>
      <c r="AB2506" s="25">
        <f t="shared" si="198"/>
        <v>1.1895821210580637E-2</v>
      </c>
      <c r="AC2506" s="23">
        <f t="shared" si="199"/>
        <v>-1.8944689429785042E-4</v>
      </c>
    </row>
    <row r="2507" spans="1:29" x14ac:dyDescent="0.3">
      <c r="A2507" s="4" t="s">
        <v>215</v>
      </c>
      <c r="B2507" s="18">
        <v>45566</v>
      </c>
      <c r="C2507" s="4" t="s">
        <v>281</v>
      </c>
      <c r="D2507" s="4">
        <v>10</v>
      </c>
      <c r="E2507" s="15">
        <v>3432149.14</v>
      </c>
      <c r="F2507" s="19">
        <v>1.214</v>
      </c>
      <c r="G2507" s="20">
        <v>0</v>
      </c>
      <c r="H2507" s="4">
        <v>71.900000000000006</v>
      </c>
      <c r="I2507" s="4">
        <v>10</v>
      </c>
      <c r="J2507" s="4">
        <v>0</v>
      </c>
      <c r="K2507" s="21">
        <v>0.96499999999999997</v>
      </c>
      <c r="L2507" s="21">
        <v>6.5100000000000005E-2</v>
      </c>
      <c r="M2507" s="4">
        <v>0</v>
      </c>
      <c r="N2507" s="4">
        <v>0</v>
      </c>
      <c r="O2507" s="4">
        <v>0</v>
      </c>
      <c r="P2507" s="4">
        <v>91.5</v>
      </c>
      <c r="Q2507" s="15">
        <v>0</v>
      </c>
      <c r="R2507" s="15">
        <v>141167.15</v>
      </c>
      <c r="S2507" s="15">
        <v>66985.47</v>
      </c>
      <c r="T2507" s="15">
        <v>3764942.71</v>
      </c>
      <c r="U2507" s="22">
        <f t="shared" si="195"/>
        <v>3506330.82</v>
      </c>
      <c r="V2507" s="23">
        <f t="shared" si="196"/>
        <v>6.8689462209638813E-2</v>
      </c>
      <c r="W2507" s="24">
        <f>Parametros!$B$4*H2507+Parametros!$B$5*K2507*100+Parametros!$B$6*P2507+Parametros!$B$7*(1-L2507)*100</f>
        <v>86.438499999999991</v>
      </c>
      <c r="X2507" s="16">
        <f>INDEX('Tasa Referencia'!$B$2:$B$37,MATCH(B2507,'Tasa Referencia'!$A$2:$A$37,0))</f>
        <v>9.5200000000000007E-2</v>
      </c>
      <c r="Y2507" s="16">
        <f>INDEX('Catalogo Proveedores'!$N$2:$N$101,MATCH(A2507,'Catalogo Proveedores'!$A$2:$A$101,0))</f>
        <v>5.1900000000000002E-2</v>
      </c>
      <c r="Z2507" s="14">
        <v>-1.3699999999999999E-3</v>
      </c>
      <c r="AA2507" s="16">
        <f t="shared" si="197"/>
        <v>0.14573</v>
      </c>
      <c r="AB2507" s="25">
        <f t="shared" si="198"/>
        <v>1.140133778597141E-2</v>
      </c>
      <c r="AC2507" s="23">
        <f t="shared" si="199"/>
        <v>5.7288124423667403E-2</v>
      </c>
    </row>
    <row r="2508" spans="1:29" x14ac:dyDescent="0.3">
      <c r="A2508" s="4" t="s">
        <v>215</v>
      </c>
      <c r="B2508" s="18">
        <v>45597</v>
      </c>
      <c r="C2508" s="4" t="s">
        <v>281</v>
      </c>
      <c r="D2508" s="4">
        <v>11</v>
      </c>
      <c r="E2508" s="15">
        <v>3116281.45</v>
      </c>
      <c r="F2508" s="19">
        <v>1.214</v>
      </c>
      <c r="G2508" s="20">
        <v>0</v>
      </c>
      <c r="H2508" s="4">
        <v>75.599999999999994</v>
      </c>
      <c r="I2508" s="4">
        <v>13</v>
      </c>
      <c r="J2508" s="4">
        <v>1</v>
      </c>
      <c r="K2508" s="21">
        <v>0.94169999999999998</v>
      </c>
      <c r="L2508" s="21">
        <v>5.21E-2</v>
      </c>
      <c r="M2508" s="4">
        <v>1</v>
      </c>
      <c r="N2508" s="4">
        <v>0</v>
      </c>
      <c r="O2508" s="4">
        <v>0</v>
      </c>
      <c r="P2508" s="4">
        <v>87.9</v>
      </c>
      <c r="Q2508" s="15">
        <v>38677.440000000002</v>
      </c>
      <c r="R2508" s="15">
        <v>85793.87</v>
      </c>
      <c r="S2508" s="15">
        <v>54921.04</v>
      </c>
      <c r="T2508" s="15">
        <v>3208462.19</v>
      </c>
      <c r="U2508" s="22">
        <f t="shared" si="195"/>
        <v>3185831.72</v>
      </c>
      <c r="V2508" s="23">
        <f t="shared" si="196"/>
        <v>7.0533697017011567E-3</v>
      </c>
      <c r="W2508" s="24">
        <f>Parametros!$B$4*H2508+Parametros!$B$5*K2508*100+Parametros!$B$6*P2508+Parametros!$B$7*(1-L2508)*100</f>
        <v>86.509499999999989</v>
      </c>
      <c r="X2508" s="16">
        <f>INDEX('Tasa Referencia'!$B$2:$B$37,MATCH(B2508,'Tasa Referencia'!$A$2:$A$37,0))</f>
        <v>9.5600000000000004E-2</v>
      </c>
      <c r="Y2508" s="16">
        <f>INDEX('Catalogo Proveedores'!$N$2:$N$101,MATCH(A2508,'Catalogo Proveedores'!$A$2:$A$101,0))</f>
        <v>5.1900000000000002E-2</v>
      </c>
      <c r="Z2508" s="14">
        <v>2.0500000000000002E-3</v>
      </c>
      <c r="AA2508" s="16">
        <f t="shared" si="197"/>
        <v>0.14955000000000002</v>
      </c>
      <c r="AB2508" s="25">
        <f t="shared" si="198"/>
        <v>1.1681920297750059E-2</v>
      </c>
      <c r="AC2508" s="23">
        <f t="shared" si="199"/>
        <v>-4.6285505960489024E-3</v>
      </c>
    </row>
    <row r="2509" spans="1:29" x14ac:dyDescent="0.3">
      <c r="A2509" s="4" t="s">
        <v>215</v>
      </c>
      <c r="B2509" s="18">
        <v>45627</v>
      </c>
      <c r="C2509" s="4" t="s">
        <v>281</v>
      </c>
      <c r="D2509" s="4">
        <v>12</v>
      </c>
      <c r="E2509" s="15">
        <v>3023102.25</v>
      </c>
      <c r="F2509" s="19">
        <v>1.214</v>
      </c>
      <c r="G2509" s="20">
        <v>0</v>
      </c>
      <c r="H2509" s="4">
        <v>78.400000000000006</v>
      </c>
      <c r="I2509" s="4">
        <v>13</v>
      </c>
      <c r="J2509" s="4">
        <v>0</v>
      </c>
      <c r="K2509" s="21">
        <v>0.97899999999999998</v>
      </c>
      <c r="L2509" s="21">
        <v>6.2899999999999998E-2</v>
      </c>
      <c r="M2509" s="4">
        <v>0</v>
      </c>
      <c r="N2509" s="4">
        <v>1</v>
      </c>
      <c r="O2509" s="4">
        <v>11.4</v>
      </c>
      <c r="P2509" s="4">
        <v>92.1</v>
      </c>
      <c r="Q2509" s="15">
        <v>90950.32</v>
      </c>
      <c r="R2509" s="15">
        <v>122256.25</v>
      </c>
      <c r="S2509" s="15">
        <v>57077.45</v>
      </c>
      <c r="T2509" s="15">
        <v>3365712.9</v>
      </c>
      <c r="U2509" s="22">
        <f t="shared" si="195"/>
        <v>3179231.3699999996</v>
      </c>
      <c r="V2509" s="23">
        <f t="shared" si="196"/>
        <v>5.5406249891367818E-2</v>
      </c>
      <c r="W2509" s="24">
        <f>Parametros!$B$4*H2509+Parametros!$B$5*K2509*100+Parametros!$B$6*P2509+Parametros!$B$7*(1-L2509)*100</f>
        <v>89.286500000000004</v>
      </c>
      <c r="X2509" s="16">
        <f>INDEX('Tasa Referencia'!$B$2:$B$37,MATCH(B2509,'Tasa Referencia'!$A$2:$A$37,0))</f>
        <v>9.2399999999999996E-2</v>
      </c>
      <c r="Y2509" s="16">
        <f>INDEX('Catalogo Proveedores'!$N$2:$N$101,MATCH(A2509,'Catalogo Proveedores'!$A$2:$A$101,0))</f>
        <v>5.1900000000000002E-2</v>
      </c>
      <c r="Z2509" s="14">
        <v>5.2700000000000004E-3</v>
      </c>
      <c r="AA2509" s="16">
        <f t="shared" si="197"/>
        <v>0.14956999999999998</v>
      </c>
      <c r="AB2509" s="25">
        <f t="shared" si="198"/>
        <v>1.1683387065692719E-2</v>
      </c>
      <c r="AC2509" s="23">
        <f t="shared" si="199"/>
        <v>4.3722862825675099E-2</v>
      </c>
    </row>
    <row r="2510" spans="1:29" x14ac:dyDescent="0.3">
      <c r="A2510" s="4" t="s">
        <v>215</v>
      </c>
      <c r="B2510" s="18">
        <v>45658</v>
      </c>
      <c r="C2510" s="4" t="s">
        <v>282</v>
      </c>
      <c r="D2510" s="4">
        <v>1</v>
      </c>
      <c r="E2510" s="15">
        <v>3861268.49</v>
      </c>
      <c r="F2510" s="19">
        <v>1.214</v>
      </c>
      <c r="G2510" s="20">
        <v>0</v>
      </c>
      <c r="H2510" s="4">
        <v>81.900000000000006</v>
      </c>
      <c r="I2510" s="4">
        <v>21</v>
      </c>
      <c r="J2510" s="4">
        <v>0</v>
      </c>
      <c r="K2510" s="21">
        <v>1</v>
      </c>
      <c r="L2510" s="21">
        <v>7.9799999999999996E-2</v>
      </c>
      <c r="M2510" s="4">
        <v>0</v>
      </c>
      <c r="N2510" s="4">
        <v>0</v>
      </c>
      <c r="O2510" s="4">
        <v>0</v>
      </c>
      <c r="P2510" s="4">
        <v>91.7</v>
      </c>
      <c r="Q2510" s="15">
        <v>0</v>
      </c>
      <c r="R2510" s="15">
        <v>116384.31</v>
      </c>
      <c r="S2510" s="15">
        <v>92404.93</v>
      </c>
      <c r="T2510" s="15">
        <v>4266864.46</v>
      </c>
      <c r="U2510" s="22">
        <f t="shared" si="195"/>
        <v>3885247.87</v>
      </c>
      <c r="V2510" s="23">
        <f t="shared" si="196"/>
        <v>8.9437242166347103E-2</v>
      </c>
      <c r="W2510" s="24">
        <f>Parametros!$B$4*H2510+Parametros!$B$5*K2510*100+Parametros!$B$6*P2510+Parametros!$B$7*(1-L2510)*100</f>
        <v>90.807999999999993</v>
      </c>
      <c r="X2510" s="16">
        <f>INDEX('Tasa Referencia'!$B$2:$B$37,MATCH(B2510,'Tasa Referencia'!$A$2:$A$37,0))</f>
        <v>8.8900000000000007E-2</v>
      </c>
      <c r="Y2510" s="16">
        <f>INDEX('Catalogo Proveedores'!$N$2:$N$101,MATCH(A2510,'Catalogo Proveedores'!$A$2:$A$101,0))</f>
        <v>5.1900000000000002E-2</v>
      </c>
      <c r="Z2510" s="14">
        <v>2.4499999999999999E-3</v>
      </c>
      <c r="AA2510" s="16">
        <f t="shared" si="197"/>
        <v>0.14325000000000002</v>
      </c>
      <c r="AB2510" s="25">
        <f t="shared" si="198"/>
        <v>1.1218720066412446E-2</v>
      </c>
      <c r="AC2510" s="23">
        <f t="shared" si="199"/>
        <v>7.8218522099934656E-2</v>
      </c>
    </row>
    <row r="2511" spans="1:29" x14ac:dyDescent="0.3">
      <c r="A2511" s="4" t="s">
        <v>215</v>
      </c>
      <c r="B2511" s="18">
        <v>45689</v>
      </c>
      <c r="C2511" s="4" t="s">
        <v>282</v>
      </c>
      <c r="D2511" s="4">
        <v>2</v>
      </c>
      <c r="E2511" s="15">
        <v>4210926.37</v>
      </c>
      <c r="F2511" s="19">
        <v>1.214</v>
      </c>
      <c r="G2511" s="20">
        <v>0</v>
      </c>
      <c r="H2511" s="4">
        <v>83.7</v>
      </c>
      <c r="I2511" s="4">
        <v>20</v>
      </c>
      <c r="J2511" s="4">
        <v>0</v>
      </c>
      <c r="K2511" s="21">
        <v>1</v>
      </c>
      <c r="L2511" s="21">
        <v>5.4199999999999998E-2</v>
      </c>
      <c r="M2511" s="4">
        <v>0</v>
      </c>
      <c r="N2511" s="4">
        <v>0</v>
      </c>
      <c r="O2511" s="4">
        <v>0</v>
      </c>
      <c r="P2511" s="4">
        <v>90</v>
      </c>
      <c r="Q2511" s="15">
        <v>0</v>
      </c>
      <c r="R2511" s="15">
        <v>127111.34</v>
      </c>
      <c r="S2511" s="15">
        <v>68528.100000000006</v>
      </c>
      <c r="T2511" s="15">
        <v>4675600.82</v>
      </c>
      <c r="U2511" s="22">
        <f t="shared" si="195"/>
        <v>4269509.6100000003</v>
      </c>
      <c r="V2511" s="23">
        <f t="shared" si="196"/>
        <v>8.6853267768911016E-2</v>
      </c>
      <c r="W2511" s="24">
        <f>Parametros!$B$4*H2511+Parametros!$B$5*K2511*100+Parametros!$B$6*P2511+Parametros!$B$7*(1-L2511)*100</f>
        <v>91.481999999999999</v>
      </c>
      <c r="X2511" s="16">
        <f>INDEX('Tasa Referencia'!$B$2:$B$37,MATCH(B2511,'Tasa Referencia'!$A$2:$A$37,0))</f>
        <v>8.8300000000000003E-2</v>
      </c>
      <c r="Y2511" s="16">
        <f>INDEX('Catalogo Proveedores'!$N$2:$N$101,MATCH(A2511,'Catalogo Proveedores'!$A$2:$A$101,0))</f>
        <v>5.1900000000000002E-2</v>
      </c>
      <c r="Z2511" s="14">
        <v>3.5500000000000002E-3</v>
      </c>
      <c r="AA2511" s="16">
        <f t="shared" si="197"/>
        <v>0.14374999999999999</v>
      </c>
      <c r="AB2511" s="25">
        <f t="shared" si="198"/>
        <v>1.1255567361257102E-2</v>
      </c>
      <c r="AC2511" s="23">
        <f t="shared" si="199"/>
        <v>7.5597700407653914E-2</v>
      </c>
    </row>
    <row r="2512" spans="1:29" x14ac:dyDescent="0.3">
      <c r="A2512" s="4" t="s">
        <v>215</v>
      </c>
      <c r="B2512" s="18">
        <v>45717</v>
      </c>
      <c r="C2512" s="4" t="s">
        <v>282</v>
      </c>
      <c r="D2512" s="4">
        <v>3</v>
      </c>
      <c r="E2512" s="15">
        <v>4652792.79</v>
      </c>
      <c r="F2512" s="19">
        <v>1.2629999999999999</v>
      </c>
      <c r="G2512" s="20">
        <v>4.0399999999999998E-2</v>
      </c>
      <c r="H2512" s="4">
        <v>82.7</v>
      </c>
      <c r="I2512" s="4">
        <v>10</v>
      </c>
      <c r="J2512" s="4">
        <v>1</v>
      </c>
      <c r="K2512" s="21">
        <v>0.85329999999999995</v>
      </c>
      <c r="L2512" s="21">
        <v>7.2800000000000004E-2</v>
      </c>
      <c r="M2512" s="4">
        <v>1</v>
      </c>
      <c r="N2512" s="4">
        <v>1</v>
      </c>
      <c r="O2512" s="4">
        <v>5.2</v>
      </c>
      <c r="P2512" s="4">
        <v>95.9</v>
      </c>
      <c r="Q2512" s="15">
        <v>113922.24000000001</v>
      </c>
      <c r="R2512" s="15">
        <v>209683.17</v>
      </c>
      <c r="S2512" s="15">
        <v>110874.07</v>
      </c>
      <c r="T2512" s="15">
        <v>4751587.8499999996</v>
      </c>
      <c r="U2512" s="22">
        <f t="shared" si="195"/>
        <v>4865524.13</v>
      </c>
      <c r="V2512" s="23">
        <f t="shared" si="196"/>
        <v>-2.3978569605947676E-2</v>
      </c>
      <c r="W2512" s="24">
        <f>Parametros!$B$4*H2512+Parametros!$B$5*K2512*100+Parametros!$B$6*P2512+Parametros!$B$7*(1-L2512)*100</f>
        <v>87.632000000000005</v>
      </c>
      <c r="X2512" s="16">
        <f>INDEX('Tasa Referencia'!$B$2:$B$37,MATCH(B2512,'Tasa Referencia'!$A$2:$A$37,0))</f>
        <v>8.6800000000000002E-2</v>
      </c>
      <c r="Y2512" s="16">
        <f>INDEX('Catalogo Proveedores'!$N$2:$N$101,MATCH(A2512,'Catalogo Proveedores'!$A$2:$A$101,0))</f>
        <v>5.1900000000000002E-2</v>
      </c>
      <c r="Z2512" s="14">
        <v>3.2000000000000002E-3</v>
      </c>
      <c r="AA2512" s="16">
        <f t="shared" si="197"/>
        <v>0.1419</v>
      </c>
      <c r="AB2512" s="25">
        <f t="shared" si="198"/>
        <v>1.1119158533197337E-2</v>
      </c>
      <c r="AC2512" s="23">
        <f t="shared" si="199"/>
        <v>-3.509772813914501E-2</v>
      </c>
    </row>
    <row r="2513" spans="1:29" x14ac:dyDescent="0.3">
      <c r="A2513" s="4" t="s">
        <v>215</v>
      </c>
      <c r="B2513" s="18">
        <v>45748</v>
      </c>
      <c r="C2513" s="4" t="s">
        <v>282</v>
      </c>
      <c r="D2513" s="4">
        <v>4</v>
      </c>
      <c r="E2513" s="15">
        <v>4198228.16</v>
      </c>
      <c r="F2513" s="19">
        <v>1.2629999999999999</v>
      </c>
      <c r="G2513" s="20">
        <v>0</v>
      </c>
      <c r="H2513" s="4">
        <v>87.7</v>
      </c>
      <c r="I2513" s="4">
        <v>21</v>
      </c>
      <c r="J2513" s="4">
        <v>1</v>
      </c>
      <c r="K2513" s="21">
        <v>0.93069999999999997</v>
      </c>
      <c r="L2513" s="21">
        <v>3.7499999999999999E-2</v>
      </c>
      <c r="M2513" s="4">
        <v>1</v>
      </c>
      <c r="N2513" s="4">
        <v>0</v>
      </c>
      <c r="O2513" s="4">
        <v>0</v>
      </c>
      <c r="P2513" s="4">
        <v>86.7</v>
      </c>
      <c r="Q2513" s="15">
        <v>11005.39</v>
      </c>
      <c r="R2513" s="15">
        <v>104081.54</v>
      </c>
      <c r="S2513" s="15">
        <v>55579.6</v>
      </c>
      <c r="T2513" s="15">
        <v>4534605.17</v>
      </c>
      <c r="U2513" s="22">
        <f t="shared" si="195"/>
        <v>4257735.49</v>
      </c>
      <c r="V2513" s="23">
        <f t="shared" si="196"/>
        <v>6.1057064423538268E-2</v>
      </c>
      <c r="W2513" s="24">
        <f>Parametros!$B$4*H2513+Parametros!$B$5*K2513*100+Parametros!$B$6*P2513+Parametros!$B$7*(1-L2513)*100</f>
        <v>90.393500000000003</v>
      </c>
      <c r="X2513" s="16">
        <f>INDEX('Tasa Referencia'!$B$2:$B$37,MATCH(B2513,'Tasa Referencia'!$A$2:$A$37,0))</f>
        <v>8.4000000000000005E-2</v>
      </c>
      <c r="Y2513" s="16">
        <f>INDEX('Catalogo Proveedores'!$N$2:$N$101,MATCH(A2513,'Catalogo Proveedores'!$A$2:$A$101,0))</f>
        <v>5.1900000000000002E-2</v>
      </c>
      <c r="Z2513" s="14">
        <v>2.3000000000000001E-4</v>
      </c>
      <c r="AA2513" s="16">
        <f t="shared" si="197"/>
        <v>0.13613000000000003</v>
      </c>
      <c r="AB2513" s="25">
        <f t="shared" si="198"/>
        <v>1.0692405392023652E-2</v>
      </c>
      <c r="AC2513" s="23">
        <f t="shared" si="199"/>
        <v>5.0364659031514616E-2</v>
      </c>
    </row>
    <row r="2514" spans="1:29" x14ac:dyDescent="0.3">
      <c r="A2514" s="4" t="s">
        <v>215</v>
      </c>
      <c r="B2514" s="18">
        <v>45778</v>
      </c>
      <c r="C2514" s="4" t="s">
        <v>282</v>
      </c>
      <c r="D2514" s="4">
        <v>5</v>
      </c>
      <c r="E2514" s="15">
        <v>4290655.99</v>
      </c>
      <c r="F2514" s="19">
        <v>1.2629999999999999</v>
      </c>
      <c r="G2514" s="20">
        <v>0</v>
      </c>
      <c r="H2514" s="4">
        <v>88.7</v>
      </c>
      <c r="I2514" s="4">
        <v>17</v>
      </c>
      <c r="J2514" s="4">
        <v>0</v>
      </c>
      <c r="K2514" s="21">
        <v>0.9788</v>
      </c>
      <c r="L2514" s="21">
        <v>4.1799999999999997E-2</v>
      </c>
      <c r="M2514" s="4">
        <v>2</v>
      </c>
      <c r="N2514" s="4">
        <v>0</v>
      </c>
      <c r="O2514" s="4">
        <v>0</v>
      </c>
      <c r="P2514" s="4">
        <v>97</v>
      </c>
      <c r="Q2514" s="15">
        <v>51546.86</v>
      </c>
      <c r="R2514" s="15">
        <v>117494.16</v>
      </c>
      <c r="S2514" s="15">
        <v>53856.89</v>
      </c>
      <c r="T2514" s="15">
        <v>4589012.43</v>
      </c>
      <c r="U2514" s="22">
        <f t="shared" si="195"/>
        <v>4405840.120000001</v>
      </c>
      <c r="V2514" s="23">
        <f t="shared" si="196"/>
        <v>3.9915409425029316E-2</v>
      </c>
      <c r="W2514" s="24">
        <f>Parametros!$B$4*H2514+Parametros!$B$5*K2514*100+Parametros!$B$6*P2514+Parametros!$B$7*(1-L2514)*100</f>
        <v>94.182000000000002</v>
      </c>
      <c r="X2514" s="16">
        <f>INDEX('Tasa Referencia'!$B$2:$B$37,MATCH(B2514,'Tasa Referencia'!$A$2:$A$37,0))</f>
        <v>8.1699999999999995E-2</v>
      </c>
      <c r="Y2514" s="16">
        <f>INDEX('Catalogo Proveedores'!$N$2:$N$101,MATCH(A2514,'Catalogo Proveedores'!$A$2:$A$101,0))</f>
        <v>5.1900000000000002E-2</v>
      </c>
      <c r="Z2514" s="14">
        <v>8.1999999999999998E-4</v>
      </c>
      <c r="AA2514" s="16">
        <f t="shared" si="197"/>
        <v>0.13441999999999998</v>
      </c>
      <c r="AB2514" s="25">
        <f t="shared" si="198"/>
        <v>1.0565550967827297E-2</v>
      </c>
      <c r="AC2514" s="23">
        <f t="shared" si="199"/>
        <v>2.9349858457202019E-2</v>
      </c>
    </row>
    <row r="2515" spans="1:29" x14ac:dyDescent="0.3">
      <c r="A2515" s="4" t="s">
        <v>215</v>
      </c>
      <c r="B2515" s="18">
        <v>45809</v>
      </c>
      <c r="C2515" s="4" t="s">
        <v>282</v>
      </c>
      <c r="D2515" s="4">
        <v>6</v>
      </c>
      <c r="E2515" s="15">
        <v>4423137.99</v>
      </c>
      <c r="F2515" s="19">
        <v>1.2629999999999999</v>
      </c>
      <c r="G2515" s="20">
        <v>0</v>
      </c>
      <c r="H2515" s="4">
        <v>86.2</v>
      </c>
      <c r="I2515" s="4">
        <v>16</v>
      </c>
      <c r="J2515" s="4">
        <v>1</v>
      </c>
      <c r="K2515" s="21">
        <v>0.94299999999999995</v>
      </c>
      <c r="L2515" s="21">
        <v>7.4700000000000003E-2</v>
      </c>
      <c r="M2515" s="4">
        <v>0</v>
      </c>
      <c r="N2515" s="4">
        <v>0</v>
      </c>
      <c r="O2515" s="4">
        <v>0</v>
      </c>
      <c r="P2515" s="4">
        <v>90.7</v>
      </c>
      <c r="Q2515" s="15">
        <v>0</v>
      </c>
      <c r="R2515" s="15">
        <v>178874.69</v>
      </c>
      <c r="S2515" s="15">
        <v>107967.13</v>
      </c>
      <c r="T2515" s="15">
        <v>5066095.9400000004</v>
      </c>
      <c r="U2515" s="22">
        <f t="shared" si="195"/>
        <v>4494045.5500000007</v>
      </c>
      <c r="V2515" s="23">
        <f t="shared" si="196"/>
        <v>0.11291740163925905</v>
      </c>
      <c r="W2515" s="24">
        <f>Parametros!$B$4*H2515+Parametros!$B$5*K2515*100+Parametros!$B$6*P2515+Parametros!$B$7*(1-L2515)*100</f>
        <v>90.479500000000002</v>
      </c>
      <c r="X2515" s="16">
        <f>INDEX('Tasa Referencia'!$B$2:$B$37,MATCH(B2515,'Tasa Referencia'!$A$2:$A$37,0))</f>
        <v>8.1600000000000006E-2</v>
      </c>
      <c r="Y2515" s="16">
        <f>INDEX('Catalogo Proveedores'!$N$2:$N$101,MATCH(A2515,'Catalogo Proveedores'!$A$2:$A$101,0))</f>
        <v>5.1900000000000002E-2</v>
      </c>
      <c r="Z2515" s="14">
        <v>-9.3000000000000005E-4</v>
      </c>
      <c r="AA2515" s="16">
        <f t="shared" si="197"/>
        <v>0.13257000000000002</v>
      </c>
      <c r="AB2515" s="25">
        <f t="shared" si="198"/>
        <v>1.0428113252949567E-2</v>
      </c>
      <c r="AC2515" s="23">
        <f t="shared" si="199"/>
        <v>0.10248928838630948</v>
      </c>
    </row>
    <row r="2516" spans="1:29" x14ac:dyDescent="0.3">
      <c r="A2516" s="4" t="s">
        <v>215</v>
      </c>
      <c r="B2516" s="18">
        <v>45839</v>
      </c>
      <c r="C2516" s="4" t="s">
        <v>282</v>
      </c>
      <c r="D2516" s="4">
        <v>7</v>
      </c>
      <c r="E2516" s="15">
        <v>4188475.17</v>
      </c>
      <c r="F2516" s="19">
        <v>1.2901</v>
      </c>
      <c r="G2516" s="20">
        <v>2.1399999999999999E-2</v>
      </c>
      <c r="H2516" s="4">
        <v>85.2</v>
      </c>
      <c r="I2516" s="4">
        <v>12</v>
      </c>
      <c r="J2516" s="4">
        <v>1</v>
      </c>
      <c r="K2516" s="21">
        <v>0.8901</v>
      </c>
      <c r="L2516" s="21">
        <v>3.1199999999999999E-2</v>
      </c>
      <c r="M2516" s="4">
        <v>2</v>
      </c>
      <c r="N2516" s="4">
        <v>0</v>
      </c>
      <c r="O2516" s="4">
        <v>0</v>
      </c>
      <c r="P2516" s="4">
        <v>90.6</v>
      </c>
      <c r="Q2516" s="15">
        <v>70881.59</v>
      </c>
      <c r="R2516" s="15">
        <v>59816.27</v>
      </c>
      <c r="S2516" s="15">
        <v>47533.34</v>
      </c>
      <c r="T2516" s="15">
        <v>4359566.0199999996</v>
      </c>
      <c r="U2516" s="22">
        <f t="shared" si="195"/>
        <v>4271639.6899999995</v>
      </c>
      <c r="V2516" s="23">
        <f t="shared" si="196"/>
        <v>2.0168596965071325E-2</v>
      </c>
      <c r="W2516" s="24">
        <f>Parametros!$B$4*H2516+Parametros!$B$5*K2516*100+Parametros!$B$6*P2516+Parametros!$B$7*(1-L2516)*100</f>
        <v>89.174999999999997</v>
      </c>
      <c r="X2516" s="16">
        <f>INDEX('Tasa Referencia'!$B$2:$B$37,MATCH(B2516,'Tasa Referencia'!$A$2:$A$37,0))</f>
        <v>8.0699999999999994E-2</v>
      </c>
      <c r="Y2516" s="16">
        <f>INDEX('Catalogo Proveedores'!$N$2:$N$101,MATCH(A2516,'Catalogo Proveedores'!$A$2:$A$101,0))</f>
        <v>5.1900000000000002E-2</v>
      </c>
      <c r="Z2516" s="14">
        <v>7.2999999999999996E-4</v>
      </c>
      <c r="AA2516" s="16">
        <f t="shared" si="197"/>
        <v>0.13333</v>
      </c>
      <c r="AB2516" s="25">
        <f t="shared" si="198"/>
        <v>1.0484599039264575E-2</v>
      </c>
      <c r="AC2516" s="23">
        <f t="shared" si="199"/>
        <v>9.6839979258067505E-3</v>
      </c>
    </row>
    <row r="2517" spans="1:29" x14ac:dyDescent="0.3">
      <c r="A2517" s="4" t="s">
        <v>215</v>
      </c>
      <c r="B2517" s="18">
        <v>45870</v>
      </c>
      <c r="C2517" s="4" t="s">
        <v>282</v>
      </c>
      <c r="D2517" s="4">
        <v>8</v>
      </c>
      <c r="E2517" s="15">
        <v>4543170.2</v>
      </c>
      <c r="F2517" s="19">
        <v>1.2901</v>
      </c>
      <c r="G2517" s="20">
        <v>0</v>
      </c>
      <c r="H2517" s="4">
        <v>84.6</v>
      </c>
      <c r="I2517" s="4">
        <v>17</v>
      </c>
      <c r="J2517" s="4">
        <v>2</v>
      </c>
      <c r="K2517" s="21">
        <v>0.88929999999999998</v>
      </c>
      <c r="L2517" s="21">
        <v>6.4899999999999999E-2</v>
      </c>
      <c r="M2517" s="4">
        <v>1</v>
      </c>
      <c r="N2517" s="4">
        <v>0</v>
      </c>
      <c r="O2517" s="4">
        <v>0</v>
      </c>
      <c r="P2517" s="4">
        <v>93.3</v>
      </c>
      <c r="Q2517" s="15">
        <v>8611.66</v>
      </c>
      <c r="R2517" s="15">
        <v>147872.78</v>
      </c>
      <c r="S2517" s="15">
        <v>106614.02</v>
      </c>
      <c r="T2517" s="15">
        <v>4825478.74</v>
      </c>
      <c r="U2517" s="22">
        <f t="shared" si="195"/>
        <v>4593040.620000001</v>
      </c>
      <c r="V2517" s="23">
        <f t="shared" si="196"/>
        <v>4.8168924271335442E-2</v>
      </c>
      <c r="W2517" s="24">
        <f>Parametros!$B$4*H2517+Parametros!$B$5*K2517*100+Parametros!$B$6*P2517+Parametros!$B$7*(1-L2517)*100</f>
        <v>88.975499999999997</v>
      </c>
      <c r="X2517" s="16">
        <f>INDEX('Tasa Referencia'!$B$2:$B$37,MATCH(B2517,'Tasa Referencia'!$A$2:$A$37,0))</f>
        <v>7.7399999999999997E-2</v>
      </c>
      <c r="Y2517" s="16">
        <f>INDEX('Catalogo Proveedores'!$N$2:$N$101,MATCH(A2517,'Catalogo Proveedores'!$A$2:$A$101,0))</f>
        <v>5.1900000000000002E-2</v>
      </c>
      <c r="Z2517" s="14">
        <v>4.4099999999999999E-3</v>
      </c>
      <c r="AA2517" s="16">
        <f t="shared" si="197"/>
        <v>0.13371</v>
      </c>
      <c r="AB2517" s="25">
        <f t="shared" si="198"/>
        <v>1.0512828912791594E-2</v>
      </c>
      <c r="AC2517" s="23">
        <f t="shared" si="199"/>
        <v>3.7656095358543848E-2</v>
      </c>
    </row>
    <row r="2518" spans="1:29" x14ac:dyDescent="0.3">
      <c r="A2518" s="4" t="s">
        <v>215</v>
      </c>
      <c r="B2518" s="18">
        <v>45901</v>
      </c>
      <c r="C2518" s="4" t="s">
        <v>282</v>
      </c>
      <c r="D2518" s="4">
        <v>9</v>
      </c>
      <c r="E2518" s="15">
        <v>4463733.74</v>
      </c>
      <c r="F2518" s="19">
        <v>1.2901</v>
      </c>
      <c r="G2518" s="20">
        <v>0</v>
      </c>
      <c r="H2518" s="4">
        <v>81.400000000000006</v>
      </c>
      <c r="I2518" s="4">
        <v>14</v>
      </c>
      <c r="J2518" s="4">
        <v>0</v>
      </c>
      <c r="K2518" s="21">
        <v>0.97670000000000001</v>
      </c>
      <c r="L2518" s="21">
        <v>5.9499999999999997E-2</v>
      </c>
      <c r="M2518" s="4">
        <v>0</v>
      </c>
      <c r="N2518" s="4">
        <v>0</v>
      </c>
      <c r="O2518" s="4">
        <v>0</v>
      </c>
      <c r="P2518" s="4">
        <v>92.7</v>
      </c>
      <c r="Q2518" s="15">
        <v>0</v>
      </c>
      <c r="R2518" s="15">
        <v>133037.43</v>
      </c>
      <c r="S2518" s="15">
        <v>79651.259999999995</v>
      </c>
      <c r="T2518" s="15">
        <v>4988306.83</v>
      </c>
      <c r="U2518" s="22">
        <f t="shared" si="195"/>
        <v>4517119.91</v>
      </c>
      <c r="V2518" s="23">
        <f t="shared" si="196"/>
        <v>9.4458287362407481E-2</v>
      </c>
      <c r="W2518" s="24">
        <f>Parametros!$B$4*H2518+Parametros!$B$5*K2518*100+Parametros!$B$6*P2518+Parametros!$B$7*(1-L2518)*100</f>
        <v>90.438500000000005</v>
      </c>
      <c r="X2518" s="16">
        <f>INDEX('Tasa Referencia'!$B$2:$B$37,MATCH(B2518,'Tasa Referencia'!$A$2:$A$37,0))</f>
        <v>7.4899999999999994E-2</v>
      </c>
      <c r="Y2518" s="16">
        <f>INDEX('Catalogo Proveedores'!$N$2:$N$101,MATCH(A2518,'Catalogo Proveedores'!$A$2:$A$101,0))</f>
        <v>5.1900000000000002E-2</v>
      </c>
      <c r="Z2518" s="14">
        <v>2.0999999999999999E-3</v>
      </c>
      <c r="AA2518" s="16">
        <f t="shared" si="197"/>
        <v>0.12889999999999999</v>
      </c>
      <c r="AB2518" s="25">
        <f t="shared" si="198"/>
        <v>1.0154856405142798E-2</v>
      </c>
      <c r="AC2518" s="23">
        <f t="shared" si="199"/>
        <v>8.4303430957264683E-2</v>
      </c>
    </row>
    <row r="2519" spans="1:29" x14ac:dyDescent="0.3">
      <c r="A2519" s="4" t="s">
        <v>215</v>
      </c>
      <c r="B2519" s="18">
        <v>45931</v>
      </c>
      <c r="C2519" s="4" t="s">
        <v>282</v>
      </c>
      <c r="D2519" s="4">
        <v>10</v>
      </c>
      <c r="E2519" s="15">
        <v>3899713.15</v>
      </c>
      <c r="F2519" s="19">
        <v>1.2901</v>
      </c>
      <c r="G2519" s="20">
        <v>0</v>
      </c>
      <c r="H2519" s="4">
        <v>82.9</v>
      </c>
      <c r="I2519" s="4">
        <v>23</v>
      </c>
      <c r="J2519" s="4">
        <v>1</v>
      </c>
      <c r="K2519" s="21">
        <v>0.9627</v>
      </c>
      <c r="L2519" s="21">
        <v>6.8599999999999994E-2</v>
      </c>
      <c r="M2519" s="4">
        <v>0</v>
      </c>
      <c r="N2519" s="4">
        <v>0</v>
      </c>
      <c r="O2519" s="4">
        <v>0</v>
      </c>
      <c r="P2519" s="4">
        <v>86.8</v>
      </c>
      <c r="Q2519" s="15">
        <v>0</v>
      </c>
      <c r="R2519" s="15">
        <v>137557.60999999999</v>
      </c>
      <c r="S2519" s="15">
        <v>88031.7</v>
      </c>
      <c r="T2519" s="15">
        <v>4506294.28</v>
      </c>
      <c r="U2519" s="22">
        <f t="shared" si="195"/>
        <v>3949239.0599999996</v>
      </c>
      <c r="V2519" s="23">
        <f t="shared" si="196"/>
        <v>0.12361714202118212</v>
      </c>
      <c r="W2519" s="24">
        <f>Parametros!$B$4*H2519+Parametros!$B$5*K2519*100+Parametros!$B$6*P2519+Parametros!$B$7*(1-L2519)*100</f>
        <v>89.227000000000004</v>
      </c>
      <c r="X2519" s="16">
        <f>INDEX('Tasa Referencia'!$B$2:$B$37,MATCH(B2519,'Tasa Referencia'!$A$2:$A$37,0))</f>
        <v>7.4300000000000005E-2</v>
      </c>
      <c r="Y2519" s="16">
        <f>INDEX('Catalogo Proveedores'!$N$2:$N$101,MATCH(A2519,'Catalogo Proveedores'!$A$2:$A$101,0))</f>
        <v>5.1900000000000002E-2</v>
      </c>
      <c r="Z2519" s="14">
        <v>1.24E-3</v>
      </c>
      <c r="AA2519" s="16">
        <f t="shared" si="197"/>
        <v>0.12744</v>
      </c>
      <c r="AB2519" s="25">
        <f t="shared" si="198"/>
        <v>1.0045922853960221E-2</v>
      </c>
      <c r="AC2519" s="23">
        <f t="shared" si="199"/>
        <v>0.1135712191672219</v>
      </c>
    </row>
    <row r="2520" spans="1:29" x14ac:dyDescent="0.3">
      <c r="A2520" s="4" t="s">
        <v>215</v>
      </c>
      <c r="B2520" s="18">
        <v>45962</v>
      </c>
      <c r="C2520" s="4" t="s">
        <v>282</v>
      </c>
      <c r="D2520" s="4">
        <v>11</v>
      </c>
      <c r="E2520" s="15">
        <v>3835857.84</v>
      </c>
      <c r="F2520" s="19">
        <v>1.2901</v>
      </c>
      <c r="G2520" s="20">
        <v>0</v>
      </c>
      <c r="H2520" s="4">
        <v>88.2</v>
      </c>
      <c r="I2520" s="4">
        <v>16</v>
      </c>
      <c r="J2520" s="4">
        <v>0</v>
      </c>
      <c r="K2520" s="21">
        <v>1</v>
      </c>
      <c r="L2520" s="21">
        <v>6.7900000000000002E-2</v>
      </c>
      <c r="M2520" s="4">
        <v>0</v>
      </c>
      <c r="N2520" s="4">
        <v>0</v>
      </c>
      <c r="O2520" s="4">
        <v>0</v>
      </c>
      <c r="P2520" s="4">
        <v>92.8</v>
      </c>
      <c r="Q2520" s="15">
        <v>0</v>
      </c>
      <c r="R2520" s="15">
        <v>158526.60999999999</v>
      </c>
      <c r="S2520" s="15">
        <v>78189.05</v>
      </c>
      <c r="T2520" s="15">
        <v>4136534.86</v>
      </c>
      <c r="U2520" s="22">
        <f t="shared" si="195"/>
        <v>3916195.4</v>
      </c>
      <c r="V2520" s="23">
        <f t="shared" si="196"/>
        <v>5.3266675480162631E-2</v>
      </c>
      <c r="W2520" s="24">
        <f>Parametros!$B$4*H2520+Parametros!$B$5*K2520*100+Parametros!$B$6*P2520+Parametros!$B$7*(1-L2520)*100</f>
        <v>93.41149999999999</v>
      </c>
      <c r="X2520" s="16">
        <f>INDEX('Tasa Referencia'!$B$2:$B$37,MATCH(B2520,'Tasa Referencia'!$A$2:$A$37,0))</f>
        <v>7.2800000000000004E-2</v>
      </c>
      <c r="Y2520" s="16">
        <f>INDEX('Catalogo Proveedores'!$N$2:$N$101,MATCH(A2520,'Catalogo Proveedores'!$A$2:$A$101,0))</f>
        <v>5.1900000000000002E-2</v>
      </c>
      <c r="Z2520" s="14">
        <v>2.47E-3</v>
      </c>
      <c r="AA2520" s="16">
        <f t="shared" si="197"/>
        <v>0.12717000000000001</v>
      </c>
      <c r="AB2520" s="25">
        <f t="shared" si="198"/>
        <v>1.0025763441397828E-2</v>
      </c>
      <c r="AC2520" s="23">
        <f t="shared" si="199"/>
        <v>4.3240912038764803E-2</v>
      </c>
    </row>
    <row r="2521" spans="1:29" x14ac:dyDescent="0.3">
      <c r="A2521" s="4" t="s">
        <v>215</v>
      </c>
      <c r="B2521" s="18">
        <v>45992</v>
      </c>
      <c r="C2521" s="4" t="s">
        <v>282</v>
      </c>
      <c r="D2521" s="4">
        <v>12</v>
      </c>
      <c r="E2521" s="15">
        <v>3615475.3</v>
      </c>
      <c r="F2521" s="19">
        <v>1.2901</v>
      </c>
      <c r="G2521" s="20">
        <v>0</v>
      </c>
      <c r="H2521" s="4">
        <v>88.7</v>
      </c>
      <c r="I2521" s="4">
        <v>22</v>
      </c>
      <c r="J2521" s="4">
        <v>0</v>
      </c>
      <c r="K2521" s="21">
        <v>1</v>
      </c>
      <c r="L2521" s="21">
        <v>3.3500000000000002E-2</v>
      </c>
      <c r="M2521" s="4">
        <v>0</v>
      </c>
      <c r="N2521" s="4">
        <v>0</v>
      </c>
      <c r="O2521" s="4">
        <v>0</v>
      </c>
      <c r="P2521" s="4">
        <v>96.6</v>
      </c>
      <c r="Q2521" s="15">
        <v>0</v>
      </c>
      <c r="R2521" s="15">
        <v>51511.73</v>
      </c>
      <c r="S2521" s="15">
        <v>36333.879999999997</v>
      </c>
      <c r="T2521" s="15">
        <v>3892551.85</v>
      </c>
      <c r="U2521" s="22">
        <f t="shared" si="195"/>
        <v>3630653.15</v>
      </c>
      <c r="V2521" s="23">
        <f t="shared" si="196"/>
        <v>6.7282006789453605E-2</v>
      </c>
      <c r="W2521" s="24">
        <f>Parametros!$B$4*H2521+Parametros!$B$5*K2521*100+Parametros!$B$6*P2521+Parametros!$B$7*(1-L2521)*100</f>
        <v>94.862500000000011</v>
      </c>
      <c r="X2521" s="16">
        <f>INDEX('Tasa Referencia'!$B$2:$B$37,MATCH(B2521,'Tasa Referencia'!$A$2:$A$37,0))</f>
        <v>6.9599999999999995E-2</v>
      </c>
      <c r="Y2521" s="16">
        <f>INDEX('Catalogo Proveedores'!$N$2:$N$101,MATCH(A2521,'Catalogo Proveedores'!$A$2:$A$101,0))</f>
        <v>5.1900000000000002E-2</v>
      </c>
      <c r="Z2521" s="14">
        <v>1.8400000000000001E-3</v>
      </c>
      <c r="AA2521" s="16">
        <f t="shared" si="197"/>
        <v>0.12333999999999999</v>
      </c>
      <c r="AB2521" s="25">
        <f t="shared" si="198"/>
        <v>9.7393206762583784E-3</v>
      </c>
      <c r="AC2521" s="23">
        <f t="shared" si="199"/>
        <v>5.7542686113195227E-2</v>
      </c>
    </row>
    <row r="2522" spans="1:29" x14ac:dyDescent="0.3">
      <c r="A2522" s="4" t="s">
        <v>217</v>
      </c>
      <c r="B2522" s="18">
        <v>44927</v>
      </c>
      <c r="C2522" s="4" t="s">
        <v>279</v>
      </c>
      <c r="D2522" s="4">
        <v>1</v>
      </c>
      <c r="E2522" s="15">
        <v>1592323.18</v>
      </c>
      <c r="F2522" s="19">
        <v>1.0487</v>
      </c>
      <c r="G2522" s="20">
        <v>4.87E-2</v>
      </c>
      <c r="H2522" s="4">
        <v>89.5</v>
      </c>
      <c r="I2522" s="4">
        <v>12</v>
      </c>
      <c r="J2522" s="4">
        <v>1</v>
      </c>
      <c r="K2522" s="21">
        <v>0.95399999999999996</v>
      </c>
      <c r="L2522" s="21">
        <v>3.2199999999999999E-2</v>
      </c>
      <c r="M2522" s="4">
        <v>1</v>
      </c>
      <c r="N2522" s="4">
        <v>1</v>
      </c>
      <c r="O2522" s="4">
        <v>2.2000000000000002</v>
      </c>
      <c r="P2522" s="4">
        <v>82.5</v>
      </c>
      <c r="Q2522" s="15">
        <v>33192</v>
      </c>
      <c r="R2522" s="15">
        <v>27681.96</v>
      </c>
      <c r="S2522" s="15">
        <v>18575.009999999998</v>
      </c>
      <c r="T2522" s="15">
        <v>1657879.79</v>
      </c>
      <c r="U2522" s="22">
        <f t="shared" si="195"/>
        <v>1634622.13</v>
      </c>
      <c r="V2522" s="23">
        <f t="shared" si="196"/>
        <v>1.4028556316498766E-2</v>
      </c>
      <c r="W2522" s="24">
        <f>Parametros!$B$4*H2522+Parametros!$B$5*K2522*100+Parametros!$B$6*P2522+Parametros!$B$7*(1-L2522)*100</f>
        <v>90.961999999999989</v>
      </c>
      <c r="X2522" s="16">
        <f>INDEX('Tasa Referencia'!$B$2:$B$37,MATCH(B2522,'Tasa Referencia'!$A$2:$A$37,0))</f>
        <v>0.1125</v>
      </c>
      <c r="Y2522" s="16">
        <f>INDEX('Catalogo Proveedores'!$N$2:$N$101,MATCH(A2522,'Catalogo Proveedores'!$A$2:$A$101,0))</f>
        <v>2.7400000000000001E-2</v>
      </c>
      <c r="Z2522" s="14">
        <v>-1.5E-3</v>
      </c>
      <c r="AA2522" s="16">
        <f t="shared" si="197"/>
        <v>0.1384</v>
      </c>
      <c r="AB2522" s="25">
        <f t="shared" si="198"/>
        <v>1.0860532678481194E-2</v>
      </c>
      <c r="AC2522" s="23">
        <f t="shared" si="199"/>
        <v>3.1680236380175718E-3</v>
      </c>
    </row>
    <row r="2523" spans="1:29" x14ac:dyDescent="0.3">
      <c r="A2523" s="4" t="s">
        <v>217</v>
      </c>
      <c r="B2523" s="18">
        <v>44958</v>
      </c>
      <c r="C2523" s="4" t="s">
        <v>279</v>
      </c>
      <c r="D2523" s="4">
        <v>2</v>
      </c>
      <c r="E2523" s="15">
        <v>1727203.12</v>
      </c>
      <c r="F2523" s="19">
        <v>1.0487</v>
      </c>
      <c r="G2523" s="20">
        <v>0</v>
      </c>
      <c r="H2523" s="4">
        <v>90.3</v>
      </c>
      <c r="I2523" s="4">
        <v>10</v>
      </c>
      <c r="J2523" s="4">
        <v>1</v>
      </c>
      <c r="K2523" s="21">
        <v>0.93500000000000005</v>
      </c>
      <c r="L2523" s="21">
        <v>2.7799999999999998E-2</v>
      </c>
      <c r="M2523" s="4">
        <v>0</v>
      </c>
      <c r="N2523" s="4">
        <v>0</v>
      </c>
      <c r="O2523" s="4">
        <v>0</v>
      </c>
      <c r="P2523" s="4">
        <v>81.400000000000006</v>
      </c>
      <c r="Q2523" s="15">
        <v>0</v>
      </c>
      <c r="R2523" s="15">
        <v>23898.62</v>
      </c>
      <c r="S2523" s="15">
        <v>17881.29</v>
      </c>
      <c r="T2523" s="15">
        <v>1818305.13</v>
      </c>
      <c r="U2523" s="22">
        <f t="shared" si="195"/>
        <v>1733220.4500000002</v>
      </c>
      <c r="V2523" s="23">
        <f t="shared" si="196"/>
        <v>4.6793400401394514E-2</v>
      </c>
      <c r="W2523" s="24">
        <f>Parametros!$B$4*H2523+Parametros!$B$5*K2523*100+Parametros!$B$6*P2523+Parametros!$B$7*(1-L2523)*100</f>
        <v>90.518000000000001</v>
      </c>
      <c r="X2523" s="16">
        <f>INDEX('Tasa Referencia'!$B$2:$B$37,MATCH(B2523,'Tasa Referencia'!$A$2:$A$37,0))</f>
        <v>0.11409999999999999</v>
      </c>
      <c r="Y2523" s="16">
        <f>INDEX('Catalogo Proveedores'!$N$2:$N$101,MATCH(A2523,'Catalogo Proveedores'!$A$2:$A$101,0))</f>
        <v>2.7400000000000001E-2</v>
      </c>
      <c r="Z2523" s="14">
        <v>-4.8500000000000001E-3</v>
      </c>
      <c r="AA2523" s="16">
        <f t="shared" si="197"/>
        <v>0.13664999999999999</v>
      </c>
      <c r="AB2523" s="25">
        <f t="shared" si="198"/>
        <v>1.0730946303781463E-2</v>
      </c>
      <c r="AC2523" s="23">
        <f t="shared" si="199"/>
        <v>3.606245409761305E-2</v>
      </c>
    </row>
    <row r="2524" spans="1:29" x14ac:dyDescent="0.3">
      <c r="A2524" s="4" t="s">
        <v>217</v>
      </c>
      <c r="B2524" s="18">
        <v>44986</v>
      </c>
      <c r="C2524" s="4" t="s">
        <v>279</v>
      </c>
      <c r="D2524" s="4">
        <v>3</v>
      </c>
      <c r="E2524" s="15">
        <v>1887161.02</v>
      </c>
      <c r="F2524" s="19">
        <v>1.0487</v>
      </c>
      <c r="G2524" s="20">
        <v>0</v>
      </c>
      <c r="H2524" s="4">
        <v>91.1</v>
      </c>
      <c r="I2524" s="4">
        <v>9</v>
      </c>
      <c r="J2524" s="4">
        <v>0</v>
      </c>
      <c r="K2524" s="21">
        <v>0.97340000000000004</v>
      </c>
      <c r="L2524" s="21">
        <v>4.6800000000000001E-2</v>
      </c>
      <c r="M2524" s="4">
        <v>0</v>
      </c>
      <c r="N2524" s="4">
        <v>1</v>
      </c>
      <c r="O2524" s="4">
        <v>6.3</v>
      </c>
      <c r="P2524" s="4">
        <v>81</v>
      </c>
      <c r="Q2524" s="15">
        <v>35802.22</v>
      </c>
      <c r="R2524" s="15">
        <v>47395.199999999997</v>
      </c>
      <c r="S2524" s="15">
        <v>26472.45</v>
      </c>
      <c r="T2524" s="15">
        <v>2062248.65</v>
      </c>
      <c r="U2524" s="22">
        <f t="shared" si="195"/>
        <v>1943885.99</v>
      </c>
      <c r="V2524" s="23">
        <f t="shared" si="196"/>
        <v>5.7394950894985391E-2</v>
      </c>
      <c r="W2524" s="24">
        <f>Parametros!$B$4*H2524+Parametros!$B$5*K2524*100+Parametros!$B$6*P2524+Parametros!$B$7*(1-L2524)*100</f>
        <v>91.584999999999994</v>
      </c>
      <c r="X2524" s="16">
        <f>INDEX('Tasa Referencia'!$B$2:$B$37,MATCH(B2524,'Tasa Referencia'!$A$2:$A$37,0))</f>
        <v>0.114</v>
      </c>
      <c r="Y2524" s="16">
        <f>INDEX('Catalogo Proveedores'!$N$2:$N$101,MATCH(A2524,'Catalogo Proveedores'!$A$2:$A$101,0))</f>
        <v>2.7400000000000001E-2</v>
      </c>
      <c r="Z2524" s="14">
        <v>-3.7499999999999999E-3</v>
      </c>
      <c r="AA2524" s="16">
        <f t="shared" si="197"/>
        <v>0.13764999999999999</v>
      </c>
      <c r="AB2524" s="25">
        <f t="shared" si="198"/>
        <v>1.080501803624534E-2</v>
      </c>
      <c r="AC2524" s="23">
        <f t="shared" si="199"/>
        <v>4.6589932858740052E-2</v>
      </c>
    </row>
    <row r="2525" spans="1:29" x14ac:dyDescent="0.3">
      <c r="A2525" s="4" t="s">
        <v>217</v>
      </c>
      <c r="B2525" s="18">
        <v>45017</v>
      </c>
      <c r="C2525" s="4" t="s">
        <v>279</v>
      </c>
      <c r="D2525" s="4">
        <v>4</v>
      </c>
      <c r="E2525" s="15">
        <v>1940363.93</v>
      </c>
      <c r="F2525" s="19">
        <v>1.1001000000000001</v>
      </c>
      <c r="G2525" s="20">
        <v>4.9000000000000002E-2</v>
      </c>
      <c r="H2525" s="4">
        <v>92.3</v>
      </c>
      <c r="I2525" s="4">
        <v>11</v>
      </c>
      <c r="J2525" s="4">
        <v>0</v>
      </c>
      <c r="K2525" s="21">
        <v>0.99729999999999996</v>
      </c>
      <c r="L2525" s="21">
        <v>4.4299999999999999E-2</v>
      </c>
      <c r="M2525" s="4">
        <v>0</v>
      </c>
      <c r="N2525" s="4">
        <v>0</v>
      </c>
      <c r="O2525" s="4">
        <v>0</v>
      </c>
      <c r="P2525" s="4">
        <v>85.5</v>
      </c>
      <c r="Q2525" s="15">
        <v>0</v>
      </c>
      <c r="R2525" s="15">
        <v>46521.36</v>
      </c>
      <c r="S2525" s="15">
        <v>25764.19</v>
      </c>
      <c r="T2525" s="15">
        <v>2151815.3199999998</v>
      </c>
      <c r="U2525" s="22">
        <f t="shared" si="195"/>
        <v>1961121.1</v>
      </c>
      <c r="V2525" s="23">
        <f t="shared" si="196"/>
        <v>8.8620160953217744E-2</v>
      </c>
      <c r="W2525" s="24">
        <f>Parametros!$B$4*H2525+Parametros!$B$5*K2525*100+Parametros!$B$6*P2525+Parametros!$B$7*(1-L2525)*100</f>
        <v>93.659499999999994</v>
      </c>
      <c r="X2525" s="16">
        <f>INDEX('Tasa Referencia'!$B$2:$B$37,MATCH(B2525,'Tasa Referencia'!$A$2:$A$37,0))</f>
        <v>0.1119</v>
      </c>
      <c r="Y2525" s="16">
        <f>INDEX('Catalogo Proveedores'!$N$2:$N$101,MATCH(A2525,'Catalogo Proveedores'!$A$2:$A$101,0))</f>
        <v>2.7400000000000001E-2</v>
      </c>
      <c r="Z2525" s="14">
        <v>-1.8400000000000001E-3</v>
      </c>
      <c r="AA2525" s="16">
        <f t="shared" si="197"/>
        <v>0.13746</v>
      </c>
      <c r="AB2525" s="25">
        <f t="shared" si="198"/>
        <v>1.0790949000952343E-2</v>
      </c>
      <c r="AC2525" s="23">
        <f t="shared" si="199"/>
        <v>7.7829211952265401E-2</v>
      </c>
    </row>
    <row r="2526" spans="1:29" x14ac:dyDescent="0.3">
      <c r="A2526" s="4" t="s">
        <v>217</v>
      </c>
      <c r="B2526" s="18">
        <v>45047</v>
      </c>
      <c r="C2526" s="4" t="s">
        <v>279</v>
      </c>
      <c r="D2526" s="4">
        <v>5</v>
      </c>
      <c r="E2526" s="15">
        <v>1902256.54</v>
      </c>
      <c r="F2526" s="19">
        <v>1.1001000000000001</v>
      </c>
      <c r="G2526" s="20">
        <v>0</v>
      </c>
      <c r="H2526" s="4">
        <v>92.4</v>
      </c>
      <c r="I2526" s="4">
        <v>7</v>
      </c>
      <c r="J2526" s="4">
        <v>0</v>
      </c>
      <c r="K2526" s="21">
        <v>0.93579999999999997</v>
      </c>
      <c r="L2526" s="21">
        <v>4.0099999999999997E-2</v>
      </c>
      <c r="M2526" s="4">
        <v>0</v>
      </c>
      <c r="N2526" s="4">
        <v>0</v>
      </c>
      <c r="O2526" s="4">
        <v>0</v>
      </c>
      <c r="P2526" s="4">
        <v>87.1</v>
      </c>
      <c r="Q2526" s="15">
        <v>0</v>
      </c>
      <c r="R2526" s="15">
        <v>39114.53</v>
      </c>
      <c r="S2526" s="15">
        <v>22868.78</v>
      </c>
      <c r="T2526" s="15">
        <v>2100592.44</v>
      </c>
      <c r="U2526" s="22">
        <f t="shared" si="195"/>
        <v>1918502.29</v>
      </c>
      <c r="V2526" s="23">
        <f t="shared" si="196"/>
        <v>8.6685140121707721E-2</v>
      </c>
      <c r="W2526" s="24">
        <f>Parametros!$B$4*H2526+Parametros!$B$5*K2526*100+Parametros!$B$6*P2526+Parametros!$B$7*(1-L2526)*100</f>
        <v>92.232500000000002</v>
      </c>
      <c r="X2526" s="16">
        <f>INDEX('Tasa Referencia'!$B$2:$B$37,MATCH(B2526,'Tasa Referencia'!$A$2:$A$37,0))</f>
        <v>0.11210000000000001</v>
      </c>
      <c r="Y2526" s="16">
        <f>INDEX('Catalogo Proveedores'!$N$2:$N$101,MATCH(A2526,'Catalogo Proveedores'!$A$2:$A$101,0))</f>
        <v>2.7400000000000001E-2</v>
      </c>
      <c r="Z2526" s="14">
        <v>-5.9999999999999995E-4</v>
      </c>
      <c r="AA2526" s="16">
        <f t="shared" si="197"/>
        <v>0.13890000000000002</v>
      </c>
      <c r="AB2526" s="25">
        <f t="shared" si="198"/>
        <v>1.0897523817270605E-2</v>
      </c>
      <c r="AC2526" s="23">
        <f t="shared" si="199"/>
        <v>7.5787616304437116E-2</v>
      </c>
    </row>
    <row r="2527" spans="1:29" x14ac:dyDescent="0.3">
      <c r="A2527" s="4" t="s">
        <v>217</v>
      </c>
      <c r="B2527" s="18">
        <v>45078</v>
      </c>
      <c r="C2527" s="4" t="s">
        <v>279</v>
      </c>
      <c r="D2527" s="4">
        <v>6</v>
      </c>
      <c r="E2527" s="15">
        <v>1843080.95</v>
      </c>
      <c r="F2527" s="19">
        <v>1.1001000000000001</v>
      </c>
      <c r="G2527" s="20">
        <v>0</v>
      </c>
      <c r="H2527" s="4">
        <v>90.7</v>
      </c>
      <c r="I2527" s="4">
        <v>12</v>
      </c>
      <c r="J2527" s="4">
        <v>2</v>
      </c>
      <c r="K2527" s="21">
        <v>0.8669</v>
      </c>
      <c r="L2527" s="21">
        <v>2.0299999999999999E-2</v>
      </c>
      <c r="M2527" s="4">
        <v>2</v>
      </c>
      <c r="N2527" s="4">
        <v>1</v>
      </c>
      <c r="O2527" s="4">
        <v>2.5</v>
      </c>
      <c r="P2527" s="4">
        <v>92.6</v>
      </c>
      <c r="Q2527" s="15">
        <v>50168.08</v>
      </c>
      <c r="R2527" s="15">
        <v>22895.38</v>
      </c>
      <c r="S2527" s="15">
        <v>18599.8</v>
      </c>
      <c r="T2527" s="15">
        <v>1886395.44</v>
      </c>
      <c r="U2527" s="22">
        <f t="shared" si="195"/>
        <v>1897544.6099999999</v>
      </c>
      <c r="V2527" s="23">
        <f t="shared" si="196"/>
        <v>-5.9103037271972655E-3</v>
      </c>
      <c r="W2527" s="24">
        <f>Parametros!$B$4*H2527+Parametros!$B$5*K2527*100+Parametros!$B$6*P2527+Parametros!$B$7*(1-L2527)*100</f>
        <v>90.967499999999987</v>
      </c>
      <c r="X2527" s="16">
        <f>INDEX('Tasa Referencia'!$B$2:$B$37,MATCH(B2527,'Tasa Referencia'!$A$2:$A$37,0))</f>
        <v>0.1119</v>
      </c>
      <c r="Y2527" s="16">
        <f>INDEX('Catalogo Proveedores'!$N$2:$N$101,MATCH(A2527,'Catalogo Proveedores'!$A$2:$A$101,0))</f>
        <v>2.7400000000000001E-2</v>
      </c>
      <c r="Z2527" s="14">
        <v>-5.4200000000000003E-3</v>
      </c>
      <c r="AA2527" s="16">
        <f t="shared" si="197"/>
        <v>0.13388</v>
      </c>
      <c r="AB2527" s="25">
        <f t="shared" si="198"/>
        <v>1.0525455258711958E-2</v>
      </c>
      <c r="AC2527" s="23">
        <f t="shared" si="199"/>
        <v>-1.6435758985909224E-2</v>
      </c>
    </row>
    <row r="2528" spans="1:29" x14ac:dyDescent="0.3">
      <c r="A2528" s="4" t="s">
        <v>217</v>
      </c>
      <c r="B2528" s="18">
        <v>45108</v>
      </c>
      <c r="C2528" s="4" t="s">
        <v>279</v>
      </c>
      <c r="D2528" s="4">
        <v>7</v>
      </c>
      <c r="E2528" s="15">
        <v>2112614.4300000002</v>
      </c>
      <c r="F2528" s="19">
        <v>1.1001000000000001</v>
      </c>
      <c r="G2528" s="20">
        <v>0</v>
      </c>
      <c r="H2528" s="4">
        <v>90.5</v>
      </c>
      <c r="I2528" s="4">
        <v>9</v>
      </c>
      <c r="J2528" s="4">
        <v>0</v>
      </c>
      <c r="K2528" s="21">
        <v>0.97819999999999996</v>
      </c>
      <c r="L2528" s="21">
        <v>3.0300000000000001E-2</v>
      </c>
      <c r="M2528" s="4">
        <v>0</v>
      </c>
      <c r="N2528" s="4">
        <v>0</v>
      </c>
      <c r="O2528" s="4">
        <v>0</v>
      </c>
      <c r="P2528" s="4">
        <v>90.1</v>
      </c>
      <c r="Q2528" s="15">
        <v>0</v>
      </c>
      <c r="R2528" s="15">
        <v>27474.94</v>
      </c>
      <c r="S2528" s="15">
        <v>19195.240000000002</v>
      </c>
      <c r="T2528" s="15">
        <v>2351831.83</v>
      </c>
      <c r="U2528" s="22">
        <f t="shared" si="195"/>
        <v>2120894.13</v>
      </c>
      <c r="V2528" s="23">
        <f t="shared" si="196"/>
        <v>9.8194818632078879E-2</v>
      </c>
      <c r="W2528" s="24">
        <f>Parametros!$B$4*H2528+Parametros!$B$5*K2528*100+Parametros!$B$6*P2528+Parametros!$B$7*(1-L2528)*100</f>
        <v>93.586500000000001</v>
      </c>
      <c r="X2528" s="16">
        <f>INDEX('Tasa Referencia'!$B$2:$B$37,MATCH(B2528,'Tasa Referencia'!$A$2:$A$37,0))</f>
        <v>0.1132</v>
      </c>
      <c r="Y2528" s="16">
        <f>INDEX('Catalogo Proveedores'!$N$2:$N$101,MATCH(A2528,'Catalogo Proveedores'!$A$2:$A$101,0))</f>
        <v>2.7400000000000001E-2</v>
      </c>
      <c r="Z2528" s="14">
        <v>-4.6899999999999997E-3</v>
      </c>
      <c r="AA2528" s="16">
        <f t="shared" si="197"/>
        <v>0.13591</v>
      </c>
      <c r="AB2528" s="25">
        <f t="shared" si="198"/>
        <v>1.0676094753734766E-2</v>
      </c>
      <c r="AC2528" s="23">
        <f t="shared" si="199"/>
        <v>8.7518723878344112E-2</v>
      </c>
    </row>
    <row r="2529" spans="1:29" x14ac:dyDescent="0.3">
      <c r="A2529" s="4" t="s">
        <v>217</v>
      </c>
      <c r="B2529" s="18">
        <v>45139</v>
      </c>
      <c r="C2529" s="4" t="s">
        <v>279</v>
      </c>
      <c r="D2529" s="4">
        <v>8</v>
      </c>
      <c r="E2529" s="15">
        <v>1873752.14</v>
      </c>
      <c r="F2529" s="19">
        <v>1.1001000000000001</v>
      </c>
      <c r="G2529" s="20">
        <v>0</v>
      </c>
      <c r="H2529" s="4">
        <v>93.8</v>
      </c>
      <c r="I2529" s="4">
        <v>11</v>
      </c>
      <c r="J2529" s="4">
        <v>0</v>
      </c>
      <c r="K2529" s="21">
        <v>0.97240000000000004</v>
      </c>
      <c r="L2529" s="21">
        <v>2.3300000000000001E-2</v>
      </c>
      <c r="M2529" s="4">
        <v>0</v>
      </c>
      <c r="N2529" s="4">
        <v>0</v>
      </c>
      <c r="O2529" s="4">
        <v>0</v>
      </c>
      <c r="P2529" s="4">
        <v>81.099999999999994</v>
      </c>
      <c r="Q2529" s="15">
        <v>0</v>
      </c>
      <c r="R2529" s="15">
        <v>19132.84</v>
      </c>
      <c r="S2529" s="15">
        <v>13095.89</v>
      </c>
      <c r="T2529" s="15">
        <v>2019278.25</v>
      </c>
      <c r="U2529" s="22">
        <f t="shared" si="195"/>
        <v>1879789.09</v>
      </c>
      <c r="V2529" s="23">
        <f t="shared" si="196"/>
        <v>6.9078721567966142E-2</v>
      </c>
      <c r="W2529" s="24">
        <f>Parametros!$B$4*H2529+Parametros!$B$5*K2529*100+Parametros!$B$6*P2529+Parametros!$B$7*(1-L2529)*100</f>
        <v>92.872499999999988</v>
      </c>
      <c r="X2529" s="16">
        <f>INDEX('Tasa Referencia'!$B$2:$B$37,MATCH(B2529,'Tasa Referencia'!$A$2:$A$37,0))</f>
        <v>0.1124</v>
      </c>
      <c r="Y2529" s="16">
        <f>INDEX('Catalogo Proveedores'!$N$2:$N$101,MATCH(A2529,'Catalogo Proveedores'!$A$2:$A$101,0))</f>
        <v>2.7400000000000001E-2</v>
      </c>
      <c r="Z2529" s="14">
        <v>-4.8399999999999997E-3</v>
      </c>
      <c r="AA2529" s="16">
        <f t="shared" si="197"/>
        <v>0.13496</v>
      </c>
      <c r="AB2529" s="25">
        <f t="shared" si="198"/>
        <v>1.0605629185142851E-2</v>
      </c>
      <c r="AC2529" s="23">
        <f t="shared" si="199"/>
        <v>5.8473092382823291E-2</v>
      </c>
    </row>
    <row r="2530" spans="1:29" x14ac:dyDescent="0.3">
      <c r="A2530" s="4" t="s">
        <v>217</v>
      </c>
      <c r="B2530" s="18">
        <v>45170</v>
      </c>
      <c r="C2530" s="4" t="s">
        <v>279</v>
      </c>
      <c r="D2530" s="4">
        <v>9</v>
      </c>
      <c r="E2530" s="15">
        <v>1935656.4</v>
      </c>
      <c r="F2530" s="19">
        <v>1.1001000000000001</v>
      </c>
      <c r="G2530" s="20">
        <v>0</v>
      </c>
      <c r="H2530" s="4">
        <v>91.5</v>
      </c>
      <c r="I2530" s="4">
        <v>7</v>
      </c>
      <c r="J2530" s="4">
        <v>0</v>
      </c>
      <c r="K2530" s="21">
        <v>0.998</v>
      </c>
      <c r="L2530" s="21">
        <v>2.8000000000000001E-2</v>
      </c>
      <c r="M2530" s="4">
        <v>0</v>
      </c>
      <c r="N2530" s="4">
        <v>0</v>
      </c>
      <c r="O2530" s="4">
        <v>0</v>
      </c>
      <c r="P2530" s="4">
        <v>83.2</v>
      </c>
      <c r="Q2530" s="15">
        <v>0</v>
      </c>
      <c r="R2530" s="15">
        <v>20890.95</v>
      </c>
      <c r="S2530" s="15">
        <v>16247.17</v>
      </c>
      <c r="T2530" s="15">
        <v>2031012.88</v>
      </c>
      <c r="U2530" s="22">
        <f t="shared" si="195"/>
        <v>1940300.18</v>
      </c>
      <c r="V2530" s="23">
        <f t="shared" si="196"/>
        <v>4.4663773870306504E-2</v>
      </c>
      <c r="W2530" s="24">
        <f>Parametros!$B$4*H2530+Parametros!$B$5*K2530*100+Parametros!$B$6*P2530+Parametros!$B$7*(1-L2530)*100</f>
        <v>93.185000000000002</v>
      </c>
      <c r="X2530" s="16">
        <f>INDEX('Tasa Referencia'!$B$2:$B$37,MATCH(B2530,'Tasa Referencia'!$A$2:$A$37,0))</f>
        <v>0.1134</v>
      </c>
      <c r="Y2530" s="16">
        <f>INDEX('Catalogo Proveedores'!$N$2:$N$101,MATCH(A2530,'Catalogo Proveedores'!$A$2:$A$101,0))</f>
        <v>2.7400000000000001E-2</v>
      </c>
      <c r="Z2530" s="14">
        <v>-1.0499999999999999E-3</v>
      </c>
      <c r="AA2530" s="16">
        <f t="shared" si="197"/>
        <v>0.13975000000000001</v>
      </c>
      <c r="AB2530" s="25">
        <f t="shared" si="198"/>
        <v>1.09603746021949E-2</v>
      </c>
      <c r="AC2530" s="23">
        <f t="shared" si="199"/>
        <v>3.3703399268111604E-2</v>
      </c>
    </row>
    <row r="2531" spans="1:29" x14ac:dyDescent="0.3">
      <c r="A2531" s="4" t="s">
        <v>217</v>
      </c>
      <c r="B2531" s="18">
        <v>45200</v>
      </c>
      <c r="C2531" s="4" t="s">
        <v>279</v>
      </c>
      <c r="D2531" s="4">
        <v>10</v>
      </c>
      <c r="E2531" s="15">
        <v>1792733.35</v>
      </c>
      <c r="F2531" s="19">
        <v>1.1001000000000001</v>
      </c>
      <c r="G2531" s="20">
        <v>0</v>
      </c>
      <c r="H2531" s="4">
        <v>91.6</v>
      </c>
      <c r="I2531" s="4">
        <v>8</v>
      </c>
      <c r="J2531" s="4">
        <v>0</v>
      </c>
      <c r="K2531" s="21">
        <v>0.96419999999999995</v>
      </c>
      <c r="L2531" s="21">
        <v>3.7199999999999997E-2</v>
      </c>
      <c r="M2531" s="4">
        <v>0</v>
      </c>
      <c r="N2531" s="4">
        <v>0</v>
      </c>
      <c r="O2531" s="4">
        <v>0</v>
      </c>
      <c r="P2531" s="4">
        <v>87.4</v>
      </c>
      <c r="Q2531" s="15">
        <v>0</v>
      </c>
      <c r="R2531" s="15">
        <v>43864.87</v>
      </c>
      <c r="S2531" s="15">
        <v>19999.919999999998</v>
      </c>
      <c r="T2531" s="15">
        <v>2064985.34</v>
      </c>
      <c r="U2531" s="22">
        <f t="shared" si="195"/>
        <v>1816598.3000000003</v>
      </c>
      <c r="V2531" s="23">
        <f t="shared" si="196"/>
        <v>0.12028513480875355</v>
      </c>
      <c r="W2531" s="24">
        <f>Parametros!$B$4*H2531+Parametros!$B$5*K2531*100+Parametros!$B$6*P2531+Parametros!$B$7*(1-L2531)*100</f>
        <v>92.907999999999987</v>
      </c>
      <c r="X2531" s="16">
        <f>INDEX('Tasa Referencia'!$B$2:$B$37,MATCH(B2531,'Tasa Referencia'!$A$2:$A$37,0))</f>
        <v>0.1103</v>
      </c>
      <c r="Y2531" s="16">
        <f>INDEX('Catalogo Proveedores'!$N$2:$N$101,MATCH(A2531,'Catalogo Proveedores'!$A$2:$A$101,0))</f>
        <v>2.7400000000000001E-2</v>
      </c>
      <c r="Z2531" s="14">
        <v>1.15E-3</v>
      </c>
      <c r="AA2531" s="16">
        <f t="shared" si="197"/>
        <v>0.13885</v>
      </c>
      <c r="AB2531" s="25">
        <f t="shared" si="198"/>
        <v>1.089382537335748E-2</v>
      </c>
      <c r="AC2531" s="23">
        <f t="shared" si="199"/>
        <v>0.10939130943539607</v>
      </c>
    </row>
    <row r="2532" spans="1:29" x14ac:dyDescent="0.3">
      <c r="A2532" s="4" t="s">
        <v>217</v>
      </c>
      <c r="B2532" s="18">
        <v>45231</v>
      </c>
      <c r="C2532" s="4" t="s">
        <v>279</v>
      </c>
      <c r="D2532" s="4">
        <v>11</v>
      </c>
      <c r="E2532" s="15">
        <v>1606651.57</v>
      </c>
      <c r="F2532" s="19">
        <v>1.1001000000000001</v>
      </c>
      <c r="G2532" s="20">
        <v>0</v>
      </c>
      <c r="H2532" s="4">
        <v>93.4</v>
      </c>
      <c r="I2532" s="4">
        <v>10</v>
      </c>
      <c r="J2532" s="4">
        <v>0</v>
      </c>
      <c r="K2532" s="21">
        <v>0.97289999999999999</v>
      </c>
      <c r="L2532" s="21">
        <v>1.9599999999999999E-2</v>
      </c>
      <c r="M2532" s="4">
        <v>0</v>
      </c>
      <c r="N2532" s="4">
        <v>0</v>
      </c>
      <c r="O2532" s="4">
        <v>0</v>
      </c>
      <c r="P2532" s="4">
        <v>90</v>
      </c>
      <c r="Q2532" s="15">
        <v>0</v>
      </c>
      <c r="R2532" s="15">
        <v>14647.38</v>
      </c>
      <c r="S2532" s="15">
        <v>9431.33</v>
      </c>
      <c r="T2532" s="15">
        <v>1740595.36</v>
      </c>
      <c r="U2532" s="22">
        <f t="shared" si="195"/>
        <v>1611867.6199999999</v>
      </c>
      <c r="V2532" s="23">
        <f t="shared" si="196"/>
        <v>7.3956154864161086E-2</v>
      </c>
      <c r="W2532" s="24">
        <f>Parametros!$B$4*H2532+Parametros!$B$5*K2532*100+Parametros!$B$6*P2532+Parametros!$B$7*(1-L2532)*100</f>
        <v>94.582999999999998</v>
      </c>
      <c r="X2532" s="16">
        <f>INDEX('Tasa Referencia'!$B$2:$B$37,MATCH(B2532,'Tasa Referencia'!$A$2:$A$37,0))</f>
        <v>0.1144</v>
      </c>
      <c r="Y2532" s="16">
        <f>INDEX('Catalogo Proveedores'!$N$2:$N$101,MATCH(A2532,'Catalogo Proveedores'!$A$2:$A$101,0))</f>
        <v>2.7400000000000001E-2</v>
      </c>
      <c r="Z2532" s="14">
        <v>-1.82E-3</v>
      </c>
      <c r="AA2532" s="16">
        <f t="shared" si="197"/>
        <v>0.13998000000000002</v>
      </c>
      <c r="AB2532" s="25">
        <f t="shared" si="198"/>
        <v>1.0977373899031306E-2</v>
      </c>
      <c r="AC2532" s="23">
        <f t="shared" si="199"/>
        <v>6.297878096512978E-2</v>
      </c>
    </row>
    <row r="2533" spans="1:29" x14ac:dyDescent="0.3">
      <c r="A2533" s="4" t="s">
        <v>217</v>
      </c>
      <c r="B2533" s="18">
        <v>45261</v>
      </c>
      <c r="C2533" s="4" t="s">
        <v>279</v>
      </c>
      <c r="D2533" s="4">
        <v>12</v>
      </c>
      <c r="E2533" s="15">
        <v>1645906.49</v>
      </c>
      <c r="F2533" s="19">
        <v>1.119</v>
      </c>
      <c r="G2533" s="20">
        <v>1.72E-2</v>
      </c>
      <c r="H2533" s="4">
        <v>92.5</v>
      </c>
      <c r="I2533" s="4">
        <v>9</v>
      </c>
      <c r="J2533" s="4">
        <v>0</v>
      </c>
      <c r="K2533" s="21">
        <v>0.96799999999999997</v>
      </c>
      <c r="L2533" s="21">
        <v>2.6800000000000001E-2</v>
      </c>
      <c r="M2533" s="4">
        <v>1</v>
      </c>
      <c r="N2533" s="4">
        <v>0</v>
      </c>
      <c r="O2533" s="4">
        <v>0</v>
      </c>
      <c r="P2533" s="4">
        <v>86.4</v>
      </c>
      <c r="Q2533" s="15">
        <v>84901.98</v>
      </c>
      <c r="R2533" s="15">
        <v>18191.13</v>
      </c>
      <c r="S2533" s="15">
        <v>13217</v>
      </c>
      <c r="T2533" s="15">
        <v>1809251.35</v>
      </c>
      <c r="U2533" s="22">
        <f t="shared" si="195"/>
        <v>1735782.5999999999</v>
      </c>
      <c r="V2533" s="23">
        <f t="shared" si="196"/>
        <v>4.0607265541076E-2</v>
      </c>
      <c r="W2533" s="24">
        <f>Parametros!$B$4*H2533+Parametros!$B$5*K2533*100+Parametros!$B$6*P2533+Parametros!$B$7*(1-L2533)*100</f>
        <v>93.292999999999992</v>
      </c>
      <c r="X2533" s="16">
        <f>INDEX('Tasa Referencia'!$B$2:$B$37,MATCH(B2533,'Tasa Referencia'!$A$2:$A$37,0))</f>
        <v>0.1124</v>
      </c>
      <c r="Y2533" s="16">
        <f>INDEX('Catalogo Proveedores'!$N$2:$N$101,MATCH(A2533,'Catalogo Proveedores'!$A$2:$A$101,0))</f>
        <v>2.7400000000000001E-2</v>
      </c>
      <c r="Z2533" s="14">
        <v>2.1099999999999999E-3</v>
      </c>
      <c r="AA2533" s="16">
        <f t="shared" si="197"/>
        <v>0.14191000000000001</v>
      </c>
      <c r="AB2533" s="25">
        <f t="shared" si="198"/>
        <v>1.1119896422606912E-2</v>
      </c>
      <c r="AC2533" s="23">
        <f t="shared" si="199"/>
        <v>2.9487369118469088E-2</v>
      </c>
    </row>
    <row r="2534" spans="1:29" x14ac:dyDescent="0.3">
      <c r="A2534" s="4" t="s">
        <v>217</v>
      </c>
      <c r="B2534" s="18">
        <v>45292</v>
      </c>
      <c r="C2534" s="4" t="s">
        <v>281</v>
      </c>
      <c r="D2534" s="4">
        <v>1</v>
      </c>
      <c r="E2534" s="15">
        <v>1988413.71</v>
      </c>
      <c r="F2534" s="19">
        <v>1.119</v>
      </c>
      <c r="G2534" s="20">
        <v>0</v>
      </c>
      <c r="H2534" s="4">
        <v>92.2</v>
      </c>
      <c r="I2534" s="4">
        <v>14</v>
      </c>
      <c r="J2534" s="4">
        <v>2</v>
      </c>
      <c r="K2534" s="21">
        <v>0.84599999999999997</v>
      </c>
      <c r="L2534" s="21">
        <v>4.41E-2</v>
      </c>
      <c r="M2534" s="4">
        <v>0</v>
      </c>
      <c r="N2534" s="4">
        <v>0</v>
      </c>
      <c r="O2534" s="4">
        <v>0</v>
      </c>
      <c r="P2534" s="4">
        <v>88.2</v>
      </c>
      <c r="Q2534" s="15">
        <v>0</v>
      </c>
      <c r="R2534" s="15">
        <v>26626.22</v>
      </c>
      <c r="S2534" s="15">
        <v>34257.81</v>
      </c>
      <c r="T2534" s="15">
        <v>2064882.52</v>
      </c>
      <c r="U2534" s="22">
        <f t="shared" si="195"/>
        <v>1980782.1199999999</v>
      </c>
      <c r="V2534" s="23">
        <f t="shared" si="196"/>
        <v>4.0728903066117358E-2</v>
      </c>
      <c r="W2534" s="24">
        <f>Parametros!$B$4*H2534+Parametros!$B$5*K2534*100+Parametros!$B$6*P2534+Parametros!$B$7*(1-L2534)*100</f>
        <v>89.628499999999988</v>
      </c>
      <c r="X2534" s="16">
        <f>INDEX('Tasa Referencia'!$B$2:$B$37,MATCH(B2534,'Tasa Referencia'!$A$2:$A$37,0))</f>
        <v>0.1133</v>
      </c>
      <c r="Y2534" s="16">
        <f>INDEX('Catalogo Proveedores'!$N$2:$N$101,MATCH(A2534,'Catalogo Proveedores'!$A$2:$A$101,0))</f>
        <v>2.7400000000000001E-2</v>
      </c>
      <c r="Z2534" s="14">
        <v>2.7499999999999998E-3</v>
      </c>
      <c r="AA2534" s="16">
        <f t="shared" si="197"/>
        <v>0.14344999999999999</v>
      </c>
      <c r="AB2534" s="25">
        <f t="shared" si="198"/>
        <v>1.1233460756678859E-2</v>
      </c>
      <c r="AC2534" s="23">
        <f t="shared" si="199"/>
        <v>2.9495442309438499E-2</v>
      </c>
    </row>
    <row r="2535" spans="1:29" x14ac:dyDescent="0.3">
      <c r="A2535" s="4" t="s">
        <v>217</v>
      </c>
      <c r="B2535" s="18">
        <v>45323</v>
      </c>
      <c r="C2535" s="4" t="s">
        <v>281</v>
      </c>
      <c r="D2535" s="4">
        <v>2</v>
      </c>
      <c r="E2535" s="15">
        <v>1973038.55</v>
      </c>
      <c r="F2535" s="19">
        <v>1.119</v>
      </c>
      <c r="G2535" s="20">
        <v>0</v>
      </c>
      <c r="H2535" s="4">
        <v>90.6</v>
      </c>
      <c r="I2535" s="4">
        <v>7</v>
      </c>
      <c r="J2535" s="4">
        <v>1</v>
      </c>
      <c r="K2535" s="21">
        <v>0.85950000000000004</v>
      </c>
      <c r="L2535" s="21">
        <v>2.24E-2</v>
      </c>
      <c r="M2535" s="4">
        <v>1</v>
      </c>
      <c r="N2535" s="4">
        <v>0</v>
      </c>
      <c r="O2535" s="4">
        <v>0</v>
      </c>
      <c r="P2535" s="4">
        <v>83.4</v>
      </c>
      <c r="Q2535" s="15">
        <v>35078.03</v>
      </c>
      <c r="R2535" s="15">
        <v>30069.99</v>
      </c>
      <c r="S2535" s="15">
        <v>17191.849999999999</v>
      </c>
      <c r="T2535" s="15">
        <v>1975082.04</v>
      </c>
      <c r="U2535" s="22">
        <f t="shared" si="195"/>
        <v>2020994.72</v>
      </c>
      <c r="V2535" s="23">
        <f t="shared" si="196"/>
        <v>-2.3245960962715216E-2</v>
      </c>
      <c r="W2535" s="24">
        <f>Parametros!$B$4*H2535+Parametros!$B$5*K2535*100+Parametros!$B$6*P2535+Parametros!$B$7*(1-L2535)*100</f>
        <v>88.839000000000013</v>
      </c>
      <c r="X2535" s="16">
        <f>INDEX('Tasa Referencia'!$B$2:$B$37,MATCH(B2535,'Tasa Referencia'!$A$2:$A$37,0))</f>
        <v>0.1123</v>
      </c>
      <c r="Y2535" s="16">
        <f>INDEX('Catalogo Proveedores'!$N$2:$N$101,MATCH(A2535,'Catalogo Proveedores'!$A$2:$A$101,0))</f>
        <v>2.7400000000000001E-2</v>
      </c>
      <c r="Z2535" s="14">
        <v>-1.73E-3</v>
      </c>
      <c r="AA2535" s="16">
        <f t="shared" si="197"/>
        <v>0.13796999999999998</v>
      </c>
      <c r="AB2535" s="25">
        <f t="shared" si="198"/>
        <v>1.0828708385713703E-2</v>
      </c>
      <c r="AC2535" s="23">
        <f t="shared" si="199"/>
        <v>-3.407466934842892E-2</v>
      </c>
    </row>
    <row r="2536" spans="1:29" x14ac:dyDescent="0.3">
      <c r="A2536" s="4" t="s">
        <v>217</v>
      </c>
      <c r="B2536" s="18">
        <v>45352</v>
      </c>
      <c r="C2536" s="4" t="s">
        <v>281</v>
      </c>
      <c r="D2536" s="4">
        <v>3</v>
      </c>
      <c r="E2536" s="15">
        <v>2272873.29</v>
      </c>
      <c r="F2536" s="19">
        <v>1.1467000000000001</v>
      </c>
      <c r="G2536" s="20">
        <v>2.47E-2</v>
      </c>
      <c r="H2536" s="4">
        <v>90.9</v>
      </c>
      <c r="I2536" s="4">
        <v>14</v>
      </c>
      <c r="J2536" s="4">
        <v>0</v>
      </c>
      <c r="K2536" s="21">
        <v>1</v>
      </c>
      <c r="L2536" s="21">
        <v>3.3300000000000003E-2</v>
      </c>
      <c r="M2536" s="4">
        <v>0</v>
      </c>
      <c r="N2536" s="4">
        <v>0</v>
      </c>
      <c r="O2536" s="4">
        <v>0</v>
      </c>
      <c r="P2536" s="4">
        <v>83.7</v>
      </c>
      <c r="Q2536" s="15">
        <v>0</v>
      </c>
      <c r="R2536" s="15">
        <v>32355.62</v>
      </c>
      <c r="S2536" s="15">
        <v>22680.27</v>
      </c>
      <c r="T2536" s="15">
        <v>2458333.73</v>
      </c>
      <c r="U2536" s="22">
        <f t="shared" si="195"/>
        <v>2282548.64</v>
      </c>
      <c r="V2536" s="23">
        <f t="shared" si="196"/>
        <v>7.1505787784150787E-2</v>
      </c>
      <c r="W2536" s="24">
        <f>Parametros!$B$4*H2536+Parametros!$B$5*K2536*100+Parametros!$B$6*P2536+Parametros!$B$7*(1-L2536)*100</f>
        <v>93.055500000000009</v>
      </c>
      <c r="X2536" s="16">
        <f>INDEX('Tasa Referencia'!$B$2:$B$37,MATCH(B2536,'Tasa Referencia'!$A$2:$A$37,0))</f>
        <v>0.1101</v>
      </c>
      <c r="Y2536" s="16">
        <f>INDEX('Catalogo Proveedores'!$N$2:$N$101,MATCH(A2536,'Catalogo Proveedores'!$A$2:$A$101,0))</f>
        <v>2.7400000000000001E-2</v>
      </c>
      <c r="Z2536" s="14">
        <v>2.3400000000000001E-3</v>
      </c>
      <c r="AA2536" s="16">
        <f t="shared" si="197"/>
        <v>0.13984000000000002</v>
      </c>
      <c r="AB2536" s="25">
        <f t="shared" si="198"/>
        <v>1.096702687541895E-2</v>
      </c>
      <c r="AC2536" s="23">
        <f t="shared" si="199"/>
        <v>6.0538760908731837E-2</v>
      </c>
    </row>
    <row r="2537" spans="1:29" x14ac:dyDescent="0.3">
      <c r="A2537" s="4" t="s">
        <v>217</v>
      </c>
      <c r="B2537" s="18">
        <v>45383</v>
      </c>
      <c r="C2537" s="4" t="s">
        <v>281</v>
      </c>
      <c r="D2537" s="4">
        <v>4</v>
      </c>
      <c r="E2537" s="15">
        <v>2281615.79</v>
      </c>
      <c r="F2537" s="19">
        <v>1.2112000000000001</v>
      </c>
      <c r="G2537" s="20">
        <v>5.6300000000000003E-2</v>
      </c>
      <c r="H2537" s="4">
        <v>93.7</v>
      </c>
      <c r="I2537" s="4">
        <v>10</v>
      </c>
      <c r="J2537" s="4">
        <v>0</v>
      </c>
      <c r="K2537" s="21">
        <v>0.95889999999999997</v>
      </c>
      <c r="L2537" s="21">
        <v>2.2700000000000001E-2</v>
      </c>
      <c r="M2537" s="4">
        <v>0</v>
      </c>
      <c r="N2537" s="4">
        <v>0</v>
      </c>
      <c r="O2537" s="4">
        <v>0</v>
      </c>
      <c r="P2537" s="4">
        <v>88</v>
      </c>
      <c r="Q2537" s="15">
        <v>0</v>
      </c>
      <c r="R2537" s="15">
        <v>15873.58</v>
      </c>
      <c r="S2537" s="15">
        <v>15570.21</v>
      </c>
      <c r="T2537" s="15">
        <v>2531066.5</v>
      </c>
      <c r="U2537" s="22">
        <f t="shared" si="195"/>
        <v>2281919.16</v>
      </c>
      <c r="V2537" s="23">
        <f t="shared" si="196"/>
        <v>9.8435714747123343E-2</v>
      </c>
      <c r="W2537" s="24">
        <f>Parametros!$B$4*H2537+Parametros!$B$5*K2537*100+Parametros!$B$6*P2537+Parametros!$B$7*(1-L2537)*100</f>
        <v>93.8215</v>
      </c>
      <c r="X2537" s="16">
        <f>INDEX('Tasa Referencia'!$B$2:$B$37,MATCH(B2537,'Tasa Referencia'!$A$2:$A$37,0))</f>
        <v>0.10920000000000001</v>
      </c>
      <c r="Y2537" s="16">
        <f>INDEX('Catalogo Proveedores'!$N$2:$N$101,MATCH(A2537,'Catalogo Proveedores'!$A$2:$A$101,0))</f>
        <v>2.7400000000000001E-2</v>
      </c>
      <c r="Z2537" s="14">
        <v>4.5799999999999999E-3</v>
      </c>
      <c r="AA2537" s="16">
        <f t="shared" si="197"/>
        <v>0.14118</v>
      </c>
      <c r="AB2537" s="25">
        <f t="shared" si="198"/>
        <v>1.106601492263537E-2</v>
      </c>
      <c r="AC2537" s="23">
        <f t="shared" si="199"/>
        <v>8.7369699824487973E-2</v>
      </c>
    </row>
    <row r="2538" spans="1:29" x14ac:dyDescent="0.3">
      <c r="A2538" s="4" t="s">
        <v>217</v>
      </c>
      <c r="B2538" s="18">
        <v>45413</v>
      </c>
      <c r="C2538" s="4" t="s">
        <v>281</v>
      </c>
      <c r="D2538" s="4">
        <v>5</v>
      </c>
      <c r="E2538" s="15">
        <v>2382131.35</v>
      </c>
      <c r="F2538" s="19">
        <v>1.2112000000000001</v>
      </c>
      <c r="G2538" s="20">
        <v>0</v>
      </c>
      <c r="H2538" s="4">
        <v>97.5</v>
      </c>
      <c r="I2538" s="4">
        <v>14</v>
      </c>
      <c r="J2538" s="4">
        <v>1</v>
      </c>
      <c r="K2538" s="21">
        <v>0.90959999999999996</v>
      </c>
      <c r="L2538" s="21">
        <v>7.1000000000000004E-3</v>
      </c>
      <c r="M2538" s="4">
        <v>1</v>
      </c>
      <c r="N2538" s="4">
        <v>0</v>
      </c>
      <c r="O2538" s="4">
        <v>0</v>
      </c>
      <c r="P2538" s="4">
        <v>90.3</v>
      </c>
      <c r="Q2538" s="15">
        <v>7933.14</v>
      </c>
      <c r="R2538" s="15">
        <v>11060.96</v>
      </c>
      <c r="S2538" s="15">
        <v>9805.33</v>
      </c>
      <c r="T2538" s="15">
        <v>2456673.98</v>
      </c>
      <c r="U2538" s="22">
        <f t="shared" si="195"/>
        <v>2391320.12</v>
      </c>
      <c r="V2538" s="23">
        <f t="shared" si="196"/>
        <v>2.6602577522313264E-2</v>
      </c>
      <c r="W2538" s="24">
        <f>Parametros!$B$4*H2538+Parametros!$B$5*K2538*100+Parametros!$B$6*P2538+Parametros!$B$7*(1-L2538)*100</f>
        <v>94.366500000000002</v>
      </c>
      <c r="X2538" s="16">
        <f>INDEX('Tasa Referencia'!$B$2:$B$37,MATCH(B2538,'Tasa Referencia'!$A$2:$A$37,0))</f>
        <v>0.1077</v>
      </c>
      <c r="Y2538" s="16">
        <f>INDEX('Catalogo Proveedores'!$N$2:$N$101,MATCH(A2538,'Catalogo Proveedores'!$A$2:$A$101,0))</f>
        <v>2.7400000000000001E-2</v>
      </c>
      <c r="Z2538" s="14">
        <v>-6.3000000000000003E-4</v>
      </c>
      <c r="AA2538" s="16">
        <f t="shared" si="197"/>
        <v>0.13447000000000001</v>
      </c>
      <c r="AB2538" s="25">
        <f t="shared" si="198"/>
        <v>1.0569262648454369E-2</v>
      </c>
      <c r="AC2538" s="23">
        <f t="shared" si="199"/>
        <v>1.6033314873858895E-2</v>
      </c>
    </row>
    <row r="2539" spans="1:29" x14ac:dyDescent="0.3">
      <c r="A2539" s="4" t="s">
        <v>217</v>
      </c>
      <c r="B2539" s="18">
        <v>45444</v>
      </c>
      <c r="C2539" s="4" t="s">
        <v>281</v>
      </c>
      <c r="D2539" s="4">
        <v>6</v>
      </c>
      <c r="E2539" s="15">
        <v>2492077.2200000002</v>
      </c>
      <c r="F2539" s="19">
        <v>1.2112000000000001</v>
      </c>
      <c r="G2539" s="20">
        <v>0</v>
      </c>
      <c r="H2539" s="4">
        <v>96.1</v>
      </c>
      <c r="I2539" s="4">
        <v>10</v>
      </c>
      <c r="J2539" s="4">
        <v>0</v>
      </c>
      <c r="K2539" s="21">
        <v>1</v>
      </c>
      <c r="L2539" s="21">
        <v>2.0400000000000001E-2</v>
      </c>
      <c r="M2539" s="4">
        <v>0</v>
      </c>
      <c r="N2539" s="4">
        <v>0</v>
      </c>
      <c r="O2539" s="4">
        <v>0</v>
      </c>
      <c r="P2539" s="4">
        <v>90.8</v>
      </c>
      <c r="Q2539" s="15">
        <v>0</v>
      </c>
      <c r="R2539" s="15">
        <v>34654.83</v>
      </c>
      <c r="S2539" s="15">
        <v>15271.05</v>
      </c>
      <c r="T2539" s="15">
        <v>2894129.48</v>
      </c>
      <c r="U2539" s="22">
        <f t="shared" si="195"/>
        <v>2511461.0000000005</v>
      </c>
      <c r="V2539" s="23">
        <f t="shared" si="196"/>
        <v>0.1322223081739935</v>
      </c>
      <c r="W2539" s="24">
        <f>Parametros!$B$4*H2539+Parametros!$B$5*K2539*100+Parametros!$B$6*P2539+Parametros!$B$7*(1-L2539)*100</f>
        <v>96.489000000000004</v>
      </c>
      <c r="X2539" s="16">
        <f>INDEX('Tasa Referencia'!$B$2:$B$37,MATCH(B2539,'Tasa Referencia'!$A$2:$A$37,0))</f>
        <v>0.1045</v>
      </c>
      <c r="Y2539" s="16">
        <f>INDEX('Catalogo Proveedores'!$N$2:$N$101,MATCH(A2539,'Catalogo Proveedores'!$A$2:$A$101,0))</f>
        <v>2.7400000000000001E-2</v>
      </c>
      <c r="Z2539" s="14">
        <v>-4.2700000000000004E-3</v>
      </c>
      <c r="AA2539" s="16">
        <f t="shared" si="197"/>
        <v>0.12762999999999999</v>
      </c>
      <c r="AB2539" s="25">
        <f t="shared" si="198"/>
        <v>1.0060106454560458E-2</v>
      </c>
      <c r="AC2539" s="23">
        <f t="shared" si="199"/>
        <v>0.12216220171943304</v>
      </c>
    </row>
    <row r="2540" spans="1:29" x14ac:dyDescent="0.3">
      <c r="A2540" s="4" t="s">
        <v>217</v>
      </c>
      <c r="B2540" s="18">
        <v>45474</v>
      </c>
      <c r="C2540" s="4" t="s">
        <v>281</v>
      </c>
      <c r="D2540" s="4">
        <v>7</v>
      </c>
      <c r="E2540" s="15">
        <v>2350806.85</v>
      </c>
      <c r="F2540" s="19">
        <v>1.2112000000000001</v>
      </c>
      <c r="G2540" s="20">
        <v>0</v>
      </c>
      <c r="H2540" s="4">
        <v>100</v>
      </c>
      <c r="I2540" s="4">
        <v>12</v>
      </c>
      <c r="J2540" s="4">
        <v>0</v>
      </c>
      <c r="K2540" s="21">
        <v>0.98229999999999995</v>
      </c>
      <c r="L2540" s="21">
        <v>0</v>
      </c>
      <c r="M2540" s="4">
        <v>0</v>
      </c>
      <c r="N2540" s="4">
        <v>0</v>
      </c>
      <c r="O2540" s="4">
        <v>0</v>
      </c>
      <c r="P2540" s="4">
        <v>83.7</v>
      </c>
      <c r="Q2540" s="15">
        <v>0</v>
      </c>
      <c r="R2540" s="15">
        <v>0</v>
      </c>
      <c r="S2540" s="15">
        <v>0</v>
      </c>
      <c r="T2540" s="15">
        <v>2506265.36</v>
      </c>
      <c r="U2540" s="22">
        <f t="shared" si="195"/>
        <v>2350806.85</v>
      </c>
      <c r="V2540" s="23">
        <f t="shared" si="196"/>
        <v>6.2027953017712294E-2</v>
      </c>
      <c r="W2540" s="24">
        <f>Parametros!$B$4*H2540+Parametros!$B$5*K2540*100+Parametros!$B$6*P2540+Parametros!$B$7*(1-L2540)*100</f>
        <v>96.209000000000003</v>
      </c>
      <c r="X2540" s="16">
        <f>INDEX('Tasa Referencia'!$B$2:$B$37,MATCH(B2540,'Tasa Referencia'!$A$2:$A$37,0))</f>
        <v>0.1027</v>
      </c>
      <c r="Y2540" s="16">
        <f>INDEX('Catalogo Proveedores'!$N$2:$N$101,MATCH(A2540,'Catalogo Proveedores'!$A$2:$A$101,0))</f>
        <v>2.7400000000000001E-2</v>
      </c>
      <c r="Z2540" s="14">
        <v>4.8999999999999998E-4</v>
      </c>
      <c r="AA2540" s="16">
        <f t="shared" si="197"/>
        <v>0.13058999999999998</v>
      </c>
      <c r="AB2540" s="25">
        <f t="shared" si="198"/>
        <v>1.0280789575682237E-2</v>
      </c>
      <c r="AC2540" s="23">
        <f t="shared" si="199"/>
        <v>5.1747163442030057E-2</v>
      </c>
    </row>
    <row r="2541" spans="1:29" x14ac:dyDescent="0.3">
      <c r="A2541" s="4" t="s">
        <v>217</v>
      </c>
      <c r="B2541" s="18">
        <v>45505</v>
      </c>
      <c r="C2541" s="4" t="s">
        <v>281</v>
      </c>
      <c r="D2541" s="4">
        <v>8</v>
      </c>
      <c r="E2541" s="15">
        <v>2138772.54</v>
      </c>
      <c r="F2541" s="19">
        <v>1.2112000000000001</v>
      </c>
      <c r="G2541" s="20">
        <v>0</v>
      </c>
      <c r="H2541" s="4">
        <v>96.7</v>
      </c>
      <c r="I2541" s="4">
        <v>12</v>
      </c>
      <c r="J2541" s="4">
        <v>2</v>
      </c>
      <c r="K2541" s="21">
        <v>0.82389999999999997</v>
      </c>
      <c r="L2541" s="21">
        <v>1.41E-2</v>
      </c>
      <c r="M2541" s="4">
        <v>0</v>
      </c>
      <c r="N2541" s="4">
        <v>0</v>
      </c>
      <c r="O2541" s="4">
        <v>0</v>
      </c>
      <c r="P2541" s="4">
        <v>89.1</v>
      </c>
      <c r="Q2541" s="15">
        <v>0</v>
      </c>
      <c r="R2541" s="15">
        <v>14401.86</v>
      </c>
      <c r="S2541" s="15">
        <v>17617.060000000001</v>
      </c>
      <c r="T2541" s="15">
        <v>2144086.2000000002</v>
      </c>
      <c r="U2541" s="22">
        <f t="shared" si="195"/>
        <v>2135557.34</v>
      </c>
      <c r="V2541" s="23">
        <f t="shared" si="196"/>
        <v>3.9778531292260239E-3</v>
      </c>
      <c r="W2541" s="24">
        <f>Parametros!$B$4*H2541+Parametros!$B$5*K2541*100+Parametros!$B$6*P2541+Parametros!$B$7*(1-L2541)*100</f>
        <v>91.170500000000004</v>
      </c>
      <c r="X2541" s="16">
        <f>INDEX('Tasa Referencia'!$B$2:$B$37,MATCH(B2541,'Tasa Referencia'!$A$2:$A$37,0))</f>
        <v>0.1017</v>
      </c>
      <c r="Y2541" s="16">
        <f>INDEX('Catalogo Proveedores'!$N$2:$N$101,MATCH(A2541,'Catalogo Proveedores'!$A$2:$A$101,0))</f>
        <v>2.7400000000000001E-2</v>
      </c>
      <c r="Z2541" s="14">
        <v>1.2099999999999999E-3</v>
      </c>
      <c r="AA2541" s="16">
        <f t="shared" si="197"/>
        <v>0.13030999999999998</v>
      </c>
      <c r="AB2541" s="25">
        <f t="shared" si="198"/>
        <v>1.0259936839815076E-2</v>
      </c>
      <c r="AC2541" s="23">
        <f t="shared" si="199"/>
        <v>-6.2820837105890519E-3</v>
      </c>
    </row>
    <row r="2542" spans="1:29" x14ac:dyDescent="0.3">
      <c r="A2542" s="4" t="s">
        <v>217</v>
      </c>
      <c r="B2542" s="18">
        <v>45536</v>
      </c>
      <c r="C2542" s="4" t="s">
        <v>281</v>
      </c>
      <c r="D2542" s="4">
        <v>9</v>
      </c>
      <c r="E2542" s="15">
        <v>2092163.15</v>
      </c>
      <c r="F2542" s="19">
        <v>1.2112000000000001</v>
      </c>
      <c r="G2542" s="20">
        <v>0</v>
      </c>
      <c r="H2542" s="4">
        <v>90.3</v>
      </c>
      <c r="I2542" s="4">
        <v>10</v>
      </c>
      <c r="J2542" s="4">
        <v>1</v>
      </c>
      <c r="K2542" s="21">
        <v>0.92979999999999996</v>
      </c>
      <c r="L2542" s="21">
        <v>4.6100000000000002E-2</v>
      </c>
      <c r="M2542" s="4">
        <v>3</v>
      </c>
      <c r="N2542" s="4">
        <v>0</v>
      </c>
      <c r="O2542" s="4">
        <v>0</v>
      </c>
      <c r="P2542" s="4">
        <v>87.5</v>
      </c>
      <c r="Q2542" s="15">
        <v>109792.05</v>
      </c>
      <c r="R2542" s="15">
        <v>60968.2</v>
      </c>
      <c r="S2542" s="15">
        <v>33117.31</v>
      </c>
      <c r="T2542" s="15">
        <v>2115664.48</v>
      </c>
      <c r="U2542" s="22">
        <f t="shared" si="195"/>
        <v>2229806.09</v>
      </c>
      <c r="V2542" s="23">
        <f t="shared" si="196"/>
        <v>-5.3950714340111186E-2</v>
      </c>
      <c r="W2542" s="24">
        <f>Parametros!$B$4*H2542+Parametros!$B$5*K2542*100+Parametros!$B$6*P2542+Parametros!$B$7*(1-L2542)*100</f>
        <v>91.30749999999999</v>
      </c>
      <c r="X2542" s="16">
        <f>INDEX('Tasa Referencia'!$B$2:$B$37,MATCH(B2542,'Tasa Referencia'!$A$2:$A$37,0))</f>
        <v>9.7900000000000001E-2</v>
      </c>
      <c r="Y2542" s="16">
        <f>INDEX('Catalogo Proveedores'!$N$2:$N$101,MATCH(A2542,'Catalogo Proveedores'!$A$2:$A$101,0))</f>
        <v>2.7400000000000001E-2</v>
      </c>
      <c r="Z2542" s="14">
        <v>2.8500000000000001E-3</v>
      </c>
      <c r="AA2542" s="16">
        <f t="shared" si="197"/>
        <v>0.12814999999999999</v>
      </c>
      <c r="AB2542" s="25">
        <f t="shared" si="198"/>
        <v>1.0098913530489639E-2</v>
      </c>
      <c r="AC2542" s="23">
        <f t="shared" si="199"/>
        <v>-6.4049627870600825E-2</v>
      </c>
    </row>
    <row r="2543" spans="1:29" x14ac:dyDescent="0.3">
      <c r="A2543" s="4" t="s">
        <v>217</v>
      </c>
      <c r="B2543" s="18">
        <v>45566</v>
      </c>
      <c r="C2543" s="4" t="s">
        <v>281</v>
      </c>
      <c r="D2543" s="4">
        <v>10</v>
      </c>
      <c r="E2543" s="15">
        <v>2099438.48</v>
      </c>
      <c r="F2543" s="19">
        <v>1.2295</v>
      </c>
      <c r="G2543" s="20">
        <v>1.5100000000000001E-2</v>
      </c>
      <c r="H2543" s="4">
        <v>88.3</v>
      </c>
      <c r="I2543" s="4">
        <v>13</v>
      </c>
      <c r="J2543" s="4">
        <v>1</v>
      </c>
      <c r="K2543" s="21">
        <v>0.95069999999999999</v>
      </c>
      <c r="L2543" s="21">
        <v>3.2500000000000001E-2</v>
      </c>
      <c r="M2543" s="4">
        <v>0</v>
      </c>
      <c r="N2543" s="4">
        <v>1</v>
      </c>
      <c r="O2543" s="4">
        <v>7</v>
      </c>
      <c r="P2543" s="4">
        <v>84.6</v>
      </c>
      <c r="Q2543" s="15">
        <v>45726.91</v>
      </c>
      <c r="R2543" s="15">
        <v>24488.63</v>
      </c>
      <c r="S2543" s="15">
        <v>24671.01</v>
      </c>
      <c r="T2543" s="15">
        <v>2260433.38</v>
      </c>
      <c r="U2543" s="22">
        <f t="shared" si="195"/>
        <v>2144983.0100000002</v>
      </c>
      <c r="V2543" s="23">
        <f t="shared" si="196"/>
        <v>5.1074440424340069E-2</v>
      </c>
      <c r="W2543" s="24">
        <f>Parametros!$B$4*H2543+Parametros!$B$5*K2543*100+Parametros!$B$6*P2543+Parametros!$B$7*(1-L2543)*100</f>
        <v>90.858499999999992</v>
      </c>
      <c r="X2543" s="16">
        <f>INDEX('Tasa Referencia'!$B$2:$B$37,MATCH(B2543,'Tasa Referencia'!$A$2:$A$37,0))</f>
        <v>9.5200000000000007E-2</v>
      </c>
      <c r="Y2543" s="16">
        <f>INDEX('Catalogo Proveedores'!$N$2:$N$101,MATCH(A2543,'Catalogo Proveedores'!$A$2:$A$101,0))</f>
        <v>2.7400000000000001E-2</v>
      </c>
      <c r="Z2543" s="14">
        <v>1.64E-3</v>
      </c>
      <c r="AA2543" s="16">
        <f t="shared" si="197"/>
        <v>0.12424000000000002</v>
      </c>
      <c r="AB2543" s="25">
        <f t="shared" si="198"/>
        <v>9.8067113633271141E-3</v>
      </c>
      <c r="AC2543" s="23">
        <f t="shared" si="199"/>
        <v>4.1267729061012955E-2</v>
      </c>
    </row>
    <row r="2544" spans="1:29" x14ac:dyDescent="0.3">
      <c r="A2544" s="4" t="s">
        <v>217</v>
      </c>
      <c r="B2544" s="18">
        <v>45597</v>
      </c>
      <c r="C2544" s="4" t="s">
        <v>281</v>
      </c>
      <c r="D2544" s="4">
        <v>11</v>
      </c>
      <c r="E2544" s="15">
        <v>2104690.7200000002</v>
      </c>
      <c r="F2544" s="19">
        <v>1.2295</v>
      </c>
      <c r="G2544" s="20">
        <v>0</v>
      </c>
      <c r="H2544" s="4">
        <v>90.4</v>
      </c>
      <c r="I2544" s="4">
        <v>10</v>
      </c>
      <c r="J2544" s="4">
        <v>0</v>
      </c>
      <c r="K2544" s="21">
        <v>0.95220000000000005</v>
      </c>
      <c r="L2544" s="21">
        <v>2.7799999999999998E-2</v>
      </c>
      <c r="M2544" s="4">
        <v>0</v>
      </c>
      <c r="N2544" s="4">
        <v>0</v>
      </c>
      <c r="O2544" s="4">
        <v>0</v>
      </c>
      <c r="P2544" s="4">
        <v>87.4</v>
      </c>
      <c r="Q2544" s="15">
        <v>0</v>
      </c>
      <c r="R2544" s="15">
        <v>21553.82</v>
      </c>
      <c r="S2544" s="15">
        <v>17578.330000000002</v>
      </c>
      <c r="T2544" s="15">
        <v>2253816.14</v>
      </c>
      <c r="U2544" s="22">
        <f t="shared" si="195"/>
        <v>2108666.21</v>
      </c>
      <c r="V2544" s="23">
        <f t="shared" si="196"/>
        <v>6.4401850454403151E-2</v>
      </c>
      <c r="W2544" s="24">
        <f>Parametros!$B$4*H2544+Parametros!$B$5*K2544*100+Parametros!$B$6*P2544+Parametros!$B$7*(1-L2544)*100</f>
        <v>92.269000000000005</v>
      </c>
      <c r="X2544" s="16">
        <f>INDEX('Tasa Referencia'!$B$2:$B$37,MATCH(B2544,'Tasa Referencia'!$A$2:$A$37,0))</f>
        <v>9.5600000000000004E-2</v>
      </c>
      <c r="Y2544" s="16">
        <f>INDEX('Catalogo Proveedores'!$N$2:$N$101,MATCH(A2544,'Catalogo Proveedores'!$A$2:$A$101,0))</f>
        <v>2.7400000000000001E-2</v>
      </c>
      <c r="Z2544" s="14">
        <v>-2.3000000000000001E-4</v>
      </c>
      <c r="AA2544" s="16">
        <f t="shared" si="197"/>
        <v>0.12277</v>
      </c>
      <c r="AB2544" s="25">
        <f t="shared" si="198"/>
        <v>9.6966143043724085E-3</v>
      </c>
      <c r="AC2544" s="23">
        <f t="shared" si="199"/>
        <v>5.4705236150030742E-2</v>
      </c>
    </row>
    <row r="2545" spans="1:29" x14ac:dyDescent="0.3">
      <c r="A2545" s="4" t="s">
        <v>217</v>
      </c>
      <c r="B2545" s="18">
        <v>45627</v>
      </c>
      <c r="C2545" s="4" t="s">
        <v>281</v>
      </c>
      <c r="D2545" s="4">
        <v>12</v>
      </c>
      <c r="E2545" s="15">
        <v>1962378.74</v>
      </c>
      <c r="F2545" s="19">
        <v>1.2295</v>
      </c>
      <c r="G2545" s="20">
        <v>0</v>
      </c>
      <c r="H2545" s="4">
        <v>93.9</v>
      </c>
      <c r="I2545" s="4">
        <v>9</v>
      </c>
      <c r="J2545" s="4">
        <v>0</v>
      </c>
      <c r="K2545" s="21">
        <v>0.95420000000000005</v>
      </c>
      <c r="L2545" s="21">
        <v>3.39E-2</v>
      </c>
      <c r="M2545" s="4">
        <v>2</v>
      </c>
      <c r="N2545" s="4">
        <v>0</v>
      </c>
      <c r="O2545" s="4">
        <v>0</v>
      </c>
      <c r="P2545" s="4">
        <v>84.1</v>
      </c>
      <c r="Q2545" s="15">
        <v>9244.85</v>
      </c>
      <c r="R2545" s="15">
        <v>26023.279999999999</v>
      </c>
      <c r="S2545" s="15">
        <v>19958.89</v>
      </c>
      <c r="T2545" s="15">
        <v>2090039.34</v>
      </c>
      <c r="U2545" s="22">
        <f t="shared" si="195"/>
        <v>1977687.9800000002</v>
      </c>
      <c r="V2545" s="23">
        <f t="shared" si="196"/>
        <v>5.375561973871739E-2</v>
      </c>
      <c r="W2545" s="24">
        <f>Parametros!$B$4*H2545+Parametros!$B$5*K2545*100+Parametros!$B$6*P2545+Parametros!$B$7*(1-L2545)*100</f>
        <v>92.802500000000009</v>
      </c>
      <c r="X2545" s="16">
        <f>INDEX('Tasa Referencia'!$B$2:$B$37,MATCH(B2545,'Tasa Referencia'!$A$2:$A$37,0))</f>
        <v>9.2399999999999996E-2</v>
      </c>
      <c r="Y2545" s="16">
        <f>INDEX('Catalogo Proveedores'!$N$2:$N$101,MATCH(A2545,'Catalogo Proveedores'!$A$2:$A$101,0))</f>
        <v>2.7400000000000001E-2</v>
      </c>
      <c r="Z2545" s="14">
        <v>2.2300000000000002E-3</v>
      </c>
      <c r="AA2545" s="16">
        <f t="shared" si="197"/>
        <v>0.12202999999999999</v>
      </c>
      <c r="AB2545" s="25">
        <f t="shared" si="198"/>
        <v>9.6411412855108569E-3</v>
      </c>
      <c r="AC2545" s="23">
        <f t="shared" si="199"/>
        <v>4.4114478453206533E-2</v>
      </c>
    </row>
    <row r="2546" spans="1:29" x14ac:dyDescent="0.3">
      <c r="A2546" s="4" t="s">
        <v>217</v>
      </c>
      <c r="B2546" s="18">
        <v>45658</v>
      </c>
      <c r="C2546" s="4" t="s">
        <v>282</v>
      </c>
      <c r="D2546" s="4">
        <v>1</v>
      </c>
      <c r="E2546" s="15">
        <v>2058317.8</v>
      </c>
      <c r="F2546" s="19">
        <v>1.2295</v>
      </c>
      <c r="G2546" s="20">
        <v>0</v>
      </c>
      <c r="H2546" s="4">
        <v>93.7</v>
      </c>
      <c r="I2546" s="4">
        <v>18</v>
      </c>
      <c r="J2546" s="4">
        <v>2</v>
      </c>
      <c r="K2546" s="21">
        <v>0.9042</v>
      </c>
      <c r="L2546" s="21">
        <v>3.1800000000000002E-2</v>
      </c>
      <c r="M2546" s="4">
        <v>0</v>
      </c>
      <c r="N2546" s="4">
        <v>0</v>
      </c>
      <c r="O2546" s="4">
        <v>0</v>
      </c>
      <c r="P2546" s="4">
        <v>84</v>
      </c>
      <c r="Q2546" s="15">
        <v>0</v>
      </c>
      <c r="R2546" s="15">
        <v>25082.02</v>
      </c>
      <c r="S2546" s="15">
        <v>27865.59</v>
      </c>
      <c r="T2546" s="15">
        <v>2106213.9300000002</v>
      </c>
      <c r="U2546" s="22">
        <f t="shared" si="195"/>
        <v>2055534.23</v>
      </c>
      <c r="V2546" s="23">
        <f t="shared" si="196"/>
        <v>2.4061990701960738E-2</v>
      </c>
      <c r="W2546" s="24">
        <f>Parametros!$B$4*H2546+Parametros!$B$5*K2546*100+Parametros!$B$6*P2546+Parametros!$B$7*(1-L2546)*100</f>
        <v>91.244</v>
      </c>
      <c r="X2546" s="16">
        <f>INDEX('Tasa Referencia'!$B$2:$B$37,MATCH(B2546,'Tasa Referencia'!$A$2:$A$37,0))</f>
        <v>8.8900000000000007E-2</v>
      </c>
      <c r="Y2546" s="16">
        <f>INDEX('Catalogo Proveedores'!$N$2:$N$101,MATCH(A2546,'Catalogo Proveedores'!$A$2:$A$101,0))</f>
        <v>2.7400000000000001E-2</v>
      </c>
      <c r="Z2546" s="14">
        <v>-5.8E-4</v>
      </c>
      <c r="AA2546" s="16">
        <f t="shared" si="197"/>
        <v>0.11572000000000002</v>
      </c>
      <c r="AB2546" s="25">
        <f t="shared" si="198"/>
        <v>9.1667543883218183E-3</v>
      </c>
      <c r="AC2546" s="23">
        <f t="shared" si="199"/>
        <v>1.489523631363892E-2</v>
      </c>
    </row>
    <row r="2547" spans="1:29" x14ac:dyDescent="0.3">
      <c r="A2547" s="4" t="s">
        <v>217</v>
      </c>
      <c r="B2547" s="18">
        <v>45689</v>
      </c>
      <c r="C2547" s="4" t="s">
        <v>282</v>
      </c>
      <c r="D2547" s="4">
        <v>2</v>
      </c>
      <c r="E2547" s="15">
        <v>2039428.87</v>
      </c>
      <c r="F2547" s="19">
        <v>1.2295</v>
      </c>
      <c r="G2547" s="20">
        <v>0</v>
      </c>
      <c r="H2547" s="4">
        <v>91.9</v>
      </c>
      <c r="I2547" s="4">
        <v>8</v>
      </c>
      <c r="J2547" s="4">
        <v>0</v>
      </c>
      <c r="K2547" s="21">
        <v>1</v>
      </c>
      <c r="L2547" s="21">
        <v>4.0500000000000001E-2</v>
      </c>
      <c r="M2547" s="4">
        <v>0</v>
      </c>
      <c r="N2547" s="4">
        <v>0</v>
      </c>
      <c r="O2547" s="4">
        <v>0</v>
      </c>
      <c r="P2547" s="4">
        <v>83.3</v>
      </c>
      <c r="Q2547" s="15">
        <v>0</v>
      </c>
      <c r="R2547" s="15">
        <v>41976.52</v>
      </c>
      <c r="S2547" s="15">
        <v>24785.42</v>
      </c>
      <c r="T2547" s="15">
        <v>2253262.38</v>
      </c>
      <c r="U2547" s="22">
        <f t="shared" si="195"/>
        <v>2056619.9700000002</v>
      </c>
      <c r="V2547" s="23">
        <f t="shared" si="196"/>
        <v>8.7270089691019334E-2</v>
      </c>
      <c r="W2547" s="24">
        <f>Parametros!$B$4*H2547+Parametros!$B$5*K2547*100+Parametros!$B$6*P2547+Parametros!$B$7*(1-L2547)*100</f>
        <v>93.217500000000001</v>
      </c>
      <c r="X2547" s="16">
        <f>INDEX('Tasa Referencia'!$B$2:$B$37,MATCH(B2547,'Tasa Referencia'!$A$2:$A$37,0))</f>
        <v>8.8300000000000003E-2</v>
      </c>
      <c r="Y2547" s="16">
        <f>INDEX('Catalogo Proveedores'!$N$2:$N$101,MATCH(A2547,'Catalogo Proveedores'!$A$2:$A$101,0))</f>
        <v>2.7400000000000001E-2</v>
      </c>
      <c r="Z2547" s="14">
        <v>-5.7299999999999999E-3</v>
      </c>
      <c r="AA2547" s="16">
        <f t="shared" si="197"/>
        <v>0.10997</v>
      </c>
      <c r="AB2547" s="25">
        <f t="shared" si="198"/>
        <v>8.7323218706474304E-3</v>
      </c>
      <c r="AC2547" s="23">
        <f t="shared" si="199"/>
        <v>7.8537767820371904E-2</v>
      </c>
    </row>
    <row r="2548" spans="1:29" x14ac:dyDescent="0.3">
      <c r="A2548" s="4" t="s">
        <v>217</v>
      </c>
      <c r="B2548" s="18">
        <v>45717</v>
      </c>
      <c r="C2548" s="4" t="s">
        <v>282</v>
      </c>
      <c r="D2548" s="4">
        <v>3</v>
      </c>
      <c r="E2548" s="15">
        <v>2135601.0499999998</v>
      </c>
      <c r="F2548" s="19">
        <v>1.2295</v>
      </c>
      <c r="G2548" s="20">
        <v>0</v>
      </c>
      <c r="H2548" s="4">
        <v>90.9</v>
      </c>
      <c r="I2548" s="4">
        <v>16</v>
      </c>
      <c r="J2548" s="4">
        <v>1</v>
      </c>
      <c r="K2548" s="21">
        <v>0.96799999999999997</v>
      </c>
      <c r="L2548" s="21">
        <v>2.2499999999999999E-2</v>
      </c>
      <c r="M2548" s="4">
        <v>0</v>
      </c>
      <c r="N2548" s="4">
        <v>0</v>
      </c>
      <c r="O2548" s="4">
        <v>0</v>
      </c>
      <c r="P2548" s="4">
        <v>87.3</v>
      </c>
      <c r="Q2548" s="15">
        <v>0</v>
      </c>
      <c r="R2548" s="15">
        <v>24289</v>
      </c>
      <c r="S2548" s="15">
        <v>18707.849999999999</v>
      </c>
      <c r="T2548" s="15">
        <v>2298154.63</v>
      </c>
      <c r="U2548" s="22">
        <f t="shared" si="195"/>
        <v>2141182.1999999997</v>
      </c>
      <c r="V2548" s="23">
        <f t="shared" si="196"/>
        <v>6.8303685030976433E-2</v>
      </c>
      <c r="W2548" s="24">
        <f>Parametros!$B$4*H2548+Parametros!$B$5*K2548*100+Parametros!$B$6*P2548+Parametros!$B$7*(1-L2548)*100</f>
        <v>92.977499999999992</v>
      </c>
      <c r="X2548" s="16">
        <f>INDEX('Tasa Referencia'!$B$2:$B$37,MATCH(B2548,'Tasa Referencia'!$A$2:$A$37,0))</f>
        <v>8.6800000000000002E-2</v>
      </c>
      <c r="Y2548" s="16">
        <f>INDEX('Catalogo Proveedores'!$N$2:$N$101,MATCH(A2548,'Catalogo Proveedores'!$A$2:$A$101,0))</f>
        <v>2.7400000000000001E-2</v>
      </c>
      <c r="Z2548" s="14">
        <v>-6.3E-3</v>
      </c>
      <c r="AA2548" s="16">
        <f t="shared" si="197"/>
        <v>0.1079</v>
      </c>
      <c r="AB2548" s="25">
        <f t="shared" si="198"/>
        <v>8.5754210216386628E-3</v>
      </c>
      <c r="AC2548" s="23">
        <f t="shared" si="199"/>
        <v>5.972826400933777E-2</v>
      </c>
    </row>
    <row r="2549" spans="1:29" x14ac:dyDescent="0.3">
      <c r="A2549" s="4" t="s">
        <v>217</v>
      </c>
      <c r="B2549" s="18">
        <v>45748</v>
      </c>
      <c r="C2549" s="4" t="s">
        <v>282</v>
      </c>
      <c r="D2549" s="4">
        <v>4</v>
      </c>
      <c r="E2549" s="15">
        <v>2183076.09</v>
      </c>
      <c r="F2549" s="19">
        <v>1.2683</v>
      </c>
      <c r="G2549" s="20">
        <v>3.15E-2</v>
      </c>
      <c r="H2549" s="4">
        <v>89.5</v>
      </c>
      <c r="I2549" s="4">
        <v>7</v>
      </c>
      <c r="J2549" s="4">
        <v>1</v>
      </c>
      <c r="K2549" s="21">
        <v>0.90880000000000005</v>
      </c>
      <c r="L2549" s="21">
        <v>4.82E-2</v>
      </c>
      <c r="M2549" s="4">
        <v>1</v>
      </c>
      <c r="N2549" s="4">
        <v>0</v>
      </c>
      <c r="O2549" s="4">
        <v>0</v>
      </c>
      <c r="P2549" s="4">
        <v>86.1</v>
      </c>
      <c r="Q2549" s="15">
        <v>7908.7</v>
      </c>
      <c r="R2549" s="15">
        <v>31892.1</v>
      </c>
      <c r="S2549" s="15">
        <v>35965.440000000002</v>
      </c>
      <c r="T2549" s="15">
        <v>2207112.46</v>
      </c>
      <c r="U2549" s="22">
        <f t="shared" si="195"/>
        <v>2186911.4500000002</v>
      </c>
      <c r="V2549" s="23">
        <f t="shared" si="196"/>
        <v>9.1526872173970583E-3</v>
      </c>
      <c r="W2549" s="24">
        <f>Parametros!$B$4*H2549+Parametros!$B$5*K2549*100+Parametros!$B$6*P2549+Parametros!$B$7*(1-L2549)*100</f>
        <v>90.085999999999999</v>
      </c>
      <c r="X2549" s="16">
        <f>INDEX('Tasa Referencia'!$B$2:$B$37,MATCH(B2549,'Tasa Referencia'!$A$2:$A$37,0))</f>
        <v>8.4000000000000005E-2</v>
      </c>
      <c r="Y2549" s="16">
        <f>INDEX('Catalogo Proveedores'!$N$2:$N$101,MATCH(A2549,'Catalogo Proveedores'!$A$2:$A$101,0))</f>
        <v>2.7400000000000001E-2</v>
      </c>
      <c r="Z2549" s="14">
        <v>-4.4900000000000001E-3</v>
      </c>
      <c r="AA2549" s="16">
        <f t="shared" si="197"/>
        <v>0.10691000000000001</v>
      </c>
      <c r="AB2549" s="25">
        <f t="shared" si="198"/>
        <v>8.5002864697476532E-3</v>
      </c>
      <c r="AC2549" s="23">
        <f t="shared" si="199"/>
        <v>6.5240074764940509E-4</v>
      </c>
    </row>
    <row r="2550" spans="1:29" x14ac:dyDescent="0.3">
      <c r="A2550" s="4" t="s">
        <v>217</v>
      </c>
      <c r="B2550" s="18">
        <v>45778</v>
      </c>
      <c r="C2550" s="4" t="s">
        <v>282</v>
      </c>
      <c r="D2550" s="4">
        <v>5</v>
      </c>
      <c r="E2550" s="15">
        <v>2538336.61</v>
      </c>
      <c r="F2550" s="19">
        <v>1.2683</v>
      </c>
      <c r="G2550" s="20">
        <v>0</v>
      </c>
      <c r="H2550" s="4">
        <v>88.8</v>
      </c>
      <c r="I2550" s="4">
        <v>15</v>
      </c>
      <c r="J2550" s="4">
        <v>0</v>
      </c>
      <c r="K2550" s="21">
        <v>0.97660000000000002</v>
      </c>
      <c r="L2550" s="21">
        <v>3.5200000000000002E-2</v>
      </c>
      <c r="M2550" s="4">
        <v>0</v>
      </c>
      <c r="N2550" s="4">
        <v>0</v>
      </c>
      <c r="O2550" s="4">
        <v>0</v>
      </c>
      <c r="P2550" s="4">
        <v>85.5</v>
      </c>
      <c r="Q2550" s="15">
        <v>0</v>
      </c>
      <c r="R2550" s="15">
        <v>45295.41</v>
      </c>
      <c r="S2550" s="15">
        <v>26817.8</v>
      </c>
      <c r="T2550" s="15">
        <v>2693912.57</v>
      </c>
      <c r="U2550" s="22">
        <f t="shared" si="195"/>
        <v>2556814.2200000002</v>
      </c>
      <c r="V2550" s="23">
        <f t="shared" si="196"/>
        <v>5.0891907750369059E-2</v>
      </c>
      <c r="W2550" s="24">
        <f>Parametros!$B$4*H2550+Parametros!$B$5*K2550*100+Parametros!$B$6*P2550+Parametros!$B$7*(1-L2550)*100</f>
        <v>91.95</v>
      </c>
      <c r="X2550" s="16">
        <f>INDEX('Tasa Referencia'!$B$2:$B$37,MATCH(B2550,'Tasa Referencia'!$A$2:$A$37,0))</f>
        <v>8.1699999999999995E-2</v>
      </c>
      <c r="Y2550" s="16">
        <f>INDEX('Catalogo Proveedores'!$N$2:$N$101,MATCH(A2550,'Catalogo Proveedores'!$A$2:$A$101,0))</f>
        <v>2.7400000000000001E-2</v>
      </c>
      <c r="Z2550" s="14">
        <v>-1.1100000000000001E-3</v>
      </c>
      <c r="AA2550" s="16">
        <f t="shared" si="197"/>
        <v>0.10799</v>
      </c>
      <c r="AB2550" s="25">
        <f t="shared" si="198"/>
        <v>8.5822483833437602E-3</v>
      </c>
      <c r="AC2550" s="23">
        <f t="shared" si="199"/>
        <v>4.2309659367025299E-2</v>
      </c>
    </row>
    <row r="2551" spans="1:29" x14ac:dyDescent="0.3">
      <c r="A2551" s="4" t="s">
        <v>217</v>
      </c>
      <c r="B2551" s="18">
        <v>45809</v>
      </c>
      <c r="C2551" s="4" t="s">
        <v>282</v>
      </c>
      <c r="D2551" s="4">
        <v>6</v>
      </c>
      <c r="E2551" s="15">
        <v>2327894.11</v>
      </c>
      <c r="F2551" s="19">
        <v>1.2683</v>
      </c>
      <c r="G2551" s="20">
        <v>0</v>
      </c>
      <c r="H2551" s="4">
        <v>88.3</v>
      </c>
      <c r="I2551" s="4">
        <v>15</v>
      </c>
      <c r="J2551" s="4">
        <v>1</v>
      </c>
      <c r="K2551" s="21">
        <v>0.95669999999999999</v>
      </c>
      <c r="L2551" s="21">
        <v>5.3499999999999999E-2</v>
      </c>
      <c r="M2551" s="4">
        <v>0</v>
      </c>
      <c r="N2551" s="4">
        <v>0</v>
      </c>
      <c r="O2551" s="4">
        <v>0</v>
      </c>
      <c r="P2551" s="4">
        <v>87.5</v>
      </c>
      <c r="Q2551" s="15">
        <v>0</v>
      </c>
      <c r="R2551" s="15">
        <v>54949.49</v>
      </c>
      <c r="S2551" s="15">
        <v>41999.46</v>
      </c>
      <c r="T2551" s="15">
        <v>2425630.9900000002</v>
      </c>
      <c r="U2551" s="22">
        <f t="shared" si="195"/>
        <v>2340844.14</v>
      </c>
      <c r="V2551" s="23">
        <f t="shared" si="196"/>
        <v>3.4954554237452286E-2</v>
      </c>
      <c r="W2551" s="24">
        <f>Parametros!$B$4*H2551+Parametros!$B$5*K2551*100+Parametros!$B$6*P2551+Parametros!$B$7*(1-L2551)*100</f>
        <v>91.3035</v>
      </c>
      <c r="X2551" s="16">
        <f>INDEX('Tasa Referencia'!$B$2:$B$37,MATCH(B2551,'Tasa Referencia'!$A$2:$A$37,0))</f>
        <v>8.1600000000000006E-2</v>
      </c>
      <c r="Y2551" s="16">
        <f>INDEX('Catalogo Proveedores'!$N$2:$N$101,MATCH(A2551,'Catalogo Proveedores'!$A$2:$A$101,0))</f>
        <v>2.7400000000000001E-2</v>
      </c>
      <c r="Z2551" s="14">
        <v>-2.4000000000000001E-4</v>
      </c>
      <c r="AA2551" s="16">
        <f t="shared" si="197"/>
        <v>0.10876000000000001</v>
      </c>
      <c r="AB2551" s="25">
        <f t="shared" si="198"/>
        <v>8.6406394846443302E-3</v>
      </c>
      <c r="AC2551" s="23">
        <f t="shared" si="199"/>
        <v>2.6313914752807956E-2</v>
      </c>
    </row>
    <row r="2552" spans="1:29" x14ac:dyDescent="0.3">
      <c r="A2552" s="4" t="s">
        <v>217</v>
      </c>
      <c r="B2552" s="18">
        <v>45839</v>
      </c>
      <c r="C2552" s="4" t="s">
        <v>282</v>
      </c>
      <c r="D2552" s="4">
        <v>7</v>
      </c>
      <c r="E2552" s="15">
        <v>2552429.41</v>
      </c>
      <c r="F2552" s="19">
        <v>1.2683</v>
      </c>
      <c r="G2552" s="20">
        <v>0</v>
      </c>
      <c r="H2552" s="4">
        <v>86</v>
      </c>
      <c r="I2552" s="4">
        <v>11</v>
      </c>
      <c r="J2552" s="4">
        <v>1</v>
      </c>
      <c r="K2552" s="21">
        <v>0.91890000000000005</v>
      </c>
      <c r="L2552" s="21">
        <v>5.62E-2</v>
      </c>
      <c r="M2552" s="4">
        <v>0</v>
      </c>
      <c r="N2552" s="4">
        <v>0</v>
      </c>
      <c r="O2552" s="4">
        <v>0</v>
      </c>
      <c r="P2552" s="4">
        <v>87</v>
      </c>
      <c r="Q2552" s="15">
        <v>0</v>
      </c>
      <c r="R2552" s="15">
        <v>86549.66</v>
      </c>
      <c r="S2552" s="15">
        <v>48157.53</v>
      </c>
      <c r="T2552" s="15">
        <v>2747489.25</v>
      </c>
      <c r="U2552" s="22">
        <f t="shared" si="195"/>
        <v>2590821.5400000005</v>
      </c>
      <c r="V2552" s="23">
        <f t="shared" si="196"/>
        <v>5.7022137575242375E-2</v>
      </c>
      <c r="W2552" s="24">
        <f>Parametros!$B$4*H2552+Parametros!$B$5*K2552*100+Parametros!$B$6*P2552+Parametros!$B$7*(1-L2552)*100</f>
        <v>89.224000000000004</v>
      </c>
      <c r="X2552" s="16">
        <f>INDEX('Tasa Referencia'!$B$2:$B$37,MATCH(B2552,'Tasa Referencia'!$A$2:$A$37,0))</f>
        <v>8.0699999999999994E-2</v>
      </c>
      <c r="Y2552" s="16">
        <f>INDEX('Catalogo Proveedores'!$N$2:$N$101,MATCH(A2552,'Catalogo Proveedores'!$A$2:$A$101,0))</f>
        <v>2.7400000000000001E-2</v>
      </c>
      <c r="Z2552" s="14">
        <v>-1.2600000000000001E-3</v>
      </c>
      <c r="AA2552" s="16">
        <f t="shared" si="197"/>
        <v>0.10684</v>
      </c>
      <c r="AB2552" s="25">
        <f t="shared" si="198"/>
        <v>8.4949715942304049E-3</v>
      </c>
      <c r="AC2552" s="23">
        <f t="shared" si="199"/>
        <v>4.852716598101197E-2</v>
      </c>
    </row>
    <row r="2553" spans="1:29" x14ac:dyDescent="0.3">
      <c r="A2553" s="4" t="s">
        <v>217</v>
      </c>
      <c r="B2553" s="18">
        <v>45870</v>
      </c>
      <c r="C2553" s="4" t="s">
        <v>282</v>
      </c>
      <c r="D2553" s="4">
        <v>8</v>
      </c>
      <c r="E2553" s="15">
        <v>2170472.94</v>
      </c>
      <c r="F2553" s="19">
        <v>1.2683</v>
      </c>
      <c r="G2553" s="20">
        <v>0</v>
      </c>
      <c r="H2553" s="4">
        <v>87.8</v>
      </c>
      <c r="I2553" s="4">
        <v>10</v>
      </c>
      <c r="J2553" s="4">
        <v>0</v>
      </c>
      <c r="K2553" s="21">
        <v>0.97250000000000003</v>
      </c>
      <c r="L2553" s="21">
        <v>5.0099999999999999E-2</v>
      </c>
      <c r="M2553" s="4">
        <v>1</v>
      </c>
      <c r="N2553" s="4">
        <v>0</v>
      </c>
      <c r="O2553" s="4">
        <v>0</v>
      </c>
      <c r="P2553" s="4">
        <v>81.099999999999994</v>
      </c>
      <c r="Q2553" s="15">
        <v>25572.51</v>
      </c>
      <c r="R2553" s="15">
        <v>34449.11</v>
      </c>
      <c r="S2553" s="15">
        <v>32648.639999999999</v>
      </c>
      <c r="T2553" s="15">
        <v>2390433.52</v>
      </c>
      <c r="U2553" s="22">
        <f t="shared" si="195"/>
        <v>2197845.9199999995</v>
      </c>
      <c r="V2553" s="23">
        <f t="shared" si="196"/>
        <v>8.0565971983190959E-2</v>
      </c>
      <c r="W2553" s="24">
        <f>Parametros!$B$4*H2553+Parametros!$B$5*K2553*100+Parametros!$B$6*P2553+Parametros!$B$7*(1-L2553)*100</f>
        <v>90.373500000000007</v>
      </c>
      <c r="X2553" s="16">
        <f>INDEX('Tasa Referencia'!$B$2:$B$37,MATCH(B2553,'Tasa Referencia'!$A$2:$A$37,0))</f>
        <v>7.7399999999999997E-2</v>
      </c>
      <c r="Y2553" s="16">
        <f>INDEX('Catalogo Proveedores'!$N$2:$N$101,MATCH(A2553,'Catalogo Proveedores'!$A$2:$A$101,0))</f>
        <v>2.7400000000000001E-2</v>
      </c>
      <c r="Z2553" s="14">
        <v>2.7699999999999999E-3</v>
      </c>
      <c r="AA2553" s="16">
        <f t="shared" si="197"/>
        <v>0.10757</v>
      </c>
      <c r="AB2553" s="25">
        <f t="shared" si="198"/>
        <v>8.5503830116371304E-3</v>
      </c>
      <c r="AC2553" s="23">
        <f t="shared" si="199"/>
        <v>7.2015588971553829E-2</v>
      </c>
    </row>
    <row r="2554" spans="1:29" x14ac:dyDescent="0.3">
      <c r="A2554" s="4" t="s">
        <v>217</v>
      </c>
      <c r="B2554" s="18">
        <v>45901</v>
      </c>
      <c r="C2554" s="4" t="s">
        <v>282</v>
      </c>
      <c r="D2554" s="4">
        <v>9</v>
      </c>
      <c r="E2554" s="15">
        <v>2166307.13</v>
      </c>
      <c r="F2554" s="19">
        <v>1.2683</v>
      </c>
      <c r="G2554" s="20">
        <v>0</v>
      </c>
      <c r="H2554" s="4">
        <v>91.9</v>
      </c>
      <c r="I2554" s="4">
        <v>12</v>
      </c>
      <c r="J2554" s="4">
        <v>0</v>
      </c>
      <c r="K2554" s="21">
        <v>0.96750000000000003</v>
      </c>
      <c r="L2554" s="21">
        <v>3.8300000000000001E-2</v>
      </c>
      <c r="M2554" s="4">
        <v>1</v>
      </c>
      <c r="N2554" s="4">
        <v>1</v>
      </c>
      <c r="O2554" s="4">
        <v>5.5</v>
      </c>
      <c r="P2554" s="4">
        <v>88</v>
      </c>
      <c r="Q2554" s="15">
        <v>50011.98</v>
      </c>
      <c r="R2554" s="15">
        <v>52233.14</v>
      </c>
      <c r="S2554" s="15">
        <v>24902.79</v>
      </c>
      <c r="T2554" s="15">
        <v>2285697.35</v>
      </c>
      <c r="U2554" s="22">
        <f t="shared" si="195"/>
        <v>2243649.46</v>
      </c>
      <c r="V2554" s="23">
        <f t="shared" si="196"/>
        <v>1.8396088178515905E-2</v>
      </c>
      <c r="W2554" s="24">
        <f>Parametros!$B$4*H2554+Parametros!$B$5*K2554*100+Parametros!$B$6*P2554+Parametros!$B$7*(1-L2554)*100</f>
        <v>93.215499999999992</v>
      </c>
      <c r="X2554" s="16">
        <f>INDEX('Tasa Referencia'!$B$2:$B$37,MATCH(B2554,'Tasa Referencia'!$A$2:$A$37,0))</f>
        <v>7.4899999999999994E-2</v>
      </c>
      <c r="Y2554" s="16">
        <f>INDEX('Catalogo Proveedores'!$N$2:$N$101,MATCH(A2554,'Catalogo Proveedores'!$A$2:$A$101,0))</f>
        <v>2.7400000000000001E-2</v>
      </c>
      <c r="Z2554" s="14">
        <v>5.4999999999999997E-3</v>
      </c>
      <c r="AA2554" s="16">
        <f t="shared" si="197"/>
        <v>0.10780000000000001</v>
      </c>
      <c r="AB2554" s="25">
        <f t="shared" si="198"/>
        <v>8.567834467890334E-3</v>
      </c>
      <c r="AC2554" s="23">
        <f t="shared" si="199"/>
        <v>9.8282537106255709E-3</v>
      </c>
    </row>
    <row r="2555" spans="1:29" x14ac:dyDescent="0.3">
      <c r="A2555" s="4" t="s">
        <v>217</v>
      </c>
      <c r="B2555" s="18">
        <v>45931</v>
      </c>
      <c r="C2555" s="4" t="s">
        <v>282</v>
      </c>
      <c r="D2555" s="4">
        <v>10</v>
      </c>
      <c r="E2555" s="15">
        <v>2160860.3199999998</v>
      </c>
      <c r="F2555" s="19">
        <v>1.2683</v>
      </c>
      <c r="G2555" s="20">
        <v>0</v>
      </c>
      <c r="H2555" s="4">
        <v>90.2</v>
      </c>
      <c r="I2555" s="4">
        <v>13</v>
      </c>
      <c r="J2555" s="4">
        <v>0</v>
      </c>
      <c r="K2555" s="21">
        <v>0.99460000000000004</v>
      </c>
      <c r="L2555" s="21">
        <v>3.1E-2</v>
      </c>
      <c r="M2555" s="4">
        <v>0</v>
      </c>
      <c r="N2555" s="4">
        <v>0</v>
      </c>
      <c r="O2555" s="4">
        <v>0</v>
      </c>
      <c r="P2555" s="4">
        <v>89.7</v>
      </c>
      <c r="Q2555" s="15">
        <v>0</v>
      </c>
      <c r="R2555" s="15">
        <v>44207.24</v>
      </c>
      <c r="S2555" s="15">
        <v>20071.169999999998</v>
      </c>
      <c r="T2555" s="15">
        <v>2335539.19</v>
      </c>
      <c r="U2555" s="22">
        <f t="shared" si="195"/>
        <v>2184996.39</v>
      </c>
      <c r="V2555" s="23">
        <f t="shared" si="196"/>
        <v>6.4457406942505568E-2</v>
      </c>
      <c r="W2555" s="24">
        <f>Parametros!$B$4*H2555+Parametros!$B$5*K2555*100+Parametros!$B$6*P2555+Parametros!$B$7*(1-L2555)*100</f>
        <v>93.882999999999996</v>
      </c>
      <c r="X2555" s="16">
        <f>INDEX('Tasa Referencia'!$B$2:$B$37,MATCH(B2555,'Tasa Referencia'!$A$2:$A$37,0))</f>
        <v>7.4300000000000005E-2</v>
      </c>
      <c r="Y2555" s="16">
        <f>INDEX('Catalogo Proveedores'!$N$2:$N$101,MATCH(A2555,'Catalogo Proveedores'!$A$2:$A$101,0))</f>
        <v>2.7400000000000001E-2</v>
      </c>
      <c r="Z2555" s="14">
        <v>2.3900000000000002E-3</v>
      </c>
      <c r="AA2555" s="16">
        <f t="shared" si="197"/>
        <v>0.10409000000000002</v>
      </c>
      <c r="AB2555" s="25">
        <f t="shared" si="198"/>
        <v>8.2859287059400266E-3</v>
      </c>
      <c r="AC2555" s="23">
        <f t="shared" si="199"/>
        <v>5.6171478236565542E-2</v>
      </c>
    </row>
    <row r="2556" spans="1:29" x14ac:dyDescent="0.3">
      <c r="A2556" s="4" t="s">
        <v>217</v>
      </c>
      <c r="B2556" s="18">
        <v>45962</v>
      </c>
      <c r="C2556" s="4" t="s">
        <v>282</v>
      </c>
      <c r="D2556" s="4">
        <v>11</v>
      </c>
      <c r="E2556" s="15">
        <v>2102709.9700000002</v>
      </c>
      <c r="F2556" s="19">
        <v>1.2683</v>
      </c>
      <c r="G2556" s="20">
        <v>0</v>
      </c>
      <c r="H2556" s="4">
        <v>91</v>
      </c>
      <c r="I2556" s="4">
        <v>9</v>
      </c>
      <c r="J2556" s="4">
        <v>0</v>
      </c>
      <c r="K2556" s="21">
        <v>1</v>
      </c>
      <c r="L2556" s="21">
        <v>4.2700000000000002E-2</v>
      </c>
      <c r="M2556" s="4">
        <v>0</v>
      </c>
      <c r="N2556" s="4">
        <v>0</v>
      </c>
      <c r="O2556" s="4">
        <v>0</v>
      </c>
      <c r="P2556" s="4">
        <v>88.7</v>
      </c>
      <c r="Q2556" s="15">
        <v>0</v>
      </c>
      <c r="R2556" s="15">
        <v>57764.34</v>
      </c>
      <c r="S2556" s="15">
        <v>26949.34</v>
      </c>
      <c r="T2556" s="15">
        <v>2226134.08</v>
      </c>
      <c r="U2556" s="22">
        <f t="shared" si="195"/>
        <v>2133524.9700000002</v>
      </c>
      <c r="V2556" s="23">
        <f t="shared" si="196"/>
        <v>4.160086799443808E-2</v>
      </c>
      <c r="W2556" s="24">
        <f>Parametros!$B$4*H2556+Parametros!$B$5*K2556*100+Parametros!$B$6*P2556+Parametros!$B$7*(1-L2556)*100</f>
        <v>93.9495</v>
      </c>
      <c r="X2556" s="16">
        <f>INDEX('Tasa Referencia'!$B$2:$B$37,MATCH(B2556,'Tasa Referencia'!$A$2:$A$37,0))</f>
        <v>7.2800000000000004E-2</v>
      </c>
      <c r="Y2556" s="16">
        <f>INDEX('Catalogo Proveedores'!$N$2:$N$101,MATCH(A2556,'Catalogo Proveedores'!$A$2:$A$101,0))</f>
        <v>2.7400000000000001E-2</v>
      </c>
      <c r="Z2556" s="14">
        <v>4.1599999999999996E-3</v>
      </c>
      <c r="AA2556" s="16">
        <f t="shared" si="197"/>
        <v>0.10436000000000001</v>
      </c>
      <c r="AB2556" s="25">
        <f t="shared" si="198"/>
        <v>8.3064740337881471E-3</v>
      </c>
      <c r="AC2556" s="23">
        <f t="shared" si="199"/>
        <v>3.3294393960649933E-2</v>
      </c>
    </row>
    <row r="2557" spans="1:29" x14ac:dyDescent="0.3">
      <c r="A2557" s="4" t="s">
        <v>217</v>
      </c>
      <c r="B2557" s="18">
        <v>45992</v>
      </c>
      <c r="C2557" s="4" t="s">
        <v>282</v>
      </c>
      <c r="D2557" s="4">
        <v>12</v>
      </c>
      <c r="E2557" s="15">
        <v>2099417.66</v>
      </c>
      <c r="F2557" s="19">
        <v>1.2683</v>
      </c>
      <c r="G2557" s="20">
        <v>0</v>
      </c>
      <c r="H2557" s="4">
        <v>89.2</v>
      </c>
      <c r="I2557" s="4">
        <v>7</v>
      </c>
      <c r="J2557" s="4">
        <v>0</v>
      </c>
      <c r="K2557" s="21">
        <v>0.99650000000000005</v>
      </c>
      <c r="L2557" s="21">
        <v>4.7699999999999999E-2</v>
      </c>
      <c r="M2557" s="4">
        <v>0</v>
      </c>
      <c r="N2557" s="4">
        <v>0</v>
      </c>
      <c r="O2557" s="4">
        <v>0</v>
      </c>
      <c r="P2557" s="4">
        <v>90</v>
      </c>
      <c r="Q2557" s="15">
        <v>0</v>
      </c>
      <c r="R2557" s="15">
        <v>49158.59</v>
      </c>
      <c r="S2557" s="15">
        <v>30028.06</v>
      </c>
      <c r="T2557" s="15">
        <v>2264771.35</v>
      </c>
      <c r="U2557" s="22">
        <f t="shared" si="195"/>
        <v>2118548.19</v>
      </c>
      <c r="V2557" s="23">
        <f t="shared" si="196"/>
        <v>6.4564204240750461E-2</v>
      </c>
      <c r="W2557" s="24">
        <f>Parametros!$B$4*H2557+Parametros!$B$5*K2557*100+Parametros!$B$6*P2557+Parametros!$B$7*(1-L2557)*100</f>
        <v>93.399499999999989</v>
      </c>
      <c r="X2557" s="16">
        <f>INDEX('Tasa Referencia'!$B$2:$B$37,MATCH(B2557,'Tasa Referencia'!$A$2:$A$37,0))</f>
        <v>6.9599999999999995E-2</v>
      </c>
      <c r="Y2557" s="16">
        <f>INDEX('Catalogo Proveedores'!$N$2:$N$101,MATCH(A2557,'Catalogo Proveedores'!$A$2:$A$101,0))</f>
        <v>2.7400000000000001E-2</v>
      </c>
      <c r="Z2557" s="14">
        <v>-8.9999999999999998E-4</v>
      </c>
      <c r="AA2557" s="16">
        <f t="shared" si="197"/>
        <v>9.6100000000000005E-2</v>
      </c>
      <c r="AB2557" s="25">
        <f t="shared" si="198"/>
        <v>7.6758448462392881E-3</v>
      </c>
      <c r="AC2557" s="23">
        <f t="shared" si="199"/>
        <v>5.6888359394511173E-2</v>
      </c>
    </row>
    <row r="2558" spans="1:29" x14ac:dyDescent="0.3">
      <c r="A2558" s="4" t="s">
        <v>219</v>
      </c>
      <c r="B2558" s="18">
        <v>44927</v>
      </c>
      <c r="C2558" s="4" t="s">
        <v>279</v>
      </c>
      <c r="D2558" s="4">
        <v>1</v>
      </c>
      <c r="E2558" s="15">
        <v>767802.9</v>
      </c>
      <c r="F2558" s="19">
        <v>1</v>
      </c>
      <c r="G2558" s="20">
        <v>0</v>
      </c>
      <c r="H2558" s="4">
        <v>89.3</v>
      </c>
      <c r="I2558" s="4">
        <v>7</v>
      </c>
      <c r="J2558" s="4">
        <v>1</v>
      </c>
      <c r="K2558" s="21">
        <v>0.9123</v>
      </c>
      <c r="L2558" s="21">
        <v>5.16E-2</v>
      </c>
      <c r="M2558" s="4">
        <v>1</v>
      </c>
      <c r="N2558" s="4">
        <v>0</v>
      </c>
      <c r="O2558" s="4">
        <v>0</v>
      </c>
      <c r="P2558" s="4">
        <v>80</v>
      </c>
      <c r="Q2558" s="15">
        <v>1535.51</v>
      </c>
      <c r="R2558" s="15">
        <v>23846.35</v>
      </c>
      <c r="S2558" s="15">
        <v>13425.99</v>
      </c>
      <c r="T2558" s="15">
        <v>823972.39</v>
      </c>
      <c r="U2558" s="22">
        <f t="shared" si="195"/>
        <v>779758.77</v>
      </c>
      <c r="V2558" s="23">
        <f t="shared" si="196"/>
        <v>5.3659103795941507E-2</v>
      </c>
      <c r="W2558" s="24">
        <f>Parametros!$B$4*H2558+Parametros!$B$5*K2558*100+Parametros!$B$6*P2558+Parametros!$B$7*(1-L2558)*100</f>
        <v>88.85</v>
      </c>
      <c r="X2558" s="16">
        <f>INDEX('Tasa Referencia'!$B$2:$B$37,MATCH(B2558,'Tasa Referencia'!$A$2:$A$37,0))</f>
        <v>0.1125</v>
      </c>
      <c r="Y2558" s="16">
        <f>INDEX('Catalogo Proveedores'!$N$2:$N$101,MATCH(A2558,'Catalogo Proveedores'!$A$2:$A$101,0))</f>
        <v>3.15E-2</v>
      </c>
      <c r="Z2558" s="14">
        <v>-1.7700000000000001E-3</v>
      </c>
      <c r="AA2558" s="16">
        <f t="shared" si="197"/>
        <v>0.14223000000000002</v>
      </c>
      <c r="AB2558" s="25">
        <f t="shared" si="198"/>
        <v>1.1143505756714411E-2</v>
      </c>
      <c r="AC2558" s="23">
        <f t="shared" si="199"/>
        <v>4.2515598039227095E-2</v>
      </c>
    </row>
    <row r="2559" spans="1:29" x14ac:dyDescent="0.3">
      <c r="A2559" s="4" t="s">
        <v>219</v>
      </c>
      <c r="B2559" s="18">
        <v>44958</v>
      </c>
      <c r="C2559" s="4" t="s">
        <v>279</v>
      </c>
      <c r="D2559" s="4">
        <v>2</v>
      </c>
      <c r="E2559" s="15">
        <v>790345.17</v>
      </c>
      <c r="F2559" s="19">
        <v>1</v>
      </c>
      <c r="G2559" s="20">
        <v>0</v>
      </c>
      <c r="H2559" s="4">
        <v>89.2</v>
      </c>
      <c r="I2559" s="4">
        <v>4</v>
      </c>
      <c r="J2559" s="4">
        <v>1</v>
      </c>
      <c r="K2559" s="21">
        <v>0.79990000000000006</v>
      </c>
      <c r="L2559" s="21">
        <v>4.0800000000000003E-2</v>
      </c>
      <c r="M2559" s="4">
        <v>2</v>
      </c>
      <c r="N2559" s="4">
        <v>2</v>
      </c>
      <c r="O2559" s="4">
        <v>89.2</v>
      </c>
      <c r="P2559" s="4">
        <v>72.8</v>
      </c>
      <c r="Q2559" s="15">
        <v>303661.84999999998</v>
      </c>
      <c r="R2559" s="15">
        <v>21545.96</v>
      </c>
      <c r="S2559" s="15">
        <v>11263.92</v>
      </c>
      <c r="T2559" s="15">
        <v>794147.8</v>
      </c>
      <c r="U2559" s="22">
        <f t="shared" si="195"/>
        <v>1104289.06</v>
      </c>
      <c r="V2559" s="23">
        <f t="shared" si="196"/>
        <v>-0.39053342463455792</v>
      </c>
      <c r="W2559" s="24">
        <f>Parametros!$B$4*H2559+Parametros!$B$5*K2559*100+Parametros!$B$6*P2559+Parametros!$B$7*(1-L2559)*100</f>
        <v>84.165000000000006</v>
      </c>
      <c r="X2559" s="16">
        <f>INDEX('Tasa Referencia'!$B$2:$B$37,MATCH(B2559,'Tasa Referencia'!$A$2:$A$37,0))</f>
        <v>0.11409999999999999</v>
      </c>
      <c r="Y2559" s="16">
        <f>INDEX('Catalogo Proveedores'!$N$2:$N$101,MATCH(A2559,'Catalogo Proveedores'!$A$2:$A$101,0))</f>
        <v>3.15E-2</v>
      </c>
      <c r="Z2559" s="14">
        <v>1.9499999999999999E-3</v>
      </c>
      <c r="AA2559" s="16">
        <f t="shared" si="197"/>
        <v>0.14755000000000001</v>
      </c>
      <c r="AB2559" s="25">
        <f t="shared" si="198"/>
        <v>1.1535125240705435E-2</v>
      </c>
      <c r="AC2559" s="23">
        <f t="shared" si="199"/>
        <v>-0.40206854987526336</v>
      </c>
    </row>
    <row r="2560" spans="1:29" x14ac:dyDescent="0.3">
      <c r="A2560" s="4" t="s">
        <v>219</v>
      </c>
      <c r="B2560" s="18">
        <v>44986</v>
      </c>
      <c r="C2560" s="4" t="s">
        <v>279</v>
      </c>
      <c r="D2560" s="4">
        <v>3</v>
      </c>
      <c r="E2560" s="15">
        <v>817551.86</v>
      </c>
      <c r="F2560" s="19">
        <v>1</v>
      </c>
      <c r="G2560" s="20">
        <v>0</v>
      </c>
      <c r="H2560" s="4">
        <v>88.9</v>
      </c>
      <c r="I2560" s="4">
        <v>5</v>
      </c>
      <c r="J2560" s="4">
        <v>1</v>
      </c>
      <c r="K2560" s="21">
        <v>0.7923</v>
      </c>
      <c r="L2560" s="21">
        <v>3.2399999999999998E-2</v>
      </c>
      <c r="M2560" s="4">
        <v>0</v>
      </c>
      <c r="N2560" s="4">
        <v>0</v>
      </c>
      <c r="O2560" s="4">
        <v>0</v>
      </c>
      <c r="P2560" s="4">
        <v>78.900000000000006</v>
      </c>
      <c r="Q2560" s="15">
        <v>0</v>
      </c>
      <c r="R2560" s="15">
        <v>16106.07</v>
      </c>
      <c r="S2560" s="15">
        <v>9587.82</v>
      </c>
      <c r="T2560" s="15">
        <v>832067.2</v>
      </c>
      <c r="U2560" s="22">
        <f t="shared" si="195"/>
        <v>824070.11</v>
      </c>
      <c r="V2560" s="23">
        <f t="shared" si="196"/>
        <v>9.6111107372096483E-3</v>
      </c>
      <c r="W2560" s="24">
        <f>Parametros!$B$4*H2560+Parametros!$B$5*K2560*100+Parametros!$B$6*P2560+Parametros!$B$7*(1-L2560)*100</f>
        <v>85.177999999999997</v>
      </c>
      <c r="X2560" s="16">
        <f>INDEX('Tasa Referencia'!$B$2:$B$37,MATCH(B2560,'Tasa Referencia'!$A$2:$A$37,0))</f>
        <v>0.114</v>
      </c>
      <c r="Y2560" s="16">
        <f>INDEX('Catalogo Proveedores'!$N$2:$N$101,MATCH(A2560,'Catalogo Proveedores'!$A$2:$A$101,0))</f>
        <v>3.15E-2</v>
      </c>
      <c r="Z2560" s="14">
        <v>-1.83E-3</v>
      </c>
      <c r="AA2560" s="16">
        <f t="shared" si="197"/>
        <v>0.14367000000000002</v>
      </c>
      <c r="AB2560" s="25">
        <f t="shared" si="198"/>
        <v>1.1249672786463938E-2</v>
      </c>
      <c r="AC2560" s="23">
        <f t="shared" si="199"/>
        <v>-1.6385620492542895E-3</v>
      </c>
    </row>
    <row r="2561" spans="1:29" x14ac:dyDescent="0.3">
      <c r="A2561" s="4" t="s">
        <v>219</v>
      </c>
      <c r="B2561" s="18">
        <v>45017</v>
      </c>
      <c r="C2561" s="4" t="s">
        <v>279</v>
      </c>
      <c r="D2561" s="4">
        <v>4</v>
      </c>
      <c r="E2561" s="15">
        <v>791395.66</v>
      </c>
      <c r="F2561" s="19">
        <v>1</v>
      </c>
      <c r="G2561" s="20">
        <v>0</v>
      </c>
      <c r="H2561" s="4">
        <v>83.6</v>
      </c>
      <c r="I2561" s="4">
        <v>7</v>
      </c>
      <c r="J2561" s="4">
        <v>1</v>
      </c>
      <c r="K2561" s="21">
        <v>0.82330000000000003</v>
      </c>
      <c r="L2561" s="21">
        <v>5.6099999999999997E-2</v>
      </c>
      <c r="M2561" s="4">
        <v>1</v>
      </c>
      <c r="N2561" s="4">
        <v>0</v>
      </c>
      <c r="O2561" s="4">
        <v>0</v>
      </c>
      <c r="P2561" s="4">
        <v>77.8</v>
      </c>
      <c r="Q2561" s="15">
        <v>23249.61</v>
      </c>
      <c r="R2561" s="15">
        <v>26698.68</v>
      </c>
      <c r="S2561" s="15">
        <v>14911.29</v>
      </c>
      <c r="T2561" s="15">
        <v>811421.27</v>
      </c>
      <c r="U2561" s="22">
        <f t="shared" si="195"/>
        <v>826432.66</v>
      </c>
      <c r="V2561" s="23">
        <f t="shared" si="196"/>
        <v>-1.8500118933288515E-2</v>
      </c>
      <c r="W2561" s="24">
        <f>Parametros!$B$4*H2561+Parametros!$B$5*K2561*100+Parametros!$B$6*P2561+Parametros!$B$7*(1-L2561)*100</f>
        <v>83.677499999999995</v>
      </c>
      <c r="X2561" s="16">
        <f>INDEX('Tasa Referencia'!$B$2:$B$37,MATCH(B2561,'Tasa Referencia'!$A$2:$A$37,0))</f>
        <v>0.1119</v>
      </c>
      <c r="Y2561" s="16">
        <f>INDEX('Catalogo Proveedores'!$N$2:$N$101,MATCH(A2561,'Catalogo Proveedores'!$A$2:$A$101,0))</f>
        <v>3.15E-2</v>
      </c>
      <c r="Z2561" s="14">
        <v>2.8800000000000002E-3</v>
      </c>
      <c r="AA2561" s="16">
        <f t="shared" si="197"/>
        <v>0.14627999999999999</v>
      </c>
      <c r="AB2561" s="25">
        <f t="shared" si="198"/>
        <v>1.1441788589004132E-2</v>
      </c>
      <c r="AC2561" s="23">
        <f t="shared" si="199"/>
        <v>-2.9941907522292647E-2</v>
      </c>
    </row>
    <row r="2562" spans="1:29" x14ac:dyDescent="0.3">
      <c r="A2562" s="4" t="s">
        <v>219</v>
      </c>
      <c r="B2562" s="18">
        <v>45047</v>
      </c>
      <c r="C2562" s="4" t="s">
        <v>279</v>
      </c>
      <c r="D2562" s="4">
        <v>5</v>
      </c>
      <c r="E2562" s="15">
        <v>883384.62</v>
      </c>
      <c r="F2562" s="19">
        <v>1.0316000000000001</v>
      </c>
      <c r="G2562" s="20">
        <v>3.1600000000000003E-2</v>
      </c>
      <c r="H2562" s="4">
        <v>86.9</v>
      </c>
      <c r="I2562" s="4">
        <v>5</v>
      </c>
      <c r="J2562" s="4">
        <v>0</v>
      </c>
      <c r="K2562" s="21">
        <v>0.90649999999999997</v>
      </c>
      <c r="L2562" s="21">
        <v>6.6100000000000006E-2</v>
      </c>
      <c r="M2562" s="4">
        <v>0</v>
      </c>
      <c r="N2562" s="4">
        <v>0</v>
      </c>
      <c r="O2562" s="4">
        <v>0</v>
      </c>
      <c r="P2562" s="4">
        <v>82.9</v>
      </c>
      <c r="Q2562" s="15">
        <v>0</v>
      </c>
      <c r="R2562" s="15">
        <v>25663.58</v>
      </c>
      <c r="S2562" s="15">
        <v>17529.07</v>
      </c>
      <c r="T2562" s="15">
        <v>950895.73</v>
      </c>
      <c r="U2562" s="22">
        <f t="shared" ref="U2562:U2625" si="200">E2562+Q2562+R2562-S2562</f>
        <v>891519.13</v>
      </c>
      <c r="V2562" s="23">
        <f t="shared" ref="V2562:V2625" si="201">IF(T2562=0,0,(T2562-U2562)/T2562)</f>
        <v>6.2442808529595543E-2</v>
      </c>
      <c r="W2562" s="24">
        <f>Parametros!$B$4*H2562+Parametros!$B$5*K2562*100+Parametros!$B$6*P2562+Parametros!$B$7*(1-L2562)*100</f>
        <v>88.198499999999996</v>
      </c>
      <c r="X2562" s="16">
        <f>INDEX('Tasa Referencia'!$B$2:$B$37,MATCH(B2562,'Tasa Referencia'!$A$2:$A$37,0))</f>
        <v>0.11210000000000001</v>
      </c>
      <c r="Y2562" s="16">
        <f>INDEX('Catalogo Proveedores'!$N$2:$N$101,MATCH(A2562,'Catalogo Proveedores'!$A$2:$A$101,0))</f>
        <v>3.15E-2</v>
      </c>
      <c r="Z2562" s="14">
        <v>1.6800000000000001E-3</v>
      </c>
      <c r="AA2562" s="16">
        <f t="shared" ref="AA2562:AA2625" si="202">X2562+Y2562+Z2562</f>
        <v>0.14527999999999999</v>
      </c>
      <c r="AB2562" s="25">
        <f t="shared" ref="AB2562:AB2625" si="203">(1+AA2562)^(1/12)-1</f>
        <v>1.1368228432584893E-2</v>
      </c>
      <c r="AC2562" s="23">
        <f t="shared" ref="AC2562:AC2625" si="204">V2562-AB2562</f>
        <v>5.1074580097010651E-2</v>
      </c>
    </row>
    <row r="2563" spans="1:29" x14ac:dyDescent="0.3">
      <c r="A2563" s="4" t="s">
        <v>219</v>
      </c>
      <c r="B2563" s="18">
        <v>45078</v>
      </c>
      <c r="C2563" s="4" t="s">
        <v>279</v>
      </c>
      <c r="D2563" s="4">
        <v>6</v>
      </c>
      <c r="E2563" s="15">
        <v>939561.26</v>
      </c>
      <c r="F2563" s="19">
        <v>1.0316000000000001</v>
      </c>
      <c r="G2563" s="20">
        <v>0</v>
      </c>
      <c r="H2563" s="4">
        <v>86.1</v>
      </c>
      <c r="I2563" s="4">
        <v>7</v>
      </c>
      <c r="J2563" s="4">
        <v>1</v>
      </c>
      <c r="K2563" s="21">
        <v>0.91080000000000005</v>
      </c>
      <c r="L2563" s="21">
        <v>7.6899999999999996E-2</v>
      </c>
      <c r="M2563" s="4">
        <v>1</v>
      </c>
      <c r="N2563" s="4">
        <v>0</v>
      </c>
      <c r="O2563" s="4">
        <v>0</v>
      </c>
      <c r="P2563" s="4">
        <v>82.7</v>
      </c>
      <c r="Q2563" s="15">
        <v>14585.57</v>
      </c>
      <c r="R2563" s="15">
        <v>28130.720000000001</v>
      </c>
      <c r="S2563" s="15">
        <v>23549.02</v>
      </c>
      <c r="T2563" s="15">
        <v>965796.51</v>
      </c>
      <c r="U2563" s="22">
        <f t="shared" si="200"/>
        <v>958728.52999999991</v>
      </c>
      <c r="V2563" s="23">
        <f t="shared" si="201"/>
        <v>7.318291096330528E-3</v>
      </c>
      <c r="W2563" s="24">
        <f>Parametros!$B$4*H2563+Parametros!$B$5*K2563*100+Parametros!$B$6*P2563+Parametros!$B$7*(1-L2563)*100</f>
        <v>87.845500000000001</v>
      </c>
      <c r="X2563" s="16">
        <f>INDEX('Tasa Referencia'!$B$2:$B$37,MATCH(B2563,'Tasa Referencia'!$A$2:$A$37,0))</f>
        <v>0.1119</v>
      </c>
      <c r="Y2563" s="16">
        <f>INDEX('Catalogo Proveedores'!$N$2:$N$101,MATCH(A2563,'Catalogo Proveedores'!$A$2:$A$101,0))</f>
        <v>3.15E-2</v>
      </c>
      <c r="Z2563" s="14">
        <v>1.3799999999999999E-3</v>
      </c>
      <c r="AA2563" s="16">
        <f t="shared" si="202"/>
        <v>0.14477999999999999</v>
      </c>
      <c r="AB2563" s="25">
        <f t="shared" si="203"/>
        <v>1.1331426272986667E-2</v>
      </c>
      <c r="AC2563" s="23">
        <f t="shared" si="204"/>
        <v>-4.0131351766561386E-3</v>
      </c>
    </row>
    <row r="2564" spans="1:29" x14ac:dyDescent="0.3">
      <c r="A2564" s="4" t="s">
        <v>219</v>
      </c>
      <c r="B2564" s="18">
        <v>45108</v>
      </c>
      <c r="C2564" s="4" t="s">
        <v>279</v>
      </c>
      <c r="D2564" s="4">
        <v>7</v>
      </c>
      <c r="E2564" s="15">
        <v>878023.31</v>
      </c>
      <c r="F2564" s="19">
        <v>1.0316000000000001</v>
      </c>
      <c r="G2564" s="20">
        <v>0</v>
      </c>
      <c r="H2564" s="4">
        <v>87.2</v>
      </c>
      <c r="I2564" s="4">
        <v>7</v>
      </c>
      <c r="J2564" s="4">
        <v>0</v>
      </c>
      <c r="K2564" s="21">
        <v>0.92969999999999997</v>
      </c>
      <c r="L2564" s="21">
        <v>3.4200000000000001E-2</v>
      </c>
      <c r="M2564" s="4">
        <v>1</v>
      </c>
      <c r="N2564" s="4">
        <v>1</v>
      </c>
      <c r="O2564" s="4">
        <v>15.6</v>
      </c>
      <c r="P2564" s="4">
        <v>83.6</v>
      </c>
      <c r="Q2564" s="15">
        <v>54606.69</v>
      </c>
      <c r="R2564" s="15">
        <v>16035.9</v>
      </c>
      <c r="S2564" s="15">
        <v>9000.25</v>
      </c>
      <c r="T2564" s="15">
        <v>937216.17</v>
      </c>
      <c r="U2564" s="22">
        <f t="shared" si="200"/>
        <v>939665.65</v>
      </c>
      <c r="V2564" s="23">
        <f t="shared" si="201"/>
        <v>-2.6135699301901515E-3</v>
      </c>
      <c r="W2564" s="24">
        <f>Parametros!$B$4*H2564+Parametros!$B$5*K2564*100+Parametros!$B$6*P2564+Parametros!$B$7*(1-L2564)*100</f>
        <v>89.617999999999995</v>
      </c>
      <c r="X2564" s="16">
        <f>INDEX('Tasa Referencia'!$B$2:$B$37,MATCH(B2564,'Tasa Referencia'!$A$2:$A$37,0))</f>
        <v>0.1132</v>
      </c>
      <c r="Y2564" s="16">
        <f>INDEX('Catalogo Proveedores'!$N$2:$N$101,MATCH(A2564,'Catalogo Proveedores'!$A$2:$A$101,0))</f>
        <v>3.15E-2</v>
      </c>
      <c r="Z2564" s="14">
        <v>2.97E-3</v>
      </c>
      <c r="AA2564" s="16">
        <f t="shared" si="202"/>
        <v>0.14767</v>
      </c>
      <c r="AB2564" s="25">
        <f t="shared" si="203"/>
        <v>1.1543939555091809E-2</v>
      </c>
      <c r="AC2564" s="23">
        <f t="shared" si="204"/>
        <v>-1.4157509485281961E-2</v>
      </c>
    </row>
    <row r="2565" spans="1:29" x14ac:dyDescent="0.3">
      <c r="A2565" s="4" t="s">
        <v>219</v>
      </c>
      <c r="B2565" s="18">
        <v>45139</v>
      </c>
      <c r="C2565" s="4" t="s">
        <v>279</v>
      </c>
      <c r="D2565" s="4">
        <v>8</v>
      </c>
      <c r="E2565" s="15">
        <v>861403.32</v>
      </c>
      <c r="F2565" s="19">
        <v>1.0316000000000001</v>
      </c>
      <c r="G2565" s="20">
        <v>0</v>
      </c>
      <c r="H2565" s="4">
        <v>88.6</v>
      </c>
      <c r="I2565" s="4">
        <v>5</v>
      </c>
      <c r="J2565" s="4">
        <v>0</v>
      </c>
      <c r="K2565" s="21">
        <v>0.92849999999999999</v>
      </c>
      <c r="L2565" s="21">
        <v>4.9599999999999998E-2</v>
      </c>
      <c r="M2565" s="4">
        <v>1</v>
      </c>
      <c r="N2565" s="4">
        <v>0</v>
      </c>
      <c r="O2565" s="4">
        <v>0</v>
      </c>
      <c r="P2565" s="4">
        <v>78.599999999999994</v>
      </c>
      <c r="Q2565" s="15">
        <v>7542.48</v>
      </c>
      <c r="R2565" s="15">
        <v>16356.81</v>
      </c>
      <c r="S2565" s="15">
        <v>12808.88</v>
      </c>
      <c r="T2565" s="15">
        <v>918485.57</v>
      </c>
      <c r="U2565" s="22">
        <f t="shared" si="200"/>
        <v>872493.73</v>
      </c>
      <c r="V2565" s="23">
        <f t="shared" si="201"/>
        <v>5.0073557497479215E-2</v>
      </c>
      <c r="W2565" s="24">
        <f>Parametros!$B$4*H2565+Parametros!$B$5*K2565*100+Parametros!$B$6*P2565+Parametros!$B$7*(1-L2565)*100</f>
        <v>88.840999999999994</v>
      </c>
      <c r="X2565" s="16">
        <f>INDEX('Tasa Referencia'!$B$2:$B$37,MATCH(B2565,'Tasa Referencia'!$A$2:$A$37,0))</f>
        <v>0.1124</v>
      </c>
      <c r="Y2565" s="16">
        <f>INDEX('Catalogo Proveedores'!$N$2:$N$101,MATCH(A2565,'Catalogo Proveedores'!$A$2:$A$101,0))</f>
        <v>3.15E-2</v>
      </c>
      <c r="Z2565" s="14">
        <v>6.3000000000000003E-4</v>
      </c>
      <c r="AA2565" s="16">
        <f t="shared" si="202"/>
        <v>0.14452999999999999</v>
      </c>
      <c r="AB2565" s="25">
        <f t="shared" si="203"/>
        <v>1.1313019667449131E-2</v>
      </c>
      <c r="AC2565" s="23">
        <f t="shared" si="204"/>
        <v>3.8760537830030084E-2</v>
      </c>
    </row>
    <row r="2566" spans="1:29" x14ac:dyDescent="0.3">
      <c r="A2566" s="4" t="s">
        <v>219</v>
      </c>
      <c r="B2566" s="18">
        <v>45170</v>
      </c>
      <c r="C2566" s="4" t="s">
        <v>279</v>
      </c>
      <c r="D2566" s="4">
        <v>9</v>
      </c>
      <c r="E2566" s="15">
        <v>891791.23</v>
      </c>
      <c r="F2566" s="19">
        <v>1.0316000000000001</v>
      </c>
      <c r="G2566" s="20">
        <v>0</v>
      </c>
      <c r="H2566" s="4">
        <v>91.1</v>
      </c>
      <c r="I2566" s="4">
        <v>11</v>
      </c>
      <c r="J2566" s="4">
        <v>1</v>
      </c>
      <c r="K2566" s="21">
        <v>0.91739999999999999</v>
      </c>
      <c r="L2566" s="21">
        <v>2.3300000000000001E-2</v>
      </c>
      <c r="M2566" s="4">
        <v>0</v>
      </c>
      <c r="N2566" s="4">
        <v>0</v>
      </c>
      <c r="O2566" s="4">
        <v>0</v>
      </c>
      <c r="P2566" s="4">
        <v>78</v>
      </c>
      <c r="Q2566" s="15">
        <v>0</v>
      </c>
      <c r="R2566" s="15">
        <v>7497.86</v>
      </c>
      <c r="S2566" s="15">
        <v>8029.43</v>
      </c>
      <c r="T2566" s="15">
        <v>934304.06</v>
      </c>
      <c r="U2566" s="22">
        <f t="shared" si="200"/>
        <v>891259.65999999992</v>
      </c>
      <c r="V2566" s="23">
        <f t="shared" si="201"/>
        <v>4.6071083111851333E-2</v>
      </c>
      <c r="W2566" s="24">
        <f>Parametros!$B$4*H2566+Parametros!$B$5*K2566*100+Parametros!$B$6*P2566+Parametros!$B$7*(1-L2566)*100</f>
        <v>89.657499999999985</v>
      </c>
      <c r="X2566" s="16">
        <f>INDEX('Tasa Referencia'!$B$2:$B$37,MATCH(B2566,'Tasa Referencia'!$A$2:$A$37,0))</f>
        <v>0.1134</v>
      </c>
      <c r="Y2566" s="16">
        <f>INDEX('Catalogo Proveedores'!$N$2:$N$101,MATCH(A2566,'Catalogo Proveedores'!$A$2:$A$101,0))</f>
        <v>3.15E-2</v>
      </c>
      <c r="Z2566" s="14">
        <v>5.1500000000000001E-3</v>
      </c>
      <c r="AA2566" s="16">
        <f t="shared" si="202"/>
        <v>0.15004999999999999</v>
      </c>
      <c r="AB2566" s="25">
        <f t="shared" si="203"/>
        <v>1.1718582480565232E-2</v>
      </c>
      <c r="AC2566" s="23">
        <f t="shared" si="204"/>
        <v>3.4352500631286101E-2</v>
      </c>
    </row>
    <row r="2567" spans="1:29" x14ac:dyDescent="0.3">
      <c r="A2567" s="4" t="s">
        <v>219</v>
      </c>
      <c r="B2567" s="18">
        <v>45200</v>
      </c>
      <c r="C2567" s="4" t="s">
        <v>279</v>
      </c>
      <c r="D2567" s="4">
        <v>10</v>
      </c>
      <c r="E2567" s="15">
        <v>890939.01</v>
      </c>
      <c r="F2567" s="19">
        <v>1.0316000000000001</v>
      </c>
      <c r="G2567" s="20">
        <v>0</v>
      </c>
      <c r="H2567" s="4">
        <v>91</v>
      </c>
      <c r="I2567" s="4">
        <v>6</v>
      </c>
      <c r="J2567" s="4">
        <v>1</v>
      </c>
      <c r="K2567" s="21">
        <v>0.91020000000000001</v>
      </c>
      <c r="L2567" s="21">
        <v>2.81E-2</v>
      </c>
      <c r="M2567" s="4">
        <v>0</v>
      </c>
      <c r="N2567" s="4">
        <v>0</v>
      </c>
      <c r="O2567" s="4">
        <v>0</v>
      </c>
      <c r="P2567" s="4">
        <v>80.3</v>
      </c>
      <c r="Q2567" s="15">
        <v>0</v>
      </c>
      <c r="R2567" s="15">
        <v>8229.2099999999991</v>
      </c>
      <c r="S2567" s="15">
        <v>9285.5499999999993</v>
      </c>
      <c r="T2567" s="15">
        <v>966447.76</v>
      </c>
      <c r="U2567" s="22">
        <f t="shared" si="200"/>
        <v>889882.66999999993</v>
      </c>
      <c r="V2567" s="23">
        <f t="shared" si="201"/>
        <v>7.9223206022020362E-2</v>
      </c>
      <c r="W2567" s="24">
        <f>Parametros!$B$4*H2567+Parametros!$B$5*K2567*100+Parametros!$B$6*P2567+Parametros!$B$7*(1-L2567)*100</f>
        <v>89.794499999999999</v>
      </c>
      <c r="X2567" s="16">
        <f>INDEX('Tasa Referencia'!$B$2:$B$37,MATCH(B2567,'Tasa Referencia'!$A$2:$A$37,0))</f>
        <v>0.1103</v>
      </c>
      <c r="Y2567" s="16">
        <f>INDEX('Catalogo Proveedores'!$N$2:$N$101,MATCH(A2567,'Catalogo Proveedores'!$A$2:$A$101,0))</f>
        <v>3.15E-2</v>
      </c>
      <c r="Z2567" s="14">
        <v>5.8900000000000003E-3</v>
      </c>
      <c r="AA2567" s="16">
        <f t="shared" si="202"/>
        <v>0.14768999999999999</v>
      </c>
      <c r="AB2567" s="25">
        <f t="shared" si="203"/>
        <v>1.1545408525353684E-2</v>
      </c>
      <c r="AC2567" s="23">
        <f t="shared" si="204"/>
        <v>6.7677797496666678E-2</v>
      </c>
    </row>
    <row r="2568" spans="1:29" x14ac:dyDescent="0.3">
      <c r="A2568" s="4" t="s">
        <v>219</v>
      </c>
      <c r="B2568" s="18">
        <v>45231</v>
      </c>
      <c r="C2568" s="4" t="s">
        <v>279</v>
      </c>
      <c r="D2568" s="4">
        <v>11</v>
      </c>
      <c r="E2568" s="15">
        <v>754976.01</v>
      </c>
      <c r="F2568" s="19">
        <v>1.0316000000000001</v>
      </c>
      <c r="G2568" s="20">
        <v>0</v>
      </c>
      <c r="H2568" s="4">
        <v>89.4</v>
      </c>
      <c r="I2568" s="4">
        <v>9</v>
      </c>
      <c r="J2568" s="4">
        <v>1</v>
      </c>
      <c r="K2568" s="21">
        <v>0.9395</v>
      </c>
      <c r="L2568" s="21">
        <v>3.78E-2</v>
      </c>
      <c r="M2568" s="4">
        <v>1</v>
      </c>
      <c r="N2568" s="4">
        <v>0</v>
      </c>
      <c r="O2568" s="4">
        <v>0</v>
      </c>
      <c r="P2568" s="4">
        <v>82.3</v>
      </c>
      <c r="Q2568" s="15">
        <v>13239.84</v>
      </c>
      <c r="R2568" s="15">
        <v>17904.96</v>
      </c>
      <c r="S2568" s="15">
        <v>10065.790000000001</v>
      </c>
      <c r="T2568" s="15">
        <v>793267.79</v>
      </c>
      <c r="U2568" s="22">
        <f t="shared" si="200"/>
        <v>776055.0199999999</v>
      </c>
      <c r="V2568" s="23">
        <f t="shared" si="201"/>
        <v>2.1698561591666461E-2</v>
      </c>
      <c r="W2568" s="24">
        <f>Parametros!$B$4*H2568+Parametros!$B$5*K2568*100+Parametros!$B$6*P2568+Parametros!$B$7*(1-L2568)*100</f>
        <v>90.367999999999995</v>
      </c>
      <c r="X2568" s="16">
        <f>INDEX('Tasa Referencia'!$B$2:$B$37,MATCH(B2568,'Tasa Referencia'!$A$2:$A$37,0))</f>
        <v>0.1144</v>
      </c>
      <c r="Y2568" s="16">
        <f>INDEX('Catalogo Proveedores'!$N$2:$N$101,MATCH(A2568,'Catalogo Proveedores'!$A$2:$A$101,0))</f>
        <v>3.15E-2</v>
      </c>
      <c r="Z2568" s="14">
        <v>1.095E-2</v>
      </c>
      <c r="AA2568" s="16">
        <f t="shared" si="202"/>
        <v>0.15684999999999999</v>
      </c>
      <c r="AB2568" s="25">
        <f t="shared" si="203"/>
        <v>1.221574291942118E-2</v>
      </c>
      <c r="AC2568" s="23">
        <f t="shared" si="204"/>
        <v>9.4828186722452808E-3</v>
      </c>
    </row>
    <row r="2569" spans="1:29" x14ac:dyDescent="0.3">
      <c r="A2569" s="4" t="s">
        <v>219</v>
      </c>
      <c r="B2569" s="18">
        <v>45261</v>
      </c>
      <c r="C2569" s="4" t="s">
        <v>279</v>
      </c>
      <c r="D2569" s="4">
        <v>12</v>
      </c>
      <c r="E2569" s="15">
        <v>756384.42</v>
      </c>
      <c r="F2569" s="19">
        <v>1.0316000000000001</v>
      </c>
      <c r="G2569" s="20">
        <v>0</v>
      </c>
      <c r="H2569" s="4">
        <v>87.7</v>
      </c>
      <c r="I2569" s="4">
        <v>9</v>
      </c>
      <c r="J2569" s="4">
        <v>1</v>
      </c>
      <c r="K2569" s="21">
        <v>0.9042</v>
      </c>
      <c r="L2569" s="21">
        <v>3.4500000000000003E-2</v>
      </c>
      <c r="M2569" s="4">
        <v>1</v>
      </c>
      <c r="N2569" s="4">
        <v>0</v>
      </c>
      <c r="O2569" s="4">
        <v>0</v>
      </c>
      <c r="P2569" s="4">
        <v>80.900000000000006</v>
      </c>
      <c r="Q2569" s="15">
        <v>12492.77</v>
      </c>
      <c r="R2569" s="15">
        <v>15150.81</v>
      </c>
      <c r="S2569" s="15">
        <v>9342.99</v>
      </c>
      <c r="T2569" s="15">
        <v>781547.41</v>
      </c>
      <c r="U2569" s="22">
        <f t="shared" si="200"/>
        <v>774685.01000000013</v>
      </c>
      <c r="V2569" s="23">
        <f t="shared" si="201"/>
        <v>8.7805293859267042E-3</v>
      </c>
      <c r="W2569" s="24">
        <f>Parametros!$B$4*H2569+Parametros!$B$5*K2569*100+Parametros!$B$6*P2569+Parametros!$B$7*(1-L2569)*100</f>
        <v>88.483500000000006</v>
      </c>
      <c r="X2569" s="16">
        <f>INDEX('Tasa Referencia'!$B$2:$B$37,MATCH(B2569,'Tasa Referencia'!$A$2:$A$37,0))</f>
        <v>0.1124</v>
      </c>
      <c r="Y2569" s="16">
        <f>INDEX('Catalogo Proveedores'!$N$2:$N$101,MATCH(A2569,'Catalogo Proveedores'!$A$2:$A$101,0))</f>
        <v>3.15E-2</v>
      </c>
      <c r="Z2569" s="14">
        <v>4.0099999999999997E-3</v>
      </c>
      <c r="AA2569" s="16">
        <f t="shared" si="202"/>
        <v>0.14790999999999999</v>
      </c>
      <c r="AB2569" s="25">
        <f t="shared" si="203"/>
        <v>1.1561565649695682E-2</v>
      </c>
      <c r="AC2569" s="23">
        <f t="shared" si="204"/>
        <v>-2.7810362637689778E-3</v>
      </c>
    </row>
    <row r="2570" spans="1:29" x14ac:dyDescent="0.3">
      <c r="A2570" s="4" t="s">
        <v>219</v>
      </c>
      <c r="B2570" s="18">
        <v>45292</v>
      </c>
      <c r="C2570" s="4" t="s">
        <v>281</v>
      </c>
      <c r="D2570" s="4">
        <v>1</v>
      </c>
      <c r="E2570" s="15">
        <v>850083.69</v>
      </c>
      <c r="F2570" s="19">
        <v>1.0316000000000001</v>
      </c>
      <c r="G2570" s="20">
        <v>0</v>
      </c>
      <c r="H2570" s="4">
        <v>85.9</v>
      </c>
      <c r="I2570" s="4">
        <v>9</v>
      </c>
      <c r="J2570" s="4">
        <v>1</v>
      </c>
      <c r="K2570" s="21">
        <v>0.87439999999999996</v>
      </c>
      <c r="L2570" s="21">
        <v>3.1E-2</v>
      </c>
      <c r="M2570" s="4">
        <v>3</v>
      </c>
      <c r="N2570" s="4">
        <v>0</v>
      </c>
      <c r="O2570" s="4">
        <v>0</v>
      </c>
      <c r="P2570" s="4">
        <v>85.8</v>
      </c>
      <c r="Q2570" s="15">
        <v>26255.13</v>
      </c>
      <c r="R2570" s="15">
        <v>13613.82</v>
      </c>
      <c r="S2570" s="15">
        <v>9593.43</v>
      </c>
      <c r="T2570" s="15">
        <v>850395.48</v>
      </c>
      <c r="U2570" s="22">
        <f t="shared" si="200"/>
        <v>880359.20999999985</v>
      </c>
      <c r="V2570" s="23">
        <f t="shared" si="201"/>
        <v>-3.5235053224882927E-2</v>
      </c>
      <c r="W2570" s="24">
        <f>Parametros!$B$4*H2570+Parametros!$B$5*K2570*100+Parametros!$B$6*P2570+Parametros!$B$7*(1-L2570)*100</f>
        <v>87.99199999999999</v>
      </c>
      <c r="X2570" s="16">
        <f>INDEX('Tasa Referencia'!$B$2:$B$37,MATCH(B2570,'Tasa Referencia'!$A$2:$A$37,0))</f>
        <v>0.1133</v>
      </c>
      <c r="Y2570" s="16">
        <f>INDEX('Catalogo Proveedores'!$N$2:$N$101,MATCH(A2570,'Catalogo Proveedores'!$A$2:$A$101,0))</f>
        <v>3.15E-2</v>
      </c>
      <c r="Z2570" s="14">
        <v>3.4499999999999999E-3</v>
      </c>
      <c r="AA2570" s="16">
        <f t="shared" si="202"/>
        <v>0.14824999999999999</v>
      </c>
      <c r="AB2570" s="25">
        <f t="shared" si="203"/>
        <v>1.1586530168630427E-2</v>
      </c>
      <c r="AC2570" s="23">
        <f t="shared" si="204"/>
        <v>-4.6821583393513354E-2</v>
      </c>
    </row>
    <row r="2571" spans="1:29" x14ac:dyDescent="0.3">
      <c r="A2571" s="4" t="s">
        <v>219</v>
      </c>
      <c r="B2571" s="18">
        <v>45323</v>
      </c>
      <c r="C2571" s="4" t="s">
        <v>281</v>
      </c>
      <c r="D2571" s="4">
        <v>2</v>
      </c>
      <c r="E2571" s="15">
        <v>854495.32</v>
      </c>
      <c r="F2571" s="19">
        <v>1.0666</v>
      </c>
      <c r="G2571" s="20">
        <v>3.39E-2</v>
      </c>
      <c r="H2571" s="4">
        <v>85.7</v>
      </c>
      <c r="I2571" s="4">
        <v>7</v>
      </c>
      <c r="J2571" s="4">
        <v>1</v>
      </c>
      <c r="K2571" s="21">
        <v>0.84460000000000002</v>
      </c>
      <c r="L2571" s="21">
        <v>3.0700000000000002E-2</v>
      </c>
      <c r="M2571" s="4">
        <v>1</v>
      </c>
      <c r="N2571" s="4">
        <v>0</v>
      </c>
      <c r="O2571" s="4">
        <v>0</v>
      </c>
      <c r="P2571" s="4">
        <v>80.900000000000006</v>
      </c>
      <c r="Q2571" s="15">
        <v>3475.42</v>
      </c>
      <c r="R2571" s="15">
        <v>17986.900000000001</v>
      </c>
      <c r="S2571" s="15">
        <v>9578.25</v>
      </c>
      <c r="T2571" s="15">
        <v>872036.55</v>
      </c>
      <c r="U2571" s="22">
        <f t="shared" si="200"/>
        <v>866379.39</v>
      </c>
      <c r="V2571" s="23">
        <f t="shared" si="201"/>
        <v>6.4872968913975365E-3</v>
      </c>
      <c r="W2571" s="24">
        <f>Parametros!$B$4*H2571+Parametros!$B$5*K2571*100+Parametros!$B$6*P2571+Parametros!$B$7*(1-L2571)*100</f>
        <v>86.052500000000009</v>
      </c>
      <c r="X2571" s="16">
        <f>INDEX('Tasa Referencia'!$B$2:$B$37,MATCH(B2571,'Tasa Referencia'!$A$2:$A$37,0))</f>
        <v>0.1123</v>
      </c>
      <c r="Y2571" s="16">
        <f>INDEX('Catalogo Proveedores'!$N$2:$N$101,MATCH(A2571,'Catalogo Proveedores'!$A$2:$A$101,0))</f>
        <v>3.15E-2</v>
      </c>
      <c r="Z2571" s="14">
        <v>1.9499999999999999E-3</v>
      </c>
      <c r="AA2571" s="16">
        <f t="shared" si="202"/>
        <v>0.14574999999999999</v>
      </c>
      <c r="AB2571" s="25">
        <f t="shared" si="203"/>
        <v>1.1402809036100026E-2</v>
      </c>
      <c r="AC2571" s="23">
        <f t="shared" si="204"/>
        <v>-4.9155121447024891E-3</v>
      </c>
    </row>
    <row r="2572" spans="1:29" x14ac:dyDescent="0.3">
      <c r="A2572" s="4" t="s">
        <v>219</v>
      </c>
      <c r="B2572" s="18">
        <v>45352</v>
      </c>
      <c r="C2572" s="4" t="s">
        <v>281</v>
      </c>
      <c r="D2572" s="4">
        <v>3</v>
      </c>
      <c r="E2572" s="15">
        <v>952570</v>
      </c>
      <c r="F2572" s="19">
        <v>1.0666</v>
      </c>
      <c r="G2572" s="20">
        <v>0</v>
      </c>
      <c r="H2572" s="4">
        <v>84.7</v>
      </c>
      <c r="I2572" s="4">
        <v>4</v>
      </c>
      <c r="J2572" s="4">
        <v>1</v>
      </c>
      <c r="K2572" s="21">
        <v>0.86219999999999997</v>
      </c>
      <c r="L2572" s="21">
        <v>7.0300000000000001E-2</v>
      </c>
      <c r="M2572" s="4">
        <v>0</v>
      </c>
      <c r="N2572" s="4">
        <v>0</v>
      </c>
      <c r="O2572" s="4">
        <v>0</v>
      </c>
      <c r="P2572" s="4">
        <v>83.5</v>
      </c>
      <c r="Q2572" s="15">
        <v>0</v>
      </c>
      <c r="R2572" s="15">
        <v>24203</v>
      </c>
      <c r="S2572" s="15">
        <v>21985.11</v>
      </c>
      <c r="T2572" s="15">
        <v>1028189.82</v>
      </c>
      <c r="U2572" s="22">
        <f t="shared" si="200"/>
        <v>954787.89</v>
      </c>
      <c r="V2572" s="23">
        <f t="shared" si="201"/>
        <v>7.1389473589613964E-2</v>
      </c>
      <c r="W2572" s="24">
        <f>Parametros!$B$4*H2572+Parametros!$B$5*K2572*100+Parametros!$B$6*P2572+Parametros!$B$7*(1-L2572)*100</f>
        <v>86.156499999999994</v>
      </c>
      <c r="X2572" s="16">
        <f>INDEX('Tasa Referencia'!$B$2:$B$37,MATCH(B2572,'Tasa Referencia'!$A$2:$A$37,0))</f>
        <v>0.1101</v>
      </c>
      <c r="Y2572" s="16">
        <f>INDEX('Catalogo Proveedores'!$N$2:$N$101,MATCH(A2572,'Catalogo Proveedores'!$A$2:$A$101,0))</f>
        <v>3.15E-2</v>
      </c>
      <c r="Z2572" s="14">
        <v>3.5E-4</v>
      </c>
      <c r="AA2572" s="16">
        <f t="shared" si="202"/>
        <v>0.14194999999999999</v>
      </c>
      <c r="AB2572" s="25">
        <f t="shared" si="203"/>
        <v>1.1122847921012369E-2</v>
      </c>
      <c r="AC2572" s="23">
        <f t="shared" si="204"/>
        <v>6.0266625668601595E-2</v>
      </c>
    </row>
    <row r="2573" spans="1:29" x14ac:dyDescent="0.3">
      <c r="A2573" s="4" t="s">
        <v>219</v>
      </c>
      <c r="B2573" s="18">
        <v>45383</v>
      </c>
      <c r="C2573" s="4" t="s">
        <v>281</v>
      </c>
      <c r="D2573" s="4">
        <v>4</v>
      </c>
      <c r="E2573" s="15">
        <v>1051600.49</v>
      </c>
      <c r="F2573" s="19">
        <v>1.0666</v>
      </c>
      <c r="G2573" s="20">
        <v>0</v>
      </c>
      <c r="H2573" s="4">
        <v>86.4</v>
      </c>
      <c r="I2573" s="4">
        <v>4</v>
      </c>
      <c r="J2573" s="4">
        <v>0</v>
      </c>
      <c r="K2573" s="21">
        <v>0.87649999999999995</v>
      </c>
      <c r="L2573" s="21">
        <v>6.7199999999999996E-2</v>
      </c>
      <c r="M2573" s="4">
        <v>1</v>
      </c>
      <c r="N2573" s="4">
        <v>0</v>
      </c>
      <c r="O2573" s="4">
        <v>0</v>
      </c>
      <c r="P2573" s="4">
        <v>84.9</v>
      </c>
      <c r="Q2573" s="15">
        <v>12530.44</v>
      </c>
      <c r="R2573" s="15">
        <v>43447.22</v>
      </c>
      <c r="S2573" s="15">
        <v>21214.17</v>
      </c>
      <c r="T2573" s="15">
        <v>1078410.56</v>
      </c>
      <c r="U2573" s="22">
        <f t="shared" si="200"/>
        <v>1086363.98</v>
      </c>
      <c r="V2573" s="23">
        <f t="shared" si="201"/>
        <v>-7.3751317865432672E-3</v>
      </c>
      <c r="W2573" s="24">
        <f>Parametros!$B$4*H2573+Parametros!$B$5*K2573*100+Parametros!$B$6*P2573+Parametros!$B$7*(1-L2573)*100</f>
        <v>87.507000000000005</v>
      </c>
      <c r="X2573" s="16">
        <f>INDEX('Tasa Referencia'!$B$2:$B$37,MATCH(B2573,'Tasa Referencia'!$A$2:$A$37,0))</f>
        <v>0.10920000000000001</v>
      </c>
      <c r="Y2573" s="16">
        <f>INDEX('Catalogo Proveedores'!$N$2:$N$101,MATCH(A2573,'Catalogo Proveedores'!$A$2:$A$101,0))</f>
        <v>3.15E-2</v>
      </c>
      <c r="Z2573" s="14">
        <v>-3.7200000000000002E-3</v>
      </c>
      <c r="AA2573" s="16">
        <f t="shared" si="202"/>
        <v>0.13697999999999999</v>
      </c>
      <c r="AB2573" s="25">
        <f t="shared" si="203"/>
        <v>1.0755396577052156E-2</v>
      </c>
      <c r="AC2573" s="23">
        <f t="shared" si="204"/>
        <v>-1.8130528363595425E-2</v>
      </c>
    </row>
    <row r="2574" spans="1:29" x14ac:dyDescent="0.3">
      <c r="A2574" s="4" t="s">
        <v>219</v>
      </c>
      <c r="B2574" s="18">
        <v>45413</v>
      </c>
      <c r="C2574" s="4" t="s">
        <v>281</v>
      </c>
      <c r="D2574" s="4">
        <v>5</v>
      </c>
      <c r="E2574" s="15">
        <v>948533.1</v>
      </c>
      <c r="F2574" s="19">
        <v>1.1398999999999999</v>
      </c>
      <c r="G2574" s="20">
        <v>6.88E-2</v>
      </c>
      <c r="H2574" s="4">
        <v>83.9</v>
      </c>
      <c r="I2574" s="4">
        <v>6</v>
      </c>
      <c r="J2574" s="4">
        <v>1</v>
      </c>
      <c r="K2574" s="21">
        <v>0.84609999999999996</v>
      </c>
      <c r="L2574" s="21">
        <v>7.3099999999999998E-2</v>
      </c>
      <c r="M2574" s="4">
        <v>3</v>
      </c>
      <c r="N2574" s="4">
        <v>0</v>
      </c>
      <c r="O2574" s="4">
        <v>0</v>
      </c>
      <c r="P2574" s="4">
        <v>82.1</v>
      </c>
      <c r="Q2574" s="15">
        <v>38273.94</v>
      </c>
      <c r="R2574" s="15">
        <v>46462.44</v>
      </c>
      <c r="S2574" s="15">
        <v>22686.22</v>
      </c>
      <c r="T2574" s="15">
        <v>947988.35</v>
      </c>
      <c r="U2574" s="22">
        <f t="shared" si="200"/>
        <v>1010583.26</v>
      </c>
      <c r="V2574" s="23">
        <f t="shared" si="201"/>
        <v>-6.6029197510707835E-2</v>
      </c>
      <c r="W2574" s="24">
        <f>Parametros!$B$4*H2574+Parametros!$B$5*K2574*100+Parametros!$B$6*P2574+Parametros!$B$7*(1-L2574)*100</f>
        <v>85.071499999999986</v>
      </c>
      <c r="X2574" s="16">
        <f>INDEX('Tasa Referencia'!$B$2:$B$37,MATCH(B2574,'Tasa Referencia'!$A$2:$A$37,0))</f>
        <v>0.1077</v>
      </c>
      <c r="Y2574" s="16">
        <f>INDEX('Catalogo Proveedores'!$N$2:$N$101,MATCH(A2574,'Catalogo Proveedores'!$A$2:$A$101,0))</f>
        <v>3.15E-2</v>
      </c>
      <c r="Z2574" s="14">
        <v>-2.6900000000000001E-3</v>
      </c>
      <c r="AA2574" s="16">
        <f t="shared" si="202"/>
        <v>0.13650999999999999</v>
      </c>
      <c r="AB2574" s="25">
        <f t="shared" si="203"/>
        <v>1.0720571494673869E-2</v>
      </c>
      <c r="AC2574" s="23">
        <f t="shared" si="204"/>
        <v>-7.6749769005381704E-2</v>
      </c>
    </row>
    <row r="2575" spans="1:29" x14ac:dyDescent="0.3">
      <c r="A2575" s="4" t="s">
        <v>219</v>
      </c>
      <c r="B2575" s="18">
        <v>45444</v>
      </c>
      <c r="C2575" s="4" t="s">
        <v>281</v>
      </c>
      <c r="D2575" s="4">
        <v>6</v>
      </c>
      <c r="E2575" s="15">
        <v>1078422.1599999999</v>
      </c>
      <c r="F2575" s="19">
        <v>1.1398999999999999</v>
      </c>
      <c r="G2575" s="20">
        <v>0</v>
      </c>
      <c r="H2575" s="4">
        <v>89.8</v>
      </c>
      <c r="I2575" s="4">
        <v>12</v>
      </c>
      <c r="J2575" s="4">
        <v>1</v>
      </c>
      <c r="K2575" s="21">
        <v>0.93269999999999997</v>
      </c>
      <c r="L2575" s="21">
        <v>3.9199999999999999E-2</v>
      </c>
      <c r="M2575" s="4">
        <v>0</v>
      </c>
      <c r="N2575" s="4">
        <v>1</v>
      </c>
      <c r="O2575" s="4">
        <v>7.1</v>
      </c>
      <c r="P2575" s="4">
        <v>82.3</v>
      </c>
      <c r="Q2575" s="15">
        <v>27291.95</v>
      </c>
      <c r="R2575" s="15">
        <v>22178.62</v>
      </c>
      <c r="S2575" s="15">
        <v>14844.43</v>
      </c>
      <c r="T2575" s="15">
        <v>1154391.83</v>
      </c>
      <c r="U2575" s="22">
        <f t="shared" si="200"/>
        <v>1113048.3</v>
      </c>
      <c r="V2575" s="23">
        <f t="shared" si="201"/>
        <v>3.5814122142565775E-2</v>
      </c>
      <c r="W2575" s="24">
        <f>Parametros!$B$4*H2575+Parametros!$B$5*K2575*100+Parametros!$B$6*P2575+Parametros!$B$7*(1-L2575)*100</f>
        <v>90.283000000000015</v>
      </c>
      <c r="X2575" s="16">
        <f>INDEX('Tasa Referencia'!$B$2:$B$37,MATCH(B2575,'Tasa Referencia'!$A$2:$A$37,0))</f>
        <v>0.1045</v>
      </c>
      <c r="Y2575" s="16">
        <f>INDEX('Catalogo Proveedores'!$N$2:$N$101,MATCH(A2575,'Catalogo Proveedores'!$A$2:$A$101,0))</f>
        <v>3.15E-2</v>
      </c>
      <c r="Z2575" s="14">
        <v>2.1900000000000001E-3</v>
      </c>
      <c r="AA2575" s="16">
        <f t="shared" si="202"/>
        <v>0.13819000000000001</v>
      </c>
      <c r="AB2575" s="25">
        <f t="shared" si="203"/>
        <v>1.0844991958904648E-2</v>
      </c>
      <c r="AC2575" s="23">
        <f t="shared" si="204"/>
        <v>2.4969130183661127E-2</v>
      </c>
    </row>
    <row r="2576" spans="1:29" x14ac:dyDescent="0.3">
      <c r="A2576" s="4" t="s">
        <v>219</v>
      </c>
      <c r="B2576" s="18">
        <v>45474</v>
      </c>
      <c r="C2576" s="4" t="s">
        <v>281</v>
      </c>
      <c r="D2576" s="4">
        <v>7</v>
      </c>
      <c r="E2576" s="15">
        <v>1000283</v>
      </c>
      <c r="F2576" s="19">
        <v>1.1398999999999999</v>
      </c>
      <c r="G2576" s="20">
        <v>0</v>
      </c>
      <c r="H2576" s="4">
        <v>94</v>
      </c>
      <c r="I2576" s="4">
        <v>10</v>
      </c>
      <c r="J2576" s="4">
        <v>1</v>
      </c>
      <c r="K2576" s="21">
        <v>0.87539999999999996</v>
      </c>
      <c r="L2576" s="21">
        <v>2.5899999999999999E-2</v>
      </c>
      <c r="M2576" s="4">
        <v>0</v>
      </c>
      <c r="N2576" s="4">
        <v>0</v>
      </c>
      <c r="O2576" s="4">
        <v>0</v>
      </c>
      <c r="P2576" s="4">
        <v>77.7</v>
      </c>
      <c r="Q2576" s="15">
        <v>0</v>
      </c>
      <c r="R2576" s="15">
        <v>17996.009999999998</v>
      </c>
      <c r="S2576" s="15">
        <v>9785.7000000000007</v>
      </c>
      <c r="T2576" s="15">
        <v>1028833.37</v>
      </c>
      <c r="U2576" s="22">
        <f t="shared" si="200"/>
        <v>1008493.31</v>
      </c>
      <c r="V2576" s="23">
        <f t="shared" si="201"/>
        <v>1.9770023594782835E-2</v>
      </c>
      <c r="W2576" s="24">
        <f>Parametros!$B$4*H2576+Parametros!$B$5*K2576*100+Parametros!$B$6*P2576+Parametros!$B$7*(1-L2576)*100</f>
        <v>89.313500000000005</v>
      </c>
      <c r="X2576" s="16">
        <f>INDEX('Tasa Referencia'!$B$2:$B$37,MATCH(B2576,'Tasa Referencia'!$A$2:$A$37,0))</f>
        <v>0.1027</v>
      </c>
      <c r="Y2576" s="16">
        <f>INDEX('Catalogo Proveedores'!$N$2:$N$101,MATCH(A2576,'Catalogo Proveedores'!$A$2:$A$101,0))</f>
        <v>3.15E-2</v>
      </c>
      <c r="Z2576" s="14">
        <v>-2.9099999999999998E-3</v>
      </c>
      <c r="AA2576" s="16">
        <f t="shared" si="202"/>
        <v>0.13128999999999999</v>
      </c>
      <c r="AB2576" s="25">
        <f t="shared" si="203"/>
        <v>1.033290071140569E-2</v>
      </c>
      <c r="AC2576" s="23">
        <f t="shared" si="204"/>
        <v>9.4371228833771449E-3</v>
      </c>
    </row>
    <row r="2577" spans="1:29" x14ac:dyDescent="0.3">
      <c r="A2577" s="4" t="s">
        <v>219</v>
      </c>
      <c r="B2577" s="18">
        <v>45505</v>
      </c>
      <c r="C2577" s="4" t="s">
        <v>281</v>
      </c>
      <c r="D2577" s="4">
        <v>8</v>
      </c>
      <c r="E2577" s="15">
        <v>981203.92</v>
      </c>
      <c r="F2577" s="19">
        <v>1.1398999999999999</v>
      </c>
      <c r="G2577" s="20">
        <v>0</v>
      </c>
      <c r="H2577" s="4">
        <v>87.5</v>
      </c>
      <c r="I2577" s="4">
        <v>8</v>
      </c>
      <c r="J2577" s="4">
        <v>2</v>
      </c>
      <c r="K2577" s="21">
        <v>0.74619999999999997</v>
      </c>
      <c r="L2577" s="21">
        <v>4.6100000000000002E-2</v>
      </c>
      <c r="M2577" s="4">
        <v>2</v>
      </c>
      <c r="N2577" s="4">
        <v>1</v>
      </c>
      <c r="O2577" s="4">
        <v>3.8</v>
      </c>
      <c r="P2577" s="4">
        <v>82.3</v>
      </c>
      <c r="Q2577" s="15">
        <v>23463.77</v>
      </c>
      <c r="R2577" s="15">
        <v>14166.68</v>
      </c>
      <c r="S2577" s="15">
        <v>17496.98</v>
      </c>
      <c r="T2577" s="15">
        <v>933912.26</v>
      </c>
      <c r="U2577" s="22">
        <f t="shared" si="200"/>
        <v>1001337.3900000001</v>
      </c>
      <c r="V2577" s="23">
        <f t="shared" si="201"/>
        <v>-7.2196428816557259E-2</v>
      </c>
      <c r="W2577" s="24">
        <f>Parametros!$B$4*H2577+Parametros!$B$5*K2577*100+Parametros!$B$6*P2577+Parametros!$B$7*(1-L2577)*100</f>
        <v>83.779499999999999</v>
      </c>
      <c r="X2577" s="16">
        <f>INDEX('Tasa Referencia'!$B$2:$B$37,MATCH(B2577,'Tasa Referencia'!$A$2:$A$37,0))</f>
        <v>0.1017</v>
      </c>
      <c r="Y2577" s="16">
        <f>INDEX('Catalogo Proveedores'!$N$2:$N$101,MATCH(A2577,'Catalogo Proveedores'!$A$2:$A$101,0))</f>
        <v>3.15E-2</v>
      </c>
      <c r="Z2577" s="14">
        <v>2.0100000000000001E-3</v>
      </c>
      <c r="AA2577" s="16">
        <f t="shared" si="202"/>
        <v>0.13521</v>
      </c>
      <c r="AB2577" s="25">
        <f t="shared" si="203"/>
        <v>1.0624177996238604E-2</v>
      </c>
      <c r="AC2577" s="23">
        <f t="shared" si="204"/>
        <v>-8.2820606812795863E-2</v>
      </c>
    </row>
    <row r="2578" spans="1:29" x14ac:dyDescent="0.3">
      <c r="A2578" s="4" t="s">
        <v>219</v>
      </c>
      <c r="B2578" s="18">
        <v>45536</v>
      </c>
      <c r="C2578" s="4" t="s">
        <v>281</v>
      </c>
      <c r="D2578" s="4">
        <v>9</v>
      </c>
      <c r="E2578" s="15">
        <v>968006.54</v>
      </c>
      <c r="F2578" s="19">
        <v>1.1398999999999999</v>
      </c>
      <c r="G2578" s="20">
        <v>0</v>
      </c>
      <c r="H2578" s="4">
        <v>88.6</v>
      </c>
      <c r="I2578" s="4">
        <v>7</v>
      </c>
      <c r="J2578" s="4">
        <v>1</v>
      </c>
      <c r="K2578" s="21">
        <v>0.8871</v>
      </c>
      <c r="L2578" s="21">
        <v>4.9700000000000001E-2</v>
      </c>
      <c r="M2578" s="4">
        <v>1</v>
      </c>
      <c r="N2578" s="4">
        <v>0</v>
      </c>
      <c r="O2578" s="4">
        <v>0</v>
      </c>
      <c r="P2578" s="4">
        <v>80.8</v>
      </c>
      <c r="Q2578" s="15">
        <v>15175.65</v>
      </c>
      <c r="R2578" s="15">
        <v>26431.3</v>
      </c>
      <c r="S2578" s="15">
        <v>16362.21</v>
      </c>
      <c r="T2578" s="15">
        <v>1005863.62</v>
      </c>
      <c r="U2578" s="22">
        <f t="shared" si="200"/>
        <v>993251.28000000014</v>
      </c>
      <c r="V2578" s="23">
        <f t="shared" si="201"/>
        <v>1.2538817141035333E-2</v>
      </c>
      <c r="W2578" s="24">
        <f>Parametros!$B$4*H2578+Parametros!$B$5*K2578*100+Parametros!$B$6*P2578+Parametros!$B$7*(1-L2578)*100</f>
        <v>88.037499999999994</v>
      </c>
      <c r="X2578" s="16">
        <f>INDEX('Tasa Referencia'!$B$2:$B$37,MATCH(B2578,'Tasa Referencia'!$A$2:$A$37,0))</f>
        <v>9.7900000000000001E-2</v>
      </c>
      <c r="Y2578" s="16">
        <f>INDEX('Catalogo Proveedores'!$N$2:$N$101,MATCH(A2578,'Catalogo Proveedores'!$A$2:$A$101,0))</f>
        <v>3.15E-2</v>
      </c>
      <c r="Z2578" s="14">
        <v>2.2000000000000001E-3</v>
      </c>
      <c r="AA2578" s="16">
        <f t="shared" si="202"/>
        <v>0.13160000000000002</v>
      </c>
      <c r="AB2578" s="25">
        <f t="shared" si="203"/>
        <v>1.0355969057396885E-2</v>
      </c>
      <c r="AC2578" s="23">
        <f t="shared" si="204"/>
        <v>2.182848083638448E-3</v>
      </c>
    </row>
    <row r="2579" spans="1:29" x14ac:dyDescent="0.3">
      <c r="A2579" s="4" t="s">
        <v>219</v>
      </c>
      <c r="B2579" s="18">
        <v>45566</v>
      </c>
      <c r="C2579" s="4" t="s">
        <v>281</v>
      </c>
      <c r="D2579" s="4">
        <v>10</v>
      </c>
      <c r="E2579" s="15">
        <v>879097.45</v>
      </c>
      <c r="F2579" s="19">
        <v>1.1398999999999999</v>
      </c>
      <c r="G2579" s="20">
        <v>0</v>
      </c>
      <c r="H2579" s="4">
        <v>84.6</v>
      </c>
      <c r="I2579" s="4">
        <v>9</v>
      </c>
      <c r="J2579" s="4">
        <v>1</v>
      </c>
      <c r="K2579" s="21">
        <v>0.84350000000000003</v>
      </c>
      <c r="L2579" s="21">
        <v>4.0300000000000002E-2</v>
      </c>
      <c r="M2579" s="4">
        <v>3</v>
      </c>
      <c r="N2579" s="4">
        <v>0</v>
      </c>
      <c r="O2579" s="4">
        <v>0</v>
      </c>
      <c r="P2579" s="4">
        <v>79.5</v>
      </c>
      <c r="Q2579" s="15">
        <v>71065.210000000006</v>
      </c>
      <c r="R2579" s="15">
        <v>20576.189999999999</v>
      </c>
      <c r="S2579" s="15">
        <v>12383.16</v>
      </c>
      <c r="T2579" s="15">
        <v>871068.68</v>
      </c>
      <c r="U2579" s="22">
        <f t="shared" si="200"/>
        <v>958355.68999999983</v>
      </c>
      <c r="V2579" s="23">
        <f t="shared" si="201"/>
        <v>-0.10020680573660365</v>
      </c>
      <c r="W2579" s="24">
        <f>Parametros!$B$4*H2579+Parametros!$B$5*K2579*100+Parametros!$B$6*P2579+Parametros!$B$7*(1-L2579)*100</f>
        <v>85.210499999999996</v>
      </c>
      <c r="X2579" s="16">
        <f>INDEX('Tasa Referencia'!$B$2:$B$37,MATCH(B2579,'Tasa Referencia'!$A$2:$A$37,0))</f>
        <v>9.5200000000000007E-2</v>
      </c>
      <c r="Y2579" s="16">
        <f>INDEX('Catalogo Proveedores'!$N$2:$N$101,MATCH(A2579,'Catalogo Proveedores'!$A$2:$A$101,0))</f>
        <v>3.15E-2</v>
      </c>
      <c r="Z2579" s="14">
        <v>5.7000000000000002E-3</v>
      </c>
      <c r="AA2579" s="16">
        <f t="shared" si="202"/>
        <v>0.13240000000000002</v>
      </c>
      <c r="AB2579" s="25">
        <f t="shared" si="203"/>
        <v>1.0415473519296281E-2</v>
      </c>
      <c r="AC2579" s="23">
        <f t="shared" si="204"/>
        <v>-0.11062227925589993</v>
      </c>
    </row>
    <row r="2580" spans="1:29" x14ac:dyDescent="0.3">
      <c r="A2580" s="4" t="s">
        <v>219</v>
      </c>
      <c r="B2580" s="18">
        <v>45597</v>
      </c>
      <c r="C2580" s="4" t="s">
        <v>281</v>
      </c>
      <c r="D2580" s="4">
        <v>11</v>
      </c>
      <c r="E2580" s="15">
        <v>907201.86</v>
      </c>
      <c r="F2580" s="19">
        <v>1.1398999999999999</v>
      </c>
      <c r="G2580" s="20">
        <v>0</v>
      </c>
      <c r="H2580" s="4">
        <v>85.1</v>
      </c>
      <c r="I2580" s="4">
        <v>6</v>
      </c>
      <c r="J2580" s="4">
        <v>1</v>
      </c>
      <c r="K2580" s="21">
        <v>0.80430000000000001</v>
      </c>
      <c r="L2580" s="21">
        <v>6.8599999999999994E-2</v>
      </c>
      <c r="M2580" s="4">
        <v>2</v>
      </c>
      <c r="N2580" s="4">
        <v>1</v>
      </c>
      <c r="O2580" s="4">
        <v>9.5</v>
      </c>
      <c r="P2580" s="4">
        <v>82.7</v>
      </c>
      <c r="Q2580" s="15">
        <v>75362.95</v>
      </c>
      <c r="R2580" s="15">
        <v>19323.73</v>
      </c>
      <c r="S2580" s="15">
        <v>20474</v>
      </c>
      <c r="T2580" s="15">
        <v>909451.49</v>
      </c>
      <c r="U2580" s="22">
        <f t="shared" si="200"/>
        <v>981414.53999999992</v>
      </c>
      <c r="V2580" s="23">
        <f t="shared" si="201"/>
        <v>-7.9127969761201816E-2</v>
      </c>
      <c r="W2580" s="24">
        <f>Parametros!$B$4*H2580+Parametros!$B$5*K2580*100+Parametros!$B$6*P2580+Parametros!$B$7*(1-L2580)*100</f>
        <v>84.425000000000011</v>
      </c>
      <c r="X2580" s="16">
        <f>INDEX('Tasa Referencia'!$B$2:$B$37,MATCH(B2580,'Tasa Referencia'!$A$2:$A$37,0))</f>
        <v>9.5600000000000004E-2</v>
      </c>
      <c r="Y2580" s="16">
        <f>INDEX('Catalogo Proveedores'!$N$2:$N$101,MATCH(A2580,'Catalogo Proveedores'!$A$2:$A$101,0))</f>
        <v>3.15E-2</v>
      </c>
      <c r="Z2580" s="14">
        <v>5.9500000000000004E-3</v>
      </c>
      <c r="AA2580" s="16">
        <f t="shared" si="202"/>
        <v>0.13305</v>
      </c>
      <c r="AB2580" s="25">
        <f t="shared" si="203"/>
        <v>1.0463792527246163E-2</v>
      </c>
      <c r="AC2580" s="23">
        <f t="shared" si="204"/>
        <v>-8.9591762288447979E-2</v>
      </c>
    </row>
    <row r="2581" spans="1:29" x14ac:dyDescent="0.3">
      <c r="A2581" s="4" t="s">
        <v>219</v>
      </c>
      <c r="B2581" s="18">
        <v>45627</v>
      </c>
      <c r="C2581" s="4" t="s">
        <v>281</v>
      </c>
      <c r="D2581" s="4">
        <v>12</v>
      </c>
      <c r="E2581" s="15">
        <v>768577.93</v>
      </c>
      <c r="F2581" s="19">
        <v>1.1398999999999999</v>
      </c>
      <c r="G2581" s="20">
        <v>0</v>
      </c>
      <c r="H2581" s="4">
        <v>83.7</v>
      </c>
      <c r="I2581" s="4">
        <v>8</v>
      </c>
      <c r="J2581" s="4">
        <v>1</v>
      </c>
      <c r="K2581" s="21">
        <v>0.87729999999999997</v>
      </c>
      <c r="L2581" s="21">
        <v>7.6399999999999996E-2</v>
      </c>
      <c r="M2581" s="4">
        <v>0</v>
      </c>
      <c r="N2581" s="4">
        <v>0</v>
      </c>
      <c r="O2581" s="4">
        <v>0</v>
      </c>
      <c r="P2581" s="4">
        <v>81.400000000000006</v>
      </c>
      <c r="Q2581" s="15">
        <v>0</v>
      </c>
      <c r="R2581" s="15">
        <v>33883.410000000003</v>
      </c>
      <c r="S2581" s="15">
        <v>19152.7</v>
      </c>
      <c r="T2581" s="15">
        <v>791567.05</v>
      </c>
      <c r="U2581" s="22">
        <f t="shared" si="200"/>
        <v>783308.64000000013</v>
      </c>
      <c r="V2581" s="23">
        <f t="shared" si="201"/>
        <v>1.0432988588900859E-2</v>
      </c>
      <c r="W2581" s="24">
        <f>Parametros!$B$4*H2581+Parametros!$B$5*K2581*100+Parametros!$B$6*P2581+Parametros!$B$7*(1-L2581)*100</f>
        <v>85.748000000000005</v>
      </c>
      <c r="X2581" s="16">
        <f>INDEX('Tasa Referencia'!$B$2:$B$37,MATCH(B2581,'Tasa Referencia'!$A$2:$A$37,0))</f>
        <v>9.2399999999999996E-2</v>
      </c>
      <c r="Y2581" s="16">
        <f>INDEX('Catalogo Proveedores'!$N$2:$N$101,MATCH(A2581,'Catalogo Proveedores'!$A$2:$A$101,0))</f>
        <v>3.15E-2</v>
      </c>
      <c r="Z2581" s="14">
        <v>2.8900000000000002E-3</v>
      </c>
      <c r="AA2581" s="16">
        <f t="shared" si="202"/>
        <v>0.12678999999999999</v>
      </c>
      <c r="AB2581" s="25">
        <f t="shared" si="203"/>
        <v>9.9973834345419288E-3</v>
      </c>
      <c r="AC2581" s="23">
        <f t="shared" si="204"/>
        <v>4.3560515435893052E-4</v>
      </c>
    </row>
    <row r="2582" spans="1:29" x14ac:dyDescent="0.3">
      <c r="A2582" s="4" t="s">
        <v>219</v>
      </c>
      <c r="B2582" s="18">
        <v>45658</v>
      </c>
      <c r="C2582" s="4" t="s">
        <v>282</v>
      </c>
      <c r="D2582" s="4">
        <v>1</v>
      </c>
      <c r="E2582" s="15">
        <v>1011960.37</v>
      </c>
      <c r="F2582" s="19">
        <v>1.1398999999999999</v>
      </c>
      <c r="G2582" s="20">
        <v>0</v>
      </c>
      <c r="H2582" s="4">
        <v>85.4</v>
      </c>
      <c r="I2582" s="4">
        <v>8</v>
      </c>
      <c r="J2582" s="4">
        <v>1</v>
      </c>
      <c r="K2582" s="21">
        <v>0.9345</v>
      </c>
      <c r="L2582" s="21">
        <v>7.3700000000000002E-2</v>
      </c>
      <c r="M2582" s="4">
        <v>2</v>
      </c>
      <c r="N2582" s="4">
        <v>0</v>
      </c>
      <c r="O2582" s="4">
        <v>0</v>
      </c>
      <c r="P2582" s="4">
        <v>86.2</v>
      </c>
      <c r="Q2582" s="15">
        <v>19916.43</v>
      </c>
      <c r="R2582" s="15">
        <v>48417.81</v>
      </c>
      <c r="S2582" s="15">
        <v>24388.36</v>
      </c>
      <c r="T2582" s="15">
        <v>1066074.4099999999</v>
      </c>
      <c r="U2582" s="22">
        <f t="shared" si="200"/>
        <v>1055906.25</v>
      </c>
      <c r="V2582" s="23">
        <f t="shared" si="201"/>
        <v>9.537945855017679E-3</v>
      </c>
      <c r="W2582" s="24">
        <f>Parametros!$B$4*H2582+Parametros!$B$5*K2582*100+Parametros!$B$6*P2582+Parametros!$B$7*(1-L2582)*100</f>
        <v>89.059499999999986</v>
      </c>
      <c r="X2582" s="16">
        <f>INDEX('Tasa Referencia'!$B$2:$B$37,MATCH(B2582,'Tasa Referencia'!$A$2:$A$37,0))</f>
        <v>8.8900000000000007E-2</v>
      </c>
      <c r="Y2582" s="16">
        <f>INDEX('Catalogo Proveedores'!$N$2:$N$101,MATCH(A2582,'Catalogo Proveedores'!$A$2:$A$101,0))</f>
        <v>3.15E-2</v>
      </c>
      <c r="Z2582" s="14">
        <v>8.5999999999999998E-4</v>
      </c>
      <c r="AA2582" s="16">
        <f t="shared" si="202"/>
        <v>0.12126000000000001</v>
      </c>
      <c r="AB2582" s="25">
        <f t="shared" si="203"/>
        <v>9.5833837454353255E-3</v>
      </c>
      <c r="AC2582" s="23">
        <f t="shared" si="204"/>
        <v>-4.5437890417646468E-5</v>
      </c>
    </row>
    <row r="2583" spans="1:29" x14ac:dyDescent="0.3">
      <c r="A2583" s="4" t="s">
        <v>219</v>
      </c>
      <c r="B2583" s="18">
        <v>45689</v>
      </c>
      <c r="C2583" s="4" t="s">
        <v>282</v>
      </c>
      <c r="D2583" s="4">
        <v>2</v>
      </c>
      <c r="E2583" s="15">
        <v>975408.86</v>
      </c>
      <c r="F2583" s="19">
        <v>1.1398999999999999</v>
      </c>
      <c r="G2583" s="20">
        <v>0</v>
      </c>
      <c r="H2583" s="4">
        <v>84.2</v>
      </c>
      <c r="I2583" s="4">
        <v>8</v>
      </c>
      <c r="J2583" s="4">
        <v>1</v>
      </c>
      <c r="K2583" s="21">
        <v>0.86240000000000006</v>
      </c>
      <c r="L2583" s="21">
        <v>8.9700000000000002E-2</v>
      </c>
      <c r="M2583" s="4">
        <v>0</v>
      </c>
      <c r="N2583" s="4">
        <v>0</v>
      </c>
      <c r="O2583" s="4">
        <v>0</v>
      </c>
      <c r="P2583" s="4">
        <v>81.400000000000006</v>
      </c>
      <c r="Q2583" s="15">
        <v>0</v>
      </c>
      <c r="R2583" s="15">
        <v>31743.56</v>
      </c>
      <c r="S2583" s="15">
        <v>28191.39</v>
      </c>
      <c r="T2583" s="15">
        <v>1008265.55</v>
      </c>
      <c r="U2583" s="22">
        <f t="shared" si="200"/>
        <v>978961.03</v>
      </c>
      <c r="V2583" s="23">
        <f t="shared" si="201"/>
        <v>2.9064287676991461E-2</v>
      </c>
      <c r="W2583" s="24">
        <f>Parametros!$B$4*H2583+Parametros!$B$5*K2583*100+Parametros!$B$6*P2583+Parametros!$B$7*(1-L2583)*100</f>
        <v>85.276499999999999</v>
      </c>
      <c r="X2583" s="16">
        <f>INDEX('Tasa Referencia'!$B$2:$B$37,MATCH(B2583,'Tasa Referencia'!$A$2:$A$37,0))</f>
        <v>8.8300000000000003E-2</v>
      </c>
      <c r="Y2583" s="16">
        <f>INDEX('Catalogo Proveedores'!$N$2:$N$101,MATCH(A2583,'Catalogo Proveedores'!$A$2:$A$101,0))</f>
        <v>3.15E-2</v>
      </c>
      <c r="Z2583" s="14">
        <v>4.4999999999999999E-4</v>
      </c>
      <c r="AA2583" s="16">
        <f t="shared" si="202"/>
        <v>0.12025000000000001</v>
      </c>
      <c r="AB2583" s="25">
        <f t="shared" si="203"/>
        <v>9.5075687070969028E-3</v>
      </c>
      <c r="AC2583" s="23">
        <f t="shared" si="204"/>
        <v>1.9556718969894558E-2</v>
      </c>
    </row>
    <row r="2584" spans="1:29" x14ac:dyDescent="0.3">
      <c r="A2584" s="4" t="s">
        <v>219</v>
      </c>
      <c r="B2584" s="18">
        <v>45717</v>
      </c>
      <c r="C2584" s="4" t="s">
        <v>282</v>
      </c>
      <c r="D2584" s="4">
        <v>3</v>
      </c>
      <c r="E2584" s="15">
        <v>1075335.97</v>
      </c>
      <c r="F2584" s="19">
        <v>1.1398999999999999</v>
      </c>
      <c r="G2584" s="20">
        <v>0</v>
      </c>
      <c r="H2584" s="4">
        <v>83.5</v>
      </c>
      <c r="I2584" s="4">
        <v>9</v>
      </c>
      <c r="J2584" s="4">
        <v>1</v>
      </c>
      <c r="K2584" s="21">
        <v>0.89459999999999995</v>
      </c>
      <c r="L2584" s="21">
        <v>7.1499999999999994E-2</v>
      </c>
      <c r="M2584" s="4">
        <v>0</v>
      </c>
      <c r="N2584" s="4">
        <v>0</v>
      </c>
      <c r="O2584" s="4">
        <v>0</v>
      </c>
      <c r="P2584" s="4">
        <v>78</v>
      </c>
      <c r="Q2584" s="15">
        <v>0</v>
      </c>
      <c r="R2584" s="15">
        <v>29070.57</v>
      </c>
      <c r="S2584" s="15">
        <v>25218.7</v>
      </c>
      <c r="T2584" s="15">
        <v>1109640.9099999999</v>
      </c>
      <c r="U2584" s="22">
        <f t="shared" si="200"/>
        <v>1079187.8400000001</v>
      </c>
      <c r="V2584" s="23">
        <f t="shared" si="201"/>
        <v>2.7444076480561477E-2</v>
      </c>
      <c r="W2584" s="24">
        <f>Parametros!$B$4*H2584+Parametros!$B$5*K2584*100+Parametros!$B$6*P2584+Parametros!$B$7*(1-L2584)*100</f>
        <v>85.590499999999977</v>
      </c>
      <c r="X2584" s="16">
        <f>INDEX('Tasa Referencia'!$B$2:$B$37,MATCH(B2584,'Tasa Referencia'!$A$2:$A$37,0))</f>
        <v>8.6800000000000002E-2</v>
      </c>
      <c r="Y2584" s="16">
        <f>INDEX('Catalogo Proveedores'!$N$2:$N$101,MATCH(A2584,'Catalogo Proveedores'!$A$2:$A$101,0))</f>
        <v>3.15E-2</v>
      </c>
      <c r="Z2584" s="14">
        <v>5.0000000000000001E-3</v>
      </c>
      <c r="AA2584" s="16">
        <f t="shared" si="202"/>
        <v>0.12330000000000001</v>
      </c>
      <c r="AB2584" s="25">
        <f t="shared" si="203"/>
        <v>9.7363243860273396E-3</v>
      </c>
      <c r="AC2584" s="23">
        <f t="shared" si="204"/>
        <v>1.7707752094534138E-2</v>
      </c>
    </row>
    <row r="2585" spans="1:29" x14ac:dyDescent="0.3">
      <c r="A2585" s="4" t="s">
        <v>219</v>
      </c>
      <c r="B2585" s="18">
        <v>45748</v>
      </c>
      <c r="C2585" s="4" t="s">
        <v>282</v>
      </c>
      <c r="D2585" s="4">
        <v>4</v>
      </c>
      <c r="E2585" s="15">
        <v>1092142.48</v>
      </c>
      <c r="F2585" s="19">
        <v>1.1398999999999999</v>
      </c>
      <c r="G2585" s="20">
        <v>0</v>
      </c>
      <c r="H2585" s="4">
        <v>86.2</v>
      </c>
      <c r="I2585" s="4">
        <v>5</v>
      </c>
      <c r="J2585" s="4">
        <v>1</v>
      </c>
      <c r="K2585" s="21">
        <v>0.87370000000000003</v>
      </c>
      <c r="L2585" s="21">
        <v>5.4899999999999997E-2</v>
      </c>
      <c r="M2585" s="4">
        <v>1</v>
      </c>
      <c r="N2585" s="4">
        <v>0</v>
      </c>
      <c r="O2585" s="4">
        <v>0</v>
      </c>
      <c r="P2585" s="4">
        <v>85.3</v>
      </c>
      <c r="Q2585" s="15">
        <v>3201.26</v>
      </c>
      <c r="R2585" s="15">
        <v>23962.09</v>
      </c>
      <c r="S2585" s="15">
        <v>20180.48</v>
      </c>
      <c r="T2585" s="15">
        <v>1126065.74</v>
      </c>
      <c r="U2585" s="22">
        <f t="shared" si="200"/>
        <v>1099125.3500000001</v>
      </c>
      <c r="V2585" s="23">
        <f t="shared" si="201"/>
        <v>2.3924349212506808E-2</v>
      </c>
      <c r="W2585" s="24">
        <f>Parametros!$B$4*H2585+Parametros!$B$5*K2585*100+Parametros!$B$6*P2585+Parametros!$B$7*(1-L2585)*100</f>
        <v>87.617500000000007</v>
      </c>
      <c r="X2585" s="16">
        <f>INDEX('Tasa Referencia'!$B$2:$B$37,MATCH(B2585,'Tasa Referencia'!$A$2:$A$37,0))</f>
        <v>8.4000000000000005E-2</v>
      </c>
      <c r="Y2585" s="16">
        <f>INDEX('Catalogo Proveedores'!$N$2:$N$101,MATCH(A2585,'Catalogo Proveedores'!$A$2:$A$101,0))</f>
        <v>3.15E-2</v>
      </c>
      <c r="Z2585" s="14">
        <v>6.5799999999999999E-3</v>
      </c>
      <c r="AA2585" s="16">
        <f t="shared" si="202"/>
        <v>0.12208000000000001</v>
      </c>
      <c r="AB2585" s="25">
        <f t="shared" si="203"/>
        <v>9.6448905187482836E-3</v>
      </c>
      <c r="AC2585" s="23">
        <f t="shared" si="204"/>
        <v>1.4279458693758525E-2</v>
      </c>
    </row>
    <row r="2586" spans="1:29" x14ac:dyDescent="0.3">
      <c r="A2586" s="4" t="s">
        <v>219</v>
      </c>
      <c r="B2586" s="18">
        <v>45778</v>
      </c>
      <c r="C2586" s="4" t="s">
        <v>282</v>
      </c>
      <c r="D2586" s="4">
        <v>5</v>
      </c>
      <c r="E2586" s="15">
        <v>1190495.78</v>
      </c>
      <c r="F2586" s="19">
        <v>1.204</v>
      </c>
      <c r="G2586" s="20">
        <v>5.62E-2</v>
      </c>
      <c r="H2586" s="4">
        <v>87.3</v>
      </c>
      <c r="I2586" s="4">
        <v>9</v>
      </c>
      <c r="J2586" s="4">
        <v>2</v>
      </c>
      <c r="K2586" s="21">
        <v>0.82509999999999994</v>
      </c>
      <c r="L2586" s="21">
        <v>5.6599999999999998E-2</v>
      </c>
      <c r="M2586" s="4">
        <v>2</v>
      </c>
      <c r="N2586" s="4">
        <v>1</v>
      </c>
      <c r="O2586" s="4">
        <v>7.2</v>
      </c>
      <c r="P2586" s="4">
        <v>81.3</v>
      </c>
      <c r="Q2586" s="15">
        <v>65204.57</v>
      </c>
      <c r="R2586" s="15">
        <v>23535.84</v>
      </c>
      <c r="S2586" s="15">
        <v>24992.63</v>
      </c>
      <c r="T2586" s="15">
        <v>1182048.3899999999</v>
      </c>
      <c r="U2586" s="22">
        <f t="shared" si="200"/>
        <v>1254243.5600000003</v>
      </c>
      <c r="V2586" s="23">
        <f t="shared" si="201"/>
        <v>-6.1076323618189945E-2</v>
      </c>
      <c r="W2586" s="24">
        <f>Parametros!$B$4*H2586+Parametros!$B$5*K2586*100+Parametros!$B$6*P2586+Parametros!$B$7*(1-L2586)*100</f>
        <v>85.718999999999994</v>
      </c>
      <c r="X2586" s="16">
        <f>INDEX('Tasa Referencia'!$B$2:$B$37,MATCH(B2586,'Tasa Referencia'!$A$2:$A$37,0))</f>
        <v>8.1699999999999995E-2</v>
      </c>
      <c r="Y2586" s="16">
        <f>INDEX('Catalogo Proveedores'!$N$2:$N$101,MATCH(A2586,'Catalogo Proveedores'!$A$2:$A$101,0))</f>
        <v>3.15E-2</v>
      </c>
      <c r="Z2586" s="14">
        <v>5.0899999999999999E-3</v>
      </c>
      <c r="AA2586" s="16">
        <f t="shared" si="202"/>
        <v>0.11828999999999999</v>
      </c>
      <c r="AB2586" s="25">
        <f t="shared" si="203"/>
        <v>9.3602635455716232E-3</v>
      </c>
      <c r="AC2586" s="23">
        <f t="shared" si="204"/>
        <v>-7.0436587163761569E-2</v>
      </c>
    </row>
    <row r="2587" spans="1:29" x14ac:dyDescent="0.3">
      <c r="A2587" s="4" t="s">
        <v>219</v>
      </c>
      <c r="B2587" s="18">
        <v>45809</v>
      </c>
      <c r="C2587" s="4" t="s">
        <v>282</v>
      </c>
      <c r="D2587" s="4">
        <v>6</v>
      </c>
      <c r="E2587" s="15">
        <v>1135653.3500000001</v>
      </c>
      <c r="F2587" s="19">
        <v>1.204</v>
      </c>
      <c r="G2587" s="20">
        <v>0</v>
      </c>
      <c r="H2587" s="4">
        <v>88.6</v>
      </c>
      <c r="I2587" s="4">
        <v>10</v>
      </c>
      <c r="J2587" s="4">
        <v>1</v>
      </c>
      <c r="K2587" s="21">
        <v>0.86119999999999997</v>
      </c>
      <c r="L2587" s="21">
        <v>4.9299999999999997E-2</v>
      </c>
      <c r="M2587" s="4">
        <v>0</v>
      </c>
      <c r="N2587" s="4">
        <v>0</v>
      </c>
      <c r="O2587" s="4">
        <v>0</v>
      </c>
      <c r="P2587" s="4">
        <v>82.6</v>
      </c>
      <c r="Q2587" s="15">
        <v>0</v>
      </c>
      <c r="R2587" s="15">
        <v>31405.85</v>
      </c>
      <c r="S2587" s="15">
        <v>19079.169999999998</v>
      </c>
      <c r="T2587" s="15">
        <v>1176793.98</v>
      </c>
      <c r="U2587" s="22">
        <f t="shared" si="200"/>
        <v>1147980.0300000003</v>
      </c>
      <c r="V2587" s="23">
        <f t="shared" si="201"/>
        <v>2.4485126954847034E-2</v>
      </c>
      <c r="W2587" s="24">
        <f>Parametros!$B$4*H2587+Parametros!$B$5*K2587*100+Parametros!$B$6*P2587+Parametros!$B$7*(1-L2587)*100</f>
        <v>87.626499999999979</v>
      </c>
      <c r="X2587" s="16">
        <f>INDEX('Tasa Referencia'!$B$2:$B$37,MATCH(B2587,'Tasa Referencia'!$A$2:$A$37,0))</f>
        <v>8.1600000000000006E-2</v>
      </c>
      <c r="Y2587" s="16">
        <f>INDEX('Catalogo Proveedores'!$N$2:$N$101,MATCH(A2587,'Catalogo Proveedores'!$A$2:$A$101,0))</f>
        <v>3.15E-2</v>
      </c>
      <c r="Z2587" s="14">
        <v>4.1799999999999997E-3</v>
      </c>
      <c r="AA2587" s="16">
        <f t="shared" si="202"/>
        <v>0.11728000000000001</v>
      </c>
      <c r="AB2587" s="25">
        <f t="shared" si="203"/>
        <v>9.2842638709755843E-3</v>
      </c>
      <c r="AC2587" s="23">
        <f t="shared" si="204"/>
        <v>1.520086308387145E-2</v>
      </c>
    </row>
    <row r="2588" spans="1:29" x14ac:dyDescent="0.3">
      <c r="A2588" s="4" t="s">
        <v>219</v>
      </c>
      <c r="B2588" s="18">
        <v>45839</v>
      </c>
      <c r="C2588" s="4" t="s">
        <v>282</v>
      </c>
      <c r="D2588" s="4">
        <v>7</v>
      </c>
      <c r="E2588" s="15">
        <v>1149412.31</v>
      </c>
      <c r="F2588" s="19">
        <v>1.204</v>
      </c>
      <c r="G2588" s="20">
        <v>0</v>
      </c>
      <c r="H2588" s="4">
        <v>86.8</v>
      </c>
      <c r="I2588" s="4">
        <v>4</v>
      </c>
      <c r="J2588" s="4">
        <v>0</v>
      </c>
      <c r="K2588" s="21">
        <v>0.89849999999999997</v>
      </c>
      <c r="L2588" s="21">
        <v>6.0199999999999997E-2</v>
      </c>
      <c r="M2588" s="4">
        <v>1</v>
      </c>
      <c r="N2588" s="4">
        <v>0</v>
      </c>
      <c r="O2588" s="4">
        <v>0</v>
      </c>
      <c r="P2588" s="4">
        <v>80.400000000000006</v>
      </c>
      <c r="Q2588" s="15">
        <v>4836.95</v>
      </c>
      <c r="R2588" s="15">
        <v>38698.68</v>
      </c>
      <c r="S2588" s="15">
        <v>20753.91</v>
      </c>
      <c r="T2588" s="15">
        <v>1219963.56</v>
      </c>
      <c r="U2588" s="22">
        <f t="shared" si="200"/>
        <v>1172194.03</v>
      </c>
      <c r="V2588" s="23">
        <f t="shared" si="201"/>
        <v>3.9156522019395422E-2</v>
      </c>
      <c r="W2588" s="24">
        <f>Parametros!$B$4*H2588+Parametros!$B$5*K2588*100+Parametros!$B$6*P2588+Parametros!$B$7*(1-L2588)*100</f>
        <v>87.511999999999986</v>
      </c>
      <c r="X2588" s="16">
        <f>INDEX('Tasa Referencia'!$B$2:$B$37,MATCH(B2588,'Tasa Referencia'!$A$2:$A$37,0))</f>
        <v>8.0699999999999994E-2</v>
      </c>
      <c r="Y2588" s="16">
        <f>INDEX('Catalogo Proveedores'!$N$2:$N$101,MATCH(A2588,'Catalogo Proveedores'!$A$2:$A$101,0))</f>
        <v>3.15E-2</v>
      </c>
      <c r="Z2588" s="14">
        <v>3.15E-3</v>
      </c>
      <c r="AA2588" s="16">
        <f t="shared" si="202"/>
        <v>0.11534999999999999</v>
      </c>
      <c r="AB2588" s="25">
        <f t="shared" si="203"/>
        <v>9.1388614533676193E-3</v>
      </c>
      <c r="AC2588" s="23">
        <f t="shared" si="204"/>
        <v>3.0017660566027803E-2</v>
      </c>
    </row>
    <row r="2589" spans="1:29" x14ac:dyDescent="0.3">
      <c r="A2589" s="4" t="s">
        <v>219</v>
      </c>
      <c r="B2589" s="18">
        <v>45870</v>
      </c>
      <c r="C2589" s="4" t="s">
        <v>282</v>
      </c>
      <c r="D2589" s="4">
        <v>8</v>
      </c>
      <c r="E2589" s="15">
        <v>1155773.7</v>
      </c>
      <c r="F2589" s="19">
        <v>1.204</v>
      </c>
      <c r="G2589" s="20">
        <v>0</v>
      </c>
      <c r="H2589" s="4">
        <v>88</v>
      </c>
      <c r="I2589" s="4">
        <v>8</v>
      </c>
      <c r="J2589" s="4">
        <v>1</v>
      </c>
      <c r="K2589" s="21">
        <v>0.89339999999999997</v>
      </c>
      <c r="L2589" s="21">
        <v>4.4900000000000002E-2</v>
      </c>
      <c r="M2589" s="4">
        <v>0</v>
      </c>
      <c r="N2589" s="4">
        <v>0</v>
      </c>
      <c r="O2589" s="4">
        <v>0</v>
      </c>
      <c r="P2589" s="4">
        <v>78.900000000000006</v>
      </c>
      <c r="Q2589" s="15">
        <v>0</v>
      </c>
      <c r="R2589" s="15">
        <v>18447.64</v>
      </c>
      <c r="S2589" s="15">
        <v>17864.419999999998</v>
      </c>
      <c r="T2589" s="15">
        <v>1207167.31</v>
      </c>
      <c r="U2589" s="22">
        <f t="shared" si="200"/>
        <v>1156356.92</v>
      </c>
      <c r="V2589" s="23">
        <f t="shared" si="201"/>
        <v>4.2090594716319915E-2</v>
      </c>
      <c r="W2589" s="24">
        <f>Parametros!$B$4*H2589+Parametros!$B$5*K2589*100+Parametros!$B$6*P2589+Parametros!$B$7*(1-L2589)*100</f>
        <v>87.708500000000001</v>
      </c>
      <c r="X2589" s="16">
        <f>INDEX('Tasa Referencia'!$B$2:$B$37,MATCH(B2589,'Tasa Referencia'!$A$2:$A$37,0))</f>
        <v>7.7399999999999997E-2</v>
      </c>
      <c r="Y2589" s="16">
        <f>INDEX('Catalogo Proveedores'!$N$2:$N$101,MATCH(A2589,'Catalogo Proveedores'!$A$2:$A$101,0))</f>
        <v>3.15E-2</v>
      </c>
      <c r="Z2589" s="14">
        <v>2.47E-3</v>
      </c>
      <c r="AA2589" s="16">
        <f t="shared" si="202"/>
        <v>0.11137</v>
      </c>
      <c r="AB2589" s="25">
        <f t="shared" si="203"/>
        <v>8.8382864094311842E-3</v>
      </c>
      <c r="AC2589" s="23">
        <f t="shared" si="204"/>
        <v>3.3252308306888731E-2</v>
      </c>
    </row>
    <row r="2590" spans="1:29" x14ac:dyDescent="0.3">
      <c r="A2590" s="4" t="s">
        <v>219</v>
      </c>
      <c r="B2590" s="18">
        <v>45901</v>
      </c>
      <c r="C2590" s="4" t="s">
        <v>282</v>
      </c>
      <c r="D2590" s="4">
        <v>9</v>
      </c>
      <c r="E2590" s="15">
        <v>965546.62</v>
      </c>
      <c r="F2590" s="19">
        <v>1.204</v>
      </c>
      <c r="G2590" s="20">
        <v>0</v>
      </c>
      <c r="H2590" s="4">
        <v>86.5</v>
      </c>
      <c r="I2590" s="4">
        <v>7</v>
      </c>
      <c r="J2590" s="4">
        <v>2</v>
      </c>
      <c r="K2590" s="21">
        <v>0.70889999999999997</v>
      </c>
      <c r="L2590" s="21">
        <v>5.9900000000000002E-2</v>
      </c>
      <c r="M2590" s="4">
        <v>0</v>
      </c>
      <c r="N2590" s="4">
        <v>2</v>
      </c>
      <c r="O2590" s="4">
        <v>21.7</v>
      </c>
      <c r="P2590" s="4">
        <v>79.400000000000006</v>
      </c>
      <c r="Q2590" s="15">
        <v>65182.9</v>
      </c>
      <c r="R2590" s="15">
        <v>40073.85</v>
      </c>
      <c r="S2590" s="15">
        <v>21198.84</v>
      </c>
      <c r="T2590" s="15">
        <v>936475.82</v>
      </c>
      <c r="U2590" s="22">
        <f t="shared" si="200"/>
        <v>1049604.53</v>
      </c>
      <c r="V2590" s="23">
        <f t="shared" si="201"/>
        <v>-0.12080259584278437</v>
      </c>
      <c r="W2590" s="24">
        <f>Parametros!$B$4*H2590+Parametros!$B$5*K2590*100+Parametros!$B$6*P2590+Parametros!$B$7*(1-L2590)*100</f>
        <v>81.523499999999999</v>
      </c>
      <c r="X2590" s="16">
        <f>INDEX('Tasa Referencia'!$B$2:$B$37,MATCH(B2590,'Tasa Referencia'!$A$2:$A$37,0))</f>
        <v>7.4899999999999994E-2</v>
      </c>
      <c r="Y2590" s="16">
        <f>INDEX('Catalogo Proveedores'!$N$2:$N$101,MATCH(A2590,'Catalogo Proveedores'!$A$2:$A$101,0))</f>
        <v>3.15E-2</v>
      </c>
      <c r="Z2590" s="14">
        <v>3.7000000000000002E-3</v>
      </c>
      <c r="AA2590" s="16">
        <f t="shared" si="202"/>
        <v>0.11009999999999999</v>
      </c>
      <c r="AB2590" s="25">
        <f t="shared" si="203"/>
        <v>8.7421665934037662E-3</v>
      </c>
      <c r="AC2590" s="23">
        <f t="shared" si="204"/>
        <v>-0.12954476243618812</v>
      </c>
    </row>
    <row r="2591" spans="1:29" x14ac:dyDescent="0.3">
      <c r="A2591" s="4" t="s">
        <v>219</v>
      </c>
      <c r="B2591" s="18">
        <v>45931</v>
      </c>
      <c r="C2591" s="4" t="s">
        <v>282</v>
      </c>
      <c r="D2591" s="4">
        <v>10</v>
      </c>
      <c r="E2591" s="15">
        <v>1047595.9</v>
      </c>
      <c r="F2591" s="19">
        <v>1.204</v>
      </c>
      <c r="G2591" s="20">
        <v>0</v>
      </c>
      <c r="H2591" s="4">
        <v>84.5</v>
      </c>
      <c r="I2591" s="4">
        <v>10</v>
      </c>
      <c r="J2591" s="4">
        <v>1</v>
      </c>
      <c r="K2591" s="21">
        <v>0.89190000000000003</v>
      </c>
      <c r="L2591" s="21">
        <v>8.6300000000000002E-2</v>
      </c>
      <c r="M2591" s="4">
        <v>0</v>
      </c>
      <c r="N2591" s="4">
        <v>0</v>
      </c>
      <c r="O2591" s="4">
        <v>0</v>
      </c>
      <c r="P2591" s="4">
        <v>78.900000000000006</v>
      </c>
      <c r="Q2591" s="15">
        <v>0</v>
      </c>
      <c r="R2591" s="15">
        <v>40127.06</v>
      </c>
      <c r="S2591" s="15">
        <v>29229.65</v>
      </c>
      <c r="T2591" s="15">
        <v>1092864.8400000001</v>
      </c>
      <c r="U2591" s="22">
        <f t="shared" si="200"/>
        <v>1058493.31</v>
      </c>
      <c r="V2591" s="23">
        <f t="shared" si="201"/>
        <v>3.1450851689949169E-2</v>
      </c>
      <c r="W2591" s="24">
        <f>Parametros!$B$4*H2591+Parametros!$B$5*K2591*100+Parametros!$B$6*P2591+Parametros!$B$7*(1-L2591)*100</f>
        <v>85.817499999999995</v>
      </c>
      <c r="X2591" s="16">
        <f>INDEX('Tasa Referencia'!$B$2:$B$37,MATCH(B2591,'Tasa Referencia'!$A$2:$A$37,0))</f>
        <v>7.4300000000000005E-2</v>
      </c>
      <c r="Y2591" s="16">
        <f>INDEX('Catalogo Proveedores'!$N$2:$N$101,MATCH(A2591,'Catalogo Proveedores'!$A$2:$A$101,0))</f>
        <v>3.15E-2</v>
      </c>
      <c r="Z2591" s="14">
        <v>-5.9100000000000003E-3</v>
      </c>
      <c r="AA2591" s="16">
        <f t="shared" si="202"/>
        <v>9.9890000000000007E-2</v>
      </c>
      <c r="AB2591" s="25">
        <f t="shared" si="203"/>
        <v>7.9657402593853455E-3</v>
      </c>
      <c r="AC2591" s="23">
        <f t="shared" si="204"/>
        <v>2.3485111430563824E-2</v>
      </c>
    </row>
    <row r="2592" spans="1:29" x14ac:dyDescent="0.3">
      <c r="A2592" s="4" t="s">
        <v>219</v>
      </c>
      <c r="B2592" s="18">
        <v>45962</v>
      </c>
      <c r="C2592" s="4" t="s">
        <v>282</v>
      </c>
      <c r="D2592" s="4">
        <v>11</v>
      </c>
      <c r="E2592" s="15">
        <v>946865.92</v>
      </c>
      <c r="F2592" s="19">
        <v>1.204</v>
      </c>
      <c r="G2592" s="20">
        <v>0</v>
      </c>
      <c r="H2592" s="4">
        <v>83.4</v>
      </c>
      <c r="I2592" s="4">
        <v>5</v>
      </c>
      <c r="J2592" s="4">
        <v>1</v>
      </c>
      <c r="K2592" s="21">
        <v>0.85319999999999996</v>
      </c>
      <c r="L2592" s="21">
        <v>8.0600000000000005E-2</v>
      </c>
      <c r="M2592" s="4">
        <v>0</v>
      </c>
      <c r="N2592" s="4">
        <v>0</v>
      </c>
      <c r="O2592" s="4">
        <v>0</v>
      </c>
      <c r="P2592" s="4">
        <v>81.599999999999994</v>
      </c>
      <c r="Q2592" s="15">
        <v>0</v>
      </c>
      <c r="R2592" s="15">
        <v>29125.200000000001</v>
      </c>
      <c r="S2592" s="15">
        <v>24798.35</v>
      </c>
      <c r="T2592" s="15">
        <v>959499.58</v>
      </c>
      <c r="U2592" s="22">
        <f t="shared" si="200"/>
        <v>951192.77</v>
      </c>
      <c r="V2592" s="23">
        <f t="shared" si="201"/>
        <v>8.6574399542727679E-3</v>
      </c>
      <c r="W2592" s="24">
        <f>Parametros!$B$4*H2592+Parametros!$B$5*K2592*100+Parametros!$B$6*P2592+Parametros!$B$7*(1-L2592)*100</f>
        <v>84.896999999999991</v>
      </c>
      <c r="X2592" s="16">
        <f>INDEX('Tasa Referencia'!$B$2:$B$37,MATCH(B2592,'Tasa Referencia'!$A$2:$A$37,0))</f>
        <v>7.2800000000000004E-2</v>
      </c>
      <c r="Y2592" s="16">
        <f>INDEX('Catalogo Proveedores'!$N$2:$N$101,MATCH(A2592,'Catalogo Proveedores'!$A$2:$A$101,0))</f>
        <v>3.15E-2</v>
      </c>
      <c r="Z2592" s="14">
        <v>-3.7000000000000002E-3</v>
      </c>
      <c r="AA2592" s="16">
        <f t="shared" si="202"/>
        <v>0.10060000000000001</v>
      </c>
      <c r="AB2592" s="25">
        <f t="shared" si="203"/>
        <v>8.0199459850254229E-3</v>
      </c>
      <c r="AC2592" s="23">
        <f t="shared" si="204"/>
        <v>6.3749396924734497E-4</v>
      </c>
    </row>
    <row r="2593" spans="1:29" x14ac:dyDescent="0.3">
      <c r="A2593" s="4" t="s">
        <v>219</v>
      </c>
      <c r="B2593" s="18">
        <v>45992</v>
      </c>
      <c r="C2593" s="4" t="s">
        <v>282</v>
      </c>
      <c r="D2593" s="4">
        <v>12</v>
      </c>
      <c r="E2593" s="15">
        <v>982756.13</v>
      </c>
      <c r="F2593" s="19">
        <v>1.204</v>
      </c>
      <c r="G2593" s="20">
        <v>0</v>
      </c>
      <c r="H2593" s="4">
        <v>83.7</v>
      </c>
      <c r="I2593" s="4">
        <v>6</v>
      </c>
      <c r="J2593" s="4">
        <v>0</v>
      </c>
      <c r="K2593" s="21">
        <v>0.93220000000000003</v>
      </c>
      <c r="L2593" s="21">
        <v>7.5200000000000003E-2</v>
      </c>
      <c r="M2593" s="4">
        <v>0</v>
      </c>
      <c r="N2593" s="4">
        <v>1</v>
      </c>
      <c r="O2593" s="4">
        <v>17.7</v>
      </c>
      <c r="P2593" s="4">
        <v>86</v>
      </c>
      <c r="Q2593" s="15">
        <v>50791.47</v>
      </c>
      <c r="R2593" s="15">
        <v>44409.71</v>
      </c>
      <c r="S2593" s="15">
        <v>22183.81</v>
      </c>
      <c r="T2593" s="15">
        <v>1031784.28</v>
      </c>
      <c r="U2593" s="22">
        <f t="shared" si="200"/>
        <v>1055773.5</v>
      </c>
      <c r="V2593" s="23">
        <f t="shared" si="201"/>
        <v>-2.3250228235692807E-2</v>
      </c>
      <c r="W2593" s="24">
        <f>Parametros!$B$4*H2593+Parametros!$B$5*K2593*100+Parametros!$B$6*P2593+Parametros!$B$7*(1-L2593)*100</f>
        <v>88.332999999999998</v>
      </c>
      <c r="X2593" s="16">
        <f>INDEX('Tasa Referencia'!$B$2:$B$37,MATCH(B2593,'Tasa Referencia'!$A$2:$A$37,0))</f>
        <v>6.9599999999999995E-2</v>
      </c>
      <c r="Y2593" s="16">
        <f>INDEX('Catalogo Proveedores'!$N$2:$N$101,MATCH(A2593,'Catalogo Proveedores'!$A$2:$A$101,0))</f>
        <v>3.15E-2</v>
      </c>
      <c r="Z2593" s="14">
        <v>-3.4099999999999998E-3</v>
      </c>
      <c r="AA2593" s="16">
        <f t="shared" si="202"/>
        <v>9.7689999999999999E-2</v>
      </c>
      <c r="AB2593" s="25">
        <f t="shared" si="203"/>
        <v>7.7975749455458931E-3</v>
      </c>
      <c r="AC2593" s="23">
        <f t="shared" si="204"/>
        <v>-3.10478031812387E-2</v>
      </c>
    </row>
    <row r="2594" spans="1:29" x14ac:dyDescent="0.3">
      <c r="A2594" s="4" t="s">
        <v>221</v>
      </c>
      <c r="B2594" s="18">
        <v>44927</v>
      </c>
      <c r="C2594" s="4" t="s">
        <v>279</v>
      </c>
      <c r="D2594" s="4">
        <v>1</v>
      </c>
      <c r="E2594" s="15">
        <v>662803.59</v>
      </c>
      <c r="F2594" s="19">
        <v>1</v>
      </c>
      <c r="G2594" s="20">
        <v>0</v>
      </c>
      <c r="H2594" s="4">
        <v>81.7</v>
      </c>
      <c r="I2594" s="4">
        <v>7</v>
      </c>
      <c r="J2594" s="4">
        <v>0</v>
      </c>
      <c r="K2594" s="21">
        <v>0.9637</v>
      </c>
      <c r="L2594" s="21">
        <v>7.2900000000000006E-2</v>
      </c>
      <c r="M2594" s="4">
        <v>0</v>
      </c>
      <c r="N2594" s="4">
        <v>0</v>
      </c>
      <c r="O2594" s="4">
        <v>0</v>
      </c>
      <c r="P2594" s="4">
        <v>70.400000000000006</v>
      </c>
      <c r="Q2594" s="15">
        <v>0</v>
      </c>
      <c r="R2594" s="15">
        <v>30933.13</v>
      </c>
      <c r="S2594" s="15">
        <v>14491.34</v>
      </c>
      <c r="T2594" s="15">
        <v>712303.11</v>
      </c>
      <c r="U2594" s="22">
        <f t="shared" si="200"/>
        <v>679245.38</v>
      </c>
      <c r="V2594" s="23">
        <f t="shared" si="201"/>
        <v>4.6409638728097065E-2</v>
      </c>
      <c r="W2594" s="24">
        <f>Parametros!$B$4*H2594+Parametros!$B$5*K2594*100+Parametros!$B$6*P2594+Parametros!$B$7*(1-L2594)*100</f>
        <v>85.492499999999993</v>
      </c>
      <c r="X2594" s="16">
        <f>INDEX('Tasa Referencia'!$B$2:$B$37,MATCH(B2594,'Tasa Referencia'!$A$2:$A$37,0))</f>
        <v>0.1125</v>
      </c>
      <c r="Y2594" s="16">
        <f>INDEX('Catalogo Proveedores'!$N$2:$N$101,MATCH(A2594,'Catalogo Proveedores'!$A$2:$A$101,0))</f>
        <v>3.3500000000000002E-2</v>
      </c>
      <c r="Z2594" s="14">
        <v>-3.0400000000000002E-3</v>
      </c>
      <c r="AA2594" s="16">
        <f t="shared" si="202"/>
        <v>0.14296000000000003</v>
      </c>
      <c r="AB2594" s="25">
        <f t="shared" si="203"/>
        <v>1.1197341866207688E-2</v>
      </c>
      <c r="AC2594" s="23">
        <f t="shared" si="204"/>
        <v>3.5212296861889376E-2</v>
      </c>
    </row>
    <row r="2595" spans="1:29" x14ac:dyDescent="0.3">
      <c r="A2595" s="4" t="s">
        <v>221</v>
      </c>
      <c r="B2595" s="18">
        <v>44958</v>
      </c>
      <c r="C2595" s="4" t="s">
        <v>279</v>
      </c>
      <c r="D2595" s="4">
        <v>2</v>
      </c>
      <c r="E2595" s="15">
        <v>722195.28</v>
      </c>
      <c r="F2595" s="19">
        <v>1</v>
      </c>
      <c r="G2595" s="20">
        <v>0</v>
      </c>
      <c r="H2595" s="4">
        <v>77.099999999999994</v>
      </c>
      <c r="I2595" s="4">
        <v>6</v>
      </c>
      <c r="J2595" s="4">
        <v>1</v>
      </c>
      <c r="K2595" s="21">
        <v>0.83150000000000002</v>
      </c>
      <c r="L2595" s="21">
        <v>5.4100000000000002E-2</v>
      </c>
      <c r="M2595" s="4">
        <v>2</v>
      </c>
      <c r="N2595" s="4">
        <v>0</v>
      </c>
      <c r="O2595" s="4">
        <v>0</v>
      </c>
      <c r="P2595" s="4">
        <v>77.599999999999994</v>
      </c>
      <c r="Q2595" s="15">
        <v>4474.67</v>
      </c>
      <c r="R2595" s="15">
        <v>19494.259999999998</v>
      </c>
      <c r="S2595" s="15">
        <v>13162.07</v>
      </c>
      <c r="T2595" s="15">
        <v>747604.67</v>
      </c>
      <c r="U2595" s="22">
        <f t="shared" si="200"/>
        <v>733002.14000000013</v>
      </c>
      <c r="V2595" s="23">
        <f t="shared" si="201"/>
        <v>1.9532422128930669E-2</v>
      </c>
      <c r="W2595" s="24">
        <f>Parametros!$B$4*H2595+Parametros!$B$5*K2595*100+Parametros!$B$6*P2595+Parametros!$B$7*(1-L2595)*100</f>
        <v>81.638499999999993</v>
      </c>
      <c r="X2595" s="16">
        <f>INDEX('Tasa Referencia'!$B$2:$B$37,MATCH(B2595,'Tasa Referencia'!$A$2:$A$37,0))</f>
        <v>0.11409999999999999</v>
      </c>
      <c r="Y2595" s="16">
        <f>INDEX('Catalogo Proveedores'!$N$2:$N$101,MATCH(A2595,'Catalogo Proveedores'!$A$2:$A$101,0))</f>
        <v>3.3500000000000002E-2</v>
      </c>
      <c r="Z2595" s="14">
        <v>-1.74E-3</v>
      </c>
      <c r="AA2595" s="16">
        <f t="shared" si="202"/>
        <v>0.14586000000000002</v>
      </c>
      <c r="AB2595" s="25">
        <f t="shared" si="203"/>
        <v>1.141090049102389E-2</v>
      </c>
      <c r="AC2595" s="23">
        <f t="shared" si="204"/>
        <v>8.1215216379067791E-3</v>
      </c>
    </row>
    <row r="2596" spans="1:29" x14ac:dyDescent="0.3">
      <c r="A2596" s="4" t="s">
        <v>221</v>
      </c>
      <c r="B2596" s="18">
        <v>44986</v>
      </c>
      <c r="C2596" s="4" t="s">
        <v>279</v>
      </c>
      <c r="D2596" s="4">
        <v>3</v>
      </c>
      <c r="E2596" s="15">
        <v>718408.17</v>
      </c>
      <c r="F2596" s="19">
        <v>1</v>
      </c>
      <c r="G2596" s="20">
        <v>0</v>
      </c>
      <c r="H2596" s="4">
        <v>77.599999999999994</v>
      </c>
      <c r="I2596" s="4">
        <v>7</v>
      </c>
      <c r="J2596" s="4">
        <v>1</v>
      </c>
      <c r="K2596" s="21">
        <v>0.90480000000000005</v>
      </c>
      <c r="L2596" s="21">
        <v>0.1057</v>
      </c>
      <c r="M2596" s="4">
        <v>0</v>
      </c>
      <c r="N2596" s="4">
        <v>0</v>
      </c>
      <c r="O2596" s="4">
        <v>0</v>
      </c>
      <c r="P2596" s="4">
        <v>72.8</v>
      </c>
      <c r="Q2596" s="15">
        <v>0</v>
      </c>
      <c r="R2596" s="15">
        <v>39622.14</v>
      </c>
      <c r="S2596" s="15">
        <v>24220.89</v>
      </c>
      <c r="T2596" s="15">
        <v>763728.83</v>
      </c>
      <c r="U2596" s="22">
        <f t="shared" si="200"/>
        <v>733809.42</v>
      </c>
      <c r="V2596" s="23">
        <f t="shared" si="201"/>
        <v>3.9175436129601025E-2</v>
      </c>
      <c r="W2596" s="24">
        <f>Parametros!$B$4*H2596+Parametros!$B$5*K2596*100+Parametros!$B$6*P2596+Parametros!$B$7*(1-L2596)*100</f>
        <v>82.278500000000008</v>
      </c>
      <c r="X2596" s="16">
        <f>INDEX('Tasa Referencia'!$B$2:$B$37,MATCH(B2596,'Tasa Referencia'!$A$2:$A$37,0))</f>
        <v>0.114</v>
      </c>
      <c r="Y2596" s="16">
        <f>INDEX('Catalogo Proveedores'!$N$2:$N$101,MATCH(A2596,'Catalogo Proveedores'!$A$2:$A$101,0))</f>
        <v>3.3500000000000002E-2</v>
      </c>
      <c r="Z2596" s="14">
        <v>-2.7699999999999999E-3</v>
      </c>
      <c r="AA2596" s="16">
        <f t="shared" si="202"/>
        <v>0.14473000000000003</v>
      </c>
      <c r="AB2596" s="25">
        <f t="shared" si="203"/>
        <v>1.1327745246675791E-2</v>
      </c>
      <c r="AC2596" s="23">
        <f t="shared" si="204"/>
        <v>2.7847690882925234E-2</v>
      </c>
    </row>
    <row r="2597" spans="1:29" x14ac:dyDescent="0.3">
      <c r="A2597" s="4" t="s">
        <v>221</v>
      </c>
      <c r="B2597" s="18">
        <v>45017</v>
      </c>
      <c r="C2597" s="4" t="s">
        <v>279</v>
      </c>
      <c r="D2597" s="4">
        <v>4</v>
      </c>
      <c r="E2597" s="15">
        <v>774702.38</v>
      </c>
      <c r="F2597" s="19">
        <v>1</v>
      </c>
      <c r="G2597" s="20">
        <v>0</v>
      </c>
      <c r="H2597" s="4">
        <v>74</v>
      </c>
      <c r="I2597" s="4">
        <v>10</v>
      </c>
      <c r="J2597" s="4">
        <v>1</v>
      </c>
      <c r="K2597" s="21">
        <v>0.9345</v>
      </c>
      <c r="L2597" s="21">
        <v>6.0499999999999998E-2</v>
      </c>
      <c r="M2597" s="4">
        <v>1</v>
      </c>
      <c r="N2597" s="4">
        <v>0</v>
      </c>
      <c r="O2597" s="4">
        <v>0</v>
      </c>
      <c r="P2597" s="4">
        <v>73.099999999999994</v>
      </c>
      <c r="Q2597" s="15">
        <v>2676.9</v>
      </c>
      <c r="R2597" s="15">
        <v>29503.7</v>
      </c>
      <c r="S2597" s="15">
        <v>15620.73</v>
      </c>
      <c r="T2597" s="15">
        <v>841739.77</v>
      </c>
      <c r="U2597" s="22">
        <f t="shared" si="200"/>
        <v>791262.25</v>
      </c>
      <c r="V2597" s="23">
        <f t="shared" si="201"/>
        <v>5.996808253458194E-2</v>
      </c>
      <c r="W2597" s="24">
        <f>Parametros!$B$4*H2597+Parametros!$B$5*K2597*100+Parametros!$B$6*P2597+Parametros!$B$7*(1-L2597)*100</f>
        <v>82.647500000000008</v>
      </c>
      <c r="X2597" s="16">
        <f>INDEX('Tasa Referencia'!$B$2:$B$37,MATCH(B2597,'Tasa Referencia'!$A$2:$A$37,0))</f>
        <v>0.1119</v>
      </c>
      <c r="Y2597" s="16">
        <f>INDEX('Catalogo Proveedores'!$N$2:$N$101,MATCH(A2597,'Catalogo Proveedores'!$A$2:$A$101,0))</f>
        <v>3.3500000000000002E-2</v>
      </c>
      <c r="Z2597" s="14">
        <v>-3.6800000000000001E-3</v>
      </c>
      <c r="AA2597" s="16">
        <f t="shared" si="202"/>
        <v>0.14172000000000001</v>
      </c>
      <c r="AB2597" s="25">
        <f t="shared" si="203"/>
        <v>1.1105875510814878E-2</v>
      </c>
      <c r="AC2597" s="23">
        <f t="shared" si="204"/>
        <v>4.8862207023767062E-2</v>
      </c>
    </row>
    <row r="2598" spans="1:29" x14ac:dyDescent="0.3">
      <c r="A2598" s="4" t="s">
        <v>221</v>
      </c>
      <c r="B2598" s="18">
        <v>45047</v>
      </c>
      <c r="C2598" s="4" t="s">
        <v>279</v>
      </c>
      <c r="D2598" s="4">
        <v>5</v>
      </c>
      <c r="E2598" s="15">
        <v>769805.61</v>
      </c>
      <c r="F2598" s="19">
        <v>1</v>
      </c>
      <c r="G2598" s="20">
        <v>0</v>
      </c>
      <c r="H2598" s="4">
        <v>74.099999999999994</v>
      </c>
      <c r="I2598" s="4">
        <v>4</v>
      </c>
      <c r="J2598" s="4">
        <v>0</v>
      </c>
      <c r="K2598" s="21">
        <v>0.93300000000000005</v>
      </c>
      <c r="L2598" s="21">
        <v>6.0900000000000003E-2</v>
      </c>
      <c r="M2598" s="4">
        <v>0</v>
      </c>
      <c r="N2598" s="4">
        <v>0</v>
      </c>
      <c r="O2598" s="4">
        <v>0</v>
      </c>
      <c r="P2598" s="4">
        <v>70.3</v>
      </c>
      <c r="Q2598" s="15">
        <v>0</v>
      </c>
      <c r="R2598" s="15">
        <v>14416</v>
      </c>
      <c r="S2598" s="15">
        <v>14068.74</v>
      </c>
      <c r="T2598" s="15">
        <v>836155.12</v>
      </c>
      <c r="U2598" s="22">
        <f t="shared" si="200"/>
        <v>770152.87</v>
      </c>
      <c r="V2598" s="23">
        <f t="shared" si="201"/>
        <v>7.8935413323786147E-2</v>
      </c>
      <c r="W2598" s="24">
        <f>Parametros!$B$4*H2598+Parametros!$B$5*K2598*100+Parametros!$B$6*P2598+Parametros!$B$7*(1-L2598)*100</f>
        <v>82.0715</v>
      </c>
      <c r="X2598" s="16">
        <f>INDEX('Tasa Referencia'!$B$2:$B$37,MATCH(B2598,'Tasa Referencia'!$A$2:$A$37,0))</f>
        <v>0.11210000000000001</v>
      </c>
      <c r="Y2598" s="16">
        <f>INDEX('Catalogo Proveedores'!$N$2:$N$101,MATCH(A2598,'Catalogo Proveedores'!$A$2:$A$101,0))</f>
        <v>3.3500000000000002E-2</v>
      </c>
      <c r="Z2598" s="14">
        <v>-3.5E-4</v>
      </c>
      <c r="AA2598" s="16">
        <f t="shared" si="202"/>
        <v>0.14525000000000002</v>
      </c>
      <c r="AB2598" s="25">
        <f t="shared" si="203"/>
        <v>1.1366020718377667E-2</v>
      </c>
      <c r="AC2598" s="23">
        <f t="shared" si="204"/>
        <v>6.7569392605408479E-2</v>
      </c>
    </row>
    <row r="2599" spans="1:29" x14ac:dyDescent="0.3">
      <c r="A2599" s="4" t="s">
        <v>221</v>
      </c>
      <c r="B2599" s="18">
        <v>45078</v>
      </c>
      <c r="C2599" s="4" t="s">
        <v>279</v>
      </c>
      <c r="D2599" s="4">
        <v>6</v>
      </c>
      <c r="E2599" s="15">
        <v>810589.03</v>
      </c>
      <c r="F2599" s="19">
        <v>1</v>
      </c>
      <c r="G2599" s="20">
        <v>0</v>
      </c>
      <c r="H2599" s="4">
        <v>70.7</v>
      </c>
      <c r="I2599" s="4">
        <v>4</v>
      </c>
      <c r="J2599" s="4">
        <v>1</v>
      </c>
      <c r="K2599" s="21">
        <v>0.83809999999999996</v>
      </c>
      <c r="L2599" s="21">
        <v>0.1714</v>
      </c>
      <c r="M2599" s="4">
        <v>1</v>
      </c>
      <c r="N2599" s="4">
        <v>0</v>
      </c>
      <c r="O2599" s="4">
        <v>0</v>
      </c>
      <c r="P2599" s="4">
        <v>73.2</v>
      </c>
      <c r="Q2599" s="15">
        <v>1319</v>
      </c>
      <c r="R2599" s="15">
        <v>45914.42</v>
      </c>
      <c r="S2599" s="15">
        <v>43291.98</v>
      </c>
      <c r="T2599" s="15">
        <v>834849.27</v>
      </c>
      <c r="U2599" s="22">
        <f t="shared" si="200"/>
        <v>814530.47000000009</v>
      </c>
      <c r="V2599" s="23">
        <f t="shared" si="201"/>
        <v>2.4338285640472478E-2</v>
      </c>
      <c r="W2599" s="24">
        <f>Parametros!$B$4*H2599+Parametros!$B$5*K2599*100+Parametros!$B$6*P2599+Parametros!$B$7*(1-L2599)*100</f>
        <v>76.956999999999994</v>
      </c>
      <c r="X2599" s="16">
        <f>INDEX('Tasa Referencia'!$B$2:$B$37,MATCH(B2599,'Tasa Referencia'!$A$2:$A$37,0))</f>
        <v>0.1119</v>
      </c>
      <c r="Y2599" s="16">
        <f>INDEX('Catalogo Proveedores'!$N$2:$N$101,MATCH(A2599,'Catalogo Proveedores'!$A$2:$A$101,0))</f>
        <v>3.3500000000000002E-2</v>
      </c>
      <c r="Z2599" s="14">
        <v>-5.0699999999999999E-3</v>
      </c>
      <c r="AA2599" s="16">
        <f t="shared" si="202"/>
        <v>0.14033000000000001</v>
      </c>
      <c r="AB2599" s="25">
        <f t="shared" si="203"/>
        <v>1.100323636287448E-2</v>
      </c>
      <c r="AC2599" s="23">
        <f t="shared" si="204"/>
        <v>1.3335049277597998E-2</v>
      </c>
    </row>
    <row r="2600" spans="1:29" x14ac:dyDescent="0.3">
      <c r="A2600" s="4" t="s">
        <v>221</v>
      </c>
      <c r="B2600" s="18">
        <v>45108</v>
      </c>
      <c r="C2600" s="4" t="s">
        <v>279</v>
      </c>
      <c r="D2600" s="4">
        <v>7</v>
      </c>
      <c r="E2600" s="15">
        <v>735627.61</v>
      </c>
      <c r="F2600" s="19">
        <v>1</v>
      </c>
      <c r="G2600" s="20">
        <v>0</v>
      </c>
      <c r="H2600" s="4">
        <v>71.5</v>
      </c>
      <c r="I2600" s="4">
        <v>6</v>
      </c>
      <c r="J2600" s="4">
        <v>0</v>
      </c>
      <c r="K2600" s="21">
        <v>0.9234</v>
      </c>
      <c r="L2600" s="21">
        <v>7.3099999999999998E-2</v>
      </c>
      <c r="M2600" s="4">
        <v>2</v>
      </c>
      <c r="N2600" s="4">
        <v>0</v>
      </c>
      <c r="O2600" s="4">
        <v>0</v>
      </c>
      <c r="P2600" s="4">
        <v>73.599999999999994</v>
      </c>
      <c r="Q2600" s="15">
        <v>11273.97</v>
      </c>
      <c r="R2600" s="15">
        <v>22733.24</v>
      </c>
      <c r="S2600" s="15">
        <v>16136.77</v>
      </c>
      <c r="T2600" s="15">
        <v>812854.53</v>
      </c>
      <c r="U2600" s="22">
        <f t="shared" si="200"/>
        <v>753498.04999999993</v>
      </c>
      <c r="V2600" s="23">
        <f t="shared" si="201"/>
        <v>7.3022266358040835E-2</v>
      </c>
      <c r="W2600" s="24">
        <f>Parametros!$B$4*H2600+Parametros!$B$5*K2600*100+Parametros!$B$6*P2600+Parametros!$B$7*(1-L2600)*100</f>
        <v>81.350499999999997</v>
      </c>
      <c r="X2600" s="16">
        <f>INDEX('Tasa Referencia'!$B$2:$B$37,MATCH(B2600,'Tasa Referencia'!$A$2:$A$37,0))</f>
        <v>0.1132</v>
      </c>
      <c r="Y2600" s="16">
        <f>INDEX('Catalogo Proveedores'!$N$2:$N$101,MATCH(A2600,'Catalogo Proveedores'!$A$2:$A$101,0))</f>
        <v>3.3500000000000002E-2</v>
      </c>
      <c r="Z2600" s="14">
        <v>-5.6699999999999997E-3</v>
      </c>
      <c r="AA2600" s="16">
        <f t="shared" si="202"/>
        <v>0.14102999999999999</v>
      </c>
      <c r="AB2600" s="25">
        <f t="shared" si="203"/>
        <v>1.1054939468594593E-2</v>
      </c>
      <c r="AC2600" s="23">
        <f t="shared" si="204"/>
        <v>6.1967326889446242E-2</v>
      </c>
    </row>
    <row r="2601" spans="1:29" x14ac:dyDescent="0.3">
      <c r="A2601" s="4" t="s">
        <v>221</v>
      </c>
      <c r="B2601" s="18">
        <v>45139</v>
      </c>
      <c r="C2601" s="4" t="s">
        <v>279</v>
      </c>
      <c r="D2601" s="4">
        <v>8</v>
      </c>
      <c r="E2601" s="15">
        <v>812208.25</v>
      </c>
      <c r="F2601" s="19">
        <v>1</v>
      </c>
      <c r="G2601" s="20">
        <v>0</v>
      </c>
      <c r="H2601" s="4">
        <v>70.099999999999994</v>
      </c>
      <c r="I2601" s="4">
        <v>5</v>
      </c>
      <c r="J2601" s="4">
        <v>0</v>
      </c>
      <c r="K2601" s="21">
        <v>0.98009999999999997</v>
      </c>
      <c r="L2601" s="21">
        <v>7.5300000000000006E-2</v>
      </c>
      <c r="M2601" s="4">
        <v>0</v>
      </c>
      <c r="N2601" s="4">
        <v>0</v>
      </c>
      <c r="O2601" s="4">
        <v>0</v>
      </c>
      <c r="P2601" s="4">
        <v>70.900000000000006</v>
      </c>
      <c r="Q2601" s="15">
        <v>0</v>
      </c>
      <c r="R2601" s="15">
        <v>36202.69</v>
      </c>
      <c r="S2601" s="15">
        <v>18356.009999999998</v>
      </c>
      <c r="T2601" s="15">
        <v>909208.97</v>
      </c>
      <c r="U2601" s="22">
        <f t="shared" si="200"/>
        <v>830054.92999999993</v>
      </c>
      <c r="V2601" s="23">
        <f t="shared" si="201"/>
        <v>8.7058138020789697E-2</v>
      </c>
      <c r="W2601" s="24">
        <f>Parametros!$B$4*H2601+Parametros!$B$5*K2601*100+Parametros!$B$6*P2601+Parametros!$B$7*(1-L2601)*100</f>
        <v>81.988499999999988</v>
      </c>
      <c r="X2601" s="16">
        <f>INDEX('Tasa Referencia'!$B$2:$B$37,MATCH(B2601,'Tasa Referencia'!$A$2:$A$37,0))</f>
        <v>0.1124</v>
      </c>
      <c r="Y2601" s="16">
        <f>INDEX('Catalogo Proveedores'!$N$2:$N$101,MATCH(A2601,'Catalogo Proveedores'!$A$2:$A$101,0))</f>
        <v>3.3500000000000002E-2</v>
      </c>
      <c r="Z2601" s="14">
        <v>-7.6E-3</v>
      </c>
      <c r="AA2601" s="16">
        <f t="shared" si="202"/>
        <v>0.13830000000000001</v>
      </c>
      <c r="AB2601" s="25">
        <f t="shared" si="203"/>
        <v>1.0853132663596332E-2</v>
      </c>
      <c r="AC2601" s="23">
        <f t="shared" si="204"/>
        <v>7.6205005357193364E-2</v>
      </c>
    </row>
    <row r="2602" spans="1:29" x14ac:dyDescent="0.3">
      <c r="A2602" s="4" t="s">
        <v>221</v>
      </c>
      <c r="B2602" s="18">
        <v>45170</v>
      </c>
      <c r="C2602" s="4" t="s">
        <v>279</v>
      </c>
      <c r="D2602" s="4">
        <v>9</v>
      </c>
      <c r="E2602" s="15">
        <v>824045.11</v>
      </c>
      <c r="F2602" s="19">
        <v>1</v>
      </c>
      <c r="G2602" s="20">
        <v>0</v>
      </c>
      <c r="H2602" s="4">
        <v>68.400000000000006</v>
      </c>
      <c r="I2602" s="4">
        <v>6</v>
      </c>
      <c r="J2602" s="4">
        <v>0</v>
      </c>
      <c r="K2602" s="21">
        <v>0.99850000000000005</v>
      </c>
      <c r="L2602" s="21">
        <v>9.6699999999999994E-2</v>
      </c>
      <c r="M2602" s="4">
        <v>0</v>
      </c>
      <c r="N2602" s="4">
        <v>0</v>
      </c>
      <c r="O2602" s="4">
        <v>0</v>
      </c>
      <c r="P2602" s="4">
        <v>72.5</v>
      </c>
      <c r="Q2602" s="15">
        <v>0</v>
      </c>
      <c r="R2602" s="15">
        <v>55321.89</v>
      </c>
      <c r="S2602" s="15">
        <v>23903.26</v>
      </c>
      <c r="T2602" s="15">
        <v>894334.99</v>
      </c>
      <c r="U2602" s="22">
        <f t="shared" si="200"/>
        <v>855463.74</v>
      </c>
      <c r="V2602" s="23">
        <f t="shared" si="201"/>
        <v>4.3463859107200985E-2</v>
      </c>
      <c r="W2602" s="24">
        <f>Parametros!$B$4*H2602+Parametros!$B$5*K2602*100+Parametros!$B$6*P2602+Parametros!$B$7*(1-L2602)*100</f>
        <v>81.944499999999991</v>
      </c>
      <c r="X2602" s="16">
        <f>INDEX('Tasa Referencia'!$B$2:$B$37,MATCH(B2602,'Tasa Referencia'!$A$2:$A$37,0))</f>
        <v>0.1134</v>
      </c>
      <c r="Y2602" s="16">
        <f>INDEX('Catalogo Proveedores'!$N$2:$N$101,MATCH(A2602,'Catalogo Proveedores'!$A$2:$A$101,0))</f>
        <v>3.3500000000000002E-2</v>
      </c>
      <c r="Z2602" s="14">
        <v>-4.7099999999999998E-3</v>
      </c>
      <c r="AA2602" s="16">
        <f t="shared" si="202"/>
        <v>0.14219000000000001</v>
      </c>
      <c r="AB2602" s="25">
        <f t="shared" si="203"/>
        <v>1.1140554921548418E-2</v>
      </c>
      <c r="AC2602" s="23">
        <f t="shared" si="204"/>
        <v>3.2323304185652567E-2</v>
      </c>
    </row>
    <row r="2603" spans="1:29" x14ac:dyDescent="0.3">
      <c r="A2603" s="4" t="s">
        <v>221</v>
      </c>
      <c r="B2603" s="18">
        <v>45200</v>
      </c>
      <c r="C2603" s="4" t="s">
        <v>279</v>
      </c>
      <c r="D2603" s="4">
        <v>10</v>
      </c>
      <c r="E2603" s="15">
        <v>666972.17000000004</v>
      </c>
      <c r="F2603" s="19">
        <v>1.0327</v>
      </c>
      <c r="G2603" s="20">
        <v>3.27E-2</v>
      </c>
      <c r="H2603" s="4">
        <v>70.7</v>
      </c>
      <c r="I2603" s="4">
        <v>6</v>
      </c>
      <c r="J2603" s="4">
        <v>0</v>
      </c>
      <c r="K2603" s="21">
        <v>0.95199999999999996</v>
      </c>
      <c r="L2603" s="21">
        <v>7.5300000000000006E-2</v>
      </c>
      <c r="M2603" s="4">
        <v>0</v>
      </c>
      <c r="N2603" s="4">
        <v>0</v>
      </c>
      <c r="O2603" s="4">
        <v>0</v>
      </c>
      <c r="P2603" s="4">
        <v>80</v>
      </c>
      <c r="Q2603" s="15">
        <v>0</v>
      </c>
      <c r="R2603" s="15">
        <v>26793.78</v>
      </c>
      <c r="S2603" s="15">
        <v>15066.46</v>
      </c>
      <c r="T2603" s="15">
        <v>784772.61</v>
      </c>
      <c r="U2603" s="22">
        <f t="shared" si="200"/>
        <v>678699.49000000011</v>
      </c>
      <c r="V2603" s="23">
        <f t="shared" si="201"/>
        <v>0.13516414646530525</v>
      </c>
      <c r="W2603" s="24">
        <f>Parametros!$B$4*H2603+Parametros!$B$5*K2603*100+Parametros!$B$6*P2603+Parametros!$B$7*(1-L2603)*100</f>
        <v>83.1755</v>
      </c>
      <c r="X2603" s="16">
        <f>INDEX('Tasa Referencia'!$B$2:$B$37,MATCH(B2603,'Tasa Referencia'!$A$2:$A$37,0))</f>
        <v>0.1103</v>
      </c>
      <c r="Y2603" s="16">
        <f>INDEX('Catalogo Proveedores'!$N$2:$N$101,MATCH(A2603,'Catalogo Proveedores'!$A$2:$A$101,0))</f>
        <v>3.3500000000000002E-2</v>
      </c>
      <c r="Z2603" s="14">
        <v>-7.2000000000000005E-4</v>
      </c>
      <c r="AA2603" s="16">
        <f t="shared" si="202"/>
        <v>0.14307999999999998</v>
      </c>
      <c r="AB2603" s="25">
        <f t="shared" si="203"/>
        <v>1.1206188620999091E-2</v>
      </c>
      <c r="AC2603" s="23">
        <f t="shared" si="204"/>
        <v>0.12395795784430616</v>
      </c>
    </row>
    <row r="2604" spans="1:29" x14ac:dyDescent="0.3">
      <c r="A2604" s="4" t="s">
        <v>221</v>
      </c>
      <c r="B2604" s="18">
        <v>45231</v>
      </c>
      <c r="C2604" s="4" t="s">
        <v>279</v>
      </c>
      <c r="D2604" s="4">
        <v>11</v>
      </c>
      <c r="E2604" s="15">
        <v>640759.79</v>
      </c>
      <c r="F2604" s="19">
        <v>1.0327</v>
      </c>
      <c r="G2604" s="20">
        <v>0</v>
      </c>
      <c r="H2604" s="4">
        <v>73.900000000000006</v>
      </c>
      <c r="I2604" s="4">
        <v>6</v>
      </c>
      <c r="J2604" s="4">
        <v>0</v>
      </c>
      <c r="K2604" s="21">
        <v>0.94799999999999995</v>
      </c>
      <c r="L2604" s="21">
        <v>9.2700000000000005E-2</v>
      </c>
      <c r="M2604" s="4">
        <v>0</v>
      </c>
      <c r="N2604" s="4">
        <v>0</v>
      </c>
      <c r="O2604" s="4">
        <v>0</v>
      </c>
      <c r="P2604" s="4">
        <v>70.099999999999994</v>
      </c>
      <c r="Q2604" s="15">
        <v>0</v>
      </c>
      <c r="R2604" s="15">
        <v>27442.47</v>
      </c>
      <c r="S2604" s="15">
        <v>17819.419999999998</v>
      </c>
      <c r="T2604" s="15">
        <v>703780.44</v>
      </c>
      <c r="U2604" s="22">
        <f t="shared" si="200"/>
        <v>650382.84</v>
      </c>
      <c r="V2604" s="23">
        <f t="shared" si="201"/>
        <v>7.5872526380528535E-2</v>
      </c>
      <c r="W2604" s="24">
        <f>Parametros!$B$4*H2604+Parametros!$B$5*K2604*100+Parametros!$B$6*P2604+Parametros!$B$7*(1-L2604)*100</f>
        <v>81.9345</v>
      </c>
      <c r="X2604" s="16">
        <f>INDEX('Tasa Referencia'!$B$2:$B$37,MATCH(B2604,'Tasa Referencia'!$A$2:$A$37,0))</f>
        <v>0.1144</v>
      </c>
      <c r="Y2604" s="16">
        <f>INDEX('Catalogo Proveedores'!$N$2:$N$101,MATCH(A2604,'Catalogo Proveedores'!$A$2:$A$101,0))</f>
        <v>3.3500000000000002E-2</v>
      </c>
      <c r="Z2604" s="14">
        <v>-9.6000000000000002E-4</v>
      </c>
      <c r="AA2604" s="16">
        <f t="shared" si="202"/>
        <v>0.14694000000000002</v>
      </c>
      <c r="AB2604" s="25">
        <f t="shared" si="203"/>
        <v>1.1490306074573464E-2</v>
      </c>
      <c r="AC2604" s="23">
        <f t="shared" si="204"/>
        <v>6.4382220305955071E-2</v>
      </c>
    </row>
    <row r="2605" spans="1:29" x14ac:dyDescent="0.3">
      <c r="A2605" s="4" t="s">
        <v>221</v>
      </c>
      <c r="B2605" s="18">
        <v>45261</v>
      </c>
      <c r="C2605" s="4" t="s">
        <v>279</v>
      </c>
      <c r="D2605" s="4">
        <v>12</v>
      </c>
      <c r="E2605" s="15">
        <v>761009.76</v>
      </c>
      <c r="F2605" s="19">
        <v>1.0327</v>
      </c>
      <c r="G2605" s="20">
        <v>0</v>
      </c>
      <c r="H2605" s="4">
        <v>74.7</v>
      </c>
      <c r="I2605" s="4">
        <v>6</v>
      </c>
      <c r="J2605" s="4">
        <v>1</v>
      </c>
      <c r="K2605" s="21">
        <v>0.84960000000000002</v>
      </c>
      <c r="L2605" s="21">
        <v>0.1144</v>
      </c>
      <c r="M2605" s="4">
        <v>1</v>
      </c>
      <c r="N2605" s="4">
        <v>0</v>
      </c>
      <c r="O2605" s="4">
        <v>0</v>
      </c>
      <c r="P2605" s="4">
        <v>71.599999999999994</v>
      </c>
      <c r="Q2605" s="15">
        <v>28807.07</v>
      </c>
      <c r="R2605" s="15">
        <v>33154.300000000003</v>
      </c>
      <c r="S2605" s="15">
        <v>27641.96</v>
      </c>
      <c r="T2605" s="15">
        <v>783156.07</v>
      </c>
      <c r="U2605" s="22">
        <f t="shared" si="200"/>
        <v>795329.17</v>
      </c>
      <c r="V2605" s="23">
        <f t="shared" si="201"/>
        <v>-1.5543645087243076E-2</v>
      </c>
      <c r="W2605" s="24">
        <f>Parametros!$B$4*H2605+Parametros!$B$5*K2605*100+Parametros!$B$6*P2605+Parametros!$B$7*(1-L2605)*100</f>
        <v>79.236999999999995</v>
      </c>
      <c r="X2605" s="16">
        <f>INDEX('Tasa Referencia'!$B$2:$B$37,MATCH(B2605,'Tasa Referencia'!$A$2:$A$37,0))</f>
        <v>0.1124</v>
      </c>
      <c r="Y2605" s="16">
        <f>INDEX('Catalogo Proveedores'!$N$2:$N$101,MATCH(A2605,'Catalogo Proveedores'!$A$2:$A$101,0))</f>
        <v>3.3500000000000002E-2</v>
      </c>
      <c r="Z2605" s="14">
        <v>-1.0499999999999999E-3</v>
      </c>
      <c r="AA2605" s="16">
        <f t="shared" si="202"/>
        <v>0.14485000000000001</v>
      </c>
      <c r="AB2605" s="25">
        <f t="shared" si="203"/>
        <v>1.1336579462237317E-2</v>
      </c>
      <c r="AC2605" s="23">
        <f t="shared" si="204"/>
        <v>-2.6880224549480393E-2</v>
      </c>
    </row>
    <row r="2606" spans="1:29" x14ac:dyDescent="0.3">
      <c r="A2606" s="4" t="s">
        <v>221</v>
      </c>
      <c r="B2606" s="18">
        <v>45292</v>
      </c>
      <c r="C2606" s="4" t="s">
        <v>281</v>
      </c>
      <c r="D2606" s="4">
        <v>1</v>
      </c>
      <c r="E2606" s="15">
        <v>724372.17</v>
      </c>
      <c r="F2606" s="19">
        <v>1.0327</v>
      </c>
      <c r="G2606" s="20">
        <v>0</v>
      </c>
      <c r="H2606" s="4">
        <v>74.7</v>
      </c>
      <c r="I2606" s="4">
        <v>7</v>
      </c>
      <c r="J2606" s="4">
        <v>0</v>
      </c>
      <c r="K2606" s="21">
        <v>0.93740000000000001</v>
      </c>
      <c r="L2606" s="21">
        <v>0.1109</v>
      </c>
      <c r="M2606" s="4">
        <v>2</v>
      </c>
      <c r="N2606" s="4">
        <v>0</v>
      </c>
      <c r="O2606" s="4">
        <v>0</v>
      </c>
      <c r="P2606" s="4">
        <v>77.7</v>
      </c>
      <c r="Q2606" s="15">
        <v>13704.41</v>
      </c>
      <c r="R2606" s="15">
        <v>25214.28</v>
      </c>
      <c r="S2606" s="15">
        <v>24103.919999999998</v>
      </c>
      <c r="T2606" s="15">
        <v>773631.43</v>
      </c>
      <c r="U2606" s="22">
        <f t="shared" si="200"/>
        <v>739186.94000000006</v>
      </c>
      <c r="V2606" s="23">
        <f t="shared" si="201"/>
        <v>4.4523126471218977E-2</v>
      </c>
      <c r="W2606" s="24">
        <f>Parametros!$B$4*H2606+Parametros!$B$5*K2606*100+Parametros!$B$6*P2606+Parametros!$B$7*(1-L2606)*100</f>
        <v>83.143500000000003</v>
      </c>
      <c r="X2606" s="16">
        <f>INDEX('Tasa Referencia'!$B$2:$B$37,MATCH(B2606,'Tasa Referencia'!$A$2:$A$37,0))</f>
        <v>0.1133</v>
      </c>
      <c r="Y2606" s="16">
        <f>INDEX('Catalogo Proveedores'!$N$2:$N$101,MATCH(A2606,'Catalogo Proveedores'!$A$2:$A$101,0))</f>
        <v>3.3500000000000002E-2</v>
      </c>
      <c r="Z2606" s="14">
        <v>-3.0899999999999999E-3</v>
      </c>
      <c r="AA2606" s="16">
        <f t="shared" si="202"/>
        <v>0.14370999999999998</v>
      </c>
      <c r="AB2606" s="25">
        <f t="shared" si="203"/>
        <v>1.1252620121104728E-2</v>
      </c>
      <c r="AC2606" s="23">
        <f t="shared" si="204"/>
        <v>3.3270506350114248E-2</v>
      </c>
    </row>
    <row r="2607" spans="1:29" x14ac:dyDescent="0.3">
      <c r="A2607" s="4" t="s">
        <v>221</v>
      </c>
      <c r="B2607" s="18">
        <v>45323</v>
      </c>
      <c r="C2607" s="4" t="s">
        <v>281</v>
      </c>
      <c r="D2607" s="4">
        <v>2</v>
      </c>
      <c r="E2607" s="15">
        <v>770816.62</v>
      </c>
      <c r="F2607" s="19">
        <v>1.0327</v>
      </c>
      <c r="G2607" s="20">
        <v>0</v>
      </c>
      <c r="H2607" s="4">
        <v>74.5</v>
      </c>
      <c r="I2607" s="4">
        <v>6</v>
      </c>
      <c r="J2607" s="4">
        <v>1</v>
      </c>
      <c r="K2607" s="21">
        <v>0.80500000000000005</v>
      </c>
      <c r="L2607" s="21">
        <v>0.1074</v>
      </c>
      <c r="M2607" s="4">
        <v>4</v>
      </c>
      <c r="N2607" s="4">
        <v>0</v>
      </c>
      <c r="O2607" s="4">
        <v>0</v>
      </c>
      <c r="P2607" s="4">
        <v>73.7</v>
      </c>
      <c r="Q2607" s="15">
        <v>9524.83</v>
      </c>
      <c r="R2607" s="15">
        <v>33237.980000000003</v>
      </c>
      <c r="S2607" s="15">
        <v>26377.54</v>
      </c>
      <c r="T2607" s="15">
        <v>779123.93</v>
      </c>
      <c r="U2607" s="22">
        <f t="shared" si="200"/>
        <v>787201.8899999999</v>
      </c>
      <c r="V2607" s="23">
        <f t="shared" si="201"/>
        <v>-1.0368003970818667E-2</v>
      </c>
      <c r="W2607" s="24">
        <f>Parametros!$B$4*H2607+Parametros!$B$5*K2607*100+Parametros!$B$6*P2607+Parametros!$B$7*(1-L2607)*100</f>
        <v>78.353999999999999</v>
      </c>
      <c r="X2607" s="16">
        <f>INDEX('Tasa Referencia'!$B$2:$B$37,MATCH(B2607,'Tasa Referencia'!$A$2:$A$37,0))</f>
        <v>0.1123</v>
      </c>
      <c r="Y2607" s="16">
        <f>INDEX('Catalogo Proveedores'!$N$2:$N$101,MATCH(A2607,'Catalogo Proveedores'!$A$2:$A$101,0))</f>
        <v>3.3500000000000002E-2</v>
      </c>
      <c r="Z2607" s="14">
        <v>1.89E-3</v>
      </c>
      <c r="AA2607" s="16">
        <f t="shared" si="202"/>
        <v>0.14768999999999999</v>
      </c>
      <c r="AB2607" s="25">
        <f t="shared" si="203"/>
        <v>1.1545408525353684E-2</v>
      </c>
      <c r="AC2607" s="23">
        <f t="shared" si="204"/>
        <v>-2.1913412496172353E-2</v>
      </c>
    </row>
    <row r="2608" spans="1:29" x14ac:dyDescent="0.3">
      <c r="A2608" s="4" t="s">
        <v>221</v>
      </c>
      <c r="B2608" s="18">
        <v>45352</v>
      </c>
      <c r="C2608" s="4" t="s">
        <v>281</v>
      </c>
      <c r="D2608" s="4">
        <v>3</v>
      </c>
      <c r="E2608" s="15">
        <v>722888.04</v>
      </c>
      <c r="F2608" s="19">
        <v>1.0327</v>
      </c>
      <c r="G2608" s="20">
        <v>0</v>
      </c>
      <c r="H2608" s="4">
        <v>77</v>
      </c>
      <c r="I2608" s="4">
        <v>5</v>
      </c>
      <c r="J2608" s="4">
        <v>0</v>
      </c>
      <c r="K2608" s="21">
        <v>0.9365</v>
      </c>
      <c r="L2608" s="21">
        <v>7.5300000000000006E-2</v>
      </c>
      <c r="M2608" s="4">
        <v>0</v>
      </c>
      <c r="N2608" s="4">
        <v>1</v>
      </c>
      <c r="O2608" s="4">
        <v>40.5</v>
      </c>
      <c r="P2608" s="4">
        <v>79.900000000000006</v>
      </c>
      <c r="Q2608" s="15">
        <v>132374.26</v>
      </c>
      <c r="R2608" s="15">
        <v>22204.68</v>
      </c>
      <c r="S2608" s="15">
        <v>16319.24</v>
      </c>
      <c r="T2608" s="15">
        <v>783591.81</v>
      </c>
      <c r="U2608" s="22">
        <f t="shared" si="200"/>
        <v>861147.74000000011</v>
      </c>
      <c r="V2608" s="23">
        <f t="shared" si="201"/>
        <v>-9.8974911440179614E-2</v>
      </c>
      <c r="W2608" s="24">
        <f>Parametros!$B$4*H2608+Parametros!$B$5*K2608*100+Parametros!$B$6*P2608+Parametros!$B$7*(1-L2608)*100</f>
        <v>84.895499999999998</v>
      </c>
      <c r="X2608" s="16">
        <f>INDEX('Tasa Referencia'!$B$2:$B$37,MATCH(B2608,'Tasa Referencia'!$A$2:$A$37,0))</f>
        <v>0.1101</v>
      </c>
      <c r="Y2608" s="16">
        <f>INDEX('Catalogo Proveedores'!$N$2:$N$101,MATCH(A2608,'Catalogo Proveedores'!$A$2:$A$101,0))</f>
        <v>3.3500000000000002E-2</v>
      </c>
      <c r="Z2608" s="14">
        <v>3.64E-3</v>
      </c>
      <c r="AA2608" s="16">
        <f t="shared" si="202"/>
        <v>0.14724000000000001</v>
      </c>
      <c r="AB2608" s="25">
        <f t="shared" si="203"/>
        <v>1.1512351017304079E-2</v>
      </c>
      <c r="AC2608" s="23">
        <f t="shared" si="204"/>
        <v>-0.11048726245748369</v>
      </c>
    </row>
    <row r="2609" spans="1:29" x14ac:dyDescent="0.3">
      <c r="A2609" s="4" t="s">
        <v>221</v>
      </c>
      <c r="B2609" s="18">
        <v>45383</v>
      </c>
      <c r="C2609" s="4" t="s">
        <v>281</v>
      </c>
      <c r="D2609" s="4">
        <v>4</v>
      </c>
      <c r="E2609" s="15">
        <v>860294.85</v>
      </c>
      <c r="F2609" s="19">
        <v>1.0327</v>
      </c>
      <c r="G2609" s="20">
        <v>0</v>
      </c>
      <c r="H2609" s="4">
        <v>77.599999999999994</v>
      </c>
      <c r="I2609" s="4">
        <v>8</v>
      </c>
      <c r="J2609" s="4">
        <v>1</v>
      </c>
      <c r="K2609" s="21">
        <v>0.9325</v>
      </c>
      <c r="L2609" s="21">
        <v>0.10780000000000001</v>
      </c>
      <c r="M2609" s="4">
        <v>0</v>
      </c>
      <c r="N2609" s="4">
        <v>0</v>
      </c>
      <c r="O2609" s="4">
        <v>0</v>
      </c>
      <c r="P2609" s="4">
        <v>75.7</v>
      </c>
      <c r="Q2609" s="15">
        <v>0</v>
      </c>
      <c r="R2609" s="15">
        <v>56724.639999999999</v>
      </c>
      <c r="S2609" s="15">
        <v>29549.69</v>
      </c>
      <c r="T2609" s="15">
        <v>951496.32</v>
      </c>
      <c r="U2609" s="22">
        <f t="shared" si="200"/>
        <v>887469.8</v>
      </c>
      <c r="V2609" s="23">
        <f t="shared" si="201"/>
        <v>6.7290349583275219E-2</v>
      </c>
      <c r="W2609" s="24">
        <f>Parametros!$B$4*H2609+Parametros!$B$5*K2609*100+Parametros!$B$6*P2609+Parametros!$B$7*(1-L2609)*100</f>
        <v>83.658000000000001</v>
      </c>
      <c r="X2609" s="16">
        <f>INDEX('Tasa Referencia'!$B$2:$B$37,MATCH(B2609,'Tasa Referencia'!$A$2:$A$37,0))</f>
        <v>0.10920000000000001</v>
      </c>
      <c r="Y2609" s="16">
        <f>INDEX('Catalogo Proveedores'!$N$2:$N$101,MATCH(A2609,'Catalogo Proveedores'!$A$2:$A$101,0))</f>
        <v>3.3500000000000002E-2</v>
      </c>
      <c r="Z2609" s="14">
        <v>-1.9E-3</v>
      </c>
      <c r="AA2609" s="16">
        <f t="shared" si="202"/>
        <v>0.14079999999999998</v>
      </c>
      <c r="AB2609" s="25">
        <f t="shared" si="203"/>
        <v>1.1037954513274384E-2</v>
      </c>
      <c r="AC2609" s="23">
        <f t="shared" si="204"/>
        <v>5.6252395070000835E-2</v>
      </c>
    </row>
    <row r="2610" spans="1:29" x14ac:dyDescent="0.3">
      <c r="A2610" s="4" t="s">
        <v>221</v>
      </c>
      <c r="B2610" s="18">
        <v>45413</v>
      </c>
      <c r="C2610" s="4" t="s">
        <v>281</v>
      </c>
      <c r="D2610" s="4">
        <v>5</v>
      </c>
      <c r="E2610" s="15">
        <v>775308.15</v>
      </c>
      <c r="F2610" s="19">
        <v>1.0327</v>
      </c>
      <c r="G2610" s="20">
        <v>0</v>
      </c>
      <c r="H2610" s="4">
        <v>77.5</v>
      </c>
      <c r="I2610" s="4">
        <v>5</v>
      </c>
      <c r="J2610" s="4">
        <v>0</v>
      </c>
      <c r="K2610" s="21">
        <v>0.91679999999999995</v>
      </c>
      <c r="L2610" s="21">
        <v>0.1217</v>
      </c>
      <c r="M2610" s="4">
        <v>2</v>
      </c>
      <c r="N2610" s="4">
        <v>1</v>
      </c>
      <c r="O2610" s="4">
        <v>15.5</v>
      </c>
      <c r="P2610" s="4">
        <v>68.7</v>
      </c>
      <c r="Q2610" s="15">
        <v>51655.69</v>
      </c>
      <c r="R2610" s="15">
        <v>41041.79</v>
      </c>
      <c r="S2610" s="15">
        <v>28309.25</v>
      </c>
      <c r="T2610" s="15">
        <v>826157.12</v>
      </c>
      <c r="U2610" s="22">
        <f t="shared" si="200"/>
        <v>839696.38000000012</v>
      </c>
      <c r="V2610" s="23">
        <f t="shared" si="201"/>
        <v>-1.6388238595583519E-2</v>
      </c>
      <c r="W2610" s="24">
        <f>Parametros!$B$4*H2610+Parametros!$B$5*K2610*100+Parametros!$B$6*P2610+Parametros!$B$7*(1-L2610)*100</f>
        <v>81.543499999999995</v>
      </c>
      <c r="X2610" s="16">
        <f>INDEX('Tasa Referencia'!$B$2:$B$37,MATCH(B2610,'Tasa Referencia'!$A$2:$A$37,0))</f>
        <v>0.1077</v>
      </c>
      <c r="Y2610" s="16">
        <f>INDEX('Catalogo Proveedores'!$N$2:$N$101,MATCH(A2610,'Catalogo Proveedores'!$A$2:$A$101,0))</f>
        <v>3.3500000000000002E-2</v>
      </c>
      <c r="Z2610" s="14">
        <v>-2.8999999999999998E-3</v>
      </c>
      <c r="AA2610" s="16">
        <f t="shared" si="202"/>
        <v>0.13829999999999998</v>
      </c>
      <c r="AB2610" s="25">
        <f t="shared" si="203"/>
        <v>1.0853132663596332E-2</v>
      </c>
      <c r="AC2610" s="23">
        <f t="shared" si="204"/>
        <v>-2.7241371259179852E-2</v>
      </c>
    </row>
    <row r="2611" spans="1:29" x14ac:dyDescent="0.3">
      <c r="A2611" s="4" t="s">
        <v>221</v>
      </c>
      <c r="B2611" s="18">
        <v>45444</v>
      </c>
      <c r="C2611" s="4" t="s">
        <v>281</v>
      </c>
      <c r="D2611" s="4">
        <v>6</v>
      </c>
      <c r="E2611" s="15">
        <v>793797.07</v>
      </c>
      <c r="F2611" s="19">
        <v>1.0327</v>
      </c>
      <c r="G2611" s="20">
        <v>0</v>
      </c>
      <c r="H2611" s="4">
        <v>75.8</v>
      </c>
      <c r="I2611" s="4">
        <v>7</v>
      </c>
      <c r="J2611" s="4">
        <v>0</v>
      </c>
      <c r="K2611" s="21">
        <v>0.94079999999999997</v>
      </c>
      <c r="L2611" s="21">
        <v>6.25E-2</v>
      </c>
      <c r="M2611" s="4">
        <v>0</v>
      </c>
      <c r="N2611" s="4">
        <v>0</v>
      </c>
      <c r="O2611" s="4">
        <v>0</v>
      </c>
      <c r="P2611" s="4">
        <v>73</v>
      </c>
      <c r="Q2611" s="15">
        <v>0</v>
      </c>
      <c r="R2611" s="15">
        <v>21792.36</v>
      </c>
      <c r="S2611" s="15">
        <v>14883</v>
      </c>
      <c r="T2611" s="15">
        <v>870310.19</v>
      </c>
      <c r="U2611" s="22">
        <f t="shared" si="200"/>
        <v>800706.42999999993</v>
      </c>
      <c r="V2611" s="23">
        <f t="shared" si="201"/>
        <v>7.9975807246379607E-2</v>
      </c>
      <c r="W2611" s="24">
        <f>Parametros!$B$4*H2611+Parametros!$B$5*K2611*100+Parametros!$B$6*P2611+Parametros!$B$7*(1-L2611)*100</f>
        <v>83.416499999999999</v>
      </c>
      <c r="X2611" s="16">
        <f>INDEX('Tasa Referencia'!$B$2:$B$37,MATCH(B2611,'Tasa Referencia'!$A$2:$A$37,0))</f>
        <v>0.1045</v>
      </c>
      <c r="Y2611" s="16">
        <f>INDEX('Catalogo Proveedores'!$N$2:$N$101,MATCH(A2611,'Catalogo Proveedores'!$A$2:$A$101,0))</f>
        <v>3.3500000000000002E-2</v>
      </c>
      <c r="Z2611" s="14">
        <v>-1.6199999999999999E-3</v>
      </c>
      <c r="AA2611" s="16">
        <f t="shared" si="202"/>
        <v>0.13638</v>
      </c>
      <c r="AB2611" s="25">
        <f t="shared" si="203"/>
        <v>1.0710936694326101E-2</v>
      </c>
      <c r="AC2611" s="23">
        <f t="shared" si="204"/>
        <v>6.9264870552053506E-2</v>
      </c>
    </row>
    <row r="2612" spans="1:29" x14ac:dyDescent="0.3">
      <c r="A2612" s="4" t="s">
        <v>221</v>
      </c>
      <c r="B2612" s="18">
        <v>45474</v>
      </c>
      <c r="C2612" s="4" t="s">
        <v>281</v>
      </c>
      <c r="D2612" s="4">
        <v>7</v>
      </c>
      <c r="E2612" s="15">
        <v>837192.48</v>
      </c>
      <c r="F2612" s="19">
        <v>1.0327</v>
      </c>
      <c r="G2612" s="20">
        <v>0</v>
      </c>
      <c r="H2612" s="4">
        <v>73.8</v>
      </c>
      <c r="I2612" s="4">
        <v>9</v>
      </c>
      <c r="J2612" s="4">
        <v>1</v>
      </c>
      <c r="K2612" s="21">
        <v>0.89539999999999997</v>
      </c>
      <c r="L2612" s="21">
        <v>6.7400000000000002E-2</v>
      </c>
      <c r="M2612" s="4">
        <v>0</v>
      </c>
      <c r="N2612" s="4">
        <v>0</v>
      </c>
      <c r="O2612" s="4">
        <v>0</v>
      </c>
      <c r="P2612" s="4">
        <v>76.599999999999994</v>
      </c>
      <c r="Q2612" s="15">
        <v>0</v>
      </c>
      <c r="R2612" s="15">
        <v>31799.11</v>
      </c>
      <c r="S2612" s="15">
        <v>18607.61</v>
      </c>
      <c r="T2612" s="15">
        <v>918460.84</v>
      </c>
      <c r="U2612" s="22">
        <f t="shared" si="200"/>
        <v>850383.98</v>
      </c>
      <c r="V2612" s="23">
        <f t="shared" si="201"/>
        <v>7.4120590704770811E-2</v>
      </c>
      <c r="W2612" s="24">
        <f>Parametros!$B$4*H2612+Parametros!$B$5*K2612*100+Parametros!$B$6*P2612+Parametros!$B$7*(1-L2612)*100</f>
        <v>82.001000000000005</v>
      </c>
      <c r="X2612" s="16">
        <f>INDEX('Tasa Referencia'!$B$2:$B$37,MATCH(B2612,'Tasa Referencia'!$A$2:$A$37,0))</f>
        <v>0.1027</v>
      </c>
      <c r="Y2612" s="16">
        <f>INDEX('Catalogo Proveedores'!$N$2:$N$101,MATCH(A2612,'Catalogo Proveedores'!$A$2:$A$101,0))</f>
        <v>3.3500000000000002E-2</v>
      </c>
      <c r="Z2612" s="14">
        <v>-6.6299999999999996E-3</v>
      </c>
      <c r="AA2612" s="16">
        <f t="shared" si="202"/>
        <v>0.12956999999999999</v>
      </c>
      <c r="AB2612" s="25">
        <f t="shared" si="203"/>
        <v>1.0204803235349225E-2</v>
      </c>
      <c r="AC2612" s="23">
        <f t="shared" si="204"/>
        <v>6.3915787469421587E-2</v>
      </c>
    </row>
    <row r="2613" spans="1:29" x14ac:dyDescent="0.3">
      <c r="A2613" s="4" t="s">
        <v>221</v>
      </c>
      <c r="B2613" s="18">
        <v>45505</v>
      </c>
      <c r="C2613" s="4" t="s">
        <v>281</v>
      </c>
      <c r="D2613" s="4">
        <v>8</v>
      </c>
      <c r="E2613" s="15">
        <v>853849.24</v>
      </c>
      <c r="F2613" s="19">
        <v>1.0327</v>
      </c>
      <c r="G2613" s="20">
        <v>0</v>
      </c>
      <c r="H2613" s="4">
        <v>72.599999999999994</v>
      </c>
      <c r="I2613" s="4">
        <v>4</v>
      </c>
      <c r="J2613" s="4">
        <v>1</v>
      </c>
      <c r="K2613" s="21">
        <v>0.84819999999999995</v>
      </c>
      <c r="L2613" s="21">
        <v>5.9900000000000002E-2</v>
      </c>
      <c r="M2613" s="4">
        <v>0</v>
      </c>
      <c r="N2613" s="4">
        <v>1</v>
      </c>
      <c r="O2613" s="4">
        <v>92.3</v>
      </c>
      <c r="P2613" s="4">
        <v>70.3</v>
      </c>
      <c r="Q2613" s="15">
        <v>255094.2</v>
      </c>
      <c r="R2613" s="15">
        <v>35115.49</v>
      </c>
      <c r="S2613" s="15">
        <v>17056.3</v>
      </c>
      <c r="T2613" s="15">
        <v>889889.14</v>
      </c>
      <c r="U2613" s="22">
        <f t="shared" si="200"/>
        <v>1127002.6299999999</v>
      </c>
      <c r="V2613" s="23">
        <f t="shared" si="201"/>
        <v>-0.26645284153035048</v>
      </c>
      <c r="W2613" s="24">
        <f>Parametros!$B$4*H2613+Parametros!$B$5*K2613*100+Parametros!$B$6*P2613+Parametros!$B$7*(1-L2613)*100</f>
        <v>79.017499999999998</v>
      </c>
      <c r="X2613" s="16">
        <f>INDEX('Tasa Referencia'!$B$2:$B$37,MATCH(B2613,'Tasa Referencia'!$A$2:$A$37,0))</f>
        <v>0.1017</v>
      </c>
      <c r="Y2613" s="16">
        <f>INDEX('Catalogo Proveedores'!$N$2:$N$101,MATCH(A2613,'Catalogo Proveedores'!$A$2:$A$101,0))</f>
        <v>3.3500000000000002E-2</v>
      </c>
      <c r="Z2613" s="14">
        <v>-3.6700000000000001E-3</v>
      </c>
      <c r="AA2613" s="16">
        <f t="shared" si="202"/>
        <v>0.13152999999999998</v>
      </c>
      <c r="AB2613" s="25">
        <f t="shared" si="203"/>
        <v>1.035076058244111E-2</v>
      </c>
      <c r="AC2613" s="23">
        <f t="shared" si="204"/>
        <v>-0.27680360211279159</v>
      </c>
    </row>
    <row r="2614" spans="1:29" x14ac:dyDescent="0.3">
      <c r="A2614" s="4" t="s">
        <v>221</v>
      </c>
      <c r="B2614" s="18">
        <v>45536</v>
      </c>
      <c r="C2614" s="4" t="s">
        <v>281</v>
      </c>
      <c r="D2614" s="4">
        <v>9</v>
      </c>
      <c r="E2614" s="15">
        <v>774588.41</v>
      </c>
      <c r="F2614" s="19">
        <v>1.0327</v>
      </c>
      <c r="G2614" s="20">
        <v>0</v>
      </c>
      <c r="H2614" s="4">
        <v>74.900000000000006</v>
      </c>
      <c r="I2614" s="4">
        <v>5</v>
      </c>
      <c r="J2614" s="4">
        <v>1</v>
      </c>
      <c r="K2614" s="21">
        <v>0.86539999999999995</v>
      </c>
      <c r="L2614" s="21">
        <v>0.11260000000000001</v>
      </c>
      <c r="M2614" s="4">
        <v>0</v>
      </c>
      <c r="N2614" s="4">
        <v>1</v>
      </c>
      <c r="O2614" s="4">
        <v>2.9</v>
      </c>
      <c r="P2614" s="4">
        <v>71.2</v>
      </c>
      <c r="Q2614" s="15">
        <v>10010.530000000001</v>
      </c>
      <c r="R2614" s="15">
        <v>56037.68</v>
      </c>
      <c r="S2614" s="15">
        <v>27716.79</v>
      </c>
      <c r="T2614" s="15">
        <v>793524.12</v>
      </c>
      <c r="U2614" s="22">
        <f t="shared" si="200"/>
        <v>812919.83000000007</v>
      </c>
      <c r="V2614" s="23">
        <f t="shared" si="201"/>
        <v>-2.4442495837429717E-2</v>
      </c>
      <c r="W2614" s="24">
        <f>Parametros!$B$4*H2614+Parametros!$B$5*K2614*100+Parametros!$B$6*P2614+Parametros!$B$7*(1-L2614)*100</f>
        <v>79.727999999999994</v>
      </c>
      <c r="X2614" s="16">
        <f>INDEX('Tasa Referencia'!$B$2:$B$37,MATCH(B2614,'Tasa Referencia'!$A$2:$A$37,0))</f>
        <v>9.7900000000000001E-2</v>
      </c>
      <c r="Y2614" s="16">
        <f>INDEX('Catalogo Proveedores'!$N$2:$N$101,MATCH(A2614,'Catalogo Proveedores'!$A$2:$A$101,0))</f>
        <v>3.3500000000000002E-2</v>
      </c>
      <c r="Z2614" s="14">
        <v>-3.8400000000000001E-3</v>
      </c>
      <c r="AA2614" s="16">
        <f t="shared" si="202"/>
        <v>0.12756000000000001</v>
      </c>
      <c r="AB2614" s="25">
        <f t="shared" si="203"/>
        <v>1.0054881172389951E-2</v>
      </c>
      <c r="AC2614" s="23">
        <f t="shared" si="204"/>
        <v>-3.4497377009819669E-2</v>
      </c>
    </row>
    <row r="2615" spans="1:29" x14ac:dyDescent="0.3">
      <c r="A2615" s="4" t="s">
        <v>221</v>
      </c>
      <c r="B2615" s="18">
        <v>45566</v>
      </c>
      <c r="C2615" s="4" t="s">
        <v>281</v>
      </c>
      <c r="D2615" s="4">
        <v>10</v>
      </c>
      <c r="E2615" s="15">
        <v>707855.04</v>
      </c>
      <c r="F2615" s="19">
        <v>1.1035999999999999</v>
      </c>
      <c r="G2615" s="20">
        <v>6.8599999999999994E-2</v>
      </c>
      <c r="H2615" s="4">
        <v>78.599999999999994</v>
      </c>
      <c r="I2615" s="4">
        <v>8</v>
      </c>
      <c r="J2615" s="4">
        <v>1</v>
      </c>
      <c r="K2615" s="21">
        <v>0.90739999999999998</v>
      </c>
      <c r="L2615" s="21">
        <v>0.12790000000000001</v>
      </c>
      <c r="M2615" s="4">
        <v>0</v>
      </c>
      <c r="N2615" s="4">
        <v>0</v>
      </c>
      <c r="O2615" s="4">
        <v>0</v>
      </c>
      <c r="P2615" s="4">
        <v>73.599999999999994</v>
      </c>
      <c r="Q2615" s="15">
        <v>0</v>
      </c>
      <c r="R2615" s="15">
        <v>32007.439999999999</v>
      </c>
      <c r="S2615" s="15">
        <v>28582.79</v>
      </c>
      <c r="T2615" s="15">
        <v>781990.5</v>
      </c>
      <c r="U2615" s="22">
        <f t="shared" si="200"/>
        <v>711279.69</v>
      </c>
      <c r="V2615" s="23">
        <f t="shared" si="201"/>
        <v>9.0424129193385411E-2</v>
      </c>
      <c r="W2615" s="24">
        <f>Parametros!$B$4*H2615+Parametros!$B$5*K2615*100+Parametros!$B$6*P2615+Parametros!$B$7*(1-L2615)*100</f>
        <v>82.533500000000004</v>
      </c>
      <c r="X2615" s="16">
        <f>INDEX('Tasa Referencia'!$B$2:$B$37,MATCH(B2615,'Tasa Referencia'!$A$2:$A$37,0))</f>
        <v>9.5200000000000007E-2</v>
      </c>
      <c r="Y2615" s="16">
        <f>INDEX('Catalogo Proveedores'!$N$2:$N$101,MATCH(A2615,'Catalogo Proveedores'!$A$2:$A$101,0))</f>
        <v>3.3500000000000002E-2</v>
      </c>
      <c r="Z2615" s="14">
        <v>-5.7099999999999998E-3</v>
      </c>
      <c r="AA2615" s="16">
        <f t="shared" si="202"/>
        <v>0.12299000000000002</v>
      </c>
      <c r="AB2615" s="25">
        <f t="shared" si="203"/>
        <v>9.7130998199854712E-3</v>
      </c>
      <c r="AC2615" s="23">
        <f t="shared" si="204"/>
        <v>8.071102937339994E-2</v>
      </c>
    </row>
    <row r="2616" spans="1:29" x14ac:dyDescent="0.3">
      <c r="A2616" s="4" t="s">
        <v>221</v>
      </c>
      <c r="B2616" s="18">
        <v>45597</v>
      </c>
      <c r="C2616" s="4" t="s">
        <v>281</v>
      </c>
      <c r="D2616" s="4">
        <v>11</v>
      </c>
      <c r="E2616" s="15">
        <v>777024.26</v>
      </c>
      <c r="F2616" s="19">
        <v>1.1035999999999999</v>
      </c>
      <c r="G2616" s="20">
        <v>0</v>
      </c>
      <c r="H2616" s="4">
        <v>78.2</v>
      </c>
      <c r="I2616" s="4">
        <v>6</v>
      </c>
      <c r="J2616" s="4">
        <v>1</v>
      </c>
      <c r="K2616" s="21">
        <v>0.91490000000000005</v>
      </c>
      <c r="L2616" s="21">
        <v>8.2500000000000004E-2</v>
      </c>
      <c r="M2616" s="4">
        <v>0</v>
      </c>
      <c r="N2616" s="4">
        <v>0</v>
      </c>
      <c r="O2616" s="4">
        <v>0</v>
      </c>
      <c r="P2616" s="4">
        <v>75.8</v>
      </c>
      <c r="Q2616" s="15">
        <v>0</v>
      </c>
      <c r="R2616" s="15">
        <v>22925.54</v>
      </c>
      <c r="S2616" s="15">
        <v>20796.330000000002</v>
      </c>
      <c r="T2616" s="15">
        <v>831913.99</v>
      </c>
      <c r="U2616" s="22">
        <f t="shared" si="200"/>
        <v>779153.47000000009</v>
      </c>
      <c r="V2616" s="23">
        <f t="shared" si="201"/>
        <v>6.3420642799864327E-2</v>
      </c>
      <c r="W2616" s="24">
        <f>Parametros!$B$4*H2616+Parametros!$B$5*K2616*100+Parametros!$B$6*P2616+Parametros!$B$7*(1-L2616)*100</f>
        <v>83.739500000000007</v>
      </c>
      <c r="X2616" s="16">
        <f>INDEX('Tasa Referencia'!$B$2:$B$37,MATCH(B2616,'Tasa Referencia'!$A$2:$A$37,0))</f>
        <v>9.5600000000000004E-2</v>
      </c>
      <c r="Y2616" s="16">
        <f>INDEX('Catalogo Proveedores'!$N$2:$N$101,MATCH(A2616,'Catalogo Proveedores'!$A$2:$A$101,0))</f>
        <v>3.3500000000000002E-2</v>
      </c>
      <c r="Z2616" s="14">
        <v>-2.47E-3</v>
      </c>
      <c r="AA2616" s="16">
        <f t="shared" si="202"/>
        <v>0.12662999999999999</v>
      </c>
      <c r="AB2616" s="25">
        <f t="shared" si="203"/>
        <v>9.9854313331839695E-3</v>
      </c>
      <c r="AC2616" s="23">
        <f t="shared" si="204"/>
        <v>5.3435211466680357E-2</v>
      </c>
    </row>
    <row r="2617" spans="1:29" x14ac:dyDescent="0.3">
      <c r="A2617" s="4" t="s">
        <v>221</v>
      </c>
      <c r="B2617" s="18">
        <v>45627</v>
      </c>
      <c r="C2617" s="4" t="s">
        <v>281</v>
      </c>
      <c r="D2617" s="4">
        <v>12</v>
      </c>
      <c r="E2617" s="15">
        <v>717178.24</v>
      </c>
      <c r="F2617" s="19">
        <v>1.1035999999999999</v>
      </c>
      <c r="G2617" s="20">
        <v>0</v>
      </c>
      <c r="H2617" s="4">
        <v>81.3</v>
      </c>
      <c r="I2617" s="4">
        <v>5</v>
      </c>
      <c r="J2617" s="4">
        <v>0</v>
      </c>
      <c r="K2617" s="21">
        <v>0.91869999999999996</v>
      </c>
      <c r="L2617" s="21">
        <v>6.9900000000000004E-2</v>
      </c>
      <c r="M2617" s="4">
        <v>0</v>
      </c>
      <c r="N2617" s="4">
        <v>0</v>
      </c>
      <c r="O2617" s="4">
        <v>0</v>
      </c>
      <c r="P2617" s="4">
        <v>72.5</v>
      </c>
      <c r="Q2617" s="15">
        <v>0</v>
      </c>
      <c r="R2617" s="15">
        <v>34032.239999999998</v>
      </c>
      <c r="S2617" s="15">
        <v>15042.54</v>
      </c>
      <c r="T2617" s="15">
        <v>790480.58</v>
      </c>
      <c r="U2617" s="22">
        <f t="shared" si="200"/>
        <v>736167.94</v>
      </c>
      <c r="V2617" s="23">
        <f t="shared" si="201"/>
        <v>6.8708379907321718E-2</v>
      </c>
      <c r="W2617" s="24">
        <f>Parametros!$B$4*H2617+Parametros!$B$5*K2617*100+Parametros!$B$6*P2617+Parametros!$B$7*(1-L2617)*100</f>
        <v>84.467499999999987</v>
      </c>
      <c r="X2617" s="16">
        <f>INDEX('Tasa Referencia'!$B$2:$B$37,MATCH(B2617,'Tasa Referencia'!$A$2:$A$37,0))</f>
        <v>9.2399999999999996E-2</v>
      </c>
      <c r="Y2617" s="16">
        <f>INDEX('Catalogo Proveedores'!$N$2:$N$101,MATCH(A2617,'Catalogo Proveedores'!$A$2:$A$101,0))</f>
        <v>3.3500000000000002E-2</v>
      </c>
      <c r="Z2617" s="14">
        <v>1.8699999999999999E-3</v>
      </c>
      <c r="AA2617" s="16">
        <f t="shared" si="202"/>
        <v>0.12777000000000002</v>
      </c>
      <c r="AB2617" s="25">
        <f t="shared" si="203"/>
        <v>1.0070556126943853E-2</v>
      </c>
      <c r="AC2617" s="23">
        <f t="shared" si="204"/>
        <v>5.8637823780377865E-2</v>
      </c>
    </row>
    <row r="2618" spans="1:29" x14ac:dyDescent="0.3">
      <c r="A2618" s="4" t="s">
        <v>221</v>
      </c>
      <c r="B2618" s="18">
        <v>45658</v>
      </c>
      <c r="C2618" s="4" t="s">
        <v>282</v>
      </c>
      <c r="D2618" s="4">
        <v>1</v>
      </c>
      <c r="E2618" s="15">
        <v>668145.49</v>
      </c>
      <c r="F2618" s="19">
        <v>1.1035999999999999</v>
      </c>
      <c r="G2618" s="20">
        <v>0</v>
      </c>
      <c r="H2618" s="4">
        <v>79.099999999999994</v>
      </c>
      <c r="I2618" s="4">
        <v>7</v>
      </c>
      <c r="J2618" s="4">
        <v>0</v>
      </c>
      <c r="K2618" s="21">
        <v>0.93500000000000005</v>
      </c>
      <c r="L2618" s="21">
        <v>0.10489999999999999</v>
      </c>
      <c r="M2618" s="4">
        <v>0</v>
      </c>
      <c r="N2618" s="4">
        <v>0</v>
      </c>
      <c r="O2618" s="4">
        <v>0</v>
      </c>
      <c r="P2618" s="4">
        <v>76.5</v>
      </c>
      <c r="Q2618" s="15">
        <v>0</v>
      </c>
      <c r="R2618" s="15">
        <v>38317.22</v>
      </c>
      <c r="S2618" s="15">
        <v>21025.93</v>
      </c>
      <c r="T2618" s="15">
        <v>719209.21</v>
      </c>
      <c r="U2618" s="22">
        <f t="shared" si="200"/>
        <v>685436.77999999991</v>
      </c>
      <c r="V2618" s="23">
        <f t="shared" si="201"/>
        <v>4.6957727362807344E-2</v>
      </c>
      <c r="W2618" s="24">
        <f>Parametros!$B$4*H2618+Parametros!$B$5*K2618*100+Parametros!$B$6*P2618+Parametros!$B$7*(1-L2618)*100</f>
        <v>84.461500000000001</v>
      </c>
      <c r="X2618" s="16">
        <f>INDEX('Tasa Referencia'!$B$2:$B$37,MATCH(B2618,'Tasa Referencia'!$A$2:$A$37,0))</f>
        <v>8.8900000000000007E-2</v>
      </c>
      <c r="Y2618" s="16">
        <f>INDEX('Catalogo Proveedores'!$N$2:$N$101,MATCH(A2618,'Catalogo Proveedores'!$A$2:$A$101,0))</f>
        <v>3.3500000000000002E-2</v>
      </c>
      <c r="Z2618" s="14">
        <v>1.4499999999999999E-3</v>
      </c>
      <c r="AA2618" s="16">
        <f t="shared" si="202"/>
        <v>0.12385000000000002</v>
      </c>
      <c r="AB2618" s="25">
        <f t="shared" si="203"/>
        <v>9.7775148062477779E-3</v>
      </c>
      <c r="AC2618" s="23">
        <f t="shared" si="204"/>
        <v>3.7180212556559566E-2</v>
      </c>
    </row>
    <row r="2619" spans="1:29" x14ac:dyDescent="0.3">
      <c r="A2619" s="4" t="s">
        <v>221</v>
      </c>
      <c r="B2619" s="18">
        <v>45689</v>
      </c>
      <c r="C2619" s="4" t="s">
        <v>282</v>
      </c>
      <c r="D2619" s="4">
        <v>2</v>
      </c>
      <c r="E2619" s="15">
        <v>747505.75</v>
      </c>
      <c r="F2619" s="19">
        <v>1.1035999999999999</v>
      </c>
      <c r="G2619" s="20">
        <v>0</v>
      </c>
      <c r="H2619" s="4">
        <v>73.900000000000006</v>
      </c>
      <c r="I2619" s="4">
        <v>6</v>
      </c>
      <c r="J2619" s="4">
        <v>0</v>
      </c>
      <c r="K2619" s="21">
        <v>1</v>
      </c>
      <c r="L2619" s="21">
        <v>9.4899999999999998E-2</v>
      </c>
      <c r="M2619" s="4">
        <v>0</v>
      </c>
      <c r="N2619" s="4">
        <v>1</v>
      </c>
      <c r="O2619" s="4">
        <v>50.1</v>
      </c>
      <c r="P2619" s="4">
        <v>74.8</v>
      </c>
      <c r="Q2619" s="15">
        <v>91020.36</v>
      </c>
      <c r="R2619" s="15">
        <v>40547.519999999997</v>
      </c>
      <c r="S2619" s="15">
        <v>21273.81</v>
      </c>
      <c r="T2619" s="15">
        <v>833680.24</v>
      </c>
      <c r="U2619" s="22">
        <f t="shared" si="200"/>
        <v>857799.82</v>
      </c>
      <c r="V2619" s="23">
        <f t="shared" si="201"/>
        <v>-2.8931452183633331E-2</v>
      </c>
      <c r="W2619" s="24">
        <f>Parametros!$B$4*H2619+Parametros!$B$5*K2619*100+Parametros!$B$6*P2619+Parametros!$B$7*(1-L2619)*100</f>
        <v>84.401499999999999</v>
      </c>
      <c r="X2619" s="16">
        <f>INDEX('Tasa Referencia'!$B$2:$B$37,MATCH(B2619,'Tasa Referencia'!$A$2:$A$37,0))</f>
        <v>8.8300000000000003E-2</v>
      </c>
      <c r="Y2619" s="16">
        <f>INDEX('Catalogo Proveedores'!$N$2:$N$101,MATCH(A2619,'Catalogo Proveedores'!$A$2:$A$101,0))</f>
        <v>3.3500000000000002E-2</v>
      </c>
      <c r="Z2619" s="14">
        <v>2.4499999999999999E-3</v>
      </c>
      <c r="AA2619" s="16">
        <f t="shared" si="202"/>
        <v>0.12425</v>
      </c>
      <c r="AB2619" s="25">
        <f t="shared" si="203"/>
        <v>9.8074598709074756E-3</v>
      </c>
      <c r="AC2619" s="23">
        <f t="shared" si="204"/>
        <v>-3.8738912054540803E-2</v>
      </c>
    </row>
    <row r="2620" spans="1:29" x14ac:dyDescent="0.3">
      <c r="A2620" s="4" t="s">
        <v>221</v>
      </c>
      <c r="B2620" s="18">
        <v>45717</v>
      </c>
      <c r="C2620" s="4" t="s">
        <v>282</v>
      </c>
      <c r="D2620" s="4">
        <v>3</v>
      </c>
      <c r="E2620" s="15">
        <v>837110.13</v>
      </c>
      <c r="F2620" s="19">
        <v>1.1163000000000001</v>
      </c>
      <c r="G2620" s="20">
        <v>1.15E-2</v>
      </c>
      <c r="H2620" s="4">
        <v>70.900000000000006</v>
      </c>
      <c r="I2620" s="4">
        <v>7</v>
      </c>
      <c r="J2620" s="4">
        <v>1</v>
      </c>
      <c r="K2620" s="21">
        <v>0.9083</v>
      </c>
      <c r="L2620" s="21">
        <v>9.74E-2</v>
      </c>
      <c r="M2620" s="4">
        <v>2</v>
      </c>
      <c r="N2620" s="4">
        <v>0</v>
      </c>
      <c r="O2620" s="4">
        <v>0</v>
      </c>
      <c r="P2620" s="4">
        <v>73.900000000000006</v>
      </c>
      <c r="Q2620" s="15">
        <v>26781.86</v>
      </c>
      <c r="R2620" s="15">
        <v>43203.72</v>
      </c>
      <c r="S2620" s="15">
        <v>26133.69</v>
      </c>
      <c r="T2620" s="15">
        <v>955479.94</v>
      </c>
      <c r="U2620" s="22">
        <f t="shared" si="200"/>
        <v>880962.02</v>
      </c>
      <c r="V2620" s="23">
        <f t="shared" si="201"/>
        <v>7.7990041318920761E-2</v>
      </c>
      <c r="W2620" s="24">
        <f>Parametros!$B$4*H2620+Parametros!$B$5*K2620*100+Parametros!$B$6*P2620+Parametros!$B$7*(1-L2620)*100</f>
        <v>80.38300000000001</v>
      </c>
      <c r="X2620" s="16">
        <f>INDEX('Tasa Referencia'!$B$2:$B$37,MATCH(B2620,'Tasa Referencia'!$A$2:$A$37,0))</f>
        <v>8.6800000000000002E-2</v>
      </c>
      <c r="Y2620" s="16">
        <f>INDEX('Catalogo Proveedores'!$N$2:$N$101,MATCH(A2620,'Catalogo Proveedores'!$A$2:$A$101,0))</f>
        <v>3.3500000000000002E-2</v>
      </c>
      <c r="Z2620" s="14">
        <v>-3.9300000000000003E-3</v>
      </c>
      <c r="AA2620" s="16">
        <f t="shared" si="202"/>
        <v>0.11637</v>
      </c>
      <c r="AB2620" s="25">
        <f t="shared" si="203"/>
        <v>9.2157349646317943E-3</v>
      </c>
      <c r="AC2620" s="23">
        <f t="shared" si="204"/>
        <v>6.8774306354288967E-2</v>
      </c>
    </row>
    <row r="2621" spans="1:29" x14ac:dyDescent="0.3">
      <c r="A2621" s="4" t="s">
        <v>221</v>
      </c>
      <c r="B2621" s="18">
        <v>45748</v>
      </c>
      <c r="C2621" s="4" t="s">
        <v>282</v>
      </c>
      <c r="D2621" s="4">
        <v>4</v>
      </c>
      <c r="E2621" s="15">
        <v>848492.56</v>
      </c>
      <c r="F2621" s="19">
        <v>1.1163000000000001</v>
      </c>
      <c r="G2621" s="20">
        <v>0</v>
      </c>
      <c r="H2621" s="4">
        <v>73.400000000000006</v>
      </c>
      <c r="I2621" s="4">
        <v>7</v>
      </c>
      <c r="J2621" s="4">
        <v>0</v>
      </c>
      <c r="K2621" s="21">
        <v>0.92889999999999995</v>
      </c>
      <c r="L2621" s="21">
        <v>7.6700000000000004E-2</v>
      </c>
      <c r="M2621" s="4">
        <v>0</v>
      </c>
      <c r="N2621" s="4">
        <v>0</v>
      </c>
      <c r="O2621" s="4">
        <v>0</v>
      </c>
      <c r="P2621" s="4">
        <v>76.599999999999994</v>
      </c>
      <c r="Q2621" s="15">
        <v>0</v>
      </c>
      <c r="R2621" s="15">
        <v>32651.33</v>
      </c>
      <c r="S2621" s="15">
        <v>19519.11</v>
      </c>
      <c r="T2621" s="15">
        <v>939507.65</v>
      </c>
      <c r="U2621" s="22">
        <f t="shared" si="200"/>
        <v>861624.78</v>
      </c>
      <c r="V2621" s="23">
        <f t="shared" si="201"/>
        <v>8.2897536810903019E-2</v>
      </c>
      <c r="W2621" s="24">
        <f>Parametros!$B$4*H2621+Parametros!$B$5*K2621*100+Parametros!$B$6*P2621+Parametros!$B$7*(1-L2621)*100</f>
        <v>82.726500000000016</v>
      </c>
      <c r="X2621" s="16">
        <f>INDEX('Tasa Referencia'!$B$2:$B$37,MATCH(B2621,'Tasa Referencia'!$A$2:$A$37,0))</f>
        <v>8.4000000000000005E-2</v>
      </c>
      <c r="Y2621" s="16">
        <f>INDEX('Catalogo Proveedores'!$N$2:$N$101,MATCH(A2621,'Catalogo Proveedores'!$A$2:$A$101,0))</f>
        <v>3.3500000000000002E-2</v>
      </c>
      <c r="Z2621" s="14">
        <v>-3.9199999999999999E-3</v>
      </c>
      <c r="AA2621" s="16">
        <f t="shared" si="202"/>
        <v>0.11358000000000001</v>
      </c>
      <c r="AB2621" s="25">
        <f t="shared" si="203"/>
        <v>9.0053102303770949E-3</v>
      </c>
      <c r="AC2621" s="23">
        <f t="shared" si="204"/>
        <v>7.3892226580525924E-2</v>
      </c>
    </row>
    <row r="2622" spans="1:29" x14ac:dyDescent="0.3">
      <c r="A2622" s="4" t="s">
        <v>221</v>
      </c>
      <c r="B2622" s="18">
        <v>45778</v>
      </c>
      <c r="C2622" s="4" t="s">
        <v>282</v>
      </c>
      <c r="D2622" s="4">
        <v>5</v>
      </c>
      <c r="E2622" s="15">
        <v>778229.2</v>
      </c>
      <c r="F2622" s="19">
        <v>1.1163000000000001</v>
      </c>
      <c r="G2622" s="20">
        <v>0</v>
      </c>
      <c r="H2622" s="4">
        <v>72.599999999999994</v>
      </c>
      <c r="I2622" s="4">
        <v>6</v>
      </c>
      <c r="J2622" s="4">
        <v>1</v>
      </c>
      <c r="K2622" s="21">
        <v>0.88329999999999997</v>
      </c>
      <c r="L2622" s="21">
        <v>0.1017</v>
      </c>
      <c r="M2622" s="4">
        <v>2</v>
      </c>
      <c r="N2622" s="4">
        <v>2</v>
      </c>
      <c r="O2622" s="4">
        <v>26.6</v>
      </c>
      <c r="P2622" s="4">
        <v>74.2</v>
      </c>
      <c r="Q2622" s="15">
        <v>146986.54</v>
      </c>
      <c r="R2622" s="15">
        <v>29179.78</v>
      </c>
      <c r="S2622" s="15">
        <v>25288.9</v>
      </c>
      <c r="T2622" s="15">
        <v>806205.73</v>
      </c>
      <c r="U2622" s="22">
        <f t="shared" si="200"/>
        <v>929106.62</v>
      </c>
      <c r="V2622" s="23">
        <f t="shared" si="201"/>
        <v>-0.15244358285570608</v>
      </c>
      <c r="W2622" s="24">
        <f>Parametros!$B$4*H2622+Parametros!$B$5*K2622*100+Parametros!$B$6*P2622+Parametros!$B$7*(1-L2622)*100</f>
        <v>80.223500000000001</v>
      </c>
      <c r="X2622" s="16">
        <f>INDEX('Tasa Referencia'!$B$2:$B$37,MATCH(B2622,'Tasa Referencia'!$A$2:$A$37,0))</f>
        <v>8.1699999999999995E-2</v>
      </c>
      <c r="Y2622" s="16">
        <f>INDEX('Catalogo Proveedores'!$N$2:$N$101,MATCH(A2622,'Catalogo Proveedores'!$A$2:$A$101,0))</f>
        <v>3.3500000000000002E-2</v>
      </c>
      <c r="Z2622" s="14">
        <v>2.0200000000000001E-3</v>
      </c>
      <c r="AA2622" s="16">
        <f t="shared" si="202"/>
        <v>0.11721999999999999</v>
      </c>
      <c r="AB2622" s="25">
        <f t="shared" si="203"/>
        <v>9.2797470573451335E-3</v>
      </c>
      <c r="AC2622" s="23">
        <f t="shared" si="204"/>
        <v>-0.16172332991305122</v>
      </c>
    </row>
    <row r="2623" spans="1:29" x14ac:dyDescent="0.3">
      <c r="A2623" s="4" t="s">
        <v>221</v>
      </c>
      <c r="B2623" s="18">
        <v>45809</v>
      </c>
      <c r="C2623" s="4" t="s">
        <v>282</v>
      </c>
      <c r="D2623" s="4">
        <v>6</v>
      </c>
      <c r="E2623" s="15">
        <v>900847.67</v>
      </c>
      <c r="F2623" s="19">
        <v>1.1163000000000001</v>
      </c>
      <c r="G2623" s="20">
        <v>0</v>
      </c>
      <c r="H2623" s="4">
        <v>71.099999999999994</v>
      </c>
      <c r="I2623" s="4">
        <v>5</v>
      </c>
      <c r="J2623" s="4">
        <v>1</v>
      </c>
      <c r="K2623" s="21">
        <v>0.88519999999999999</v>
      </c>
      <c r="L2623" s="21">
        <v>0.12959999999999999</v>
      </c>
      <c r="M2623" s="4">
        <v>0</v>
      </c>
      <c r="N2623" s="4">
        <v>0</v>
      </c>
      <c r="O2623" s="4">
        <v>0</v>
      </c>
      <c r="P2623" s="4">
        <v>72.599999999999994</v>
      </c>
      <c r="Q2623" s="15">
        <v>0</v>
      </c>
      <c r="R2623" s="15">
        <v>61139.26</v>
      </c>
      <c r="S2623" s="15">
        <v>36838.400000000001</v>
      </c>
      <c r="T2623" s="15">
        <v>974299.63</v>
      </c>
      <c r="U2623" s="22">
        <f t="shared" si="200"/>
        <v>925148.53</v>
      </c>
      <c r="V2623" s="23">
        <f t="shared" si="201"/>
        <v>5.0447622565555093E-2</v>
      </c>
      <c r="W2623" s="24">
        <f>Parametros!$B$4*H2623+Parametros!$B$5*K2623*100+Parametros!$B$6*P2623+Parametros!$B$7*(1-L2623)*100</f>
        <v>79.016999999999996</v>
      </c>
      <c r="X2623" s="16">
        <f>INDEX('Tasa Referencia'!$B$2:$B$37,MATCH(B2623,'Tasa Referencia'!$A$2:$A$37,0))</f>
        <v>8.1600000000000006E-2</v>
      </c>
      <c r="Y2623" s="16">
        <f>INDEX('Catalogo Proveedores'!$N$2:$N$101,MATCH(A2623,'Catalogo Proveedores'!$A$2:$A$101,0))</f>
        <v>3.3500000000000002E-2</v>
      </c>
      <c r="Z2623" s="14">
        <v>-5.4000000000000001E-4</v>
      </c>
      <c r="AA2623" s="16">
        <f t="shared" si="202"/>
        <v>0.11456000000000001</v>
      </c>
      <c r="AB2623" s="25">
        <f t="shared" si="203"/>
        <v>9.0792778679200659E-3</v>
      </c>
      <c r="AC2623" s="23">
        <f t="shared" si="204"/>
        <v>4.1368344697635027E-2</v>
      </c>
    </row>
    <row r="2624" spans="1:29" x14ac:dyDescent="0.3">
      <c r="A2624" s="4" t="s">
        <v>221</v>
      </c>
      <c r="B2624" s="18">
        <v>45839</v>
      </c>
      <c r="C2624" s="4" t="s">
        <v>282</v>
      </c>
      <c r="D2624" s="4">
        <v>7</v>
      </c>
      <c r="E2624" s="15">
        <v>958874.45</v>
      </c>
      <c r="F2624" s="19">
        <v>1.1163000000000001</v>
      </c>
      <c r="G2624" s="20">
        <v>0</v>
      </c>
      <c r="H2624" s="4">
        <v>71.900000000000006</v>
      </c>
      <c r="I2624" s="4">
        <v>8</v>
      </c>
      <c r="J2624" s="4">
        <v>1</v>
      </c>
      <c r="K2624" s="21">
        <v>0.92979999999999996</v>
      </c>
      <c r="L2624" s="21">
        <v>5.9700000000000003E-2</v>
      </c>
      <c r="M2624" s="4">
        <v>0</v>
      </c>
      <c r="N2624" s="4">
        <v>1</v>
      </c>
      <c r="O2624" s="4">
        <v>5.0999999999999996</v>
      </c>
      <c r="P2624" s="4">
        <v>73.400000000000006</v>
      </c>
      <c r="Q2624" s="15">
        <v>18074.34</v>
      </c>
      <c r="R2624" s="15">
        <v>32158.89</v>
      </c>
      <c r="S2624" s="15">
        <v>19101.650000000001</v>
      </c>
      <c r="T2624" s="15">
        <v>1055630.8700000001</v>
      </c>
      <c r="U2624" s="22">
        <f t="shared" si="200"/>
        <v>990006.02999999991</v>
      </c>
      <c r="V2624" s="23">
        <f t="shared" si="201"/>
        <v>6.2166465442603243E-2</v>
      </c>
      <c r="W2624" s="24">
        <f>Parametros!$B$4*H2624+Parametros!$B$5*K2624*100+Parametros!$B$6*P2624+Parametros!$B$7*(1-L2624)*100</f>
        <v>81.843500000000006</v>
      </c>
      <c r="X2624" s="16">
        <f>INDEX('Tasa Referencia'!$B$2:$B$37,MATCH(B2624,'Tasa Referencia'!$A$2:$A$37,0))</f>
        <v>8.0699999999999994E-2</v>
      </c>
      <c r="Y2624" s="16">
        <f>INDEX('Catalogo Proveedores'!$N$2:$N$101,MATCH(A2624,'Catalogo Proveedores'!$A$2:$A$101,0))</f>
        <v>3.3500000000000002E-2</v>
      </c>
      <c r="Z2624" s="14">
        <v>-1.0399999999999999E-3</v>
      </c>
      <c r="AA2624" s="16">
        <f t="shared" si="202"/>
        <v>0.11316</v>
      </c>
      <c r="AB2624" s="25">
        <f t="shared" si="203"/>
        <v>8.9735915463842186E-3</v>
      </c>
      <c r="AC2624" s="23">
        <f t="shared" si="204"/>
        <v>5.3192873896219024E-2</v>
      </c>
    </row>
    <row r="2625" spans="1:29" x14ac:dyDescent="0.3">
      <c r="A2625" s="4" t="s">
        <v>221</v>
      </c>
      <c r="B2625" s="18">
        <v>45870</v>
      </c>
      <c r="C2625" s="4" t="s">
        <v>282</v>
      </c>
      <c r="D2625" s="4">
        <v>8</v>
      </c>
      <c r="E2625" s="15">
        <v>747055.04</v>
      </c>
      <c r="F2625" s="19">
        <v>1.1595</v>
      </c>
      <c r="G2625" s="20">
        <v>3.8699999999999998E-2</v>
      </c>
      <c r="H2625" s="4">
        <v>74.599999999999994</v>
      </c>
      <c r="I2625" s="4">
        <v>7</v>
      </c>
      <c r="J2625" s="4">
        <v>1</v>
      </c>
      <c r="K2625" s="21">
        <v>0.86099999999999999</v>
      </c>
      <c r="L2625" s="21">
        <v>0.151</v>
      </c>
      <c r="M2625" s="4">
        <v>3</v>
      </c>
      <c r="N2625" s="4">
        <v>0</v>
      </c>
      <c r="O2625" s="4">
        <v>0</v>
      </c>
      <c r="P2625" s="4">
        <v>66.8</v>
      </c>
      <c r="Q2625" s="15">
        <v>14107.48</v>
      </c>
      <c r="R2625" s="15">
        <v>68698.710000000006</v>
      </c>
      <c r="S2625" s="15">
        <v>35335.74</v>
      </c>
      <c r="T2625" s="15">
        <v>776890.68</v>
      </c>
      <c r="U2625" s="22">
        <f t="shared" si="200"/>
        <v>794525.49</v>
      </c>
      <c r="V2625" s="23">
        <f t="shared" si="201"/>
        <v>-2.2699216831897042E-2</v>
      </c>
      <c r="W2625" s="24">
        <f>Parametros!$B$4*H2625+Parametros!$B$5*K2625*100+Parametros!$B$6*P2625+Parametros!$B$7*(1-L2625)*100</f>
        <v>78.034999999999997</v>
      </c>
      <c r="X2625" s="16">
        <f>INDEX('Tasa Referencia'!$B$2:$B$37,MATCH(B2625,'Tasa Referencia'!$A$2:$A$37,0))</f>
        <v>7.7399999999999997E-2</v>
      </c>
      <c r="Y2625" s="16">
        <f>INDEX('Catalogo Proveedores'!$N$2:$N$101,MATCH(A2625,'Catalogo Proveedores'!$A$2:$A$101,0))</f>
        <v>3.3500000000000002E-2</v>
      </c>
      <c r="Z2625" s="14">
        <v>-3.0999999999999999E-3</v>
      </c>
      <c r="AA2625" s="16">
        <f t="shared" si="202"/>
        <v>0.10779999999999999</v>
      </c>
      <c r="AB2625" s="25">
        <f t="shared" si="203"/>
        <v>8.567834467890334E-3</v>
      </c>
      <c r="AC2625" s="23">
        <f t="shared" si="204"/>
        <v>-3.126705129978738E-2</v>
      </c>
    </row>
    <row r="2626" spans="1:29" x14ac:dyDescent="0.3">
      <c r="A2626" s="4" t="s">
        <v>221</v>
      </c>
      <c r="B2626" s="18">
        <v>45901</v>
      </c>
      <c r="C2626" s="4" t="s">
        <v>282</v>
      </c>
      <c r="D2626" s="4">
        <v>9</v>
      </c>
      <c r="E2626" s="15">
        <v>827660.71</v>
      </c>
      <c r="F2626" s="19">
        <v>1.1595</v>
      </c>
      <c r="G2626" s="20">
        <v>0</v>
      </c>
      <c r="H2626" s="4">
        <v>71.099999999999994</v>
      </c>
      <c r="I2626" s="4">
        <v>8</v>
      </c>
      <c r="J2626" s="4">
        <v>2</v>
      </c>
      <c r="K2626" s="21">
        <v>0.81069999999999998</v>
      </c>
      <c r="L2626" s="21">
        <v>8.1799999999999998E-2</v>
      </c>
      <c r="M2626" s="4">
        <v>2</v>
      </c>
      <c r="N2626" s="4">
        <v>1</v>
      </c>
      <c r="O2626" s="4">
        <v>120.1</v>
      </c>
      <c r="P2626" s="4">
        <v>71.400000000000006</v>
      </c>
      <c r="Q2626" s="15">
        <v>398033.42</v>
      </c>
      <c r="R2626" s="15">
        <v>43303.19</v>
      </c>
      <c r="S2626" s="15">
        <v>23626.880000000001</v>
      </c>
      <c r="T2626" s="15">
        <v>839604.25</v>
      </c>
      <c r="U2626" s="22">
        <f t="shared" ref="U2626:U2689" si="205">E2626+Q2626+R2626-S2626</f>
        <v>1245370.44</v>
      </c>
      <c r="V2626" s="23">
        <f t="shared" ref="V2626:V2689" si="206">IF(T2626=0,0,(T2626-U2626)/T2626)</f>
        <v>-0.48328267752336884</v>
      </c>
      <c r="W2626" s="24">
        <f>Parametros!$B$4*H2626+Parametros!$B$5*K2626*100+Parametros!$B$6*P2626+Parametros!$B$7*(1-L2626)*100</f>
        <v>77.259</v>
      </c>
      <c r="X2626" s="16">
        <f>INDEX('Tasa Referencia'!$B$2:$B$37,MATCH(B2626,'Tasa Referencia'!$A$2:$A$37,0))</f>
        <v>7.4899999999999994E-2</v>
      </c>
      <c r="Y2626" s="16">
        <f>INDEX('Catalogo Proveedores'!$N$2:$N$101,MATCH(A2626,'Catalogo Proveedores'!$A$2:$A$101,0))</f>
        <v>3.3500000000000002E-2</v>
      </c>
      <c r="Z2626" s="14">
        <v>3.2000000000000003E-4</v>
      </c>
      <c r="AA2626" s="16">
        <f t="shared" ref="AA2626:AA2689" si="207">X2626+Y2626+Z2626</f>
        <v>0.10872</v>
      </c>
      <c r="AB2626" s="25">
        <f t="shared" ref="AB2626:AB2689" si="208">(1+AA2626)^(1/12)-1</f>
        <v>8.6376070961571294E-3</v>
      </c>
      <c r="AC2626" s="23">
        <f t="shared" ref="AC2626:AC2689" si="209">V2626-AB2626</f>
        <v>-0.49192028461952597</v>
      </c>
    </row>
    <row r="2627" spans="1:29" x14ac:dyDescent="0.3">
      <c r="A2627" s="4" t="s">
        <v>221</v>
      </c>
      <c r="B2627" s="18">
        <v>45931</v>
      </c>
      <c r="C2627" s="4" t="s">
        <v>282</v>
      </c>
      <c r="D2627" s="4">
        <v>10</v>
      </c>
      <c r="E2627" s="15">
        <v>796025.88</v>
      </c>
      <c r="F2627" s="19">
        <v>1.1926000000000001</v>
      </c>
      <c r="G2627" s="20">
        <v>2.86E-2</v>
      </c>
      <c r="H2627" s="4">
        <v>74</v>
      </c>
      <c r="I2627" s="4">
        <v>6</v>
      </c>
      <c r="J2627" s="4">
        <v>0</v>
      </c>
      <c r="K2627" s="21">
        <v>0.998</v>
      </c>
      <c r="L2627" s="21">
        <v>6.3399999999999998E-2</v>
      </c>
      <c r="M2627" s="4">
        <v>0</v>
      </c>
      <c r="N2627" s="4">
        <v>0</v>
      </c>
      <c r="O2627" s="4">
        <v>0</v>
      </c>
      <c r="P2627" s="4">
        <v>71.599999999999994</v>
      </c>
      <c r="Q2627" s="15">
        <v>0</v>
      </c>
      <c r="R2627" s="15">
        <v>34398.639999999999</v>
      </c>
      <c r="S2627" s="15">
        <v>15143.68</v>
      </c>
      <c r="T2627" s="15">
        <v>882798.23</v>
      </c>
      <c r="U2627" s="22">
        <f t="shared" si="205"/>
        <v>815280.84</v>
      </c>
      <c r="V2627" s="23">
        <f t="shared" si="206"/>
        <v>7.6481111657870013E-2</v>
      </c>
      <c r="W2627" s="24">
        <f>Parametros!$B$4*H2627+Parametros!$B$5*K2627*100+Parametros!$B$6*P2627+Parametros!$B$7*(1-L2627)*100</f>
        <v>84.209000000000003</v>
      </c>
      <c r="X2627" s="16">
        <f>INDEX('Tasa Referencia'!$B$2:$B$37,MATCH(B2627,'Tasa Referencia'!$A$2:$A$37,0))</f>
        <v>7.4300000000000005E-2</v>
      </c>
      <c r="Y2627" s="16">
        <f>INDEX('Catalogo Proveedores'!$N$2:$N$101,MATCH(A2627,'Catalogo Proveedores'!$A$2:$A$101,0))</f>
        <v>3.3500000000000002E-2</v>
      </c>
      <c r="Z2627" s="14">
        <v>-3.3E-4</v>
      </c>
      <c r="AA2627" s="16">
        <f t="shared" si="207"/>
        <v>0.10747000000000001</v>
      </c>
      <c r="AB2627" s="25">
        <f t="shared" si="208"/>
        <v>8.5427943857778743E-3</v>
      </c>
      <c r="AC2627" s="23">
        <f t="shared" si="209"/>
        <v>6.7938317272092139E-2</v>
      </c>
    </row>
    <row r="2628" spans="1:29" x14ac:dyDescent="0.3">
      <c r="A2628" s="4" t="s">
        <v>221</v>
      </c>
      <c r="B2628" s="18">
        <v>45962</v>
      </c>
      <c r="C2628" s="4" t="s">
        <v>282</v>
      </c>
      <c r="D2628" s="4">
        <v>11</v>
      </c>
      <c r="E2628" s="15">
        <v>784470.91</v>
      </c>
      <c r="F2628" s="19">
        <v>1.1926000000000001</v>
      </c>
      <c r="G2628" s="20">
        <v>0</v>
      </c>
      <c r="H2628" s="4">
        <v>75.400000000000006</v>
      </c>
      <c r="I2628" s="4">
        <v>8</v>
      </c>
      <c r="J2628" s="4">
        <v>1</v>
      </c>
      <c r="K2628" s="21">
        <v>0.85519999999999996</v>
      </c>
      <c r="L2628" s="21">
        <v>5.5500000000000001E-2</v>
      </c>
      <c r="M2628" s="4">
        <v>1</v>
      </c>
      <c r="N2628" s="4">
        <v>0</v>
      </c>
      <c r="O2628" s="4">
        <v>0</v>
      </c>
      <c r="P2628" s="4">
        <v>76.3</v>
      </c>
      <c r="Q2628" s="15">
        <v>9491.99</v>
      </c>
      <c r="R2628" s="15">
        <v>26963.01</v>
      </c>
      <c r="S2628" s="15">
        <v>14627.09</v>
      </c>
      <c r="T2628" s="15">
        <v>814796.15</v>
      </c>
      <c r="U2628" s="22">
        <f t="shared" si="205"/>
        <v>806298.82000000007</v>
      </c>
      <c r="V2628" s="23">
        <f t="shared" si="206"/>
        <v>1.0428780253809444E-2</v>
      </c>
      <c r="W2628" s="24">
        <f>Parametros!$B$4*H2628+Parametros!$B$5*K2628*100+Parametros!$B$6*P2628+Parametros!$B$7*(1-L2628)*100</f>
        <v>81.473500000000001</v>
      </c>
      <c r="X2628" s="16">
        <f>INDEX('Tasa Referencia'!$B$2:$B$37,MATCH(B2628,'Tasa Referencia'!$A$2:$A$37,0))</f>
        <v>7.2800000000000004E-2</v>
      </c>
      <c r="Y2628" s="16">
        <f>INDEX('Catalogo Proveedores'!$N$2:$N$101,MATCH(A2628,'Catalogo Proveedores'!$A$2:$A$101,0))</f>
        <v>3.3500000000000002E-2</v>
      </c>
      <c r="Z2628" s="14">
        <v>3.3899999999999998E-3</v>
      </c>
      <c r="AA2628" s="16">
        <f t="shared" si="207"/>
        <v>0.10969000000000001</v>
      </c>
      <c r="AB2628" s="25">
        <f t="shared" si="208"/>
        <v>8.7111142620837079E-3</v>
      </c>
      <c r="AC2628" s="23">
        <f t="shared" si="209"/>
        <v>1.7176659917257364E-3</v>
      </c>
    </row>
    <row r="2629" spans="1:29" x14ac:dyDescent="0.3">
      <c r="A2629" s="4" t="s">
        <v>221</v>
      </c>
      <c r="B2629" s="18">
        <v>45992</v>
      </c>
      <c r="C2629" s="4" t="s">
        <v>282</v>
      </c>
      <c r="D2629" s="4">
        <v>12</v>
      </c>
      <c r="E2629" s="15">
        <v>658085.46</v>
      </c>
      <c r="F2629" s="19">
        <v>1.1926000000000001</v>
      </c>
      <c r="G2629" s="20">
        <v>0</v>
      </c>
      <c r="H2629" s="4">
        <v>75.900000000000006</v>
      </c>
      <c r="I2629" s="4">
        <v>5</v>
      </c>
      <c r="J2629" s="4">
        <v>0</v>
      </c>
      <c r="K2629" s="21">
        <v>0.96489999999999998</v>
      </c>
      <c r="L2629" s="21">
        <v>5.1200000000000002E-2</v>
      </c>
      <c r="M2629" s="4">
        <v>1</v>
      </c>
      <c r="N2629" s="4">
        <v>0</v>
      </c>
      <c r="O2629" s="4">
        <v>0</v>
      </c>
      <c r="P2629" s="4">
        <v>70.099999999999994</v>
      </c>
      <c r="Q2629" s="15">
        <v>1935.08</v>
      </c>
      <c r="R2629" s="15">
        <v>21106.26</v>
      </c>
      <c r="S2629" s="15">
        <v>10107.030000000001</v>
      </c>
      <c r="T2629" s="15">
        <v>692565.87</v>
      </c>
      <c r="U2629" s="22">
        <f t="shared" si="205"/>
        <v>671019.7699999999</v>
      </c>
      <c r="V2629" s="23">
        <f t="shared" si="206"/>
        <v>3.1110542597197425E-2</v>
      </c>
      <c r="W2629" s="24">
        <f>Parametros!$B$4*H2629+Parametros!$B$5*K2629*100+Parametros!$B$6*P2629+Parametros!$B$7*(1-L2629)*100</f>
        <v>83.763999999999996</v>
      </c>
      <c r="X2629" s="16">
        <f>INDEX('Tasa Referencia'!$B$2:$B$37,MATCH(B2629,'Tasa Referencia'!$A$2:$A$37,0))</f>
        <v>6.9599999999999995E-2</v>
      </c>
      <c r="Y2629" s="16">
        <f>INDEX('Catalogo Proveedores'!$N$2:$N$101,MATCH(A2629,'Catalogo Proveedores'!$A$2:$A$101,0))</f>
        <v>3.3500000000000002E-2</v>
      </c>
      <c r="Z2629" s="14">
        <v>3.3500000000000001E-3</v>
      </c>
      <c r="AA2629" s="16">
        <f t="shared" si="207"/>
        <v>0.10645</v>
      </c>
      <c r="AB2629" s="25">
        <f t="shared" si="208"/>
        <v>8.4653545032609134E-3</v>
      </c>
      <c r="AC2629" s="23">
        <f t="shared" si="209"/>
        <v>2.2645188093936511E-2</v>
      </c>
    </row>
    <row r="2630" spans="1:29" x14ac:dyDescent="0.3">
      <c r="A2630" s="4" t="s">
        <v>223</v>
      </c>
      <c r="B2630" s="18">
        <v>44927</v>
      </c>
      <c r="C2630" s="4" t="s">
        <v>279</v>
      </c>
      <c r="D2630" s="4">
        <v>1</v>
      </c>
      <c r="E2630" s="15">
        <v>710968.78</v>
      </c>
      <c r="F2630" s="19">
        <v>1</v>
      </c>
      <c r="G2630" s="20">
        <v>0</v>
      </c>
      <c r="H2630" s="4">
        <v>99.2</v>
      </c>
      <c r="I2630" s="4">
        <v>4</v>
      </c>
      <c r="J2630" s="4">
        <v>0</v>
      </c>
      <c r="K2630" s="21">
        <v>0.96909999999999996</v>
      </c>
      <c r="L2630" s="21">
        <v>3.7000000000000002E-3</v>
      </c>
      <c r="M2630" s="4">
        <v>0</v>
      </c>
      <c r="N2630" s="4">
        <v>1</v>
      </c>
      <c r="O2630" s="4">
        <v>162.4</v>
      </c>
      <c r="P2630" s="4">
        <v>97.2</v>
      </c>
      <c r="Q2630" s="15">
        <v>620604.75</v>
      </c>
      <c r="R2630" s="15">
        <v>1249.8900000000001</v>
      </c>
      <c r="S2630" s="15">
        <v>788.49</v>
      </c>
      <c r="T2630" s="15">
        <v>787439.57</v>
      </c>
      <c r="U2630" s="22">
        <f t="shared" si="205"/>
        <v>1332034.93</v>
      </c>
      <c r="V2630" s="23">
        <f t="shared" si="206"/>
        <v>-0.69160273467080147</v>
      </c>
      <c r="W2630" s="24">
        <f>Parametros!$B$4*H2630+Parametros!$B$5*K2630*100+Parametros!$B$6*P2630+Parametros!$B$7*(1-L2630)*100</f>
        <v>98.177500000000009</v>
      </c>
      <c r="X2630" s="16">
        <f>INDEX('Tasa Referencia'!$B$2:$B$37,MATCH(B2630,'Tasa Referencia'!$A$2:$A$37,0))</f>
        <v>0.1125</v>
      </c>
      <c r="Y2630" s="16">
        <f>INDEX('Catalogo Proveedores'!$N$2:$N$101,MATCH(A2630,'Catalogo Proveedores'!$A$2:$A$101,0))</f>
        <v>1.8499999999999999E-2</v>
      </c>
      <c r="Z2630" s="14">
        <v>-4.4000000000000002E-4</v>
      </c>
      <c r="AA2630" s="16">
        <f t="shared" si="207"/>
        <v>0.13056000000000001</v>
      </c>
      <c r="AB2630" s="25">
        <f t="shared" si="208"/>
        <v>1.0278555580430782E-2</v>
      </c>
      <c r="AC2630" s="23">
        <f t="shared" si="209"/>
        <v>-0.70188129025123225</v>
      </c>
    </row>
    <row r="2631" spans="1:29" x14ac:dyDescent="0.3">
      <c r="A2631" s="4" t="s">
        <v>223</v>
      </c>
      <c r="B2631" s="18">
        <v>44958</v>
      </c>
      <c r="C2631" s="4" t="s">
        <v>279</v>
      </c>
      <c r="D2631" s="4">
        <v>2</v>
      </c>
      <c r="E2631" s="15">
        <v>727945.88</v>
      </c>
      <c r="F2631" s="19">
        <v>1</v>
      </c>
      <c r="G2631" s="20">
        <v>0</v>
      </c>
      <c r="H2631" s="4">
        <v>98.2</v>
      </c>
      <c r="I2631" s="4">
        <v>9</v>
      </c>
      <c r="J2631" s="4">
        <v>1</v>
      </c>
      <c r="K2631" s="21">
        <v>0.93710000000000004</v>
      </c>
      <c r="L2631" s="21">
        <v>6.4999999999999997E-3</v>
      </c>
      <c r="M2631" s="4">
        <v>0</v>
      </c>
      <c r="N2631" s="4">
        <v>0</v>
      </c>
      <c r="O2631" s="4">
        <v>0</v>
      </c>
      <c r="P2631" s="4">
        <v>93.8</v>
      </c>
      <c r="Q2631" s="15">
        <v>0</v>
      </c>
      <c r="R2631" s="15">
        <v>2782.19</v>
      </c>
      <c r="S2631" s="15">
        <v>2867.97</v>
      </c>
      <c r="T2631" s="15">
        <v>766977.88</v>
      </c>
      <c r="U2631" s="22">
        <f t="shared" si="205"/>
        <v>727860.1</v>
      </c>
      <c r="V2631" s="23">
        <f t="shared" si="206"/>
        <v>5.1002487842283048E-2</v>
      </c>
      <c r="W2631" s="24">
        <f>Parametros!$B$4*H2631+Parametros!$B$5*K2631*100+Parametros!$B$6*P2631+Parametros!$B$7*(1-L2631)*100</f>
        <v>96.145499999999998</v>
      </c>
      <c r="X2631" s="16">
        <f>INDEX('Tasa Referencia'!$B$2:$B$37,MATCH(B2631,'Tasa Referencia'!$A$2:$A$37,0))</f>
        <v>0.11409999999999999</v>
      </c>
      <c r="Y2631" s="16">
        <f>INDEX('Catalogo Proveedores'!$N$2:$N$101,MATCH(A2631,'Catalogo Proveedores'!$A$2:$A$101,0))</f>
        <v>1.8499999999999999E-2</v>
      </c>
      <c r="Z2631" s="14">
        <v>-6.8000000000000005E-4</v>
      </c>
      <c r="AA2631" s="16">
        <f t="shared" si="207"/>
        <v>0.13191999999999998</v>
      </c>
      <c r="AB2631" s="25">
        <f t="shared" si="208"/>
        <v>1.0379775468154273E-2</v>
      </c>
      <c r="AC2631" s="23">
        <f t="shared" si="209"/>
        <v>4.0622712374128775E-2</v>
      </c>
    </row>
    <row r="2632" spans="1:29" x14ac:dyDescent="0.3">
      <c r="A2632" s="4" t="s">
        <v>223</v>
      </c>
      <c r="B2632" s="18">
        <v>44986</v>
      </c>
      <c r="C2632" s="4" t="s">
        <v>279</v>
      </c>
      <c r="D2632" s="4">
        <v>3</v>
      </c>
      <c r="E2632" s="15">
        <v>779737.86</v>
      </c>
      <c r="F2632" s="19">
        <v>1</v>
      </c>
      <c r="G2632" s="20">
        <v>0</v>
      </c>
      <c r="H2632" s="4">
        <v>97.8</v>
      </c>
      <c r="I2632" s="4">
        <v>6</v>
      </c>
      <c r="J2632" s="4">
        <v>0</v>
      </c>
      <c r="K2632" s="21">
        <v>0.94630000000000003</v>
      </c>
      <c r="L2632" s="21">
        <v>1.01E-2</v>
      </c>
      <c r="M2632" s="4">
        <v>1</v>
      </c>
      <c r="N2632" s="4">
        <v>1</v>
      </c>
      <c r="O2632" s="4">
        <v>6.4</v>
      </c>
      <c r="P2632" s="4">
        <v>98.5</v>
      </c>
      <c r="Q2632" s="15">
        <v>32431.64</v>
      </c>
      <c r="R2632" s="15">
        <v>4595.9399999999996</v>
      </c>
      <c r="S2632" s="15">
        <v>2373.04</v>
      </c>
      <c r="T2632" s="15">
        <v>819629.95</v>
      </c>
      <c r="U2632" s="22">
        <f t="shared" si="205"/>
        <v>814392.39999999991</v>
      </c>
      <c r="V2632" s="23">
        <f t="shared" si="206"/>
        <v>6.3901398429865169E-3</v>
      </c>
      <c r="W2632" s="24">
        <f>Parametros!$B$4*H2632+Parametros!$B$5*K2632*100+Parametros!$B$6*P2632+Parametros!$B$7*(1-L2632)*100</f>
        <v>97.16749999999999</v>
      </c>
      <c r="X2632" s="16">
        <f>INDEX('Tasa Referencia'!$B$2:$B$37,MATCH(B2632,'Tasa Referencia'!$A$2:$A$37,0))</f>
        <v>0.114</v>
      </c>
      <c r="Y2632" s="16">
        <f>INDEX('Catalogo Proveedores'!$N$2:$N$101,MATCH(A2632,'Catalogo Proveedores'!$A$2:$A$101,0))</f>
        <v>1.8499999999999999E-2</v>
      </c>
      <c r="Z2632" s="14">
        <v>-1.15E-3</v>
      </c>
      <c r="AA2632" s="16">
        <f t="shared" si="207"/>
        <v>0.13134999999999999</v>
      </c>
      <c r="AB2632" s="25">
        <f t="shared" si="208"/>
        <v>1.0337366004751658E-2</v>
      </c>
      <c r="AC2632" s="23">
        <f t="shared" si="209"/>
        <v>-3.9472261617651411E-3</v>
      </c>
    </row>
    <row r="2633" spans="1:29" x14ac:dyDescent="0.3">
      <c r="A2633" s="4" t="s">
        <v>223</v>
      </c>
      <c r="B2633" s="18">
        <v>45017</v>
      </c>
      <c r="C2633" s="4" t="s">
        <v>279</v>
      </c>
      <c r="D2633" s="4">
        <v>4</v>
      </c>
      <c r="E2633" s="15">
        <v>781201.88</v>
      </c>
      <c r="F2633" s="19">
        <v>1</v>
      </c>
      <c r="G2633" s="20">
        <v>0</v>
      </c>
      <c r="H2633" s="4">
        <v>100</v>
      </c>
      <c r="I2633" s="4">
        <v>6</v>
      </c>
      <c r="J2633" s="4">
        <v>0</v>
      </c>
      <c r="K2633" s="21">
        <v>0.92169999999999996</v>
      </c>
      <c r="L2633" s="21">
        <v>0</v>
      </c>
      <c r="M2633" s="4">
        <v>0</v>
      </c>
      <c r="N2633" s="4">
        <v>1</v>
      </c>
      <c r="O2633" s="4">
        <v>20.8</v>
      </c>
      <c r="P2633" s="4">
        <v>96.6</v>
      </c>
      <c r="Q2633" s="15">
        <v>84657.09</v>
      </c>
      <c r="R2633" s="15">
        <v>0</v>
      </c>
      <c r="S2633" s="15">
        <v>0</v>
      </c>
      <c r="T2633" s="15">
        <v>840569.54</v>
      </c>
      <c r="U2633" s="22">
        <f t="shared" si="205"/>
        <v>865858.97</v>
      </c>
      <c r="V2633" s="23">
        <f t="shared" si="206"/>
        <v>-3.0086065217162086E-2</v>
      </c>
      <c r="W2633" s="24">
        <f>Parametros!$B$4*H2633+Parametros!$B$5*K2633*100+Parametros!$B$6*P2633+Parametros!$B$7*(1-L2633)*100</f>
        <v>96.971000000000004</v>
      </c>
      <c r="X2633" s="16">
        <f>INDEX('Tasa Referencia'!$B$2:$B$37,MATCH(B2633,'Tasa Referencia'!$A$2:$A$37,0))</f>
        <v>0.1119</v>
      </c>
      <c r="Y2633" s="16">
        <f>INDEX('Catalogo Proveedores'!$N$2:$N$101,MATCH(A2633,'Catalogo Proveedores'!$A$2:$A$101,0))</f>
        <v>1.8499999999999999E-2</v>
      </c>
      <c r="Z2633" s="14">
        <v>6.3800000000000003E-3</v>
      </c>
      <c r="AA2633" s="16">
        <f t="shared" si="207"/>
        <v>0.13677999999999998</v>
      </c>
      <c r="AB2633" s="25">
        <f t="shared" si="208"/>
        <v>1.0740579006297546E-2</v>
      </c>
      <c r="AC2633" s="23">
        <f t="shared" si="209"/>
        <v>-4.0826644223459635E-2</v>
      </c>
    </row>
    <row r="2634" spans="1:29" x14ac:dyDescent="0.3">
      <c r="A2634" s="4" t="s">
        <v>223</v>
      </c>
      <c r="B2634" s="18">
        <v>45047</v>
      </c>
      <c r="C2634" s="4" t="s">
        <v>279</v>
      </c>
      <c r="D2634" s="4">
        <v>5</v>
      </c>
      <c r="E2634" s="15">
        <v>804371.88</v>
      </c>
      <c r="F2634" s="19">
        <v>1</v>
      </c>
      <c r="G2634" s="20">
        <v>0</v>
      </c>
      <c r="H2634" s="4">
        <v>97.6</v>
      </c>
      <c r="I2634" s="4">
        <v>6</v>
      </c>
      <c r="J2634" s="4">
        <v>0</v>
      </c>
      <c r="K2634" s="21">
        <v>0.94279999999999997</v>
      </c>
      <c r="L2634" s="21">
        <v>1.2699999999999999E-2</v>
      </c>
      <c r="M2634" s="4">
        <v>0</v>
      </c>
      <c r="N2634" s="4">
        <v>0</v>
      </c>
      <c r="O2634" s="4">
        <v>0</v>
      </c>
      <c r="P2634" s="4">
        <v>96.9</v>
      </c>
      <c r="Q2634" s="15">
        <v>0</v>
      </c>
      <c r="R2634" s="15">
        <v>5966.2</v>
      </c>
      <c r="S2634" s="15">
        <v>3068.66</v>
      </c>
      <c r="T2634" s="15">
        <v>910988.71</v>
      </c>
      <c r="U2634" s="22">
        <f t="shared" si="205"/>
        <v>807269.41999999993</v>
      </c>
      <c r="V2634" s="23">
        <f t="shared" si="206"/>
        <v>0.11385354051204437</v>
      </c>
      <c r="W2634" s="24">
        <f>Parametros!$B$4*H2634+Parametros!$B$5*K2634*100+Parametros!$B$6*P2634+Parametros!$B$7*(1-L2634)*100</f>
        <v>96.633499999999998</v>
      </c>
      <c r="X2634" s="16">
        <f>INDEX('Tasa Referencia'!$B$2:$B$37,MATCH(B2634,'Tasa Referencia'!$A$2:$A$37,0))</f>
        <v>0.11210000000000001</v>
      </c>
      <c r="Y2634" s="16">
        <f>INDEX('Catalogo Proveedores'!$N$2:$N$101,MATCH(A2634,'Catalogo Proveedores'!$A$2:$A$101,0))</f>
        <v>1.8499999999999999E-2</v>
      </c>
      <c r="Z2634" s="14">
        <v>1.67E-3</v>
      </c>
      <c r="AA2634" s="16">
        <f t="shared" si="207"/>
        <v>0.13227</v>
      </c>
      <c r="AB2634" s="25">
        <f t="shared" si="208"/>
        <v>1.0405806666925033E-2</v>
      </c>
      <c r="AC2634" s="23">
        <f t="shared" si="209"/>
        <v>0.10344773384511934</v>
      </c>
    </row>
    <row r="2635" spans="1:29" x14ac:dyDescent="0.3">
      <c r="A2635" s="4" t="s">
        <v>223</v>
      </c>
      <c r="B2635" s="18">
        <v>45078</v>
      </c>
      <c r="C2635" s="4" t="s">
        <v>279</v>
      </c>
      <c r="D2635" s="4">
        <v>6</v>
      </c>
      <c r="E2635" s="15">
        <v>816086.44</v>
      </c>
      <c r="F2635" s="19">
        <v>1</v>
      </c>
      <c r="G2635" s="20">
        <v>0</v>
      </c>
      <c r="H2635" s="4">
        <v>97.1</v>
      </c>
      <c r="I2635" s="4">
        <v>4</v>
      </c>
      <c r="J2635" s="4">
        <v>0</v>
      </c>
      <c r="K2635" s="21">
        <v>0.96970000000000001</v>
      </c>
      <c r="L2635" s="21">
        <v>1.2800000000000001E-2</v>
      </c>
      <c r="M2635" s="4">
        <v>0</v>
      </c>
      <c r="N2635" s="4">
        <v>0</v>
      </c>
      <c r="O2635" s="4">
        <v>0</v>
      </c>
      <c r="P2635" s="4">
        <v>94.4</v>
      </c>
      <c r="Q2635" s="15">
        <v>0</v>
      </c>
      <c r="R2635" s="15">
        <v>6747.99</v>
      </c>
      <c r="S2635" s="15">
        <v>3137.2</v>
      </c>
      <c r="T2635" s="15">
        <v>868170.26</v>
      </c>
      <c r="U2635" s="22">
        <f t="shared" si="205"/>
        <v>819697.23</v>
      </c>
      <c r="V2635" s="23">
        <f t="shared" si="206"/>
        <v>5.5833552741140921E-2</v>
      </c>
      <c r="W2635" s="24">
        <f>Parametros!$B$4*H2635+Parametros!$B$5*K2635*100+Parametros!$B$6*P2635+Parametros!$B$7*(1-L2635)*100</f>
        <v>96.763999999999982</v>
      </c>
      <c r="X2635" s="16">
        <f>INDEX('Tasa Referencia'!$B$2:$B$37,MATCH(B2635,'Tasa Referencia'!$A$2:$A$37,0))</f>
        <v>0.1119</v>
      </c>
      <c r="Y2635" s="16">
        <f>INDEX('Catalogo Proveedores'!$N$2:$N$101,MATCH(A2635,'Catalogo Proveedores'!$A$2:$A$101,0))</f>
        <v>1.8499999999999999E-2</v>
      </c>
      <c r="Z2635" s="14">
        <v>-6.0999999999999997E-4</v>
      </c>
      <c r="AA2635" s="16">
        <f t="shared" si="207"/>
        <v>0.12978999999999999</v>
      </c>
      <c r="AB2635" s="25">
        <f t="shared" si="208"/>
        <v>1.0221197764537893E-2</v>
      </c>
      <c r="AC2635" s="23">
        <f t="shared" si="209"/>
        <v>4.5612354976603028E-2</v>
      </c>
    </row>
    <row r="2636" spans="1:29" x14ac:dyDescent="0.3">
      <c r="A2636" s="4" t="s">
        <v>223</v>
      </c>
      <c r="B2636" s="18">
        <v>45108</v>
      </c>
      <c r="C2636" s="4" t="s">
        <v>279</v>
      </c>
      <c r="D2636" s="4">
        <v>7</v>
      </c>
      <c r="E2636" s="15">
        <v>829134.74</v>
      </c>
      <c r="F2636" s="19">
        <v>1</v>
      </c>
      <c r="G2636" s="20">
        <v>0</v>
      </c>
      <c r="H2636" s="4">
        <v>99.5</v>
      </c>
      <c r="I2636" s="4">
        <v>6</v>
      </c>
      <c r="J2636" s="4">
        <v>0</v>
      </c>
      <c r="K2636" s="21">
        <v>0.92810000000000004</v>
      </c>
      <c r="L2636" s="21">
        <v>2.5000000000000001E-3</v>
      </c>
      <c r="M2636" s="4">
        <v>0</v>
      </c>
      <c r="N2636" s="4">
        <v>0</v>
      </c>
      <c r="O2636" s="4">
        <v>0</v>
      </c>
      <c r="P2636" s="4">
        <v>96.5</v>
      </c>
      <c r="Q2636" s="15">
        <v>0</v>
      </c>
      <c r="R2636" s="15">
        <v>1388.31</v>
      </c>
      <c r="S2636" s="15">
        <v>625.9</v>
      </c>
      <c r="T2636" s="15">
        <v>887393.09</v>
      </c>
      <c r="U2636" s="22">
        <f t="shared" si="205"/>
        <v>829897.15</v>
      </c>
      <c r="V2636" s="23">
        <f t="shared" si="206"/>
        <v>6.4791962714066148E-2</v>
      </c>
      <c r="W2636" s="24">
        <f>Parametros!$B$4*H2636+Parametros!$B$5*K2636*100+Parametros!$B$6*P2636+Parametros!$B$7*(1-L2636)*100</f>
        <v>96.930499999999995</v>
      </c>
      <c r="X2636" s="16">
        <f>INDEX('Tasa Referencia'!$B$2:$B$37,MATCH(B2636,'Tasa Referencia'!$A$2:$A$37,0))</f>
        <v>0.1132</v>
      </c>
      <c r="Y2636" s="16">
        <f>INDEX('Catalogo Proveedores'!$N$2:$N$101,MATCH(A2636,'Catalogo Proveedores'!$A$2:$A$101,0))</f>
        <v>1.8499999999999999E-2</v>
      </c>
      <c r="Z2636" s="14">
        <v>8.0000000000000004E-4</v>
      </c>
      <c r="AA2636" s="16">
        <f t="shared" si="207"/>
        <v>0.13249999999999998</v>
      </c>
      <c r="AB2636" s="25">
        <f t="shared" si="208"/>
        <v>1.0422908867375291E-2</v>
      </c>
      <c r="AC2636" s="23">
        <f t="shared" si="209"/>
        <v>5.4369053846690857E-2</v>
      </c>
    </row>
    <row r="2637" spans="1:29" x14ac:dyDescent="0.3">
      <c r="A2637" s="4" t="s">
        <v>223</v>
      </c>
      <c r="B2637" s="18">
        <v>45139</v>
      </c>
      <c r="C2637" s="4" t="s">
        <v>279</v>
      </c>
      <c r="D2637" s="4">
        <v>8</v>
      </c>
      <c r="E2637" s="15">
        <v>771256.1</v>
      </c>
      <c r="F2637" s="19">
        <v>1</v>
      </c>
      <c r="G2637" s="20">
        <v>0</v>
      </c>
      <c r="H2637" s="4">
        <v>99.9</v>
      </c>
      <c r="I2637" s="4">
        <v>8</v>
      </c>
      <c r="J2637" s="4">
        <v>0</v>
      </c>
      <c r="K2637" s="21">
        <v>0.94589999999999996</v>
      </c>
      <c r="L2637" s="21">
        <v>8.0000000000000004E-4</v>
      </c>
      <c r="M2637" s="4">
        <v>0</v>
      </c>
      <c r="N2637" s="4">
        <v>0</v>
      </c>
      <c r="O2637" s="4">
        <v>0</v>
      </c>
      <c r="P2637" s="4">
        <v>94.9</v>
      </c>
      <c r="Q2637" s="15">
        <v>0</v>
      </c>
      <c r="R2637" s="15">
        <v>352.87</v>
      </c>
      <c r="S2637" s="15">
        <v>183.22</v>
      </c>
      <c r="T2637" s="15">
        <v>830499.12</v>
      </c>
      <c r="U2637" s="22">
        <f t="shared" si="205"/>
        <v>771425.75</v>
      </c>
      <c r="V2637" s="23">
        <f t="shared" si="206"/>
        <v>7.112996098057274E-2</v>
      </c>
      <c r="W2637" s="24">
        <f>Parametros!$B$4*H2637+Parametros!$B$5*K2637*100+Parametros!$B$6*P2637+Parametros!$B$7*(1-L2637)*100</f>
        <v>97.309999999999988</v>
      </c>
      <c r="X2637" s="16">
        <f>INDEX('Tasa Referencia'!$B$2:$B$37,MATCH(B2637,'Tasa Referencia'!$A$2:$A$37,0))</f>
        <v>0.1124</v>
      </c>
      <c r="Y2637" s="16">
        <f>INDEX('Catalogo Proveedores'!$N$2:$N$101,MATCH(A2637,'Catalogo Proveedores'!$A$2:$A$101,0))</f>
        <v>1.8499999999999999E-2</v>
      </c>
      <c r="Z2637" s="14">
        <v>1.2800000000000001E-3</v>
      </c>
      <c r="AA2637" s="16">
        <f t="shared" si="207"/>
        <v>0.13217999999999999</v>
      </c>
      <c r="AB2637" s="25">
        <f t="shared" si="208"/>
        <v>1.0399113634661061E-2</v>
      </c>
      <c r="AC2637" s="23">
        <f t="shared" si="209"/>
        <v>6.0730847345911679E-2</v>
      </c>
    </row>
    <row r="2638" spans="1:29" x14ac:dyDescent="0.3">
      <c r="A2638" s="4" t="s">
        <v>223</v>
      </c>
      <c r="B2638" s="18">
        <v>45170</v>
      </c>
      <c r="C2638" s="4" t="s">
        <v>279</v>
      </c>
      <c r="D2638" s="4">
        <v>9</v>
      </c>
      <c r="E2638" s="15">
        <v>740617.63</v>
      </c>
      <c r="F2638" s="19">
        <v>1</v>
      </c>
      <c r="G2638" s="20">
        <v>0</v>
      </c>
      <c r="H2638" s="4">
        <v>98</v>
      </c>
      <c r="I2638" s="4">
        <v>9</v>
      </c>
      <c r="J2638" s="4">
        <v>1</v>
      </c>
      <c r="K2638" s="21">
        <v>0.93540000000000001</v>
      </c>
      <c r="L2638" s="21">
        <v>8.6E-3</v>
      </c>
      <c r="M2638" s="4">
        <v>0</v>
      </c>
      <c r="N2638" s="4">
        <v>0</v>
      </c>
      <c r="O2638" s="4">
        <v>0</v>
      </c>
      <c r="P2638" s="4">
        <v>93.7</v>
      </c>
      <c r="Q2638" s="15">
        <v>0</v>
      </c>
      <c r="R2638" s="15">
        <v>3481.73</v>
      </c>
      <c r="S2638" s="15">
        <v>3386.82</v>
      </c>
      <c r="T2638" s="15">
        <v>796257.04</v>
      </c>
      <c r="U2638" s="22">
        <f t="shared" si="205"/>
        <v>740712.54</v>
      </c>
      <c r="V2638" s="23">
        <f t="shared" si="206"/>
        <v>6.9756997062154699E-2</v>
      </c>
      <c r="W2638" s="24">
        <f>Parametros!$B$4*H2638+Parametros!$B$5*K2638*100+Parametros!$B$6*P2638+Parametros!$B$7*(1-L2638)*100</f>
        <v>95.972999999999999</v>
      </c>
      <c r="X2638" s="16">
        <f>INDEX('Tasa Referencia'!$B$2:$B$37,MATCH(B2638,'Tasa Referencia'!$A$2:$A$37,0))</f>
        <v>0.1134</v>
      </c>
      <c r="Y2638" s="16">
        <f>INDEX('Catalogo Proveedores'!$N$2:$N$101,MATCH(A2638,'Catalogo Proveedores'!$A$2:$A$101,0))</f>
        <v>1.8499999999999999E-2</v>
      </c>
      <c r="Z2638" s="14">
        <v>1.1199999999999999E-3</v>
      </c>
      <c r="AA2638" s="16">
        <f t="shared" si="207"/>
        <v>0.13302</v>
      </c>
      <c r="AB2638" s="25">
        <f t="shared" si="208"/>
        <v>1.0461562978561156E-2</v>
      </c>
      <c r="AC2638" s="23">
        <f t="shared" si="209"/>
        <v>5.9295434083593543E-2</v>
      </c>
    </row>
    <row r="2639" spans="1:29" x14ac:dyDescent="0.3">
      <c r="A2639" s="4" t="s">
        <v>223</v>
      </c>
      <c r="B2639" s="18">
        <v>45200</v>
      </c>
      <c r="C2639" s="4" t="s">
        <v>279</v>
      </c>
      <c r="D2639" s="4">
        <v>10</v>
      </c>
      <c r="E2639" s="15">
        <v>692049.16</v>
      </c>
      <c r="F2639" s="19">
        <v>1</v>
      </c>
      <c r="G2639" s="20">
        <v>0</v>
      </c>
      <c r="H2639" s="4">
        <v>98.4</v>
      </c>
      <c r="I2639" s="4">
        <v>6</v>
      </c>
      <c r="J2639" s="4">
        <v>1</v>
      </c>
      <c r="K2639" s="21">
        <v>0.89200000000000002</v>
      </c>
      <c r="L2639" s="21">
        <v>8.8000000000000005E-3</v>
      </c>
      <c r="M2639" s="4">
        <v>0</v>
      </c>
      <c r="N2639" s="4">
        <v>0</v>
      </c>
      <c r="O2639" s="4">
        <v>0</v>
      </c>
      <c r="P2639" s="4">
        <v>92.8</v>
      </c>
      <c r="Q2639" s="15">
        <v>0</v>
      </c>
      <c r="R2639" s="15">
        <v>2755.21</v>
      </c>
      <c r="S2639" s="15">
        <v>3213.4</v>
      </c>
      <c r="T2639" s="15">
        <v>778619.81</v>
      </c>
      <c r="U2639" s="22">
        <f t="shared" si="205"/>
        <v>691590.97</v>
      </c>
      <c r="V2639" s="23">
        <f t="shared" si="206"/>
        <v>0.11177321573670219</v>
      </c>
      <c r="W2639" s="24">
        <f>Parametros!$B$4*H2639+Parametros!$B$5*K2639*100+Parametros!$B$6*P2639+Parametros!$B$7*(1-L2639)*100</f>
        <v>94.628</v>
      </c>
      <c r="X2639" s="16">
        <f>INDEX('Tasa Referencia'!$B$2:$B$37,MATCH(B2639,'Tasa Referencia'!$A$2:$A$37,0))</f>
        <v>0.1103</v>
      </c>
      <c r="Y2639" s="16">
        <f>INDEX('Catalogo Proveedores'!$N$2:$N$101,MATCH(A2639,'Catalogo Proveedores'!$A$2:$A$101,0))</f>
        <v>1.8499999999999999E-2</v>
      </c>
      <c r="Z2639" s="14">
        <v>-5.5000000000000003E-4</v>
      </c>
      <c r="AA2639" s="16">
        <f t="shared" si="207"/>
        <v>0.12825</v>
      </c>
      <c r="AB2639" s="25">
        <f t="shared" si="208"/>
        <v>1.0106374549847086E-2</v>
      </c>
      <c r="AC2639" s="23">
        <f t="shared" si="209"/>
        <v>0.10166684118685511</v>
      </c>
    </row>
    <row r="2640" spans="1:29" x14ac:dyDescent="0.3">
      <c r="A2640" s="4" t="s">
        <v>223</v>
      </c>
      <c r="B2640" s="18">
        <v>45231</v>
      </c>
      <c r="C2640" s="4" t="s">
        <v>279</v>
      </c>
      <c r="D2640" s="4">
        <v>11</v>
      </c>
      <c r="E2640" s="15">
        <v>655095.09</v>
      </c>
      <c r="F2640" s="19">
        <v>1.0610999999999999</v>
      </c>
      <c r="G2640" s="20">
        <v>6.1100000000000002E-2</v>
      </c>
      <c r="H2640" s="4">
        <v>98.4</v>
      </c>
      <c r="I2640" s="4">
        <v>7</v>
      </c>
      <c r="J2640" s="4">
        <v>1</v>
      </c>
      <c r="K2640" s="21">
        <v>0.91139999999999999</v>
      </c>
      <c r="L2640" s="21">
        <v>8.8999999999999999E-3</v>
      </c>
      <c r="M2640" s="4">
        <v>0</v>
      </c>
      <c r="N2640" s="4">
        <v>0</v>
      </c>
      <c r="O2640" s="4">
        <v>0</v>
      </c>
      <c r="P2640" s="4">
        <v>90.4</v>
      </c>
      <c r="Q2640" s="15">
        <v>0</v>
      </c>
      <c r="R2640" s="15">
        <v>3523.51</v>
      </c>
      <c r="S2640" s="15">
        <v>3066.2</v>
      </c>
      <c r="T2640" s="15">
        <v>724542.11</v>
      </c>
      <c r="U2640" s="22">
        <f t="shared" si="205"/>
        <v>655552.4</v>
      </c>
      <c r="V2640" s="23">
        <f t="shared" si="206"/>
        <v>9.5218357977840604E-2</v>
      </c>
      <c r="W2640" s="24">
        <f>Parametros!$B$4*H2640+Parametros!$B$5*K2640*100+Parametros!$B$6*P2640+Parametros!$B$7*(1-L2640)*100</f>
        <v>94.728499999999997</v>
      </c>
      <c r="X2640" s="16">
        <f>INDEX('Tasa Referencia'!$B$2:$B$37,MATCH(B2640,'Tasa Referencia'!$A$2:$A$37,0))</f>
        <v>0.1144</v>
      </c>
      <c r="Y2640" s="16">
        <f>INDEX('Catalogo Proveedores'!$N$2:$N$101,MATCH(A2640,'Catalogo Proveedores'!$A$2:$A$101,0))</f>
        <v>1.8499999999999999E-2</v>
      </c>
      <c r="Z2640" s="14">
        <v>1.3799999999999999E-3</v>
      </c>
      <c r="AA2640" s="16">
        <f t="shared" si="207"/>
        <v>0.13427999999999998</v>
      </c>
      <c r="AB2640" s="25">
        <f t="shared" si="208"/>
        <v>1.0555157464222642E-2</v>
      </c>
      <c r="AC2640" s="23">
        <f t="shared" si="209"/>
        <v>8.4663200513617962E-2</v>
      </c>
    </row>
    <row r="2641" spans="1:29" x14ac:dyDescent="0.3">
      <c r="A2641" s="4" t="s">
        <v>223</v>
      </c>
      <c r="B2641" s="18">
        <v>45261</v>
      </c>
      <c r="C2641" s="4" t="s">
        <v>279</v>
      </c>
      <c r="D2641" s="4">
        <v>12</v>
      </c>
      <c r="E2641" s="15">
        <v>705593.01</v>
      </c>
      <c r="F2641" s="19">
        <v>1.0610999999999999</v>
      </c>
      <c r="G2641" s="20">
        <v>0</v>
      </c>
      <c r="H2641" s="4">
        <v>100</v>
      </c>
      <c r="I2641" s="4">
        <v>6</v>
      </c>
      <c r="J2641" s="4">
        <v>0</v>
      </c>
      <c r="K2641" s="21">
        <v>0.93889999999999996</v>
      </c>
      <c r="L2641" s="21">
        <v>0</v>
      </c>
      <c r="M2641" s="4">
        <v>0</v>
      </c>
      <c r="N2641" s="4">
        <v>0</v>
      </c>
      <c r="O2641" s="4">
        <v>0</v>
      </c>
      <c r="P2641" s="4">
        <v>92.4</v>
      </c>
      <c r="Q2641" s="15">
        <v>0</v>
      </c>
      <c r="R2641" s="15">
        <v>0</v>
      </c>
      <c r="S2641" s="15">
        <v>0</v>
      </c>
      <c r="T2641" s="15">
        <v>765989.73</v>
      </c>
      <c r="U2641" s="22">
        <f t="shared" si="205"/>
        <v>705593.01</v>
      </c>
      <c r="V2641" s="23">
        <f t="shared" si="206"/>
        <v>7.8847950089356911E-2</v>
      </c>
      <c r="W2641" s="24">
        <f>Parametros!$B$4*H2641+Parametros!$B$5*K2641*100+Parametros!$B$6*P2641+Parametros!$B$7*(1-L2641)*100</f>
        <v>96.647000000000006</v>
      </c>
      <c r="X2641" s="16">
        <f>INDEX('Tasa Referencia'!$B$2:$B$37,MATCH(B2641,'Tasa Referencia'!$A$2:$A$37,0))</f>
        <v>0.1124</v>
      </c>
      <c r="Y2641" s="16">
        <f>INDEX('Catalogo Proveedores'!$N$2:$N$101,MATCH(A2641,'Catalogo Proveedores'!$A$2:$A$101,0))</f>
        <v>1.8499999999999999E-2</v>
      </c>
      <c r="Z2641" s="14">
        <v>6.8199999999999997E-3</v>
      </c>
      <c r="AA2641" s="16">
        <f t="shared" si="207"/>
        <v>0.13771999999999998</v>
      </c>
      <c r="AB2641" s="25">
        <f t="shared" si="208"/>
        <v>1.0810200822098492E-2</v>
      </c>
      <c r="AC2641" s="23">
        <f t="shared" si="209"/>
        <v>6.8037749267258418E-2</v>
      </c>
    </row>
    <row r="2642" spans="1:29" x14ac:dyDescent="0.3">
      <c r="A2642" s="4" t="s">
        <v>223</v>
      </c>
      <c r="B2642" s="18">
        <v>45292</v>
      </c>
      <c r="C2642" s="4" t="s">
        <v>281</v>
      </c>
      <c r="D2642" s="4">
        <v>1</v>
      </c>
      <c r="E2642" s="15">
        <v>712047.68</v>
      </c>
      <c r="F2642" s="19">
        <v>1.0610999999999999</v>
      </c>
      <c r="G2642" s="20">
        <v>0</v>
      </c>
      <c r="H2642" s="4">
        <v>100</v>
      </c>
      <c r="I2642" s="4">
        <v>4</v>
      </c>
      <c r="J2642" s="4">
        <v>0</v>
      </c>
      <c r="K2642" s="21">
        <v>0.97929999999999995</v>
      </c>
      <c r="L2642" s="21">
        <v>0</v>
      </c>
      <c r="M2642" s="4">
        <v>0</v>
      </c>
      <c r="N2642" s="4">
        <v>0</v>
      </c>
      <c r="O2642" s="4">
        <v>0</v>
      </c>
      <c r="P2642" s="4">
        <v>100</v>
      </c>
      <c r="Q2642" s="15">
        <v>0</v>
      </c>
      <c r="R2642" s="15">
        <v>0</v>
      </c>
      <c r="S2642" s="15">
        <v>0</v>
      </c>
      <c r="T2642" s="15">
        <v>775992.84</v>
      </c>
      <c r="U2642" s="22">
        <f t="shared" si="205"/>
        <v>712047.68</v>
      </c>
      <c r="V2642" s="23">
        <f t="shared" si="206"/>
        <v>8.2404317029523E-2</v>
      </c>
      <c r="W2642" s="24">
        <f>Parametros!$B$4*H2642+Parametros!$B$5*K2642*100+Parametros!$B$6*P2642+Parametros!$B$7*(1-L2642)*100</f>
        <v>99.378999999999991</v>
      </c>
      <c r="X2642" s="16">
        <f>INDEX('Tasa Referencia'!$B$2:$B$37,MATCH(B2642,'Tasa Referencia'!$A$2:$A$37,0))</f>
        <v>0.1133</v>
      </c>
      <c r="Y2642" s="16">
        <f>INDEX('Catalogo Proveedores'!$N$2:$N$101,MATCH(A2642,'Catalogo Proveedores'!$A$2:$A$101,0))</f>
        <v>1.8499999999999999E-2</v>
      </c>
      <c r="Z2642" s="14">
        <v>4.6100000000000004E-3</v>
      </c>
      <c r="AA2642" s="16">
        <f t="shared" si="207"/>
        <v>0.13641</v>
      </c>
      <c r="AB2642" s="25">
        <f t="shared" si="208"/>
        <v>1.0713160199464111E-2</v>
      </c>
      <c r="AC2642" s="23">
        <f t="shared" si="209"/>
        <v>7.1691156830058889E-2</v>
      </c>
    </row>
    <row r="2643" spans="1:29" x14ac:dyDescent="0.3">
      <c r="A2643" s="4" t="s">
        <v>223</v>
      </c>
      <c r="B2643" s="18">
        <v>45323</v>
      </c>
      <c r="C2643" s="4" t="s">
        <v>281</v>
      </c>
      <c r="D2643" s="4">
        <v>2</v>
      </c>
      <c r="E2643" s="15">
        <v>746733.28</v>
      </c>
      <c r="F2643" s="19">
        <v>1.0610999999999999</v>
      </c>
      <c r="G2643" s="20">
        <v>0</v>
      </c>
      <c r="H2643" s="4">
        <v>100</v>
      </c>
      <c r="I2643" s="4">
        <v>5</v>
      </c>
      <c r="J2643" s="4">
        <v>0</v>
      </c>
      <c r="K2643" s="21">
        <v>0.9284</v>
      </c>
      <c r="L2643" s="21">
        <v>0</v>
      </c>
      <c r="M2643" s="4">
        <v>0</v>
      </c>
      <c r="N2643" s="4">
        <v>0</v>
      </c>
      <c r="O2643" s="4">
        <v>0</v>
      </c>
      <c r="P2643" s="4">
        <v>94.7</v>
      </c>
      <c r="Q2643" s="15">
        <v>0</v>
      </c>
      <c r="R2643" s="15">
        <v>0</v>
      </c>
      <c r="S2643" s="15">
        <v>0</v>
      </c>
      <c r="T2643" s="15">
        <v>810411.02</v>
      </c>
      <c r="U2643" s="22">
        <f t="shared" si="205"/>
        <v>746733.28</v>
      </c>
      <c r="V2643" s="23">
        <f t="shared" si="206"/>
        <v>7.8574622541534522E-2</v>
      </c>
      <c r="W2643" s="24">
        <f>Parametros!$B$4*H2643+Parametros!$B$5*K2643*100+Parametros!$B$6*P2643+Parametros!$B$7*(1-L2643)*100</f>
        <v>96.792000000000002</v>
      </c>
      <c r="X2643" s="16">
        <f>INDEX('Tasa Referencia'!$B$2:$B$37,MATCH(B2643,'Tasa Referencia'!$A$2:$A$37,0))</f>
        <v>0.1123</v>
      </c>
      <c r="Y2643" s="16">
        <f>INDEX('Catalogo Proveedores'!$N$2:$N$101,MATCH(A2643,'Catalogo Proveedores'!$A$2:$A$101,0))</f>
        <v>1.8499999999999999E-2</v>
      </c>
      <c r="Z2643" s="14">
        <v>7.6000000000000004E-4</v>
      </c>
      <c r="AA2643" s="16">
        <f t="shared" si="207"/>
        <v>0.13156000000000001</v>
      </c>
      <c r="AB2643" s="25">
        <f t="shared" si="208"/>
        <v>1.035299282215929E-2</v>
      </c>
      <c r="AC2643" s="23">
        <f t="shared" si="209"/>
        <v>6.8221629719375232E-2</v>
      </c>
    </row>
    <row r="2644" spans="1:29" x14ac:dyDescent="0.3">
      <c r="A2644" s="4" t="s">
        <v>223</v>
      </c>
      <c r="B2644" s="18">
        <v>45352</v>
      </c>
      <c r="C2644" s="4" t="s">
        <v>281</v>
      </c>
      <c r="D2644" s="4">
        <v>3</v>
      </c>
      <c r="E2644" s="15">
        <v>699312.02</v>
      </c>
      <c r="F2644" s="19">
        <v>1.0610999999999999</v>
      </c>
      <c r="G2644" s="20">
        <v>0</v>
      </c>
      <c r="H2644" s="4">
        <v>95.4</v>
      </c>
      <c r="I2644" s="4">
        <v>7</v>
      </c>
      <c r="J2644" s="4">
        <v>1</v>
      </c>
      <c r="K2644" s="21">
        <v>0.90649999999999997</v>
      </c>
      <c r="L2644" s="21">
        <v>1.17E-2</v>
      </c>
      <c r="M2644" s="4">
        <v>0</v>
      </c>
      <c r="N2644" s="4">
        <v>0</v>
      </c>
      <c r="O2644" s="4">
        <v>0</v>
      </c>
      <c r="P2644" s="4">
        <v>94.5</v>
      </c>
      <c r="Q2644" s="15">
        <v>0</v>
      </c>
      <c r="R2644" s="15">
        <v>3651.72</v>
      </c>
      <c r="S2644" s="15">
        <v>3845.32</v>
      </c>
      <c r="T2644" s="15">
        <v>765433.31</v>
      </c>
      <c r="U2644" s="22">
        <f t="shared" si="205"/>
        <v>699118.42</v>
      </c>
      <c r="V2644" s="23">
        <f t="shared" si="206"/>
        <v>8.663705790384274E-2</v>
      </c>
      <c r="W2644" s="24">
        <f>Parametros!$B$4*H2644+Parametros!$B$5*K2644*100+Parametros!$B$6*P2644+Parametros!$B$7*(1-L2644)*100</f>
        <v>94.3095</v>
      </c>
      <c r="X2644" s="16">
        <f>INDEX('Tasa Referencia'!$B$2:$B$37,MATCH(B2644,'Tasa Referencia'!$A$2:$A$37,0))</f>
        <v>0.1101</v>
      </c>
      <c r="Y2644" s="16">
        <f>INDEX('Catalogo Proveedores'!$N$2:$N$101,MATCH(A2644,'Catalogo Proveedores'!$A$2:$A$101,0))</f>
        <v>1.8499999999999999E-2</v>
      </c>
      <c r="Z2644" s="14">
        <v>2.1900000000000001E-3</v>
      </c>
      <c r="AA2644" s="16">
        <f t="shared" si="207"/>
        <v>0.13078999999999999</v>
      </c>
      <c r="AB2644" s="25">
        <f t="shared" si="208"/>
        <v>1.0295681488852626E-2</v>
      </c>
      <c r="AC2644" s="23">
        <f t="shared" si="209"/>
        <v>7.6341376414990114E-2</v>
      </c>
    </row>
    <row r="2645" spans="1:29" x14ac:dyDescent="0.3">
      <c r="A2645" s="4" t="s">
        <v>223</v>
      </c>
      <c r="B2645" s="18">
        <v>45383</v>
      </c>
      <c r="C2645" s="4" t="s">
        <v>281</v>
      </c>
      <c r="D2645" s="4">
        <v>4</v>
      </c>
      <c r="E2645" s="15">
        <v>741285.37</v>
      </c>
      <c r="F2645" s="19">
        <v>1.0610999999999999</v>
      </c>
      <c r="G2645" s="20">
        <v>0</v>
      </c>
      <c r="H2645" s="4">
        <v>92.2</v>
      </c>
      <c r="I2645" s="4">
        <v>7</v>
      </c>
      <c r="J2645" s="4">
        <v>1</v>
      </c>
      <c r="K2645" s="21">
        <v>0.92230000000000001</v>
      </c>
      <c r="L2645" s="21">
        <v>2.4899999999999999E-2</v>
      </c>
      <c r="M2645" s="4">
        <v>0</v>
      </c>
      <c r="N2645" s="4">
        <v>1</v>
      </c>
      <c r="O2645" s="4">
        <v>4.8</v>
      </c>
      <c r="P2645" s="4">
        <v>92.3</v>
      </c>
      <c r="Q2645" s="15">
        <v>19217.84</v>
      </c>
      <c r="R2645" s="15">
        <v>11807.62</v>
      </c>
      <c r="S2645" s="15">
        <v>7020.76</v>
      </c>
      <c r="T2645" s="15">
        <v>813506.94</v>
      </c>
      <c r="U2645" s="22">
        <f t="shared" si="205"/>
        <v>765290.07</v>
      </c>
      <c r="V2645" s="23">
        <f t="shared" si="206"/>
        <v>5.9270385572863092E-2</v>
      </c>
      <c r="W2645" s="24">
        <f>Parametros!$B$4*H2645+Parametros!$B$5*K2645*100+Parametros!$B$6*P2645+Parametros!$B$7*(1-L2645)*100</f>
        <v>93.025499999999994</v>
      </c>
      <c r="X2645" s="16">
        <f>INDEX('Tasa Referencia'!$B$2:$B$37,MATCH(B2645,'Tasa Referencia'!$A$2:$A$37,0))</f>
        <v>0.10920000000000001</v>
      </c>
      <c r="Y2645" s="16">
        <f>INDEX('Catalogo Proveedores'!$N$2:$N$101,MATCH(A2645,'Catalogo Proveedores'!$A$2:$A$101,0))</f>
        <v>1.8499999999999999E-2</v>
      </c>
      <c r="Z2645" s="14">
        <v>6.6E-4</v>
      </c>
      <c r="AA2645" s="16">
        <f t="shared" si="207"/>
        <v>0.12836</v>
      </c>
      <c r="AB2645" s="25">
        <f t="shared" si="208"/>
        <v>1.0114580971030573E-2</v>
      </c>
      <c r="AC2645" s="23">
        <f t="shared" si="209"/>
        <v>4.9155804601832519E-2</v>
      </c>
    </row>
    <row r="2646" spans="1:29" x14ac:dyDescent="0.3">
      <c r="A2646" s="4" t="s">
        <v>223</v>
      </c>
      <c r="B2646" s="18">
        <v>45413</v>
      </c>
      <c r="C2646" s="4" t="s">
        <v>281</v>
      </c>
      <c r="D2646" s="4">
        <v>5</v>
      </c>
      <c r="E2646" s="15">
        <v>755895.44</v>
      </c>
      <c r="F2646" s="19">
        <v>1.0610999999999999</v>
      </c>
      <c r="G2646" s="20">
        <v>0</v>
      </c>
      <c r="H2646" s="4">
        <v>96.1</v>
      </c>
      <c r="I2646" s="4">
        <v>11</v>
      </c>
      <c r="J2646" s="4">
        <v>1</v>
      </c>
      <c r="K2646" s="21">
        <v>0.87749999999999995</v>
      </c>
      <c r="L2646" s="21">
        <v>2.3400000000000001E-2</v>
      </c>
      <c r="M2646" s="4">
        <v>3</v>
      </c>
      <c r="N2646" s="4">
        <v>0</v>
      </c>
      <c r="O2646" s="4">
        <v>0</v>
      </c>
      <c r="P2646" s="4">
        <v>96.7</v>
      </c>
      <c r="Q2646" s="15">
        <v>49358.35</v>
      </c>
      <c r="R2646" s="15">
        <v>8258.42</v>
      </c>
      <c r="S2646" s="15">
        <v>6815.22</v>
      </c>
      <c r="T2646" s="15">
        <v>801532.56</v>
      </c>
      <c r="U2646" s="22">
        <f t="shared" si="205"/>
        <v>806696.99</v>
      </c>
      <c r="V2646" s="23">
        <f t="shared" si="206"/>
        <v>-6.4431942727316465E-3</v>
      </c>
      <c r="W2646" s="24">
        <f>Parametros!$B$4*H2646+Parametros!$B$5*K2646*100+Parametros!$B$6*P2646+Parametros!$B$7*(1-L2646)*100</f>
        <v>93.948999999999998</v>
      </c>
      <c r="X2646" s="16">
        <f>INDEX('Tasa Referencia'!$B$2:$B$37,MATCH(B2646,'Tasa Referencia'!$A$2:$A$37,0))</f>
        <v>0.1077</v>
      </c>
      <c r="Y2646" s="16">
        <f>INDEX('Catalogo Proveedores'!$N$2:$N$101,MATCH(A2646,'Catalogo Proveedores'!$A$2:$A$101,0))</f>
        <v>1.8499999999999999E-2</v>
      </c>
      <c r="Z2646" s="14">
        <v>2.0400000000000001E-3</v>
      </c>
      <c r="AA2646" s="16">
        <f t="shared" si="207"/>
        <v>0.12824000000000002</v>
      </c>
      <c r="AB2646" s="25">
        <f t="shared" si="208"/>
        <v>1.0105628475190143E-2</v>
      </c>
      <c r="AC2646" s="23">
        <f t="shared" si="209"/>
        <v>-1.6548822747921788E-2</v>
      </c>
    </row>
    <row r="2647" spans="1:29" x14ac:dyDescent="0.3">
      <c r="A2647" s="4" t="s">
        <v>223</v>
      </c>
      <c r="B2647" s="18">
        <v>45444</v>
      </c>
      <c r="C2647" s="4" t="s">
        <v>281</v>
      </c>
      <c r="D2647" s="4">
        <v>6</v>
      </c>
      <c r="E2647" s="15">
        <v>813140.79</v>
      </c>
      <c r="F2647" s="19">
        <v>1.0610999999999999</v>
      </c>
      <c r="G2647" s="20">
        <v>0</v>
      </c>
      <c r="H2647" s="4">
        <v>100</v>
      </c>
      <c r="I2647" s="4">
        <v>8</v>
      </c>
      <c r="J2647" s="4">
        <v>1</v>
      </c>
      <c r="K2647" s="21">
        <v>0.91990000000000005</v>
      </c>
      <c r="L2647" s="21">
        <v>0</v>
      </c>
      <c r="M2647" s="4">
        <v>0</v>
      </c>
      <c r="N2647" s="4">
        <v>0</v>
      </c>
      <c r="O2647" s="4">
        <v>0</v>
      </c>
      <c r="P2647" s="4">
        <v>89.6</v>
      </c>
      <c r="Q2647" s="15">
        <v>0</v>
      </c>
      <c r="R2647" s="15">
        <v>0</v>
      </c>
      <c r="S2647" s="15">
        <v>1626.28</v>
      </c>
      <c r="T2647" s="15">
        <v>906780.18</v>
      </c>
      <c r="U2647" s="22">
        <f t="shared" si="205"/>
        <v>811514.51</v>
      </c>
      <c r="V2647" s="23">
        <f t="shared" si="206"/>
        <v>0.10505927688009241</v>
      </c>
      <c r="W2647" s="24">
        <f>Parametros!$B$4*H2647+Parametros!$B$5*K2647*100+Parametros!$B$6*P2647+Parametros!$B$7*(1-L2647)*100</f>
        <v>95.516999999999996</v>
      </c>
      <c r="X2647" s="16">
        <f>INDEX('Tasa Referencia'!$B$2:$B$37,MATCH(B2647,'Tasa Referencia'!$A$2:$A$37,0))</f>
        <v>0.1045</v>
      </c>
      <c r="Y2647" s="16">
        <f>INDEX('Catalogo Proveedores'!$N$2:$N$101,MATCH(A2647,'Catalogo Proveedores'!$A$2:$A$101,0))</f>
        <v>1.8499999999999999E-2</v>
      </c>
      <c r="Z2647" s="14">
        <v>-2.7699999999999999E-3</v>
      </c>
      <c r="AA2647" s="16">
        <f t="shared" si="207"/>
        <v>0.12023</v>
      </c>
      <c r="AB2647" s="25">
        <f t="shared" si="208"/>
        <v>9.5060667866486703E-3</v>
      </c>
      <c r="AC2647" s="23">
        <f t="shared" si="209"/>
        <v>9.5553210093443738E-2</v>
      </c>
    </row>
    <row r="2648" spans="1:29" x14ac:dyDescent="0.3">
      <c r="A2648" s="4" t="s">
        <v>223</v>
      </c>
      <c r="B2648" s="18">
        <v>45474</v>
      </c>
      <c r="C2648" s="4" t="s">
        <v>281</v>
      </c>
      <c r="D2648" s="4">
        <v>7</v>
      </c>
      <c r="E2648" s="15">
        <v>765826.45</v>
      </c>
      <c r="F2648" s="19">
        <v>1.0610999999999999</v>
      </c>
      <c r="G2648" s="20">
        <v>0</v>
      </c>
      <c r="H2648" s="4">
        <v>100</v>
      </c>
      <c r="I2648" s="4">
        <v>5</v>
      </c>
      <c r="J2648" s="4">
        <v>0</v>
      </c>
      <c r="K2648" s="21">
        <v>0.91910000000000003</v>
      </c>
      <c r="L2648" s="21">
        <v>0</v>
      </c>
      <c r="M2648" s="4">
        <v>0</v>
      </c>
      <c r="N2648" s="4">
        <v>0</v>
      </c>
      <c r="O2648" s="4">
        <v>0</v>
      </c>
      <c r="P2648" s="4">
        <v>98.2</v>
      </c>
      <c r="Q2648" s="15">
        <v>0</v>
      </c>
      <c r="R2648" s="15">
        <v>0</v>
      </c>
      <c r="S2648" s="15">
        <v>0</v>
      </c>
      <c r="T2648" s="15">
        <v>839344.53</v>
      </c>
      <c r="U2648" s="22">
        <f t="shared" si="205"/>
        <v>765826.45</v>
      </c>
      <c r="V2648" s="23">
        <f t="shared" si="206"/>
        <v>8.7589872063620969E-2</v>
      </c>
      <c r="W2648" s="24">
        <f>Parametros!$B$4*H2648+Parametros!$B$5*K2648*100+Parametros!$B$6*P2648+Parametros!$B$7*(1-L2648)*100</f>
        <v>97.212999999999994</v>
      </c>
      <c r="X2648" s="16">
        <f>INDEX('Tasa Referencia'!$B$2:$B$37,MATCH(B2648,'Tasa Referencia'!$A$2:$A$37,0))</f>
        <v>0.1027</v>
      </c>
      <c r="Y2648" s="16">
        <f>INDEX('Catalogo Proveedores'!$N$2:$N$101,MATCH(A2648,'Catalogo Proveedores'!$A$2:$A$101,0))</f>
        <v>1.8499999999999999E-2</v>
      </c>
      <c r="Z2648" s="14">
        <v>-5.6899999999999997E-3</v>
      </c>
      <c r="AA2648" s="16">
        <f t="shared" si="207"/>
        <v>0.11551</v>
      </c>
      <c r="AB2648" s="25">
        <f t="shared" si="208"/>
        <v>9.150924303803043E-3</v>
      </c>
      <c r="AC2648" s="23">
        <f t="shared" si="209"/>
        <v>7.8438947759817926E-2</v>
      </c>
    </row>
    <row r="2649" spans="1:29" x14ac:dyDescent="0.3">
      <c r="A2649" s="4" t="s">
        <v>223</v>
      </c>
      <c r="B2649" s="18">
        <v>45505</v>
      </c>
      <c r="C2649" s="4" t="s">
        <v>281</v>
      </c>
      <c r="D2649" s="4">
        <v>8</v>
      </c>
      <c r="E2649" s="15">
        <v>762998.11</v>
      </c>
      <c r="F2649" s="19">
        <v>1.0610999999999999</v>
      </c>
      <c r="G2649" s="20">
        <v>0</v>
      </c>
      <c r="H2649" s="4">
        <v>99.9</v>
      </c>
      <c r="I2649" s="4">
        <v>4</v>
      </c>
      <c r="J2649" s="4">
        <v>1</v>
      </c>
      <c r="K2649" s="21">
        <v>0.85389999999999999</v>
      </c>
      <c r="L2649" s="21">
        <v>2.0000000000000001E-4</v>
      </c>
      <c r="M2649" s="4">
        <v>2</v>
      </c>
      <c r="N2649" s="4">
        <v>1</v>
      </c>
      <c r="O2649" s="4">
        <v>26</v>
      </c>
      <c r="P2649" s="4">
        <v>95.7</v>
      </c>
      <c r="Q2649" s="15">
        <v>140019.19</v>
      </c>
      <c r="R2649" s="15">
        <v>59.95</v>
      </c>
      <c r="S2649" s="15">
        <v>1573.03</v>
      </c>
      <c r="T2649" s="15">
        <v>786188.59</v>
      </c>
      <c r="U2649" s="22">
        <f t="shared" si="205"/>
        <v>901504.22</v>
      </c>
      <c r="V2649" s="23">
        <f t="shared" si="206"/>
        <v>-0.14667680435301156</v>
      </c>
      <c r="W2649" s="24">
        <f>Parametros!$B$4*H2649+Parametros!$B$5*K2649*100+Parametros!$B$6*P2649+Parametros!$B$7*(1-L2649)*100</f>
        <v>94.718999999999994</v>
      </c>
      <c r="X2649" s="16">
        <f>INDEX('Tasa Referencia'!$B$2:$B$37,MATCH(B2649,'Tasa Referencia'!$A$2:$A$37,0))</f>
        <v>0.1017</v>
      </c>
      <c r="Y2649" s="16">
        <f>INDEX('Catalogo Proveedores'!$N$2:$N$101,MATCH(A2649,'Catalogo Proveedores'!$A$2:$A$101,0))</f>
        <v>1.8499999999999999E-2</v>
      </c>
      <c r="Z2649" s="14">
        <v>4.9500000000000004E-3</v>
      </c>
      <c r="AA2649" s="16">
        <f t="shared" si="207"/>
        <v>0.12515000000000001</v>
      </c>
      <c r="AB2649" s="25">
        <f t="shared" si="208"/>
        <v>9.8748005740108002E-3</v>
      </c>
      <c r="AC2649" s="23">
        <f t="shared" si="209"/>
        <v>-0.15655160492702236</v>
      </c>
    </row>
    <row r="2650" spans="1:29" x14ac:dyDescent="0.3">
      <c r="A2650" s="4" t="s">
        <v>223</v>
      </c>
      <c r="B2650" s="18">
        <v>45536</v>
      </c>
      <c r="C2650" s="4" t="s">
        <v>281</v>
      </c>
      <c r="D2650" s="4">
        <v>9</v>
      </c>
      <c r="E2650" s="15">
        <v>744178.66</v>
      </c>
      <c r="F2650" s="19">
        <v>1.0610999999999999</v>
      </c>
      <c r="G2650" s="20">
        <v>0</v>
      </c>
      <c r="H2650" s="4">
        <v>98.2</v>
      </c>
      <c r="I2650" s="4">
        <v>6</v>
      </c>
      <c r="J2650" s="4">
        <v>0</v>
      </c>
      <c r="K2650" s="21">
        <v>0.96379999999999999</v>
      </c>
      <c r="L2650" s="21">
        <v>4.1999999999999997E-3</v>
      </c>
      <c r="M2650" s="4">
        <v>0</v>
      </c>
      <c r="N2650" s="4">
        <v>0</v>
      </c>
      <c r="O2650" s="4">
        <v>0</v>
      </c>
      <c r="P2650" s="4">
        <v>89.2</v>
      </c>
      <c r="Q2650" s="15">
        <v>0</v>
      </c>
      <c r="R2650" s="15">
        <v>1698.03</v>
      </c>
      <c r="S2650" s="15">
        <v>946.22</v>
      </c>
      <c r="T2650" s="15">
        <v>797526.7</v>
      </c>
      <c r="U2650" s="22">
        <f t="shared" si="205"/>
        <v>744930.47000000009</v>
      </c>
      <c r="V2650" s="23">
        <f t="shared" si="206"/>
        <v>6.5949177626278679E-2</v>
      </c>
      <c r="W2650" s="24">
        <f>Parametros!$B$4*H2650+Parametros!$B$5*K2650*100+Parametros!$B$6*P2650+Parametros!$B$7*(1-L2650)*100</f>
        <v>96.060999999999993</v>
      </c>
      <c r="X2650" s="16">
        <f>INDEX('Tasa Referencia'!$B$2:$B$37,MATCH(B2650,'Tasa Referencia'!$A$2:$A$37,0))</f>
        <v>9.7900000000000001E-2</v>
      </c>
      <c r="Y2650" s="16">
        <f>INDEX('Catalogo Proveedores'!$N$2:$N$101,MATCH(A2650,'Catalogo Proveedores'!$A$2:$A$101,0))</f>
        <v>1.8499999999999999E-2</v>
      </c>
      <c r="Z2650" s="14">
        <v>5.2900000000000004E-3</v>
      </c>
      <c r="AA2650" s="16">
        <f t="shared" si="207"/>
        <v>0.12169000000000001</v>
      </c>
      <c r="AB2650" s="25">
        <f t="shared" si="208"/>
        <v>9.615642437181382E-3</v>
      </c>
      <c r="AC2650" s="23">
        <f t="shared" si="209"/>
        <v>5.6333535189097297E-2</v>
      </c>
    </row>
    <row r="2651" spans="1:29" x14ac:dyDescent="0.3">
      <c r="A2651" s="4" t="s">
        <v>223</v>
      </c>
      <c r="B2651" s="18">
        <v>45566</v>
      </c>
      <c r="C2651" s="4" t="s">
        <v>281</v>
      </c>
      <c r="D2651" s="4">
        <v>10</v>
      </c>
      <c r="E2651" s="15">
        <v>753876.66</v>
      </c>
      <c r="F2651" s="19">
        <v>1.0610999999999999</v>
      </c>
      <c r="G2651" s="20">
        <v>0</v>
      </c>
      <c r="H2651" s="4">
        <v>93.9</v>
      </c>
      <c r="I2651" s="4">
        <v>9</v>
      </c>
      <c r="J2651" s="4">
        <v>0</v>
      </c>
      <c r="K2651" s="21">
        <v>0.94469999999999998</v>
      </c>
      <c r="L2651" s="21">
        <v>1.41E-2</v>
      </c>
      <c r="M2651" s="4">
        <v>0</v>
      </c>
      <c r="N2651" s="4">
        <v>0</v>
      </c>
      <c r="O2651" s="4">
        <v>0</v>
      </c>
      <c r="P2651" s="4">
        <v>94.6</v>
      </c>
      <c r="Q2651" s="15">
        <v>0</v>
      </c>
      <c r="R2651" s="15">
        <v>3475.48</v>
      </c>
      <c r="S2651" s="15">
        <v>3185.12</v>
      </c>
      <c r="T2651" s="15">
        <v>804125.65</v>
      </c>
      <c r="U2651" s="22">
        <f t="shared" si="205"/>
        <v>754167.02</v>
      </c>
      <c r="V2651" s="23">
        <f t="shared" si="206"/>
        <v>6.2127890087823968E-2</v>
      </c>
      <c r="W2651" s="24">
        <f>Parametros!$B$4*H2651+Parametros!$B$5*K2651*100+Parametros!$B$6*P2651+Parametros!$B$7*(1-L2651)*100</f>
        <v>94.914500000000004</v>
      </c>
      <c r="X2651" s="16">
        <f>INDEX('Tasa Referencia'!$B$2:$B$37,MATCH(B2651,'Tasa Referencia'!$A$2:$A$37,0))</f>
        <v>9.5200000000000007E-2</v>
      </c>
      <c r="Y2651" s="16">
        <f>INDEX('Catalogo Proveedores'!$N$2:$N$101,MATCH(A2651,'Catalogo Proveedores'!$A$2:$A$101,0))</f>
        <v>1.8499999999999999E-2</v>
      </c>
      <c r="Z2651" s="14">
        <v>6.62E-3</v>
      </c>
      <c r="AA2651" s="16">
        <f t="shared" si="207"/>
        <v>0.12032000000000001</v>
      </c>
      <c r="AB2651" s="25">
        <f t="shared" si="208"/>
        <v>9.5128252351091014E-3</v>
      </c>
      <c r="AC2651" s="23">
        <f t="shared" si="209"/>
        <v>5.2615064852714867E-2</v>
      </c>
    </row>
    <row r="2652" spans="1:29" x14ac:dyDescent="0.3">
      <c r="A2652" s="4" t="s">
        <v>223</v>
      </c>
      <c r="B2652" s="18">
        <v>45597</v>
      </c>
      <c r="C2652" s="4" t="s">
        <v>281</v>
      </c>
      <c r="D2652" s="4">
        <v>11</v>
      </c>
      <c r="E2652" s="15">
        <v>647817.18999999994</v>
      </c>
      <c r="F2652" s="19">
        <v>1.1035999999999999</v>
      </c>
      <c r="G2652" s="20">
        <v>0.04</v>
      </c>
      <c r="H2652" s="4">
        <v>94.7</v>
      </c>
      <c r="I2652" s="4">
        <v>10</v>
      </c>
      <c r="J2652" s="4">
        <v>1</v>
      </c>
      <c r="K2652" s="21">
        <v>0.9214</v>
      </c>
      <c r="L2652" s="21">
        <v>2.3400000000000001E-2</v>
      </c>
      <c r="M2652" s="4">
        <v>1</v>
      </c>
      <c r="N2652" s="4">
        <v>0</v>
      </c>
      <c r="O2652" s="4">
        <v>0</v>
      </c>
      <c r="P2652" s="4">
        <v>91.3</v>
      </c>
      <c r="Q2652" s="15">
        <v>2552.67</v>
      </c>
      <c r="R2652" s="15">
        <v>7521.36</v>
      </c>
      <c r="S2652" s="15">
        <v>5848.35</v>
      </c>
      <c r="T2652" s="15">
        <v>691755.15</v>
      </c>
      <c r="U2652" s="22">
        <f t="shared" si="205"/>
        <v>652042.87</v>
      </c>
      <c r="V2652" s="23">
        <f t="shared" si="206"/>
        <v>5.740800050422469E-2</v>
      </c>
      <c r="W2652" s="24">
        <f>Parametros!$B$4*H2652+Parametros!$B$5*K2652*100+Parametros!$B$6*P2652+Parametros!$B$7*(1-L2652)*100</f>
        <v>93.695999999999998</v>
      </c>
      <c r="X2652" s="16">
        <f>INDEX('Tasa Referencia'!$B$2:$B$37,MATCH(B2652,'Tasa Referencia'!$A$2:$A$37,0))</f>
        <v>9.5600000000000004E-2</v>
      </c>
      <c r="Y2652" s="16">
        <f>INDEX('Catalogo Proveedores'!$N$2:$N$101,MATCH(A2652,'Catalogo Proveedores'!$A$2:$A$101,0))</f>
        <v>1.8499999999999999E-2</v>
      </c>
      <c r="Z2652" s="14">
        <v>4.8599999999999997E-3</v>
      </c>
      <c r="AA2652" s="16">
        <f t="shared" si="207"/>
        <v>0.11896000000000001</v>
      </c>
      <c r="AB2652" s="25">
        <f t="shared" si="208"/>
        <v>9.4106444651724797E-3</v>
      </c>
      <c r="AC2652" s="23">
        <f t="shared" si="209"/>
        <v>4.7997356039052211E-2</v>
      </c>
    </row>
    <row r="2653" spans="1:29" x14ac:dyDescent="0.3">
      <c r="A2653" s="4" t="s">
        <v>223</v>
      </c>
      <c r="B2653" s="18">
        <v>45627</v>
      </c>
      <c r="C2653" s="4" t="s">
        <v>281</v>
      </c>
      <c r="D2653" s="4">
        <v>12</v>
      </c>
      <c r="E2653" s="15">
        <v>661514.67000000004</v>
      </c>
      <c r="F2653" s="19">
        <v>1.1035999999999999</v>
      </c>
      <c r="G2653" s="20">
        <v>0</v>
      </c>
      <c r="H2653" s="4">
        <v>94.6</v>
      </c>
      <c r="I2653" s="4">
        <v>6</v>
      </c>
      <c r="J2653" s="4">
        <v>0</v>
      </c>
      <c r="K2653" s="21">
        <v>0.92030000000000001</v>
      </c>
      <c r="L2653" s="21">
        <v>2.3800000000000002E-2</v>
      </c>
      <c r="M2653" s="4">
        <v>0</v>
      </c>
      <c r="N2653" s="4">
        <v>0</v>
      </c>
      <c r="O2653" s="4">
        <v>0</v>
      </c>
      <c r="P2653" s="4">
        <v>91.9</v>
      </c>
      <c r="Q2653" s="15">
        <v>0</v>
      </c>
      <c r="R2653" s="15">
        <v>8659.64</v>
      </c>
      <c r="S2653" s="15">
        <v>4714.32</v>
      </c>
      <c r="T2653" s="15">
        <v>709914.54</v>
      </c>
      <c r="U2653" s="22">
        <f t="shared" si="205"/>
        <v>665459.99000000011</v>
      </c>
      <c r="V2653" s="23">
        <f t="shared" si="206"/>
        <v>6.2619579534178765E-2</v>
      </c>
      <c r="W2653" s="24">
        <f>Parametros!$B$4*H2653+Parametros!$B$5*K2653*100+Parametros!$B$6*P2653+Parametros!$B$7*(1-L2653)*100</f>
        <v>93.742000000000004</v>
      </c>
      <c r="X2653" s="16">
        <f>INDEX('Tasa Referencia'!$B$2:$B$37,MATCH(B2653,'Tasa Referencia'!$A$2:$A$37,0))</f>
        <v>9.2399999999999996E-2</v>
      </c>
      <c r="Y2653" s="16">
        <f>INDEX('Catalogo Proveedores'!$N$2:$N$101,MATCH(A2653,'Catalogo Proveedores'!$A$2:$A$101,0))</f>
        <v>1.8499999999999999E-2</v>
      </c>
      <c r="Z2653" s="14">
        <v>2.96E-3</v>
      </c>
      <c r="AA2653" s="16">
        <f t="shared" si="207"/>
        <v>0.11386</v>
      </c>
      <c r="AB2653" s="25">
        <f t="shared" si="208"/>
        <v>9.0264499279595345E-3</v>
      </c>
      <c r="AC2653" s="23">
        <f t="shared" si="209"/>
        <v>5.3593129606219231E-2</v>
      </c>
    </row>
    <row r="2654" spans="1:29" x14ac:dyDescent="0.3">
      <c r="A2654" s="4" t="s">
        <v>223</v>
      </c>
      <c r="B2654" s="18">
        <v>45658</v>
      </c>
      <c r="C2654" s="4" t="s">
        <v>282</v>
      </c>
      <c r="D2654" s="4">
        <v>1</v>
      </c>
      <c r="E2654" s="15">
        <v>651132.62</v>
      </c>
      <c r="F2654" s="19">
        <v>1.1035999999999999</v>
      </c>
      <c r="G2654" s="20">
        <v>0</v>
      </c>
      <c r="H2654" s="4">
        <v>94.4</v>
      </c>
      <c r="I2654" s="4">
        <v>4</v>
      </c>
      <c r="J2654" s="4">
        <v>0</v>
      </c>
      <c r="K2654" s="21">
        <v>0.92530000000000001</v>
      </c>
      <c r="L2654" s="21">
        <v>1.9300000000000001E-2</v>
      </c>
      <c r="M2654" s="4">
        <v>0</v>
      </c>
      <c r="N2654" s="4">
        <v>0</v>
      </c>
      <c r="O2654" s="4">
        <v>0</v>
      </c>
      <c r="P2654" s="4">
        <v>91.2</v>
      </c>
      <c r="Q2654" s="15">
        <v>0</v>
      </c>
      <c r="R2654" s="15">
        <v>3961.28</v>
      </c>
      <c r="S2654" s="15">
        <v>3774.98</v>
      </c>
      <c r="T2654" s="15">
        <v>702219.82</v>
      </c>
      <c r="U2654" s="22">
        <f t="shared" si="205"/>
        <v>651318.92000000004</v>
      </c>
      <c r="V2654" s="23">
        <f t="shared" si="206"/>
        <v>7.2485706826104557E-2</v>
      </c>
      <c r="W2654" s="24">
        <f>Parametros!$B$4*H2654+Parametros!$B$5*K2654*100+Parametros!$B$6*P2654+Parametros!$B$7*(1-L2654)*100</f>
        <v>93.749499999999998</v>
      </c>
      <c r="X2654" s="16">
        <f>INDEX('Tasa Referencia'!$B$2:$B$37,MATCH(B2654,'Tasa Referencia'!$A$2:$A$37,0))</f>
        <v>8.8900000000000007E-2</v>
      </c>
      <c r="Y2654" s="16">
        <f>INDEX('Catalogo Proveedores'!$N$2:$N$101,MATCH(A2654,'Catalogo Proveedores'!$A$2:$A$101,0))</f>
        <v>1.8499999999999999E-2</v>
      </c>
      <c r="Z2654" s="14">
        <v>1.89E-3</v>
      </c>
      <c r="AA2654" s="16">
        <f t="shared" si="207"/>
        <v>0.10929000000000001</v>
      </c>
      <c r="AB2654" s="25">
        <f t="shared" si="208"/>
        <v>8.6808091677741395E-3</v>
      </c>
      <c r="AC2654" s="23">
        <f t="shared" si="209"/>
        <v>6.3804897658330417E-2</v>
      </c>
    </row>
    <row r="2655" spans="1:29" x14ac:dyDescent="0.3">
      <c r="A2655" s="4" t="s">
        <v>223</v>
      </c>
      <c r="B2655" s="18">
        <v>45689</v>
      </c>
      <c r="C2655" s="4" t="s">
        <v>282</v>
      </c>
      <c r="D2655" s="4">
        <v>2</v>
      </c>
      <c r="E2655" s="15">
        <v>625560.05000000005</v>
      </c>
      <c r="F2655" s="19">
        <v>1.1035999999999999</v>
      </c>
      <c r="G2655" s="20">
        <v>0</v>
      </c>
      <c r="H2655" s="4">
        <v>94.4</v>
      </c>
      <c r="I2655" s="4">
        <v>7</v>
      </c>
      <c r="J2655" s="4">
        <v>0</v>
      </c>
      <c r="K2655" s="21">
        <v>0.94030000000000002</v>
      </c>
      <c r="L2655" s="21">
        <v>1.4500000000000001E-2</v>
      </c>
      <c r="M2655" s="4">
        <v>0</v>
      </c>
      <c r="N2655" s="4">
        <v>0</v>
      </c>
      <c r="O2655" s="4">
        <v>0</v>
      </c>
      <c r="P2655" s="4">
        <v>91.3</v>
      </c>
      <c r="Q2655" s="15">
        <v>0</v>
      </c>
      <c r="R2655" s="15">
        <v>4815.8100000000004</v>
      </c>
      <c r="S2655" s="15">
        <v>2718.97</v>
      </c>
      <c r="T2655" s="15">
        <v>683932.24</v>
      </c>
      <c r="U2655" s="22">
        <f t="shared" si="205"/>
        <v>627656.89000000013</v>
      </c>
      <c r="V2655" s="23">
        <f t="shared" si="206"/>
        <v>8.2282054725187195E-2</v>
      </c>
      <c r="W2655" s="24">
        <f>Parametros!$B$4*H2655+Parametros!$B$5*K2655*100+Parametros!$B$6*P2655+Parametros!$B$7*(1-L2655)*100</f>
        <v>94.291499999999999</v>
      </c>
      <c r="X2655" s="16">
        <f>INDEX('Tasa Referencia'!$B$2:$B$37,MATCH(B2655,'Tasa Referencia'!$A$2:$A$37,0))</f>
        <v>8.8300000000000003E-2</v>
      </c>
      <c r="Y2655" s="16">
        <f>INDEX('Catalogo Proveedores'!$N$2:$N$101,MATCH(A2655,'Catalogo Proveedores'!$A$2:$A$101,0))</f>
        <v>1.8499999999999999E-2</v>
      </c>
      <c r="Z2655" s="14">
        <v>2.3700000000000001E-3</v>
      </c>
      <c r="AA2655" s="16">
        <f t="shared" si="207"/>
        <v>0.10917</v>
      </c>
      <c r="AB2655" s="25">
        <f t="shared" si="208"/>
        <v>8.6717156861391143E-3</v>
      </c>
      <c r="AC2655" s="23">
        <f t="shared" si="209"/>
        <v>7.3610339039048081E-2</v>
      </c>
    </row>
    <row r="2656" spans="1:29" x14ac:dyDescent="0.3">
      <c r="A2656" s="4" t="s">
        <v>223</v>
      </c>
      <c r="B2656" s="18">
        <v>45717</v>
      </c>
      <c r="C2656" s="4" t="s">
        <v>282</v>
      </c>
      <c r="D2656" s="4">
        <v>3</v>
      </c>
      <c r="E2656" s="15">
        <v>673181.34</v>
      </c>
      <c r="F2656" s="19">
        <v>1.1035999999999999</v>
      </c>
      <c r="G2656" s="20">
        <v>0</v>
      </c>
      <c r="H2656" s="4">
        <v>95.4</v>
      </c>
      <c r="I2656" s="4">
        <v>5</v>
      </c>
      <c r="J2656" s="4">
        <v>1</v>
      </c>
      <c r="K2656" s="21">
        <v>0.87660000000000005</v>
      </c>
      <c r="L2656" s="21">
        <v>1.32E-2</v>
      </c>
      <c r="M2656" s="4">
        <v>0</v>
      </c>
      <c r="N2656" s="4">
        <v>0</v>
      </c>
      <c r="O2656" s="4">
        <v>0</v>
      </c>
      <c r="P2656" s="4">
        <v>97.5</v>
      </c>
      <c r="Q2656" s="15">
        <v>0</v>
      </c>
      <c r="R2656" s="15">
        <v>4666.3100000000004</v>
      </c>
      <c r="S2656" s="15">
        <v>4003.38</v>
      </c>
      <c r="T2656" s="15">
        <v>737301.28</v>
      </c>
      <c r="U2656" s="22">
        <f t="shared" si="205"/>
        <v>673844.27</v>
      </c>
      <c r="V2656" s="23">
        <f t="shared" si="206"/>
        <v>8.606659410655032E-2</v>
      </c>
      <c r="W2656" s="24">
        <f>Parametros!$B$4*H2656+Parametros!$B$5*K2656*100+Parametros!$B$6*P2656+Parametros!$B$7*(1-L2656)*100</f>
        <v>93.99</v>
      </c>
      <c r="X2656" s="16">
        <f>INDEX('Tasa Referencia'!$B$2:$B$37,MATCH(B2656,'Tasa Referencia'!$A$2:$A$37,0))</f>
        <v>8.6800000000000002E-2</v>
      </c>
      <c r="Y2656" s="16">
        <f>INDEX('Catalogo Proveedores'!$N$2:$N$101,MATCH(A2656,'Catalogo Proveedores'!$A$2:$A$101,0))</f>
        <v>1.8499999999999999E-2</v>
      </c>
      <c r="Z2656" s="14">
        <v>1.4499999999999999E-3</v>
      </c>
      <c r="AA2656" s="16">
        <f t="shared" si="207"/>
        <v>0.10675000000000001</v>
      </c>
      <c r="AB2656" s="25">
        <f t="shared" si="208"/>
        <v>8.4881377300876082E-3</v>
      </c>
      <c r="AC2656" s="23">
        <f t="shared" si="209"/>
        <v>7.7578456376462712E-2</v>
      </c>
    </row>
    <row r="2657" spans="1:29" x14ac:dyDescent="0.3">
      <c r="A2657" s="4" t="s">
        <v>223</v>
      </c>
      <c r="B2657" s="18">
        <v>45748</v>
      </c>
      <c r="C2657" s="4" t="s">
        <v>282</v>
      </c>
      <c r="D2657" s="4">
        <v>4</v>
      </c>
      <c r="E2657" s="15">
        <v>686575.07</v>
      </c>
      <c r="F2657" s="19">
        <v>1.1035999999999999</v>
      </c>
      <c r="G2657" s="20">
        <v>0</v>
      </c>
      <c r="H2657" s="4">
        <v>90.6</v>
      </c>
      <c r="I2657" s="4">
        <v>5</v>
      </c>
      <c r="J2657" s="4">
        <v>0</v>
      </c>
      <c r="K2657" s="21">
        <v>0.98150000000000004</v>
      </c>
      <c r="L2657" s="21">
        <v>2.3E-2</v>
      </c>
      <c r="M2657" s="4">
        <v>0</v>
      </c>
      <c r="N2657" s="4">
        <v>0</v>
      </c>
      <c r="O2657" s="4">
        <v>0</v>
      </c>
      <c r="P2657" s="4">
        <v>100</v>
      </c>
      <c r="Q2657" s="15">
        <v>0</v>
      </c>
      <c r="R2657" s="15">
        <v>6414.81</v>
      </c>
      <c r="S2657" s="15">
        <v>4729.1000000000004</v>
      </c>
      <c r="T2657" s="15">
        <v>736009.64</v>
      </c>
      <c r="U2657" s="22">
        <f t="shared" si="205"/>
        <v>688260.78</v>
      </c>
      <c r="V2657" s="23">
        <f t="shared" si="206"/>
        <v>6.4875318752618497E-2</v>
      </c>
      <c r="W2657" s="24">
        <f>Parametros!$B$4*H2657+Parametros!$B$5*K2657*100+Parametros!$B$6*P2657+Parametros!$B$7*(1-L2657)*100</f>
        <v>95.81</v>
      </c>
      <c r="X2657" s="16">
        <f>INDEX('Tasa Referencia'!$B$2:$B$37,MATCH(B2657,'Tasa Referencia'!$A$2:$A$37,0))</f>
        <v>8.4000000000000005E-2</v>
      </c>
      <c r="Y2657" s="16">
        <f>INDEX('Catalogo Proveedores'!$N$2:$N$101,MATCH(A2657,'Catalogo Proveedores'!$A$2:$A$101,0))</f>
        <v>1.8499999999999999E-2</v>
      </c>
      <c r="Z2657" s="14">
        <v>2.3900000000000002E-3</v>
      </c>
      <c r="AA2657" s="16">
        <f t="shared" si="207"/>
        <v>0.10489000000000001</v>
      </c>
      <c r="AB2657" s="25">
        <f t="shared" si="208"/>
        <v>8.3467903647638231E-3</v>
      </c>
      <c r="AC2657" s="23">
        <f t="shared" si="209"/>
        <v>5.6528528387854673E-2</v>
      </c>
    </row>
    <row r="2658" spans="1:29" x14ac:dyDescent="0.3">
      <c r="A2658" s="4" t="s">
        <v>223</v>
      </c>
      <c r="B2658" s="18">
        <v>45778</v>
      </c>
      <c r="C2658" s="4" t="s">
        <v>282</v>
      </c>
      <c r="D2658" s="4">
        <v>5</v>
      </c>
      <c r="E2658" s="15">
        <v>820689.96</v>
      </c>
      <c r="F2658" s="19">
        <v>1.1035999999999999</v>
      </c>
      <c r="G2658" s="20">
        <v>0</v>
      </c>
      <c r="H2658" s="4">
        <v>91</v>
      </c>
      <c r="I2658" s="4">
        <v>6</v>
      </c>
      <c r="J2658" s="4">
        <v>1</v>
      </c>
      <c r="K2658" s="21">
        <v>0.90969999999999995</v>
      </c>
      <c r="L2658" s="21">
        <v>4.5199999999999997E-2</v>
      </c>
      <c r="M2658" s="4">
        <v>0</v>
      </c>
      <c r="N2658" s="4">
        <v>0</v>
      </c>
      <c r="O2658" s="4">
        <v>0</v>
      </c>
      <c r="P2658" s="4">
        <v>94.1</v>
      </c>
      <c r="Q2658" s="15">
        <v>0</v>
      </c>
      <c r="R2658" s="15">
        <v>12675.63</v>
      </c>
      <c r="S2658" s="15">
        <v>12761.2</v>
      </c>
      <c r="T2658" s="15">
        <v>868550.59</v>
      </c>
      <c r="U2658" s="22">
        <f t="shared" si="205"/>
        <v>820604.39</v>
      </c>
      <c r="V2658" s="23">
        <f t="shared" si="206"/>
        <v>5.5202541512291134E-2</v>
      </c>
      <c r="W2658" s="24">
        <f>Parametros!$B$4*H2658+Parametros!$B$5*K2658*100+Parametros!$B$6*P2658+Parametros!$B$7*(1-L2658)*100</f>
        <v>92.282999999999987</v>
      </c>
      <c r="X2658" s="16">
        <f>INDEX('Tasa Referencia'!$B$2:$B$37,MATCH(B2658,'Tasa Referencia'!$A$2:$A$37,0))</f>
        <v>8.1699999999999995E-2</v>
      </c>
      <c r="Y2658" s="16">
        <f>INDEX('Catalogo Proveedores'!$N$2:$N$101,MATCH(A2658,'Catalogo Proveedores'!$A$2:$A$101,0))</f>
        <v>1.8499999999999999E-2</v>
      </c>
      <c r="Z2658" s="14">
        <v>-2.4299999999999999E-3</v>
      </c>
      <c r="AA2658" s="16">
        <f t="shared" si="207"/>
        <v>9.7769999999999996E-2</v>
      </c>
      <c r="AB2658" s="25">
        <f t="shared" si="208"/>
        <v>7.8036954586997442E-3</v>
      </c>
      <c r="AC2658" s="23">
        <f t="shared" si="209"/>
        <v>4.739884605359139E-2</v>
      </c>
    </row>
    <row r="2659" spans="1:29" x14ac:dyDescent="0.3">
      <c r="A2659" s="4" t="s">
        <v>223</v>
      </c>
      <c r="B2659" s="18">
        <v>45809</v>
      </c>
      <c r="C2659" s="4" t="s">
        <v>282</v>
      </c>
      <c r="D2659" s="4">
        <v>6</v>
      </c>
      <c r="E2659" s="15">
        <v>763414.13</v>
      </c>
      <c r="F2659" s="19">
        <v>1.1035999999999999</v>
      </c>
      <c r="G2659" s="20">
        <v>0</v>
      </c>
      <c r="H2659" s="4">
        <v>91.2</v>
      </c>
      <c r="I2659" s="4">
        <v>6</v>
      </c>
      <c r="J2659" s="4">
        <v>0</v>
      </c>
      <c r="K2659" s="21">
        <v>0.98540000000000005</v>
      </c>
      <c r="L2659" s="21">
        <v>3.8800000000000001E-2</v>
      </c>
      <c r="M2659" s="4">
        <v>0</v>
      </c>
      <c r="N2659" s="4">
        <v>0</v>
      </c>
      <c r="O2659" s="4">
        <v>0</v>
      </c>
      <c r="P2659" s="4">
        <v>92.2</v>
      </c>
      <c r="Q2659" s="15">
        <v>0</v>
      </c>
      <c r="R2659" s="15">
        <v>18133.71</v>
      </c>
      <c r="S2659" s="15">
        <v>8882.2000000000007</v>
      </c>
      <c r="T2659" s="15">
        <v>834672.26</v>
      </c>
      <c r="U2659" s="22">
        <f t="shared" si="205"/>
        <v>772665.64</v>
      </c>
      <c r="V2659" s="23">
        <f t="shared" si="206"/>
        <v>7.4288583641200667E-2</v>
      </c>
      <c r="W2659" s="24">
        <f>Parametros!$B$4*H2659+Parametros!$B$5*K2659*100+Parametros!$B$6*P2659+Parametros!$B$7*(1-L2659)*100</f>
        <v>94.34</v>
      </c>
      <c r="X2659" s="16">
        <f>INDEX('Tasa Referencia'!$B$2:$B$37,MATCH(B2659,'Tasa Referencia'!$A$2:$A$37,0))</f>
        <v>8.1600000000000006E-2</v>
      </c>
      <c r="Y2659" s="16">
        <f>INDEX('Catalogo Proveedores'!$N$2:$N$101,MATCH(A2659,'Catalogo Proveedores'!$A$2:$A$101,0))</f>
        <v>1.8499999999999999E-2</v>
      </c>
      <c r="Z2659" s="14">
        <v>-1.67E-3</v>
      </c>
      <c r="AA2659" s="16">
        <f t="shared" si="207"/>
        <v>9.8430000000000004E-2</v>
      </c>
      <c r="AB2659" s="25">
        <f t="shared" si="208"/>
        <v>7.8541740973210317E-3</v>
      </c>
      <c r="AC2659" s="23">
        <f t="shared" si="209"/>
        <v>6.6434409543879636E-2</v>
      </c>
    </row>
    <row r="2660" spans="1:29" x14ac:dyDescent="0.3">
      <c r="A2660" s="4" t="s">
        <v>223</v>
      </c>
      <c r="B2660" s="18">
        <v>45839</v>
      </c>
      <c r="C2660" s="4" t="s">
        <v>282</v>
      </c>
      <c r="D2660" s="4">
        <v>7</v>
      </c>
      <c r="E2660" s="15">
        <v>785684.5</v>
      </c>
      <c r="F2660" s="19">
        <v>1.1035999999999999</v>
      </c>
      <c r="G2660" s="20">
        <v>0</v>
      </c>
      <c r="H2660" s="4">
        <v>91.2</v>
      </c>
      <c r="I2660" s="4">
        <v>7</v>
      </c>
      <c r="J2660" s="4">
        <v>0</v>
      </c>
      <c r="K2660" s="21">
        <v>0.94720000000000004</v>
      </c>
      <c r="L2660" s="21">
        <v>3.2599999999999997E-2</v>
      </c>
      <c r="M2660" s="4">
        <v>0</v>
      </c>
      <c r="N2660" s="4">
        <v>0</v>
      </c>
      <c r="O2660" s="4">
        <v>0</v>
      </c>
      <c r="P2660" s="4">
        <v>95.3</v>
      </c>
      <c r="Q2660" s="15">
        <v>0</v>
      </c>
      <c r="R2660" s="15">
        <v>11975.71</v>
      </c>
      <c r="S2660" s="15">
        <v>7684.68</v>
      </c>
      <c r="T2660" s="15">
        <v>849516.47</v>
      </c>
      <c r="U2660" s="22">
        <f t="shared" si="205"/>
        <v>789975.52999999991</v>
      </c>
      <c r="V2660" s="23">
        <f t="shared" si="206"/>
        <v>7.0088034902960811E-2</v>
      </c>
      <c r="W2660" s="24">
        <f>Parametros!$B$4*H2660+Parametros!$B$5*K2660*100+Parametros!$B$6*P2660+Parametros!$B$7*(1-L2660)*100</f>
        <v>93.906999999999996</v>
      </c>
      <c r="X2660" s="16">
        <f>INDEX('Tasa Referencia'!$B$2:$B$37,MATCH(B2660,'Tasa Referencia'!$A$2:$A$37,0))</f>
        <v>8.0699999999999994E-2</v>
      </c>
      <c r="Y2660" s="16">
        <f>INDEX('Catalogo Proveedores'!$N$2:$N$101,MATCH(A2660,'Catalogo Proveedores'!$A$2:$A$101,0))</f>
        <v>1.8499999999999999E-2</v>
      </c>
      <c r="Z2660" s="14">
        <v>2.5999999999999998E-4</v>
      </c>
      <c r="AA2660" s="16">
        <f t="shared" si="207"/>
        <v>9.9459999999999993E-2</v>
      </c>
      <c r="AB2660" s="25">
        <f t="shared" si="208"/>
        <v>7.9328958423041662E-3</v>
      </c>
      <c r="AC2660" s="23">
        <f t="shared" si="209"/>
        <v>6.2155139060656645E-2</v>
      </c>
    </row>
    <row r="2661" spans="1:29" x14ac:dyDescent="0.3">
      <c r="A2661" s="4" t="s">
        <v>223</v>
      </c>
      <c r="B2661" s="18">
        <v>45870</v>
      </c>
      <c r="C2661" s="4" t="s">
        <v>282</v>
      </c>
      <c r="D2661" s="4">
        <v>8</v>
      </c>
      <c r="E2661" s="15">
        <v>710077.92</v>
      </c>
      <c r="F2661" s="19">
        <v>1.1035999999999999</v>
      </c>
      <c r="G2661" s="20">
        <v>0</v>
      </c>
      <c r="H2661" s="4">
        <v>91.6</v>
      </c>
      <c r="I2661" s="4">
        <v>4</v>
      </c>
      <c r="J2661" s="4">
        <v>0</v>
      </c>
      <c r="K2661" s="21">
        <v>0.98509999999999998</v>
      </c>
      <c r="L2661" s="21">
        <v>2.1499999999999998E-2</v>
      </c>
      <c r="M2661" s="4">
        <v>0</v>
      </c>
      <c r="N2661" s="4">
        <v>0</v>
      </c>
      <c r="O2661" s="4">
        <v>0</v>
      </c>
      <c r="P2661" s="4">
        <v>95.1</v>
      </c>
      <c r="Q2661" s="15">
        <v>0</v>
      </c>
      <c r="R2661" s="15">
        <v>8022.69</v>
      </c>
      <c r="S2661" s="15">
        <v>4569.45</v>
      </c>
      <c r="T2661" s="15">
        <v>777234.36</v>
      </c>
      <c r="U2661" s="22">
        <f t="shared" si="205"/>
        <v>713531.16</v>
      </c>
      <c r="V2661" s="23">
        <f t="shared" si="206"/>
        <v>8.1961379062037293E-2</v>
      </c>
      <c r="W2661" s="24">
        <f>Parametros!$B$4*H2661+Parametros!$B$5*K2661*100+Parametros!$B$6*P2661+Parametros!$B$7*(1-L2661)*100</f>
        <v>95.31049999999999</v>
      </c>
      <c r="X2661" s="16">
        <f>INDEX('Tasa Referencia'!$B$2:$B$37,MATCH(B2661,'Tasa Referencia'!$A$2:$A$37,0))</f>
        <v>7.7399999999999997E-2</v>
      </c>
      <c r="Y2661" s="16">
        <f>INDEX('Catalogo Proveedores'!$N$2:$N$101,MATCH(A2661,'Catalogo Proveedores'!$A$2:$A$101,0))</f>
        <v>1.8499999999999999E-2</v>
      </c>
      <c r="Z2661" s="14">
        <v>1.66E-3</v>
      </c>
      <c r="AA2661" s="16">
        <f t="shared" si="207"/>
        <v>9.7559999999999994E-2</v>
      </c>
      <c r="AB2661" s="25">
        <f t="shared" si="208"/>
        <v>7.7876282395248353E-3</v>
      </c>
      <c r="AC2661" s="23">
        <f t="shared" si="209"/>
        <v>7.4173750822512458E-2</v>
      </c>
    </row>
    <row r="2662" spans="1:29" x14ac:dyDescent="0.3">
      <c r="A2662" s="4" t="s">
        <v>223</v>
      </c>
      <c r="B2662" s="18">
        <v>45901</v>
      </c>
      <c r="C2662" s="4" t="s">
        <v>282</v>
      </c>
      <c r="D2662" s="4">
        <v>9</v>
      </c>
      <c r="E2662" s="15">
        <v>753503.94</v>
      </c>
      <c r="F2662" s="19">
        <v>1.1035999999999999</v>
      </c>
      <c r="G2662" s="20">
        <v>0</v>
      </c>
      <c r="H2662" s="4">
        <v>90.1</v>
      </c>
      <c r="I2662" s="4">
        <v>5</v>
      </c>
      <c r="J2662" s="4">
        <v>1</v>
      </c>
      <c r="K2662" s="21">
        <v>0.88660000000000005</v>
      </c>
      <c r="L2662" s="21">
        <v>5.0999999999999997E-2</v>
      </c>
      <c r="M2662" s="4">
        <v>0</v>
      </c>
      <c r="N2662" s="4">
        <v>0</v>
      </c>
      <c r="O2662" s="4">
        <v>0</v>
      </c>
      <c r="P2662" s="4">
        <v>98.5</v>
      </c>
      <c r="Q2662" s="15">
        <v>0</v>
      </c>
      <c r="R2662" s="15">
        <v>19276.38</v>
      </c>
      <c r="S2662" s="15">
        <v>13042.35</v>
      </c>
      <c r="T2662" s="15">
        <v>802327.7</v>
      </c>
      <c r="U2662" s="22">
        <f t="shared" si="205"/>
        <v>759737.97</v>
      </c>
      <c r="V2662" s="23">
        <f t="shared" si="206"/>
        <v>5.3082711714926435E-2</v>
      </c>
      <c r="W2662" s="24">
        <f>Parametros!$B$4*H2662+Parametros!$B$5*K2662*100+Parametros!$B$6*P2662+Parametros!$B$7*(1-L2662)*100</f>
        <v>92.067999999999998</v>
      </c>
      <c r="X2662" s="16">
        <f>INDEX('Tasa Referencia'!$B$2:$B$37,MATCH(B2662,'Tasa Referencia'!$A$2:$A$37,0))</f>
        <v>7.4899999999999994E-2</v>
      </c>
      <c r="Y2662" s="16">
        <f>INDEX('Catalogo Proveedores'!$N$2:$N$101,MATCH(A2662,'Catalogo Proveedores'!$A$2:$A$101,0))</f>
        <v>1.8499999999999999E-2</v>
      </c>
      <c r="Z2662" s="14">
        <v>-4.2999999999999999E-4</v>
      </c>
      <c r="AA2662" s="16">
        <f t="shared" si="207"/>
        <v>9.2969999999999997E-2</v>
      </c>
      <c r="AB2662" s="25">
        <f t="shared" si="208"/>
        <v>7.4357389441261912E-3</v>
      </c>
      <c r="AC2662" s="23">
        <f t="shared" si="209"/>
        <v>4.5646972770800244E-2</v>
      </c>
    </row>
    <row r="2663" spans="1:29" x14ac:dyDescent="0.3">
      <c r="A2663" s="4" t="s">
        <v>223</v>
      </c>
      <c r="B2663" s="18">
        <v>45931</v>
      </c>
      <c r="C2663" s="4" t="s">
        <v>282</v>
      </c>
      <c r="D2663" s="4">
        <v>10</v>
      </c>
      <c r="E2663" s="15">
        <v>705059.81</v>
      </c>
      <c r="F2663" s="19">
        <v>1.1035999999999999</v>
      </c>
      <c r="G2663" s="20">
        <v>0</v>
      </c>
      <c r="H2663" s="4">
        <v>88.9</v>
      </c>
      <c r="I2663" s="4">
        <v>5</v>
      </c>
      <c r="J2663" s="4">
        <v>0</v>
      </c>
      <c r="K2663" s="21">
        <v>0.94620000000000004</v>
      </c>
      <c r="L2663" s="21">
        <v>5.0999999999999997E-2</v>
      </c>
      <c r="M2663" s="4">
        <v>0</v>
      </c>
      <c r="N2663" s="4">
        <v>0</v>
      </c>
      <c r="O2663" s="4">
        <v>0</v>
      </c>
      <c r="P2663" s="4">
        <v>91.1</v>
      </c>
      <c r="Q2663" s="15">
        <v>0</v>
      </c>
      <c r="R2663" s="15">
        <v>12407.01</v>
      </c>
      <c r="S2663" s="15">
        <v>10795.53</v>
      </c>
      <c r="T2663" s="15">
        <v>775218.33</v>
      </c>
      <c r="U2663" s="22">
        <f t="shared" si="205"/>
        <v>706671.29</v>
      </c>
      <c r="V2663" s="23">
        <f t="shared" si="206"/>
        <v>8.8422883395958815E-2</v>
      </c>
      <c r="W2663" s="24">
        <f>Parametros!$B$4*H2663+Parametros!$B$5*K2663*100+Parametros!$B$6*P2663+Parametros!$B$7*(1-L2663)*100</f>
        <v>91.956000000000003</v>
      </c>
      <c r="X2663" s="16">
        <f>INDEX('Tasa Referencia'!$B$2:$B$37,MATCH(B2663,'Tasa Referencia'!$A$2:$A$37,0))</f>
        <v>7.4300000000000005E-2</v>
      </c>
      <c r="Y2663" s="16">
        <f>INDEX('Catalogo Proveedores'!$N$2:$N$101,MATCH(A2663,'Catalogo Proveedores'!$A$2:$A$101,0))</f>
        <v>1.8499999999999999E-2</v>
      </c>
      <c r="Z2663" s="14">
        <v>-2.3400000000000001E-3</v>
      </c>
      <c r="AA2663" s="16">
        <f t="shared" si="207"/>
        <v>9.0460000000000013E-2</v>
      </c>
      <c r="AB2663" s="25">
        <f t="shared" si="208"/>
        <v>7.2427381308208805E-3</v>
      </c>
      <c r="AC2663" s="23">
        <f t="shared" si="209"/>
        <v>8.1180145265137935E-2</v>
      </c>
    </row>
    <row r="2664" spans="1:29" x14ac:dyDescent="0.3">
      <c r="A2664" s="4" t="s">
        <v>223</v>
      </c>
      <c r="B2664" s="18">
        <v>45962</v>
      </c>
      <c r="C2664" s="4" t="s">
        <v>282</v>
      </c>
      <c r="D2664" s="4">
        <v>11</v>
      </c>
      <c r="E2664" s="15">
        <v>698812.23</v>
      </c>
      <c r="F2664" s="19">
        <v>1.1884999999999999</v>
      </c>
      <c r="G2664" s="20">
        <v>7.6999999999999999E-2</v>
      </c>
      <c r="H2664" s="4">
        <v>88.2</v>
      </c>
      <c r="I2664" s="4">
        <v>5</v>
      </c>
      <c r="J2664" s="4">
        <v>0</v>
      </c>
      <c r="K2664" s="21">
        <v>0.90090000000000003</v>
      </c>
      <c r="L2664" s="21">
        <v>6.6500000000000004E-2</v>
      </c>
      <c r="M2664" s="4">
        <v>1</v>
      </c>
      <c r="N2664" s="4">
        <v>0</v>
      </c>
      <c r="O2664" s="4">
        <v>0</v>
      </c>
      <c r="P2664" s="4">
        <v>95.6</v>
      </c>
      <c r="Q2664" s="15">
        <v>7342.43</v>
      </c>
      <c r="R2664" s="15">
        <v>24294.47</v>
      </c>
      <c r="S2664" s="15">
        <v>13935.43</v>
      </c>
      <c r="T2664" s="15">
        <v>744792.43</v>
      </c>
      <c r="U2664" s="22">
        <f t="shared" si="205"/>
        <v>716513.7</v>
      </c>
      <c r="V2664" s="23">
        <f t="shared" si="206"/>
        <v>3.7968605561686623E-2</v>
      </c>
      <c r="W2664" s="24">
        <f>Parametros!$B$4*H2664+Parametros!$B$5*K2664*100+Parametros!$B$6*P2664+Parametros!$B$7*(1-L2664)*100</f>
        <v>91.019499999999994</v>
      </c>
      <c r="X2664" s="16">
        <f>INDEX('Tasa Referencia'!$B$2:$B$37,MATCH(B2664,'Tasa Referencia'!$A$2:$A$37,0))</f>
        <v>7.2800000000000004E-2</v>
      </c>
      <c r="Y2664" s="16">
        <f>INDEX('Catalogo Proveedores'!$N$2:$N$101,MATCH(A2664,'Catalogo Proveedores'!$A$2:$A$101,0))</f>
        <v>1.8499999999999999E-2</v>
      </c>
      <c r="Z2664" s="14">
        <v>1.1E-4</v>
      </c>
      <c r="AA2664" s="16">
        <f t="shared" si="207"/>
        <v>9.1410000000000005E-2</v>
      </c>
      <c r="AB2664" s="25">
        <f t="shared" si="208"/>
        <v>7.3158340975725267E-3</v>
      </c>
      <c r="AC2664" s="23">
        <f t="shared" si="209"/>
        <v>3.0652771464114097E-2</v>
      </c>
    </row>
    <row r="2665" spans="1:29" x14ac:dyDescent="0.3">
      <c r="A2665" s="4" t="s">
        <v>223</v>
      </c>
      <c r="B2665" s="18">
        <v>45992</v>
      </c>
      <c r="C2665" s="4" t="s">
        <v>282</v>
      </c>
      <c r="D2665" s="4">
        <v>12</v>
      </c>
      <c r="E2665" s="15">
        <v>649542.09</v>
      </c>
      <c r="F2665" s="19">
        <v>1.1884999999999999</v>
      </c>
      <c r="G2665" s="20">
        <v>0</v>
      </c>
      <c r="H2665" s="4">
        <v>86</v>
      </c>
      <c r="I2665" s="4">
        <v>9</v>
      </c>
      <c r="J2665" s="4">
        <v>1</v>
      </c>
      <c r="K2665" s="21">
        <v>0.86399999999999999</v>
      </c>
      <c r="L2665" s="21">
        <v>2.9700000000000001E-2</v>
      </c>
      <c r="M2665" s="4">
        <v>3</v>
      </c>
      <c r="N2665" s="4">
        <v>1</v>
      </c>
      <c r="O2665" s="4">
        <v>24.3</v>
      </c>
      <c r="P2665" s="4">
        <v>95</v>
      </c>
      <c r="Q2665" s="15">
        <v>63033.87</v>
      </c>
      <c r="R2665" s="15">
        <v>12791.04</v>
      </c>
      <c r="S2665" s="15">
        <v>7084.65</v>
      </c>
      <c r="T2665" s="15">
        <v>681595.88</v>
      </c>
      <c r="U2665" s="22">
        <f t="shared" si="205"/>
        <v>718282.35</v>
      </c>
      <c r="V2665" s="23">
        <f t="shared" si="206"/>
        <v>-5.3824371708350076E-2</v>
      </c>
      <c r="W2665" s="24">
        <f>Parametros!$B$4*H2665+Parametros!$B$5*K2665*100+Parametros!$B$6*P2665+Parametros!$B$7*(1-L2665)*100</f>
        <v>89.5745</v>
      </c>
      <c r="X2665" s="16">
        <f>INDEX('Tasa Referencia'!$B$2:$B$37,MATCH(B2665,'Tasa Referencia'!$A$2:$A$37,0))</f>
        <v>6.9599999999999995E-2</v>
      </c>
      <c r="Y2665" s="16">
        <f>INDEX('Catalogo Proveedores'!$N$2:$N$101,MATCH(A2665,'Catalogo Proveedores'!$A$2:$A$101,0))</f>
        <v>1.8499999999999999E-2</v>
      </c>
      <c r="Z2665" s="14">
        <v>-2.8900000000000002E-3</v>
      </c>
      <c r="AA2665" s="16">
        <f t="shared" si="207"/>
        <v>8.5209999999999994E-2</v>
      </c>
      <c r="AB2665" s="25">
        <f t="shared" si="208"/>
        <v>6.8377309819234178E-3</v>
      </c>
      <c r="AC2665" s="23">
        <f t="shared" si="209"/>
        <v>-6.0662102690273494E-2</v>
      </c>
    </row>
    <row r="2666" spans="1:29" x14ac:dyDescent="0.3">
      <c r="A2666" s="4" t="s">
        <v>225</v>
      </c>
      <c r="B2666" s="18">
        <v>44927</v>
      </c>
      <c r="C2666" s="4" t="s">
        <v>279</v>
      </c>
      <c r="D2666" s="4">
        <v>1</v>
      </c>
      <c r="E2666" s="15">
        <v>1701115.09</v>
      </c>
      <c r="F2666" s="19">
        <v>1</v>
      </c>
      <c r="G2666" s="20">
        <v>0</v>
      </c>
      <c r="H2666" s="4">
        <v>78.400000000000006</v>
      </c>
      <c r="I2666" s="4">
        <v>12</v>
      </c>
      <c r="J2666" s="4">
        <v>2</v>
      </c>
      <c r="K2666" s="21">
        <v>0.82220000000000004</v>
      </c>
      <c r="L2666" s="21">
        <v>0.1045</v>
      </c>
      <c r="M2666" s="4">
        <v>1</v>
      </c>
      <c r="N2666" s="4">
        <v>0</v>
      </c>
      <c r="O2666" s="4">
        <v>0</v>
      </c>
      <c r="P2666" s="4">
        <v>95.5</v>
      </c>
      <c r="Q2666" s="15">
        <v>3000.13</v>
      </c>
      <c r="R2666" s="15">
        <v>102898.86</v>
      </c>
      <c r="S2666" s="15">
        <v>18039.13</v>
      </c>
      <c r="T2666" s="15">
        <v>1731619.87</v>
      </c>
      <c r="U2666" s="22">
        <f t="shared" si="205"/>
        <v>1788974.9500000002</v>
      </c>
      <c r="V2666" s="23">
        <f t="shared" si="206"/>
        <v>-3.3122211747316152E-2</v>
      </c>
      <c r="W2666" s="24">
        <f>Parametros!$B$4*H2666+Parametros!$B$5*K2666*100+Parametros!$B$6*P2666+Parametros!$B$7*(1-L2666)*100</f>
        <v>84.638500000000008</v>
      </c>
      <c r="X2666" s="16">
        <f>INDEX('Tasa Referencia'!$B$2:$B$37,MATCH(B2666,'Tasa Referencia'!$A$2:$A$37,0))</f>
        <v>0.1125</v>
      </c>
      <c r="Y2666" s="16">
        <f>INDEX('Catalogo Proveedores'!$N$2:$N$101,MATCH(A2666,'Catalogo Proveedores'!$A$2:$A$101,0))</f>
        <v>5.3599999999999995E-2</v>
      </c>
      <c r="Z2666" s="14">
        <v>-2.1199999999999999E-3</v>
      </c>
      <c r="AA2666" s="16">
        <f t="shared" si="207"/>
        <v>0.16397999999999999</v>
      </c>
      <c r="AB2666" s="25">
        <f t="shared" si="208"/>
        <v>1.2734161542878653E-2</v>
      </c>
      <c r="AC2666" s="23">
        <f t="shared" si="209"/>
        <v>-4.5856373290194805E-2</v>
      </c>
    </row>
    <row r="2667" spans="1:29" x14ac:dyDescent="0.3">
      <c r="A2667" s="4" t="s">
        <v>225</v>
      </c>
      <c r="B2667" s="18">
        <v>44958</v>
      </c>
      <c r="C2667" s="4" t="s">
        <v>279</v>
      </c>
      <c r="D2667" s="4">
        <v>2</v>
      </c>
      <c r="E2667" s="15">
        <v>1752700.37</v>
      </c>
      <c r="F2667" s="19">
        <v>1</v>
      </c>
      <c r="G2667" s="20">
        <v>0</v>
      </c>
      <c r="H2667" s="4">
        <v>73.3</v>
      </c>
      <c r="I2667" s="4">
        <v>8</v>
      </c>
      <c r="J2667" s="4">
        <v>2</v>
      </c>
      <c r="K2667" s="21">
        <v>0.79559999999999997</v>
      </c>
      <c r="L2667" s="21">
        <v>0.13819999999999999</v>
      </c>
      <c r="M2667" s="4">
        <v>2</v>
      </c>
      <c r="N2667" s="4">
        <v>1</v>
      </c>
      <c r="O2667" s="4">
        <v>36.9</v>
      </c>
      <c r="P2667" s="4">
        <v>98</v>
      </c>
      <c r="Q2667" s="15">
        <v>195718.49</v>
      </c>
      <c r="R2667" s="15">
        <v>100322.77</v>
      </c>
      <c r="S2667" s="15">
        <v>23908.79</v>
      </c>
      <c r="T2667" s="15">
        <v>1769046.23</v>
      </c>
      <c r="U2667" s="22">
        <f t="shared" si="205"/>
        <v>2024832.84</v>
      </c>
      <c r="V2667" s="23">
        <f t="shared" si="206"/>
        <v>-0.14459012187601231</v>
      </c>
      <c r="W2667" s="24">
        <f>Parametros!$B$4*H2667+Parametros!$B$5*K2667*100+Parametros!$B$6*P2667+Parametros!$B$7*(1-L2667)*100</f>
        <v>82.049999999999983</v>
      </c>
      <c r="X2667" s="16">
        <f>INDEX('Tasa Referencia'!$B$2:$B$37,MATCH(B2667,'Tasa Referencia'!$A$2:$A$37,0))</f>
        <v>0.11409999999999999</v>
      </c>
      <c r="Y2667" s="16">
        <f>INDEX('Catalogo Proveedores'!$N$2:$N$101,MATCH(A2667,'Catalogo Proveedores'!$A$2:$A$101,0))</f>
        <v>5.3599999999999995E-2</v>
      </c>
      <c r="Z2667" s="14">
        <v>-1.7799999999999999E-3</v>
      </c>
      <c r="AA2667" s="16">
        <f t="shared" si="207"/>
        <v>0.16591999999999998</v>
      </c>
      <c r="AB2667" s="25">
        <f t="shared" si="208"/>
        <v>1.2874714146019484E-2</v>
      </c>
      <c r="AC2667" s="23">
        <f t="shared" si="209"/>
        <v>-0.15746483602203179</v>
      </c>
    </row>
    <row r="2668" spans="1:29" x14ac:dyDescent="0.3">
      <c r="A2668" s="4" t="s">
        <v>225</v>
      </c>
      <c r="B2668" s="18">
        <v>44986</v>
      </c>
      <c r="C2668" s="4" t="s">
        <v>279</v>
      </c>
      <c r="D2668" s="4">
        <v>3</v>
      </c>
      <c r="E2668" s="15">
        <v>1944695.23</v>
      </c>
      <c r="F2668" s="19">
        <v>1</v>
      </c>
      <c r="G2668" s="20">
        <v>0</v>
      </c>
      <c r="H2668" s="4">
        <v>72.7</v>
      </c>
      <c r="I2668" s="4">
        <v>11</v>
      </c>
      <c r="J2668" s="4">
        <v>1</v>
      </c>
      <c r="K2668" s="21">
        <v>0.86799999999999999</v>
      </c>
      <c r="L2668" s="21">
        <v>8.5999999999999993E-2</v>
      </c>
      <c r="M2668" s="4">
        <v>2</v>
      </c>
      <c r="N2668" s="4">
        <v>0</v>
      </c>
      <c r="O2668" s="4">
        <v>0</v>
      </c>
      <c r="P2668" s="4">
        <v>97</v>
      </c>
      <c r="Q2668" s="15">
        <v>8321.94</v>
      </c>
      <c r="R2668" s="15">
        <v>110850.5</v>
      </c>
      <c r="S2668" s="15">
        <v>16215.14</v>
      </c>
      <c r="T2668" s="15">
        <v>1993827.29</v>
      </c>
      <c r="U2668" s="22">
        <f t="shared" si="205"/>
        <v>2047652.53</v>
      </c>
      <c r="V2668" s="23">
        <f t="shared" si="206"/>
        <v>-2.6995939051471199E-2</v>
      </c>
      <c r="W2668" s="24">
        <f>Parametros!$B$4*H2668+Parametros!$B$5*K2668*100+Parametros!$B$6*P2668+Parametros!$B$7*(1-L2668)*100</f>
        <v>84.594999999999999</v>
      </c>
      <c r="X2668" s="16">
        <f>INDEX('Tasa Referencia'!$B$2:$B$37,MATCH(B2668,'Tasa Referencia'!$A$2:$A$37,0))</f>
        <v>0.114</v>
      </c>
      <c r="Y2668" s="16">
        <f>INDEX('Catalogo Proveedores'!$N$2:$N$101,MATCH(A2668,'Catalogo Proveedores'!$A$2:$A$101,0))</f>
        <v>5.3599999999999995E-2</v>
      </c>
      <c r="Z2668" s="14">
        <v>-2.4599999999999999E-3</v>
      </c>
      <c r="AA2668" s="16">
        <f t="shared" si="207"/>
        <v>0.16514000000000001</v>
      </c>
      <c r="AB2668" s="25">
        <f t="shared" si="208"/>
        <v>1.2818229093644051E-2</v>
      </c>
      <c r="AC2668" s="23">
        <f t="shared" si="209"/>
        <v>-3.981416814511525E-2</v>
      </c>
    </row>
    <row r="2669" spans="1:29" x14ac:dyDescent="0.3">
      <c r="A2669" s="4" t="s">
        <v>225</v>
      </c>
      <c r="B2669" s="18">
        <v>45017</v>
      </c>
      <c r="C2669" s="4" t="s">
        <v>279</v>
      </c>
      <c r="D2669" s="4">
        <v>4</v>
      </c>
      <c r="E2669" s="15">
        <v>1825783.56</v>
      </c>
      <c r="F2669" s="19">
        <v>1</v>
      </c>
      <c r="G2669" s="20">
        <v>0</v>
      </c>
      <c r="H2669" s="4">
        <v>70.099999999999994</v>
      </c>
      <c r="I2669" s="4">
        <v>5</v>
      </c>
      <c r="J2669" s="4">
        <v>1</v>
      </c>
      <c r="K2669" s="21">
        <v>0.86599999999999999</v>
      </c>
      <c r="L2669" s="21">
        <v>0.15010000000000001</v>
      </c>
      <c r="M2669" s="4">
        <v>1</v>
      </c>
      <c r="N2669" s="4">
        <v>0</v>
      </c>
      <c r="O2669" s="4">
        <v>0</v>
      </c>
      <c r="P2669" s="4">
        <v>100</v>
      </c>
      <c r="Q2669" s="15">
        <v>15472.76</v>
      </c>
      <c r="R2669" s="15">
        <v>86488.57</v>
      </c>
      <c r="S2669" s="15">
        <v>25760.82</v>
      </c>
      <c r="T2669" s="15">
        <v>1943478.59</v>
      </c>
      <c r="U2669" s="22">
        <f t="shared" si="205"/>
        <v>1901984.07</v>
      </c>
      <c r="V2669" s="23">
        <f t="shared" si="206"/>
        <v>2.1350644258962492E-2</v>
      </c>
      <c r="W2669" s="24">
        <f>Parametros!$B$4*H2669+Parametros!$B$5*K2669*100+Parametros!$B$6*P2669+Parametros!$B$7*(1-L2669)*100</f>
        <v>83.263499999999979</v>
      </c>
      <c r="X2669" s="16">
        <f>INDEX('Tasa Referencia'!$B$2:$B$37,MATCH(B2669,'Tasa Referencia'!$A$2:$A$37,0))</f>
        <v>0.1119</v>
      </c>
      <c r="Y2669" s="16">
        <f>INDEX('Catalogo Proveedores'!$N$2:$N$101,MATCH(A2669,'Catalogo Proveedores'!$A$2:$A$101,0))</f>
        <v>5.3599999999999995E-2</v>
      </c>
      <c r="Z2669" s="14">
        <v>4.2000000000000002E-4</v>
      </c>
      <c r="AA2669" s="16">
        <f t="shared" si="207"/>
        <v>0.16591999999999998</v>
      </c>
      <c r="AB2669" s="25">
        <f t="shared" si="208"/>
        <v>1.2874714146019484E-2</v>
      </c>
      <c r="AC2669" s="23">
        <f t="shared" si="209"/>
        <v>8.4759301129430087E-3</v>
      </c>
    </row>
    <row r="2670" spans="1:29" x14ac:dyDescent="0.3">
      <c r="A2670" s="4" t="s">
        <v>225</v>
      </c>
      <c r="B2670" s="18">
        <v>45047</v>
      </c>
      <c r="C2670" s="4" t="s">
        <v>279</v>
      </c>
      <c r="D2670" s="4">
        <v>5</v>
      </c>
      <c r="E2670" s="15">
        <v>1995477.05</v>
      </c>
      <c r="F2670" s="19">
        <v>1</v>
      </c>
      <c r="G2670" s="20">
        <v>0</v>
      </c>
      <c r="H2670" s="4">
        <v>71.5</v>
      </c>
      <c r="I2670" s="4">
        <v>10</v>
      </c>
      <c r="J2670" s="4">
        <v>1</v>
      </c>
      <c r="K2670" s="21">
        <v>0.90359999999999996</v>
      </c>
      <c r="L2670" s="21">
        <v>6.1899999999999997E-2</v>
      </c>
      <c r="M2670" s="4">
        <v>1</v>
      </c>
      <c r="N2670" s="4">
        <v>0</v>
      </c>
      <c r="O2670" s="4">
        <v>0</v>
      </c>
      <c r="P2670" s="4">
        <v>95.6</v>
      </c>
      <c r="Q2670" s="15">
        <v>3902.28</v>
      </c>
      <c r="R2670" s="15">
        <v>53182.68</v>
      </c>
      <c r="S2670" s="15">
        <v>12310.6</v>
      </c>
      <c r="T2670" s="15">
        <v>2274165</v>
      </c>
      <c r="U2670" s="22">
        <f t="shared" si="205"/>
        <v>2040251.41</v>
      </c>
      <c r="V2670" s="23">
        <f t="shared" si="206"/>
        <v>0.10285691231726814</v>
      </c>
      <c r="W2670" s="24">
        <f>Parametros!$B$4*H2670+Parametros!$B$5*K2670*100+Parametros!$B$6*P2670+Parametros!$B$7*(1-L2670)*100</f>
        <v>85.3245</v>
      </c>
      <c r="X2670" s="16">
        <f>INDEX('Tasa Referencia'!$B$2:$B$37,MATCH(B2670,'Tasa Referencia'!$A$2:$A$37,0))</f>
        <v>0.11210000000000001</v>
      </c>
      <c r="Y2670" s="16">
        <f>INDEX('Catalogo Proveedores'!$N$2:$N$101,MATCH(A2670,'Catalogo Proveedores'!$A$2:$A$101,0))</f>
        <v>5.3599999999999995E-2</v>
      </c>
      <c r="Z2670" s="14">
        <v>-1.65E-3</v>
      </c>
      <c r="AA2670" s="16">
        <f t="shared" si="207"/>
        <v>0.16405</v>
      </c>
      <c r="AB2670" s="25">
        <f t="shared" si="208"/>
        <v>1.273923676162303E-2</v>
      </c>
      <c r="AC2670" s="23">
        <f t="shared" si="209"/>
        <v>9.0117675555645108E-2</v>
      </c>
    </row>
    <row r="2671" spans="1:29" x14ac:dyDescent="0.3">
      <c r="A2671" s="4" t="s">
        <v>225</v>
      </c>
      <c r="B2671" s="18">
        <v>45078</v>
      </c>
      <c r="C2671" s="4" t="s">
        <v>279</v>
      </c>
      <c r="D2671" s="4">
        <v>6</v>
      </c>
      <c r="E2671" s="15">
        <v>1998734.33</v>
      </c>
      <c r="F2671" s="19">
        <v>1</v>
      </c>
      <c r="G2671" s="20">
        <v>0</v>
      </c>
      <c r="H2671" s="4">
        <v>73.7</v>
      </c>
      <c r="I2671" s="4">
        <v>8</v>
      </c>
      <c r="J2671" s="4">
        <v>1</v>
      </c>
      <c r="K2671" s="21">
        <v>0.87970000000000004</v>
      </c>
      <c r="L2671" s="21">
        <v>5.9900000000000002E-2</v>
      </c>
      <c r="M2671" s="4">
        <v>0</v>
      </c>
      <c r="N2671" s="4">
        <v>0</v>
      </c>
      <c r="O2671" s="4">
        <v>0</v>
      </c>
      <c r="P2671" s="4">
        <v>95.6</v>
      </c>
      <c r="Q2671" s="15">
        <v>0</v>
      </c>
      <c r="R2671" s="15">
        <v>75322.850000000006</v>
      </c>
      <c r="S2671" s="15">
        <v>11978.58</v>
      </c>
      <c r="T2671" s="15">
        <v>2144707.54</v>
      </c>
      <c r="U2671" s="22">
        <f t="shared" si="205"/>
        <v>2062078.6</v>
      </c>
      <c r="V2671" s="23">
        <f t="shared" si="206"/>
        <v>3.8526903299831709E-2</v>
      </c>
      <c r="W2671" s="24">
        <f>Parametros!$B$4*H2671+Parametros!$B$5*K2671*100+Parametros!$B$6*P2671+Parametros!$B$7*(1-L2671)*100</f>
        <v>85.407499999999999</v>
      </c>
      <c r="X2671" s="16">
        <f>INDEX('Tasa Referencia'!$B$2:$B$37,MATCH(B2671,'Tasa Referencia'!$A$2:$A$37,0))</f>
        <v>0.1119</v>
      </c>
      <c r="Y2671" s="16">
        <f>INDEX('Catalogo Proveedores'!$N$2:$N$101,MATCH(A2671,'Catalogo Proveedores'!$A$2:$A$101,0))</f>
        <v>5.3599999999999995E-2</v>
      </c>
      <c r="Z2671" s="14">
        <v>-2.8999999999999998E-3</v>
      </c>
      <c r="AA2671" s="16">
        <f t="shared" si="207"/>
        <v>0.16259999999999997</v>
      </c>
      <c r="AB2671" s="25">
        <f t="shared" si="208"/>
        <v>1.263405006102114E-2</v>
      </c>
      <c r="AC2671" s="23">
        <f t="shared" si="209"/>
        <v>2.5892853238810569E-2</v>
      </c>
    </row>
    <row r="2672" spans="1:29" x14ac:dyDescent="0.3">
      <c r="A2672" s="4" t="s">
        <v>225</v>
      </c>
      <c r="B2672" s="18">
        <v>45108</v>
      </c>
      <c r="C2672" s="4" t="s">
        <v>279</v>
      </c>
      <c r="D2672" s="4">
        <v>7</v>
      </c>
      <c r="E2672" s="15">
        <v>1741413.29</v>
      </c>
      <c r="F2672" s="19">
        <v>1</v>
      </c>
      <c r="G2672" s="20">
        <v>0</v>
      </c>
      <c r="H2672" s="4">
        <v>73.599999999999994</v>
      </c>
      <c r="I2672" s="4">
        <v>14</v>
      </c>
      <c r="J2672" s="4">
        <v>2</v>
      </c>
      <c r="K2672" s="21">
        <v>0.85050000000000003</v>
      </c>
      <c r="L2672" s="21">
        <v>5.5300000000000002E-2</v>
      </c>
      <c r="M2672" s="4">
        <v>0</v>
      </c>
      <c r="N2672" s="4">
        <v>0</v>
      </c>
      <c r="O2672" s="4">
        <v>0</v>
      </c>
      <c r="P2672" s="4">
        <v>96.9</v>
      </c>
      <c r="Q2672" s="15">
        <v>0</v>
      </c>
      <c r="R2672" s="15">
        <v>43629.78</v>
      </c>
      <c r="S2672" s="15">
        <v>10759.9</v>
      </c>
      <c r="T2672" s="15">
        <v>1944431.35</v>
      </c>
      <c r="U2672" s="22">
        <f t="shared" si="205"/>
        <v>1774283.1700000002</v>
      </c>
      <c r="V2672" s="23">
        <f t="shared" si="206"/>
        <v>8.7505367571861004E-2</v>
      </c>
      <c r="W2672" s="24">
        <f>Parametros!$B$4*H2672+Parametros!$B$5*K2672*100+Parametros!$B$6*P2672+Parametros!$B$7*(1-L2672)*100</f>
        <v>84.825500000000005</v>
      </c>
      <c r="X2672" s="16">
        <f>INDEX('Tasa Referencia'!$B$2:$B$37,MATCH(B2672,'Tasa Referencia'!$A$2:$A$37,0))</f>
        <v>0.1132</v>
      </c>
      <c r="Y2672" s="16">
        <f>INDEX('Catalogo Proveedores'!$N$2:$N$101,MATCH(A2672,'Catalogo Proveedores'!$A$2:$A$101,0))</f>
        <v>5.3599999999999995E-2</v>
      </c>
      <c r="Z2672" s="14">
        <v>4.4000000000000002E-4</v>
      </c>
      <c r="AA2672" s="16">
        <f t="shared" si="207"/>
        <v>0.16724</v>
      </c>
      <c r="AB2672" s="25">
        <f t="shared" si="208"/>
        <v>1.2970225369835164E-2</v>
      </c>
      <c r="AC2672" s="23">
        <f t="shared" si="209"/>
        <v>7.4535142202025839E-2</v>
      </c>
    </row>
    <row r="2673" spans="1:29" x14ac:dyDescent="0.3">
      <c r="A2673" s="4" t="s">
        <v>225</v>
      </c>
      <c r="B2673" s="18">
        <v>45139</v>
      </c>
      <c r="C2673" s="4" t="s">
        <v>279</v>
      </c>
      <c r="D2673" s="4">
        <v>8</v>
      </c>
      <c r="E2673" s="15">
        <v>1830459.63</v>
      </c>
      <c r="F2673" s="19">
        <v>1</v>
      </c>
      <c r="G2673" s="20">
        <v>0</v>
      </c>
      <c r="H2673" s="4">
        <v>72</v>
      </c>
      <c r="I2673" s="4">
        <v>13</v>
      </c>
      <c r="J2673" s="4">
        <v>2</v>
      </c>
      <c r="K2673" s="21">
        <v>0.85070000000000001</v>
      </c>
      <c r="L2673" s="21">
        <v>6.6500000000000004E-2</v>
      </c>
      <c r="M2673" s="4">
        <v>2</v>
      </c>
      <c r="N2673" s="4">
        <v>0</v>
      </c>
      <c r="O2673" s="4">
        <v>0</v>
      </c>
      <c r="P2673" s="4">
        <v>98</v>
      </c>
      <c r="Q2673" s="15">
        <v>14564.17</v>
      </c>
      <c r="R2673" s="15">
        <v>59542.44</v>
      </c>
      <c r="S2673" s="15">
        <v>13150.61</v>
      </c>
      <c r="T2673" s="15">
        <v>1864596.64</v>
      </c>
      <c r="U2673" s="22">
        <f t="shared" si="205"/>
        <v>1891415.6299999997</v>
      </c>
      <c r="V2673" s="23">
        <f t="shared" si="206"/>
        <v>-1.4383266291845168E-2</v>
      </c>
      <c r="W2673" s="24">
        <f>Parametros!$B$4*H2673+Parametros!$B$5*K2673*100+Parametros!$B$6*P2673+Parametros!$B$7*(1-L2673)*100</f>
        <v>84.323499999999996</v>
      </c>
      <c r="X2673" s="16">
        <f>INDEX('Tasa Referencia'!$B$2:$B$37,MATCH(B2673,'Tasa Referencia'!$A$2:$A$37,0))</f>
        <v>0.1124</v>
      </c>
      <c r="Y2673" s="16">
        <f>INDEX('Catalogo Proveedores'!$N$2:$N$101,MATCH(A2673,'Catalogo Proveedores'!$A$2:$A$101,0))</f>
        <v>5.3599999999999995E-2</v>
      </c>
      <c r="Z2673" s="14">
        <v>-5.0000000000000002E-5</v>
      </c>
      <c r="AA2673" s="16">
        <f t="shared" si="207"/>
        <v>0.16594999999999999</v>
      </c>
      <c r="AB2673" s="25">
        <f t="shared" si="208"/>
        <v>1.2876885956197848E-2</v>
      </c>
      <c r="AC2673" s="23">
        <f t="shared" si="209"/>
        <v>-2.7260152248043016E-2</v>
      </c>
    </row>
    <row r="2674" spans="1:29" x14ac:dyDescent="0.3">
      <c r="A2674" s="4" t="s">
        <v>225</v>
      </c>
      <c r="B2674" s="18">
        <v>45170</v>
      </c>
      <c r="C2674" s="4" t="s">
        <v>279</v>
      </c>
      <c r="D2674" s="4">
        <v>9</v>
      </c>
      <c r="E2674" s="15">
        <v>2035309.96</v>
      </c>
      <c r="F2674" s="19">
        <v>1.0468999999999999</v>
      </c>
      <c r="G2674" s="20">
        <v>4.6899999999999997E-2</v>
      </c>
      <c r="H2674" s="4">
        <v>73.7</v>
      </c>
      <c r="I2674" s="4">
        <v>7</v>
      </c>
      <c r="J2674" s="4">
        <v>1</v>
      </c>
      <c r="K2674" s="21">
        <v>0.91869999999999996</v>
      </c>
      <c r="L2674" s="21">
        <v>0.154</v>
      </c>
      <c r="M2674" s="4">
        <v>0</v>
      </c>
      <c r="N2674" s="4">
        <v>0</v>
      </c>
      <c r="O2674" s="4">
        <v>0</v>
      </c>
      <c r="P2674" s="4">
        <v>93.4</v>
      </c>
      <c r="Q2674" s="15">
        <v>0</v>
      </c>
      <c r="R2674" s="15">
        <v>187769.82</v>
      </c>
      <c r="S2674" s="15">
        <v>29421.88</v>
      </c>
      <c r="T2674" s="15">
        <v>2184163.9500000002</v>
      </c>
      <c r="U2674" s="22">
        <f t="shared" si="205"/>
        <v>2193657.9</v>
      </c>
      <c r="V2674" s="23">
        <f t="shared" si="206"/>
        <v>-4.3467204007280316E-3</v>
      </c>
      <c r="W2674" s="24">
        <f>Parametros!$B$4*H2674+Parametros!$B$5*K2674*100+Parametros!$B$6*P2674+Parametros!$B$7*(1-L2674)*100</f>
        <v>84.725999999999999</v>
      </c>
      <c r="X2674" s="16">
        <f>INDEX('Tasa Referencia'!$B$2:$B$37,MATCH(B2674,'Tasa Referencia'!$A$2:$A$37,0))</f>
        <v>0.1134</v>
      </c>
      <c r="Y2674" s="16">
        <f>INDEX('Catalogo Proveedores'!$N$2:$N$101,MATCH(A2674,'Catalogo Proveedores'!$A$2:$A$101,0))</f>
        <v>5.3599999999999995E-2</v>
      </c>
      <c r="Z2674" s="14">
        <v>2.5600000000000002E-3</v>
      </c>
      <c r="AA2674" s="16">
        <f t="shared" si="207"/>
        <v>0.16955999999999999</v>
      </c>
      <c r="AB2674" s="25">
        <f t="shared" si="208"/>
        <v>1.3137853903071317E-2</v>
      </c>
      <c r="AC2674" s="23">
        <f t="shared" si="209"/>
        <v>-1.748457430379935E-2</v>
      </c>
    </row>
    <row r="2675" spans="1:29" x14ac:dyDescent="0.3">
      <c r="A2675" s="4" t="s">
        <v>225</v>
      </c>
      <c r="B2675" s="18">
        <v>45200</v>
      </c>
      <c r="C2675" s="4" t="s">
        <v>279</v>
      </c>
      <c r="D2675" s="4">
        <v>10</v>
      </c>
      <c r="E2675" s="15">
        <v>1901233.02</v>
      </c>
      <c r="F2675" s="19">
        <v>1.0468999999999999</v>
      </c>
      <c r="G2675" s="20">
        <v>0</v>
      </c>
      <c r="H2675" s="4">
        <v>72.099999999999994</v>
      </c>
      <c r="I2675" s="4">
        <v>10</v>
      </c>
      <c r="J2675" s="4">
        <v>1</v>
      </c>
      <c r="K2675" s="21">
        <v>0.85160000000000002</v>
      </c>
      <c r="L2675" s="21">
        <v>0.1593</v>
      </c>
      <c r="M2675" s="4">
        <v>3</v>
      </c>
      <c r="N2675" s="4">
        <v>1</v>
      </c>
      <c r="O2675" s="4">
        <v>2.9</v>
      </c>
      <c r="P2675" s="4">
        <v>92.9</v>
      </c>
      <c r="Q2675" s="15">
        <v>156502.49</v>
      </c>
      <c r="R2675" s="15">
        <v>100147.77</v>
      </c>
      <c r="S2675" s="15">
        <v>28406.44</v>
      </c>
      <c r="T2675" s="15">
        <v>2209862.36</v>
      </c>
      <c r="U2675" s="22">
        <f t="shared" si="205"/>
        <v>2129476.84</v>
      </c>
      <c r="V2675" s="23">
        <f t="shared" si="206"/>
        <v>3.6375803966361066E-2</v>
      </c>
      <c r="W2675" s="24">
        <f>Parametros!$B$4*H2675+Parametros!$B$5*K2675*100+Parametros!$B$6*P2675+Parametros!$B$7*(1-L2675)*100</f>
        <v>81.973500000000001</v>
      </c>
      <c r="X2675" s="16">
        <f>INDEX('Tasa Referencia'!$B$2:$B$37,MATCH(B2675,'Tasa Referencia'!$A$2:$A$37,0))</f>
        <v>0.1103</v>
      </c>
      <c r="Y2675" s="16">
        <f>INDEX('Catalogo Proveedores'!$N$2:$N$101,MATCH(A2675,'Catalogo Proveedores'!$A$2:$A$101,0))</f>
        <v>5.3599999999999995E-2</v>
      </c>
      <c r="Z2675" s="14">
        <v>2.2599999999999999E-3</v>
      </c>
      <c r="AA2675" s="16">
        <f t="shared" si="207"/>
        <v>0.16616</v>
      </c>
      <c r="AB2675" s="25">
        <f t="shared" si="208"/>
        <v>1.2892087193328683E-2</v>
      </c>
      <c r="AC2675" s="23">
        <f t="shared" si="209"/>
        <v>2.3483716773032383E-2</v>
      </c>
    </row>
    <row r="2676" spans="1:29" x14ac:dyDescent="0.3">
      <c r="A2676" s="4" t="s">
        <v>225</v>
      </c>
      <c r="B2676" s="18">
        <v>45231</v>
      </c>
      <c r="C2676" s="4" t="s">
        <v>279</v>
      </c>
      <c r="D2676" s="4">
        <v>11</v>
      </c>
      <c r="E2676" s="15">
        <v>1717081.87</v>
      </c>
      <c r="F2676" s="19">
        <v>1.0468999999999999</v>
      </c>
      <c r="G2676" s="20">
        <v>0</v>
      </c>
      <c r="H2676" s="4">
        <v>74.400000000000006</v>
      </c>
      <c r="I2676" s="4">
        <v>10</v>
      </c>
      <c r="J2676" s="4">
        <v>1</v>
      </c>
      <c r="K2676" s="21">
        <v>0.88019999999999998</v>
      </c>
      <c r="L2676" s="21">
        <v>0.1249</v>
      </c>
      <c r="M2676" s="4">
        <v>1</v>
      </c>
      <c r="N2676" s="4">
        <v>0</v>
      </c>
      <c r="O2676" s="4">
        <v>0</v>
      </c>
      <c r="P2676" s="4">
        <v>97.9</v>
      </c>
      <c r="Q2676" s="15">
        <v>15314.29</v>
      </c>
      <c r="R2676" s="15">
        <v>68238.13</v>
      </c>
      <c r="S2676" s="15">
        <v>20338.14</v>
      </c>
      <c r="T2676" s="15">
        <v>1852187.93</v>
      </c>
      <c r="U2676" s="22">
        <f t="shared" si="205"/>
        <v>1780296.1500000001</v>
      </c>
      <c r="V2676" s="23">
        <f t="shared" si="206"/>
        <v>3.8814517056052621E-2</v>
      </c>
      <c r="W2676" s="24">
        <f>Parametros!$B$4*H2676+Parametros!$B$5*K2676*100+Parametros!$B$6*P2676+Parametros!$B$7*(1-L2676)*100</f>
        <v>85.152500000000003</v>
      </c>
      <c r="X2676" s="16">
        <f>INDEX('Tasa Referencia'!$B$2:$B$37,MATCH(B2676,'Tasa Referencia'!$A$2:$A$37,0))</f>
        <v>0.1144</v>
      </c>
      <c r="Y2676" s="16">
        <f>INDEX('Catalogo Proveedores'!$N$2:$N$101,MATCH(A2676,'Catalogo Proveedores'!$A$2:$A$101,0))</f>
        <v>5.3599999999999995E-2</v>
      </c>
      <c r="Z2676" s="14">
        <v>1.17E-3</v>
      </c>
      <c r="AA2676" s="16">
        <f t="shared" si="207"/>
        <v>0.16916999999999999</v>
      </c>
      <c r="AB2676" s="25">
        <f t="shared" si="208"/>
        <v>1.3109696293604811E-2</v>
      </c>
      <c r="AC2676" s="23">
        <f t="shared" si="209"/>
        <v>2.570482076244781E-2</v>
      </c>
    </row>
    <row r="2677" spans="1:29" x14ac:dyDescent="0.3">
      <c r="A2677" s="4" t="s">
        <v>225</v>
      </c>
      <c r="B2677" s="18">
        <v>45261</v>
      </c>
      <c r="C2677" s="4" t="s">
        <v>279</v>
      </c>
      <c r="D2677" s="4">
        <v>12</v>
      </c>
      <c r="E2677" s="15">
        <v>1599318.23</v>
      </c>
      <c r="F2677" s="19">
        <v>1.0468999999999999</v>
      </c>
      <c r="G2677" s="20">
        <v>0</v>
      </c>
      <c r="H2677" s="4">
        <v>77.8</v>
      </c>
      <c r="I2677" s="4">
        <v>8</v>
      </c>
      <c r="J2677" s="4">
        <v>1</v>
      </c>
      <c r="K2677" s="21">
        <v>0.92779999999999996</v>
      </c>
      <c r="L2677" s="21">
        <v>8.5300000000000001E-2</v>
      </c>
      <c r="M2677" s="4">
        <v>1</v>
      </c>
      <c r="N2677" s="4">
        <v>0</v>
      </c>
      <c r="O2677" s="4">
        <v>0</v>
      </c>
      <c r="P2677" s="4">
        <v>99.5</v>
      </c>
      <c r="Q2677" s="15">
        <v>6747.53</v>
      </c>
      <c r="R2677" s="15">
        <v>86162.6</v>
      </c>
      <c r="S2677" s="15">
        <v>13238.3</v>
      </c>
      <c r="T2677" s="15">
        <v>1693143.51</v>
      </c>
      <c r="U2677" s="22">
        <f t="shared" si="205"/>
        <v>1678990.06</v>
      </c>
      <c r="V2677" s="23">
        <f t="shared" si="206"/>
        <v>8.3592736920451317E-3</v>
      </c>
      <c r="W2677" s="24">
        <f>Parametros!$B$4*H2677+Parametros!$B$5*K2677*100+Parametros!$B$6*P2677+Parametros!$B$7*(1-L2677)*100</f>
        <v>88.6845</v>
      </c>
      <c r="X2677" s="16">
        <f>INDEX('Tasa Referencia'!$B$2:$B$37,MATCH(B2677,'Tasa Referencia'!$A$2:$A$37,0))</f>
        <v>0.1124</v>
      </c>
      <c r="Y2677" s="16">
        <f>INDEX('Catalogo Proveedores'!$N$2:$N$101,MATCH(A2677,'Catalogo Proveedores'!$A$2:$A$101,0))</f>
        <v>5.3599999999999995E-2</v>
      </c>
      <c r="Z2677" s="14">
        <v>6.9300000000000004E-3</v>
      </c>
      <c r="AA2677" s="16">
        <f t="shared" si="207"/>
        <v>0.17292999999999997</v>
      </c>
      <c r="AB2677" s="25">
        <f t="shared" si="208"/>
        <v>1.3380806650109101E-2</v>
      </c>
      <c r="AC2677" s="23">
        <f t="shared" si="209"/>
        <v>-5.0215329580639689E-3</v>
      </c>
    </row>
    <row r="2678" spans="1:29" x14ac:dyDescent="0.3">
      <c r="A2678" s="4" t="s">
        <v>225</v>
      </c>
      <c r="B2678" s="18">
        <v>45292</v>
      </c>
      <c r="C2678" s="4" t="s">
        <v>281</v>
      </c>
      <c r="D2678" s="4">
        <v>1</v>
      </c>
      <c r="E2678" s="15">
        <v>1682259.35</v>
      </c>
      <c r="F2678" s="19">
        <v>1.0468999999999999</v>
      </c>
      <c r="G2678" s="20">
        <v>0</v>
      </c>
      <c r="H2678" s="4">
        <v>80.5</v>
      </c>
      <c r="I2678" s="4">
        <v>7</v>
      </c>
      <c r="J2678" s="4">
        <v>1</v>
      </c>
      <c r="K2678" s="21">
        <v>0.87480000000000002</v>
      </c>
      <c r="L2678" s="21">
        <v>4.7E-2</v>
      </c>
      <c r="M2678" s="4">
        <v>1</v>
      </c>
      <c r="N2678" s="4">
        <v>0</v>
      </c>
      <c r="O2678" s="4">
        <v>0</v>
      </c>
      <c r="P2678" s="4">
        <v>93.2</v>
      </c>
      <c r="Q2678" s="15">
        <v>14132.25</v>
      </c>
      <c r="R2678" s="15">
        <v>49857.22</v>
      </c>
      <c r="S2678" s="15">
        <v>8120.79</v>
      </c>
      <c r="T2678" s="15">
        <v>1792996.77</v>
      </c>
      <c r="U2678" s="22">
        <f t="shared" si="205"/>
        <v>1738128.03</v>
      </c>
      <c r="V2678" s="23">
        <f t="shared" si="206"/>
        <v>3.0601694837408988E-2</v>
      </c>
      <c r="W2678" s="24">
        <f>Parametros!$B$4*H2678+Parametros!$B$5*K2678*100+Parametros!$B$6*P2678+Parametros!$B$7*(1-L2678)*100</f>
        <v>87.353999999999999</v>
      </c>
      <c r="X2678" s="16">
        <f>INDEX('Tasa Referencia'!$B$2:$B$37,MATCH(B2678,'Tasa Referencia'!$A$2:$A$37,0))</f>
        <v>0.1133</v>
      </c>
      <c r="Y2678" s="16">
        <f>INDEX('Catalogo Proveedores'!$N$2:$N$101,MATCH(A2678,'Catalogo Proveedores'!$A$2:$A$101,0))</f>
        <v>5.3599999999999995E-2</v>
      </c>
      <c r="Z2678" s="14">
        <v>5.2900000000000004E-3</v>
      </c>
      <c r="AA2678" s="16">
        <f t="shared" si="207"/>
        <v>0.17218999999999998</v>
      </c>
      <c r="AB2678" s="25">
        <f t="shared" si="208"/>
        <v>1.332751285256828E-2</v>
      </c>
      <c r="AC2678" s="23">
        <f t="shared" si="209"/>
        <v>1.7274181984840709E-2</v>
      </c>
    </row>
    <row r="2679" spans="1:29" x14ac:dyDescent="0.3">
      <c r="A2679" s="4" t="s">
        <v>225</v>
      </c>
      <c r="B2679" s="18">
        <v>45323</v>
      </c>
      <c r="C2679" s="4" t="s">
        <v>281</v>
      </c>
      <c r="D2679" s="4">
        <v>2</v>
      </c>
      <c r="E2679" s="15">
        <v>1766158.72</v>
      </c>
      <c r="F2679" s="19">
        <v>1.0468999999999999</v>
      </c>
      <c r="G2679" s="20">
        <v>0</v>
      </c>
      <c r="H2679" s="4">
        <v>82.7</v>
      </c>
      <c r="I2679" s="4">
        <v>10</v>
      </c>
      <c r="J2679" s="4">
        <v>1</v>
      </c>
      <c r="K2679" s="21">
        <v>0.85160000000000002</v>
      </c>
      <c r="L2679" s="21">
        <v>6.8500000000000005E-2</v>
      </c>
      <c r="M2679" s="4">
        <v>0</v>
      </c>
      <c r="N2679" s="4">
        <v>0</v>
      </c>
      <c r="O2679" s="4">
        <v>0</v>
      </c>
      <c r="P2679" s="4">
        <v>98.1</v>
      </c>
      <c r="Q2679" s="15">
        <v>0</v>
      </c>
      <c r="R2679" s="15">
        <v>81325.14</v>
      </c>
      <c r="S2679" s="15">
        <v>11946.53</v>
      </c>
      <c r="T2679" s="15">
        <v>1891480.82</v>
      </c>
      <c r="U2679" s="22">
        <f t="shared" si="205"/>
        <v>1835537.3299999998</v>
      </c>
      <c r="V2679" s="23">
        <f t="shared" si="206"/>
        <v>2.9576556848194855E-2</v>
      </c>
      <c r="W2679" s="24">
        <f>Parametros!$B$4*H2679+Parametros!$B$5*K2679*100+Parametros!$B$6*P2679+Parametros!$B$7*(1-L2679)*100</f>
        <v>88.085499999999996</v>
      </c>
      <c r="X2679" s="16">
        <f>INDEX('Tasa Referencia'!$B$2:$B$37,MATCH(B2679,'Tasa Referencia'!$A$2:$A$37,0))</f>
        <v>0.1123</v>
      </c>
      <c r="Y2679" s="16">
        <f>INDEX('Catalogo Proveedores'!$N$2:$N$101,MATCH(A2679,'Catalogo Proveedores'!$A$2:$A$101,0))</f>
        <v>5.3599999999999995E-2</v>
      </c>
      <c r="Z2679" s="14">
        <v>1.3500000000000001E-3</v>
      </c>
      <c r="AA2679" s="16">
        <f t="shared" si="207"/>
        <v>0.16724999999999998</v>
      </c>
      <c r="AB2679" s="25">
        <f t="shared" si="208"/>
        <v>1.2970948561757734E-2</v>
      </c>
      <c r="AC2679" s="23">
        <f t="shared" si="209"/>
        <v>1.6605608286437121E-2</v>
      </c>
    </row>
    <row r="2680" spans="1:29" x14ac:dyDescent="0.3">
      <c r="A2680" s="4" t="s">
        <v>225</v>
      </c>
      <c r="B2680" s="18">
        <v>45352</v>
      </c>
      <c r="C2680" s="4" t="s">
        <v>281</v>
      </c>
      <c r="D2680" s="4">
        <v>3</v>
      </c>
      <c r="E2680" s="15">
        <v>1703978.67</v>
      </c>
      <c r="F2680" s="19">
        <v>1.0468999999999999</v>
      </c>
      <c r="G2680" s="20">
        <v>0</v>
      </c>
      <c r="H2680" s="4">
        <v>84.3</v>
      </c>
      <c r="I2680" s="4">
        <v>11</v>
      </c>
      <c r="J2680" s="4">
        <v>1</v>
      </c>
      <c r="K2680" s="21">
        <v>0.91059999999999997</v>
      </c>
      <c r="L2680" s="21">
        <v>6.8000000000000005E-2</v>
      </c>
      <c r="M2680" s="4">
        <v>2</v>
      </c>
      <c r="N2680" s="4">
        <v>0</v>
      </c>
      <c r="O2680" s="4">
        <v>0</v>
      </c>
      <c r="P2680" s="4">
        <v>99.7</v>
      </c>
      <c r="Q2680" s="15">
        <v>17158.57</v>
      </c>
      <c r="R2680" s="15">
        <v>36469.370000000003</v>
      </c>
      <c r="S2680" s="15">
        <v>11445.61</v>
      </c>
      <c r="T2680" s="15">
        <v>1880788.68</v>
      </c>
      <c r="U2680" s="22">
        <f t="shared" si="205"/>
        <v>1746161</v>
      </c>
      <c r="V2680" s="23">
        <f t="shared" si="206"/>
        <v>7.1580439329313669E-2</v>
      </c>
      <c r="W2680" s="24">
        <f>Parametros!$B$4*H2680+Parametros!$B$5*K2680*100+Parametros!$B$6*P2680+Parametros!$B$7*(1-L2680)*100</f>
        <v>90.742999999999995</v>
      </c>
      <c r="X2680" s="16">
        <f>INDEX('Tasa Referencia'!$B$2:$B$37,MATCH(B2680,'Tasa Referencia'!$A$2:$A$37,0))</f>
        <v>0.1101</v>
      </c>
      <c r="Y2680" s="16">
        <f>INDEX('Catalogo Proveedores'!$N$2:$N$101,MATCH(A2680,'Catalogo Proveedores'!$A$2:$A$101,0))</f>
        <v>5.3599999999999995E-2</v>
      </c>
      <c r="Z2680" s="14">
        <v>5.9999999999999995E-4</v>
      </c>
      <c r="AA2680" s="16">
        <f t="shared" si="207"/>
        <v>0.1643</v>
      </c>
      <c r="AB2680" s="25">
        <f t="shared" si="208"/>
        <v>1.2757360259350037E-2</v>
      </c>
      <c r="AC2680" s="23">
        <f t="shared" si="209"/>
        <v>5.8823079069963632E-2</v>
      </c>
    </row>
    <row r="2681" spans="1:29" x14ac:dyDescent="0.3">
      <c r="A2681" s="4" t="s">
        <v>225</v>
      </c>
      <c r="B2681" s="18">
        <v>45383</v>
      </c>
      <c r="C2681" s="4" t="s">
        <v>281</v>
      </c>
      <c r="D2681" s="4">
        <v>4</v>
      </c>
      <c r="E2681" s="15">
        <v>1734635.97</v>
      </c>
      <c r="F2681" s="19">
        <v>1.0468999999999999</v>
      </c>
      <c r="G2681" s="20">
        <v>0</v>
      </c>
      <c r="H2681" s="4">
        <v>83.4</v>
      </c>
      <c r="I2681" s="4">
        <v>10</v>
      </c>
      <c r="J2681" s="4">
        <v>2</v>
      </c>
      <c r="K2681" s="21">
        <v>0.84709999999999996</v>
      </c>
      <c r="L2681" s="21">
        <v>4.6600000000000003E-2</v>
      </c>
      <c r="M2681" s="4">
        <v>0</v>
      </c>
      <c r="N2681" s="4">
        <v>0</v>
      </c>
      <c r="O2681" s="4">
        <v>0</v>
      </c>
      <c r="P2681" s="4">
        <v>87.7</v>
      </c>
      <c r="Q2681" s="15">
        <v>0</v>
      </c>
      <c r="R2681" s="15">
        <v>55427.96</v>
      </c>
      <c r="S2681" s="15">
        <v>9354.7199999999993</v>
      </c>
      <c r="T2681" s="15">
        <v>1904714.82</v>
      </c>
      <c r="U2681" s="22">
        <f t="shared" si="205"/>
        <v>1780709.21</v>
      </c>
      <c r="V2681" s="23">
        <f t="shared" si="206"/>
        <v>6.510455460203754E-2</v>
      </c>
      <c r="W2681" s="24">
        <f>Parametros!$B$4*H2681+Parametros!$B$5*K2681*100+Parametros!$B$6*P2681+Parametros!$B$7*(1-L2681)*100</f>
        <v>86.444000000000003</v>
      </c>
      <c r="X2681" s="16">
        <f>INDEX('Tasa Referencia'!$B$2:$B$37,MATCH(B2681,'Tasa Referencia'!$A$2:$A$37,0))</f>
        <v>0.10920000000000001</v>
      </c>
      <c r="Y2681" s="16">
        <f>INDEX('Catalogo Proveedores'!$N$2:$N$101,MATCH(A2681,'Catalogo Proveedores'!$A$2:$A$101,0))</f>
        <v>5.3599999999999995E-2</v>
      </c>
      <c r="Z2681" s="14">
        <v>2.3600000000000001E-3</v>
      </c>
      <c r="AA2681" s="16">
        <f t="shared" si="207"/>
        <v>0.16516</v>
      </c>
      <c r="AB2681" s="25">
        <f t="shared" si="208"/>
        <v>1.2819677861261258E-2</v>
      </c>
      <c r="AC2681" s="23">
        <f t="shared" si="209"/>
        <v>5.2284876740776282E-2</v>
      </c>
    </row>
    <row r="2682" spans="1:29" x14ac:dyDescent="0.3">
      <c r="A2682" s="4" t="s">
        <v>225</v>
      </c>
      <c r="B2682" s="18">
        <v>45413</v>
      </c>
      <c r="C2682" s="4" t="s">
        <v>281</v>
      </c>
      <c r="D2682" s="4">
        <v>5</v>
      </c>
      <c r="E2682" s="15">
        <v>2062212.27</v>
      </c>
      <c r="F2682" s="19">
        <v>1.0601</v>
      </c>
      <c r="G2682" s="20">
        <v>1.26E-2</v>
      </c>
      <c r="H2682" s="4">
        <v>88.6</v>
      </c>
      <c r="I2682" s="4">
        <v>11</v>
      </c>
      <c r="J2682" s="4">
        <v>2</v>
      </c>
      <c r="K2682" s="21">
        <v>0.82079999999999997</v>
      </c>
      <c r="L2682" s="21">
        <v>5.1799999999999999E-2</v>
      </c>
      <c r="M2682" s="4">
        <v>0</v>
      </c>
      <c r="N2682" s="4">
        <v>0</v>
      </c>
      <c r="O2682" s="4">
        <v>0</v>
      </c>
      <c r="P2682" s="4">
        <v>90.5</v>
      </c>
      <c r="Q2682" s="15">
        <v>0</v>
      </c>
      <c r="R2682" s="15">
        <v>37746.15</v>
      </c>
      <c r="S2682" s="15">
        <v>12083.43</v>
      </c>
      <c r="T2682" s="15">
        <v>2190267.88</v>
      </c>
      <c r="U2682" s="22">
        <f t="shared" si="205"/>
        <v>2087874.99</v>
      </c>
      <c r="V2682" s="23">
        <f t="shared" si="206"/>
        <v>4.6749025968458209E-2</v>
      </c>
      <c r="W2682" s="24">
        <f>Parametros!$B$4*H2682+Parametros!$B$5*K2682*100+Parametros!$B$6*P2682+Parametros!$B$7*(1-L2682)*100</f>
        <v>87.956999999999994</v>
      </c>
      <c r="X2682" s="16">
        <f>INDEX('Tasa Referencia'!$B$2:$B$37,MATCH(B2682,'Tasa Referencia'!$A$2:$A$37,0))</f>
        <v>0.1077</v>
      </c>
      <c r="Y2682" s="16">
        <f>INDEX('Catalogo Proveedores'!$N$2:$N$101,MATCH(A2682,'Catalogo Proveedores'!$A$2:$A$101,0))</f>
        <v>5.3599999999999995E-2</v>
      </c>
      <c r="Z2682" s="14">
        <v>2.2000000000000001E-4</v>
      </c>
      <c r="AA2682" s="16">
        <f t="shared" si="207"/>
        <v>0.16152</v>
      </c>
      <c r="AB2682" s="25">
        <f t="shared" si="208"/>
        <v>1.2555625933236225E-2</v>
      </c>
      <c r="AC2682" s="23">
        <f t="shared" si="209"/>
        <v>3.4193400035221984E-2</v>
      </c>
    </row>
    <row r="2683" spans="1:29" x14ac:dyDescent="0.3">
      <c r="A2683" s="4" t="s">
        <v>225</v>
      </c>
      <c r="B2683" s="18">
        <v>45444</v>
      </c>
      <c r="C2683" s="4" t="s">
        <v>281</v>
      </c>
      <c r="D2683" s="4">
        <v>6</v>
      </c>
      <c r="E2683" s="15">
        <v>2009268.44</v>
      </c>
      <c r="F2683" s="19">
        <v>1.0601</v>
      </c>
      <c r="G2683" s="20">
        <v>0</v>
      </c>
      <c r="H2683" s="4">
        <v>88.3</v>
      </c>
      <c r="I2683" s="4">
        <v>7</v>
      </c>
      <c r="J2683" s="4">
        <v>1</v>
      </c>
      <c r="K2683" s="21">
        <v>0.82130000000000003</v>
      </c>
      <c r="L2683" s="21">
        <v>4.4200000000000003E-2</v>
      </c>
      <c r="M2683" s="4">
        <v>2</v>
      </c>
      <c r="N2683" s="4">
        <v>0</v>
      </c>
      <c r="O2683" s="4">
        <v>0</v>
      </c>
      <c r="P2683" s="4">
        <v>99.2</v>
      </c>
      <c r="Q2683" s="15">
        <v>15131.95</v>
      </c>
      <c r="R2683" s="15">
        <v>48072.86</v>
      </c>
      <c r="S2683" s="15">
        <v>9200.4</v>
      </c>
      <c r="T2683" s="15">
        <v>2322317.46</v>
      </c>
      <c r="U2683" s="22">
        <f t="shared" si="205"/>
        <v>2063272.85</v>
      </c>
      <c r="V2683" s="23">
        <f t="shared" si="206"/>
        <v>0.11154573587023708</v>
      </c>
      <c r="W2683" s="24">
        <f>Parametros!$B$4*H2683+Parametros!$B$5*K2683*100+Parametros!$B$6*P2683+Parametros!$B$7*(1-L2683)*100</f>
        <v>89.721000000000004</v>
      </c>
      <c r="X2683" s="16">
        <f>INDEX('Tasa Referencia'!$B$2:$B$37,MATCH(B2683,'Tasa Referencia'!$A$2:$A$37,0))</f>
        <v>0.1045</v>
      </c>
      <c r="Y2683" s="16">
        <f>INDEX('Catalogo Proveedores'!$N$2:$N$101,MATCH(A2683,'Catalogo Proveedores'!$A$2:$A$101,0))</f>
        <v>5.3599999999999995E-2</v>
      </c>
      <c r="Z2683" s="14">
        <v>-3.1099999999999999E-3</v>
      </c>
      <c r="AA2683" s="16">
        <f t="shared" si="207"/>
        <v>0.15498999999999999</v>
      </c>
      <c r="AB2683" s="25">
        <f t="shared" si="208"/>
        <v>1.2080021627837167E-2</v>
      </c>
      <c r="AC2683" s="23">
        <f t="shared" si="209"/>
        <v>9.9465714242399916E-2</v>
      </c>
    </row>
    <row r="2684" spans="1:29" x14ac:dyDescent="0.3">
      <c r="A2684" s="4" t="s">
        <v>225</v>
      </c>
      <c r="B2684" s="18">
        <v>45474</v>
      </c>
      <c r="C2684" s="4" t="s">
        <v>281</v>
      </c>
      <c r="D2684" s="4">
        <v>7</v>
      </c>
      <c r="E2684" s="15">
        <v>1945324.8</v>
      </c>
      <c r="F2684" s="19">
        <v>1.0601</v>
      </c>
      <c r="G2684" s="20">
        <v>0</v>
      </c>
      <c r="H2684" s="4">
        <v>88.1</v>
      </c>
      <c r="I2684" s="4">
        <v>5</v>
      </c>
      <c r="J2684" s="4">
        <v>1</v>
      </c>
      <c r="K2684" s="21">
        <v>0.88549999999999995</v>
      </c>
      <c r="L2684" s="21">
        <v>3.6400000000000002E-2</v>
      </c>
      <c r="M2684" s="4">
        <v>0</v>
      </c>
      <c r="N2684" s="4">
        <v>0</v>
      </c>
      <c r="O2684" s="4">
        <v>0</v>
      </c>
      <c r="P2684" s="4">
        <v>95.9</v>
      </c>
      <c r="Q2684" s="15">
        <v>0</v>
      </c>
      <c r="R2684" s="15">
        <v>39167.06</v>
      </c>
      <c r="S2684" s="15">
        <v>7543.36</v>
      </c>
      <c r="T2684" s="15">
        <v>2267430.35</v>
      </c>
      <c r="U2684" s="22">
        <f t="shared" si="205"/>
        <v>1976948.5</v>
      </c>
      <c r="V2684" s="23">
        <f t="shared" si="206"/>
        <v>0.12811059444449974</v>
      </c>
      <c r="W2684" s="24">
        <f>Parametros!$B$4*H2684+Parametros!$B$5*K2684*100+Parametros!$B$6*P2684+Parametros!$B$7*(1-L2684)*100</f>
        <v>91.033999999999992</v>
      </c>
      <c r="X2684" s="16">
        <f>INDEX('Tasa Referencia'!$B$2:$B$37,MATCH(B2684,'Tasa Referencia'!$A$2:$A$37,0))</f>
        <v>0.1027</v>
      </c>
      <c r="Y2684" s="16">
        <f>INDEX('Catalogo Proveedores'!$N$2:$N$101,MATCH(A2684,'Catalogo Proveedores'!$A$2:$A$101,0))</f>
        <v>5.3599999999999995E-2</v>
      </c>
      <c r="Z2684" s="14">
        <v>-2.5699999999999998E-3</v>
      </c>
      <c r="AA2684" s="16">
        <f t="shared" si="207"/>
        <v>0.15373000000000001</v>
      </c>
      <c r="AB2684" s="25">
        <f t="shared" si="208"/>
        <v>1.1987967520013632E-2</v>
      </c>
      <c r="AC2684" s="23">
        <f t="shared" si="209"/>
        <v>0.11612262692448611</v>
      </c>
    </row>
    <row r="2685" spans="1:29" x14ac:dyDescent="0.3">
      <c r="A2685" s="4" t="s">
        <v>225</v>
      </c>
      <c r="B2685" s="18">
        <v>45505</v>
      </c>
      <c r="C2685" s="4" t="s">
        <v>281</v>
      </c>
      <c r="D2685" s="4">
        <v>8</v>
      </c>
      <c r="E2685" s="15">
        <v>1845988.84</v>
      </c>
      <c r="F2685" s="19">
        <v>1.0601</v>
      </c>
      <c r="G2685" s="20">
        <v>0</v>
      </c>
      <c r="H2685" s="4">
        <v>84</v>
      </c>
      <c r="I2685" s="4">
        <v>8</v>
      </c>
      <c r="J2685" s="4">
        <v>2</v>
      </c>
      <c r="K2685" s="21">
        <v>0.75600000000000001</v>
      </c>
      <c r="L2685" s="21">
        <v>3.5900000000000001E-2</v>
      </c>
      <c r="M2685" s="4">
        <v>0</v>
      </c>
      <c r="N2685" s="4">
        <v>1</v>
      </c>
      <c r="O2685" s="4">
        <v>56.5</v>
      </c>
      <c r="P2685" s="4">
        <v>97.7</v>
      </c>
      <c r="Q2685" s="15">
        <v>540681.4</v>
      </c>
      <c r="R2685" s="15">
        <v>41889.64</v>
      </c>
      <c r="S2685" s="15">
        <v>8176.9</v>
      </c>
      <c r="T2685" s="15">
        <v>1816313.89</v>
      </c>
      <c r="U2685" s="22">
        <f t="shared" si="205"/>
        <v>2420382.9800000004</v>
      </c>
      <c r="V2685" s="23">
        <f t="shared" si="206"/>
        <v>-0.33257967872502509</v>
      </c>
      <c r="W2685" s="24">
        <f>Parametros!$B$4*H2685+Parametros!$B$5*K2685*100+Parametros!$B$6*P2685+Parametros!$B$7*(1-L2685)*100</f>
        <v>86.081500000000005</v>
      </c>
      <c r="X2685" s="16">
        <f>INDEX('Tasa Referencia'!$B$2:$B$37,MATCH(B2685,'Tasa Referencia'!$A$2:$A$37,0))</f>
        <v>0.1017</v>
      </c>
      <c r="Y2685" s="16">
        <f>INDEX('Catalogo Proveedores'!$N$2:$N$101,MATCH(A2685,'Catalogo Proveedores'!$A$2:$A$101,0))</f>
        <v>5.3599999999999995E-2</v>
      </c>
      <c r="Z2685" s="14">
        <v>-1.0399999999999999E-3</v>
      </c>
      <c r="AA2685" s="16">
        <f t="shared" si="207"/>
        <v>0.15425999999999998</v>
      </c>
      <c r="AB2685" s="25">
        <f t="shared" si="208"/>
        <v>1.2026699916040329E-2</v>
      </c>
      <c r="AC2685" s="23">
        <f t="shared" si="209"/>
        <v>-0.34460637864106541</v>
      </c>
    </row>
    <row r="2686" spans="1:29" x14ac:dyDescent="0.3">
      <c r="A2686" s="4" t="s">
        <v>225</v>
      </c>
      <c r="B2686" s="18">
        <v>45536</v>
      </c>
      <c r="C2686" s="4" t="s">
        <v>281</v>
      </c>
      <c r="D2686" s="4">
        <v>9</v>
      </c>
      <c r="E2686" s="15">
        <v>1887615.6</v>
      </c>
      <c r="F2686" s="19">
        <v>1.1234</v>
      </c>
      <c r="G2686" s="20">
        <v>5.9700000000000003E-2</v>
      </c>
      <c r="H2686" s="4">
        <v>83.9</v>
      </c>
      <c r="I2686" s="4">
        <v>11</v>
      </c>
      <c r="J2686" s="4">
        <v>2</v>
      </c>
      <c r="K2686" s="21">
        <v>0.83930000000000005</v>
      </c>
      <c r="L2686" s="21">
        <v>7.7799999999999994E-2</v>
      </c>
      <c r="M2686" s="4">
        <v>1</v>
      </c>
      <c r="N2686" s="4">
        <v>0</v>
      </c>
      <c r="O2686" s="4">
        <v>0</v>
      </c>
      <c r="P2686" s="4">
        <v>98.1</v>
      </c>
      <c r="Q2686" s="15">
        <v>7770.83</v>
      </c>
      <c r="R2686" s="15">
        <v>46419.89</v>
      </c>
      <c r="S2686" s="15">
        <v>15474.71</v>
      </c>
      <c r="T2686" s="15">
        <v>1974782.49</v>
      </c>
      <c r="U2686" s="22">
        <f t="shared" si="205"/>
        <v>1926331.61</v>
      </c>
      <c r="V2686" s="23">
        <f t="shared" si="206"/>
        <v>2.453479319638888E-2</v>
      </c>
      <c r="W2686" s="24">
        <f>Parametros!$B$4*H2686+Parametros!$B$5*K2686*100+Parametros!$B$6*P2686+Parametros!$B$7*(1-L2686)*100</f>
        <v>87.997</v>
      </c>
      <c r="X2686" s="16">
        <f>INDEX('Tasa Referencia'!$B$2:$B$37,MATCH(B2686,'Tasa Referencia'!$A$2:$A$37,0))</f>
        <v>9.7900000000000001E-2</v>
      </c>
      <c r="Y2686" s="16">
        <f>INDEX('Catalogo Proveedores'!$N$2:$N$101,MATCH(A2686,'Catalogo Proveedores'!$A$2:$A$101,0))</f>
        <v>5.3599999999999995E-2</v>
      </c>
      <c r="Z2686" s="14">
        <v>-6.6E-4</v>
      </c>
      <c r="AA2686" s="16">
        <f t="shared" si="207"/>
        <v>0.15084</v>
      </c>
      <c r="AB2686" s="25">
        <f t="shared" si="208"/>
        <v>1.1776478959786951E-2</v>
      </c>
      <c r="AC2686" s="23">
        <f t="shared" si="209"/>
        <v>1.2758314236601929E-2</v>
      </c>
    </row>
    <row r="2687" spans="1:29" x14ac:dyDescent="0.3">
      <c r="A2687" s="4" t="s">
        <v>225</v>
      </c>
      <c r="B2687" s="18">
        <v>45566</v>
      </c>
      <c r="C2687" s="4" t="s">
        <v>281</v>
      </c>
      <c r="D2687" s="4">
        <v>10</v>
      </c>
      <c r="E2687" s="15">
        <v>1729082.16</v>
      </c>
      <c r="F2687" s="19">
        <v>1.1234</v>
      </c>
      <c r="G2687" s="20">
        <v>0</v>
      </c>
      <c r="H2687" s="4">
        <v>77</v>
      </c>
      <c r="I2687" s="4">
        <v>9</v>
      </c>
      <c r="J2687" s="4">
        <v>2</v>
      </c>
      <c r="K2687" s="21">
        <v>0.75309999999999999</v>
      </c>
      <c r="L2687" s="21">
        <v>0.1119</v>
      </c>
      <c r="M2687" s="4">
        <v>1</v>
      </c>
      <c r="N2687" s="4">
        <v>1</v>
      </c>
      <c r="O2687" s="4">
        <v>70.5</v>
      </c>
      <c r="P2687" s="4">
        <v>98.9</v>
      </c>
      <c r="Q2687" s="15">
        <v>650149.97</v>
      </c>
      <c r="R2687" s="15">
        <v>83828.63</v>
      </c>
      <c r="S2687" s="15">
        <v>19492.990000000002</v>
      </c>
      <c r="T2687" s="15">
        <v>1749143.85</v>
      </c>
      <c r="U2687" s="22">
        <f t="shared" si="205"/>
        <v>2443567.7699999996</v>
      </c>
      <c r="V2687" s="23">
        <f t="shared" si="206"/>
        <v>-0.39700789617732096</v>
      </c>
      <c r="W2687" s="24">
        <f>Parametros!$B$4*H2687+Parametros!$B$5*K2687*100+Parametros!$B$6*P2687+Parametros!$B$7*(1-L2687)*100</f>
        <v>82.644500000000008</v>
      </c>
      <c r="X2687" s="16">
        <f>INDEX('Tasa Referencia'!$B$2:$B$37,MATCH(B2687,'Tasa Referencia'!$A$2:$A$37,0))</f>
        <v>9.5200000000000007E-2</v>
      </c>
      <c r="Y2687" s="16">
        <f>INDEX('Catalogo Proveedores'!$N$2:$N$101,MATCH(A2687,'Catalogo Proveedores'!$A$2:$A$101,0))</f>
        <v>5.3599999999999995E-2</v>
      </c>
      <c r="Z2687" s="14">
        <v>1.32E-3</v>
      </c>
      <c r="AA2687" s="16">
        <f t="shared" si="207"/>
        <v>0.15011999999999998</v>
      </c>
      <c r="AB2687" s="25">
        <f t="shared" si="208"/>
        <v>1.1723714020146936E-2</v>
      </c>
      <c r="AC2687" s="23">
        <f t="shared" si="209"/>
        <v>-0.4087316101974679</v>
      </c>
    </row>
    <row r="2688" spans="1:29" x14ac:dyDescent="0.3">
      <c r="A2688" s="4" t="s">
        <v>225</v>
      </c>
      <c r="B2688" s="18">
        <v>45597</v>
      </c>
      <c r="C2688" s="4" t="s">
        <v>281</v>
      </c>
      <c r="D2688" s="4">
        <v>11</v>
      </c>
      <c r="E2688" s="15">
        <v>1590726.08</v>
      </c>
      <c r="F2688" s="19">
        <v>1.1234</v>
      </c>
      <c r="G2688" s="20">
        <v>0</v>
      </c>
      <c r="H2688" s="4">
        <v>79.900000000000006</v>
      </c>
      <c r="I2688" s="4">
        <v>13</v>
      </c>
      <c r="J2688" s="4">
        <v>2</v>
      </c>
      <c r="K2688" s="21">
        <v>0.8821</v>
      </c>
      <c r="L2688" s="21">
        <v>0.1045</v>
      </c>
      <c r="M2688" s="4">
        <v>2</v>
      </c>
      <c r="N2688" s="4">
        <v>0</v>
      </c>
      <c r="O2688" s="4">
        <v>0</v>
      </c>
      <c r="P2688" s="4">
        <v>94.6</v>
      </c>
      <c r="Q2688" s="15">
        <v>34082.35</v>
      </c>
      <c r="R2688" s="15">
        <v>88226.78</v>
      </c>
      <c r="S2688" s="15">
        <v>16866.11</v>
      </c>
      <c r="T2688" s="15">
        <v>1702784.41</v>
      </c>
      <c r="U2688" s="22">
        <f t="shared" si="205"/>
        <v>1696169.1</v>
      </c>
      <c r="V2688" s="23">
        <f t="shared" si="206"/>
        <v>3.8849956348847611E-3</v>
      </c>
      <c r="W2688" s="24">
        <f>Parametros!$B$4*H2688+Parametros!$B$5*K2688*100+Parametros!$B$6*P2688+Parametros!$B$7*(1-L2688)*100</f>
        <v>86.780500000000004</v>
      </c>
      <c r="X2688" s="16">
        <f>INDEX('Tasa Referencia'!$B$2:$B$37,MATCH(B2688,'Tasa Referencia'!$A$2:$A$37,0))</f>
        <v>9.5600000000000004E-2</v>
      </c>
      <c r="Y2688" s="16">
        <f>INDEX('Catalogo Proveedores'!$N$2:$N$101,MATCH(A2688,'Catalogo Proveedores'!$A$2:$A$101,0))</f>
        <v>5.3599999999999995E-2</v>
      </c>
      <c r="Z2688" s="14">
        <v>-6.4000000000000005E-4</v>
      </c>
      <c r="AA2688" s="16">
        <f t="shared" si="207"/>
        <v>0.14856</v>
      </c>
      <c r="AB2688" s="25">
        <f t="shared" si="208"/>
        <v>1.1609286030993315E-2</v>
      </c>
      <c r="AC2688" s="23">
        <f t="shared" si="209"/>
        <v>-7.7242903961085539E-3</v>
      </c>
    </row>
    <row r="2689" spans="1:29" x14ac:dyDescent="0.3">
      <c r="A2689" s="4" t="s">
        <v>225</v>
      </c>
      <c r="B2689" s="18">
        <v>45627</v>
      </c>
      <c r="C2689" s="4" t="s">
        <v>281</v>
      </c>
      <c r="D2689" s="4">
        <v>12</v>
      </c>
      <c r="E2689" s="15">
        <v>1553925.88</v>
      </c>
      <c r="F2689" s="19">
        <v>1.1818</v>
      </c>
      <c r="G2689" s="20">
        <v>5.1999999999999998E-2</v>
      </c>
      <c r="H2689" s="4">
        <v>81.2</v>
      </c>
      <c r="I2689" s="4">
        <v>6</v>
      </c>
      <c r="J2689" s="4">
        <v>0</v>
      </c>
      <c r="K2689" s="21">
        <v>0.92200000000000004</v>
      </c>
      <c r="L2689" s="21">
        <v>0.1079</v>
      </c>
      <c r="M2689" s="4">
        <v>3</v>
      </c>
      <c r="N2689" s="4">
        <v>0</v>
      </c>
      <c r="O2689" s="4">
        <v>0</v>
      </c>
      <c r="P2689" s="4">
        <v>96.3</v>
      </c>
      <c r="Q2689" s="15">
        <v>40270.910000000003</v>
      </c>
      <c r="R2689" s="15">
        <v>109645.4</v>
      </c>
      <c r="S2689" s="15">
        <v>15086.74</v>
      </c>
      <c r="T2689" s="15">
        <v>1671230.27</v>
      </c>
      <c r="U2689" s="22">
        <f t="shared" si="205"/>
        <v>1688755.4499999997</v>
      </c>
      <c r="V2689" s="23">
        <f t="shared" si="206"/>
        <v>-1.0486394552918015E-2</v>
      </c>
      <c r="W2689" s="24">
        <f>Parametros!$B$4*H2689+Parametros!$B$5*K2689*100+Parametros!$B$6*P2689+Parametros!$B$7*(1-L2689)*100</f>
        <v>88.721500000000006</v>
      </c>
      <c r="X2689" s="16">
        <f>INDEX('Tasa Referencia'!$B$2:$B$37,MATCH(B2689,'Tasa Referencia'!$A$2:$A$37,0))</f>
        <v>9.2399999999999996E-2</v>
      </c>
      <c r="Y2689" s="16">
        <f>INDEX('Catalogo Proveedores'!$N$2:$N$101,MATCH(A2689,'Catalogo Proveedores'!$A$2:$A$101,0))</f>
        <v>5.3599999999999995E-2</v>
      </c>
      <c r="Z2689" s="14">
        <v>1.1299999999999999E-3</v>
      </c>
      <c r="AA2689" s="16">
        <f t="shared" si="207"/>
        <v>0.14712999999999998</v>
      </c>
      <c r="AB2689" s="25">
        <f t="shared" si="208"/>
        <v>1.1504268485268643E-2</v>
      </c>
      <c r="AC2689" s="23">
        <f t="shared" si="209"/>
        <v>-2.1990663038186656E-2</v>
      </c>
    </row>
    <row r="2690" spans="1:29" x14ac:dyDescent="0.3">
      <c r="A2690" s="4" t="s">
        <v>225</v>
      </c>
      <c r="B2690" s="18">
        <v>45658</v>
      </c>
      <c r="C2690" s="4" t="s">
        <v>282</v>
      </c>
      <c r="D2690" s="4">
        <v>1</v>
      </c>
      <c r="E2690" s="15">
        <v>1930567.55</v>
      </c>
      <c r="F2690" s="19">
        <v>1.1818</v>
      </c>
      <c r="G2690" s="20">
        <v>0</v>
      </c>
      <c r="H2690" s="4">
        <v>78.2</v>
      </c>
      <c r="I2690" s="4">
        <v>13</v>
      </c>
      <c r="J2690" s="4">
        <v>4</v>
      </c>
      <c r="K2690" s="21">
        <v>0.7117</v>
      </c>
      <c r="L2690" s="21">
        <v>4.9599999999999998E-2</v>
      </c>
      <c r="M2690" s="4">
        <v>3</v>
      </c>
      <c r="N2690" s="4">
        <v>1</v>
      </c>
      <c r="O2690" s="4">
        <v>13</v>
      </c>
      <c r="P2690" s="4">
        <v>91.2</v>
      </c>
      <c r="Q2690" s="15">
        <v>259980.7</v>
      </c>
      <c r="R2690" s="15">
        <v>48403.18</v>
      </c>
      <c r="S2690" s="15">
        <v>13249.1</v>
      </c>
      <c r="T2690" s="15">
        <v>1886354.41</v>
      </c>
      <c r="U2690" s="22">
        <f t="shared" ref="U2690:U2753" si="210">E2690+Q2690+R2690-S2690</f>
        <v>2225702.33</v>
      </c>
      <c r="V2690" s="23">
        <f t="shared" ref="V2690:V2753" si="211">IF(T2690=0,0,(T2690-U2690)/T2690)</f>
        <v>-0.17989616277887047</v>
      </c>
      <c r="W2690" s="24">
        <f>Parametros!$B$4*H2690+Parametros!$B$5*K2690*100+Parametros!$B$6*P2690+Parametros!$B$7*(1-L2690)*100</f>
        <v>81.217000000000013</v>
      </c>
      <c r="X2690" s="16">
        <f>INDEX('Tasa Referencia'!$B$2:$B$37,MATCH(B2690,'Tasa Referencia'!$A$2:$A$37,0))</f>
        <v>8.8900000000000007E-2</v>
      </c>
      <c r="Y2690" s="16">
        <f>INDEX('Catalogo Proveedores'!$N$2:$N$101,MATCH(A2690,'Catalogo Proveedores'!$A$2:$A$101,0))</f>
        <v>5.3599999999999995E-2</v>
      </c>
      <c r="Z2690" s="14">
        <v>4.2100000000000002E-3</v>
      </c>
      <c r="AA2690" s="16">
        <f t="shared" ref="AA2690:AA2753" si="212">X2690+Y2690+Z2690</f>
        <v>0.14671000000000001</v>
      </c>
      <c r="AB2690" s="25">
        <f t="shared" ref="AB2690:AB2753" si="213">(1+AA2690)^(1/12)-1</f>
        <v>1.1473401371943082E-2</v>
      </c>
      <c r="AC2690" s="23">
        <f t="shared" ref="AC2690:AC2753" si="214">V2690-AB2690</f>
        <v>-0.19136956415081355</v>
      </c>
    </row>
    <row r="2691" spans="1:29" x14ac:dyDescent="0.3">
      <c r="A2691" s="4" t="s">
        <v>225</v>
      </c>
      <c r="B2691" s="18">
        <v>45689</v>
      </c>
      <c r="C2691" s="4" t="s">
        <v>282</v>
      </c>
      <c r="D2691" s="4">
        <v>2</v>
      </c>
      <c r="E2691" s="15">
        <v>2205656.85</v>
      </c>
      <c r="F2691" s="19">
        <v>1.1818</v>
      </c>
      <c r="G2691" s="20">
        <v>0</v>
      </c>
      <c r="H2691" s="4">
        <v>78.8</v>
      </c>
      <c r="I2691" s="4">
        <v>10</v>
      </c>
      <c r="J2691" s="4">
        <v>1</v>
      </c>
      <c r="K2691" s="21">
        <v>0.86339999999999995</v>
      </c>
      <c r="L2691" s="21">
        <v>0.1094</v>
      </c>
      <c r="M2691" s="4">
        <v>2</v>
      </c>
      <c r="N2691" s="4">
        <v>0</v>
      </c>
      <c r="O2691" s="4">
        <v>0</v>
      </c>
      <c r="P2691" s="4">
        <v>95.4</v>
      </c>
      <c r="Q2691" s="15">
        <v>22950.42</v>
      </c>
      <c r="R2691" s="15">
        <v>166301.1</v>
      </c>
      <c r="S2691" s="15">
        <v>23037.65</v>
      </c>
      <c r="T2691" s="15">
        <v>2386410.9300000002</v>
      </c>
      <c r="U2691" s="22">
        <f t="shared" si="210"/>
        <v>2371870.7200000002</v>
      </c>
      <c r="V2691" s="23">
        <f t="shared" si="211"/>
        <v>6.0929196297303092E-3</v>
      </c>
      <c r="W2691" s="24">
        <f>Parametros!$B$4*H2691+Parametros!$B$5*K2691*100+Parametros!$B$6*P2691+Parametros!$B$7*(1-L2691)*100</f>
        <v>85.920999999999992</v>
      </c>
      <c r="X2691" s="16">
        <f>INDEX('Tasa Referencia'!$B$2:$B$37,MATCH(B2691,'Tasa Referencia'!$A$2:$A$37,0))</f>
        <v>8.8300000000000003E-2</v>
      </c>
      <c r="Y2691" s="16">
        <f>INDEX('Catalogo Proveedores'!$N$2:$N$101,MATCH(A2691,'Catalogo Proveedores'!$A$2:$A$101,0))</f>
        <v>5.3599999999999995E-2</v>
      </c>
      <c r="Z2691" s="14">
        <v>5.2999999999999998E-4</v>
      </c>
      <c r="AA2691" s="16">
        <f t="shared" si="212"/>
        <v>0.14243</v>
      </c>
      <c r="AB2691" s="25">
        <f t="shared" si="213"/>
        <v>1.1158258511824615E-2</v>
      </c>
      <c r="AC2691" s="23">
        <f t="shared" si="214"/>
        <v>-5.0653388820943055E-3</v>
      </c>
    </row>
    <row r="2692" spans="1:29" x14ac:dyDescent="0.3">
      <c r="A2692" s="4" t="s">
        <v>225</v>
      </c>
      <c r="B2692" s="18">
        <v>45717</v>
      </c>
      <c r="C2692" s="4" t="s">
        <v>282</v>
      </c>
      <c r="D2692" s="4">
        <v>3</v>
      </c>
      <c r="E2692" s="15">
        <v>2247772.4</v>
      </c>
      <c r="F2692" s="19">
        <v>1.1818</v>
      </c>
      <c r="G2692" s="20">
        <v>0</v>
      </c>
      <c r="H2692" s="4">
        <v>72</v>
      </c>
      <c r="I2692" s="4">
        <v>16</v>
      </c>
      <c r="J2692" s="4">
        <v>3</v>
      </c>
      <c r="K2692" s="21">
        <v>0.81020000000000003</v>
      </c>
      <c r="L2692" s="21">
        <v>0.1046</v>
      </c>
      <c r="M2692" s="4">
        <v>1</v>
      </c>
      <c r="N2692" s="4">
        <v>2</v>
      </c>
      <c r="O2692" s="4">
        <v>5.8</v>
      </c>
      <c r="P2692" s="4">
        <v>96.2</v>
      </c>
      <c r="Q2692" s="15">
        <v>82009.649999999994</v>
      </c>
      <c r="R2692" s="15">
        <v>120464.46</v>
      </c>
      <c r="S2692" s="15">
        <v>25212.67</v>
      </c>
      <c r="T2692" s="15">
        <v>2239376.35</v>
      </c>
      <c r="U2692" s="22">
        <f t="shared" si="210"/>
        <v>2425033.84</v>
      </c>
      <c r="V2692" s="23">
        <f t="shared" si="211"/>
        <v>-8.2905890293964987E-2</v>
      </c>
      <c r="W2692" s="24">
        <f>Parametros!$B$4*H2692+Parametros!$B$5*K2692*100+Parametros!$B$6*P2692+Parametros!$B$7*(1-L2692)*100</f>
        <v>82.177000000000007</v>
      </c>
      <c r="X2692" s="16">
        <f>INDEX('Tasa Referencia'!$B$2:$B$37,MATCH(B2692,'Tasa Referencia'!$A$2:$A$37,0))</f>
        <v>8.6800000000000002E-2</v>
      </c>
      <c r="Y2692" s="16">
        <f>INDEX('Catalogo Proveedores'!$N$2:$N$101,MATCH(A2692,'Catalogo Proveedores'!$A$2:$A$101,0))</f>
        <v>5.3599999999999995E-2</v>
      </c>
      <c r="Z2692" s="14">
        <v>4.1000000000000003E-3</v>
      </c>
      <c r="AA2692" s="16">
        <f t="shared" si="212"/>
        <v>0.14449999999999999</v>
      </c>
      <c r="AB2692" s="25">
        <f t="shared" si="213"/>
        <v>1.1310810627123802E-2</v>
      </c>
      <c r="AC2692" s="23">
        <f t="shared" si="214"/>
        <v>-9.4216700921088789E-2</v>
      </c>
    </row>
    <row r="2693" spans="1:29" x14ac:dyDescent="0.3">
      <c r="A2693" s="4" t="s">
        <v>225</v>
      </c>
      <c r="B2693" s="18">
        <v>45748</v>
      </c>
      <c r="C2693" s="4" t="s">
        <v>282</v>
      </c>
      <c r="D2693" s="4">
        <v>4</v>
      </c>
      <c r="E2693" s="15">
        <v>2283487.29</v>
      </c>
      <c r="F2693" s="19">
        <v>1.1818</v>
      </c>
      <c r="G2693" s="20">
        <v>0</v>
      </c>
      <c r="H2693" s="4">
        <v>72.099999999999994</v>
      </c>
      <c r="I2693" s="4">
        <v>10</v>
      </c>
      <c r="J2693" s="4">
        <v>1</v>
      </c>
      <c r="K2693" s="21">
        <v>0.90849999999999997</v>
      </c>
      <c r="L2693" s="21">
        <v>0.10290000000000001</v>
      </c>
      <c r="M2693" s="4">
        <v>1</v>
      </c>
      <c r="N2693" s="4">
        <v>0</v>
      </c>
      <c r="O2693" s="4">
        <v>0</v>
      </c>
      <c r="P2693" s="4">
        <v>96.5</v>
      </c>
      <c r="Q2693" s="15">
        <v>21901.3</v>
      </c>
      <c r="R2693" s="15">
        <v>148003.99</v>
      </c>
      <c r="S2693" s="15">
        <v>22512</v>
      </c>
      <c r="T2693" s="15">
        <v>2451737.4300000002</v>
      </c>
      <c r="U2693" s="22">
        <f t="shared" si="210"/>
        <v>2430880.58</v>
      </c>
      <c r="V2693" s="23">
        <f t="shared" si="211"/>
        <v>8.5069672407783459E-3</v>
      </c>
      <c r="W2693" s="24">
        <f>Parametros!$B$4*H2693+Parametros!$B$5*K2693*100+Parametros!$B$6*P2693+Parametros!$B$7*(1-L2693)*100</f>
        <v>85.246499999999997</v>
      </c>
      <c r="X2693" s="16">
        <f>INDEX('Tasa Referencia'!$B$2:$B$37,MATCH(B2693,'Tasa Referencia'!$A$2:$A$37,0))</f>
        <v>8.4000000000000005E-2</v>
      </c>
      <c r="Y2693" s="16">
        <f>INDEX('Catalogo Proveedores'!$N$2:$N$101,MATCH(A2693,'Catalogo Proveedores'!$A$2:$A$101,0))</f>
        <v>5.3599999999999995E-2</v>
      </c>
      <c r="Z2693" s="14">
        <v>3.2799999999999999E-3</v>
      </c>
      <c r="AA2693" s="16">
        <f t="shared" si="212"/>
        <v>0.14088000000000001</v>
      </c>
      <c r="AB2693" s="25">
        <f t="shared" si="213"/>
        <v>1.1043862679824379E-2</v>
      </c>
      <c r="AC2693" s="23">
        <f t="shared" si="214"/>
        <v>-2.536895439046033E-3</v>
      </c>
    </row>
    <row r="2694" spans="1:29" x14ac:dyDescent="0.3">
      <c r="A2694" s="4" t="s">
        <v>225</v>
      </c>
      <c r="B2694" s="18">
        <v>45778</v>
      </c>
      <c r="C2694" s="4" t="s">
        <v>282</v>
      </c>
      <c r="D2694" s="4">
        <v>5</v>
      </c>
      <c r="E2694" s="15">
        <v>2374840.77</v>
      </c>
      <c r="F2694" s="19">
        <v>1.1818</v>
      </c>
      <c r="G2694" s="20">
        <v>0</v>
      </c>
      <c r="H2694" s="4">
        <v>71.2</v>
      </c>
      <c r="I2694" s="4">
        <v>16</v>
      </c>
      <c r="J2694" s="4">
        <v>4</v>
      </c>
      <c r="K2694" s="21">
        <v>0.75429999999999997</v>
      </c>
      <c r="L2694" s="21">
        <v>0.108</v>
      </c>
      <c r="M2694" s="4">
        <v>0</v>
      </c>
      <c r="N2694" s="4">
        <v>0</v>
      </c>
      <c r="O2694" s="4">
        <v>0</v>
      </c>
      <c r="P2694" s="4">
        <v>96.3</v>
      </c>
      <c r="Q2694" s="15">
        <v>0</v>
      </c>
      <c r="R2694" s="15">
        <v>175435.14</v>
      </c>
      <c r="S2694" s="15">
        <v>28784.78</v>
      </c>
      <c r="T2694" s="15">
        <v>2398710.89</v>
      </c>
      <c r="U2694" s="22">
        <f t="shared" si="210"/>
        <v>2521491.1300000004</v>
      </c>
      <c r="V2694" s="23">
        <f t="shared" si="211"/>
        <v>-5.1185926787533871E-2</v>
      </c>
      <c r="W2694" s="24">
        <f>Parametros!$B$4*H2694+Parametros!$B$5*K2694*100+Parametros!$B$6*P2694+Parametros!$B$7*(1-L2694)*100</f>
        <v>80.188999999999993</v>
      </c>
      <c r="X2694" s="16">
        <f>INDEX('Tasa Referencia'!$B$2:$B$37,MATCH(B2694,'Tasa Referencia'!$A$2:$A$37,0))</f>
        <v>8.1699999999999995E-2</v>
      </c>
      <c r="Y2694" s="16">
        <f>INDEX('Catalogo Proveedores'!$N$2:$N$101,MATCH(A2694,'Catalogo Proveedores'!$A$2:$A$101,0))</f>
        <v>5.3599999999999995E-2</v>
      </c>
      <c r="Z2694" s="14">
        <v>2.8500000000000001E-3</v>
      </c>
      <c r="AA2694" s="16">
        <f t="shared" si="212"/>
        <v>0.13814999999999997</v>
      </c>
      <c r="AB2694" s="25">
        <f t="shared" si="213"/>
        <v>1.084203152384422E-2</v>
      </c>
      <c r="AC2694" s="23">
        <f t="shared" si="214"/>
        <v>-6.2027958311378091E-2</v>
      </c>
    </row>
    <row r="2695" spans="1:29" x14ac:dyDescent="0.3">
      <c r="A2695" s="4" t="s">
        <v>225</v>
      </c>
      <c r="B2695" s="18">
        <v>45809</v>
      </c>
      <c r="C2695" s="4" t="s">
        <v>282</v>
      </c>
      <c r="D2695" s="4">
        <v>6</v>
      </c>
      <c r="E2695" s="15">
        <v>2307913.91</v>
      </c>
      <c r="F2695" s="19">
        <v>1.1818</v>
      </c>
      <c r="G2695" s="20">
        <v>0</v>
      </c>
      <c r="H2695" s="4">
        <v>70.5</v>
      </c>
      <c r="I2695" s="4">
        <v>17</v>
      </c>
      <c r="J2695" s="4">
        <v>3</v>
      </c>
      <c r="K2695" s="21">
        <v>0.84450000000000003</v>
      </c>
      <c r="L2695" s="21">
        <v>6.9500000000000006E-2</v>
      </c>
      <c r="M2695" s="4">
        <v>3</v>
      </c>
      <c r="N2695" s="4">
        <v>0</v>
      </c>
      <c r="O2695" s="4">
        <v>0</v>
      </c>
      <c r="P2695" s="4">
        <v>100</v>
      </c>
      <c r="Q2695" s="15">
        <v>41282.93</v>
      </c>
      <c r="R2695" s="15">
        <v>104477.71</v>
      </c>
      <c r="S2695" s="15">
        <v>18594.259999999998</v>
      </c>
      <c r="T2695" s="15">
        <v>2530255.5</v>
      </c>
      <c r="U2695" s="22">
        <f t="shared" si="210"/>
        <v>2435080.2900000005</v>
      </c>
      <c r="V2695" s="23">
        <f t="shared" si="211"/>
        <v>3.761486142407338E-2</v>
      </c>
      <c r="W2695" s="24">
        <f>Parametros!$B$4*H2695+Parametros!$B$5*K2695*100+Parametros!$B$6*P2695+Parametros!$B$7*(1-L2695)*100</f>
        <v>83.967499999999987</v>
      </c>
      <c r="X2695" s="16">
        <f>INDEX('Tasa Referencia'!$B$2:$B$37,MATCH(B2695,'Tasa Referencia'!$A$2:$A$37,0))</f>
        <v>8.1600000000000006E-2</v>
      </c>
      <c r="Y2695" s="16">
        <f>INDEX('Catalogo Proveedores'!$N$2:$N$101,MATCH(A2695,'Catalogo Proveedores'!$A$2:$A$101,0))</f>
        <v>5.3599999999999995E-2</v>
      </c>
      <c r="Z2695" s="14">
        <v>2.6800000000000001E-3</v>
      </c>
      <c r="AA2695" s="16">
        <f t="shared" si="212"/>
        <v>0.13787999999999997</v>
      </c>
      <c r="AB2695" s="25">
        <f t="shared" si="213"/>
        <v>1.0822046092211712E-2</v>
      </c>
      <c r="AC2695" s="23">
        <f t="shared" si="214"/>
        <v>2.6792815331861668E-2</v>
      </c>
    </row>
    <row r="2696" spans="1:29" x14ac:dyDescent="0.3">
      <c r="A2696" s="4" t="s">
        <v>225</v>
      </c>
      <c r="B2696" s="18">
        <v>45839</v>
      </c>
      <c r="C2696" s="4" t="s">
        <v>282</v>
      </c>
      <c r="D2696" s="4">
        <v>7</v>
      </c>
      <c r="E2696" s="15">
        <v>2426100.96</v>
      </c>
      <c r="F2696" s="19">
        <v>1.1818</v>
      </c>
      <c r="G2696" s="20">
        <v>0</v>
      </c>
      <c r="H2696" s="4">
        <v>74.5</v>
      </c>
      <c r="I2696" s="4">
        <v>12</v>
      </c>
      <c r="J2696" s="4">
        <v>1</v>
      </c>
      <c r="K2696" s="21">
        <v>0.90100000000000002</v>
      </c>
      <c r="L2696" s="21">
        <v>0.13120000000000001</v>
      </c>
      <c r="M2696" s="4">
        <v>0</v>
      </c>
      <c r="N2696" s="4">
        <v>0</v>
      </c>
      <c r="O2696" s="4">
        <v>0</v>
      </c>
      <c r="P2696" s="4">
        <v>90.5</v>
      </c>
      <c r="Q2696" s="15">
        <v>0</v>
      </c>
      <c r="R2696" s="15">
        <v>169208.13</v>
      </c>
      <c r="S2696" s="15">
        <v>30112.31</v>
      </c>
      <c r="T2696" s="15">
        <v>2683648.7400000002</v>
      </c>
      <c r="U2696" s="22">
        <f t="shared" si="210"/>
        <v>2565196.7799999998</v>
      </c>
      <c r="V2696" s="23">
        <f t="shared" si="211"/>
        <v>4.4138399424061892E-2</v>
      </c>
      <c r="W2696" s="24">
        <f>Parametros!$B$4*H2696+Parametros!$B$5*K2696*100+Parametros!$B$6*P2696+Parametros!$B$7*(1-L2696)*100</f>
        <v>84.236999999999995</v>
      </c>
      <c r="X2696" s="16">
        <f>INDEX('Tasa Referencia'!$B$2:$B$37,MATCH(B2696,'Tasa Referencia'!$A$2:$A$37,0))</f>
        <v>8.0699999999999994E-2</v>
      </c>
      <c r="Y2696" s="16">
        <f>INDEX('Catalogo Proveedores'!$N$2:$N$101,MATCH(A2696,'Catalogo Proveedores'!$A$2:$A$101,0))</f>
        <v>5.3599999999999995E-2</v>
      </c>
      <c r="Z2696" s="14">
        <v>5.7999999999999996E-3</v>
      </c>
      <c r="AA2696" s="16">
        <f t="shared" si="212"/>
        <v>0.14009999999999997</v>
      </c>
      <c r="AB2696" s="25">
        <f t="shared" si="213"/>
        <v>1.0986241849355816E-2</v>
      </c>
      <c r="AC2696" s="23">
        <f t="shared" si="214"/>
        <v>3.3152157574706076E-2</v>
      </c>
    </row>
    <row r="2697" spans="1:29" x14ac:dyDescent="0.3">
      <c r="A2697" s="4" t="s">
        <v>225</v>
      </c>
      <c r="B2697" s="18">
        <v>45870</v>
      </c>
      <c r="C2697" s="4" t="s">
        <v>282</v>
      </c>
      <c r="D2697" s="4">
        <v>8</v>
      </c>
      <c r="E2697" s="15">
        <v>2276864.48</v>
      </c>
      <c r="F2697" s="19">
        <v>1.2431000000000001</v>
      </c>
      <c r="G2697" s="20">
        <v>5.1900000000000002E-2</v>
      </c>
      <c r="H2697" s="4">
        <v>75.900000000000006</v>
      </c>
      <c r="I2697" s="4">
        <v>14</v>
      </c>
      <c r="J2697" s="4">
        <v>2</v>
      </c>
      <c r="K2697" s="21">
        <v>0.85199999999999998</v>
      </c>
      <c r="L2697" s="21">
        <v>0.1434</v>
      </c>
      <c r="M2697" s="4">
        <v>0</v>
      </c>
      <c r="N2697" s="4">
        <v>0</v>
      </c>
      <c r="O2697" s="4">
        <v>0</v>
      </c>
      <c r="P2697" s="4">
        <v>93.7</v>
      </c>
      <c r="Q2697" s="15">
        <v>0</v>
      </c>
      <c r="R2697" s="15">
        <v>157862.43</v>
      </c>
      <c r="S2697" s="15">
        <v>32126.37</v>
      </c>
      <c r="T2697" s="15">
        <v>2530319.34</v>
      </c>
      <c r="U2697" s="22">
        <f t="shared" si="210"/>
        <v>2402600.54</v>
      </c>
      <c r="V2697" s="23">
        <f t="shared" si="211"/>
        <v>5.0475368061645459E-2</v>
      </c>
      <c r="W2697" s="24">
        <f>Parametros!$B$4*H2697+Parametros!$B$5*K2697*100+Parametros!$B$6*P2697+Parametros!$B$7*(1-L2697)*100</f>
        <v>83.714000000000013</v>
      </c>
      <c r="X2697" s="16">
        <f>INDEX('Tasa Referencia'!$B$2:$B$37,MATCH(B2697,'Tasa Referencia'!$A$2:$A$37,0))</f>
        <v>7.7399999999999997E-2</v>
      </c>
      <c r="Y2697" s="16">
        <f>INDEX('Catalogo Proveedores'!$N$2:$N$101,MATCH(A2697,'Catalogo Proveedores'!$A$2:$A$101,0))</f>
        <v>5.3599999999999995E-2</v>
      </c>
      <c r="Z2697" s="14">
        <v>2.8900000000000002E-3</v>
      </c>
      <c r="AA2697" s="16">
        <f t="shared" si="212"/>
        <v>0.13389000000000001</v>
      </c>
      <c r="AB2697" s="25">
        <f t="shared" si="213"/>
        <v>1.052619793090126E-2</v>
      </c>
      <c r="AC2697" s="23">
        <f t="shared" si="214"/>
        <v>3.9949170130744199E-2</v>
      </c>
    </row>
    <row r="2698" spans="1:29" x14ac:dyDescent="0.3">
      <c r="A2698" s="4" t="s">
        <v>225</v>
      </c>
      <c r="B2698" s="18">
        <v>45901</v>
      </c>
      <c r="C2698" s="4" t="s">
        <v>282</v>
      </c>
      <c r="D2698" s="4">
        <v>9</v>
      </c>
      <c r="E2698" s="15">
        <v>2208812.8199999998</v>
      </c>
      <c r="F2698" s="19">
        <v>1.2802</v>
      </c>
      <c r="G2698" s="20">
        <v>2.98E-2</v>
      </c>
      <c r="H2698" s="4">
        <v>74.3</v>
      </c>
      <c r="I2698" s="4">
        <v>9</v>
      </c>
      <c r="J2698" s="4">
        <v>1</v>
      </c>
      <c r="K2698" s="21">
        <v>0.87960000000000005</v>
      </c>
      <c r="L2698" s="21">
        <v>0.1027</v>
      </c>
      <c r="M2698" s="4">
        <v>1</v>
      </c>
      <c r="N2698" s="4">
        <v>0</v>
      </c>
      <c r="O2698" s="4">
        <v>0</v>
      </c>
      <c r="P2698" s="4">
        <v>98.6</v>
      </c>
      <c r="Q2698" s="15">
        <v>23002.2</v>
      </c>
      <c r="R2698" s="15">
        <v>129078.67</v>
      </c>
      <c r="S2698" s="15">
        <v>21733.53</v>
      </c>
      <c r="T2698" s="15">
        <v>2472934.2400000002</v>
      </c>
      <c r="U2698" s="22">
        <f t="shared" si="210"/>
        <v>2339160.16</v>
      </c>
      <c r="V2698" s="23">
        <f t="shared" si="211"/>
        <v>5.4095283989435992E-2</v>
      </c>
      <c r="W2698" s="24">
        <f>Parametros!$B$4*H2698+Parametros!$B$5*K2698*100+Parametros!$B$6*P2698+Parametros!$B$7*(1-L2698)*100</f>
        <v>85.572499999999991</v>
      </c>
      <c r="X2698" s="16">
        <f>INDEX('Tasa Referencia'!$B$2:$B$37,MATCH(B2698,'Tasa Referencia'!$A$2:$A$37,0))</f>
        <v>7.4899999999999994E-2</v>
      </c>
      <c r="Y2698" s="16">
        <f>INDEX('Catalogo Proveedores'!$N$2:$N$101,MATCH(A2698,'Catalogo Proveedores'!$A$2:$A$101,0))</f>
        <v>5.3599999999999995E-2</v>
      </c>
      <c r="Z2698" s="14">
        <v>-4.6600000000000001E-3</v>
      </c>
      <c r="AA2698" s="16">
        <f t="shared" si="212"/>
        <v>0.12384000000000001</v>
      </c>
      <c r="AB2698" s="25">
        <f t="shared" si="213"/>
        <v>9.7767660544623158E-3</v>
      </c>
      <c r="AC2698" s="23">
        <f t="shared" si="214"/>
        <v>4.4318517934973677E-2</v>
      </c>
    </row>
    <row r="2699" spans="1:29" x14ac:dyDescent="0.3">
      <c r="A2699" s="4" t="s">
        <v>225</v>
      </c>
      <c r="B2699" s="18">
        <v>45931</v>
      </c>
      <c r="C2699" s="4" t="s">
        <v>282</v>
      </c>
      <c r="D2699" s="4">
        <v>10</v>
      </c>
      <c r="E2699" s="15">
        <v>2111526.17</v>
      </c>
      <c r="F2699" s="19">
        <v>1.2802</v>
      </c>
      <c r="G2699" s="20">
        <v>0</v>
      </c>
      <c r="H2699" s="4">
        <v>69.8</v>
      </c>
      <c r="I2699" s="4">
        <v>8</v>
      </c>
      <c r="J2699" s="4">
        <v>1</v>
      </c>
      <c r="K2699" s="21">
        <v>0.92330000000000001</v>
      </c>
      <c r="L2699" s="21">
        <v>0.1187</v>
      </c>
      <c r="M2699" s="4">
        <v>1</v>
      </c>
      <c r="N2699" s="4">
        <v>0</v>
      </c>
      <c r="O2699" s="4">
        <v>0</v>
      </c>
      <c r="P2699" s="4">
        <v>94.9</v>
      </c>
      <c r="Q2699" s="15">
        <v>35984.28</v>
      </c>
      <c r="R2699" s="15">
        <v>99130.76</v>
      </c>
      <c r="S2699" s="15">
        <v>23818.27</v>
      </c>
      <c r="T2699" s="15">
        <v>2242171.23</v>
      </c>
      <c r="U2699" s="22">
        <f t="shared" si="210"/>
        <v>2222822.9399999995</v>
      </c>
      <c r="V2699" s="23">
        <f t="shared" si="211"/>
        <v>8.6292651253046821E-3</v>
      </c>
      <c r="W2699" s="24">
        <f>Parametros!$B$4*H2699+Parametros!$B$5*K2699*100+Parametros!$B$6*P2699+Parametros!$B$7*(1-L2699)*100</f>
        <v>84.328499999999991</v>
      </c>
      <c r="X2699" s="16">
        <f>INDEX('Tasa Referencia'!$B$2:$B$37,MATCH(B2699,'Tasa Referencia'!$A$2:$A$37,0))</f>
        <v>7.4300000000000005E-2</v>
      </c>
      <c r="Y2699" s="16">
        <f>INDEX('Catalogo Proveedores'!$N$2:$N$101,MATCH(A2699,'Catalogo Proveedores'!$A$2:$A$101,0))</f>
        <v>5.3599999999999995E-2</v>
      </c>
      <c r="Z2699" s="14">
        <v>2.0000000000000002E-5</v>
      </c>
      <c r="AA2699" s="16">
        <f t="shared" si="212"/>
        <v>0.12792000000000001</v>
      </c>
      <c r="AB2699" s="25">
        <f t="shared" si="213"/>
        <v>1.0081750885033269E-2</v>
      </c>
      <c r="AC2699" s="23">
        <f t="shared" si="214"/>
        <v>-1.4524857597285872E-3</v>
      </c>
    </row>
    <row r="2700" spans="1:29" x14ac:dyDescent="0.3">
      <c r="A2700" s="4" t="s">
        <v>225</v>
      </c>
      <c r="B2700" s="18">
        <v>45962</v>
      </c>
      <c r="C2700" s="4" t="s">
        <v>282</v>
      </c>
      <c r="D2700" s="4">
        <v>11</v>
      </c>
      <c r="E2700" s="15">
        <v>1921072.21</v>
      </c>
      <c r="F2700" s="19">
        <v>1.2802</v>
      </c>
      <c r="G2700" s="20">
        <v>0</v>
      </c>
      <c r="H2700" s="4">
        <v>71.2</v>
      </c>
      <c r="I2700" s="4">
        <v>6</v>
      </c>
      <c r="J2700" s="4">
        <v>1</v>
      </c>
      <c r="K2700" s="21">
        <v>0.88739999999999997</v>
      </c>
      <c r="L2700" s="21">
        <v>6.7000000000000004E-2</v>
      </c>
      <c r="M2700" s="4">
        <v>1</v>
      </c>
      <c r="N2700" s="4">
        <v>0</v>
      </c>
      <c r="O2700" s="4">
        <v>0</v>
      </c>
      <c r="P2700" s="4">
        <v>92.6</v>
      </c>
      <c r="Q2700" s="15">
        <v>82532.81</v>
      </c>
      <c r="R2700" s="15">
        <v>65011.62</v>
      </c>
      <c r="S2700" s="15">
        <v>12740.96</v>
      </c>
      <c r="T2700" s="15">
        <v>2115729.69</v>
      </c>
      <c r="U2700" s="22">
        <f t="shared" si="210"/>
        <v>2055875.6800000002</v>
      </c>
      <c r="V2700" s="23">
        <f t="shared" si="211"/>
        <v>2.8290008068091052E-2</v>
      </c>
      <c r="W2700" s="24">
        <f>Parametros!$B$4*H2700+Parametros!$B$5*K2700*100+Parametros!$B$6*P2700+Parametros!$B$7*(1-L2700)*100</f>
        <v>84.057000000000002</v>
      </c>
      <c r="X2700" s="16">
        <f>INDEX('Tasa Referencia'!$B$2:$B$37,MATCH(B2700,'Tasa Referencia'!$A$2:$A$37,0))</f>
        <v>7.2800000000000004E-2</v>
      </c>
      <c r="Y2700" s="16">
        <f>INDEX('Catalogo Proveedores'!$N$2:$N$101,MATCH(A2700,'Catalogo Proveedores'!$A$2:$A$101,0))</f>
        <v>5.3599999999999995E-2</v>
      </c>
      <c r="Z2700" s="14">
        <v>-4.81E-3</v>
      </c>
      <c r="AA2700" s="16">
        <f t="shared" si="212"/>
        <v>0.12159000000000002</v>
      </c>
      <c r="AB2700" s="25">
        <f t="shared" si="213"/>
        <v>9.6081414275541732E-3</v>
      </c>
      <c r="AC2700" s="23">
        <f t="shared" si="214"/>
        <v>1.8681866640536879E-2</v>
      </c>
    </row>
    <row r="2701" spans="1:29" x14ac:dyDescent="0.3">
      <c r="A2701" s="4" t="s">
        <v>225</v>
      </c>
      <c r="B2701" s="18">
        <v>45992</v>
      </c>
      <c r="C2701" s="4" t="s">
        <v>282</v>
      </c>
      <c r="D2701" s="4">
        <v>12</v>
      </c>
      <c r="E2701" s="15">
        <v>2040280.36</v>
      </c>
      <c r="F2701" s="19">
        <v>1.2802</v>
      </c>
      <c r="G2701" s="20">
        <v>0</v>
      </c>
      <c r="H2701" s="4">
        <v>69.8</v>
      </c>
      <c r="I2701" s="4">
        <v>13</v>
      </c>
      <c r="J2701" s="4">
        <v>3</v>
      </c>
      <c r="K2701" s="21">
        <v>0.78659999999999997</v>
      </c>
      <c r="L2701" s="21">
        <v>0.16639999999999999</v>
      </c>
      <c r="M2701" s="4">
        <v>1</v>
      </c>
      <c r="N2701" s="4">
        <v>0</v>
      </c>
      <c r="O2701" s="4">
        <v>0</v>
      </c>
      <c r="P2701" s="4">
        <v>97</v>
      </c>
      <c r="Q2701" s="15">
        <v>118141.68</v>
      </c>
      <c r="R2701" s="15">
        <v>206238.5</v>
      </c>
      <c r="S2701" s="15">
        <v>34223.919999999998</v>
      </c>
      <c r="T2701" s="15">
        <v>2131143.79</v>
      </c>
      <c r="U2701" s="22">
        <f t="shared" si="210"/>
        <v>2330436.62</v>
      </c>
      <c r="V2701" s="23">
        <f t="shared" si="211"/>
        <v>-9.3514492515777203E-2</v>
      </c>
      <c r="W2701" s="24">
        <f>Parametros!$B$4*H2701+Parametros!$B$5*K2701*100+Parametros!$B$6*P2701+Parametros!$B$7*(1-L2701)*100</f>
        <v>79.931999999999988</v>
      </c>
      <c r="X2701" s="16">
        <f>INDEX('Tasa Referencia'!$B$2:$B$37,MATCH(B2701,'Tasa Referencia'!$A$2:$A$37,0))</f>
        <v>6.9599999999999995E-2</v>
      </c>
      <c r="Y2701" s="16">
        <f>INDEX('Catalogo Proveedores'!$N$2:$N$101,MATCH(A2701,'Catalogo Proveedores'!$A$2:$A$101,0))</f>
        <v>5.3599999999999995E-2</v>
      </c>
      <c r="Z2701" s="14">
        <v>-4.9399999999999999E-3</v>
      </c>
      <c r="AA2701" s="16">
        <f t="shared" si="212"/>
        <v>0.11825999999999999</v>
      </c>
      <c r="AB2701" s="25">
        <f t="shared" si="213"/>
        <v>9.3580070363603607E-3</v>
      </c>
      <c r="AC2701" s="23">
        <f t="shared" si="214"/>
        <v>-0.10287249955213756</v>
      </c>
    </row>
    <row r="2702" spans="1:29" x14ac:dyDescent="0.3">
      <c r="A2702" s="4" t="s">
        <v>227</v>
      </c>
      <c r="B2702" s="18">
        <v>44927</v>
      </c>
      <c r="C2702" s="4" t="s">
        <v>279</v>
      </c>
      <c r="D2702" s="4">
        <v>1</v>
      </c>
      <c r="E2702" s="15">
        <v>1368488.64</v>
      </c>
      <c r="F2702" s="19">
        <v>1</v>
      </c>
      <c r="G2702" s="20">
        <v>0</v>
      </c>
      <c r="H2702" s="4">
        <v>74.900000000000006</v>
      </c>
      <c r="I2702" s="4">
        <v>8</v>
      </c>
      <c r="J2702" s="4">
        <v>1</v>
      </c>
      <c r="K2702" s="21">
        <v>0.91890000000000005</v>
      </c>
      <c r="L2702" s="21">
        <v>9.3799999999999994E-2</v>
      </c>
      <c r="M2702" s="4">
        <v>2</v>
      </c>
      <c r="N2702" s="4">
        <v>1</v>
      </c>
      <c r="O2702" s="4">
        <v>42.4</v>
      </c>
      <c r="P2702" s="4">
        <v>94.6</v>
      </c>
      <c r="Q2702" s="15">
        <v>316442.49</v>
      </c>
      <c r="R2702" s="15">
        <v>61848.08</v>
      </c>
      <c r="S2702" s="15">
        <v>41234.15</v>
      </c>
      <c r="T2702" s="15">
        <v>1467524.79</v>
      </c>
      <c r="U2702" s="22">
        <f t="shared" si="210"/>
        <v>1705545.06</v>
      </c>
      <c r="V2702" s="23">
        <f t="shared" si="211"/>
        <v>-0.16219165197202565</v>
      </c>
      <c r="W2702" s="24">
        <f>Parametros!$B$4*H2702+Parametros!$B$5*K2702*100+Parametros!$B$6*P2702+Parametros!$B$7*(1-L2702)*100</f>
        <v>86.295000000000002</v>
      </c>
      <c r="X2702" s="16">
        <f>INDEX('Tasa Referencia'!$B$2:$B$37,MATCH(B2702,'Tasa Referencia'!$A$2:$A$37,0))</f>
        <v>0.1125</v>
      </c>
      <c r="Y2702" s="16">
        <f>INDEX('Catalogo Proveedores'!$N$2:$N$101,MATCH(A2702,'Catalogo Proveedores'!$A$2:$A$101,0))</f>
        <v>4.2000000000000003E-2</v>
      </c>
      <c r="Z2702" s="14">
        <v>-2.5100000000000001E-3</v>
      </c>
      <c r="AA2702" s="16">
        <f t="shared" si="212"/>
        <v>0.15198999999999999</v>
      </c>
      <c r="AB2702" s="25">
        <f t="shared" si="213"/>
        <v>1.1860693561693836E-2</v>
      </c>
      <c r="AC2702" s="23">
        <f t="shared" si="214"/>
        <v>-0.17405234553371948</v>
      </c>
    </row>
    <row r="2703" spans="1:29" x14ac:dyDescent="0.3">
      <c r="A2703" s="4" t="s">
        <v>227</v>
      </c>
      <c r="B2703" s="18">
        <v>44958</v>
      </c>
      <c r="C2703" s="4" t="s">
        <v>279</v>
      </c>
      <c r="D2703" s="4">
        <v>2</v>
      </c>
      <c r="E2703" s="15">
        <v>1346481.57</v>
      </c>
      <c r="F2703" s="19">
        <v>1</v>
      </c>
      <c r="G2703" s="20">
        <v>0</v>
      </c>
      <c r="H2703" s="4">
        <v>73</v>
      </c>
      <c r="I2703" s="4">
        <v>7</v>
      </c>
      <c r="J2703" s="4">
        <v>1</v>
      </c>
      <c r="K2703" s="21">
        <v>0.92679999999999996</v>
      </c>
      <c r="L2703" s="21">
        <v>0.1371</v>
      </c>
      <c r="M2703" s="4">
        <v>0</v>
      </c>
      <c r="N2703" s="4">
        <v>0</v>
      </c>
      <c r="O2703" s="4">
        <v>0</v>
      </c>
      <c r="P2703" s="4">
        <v>95.1</v>
      </c>
      <c r="Q2703" s="15">
        <v>0</v>
      </c>
      <c r="R2703" s="15">
        <v>123118.97</v>
      </c>
      <c r="S2703" s="15">
        <v>58065.78</v>
      </c>
      <c r="T2703" s="15">
        <v>1419825.82</v>
      </c>
      <c r="U2703" s="22">
        <f t="shared" si="210"/>
        <v>1411534.76</v>
      </c>
      <c r="V2703" s="23">
        <f t="shared" si="211"/>
        <v>5.8394909313594931E-3</v>
      </c>
      <c r="W2703" s="24">
        <f>Parametros!$B$4*H2703+Parametros!$B$5*K2703*100+Parametros!$B$6*P2703+Parametros!$B$7*(1-L2703)*100</f>
        <v>85.317499999999995</v>
      </c>
      <c r="X2703" s="16">
        <f>INDEX('Tasa Referencia'!$B$2:$B$37,MATCH(B2703,'Tasa Referencia'!$A$2:$A$37,0))</f>
        <v>0.11409999999999999</v>
      </c>
      <c r="Y2703" s="16">
        <f>INDEX('Catalogo Proveedores'!$N$2:$N$101,MATCH(A2703,'Catalogo Proveedores'!$A$2:$A$101,0))</f>
        <v>4.2000000000000003E-2</v>
      </c>
      <c r="Z2703" s="14">
        <v>-1.0300000000000001E-3</v>
      </c>
      <c r="AA2703" s="16">
        <f t="shared" si="212"/>
        <v>0.15506999999999999</v>
      </c>
      <c r="AB2703" s="25">
        <f t="shared" si="213"/>
        <v>1.2085863224695181E-2</v>
      </c>
      <c r="AC2703" s="23">
        <f t="shared" si="214"/>
        <v>-6.2463722933356882E-3</v>
      </c>
    </row>
    <row r="2704" spans="1:29" x14ac:dyDescent="0.3">
      <c r="A2704" s="4" t="s">
        <v>227</v>
      </c>
      <c r="B2704" s="18">
        <v>44986</v>
      </c>
      <c r="C2704" s="4" t="s">
        <v>279</v>
      </c>
      <c r="D2704" s="4">
        <v>3</v>
      </c>
      <c r="E2704" s="15">
        <v>1353494.87</v>
      </c>
      <c r="F2704" s="19">
        <v>1</v>
      </c>
      <c r="G2704" s="20">
        <v>0</v>
      </c>
      <c r="H2704" s="4">
        <v>71.2</v>
      </c>
      <c r="I2704" s="4">
        <v>9</v>
      </c>
      <c r="J2704" s="4">
        <v>1</v>
      </c>
      <c r="K2704" s="21">
        <v>0.85980000000000001</v>
      </c>
      <c r="L2704" s="21">
        <v>6.8099999999999994E-2</v>
      </c>
      <c r="M2704" s="4">
        <v>1</v>
      </c>
      <c r="N2704" s="4">
        <v>0</v>
      </c>
      <c r="O2704" s="4">
        <v>0</v>
      </c>
      <c r="P2704" s="4">
        <v>96.2</v>
      </c>
      <c r="Q2704" s="15">
        <v>71614.350000000006</v>
      </c>
      <c r="R2704" s="15">
        <v>45966.74</v>
      </c>
      <c r="S2704" s="15">
        <v>30373.33</v>
      </c>
      <c r="T2704" s="15">
        <v>1419637.15</v>
      </c>
      <c r="U2704" s="22">
        <f t="shared" si="210"/>
        <v>1440702.6300000001</v>
      </c>
      <c r="V2704" s="23">
        <f t="shared" si="211"/>
        <v>-1.4838636760104662E-2</v>
      </c>
      <c r="W2704" s="24">
        <f>Parametros!$B$4*H2704+Parametros!$B$5*K2704*100+Parametros!$B$6*P2704+Parametros!$B$7*(1-L2704)*100</f>
        <v>83.932500000000005</v>
      </c>
      <c r="X2704" s="16">
        <f>INDEX('Tasa Referencia'!$B$2:$B$37,MATCH(B2704,'Tasa Referencia'!$A$2:$A$37,0))</f>
        <v>0.114</v>
      </c>
      <c r="Y2704" s="16">
        <f>INDEX('Catalogo Proveedores'!$N$2:$N$101,MATCH(A2704,'Catalogo Proveedores'!$A$2:$A$101,0))</f>
        <v>4.2000000000000003E-2</v>
      </c>
      <c r="Z2704" s="14">
        <v>-6.8999999999999997E-4</v>
      </c>
      <c r="AA2704" s="16">
        <f t="shared" si="212"/>
        <v>0.15531</v>
      </c>
      <c r="AB2704" s="25">
        <f t="shared" si="213"/>
        <v>1.2103385790301235E-2</v>
      </c>
      <c r="AC2704" s="23">
        <f t="shared" si="214"/>
        <v>-2.6942022550405897E-2</v>
      </c>
    </row>
    <row r="2705" spans="1:29" x14ac:dyDescent="0.3">
      <c r="A2705" s="4" t="s">
        <v>227</v>
      </c>
      <c r="B2705" s="18">
        <v>45017</v>
      </c>
      <c r="C2705" s="4" t="s">
        <v>279</v>
      </c>
      <c r="D2705" s="4">
        <v>4</v>
      </c>
      <c r="E2705" s="15">
        <v>1507130.1</v>
      </c>
      <c r="F2705" s="19">
        <v>1</v>
      </c>
      <c r="G2705" s="20">
        <v>0</v>
      </c>
      <c r="H2705" s="4">
        <v>71.7</v>
      </c>
      <c r="I2705" s="4">
        <v>13</v>
      </c>
      <c r="J2705" s="4">
        <v>0</v>
      </c>
      <c r="K2705" s="21">
        <v>0.98309999999999997</v>
      </c>
      <c r="L2705" s="21">
        <v>6.3500000000000001E-2</v>
      </c>
      <c r="M2705" s="4">
        <v>0</v>
      </c>
      <c r="N2705" s="4">
        <v>0</v>
      </c>
      <c r="O2705" s="4">
        <v>0</v>
      </c>
      <c r="P2705" s="4">
        <v>90.9</v>
      </c>
      <c r="Q2705" s="15">
        <v>0</v>
      </c>
      <c r="R2705" s="15">
        <v>31703.7</v>
      </c>
      <c r="S2705" s="15">
        <v>28717.599999999999</v>
      </c>
      <c r="T2705" s="15">
        <v>1661032.75</v>
      </c>
      <c r="U2705" s="22">
        <f t="shared" si="210"/>
        <v>1510116.2</v>
      </c>
      <c r="V2705" s="23">
        <f t="shared" si="211"/>
        <v>9.0857058658235387E-2</v>
      </c>
      <c r="W2705" s="24">
        <f>Parametros!$B$4*H2705+Parametros!$B$5*K2705*100+Parametros!$B$6*P2705+Parametros!$B$7*(1-L2705)*100</f>
        <v>86.8155</v>
      </c>
      <c r="X2705" s="16">
        <f>INDEX('Tasa Referencia'!$B$2:$B$37,MATCH(B2705,'Tasa Referencia'!$A$2:$A$37,0))</f>
        <v>0.1119</v>
      </c>
      <c r="Y2705" s="16">
        <f>INDEX('Catalogo Proveedores'!$N$2:$N$101,MATCH(A2705,'Catalogo Proveedores'!$A$2:$A$101,0))</f>
        <v>4.2000000000000003E-2</v>
      </c>
      <c r="Z2705" s="14">
        <v>4.4000000000000002E-4</v>
      </c>
      <c r="AA2705" s="16">
        <f t="shared" si="212"/>
        <v>0.15434</v>
      </c>
      <c r="AB2705" s="25">
        <f t="shared" si="213"/>
        <v>1.203254489927863E-2</v>
      </c>
      <c r="AC2705" s="23">
        <f t="shared" si="214"/>
        <v>7.8824513758956757E-2</v>
      </c>
    </row>
    <row r="2706" spans="1:29" x14ac:dyDescent="0.3">
      <c r="A2706" s="4" t="s">
        <v>227</v>
      </c>
      <c r="B2706" s="18">
        <v>45047</v>
      </c>
      <c r="C2706" s="4" t="s">
        <v>279</v>
      </c>
      <c r="D2706" s="4">
        <v>5</v>
      </c>
      <c r="E2706" s="15">
        <v>1572690.77</v>
      </c>
      <c r="F2706" s="19">
        <v>1</v>
      </c>
      <c r="G2706" s="20">
        <v>0</v>
      </c>
      <c r="H2706" s="4">
        <v>71.599999999999994</v>
      </c>
      <c r="I2706" s="4">
        <v>11</v>
      </c>
      <c r="J2706" s="4">
        <v>0</v>
      </c>
      <c r="K2706" s="21">
        <v>0.97870000000000001</v>
      </c>
      <c r="L2706" s="21">
        <v>0.1101</v>
      </c>
      <c r="M2706" s="4">
        <v>0</v>
      </c>
      <c r="N2706" s="4">
        <v>0</v>
      </c>
      <c r="O2706" s="4">
        <v>0</v>
      </c>
      <c r="P2706" s="4">
        <v>93.4</v>
      </c>
      <c r="Q2706" s="15">
        <v>0</v>
      </c>
      <c r="R2706" s="15">
        <v>55483.98</v>
      </c>
      <c r="S2706" s="15">
        <v>51944.83</v>
      </c>
      <c r="T2706" s="15">
        <v>1771393.8</v>
      </c>
      <c r="U2706" s="22">
        <f t="shared" si="210"/>
        <v>1576229.92</v>
      </c>
      <c r="V2706" s="23">
        <f t="shared" si="211"/>
        <v>0.11017532069944025</v>
      </c>
      <c r="W2706" s="24">
        <f>Parametros!$B$4*H2706+Parametros!$B$5*K2706*100+Parametros!$B$6*P2706+Parametros!$B$7*(1-L2706)*100</f>
        <v>86.4495</v>
      </c>
      <c r="X2706" s="16">
        <f>INDEX('Tasa Referencia'!$B$2:$B$37,MATCH(B2706,'Tasa Referencia'!$A$2:$A$37,0))</f>
        <v>0.11210000000000001</v>
      </c>
      <c r="Y2706" s="16">
        <f>INDEX('Catalogo Proveedores'!$N$2:$N$101,MATCH(A2706,'Catalogo Proveedores'!$A$2:$A$101,0))</f>
        <v>4.2000000000000003E-2</v>
      </c>
      <c r="Z2706" s="14">
        <v>2.5200000000000001E-3</v>
      </c>
      <c r="AA2706" s="16">
        <f t="shared" si="212"/>
        <v>0.15662000000000001</v>
      </c>
      <c r="AB2706" s="25">
        <f t="shared" si="213"/>
        <v>1.2198971021733396E-2</v>
      </c>
      <c r="AC2706" s="23">
        <f t="shared" si="214"/>
        <v>9.7976349677706853E-2</v>
      </c>
    </row>
    <row r="2707" spans="1:29" x14ac:dyDescent="0.3">
      <c r="A2707" s="4" t="s">
        <v>227</v>
      </c>
      <c r="B2707" s="18">
        <v>45078</v>
      </c>
      <c r="C2707" s="4" t="s">
        <v>279</v>
      </c>
      <c r="D2707" s="4">
        <v>6</v>
      </c>
      <c r="E2707" s="15">
        <v>1648655.01</v>
      </c>
      <c r="F2707" s="19">
        <v>1</v>
      </c>
      <c r="G2707" s="20">
        <v>0</v>
      </c>
      <c r="H2707" s="4">
        <v>74</v>
      </c>
      <c r="I2707" s="4">
        <v>10</v>
      </c>
      <c r="J2707" s="4">
        <v>1</v>
      </c>
      <c r="K2707" s="21">
        <v>0.90569999999999995</v>
      </c>
      <c r="L2707" s="21">
        <v>0.14649999999999999</v>
      </c>
      <c r="M2707" s="4">
        <v>1</v>
      </c>
      <c r="N2707" s="4">
        <v>0</v>
      </c>
      <c r="O2707" s="4">
        <v>0</v>
      </c>
      <c r="P2707" s="4">
        <v>89.7</v>
      </c>
      <c r="Q2707" s="15">
        <v>4942.82</v>
      </c>
      <c r="R2707" s="15">
        <v>148536.88</v>
      </c>
      <c r="S2707" s="15">
        <v>75732.14</v>
      </c>
      <c r="T2707" s="15">
        <v>1721254.67</v>
      </c>
      <c r="U2707" s="22">
        <f t="shared" si="210"/>
        <v>1726402.57</v>
      </c>
      <c r="V2707" s="23">
        <f t="shared" si="211"/>
        <v>-2.9907834614619462E-3</v>
      </c>
      <c r="W2707" s="24">
        <f>Parametros!$B$4*H2707+Parametros!$B$5*K2707*100+Parametros!$B$6*P2707+Parametros!$B$7*(1-L2707)*100</f>
        <v>83.813499999999991</v>
      </c>
      <c r="X2707" s="16">
        <f>INDEX('Tasa Referencia'!$B$2:$B$37,MATCH(B2707,'Tasa Referencia'!$A$2:$A$37,0))</f>
        <v>0.1119</v>
      </c>
      <c r="Y2707" s="16">
        <f>INDEX('Catalogo Proveedores'!$N$2:$N$101,MATCH(A2707,'Catalogo Proveedores'!$A$2:$A$101,0))</f>
        <v>4.2000000000000003E-2</v>
      </c>
      <c r="Z2707" s="14">
        <v>2.9299999999999999E-3</v>
      </c>
      <c r="AA2707" s="16">
        <f t="shared" si="212"/>
        <v>0.15683</v>
      </c>
      <c r="AB2707" s="25">
        <f t="shared" si="213"/>
        <v>1.2214284614882276E-2</v>
      </c>
      <c r="AC2707" s="23">
        <f t="shared" si="214"/>
        <v>-1.5205068076344221E-2</v>
      </c>
    </row>
    <row r="2708" spans="1:29" x14ac:dyDescent="0.3">
      <c r="A2708" s="4" t="s">
        <v>227</v>
      </c>
      <c r="B2708" s="18">
        <v>45108</v>
      </c>
      <c r="C2708" s="4" t="s">
        <v>279</v>
      </c>
      <c r="D2708" s="4">
        <v>7</v>
      </c>
      <c r="E2708" s="15">
        <v>1516115.41</v>
      </c>
      <c r="F2708" s="19">
        <v>1</v>
      </c>
      <c r="G2708" s="20">
        <v>0</v>
      </c>
      <c r="H2708" s="4">
        <v>73.400000000000006</v>
      </c>
      <c r="I2708" s="4">
        <v>8</v>
      </c>
      <c r="J2708" s="4">
        <v>1</v>
      </c>
      <c r="K2708" s="21">
        <v>0.91739999999999999</v>
      </c>
      <c r="L2708" s="21">
        <v>0.13830000000000001</v>
      </c>
      <c r="M2708" s="4">
        <v>0</v>
      </c>
      <c r="N2708" s="4">
        <v>0</v>
      </c>
      <c r="O2708" s="4">
        <v>0</v>
      </c>
      <c r="P2708" s="4">
        <v>91.8</v>
      </c>
      <c r="Q2708" s="15">
        <v>0</v>
      </c>
      <c r="R2708" s="15">
        <v>110111.05</v>
      </c>
      <c r="S2708" s="15">
        <v>65940.08</v>
      </c>
      <c r="T2708" s="15">
        <v>1656777.08</v>
      </c>
      <c r="U2708" s="22">
        <f t="shared" si="210"/>
        <v>1560286.38</v>
      </c>
      <c r="V2708" s="23">
        <f t="shared" si="211"/>
        <v>5.8240001726726075E-2</v>
      </c>
      <c r="W2708" s="24">
        <f>Parametros!$B$4*H2708+Parametros!$B$5*K2708*100+Parametros!$B$6*P2708+Parametros!$B$7*(1-L2708)*100</f>
        <v>84.497500000000002</v>
      </c>
      <c r="X2708" s="16">
        <f>INDEX('Tasa Referencia'!$B$2:$B$37,MATCH(B2708,'Tasa Referencia'!$A$2:$A$37,0))</f>
        <v>0.1132</v>
      </c>
      <c r="Y2708" s="16">
        <f>INDEX('Catalogo Proveedores'!$N$2:$N$101,MATCH(A2708,'Catalogo Proveedores'!$A$2:$A$101,0))</f>
        <v>4.2000000000000003E-2</v>
      </c>
      <c r="Z2708" s="14">
        <v>2.5999999999999998E-4</v>
      </c>
      <c r="AA2708" s="16">
        <f t="shared" si="212"/>
        <v>0.15546000000000001</v>
      </c>
      <c r="AB2708" s="25">
        <f t="shared" si="213"/>
        <v>1.2114335699445755E-2</v>
      </c>
      <c r="AC2708" s="23">
        <f t="shared" si="214"/>
        <v>4.612566602728032E-2</v>
      </c>
    </row>
    <row r="2709" spans="1:29" x14ac:dyDescent="0.3">
      <c r="A2709" s="4" t="s">
        <v>227</v>
      </c>
      <c r="B2709" s="18">
        <v>45139</v>
      </c>
      <c r="C2709" s="4" t="s">
        <v>279</v>
      </c>
      <c r="D2709" s="4">
        <v>8</v>
      </c>
      <c r="E2709" s="15">
        <v>1484429.68</v>
      </c>
      <c r="F2709" s="19">
        <v>1</v>
      </c>
      <c r="G2709" s="20">
        <v>0</v>
      </c>
      <c r="H2709" s="4">
        <v>72.3</v>
      </c>
      <c r="I2709" s="4">
        <v>8</v>
      </c>
      <c r="J2709" s="4">
        <v>1</v>
      </c>
      <c r="K2709" s="21">
        <v>0.90510000000000002</v>
      </c>
      <c r="L2709" s="21">
        <v>0.1593</v>
      </c>
      <c r="M2709" s="4">
        <v>2</v>
      </c>
      <c r="N2709" s="4">
        <v>0</v>
      </c>
      <c r="O2709" s="4">
        <v>0</v>
      </c>
      <c r="P2709" s="4">
        <v>94.7</v>
      </c>
      <c r="Q2709" s="15">
        <v>25188.62</v>
      </c>
      <c r="R2709" s="15">
        <v>71865.460000000006</v>
      </c>
      <c r="S2709" s="15">
        <v>73903.17</v>
      </c>
      <c r="T2709" s="15">
        <v>1563361.72</v>
      </c>
      <c r="U2709" s="22">
        <f t="shared" si="210"/>
        <v>1507580.59</v>
      </c>
      <c r="V2709" s="23">
        <f t="shared" si="211"/>
        <v>3.568024551605363E-2</v>
      </c>
      <c r="W2709" s="24">
        <f>Parametros!$B$4*H2709+Parametros!$B$5*K2709*100+Parametros!$B$6*P2709+Parametros!$B$7*(1-L2709)*100</f>
        <v>84.008499999999998</v>
      </c>
      <c r="X2709" s="16">
        <f>INDEX('Tasa Referencia'!$B$2:$B$37,MATCH(B2709,'Tasa Referencia'!$A$2:$A$37,0))</f>
        <v>0.1124</v>
      </c>
      <c r="Y2709" s="16">
        <f>INDEX('Catalogo Proveedores'!$N$2:$N$101,MATCH(A2709,'Catalogo Proveedores'!$A$2:$A$101,0))</f>
        <v>4.2000000000000003E-2</v>
      </c>
      <c r="Z2709" s="14">
        <v>-8.1999999999999998E-4</v>
      </c>
      <c r="AA2709" s="16">
        <f t="shared" si="212"/>
        <v>0.15358000000000002</v>
      </c>
      <c r="AB2709" s="25">
        <f t="shared" si="213"/>
        <v>1.1977002559881988E-2</v>
      </c>
      <c r="AC2709" s="23">
        <f t="shared" si="214"/>
        <v>2.3703242956171641E-2</v>
      </c>
    </row>
    <row r="2710" spans="1:29" x14ac:dyDescent="0.3">
      <c r="A2710" s="4" t="s">
        <v>227</v>
      </c>
      <c r="B2710" s="18">
        <v>45170</v>
      </c>
      <c r="C2710" s="4" t="s">
        <v>279</v>
      </c>
      <c r="D2710" s="4">
        <v>9</v>
      </c>
      <c r="E2710" s="15">
        <v>1339928.8899999999</v>
      </c>
      <c r="F2710" s="19">
        <v>1</v>
      </c>
      <c r="G2710" s="20">
        <v>0</v>
      </c>
      <c r="H2710" s="4">
        <v>74.5</v>
      </c>
      <c r="I2710" s="4">
        <v>8</v>
      </c>
      <c r="J2710" s="4">
        <v>1</v>
      </c>
      <c r="K2710" s="21">
        <v>0.93130000000000002</v>
      </c>
      <c r="L2710" s="21">
        <v>8.6999999999999994E-2</v>
      </c>
      <c r="M2710" s="4">
        <v>1</v>
      </c>
      <c r="N2710" s="4">
        <v>0</v>
      </c>
      <c r="O2710" s="4">
        <v>0</v>
      </c>
      <c r="P2710" s="4">
        <v>93.4</v>
      </c>
      <c r="Q2710" s="15">
        <v>15396.41</v>
      </c>
      <c r="R2710" s="15">
        <v>47076.45</v>
      </c>
      <c r="S2710" s="15">
        <v>37653.67</v>
      </c>
      <c r="T2710" s="15">
        <v>1487665.03</v>
      </c>
      <c r="U2710" s="22">
        <f t="shared" si="210"/>
        <v>1364748.0799999998</v>
      </c>
      <c r="V2710" s="23">
        <f t="shared" si="211"/>
        <v>8.262407700744312E-2</v>
      </c>
      <c r="W2710" s="24">
        <f>Parametros!$B$4*H2710+Parametros!$B$5*K2710*100+Parametros!$B$6*P2710+Parametros!$B$7*(1-L2710)*100</f>
        <v>86.388999999999996</v>
      </c>
      <c r="X2710" s="16">
        <f>INDEX('Tasa Referencia'!$B$2:$B$37,MATCH(B2710,'Tasa Referencia'!$A$2:$A$37,0))</f>
        <v>0.1134</v>
      </c>
      <c r="Y2710" s="16">
        <f>INDEX('Catalogo Proveedores'!$N$2:$N$101,MATCH(A2710,'Catalogo Proveedores'!$A$2:$A$101,0))</f>
        <v>4.2000000000000003E-2</v>
      </c>
      <c r="Z2710" s="14">
        <v>-1.2999999999999999E-3</v>
      </c>
      <c r="AA2710" s="16">
        <f t="shared" si="212"/>
        <v>0.15410000000000001</v>
      </c>
      <c r="AB2710" s="25">
        <f t="shared" si="213"/>
        <v>1.2015008835434937E-2</v>
      </c>
      <c r="AC2710" s="23">
        <f t="shared" si="214"/>
        <v>7.0609068172008183E-2</v>
      </c>
    </row>
    <row r="2711" spans="1:29" x14ac:dyDescent="0.3">
      <c r="A2711" s="4" t="s">
        <v>227</v>
      </c>
      <c r="B2711" s="18">
        <v>45200</v>
      </c>
      <c r="C2711" s="4" t="s">
        <v>279</v>
      </c>
      <c r="D2711" s="4">
        <v>10</v>
      </c>
      <c r="E2711" s="15">
        <v>1263440.1200000001</v>
      </c>
      <c r="F2711" s="19">
        <v>1</v>
      </c>
      <c r="G2711" s="20">
        <v>0</v>
      </c>
      <c r="H2711" s="4">
        <v>74.5</v>
      </c>
      <c r="I2711" s="4">
        <v>7</v>
      </c>
      <c r="J2711" s="4">
        <v>1</v>
      </c>
      <c r="K2711" s="21">
        <v>0.9123</v>
      </c>
      <c r="L2711" s="21">
        <v>8.2299999999999998E-2</v>
      </c>
      <c r="M2711" s="4">
        <v>0</v>
      </c>
      <c r="N2711" s="4">
        <v>0</v>
      </c>
      <c r="O2711" s="4">
        <v>0</v>
      </c>
      <c r="P2711" s="4">
        <v>96.9</v>
      </c>
      <c r="Q2711" s="15">
        <v>0</v>
      </c>
      <c r="R2711" s="15">
        <v>34748.65</v>
      </c>
      <c r="S2711" s="15">
        <v>33713.51</v>
      </c>
      <c r="T2711" s="15">
        <v>1471483.1</v>
      </c>
      <c r="U2711" s="22">
        <f t="shared" si="210"/>
        <v>1264475.26</v>
      </c>
      <c r="V2711" s="23">
        <f t="shared" si="211"/>
        <v>0.14067972646101071</v>
      </c>
      <c r="W2711" s="24">
        <f>Parametros!$B$4*H2711+Parametros!$B$5*K2711*100+Parametros!$B$6*P2711+Parametros!$B$7*(1-L2711)*100</f>
        <v>86.589500000000015</v>
      </c>
      <c r="X2711" s="16">
        <f>INDEX('Tasa Referencia'!$B$2:$B$37,MATCH(B2711,'Tasa Referencia'!$A$2:$A$37,0))</f>
        <v>0.1103</v>
      </c>
      <c r="Y2711" s="16">
        <f>INDEX('Catalogo Proveedores'!$N$2:$N$101,MATCH(A2711,'Catalogo Proveedores'!$A$2:$A$101,0))</f>
        <v>4.2000000000000003E-2</v>
      </c>
      <c r="Z2711" s="14">
        <v>-1.23E-3</v>
      </c>
      <c r="AA2711" s="16">
        <f t="shared" si="212"/>
        <v>0.15106999999999998</v>
      </c>
      <c r="AB2711" s="25">
        <f t="shared" si="213"/>
        <v>1.1793328049497509E-2</v>
      </c>
      <c r="AC2711" s="23">
        <f t="shared" si="214"/>
        <v>0.1288863984115132</v>
      </c>
    </row>
    <row r="2712" spans="1:29" x14ac:dyDescent="0.3">
      <c r="A2712" s="4" t="s">
        <v>227</v>
      </c>
      <c r="B2712" s="18">
        <v>45231</v>
      </c>
      <c r="C2712" s="4" t="s">
        <v>279</v>
      </c>
      <c r="D2712" s="4">
        <v>11</v>
      </c>
      <c r="E2712" s="15">
        <v>1333468.4099999999</v>
      </c>
      <c r="F2712" s="19">
        <v>1.036</v>
      </c>
      <c r="G2712" s="20">
        <v>3.5999999999999997E-2</v>
      </c>
      <c r="H2712" s="4">
        <v>74.5</v>
      </c>
      <c r="I2712" s="4">
        <v>8</v>
      </c>
      <c r="J2712" s="4">
        <v>1</v>
      </c>
      <c r="K2712" s="21">
        <v>0.8962</v>
      </c>
      <c r="L2712" s="21">
        <v>7.22E-2</v>
      </c>
      <c r="M2712" s="4">
        <v>0</v>
      </c>
      <c r="N2712" s="4">
        <v>0</v>
      </c>
      <c r="O2712" s="4">
        <v>0</v>
      </c>
      <c r="P2712" s="4">
        <v>92.4</v>
      </c>
      <c r="Q2712" s="15">
        <v>0</v>
      </c>
      <c r="R2712" s="15">
        <v>56967.25</v>
      </c>
      <c r="S2712" s="15">
        <v>31541.17</v>
      </c>
      <c r="T2712" s="15">
        <v>1555737.53</v>
      </c>
      <c r="U2712" s="22">
        <f t="shared" si="210"/>
        <v>1358894.49</v>
      </c>
      <c r="V2712" s="23">
        <f t="shared" si="211"/>
        <v>0.12652715268751025</v>
      </c>
      <c r="W2712" s="24">
        <f>Parametros!$B$4*H2712+Parametros!$B$5*K2712*100+Parametros!$B$6*P2712+Parametros!$B$7*(1-L2712)*100</f>
        <v>85.358000000000004</v>
      </c>
      <c r="X2712" s="16">
        <f>INDEX('Tasa Referencia'!$B$2:$B$37,MATCH(B2712,'Tasa Referencia'!$A$2:$A$37,0))</f>
        <v>0.1144</v>
      </c>
      <c r="Y2712" s="16">
        <f>INDEX('Catalogo Proveedores'!$N$2:$N$101,MATCH(A2712,'Catalogo Proveedores'!$A$2:$A$101,0))</f>
        <v>4.2000000000000003E-2</v>
      </c>
      <c r="Z2712" s="14">
        <v>-1.07E-3</v>
      </c>
      <c r="AA2712" s="16">
        <f t="shared" si="212"/>
        <v>0.15533000000000002</v>
      </c>
      <c r="AB2712" s="25">
        <f t="shared" si="213"/>
        <v>1.210484585348115E-2</v>
      </c>
      <c r="AC2712" s="23">
        <f t="shared" si="214"/>
        <v>0.1144223068340291</v>
      </c>
    </row>
    <row r="2713" spans="1:29" x14ac:dyDescent="0.3">
      <c r="A2713" s="4" t="s">
        <v>227</v>
      </c>
      <c r="B2713" s="18">
        <v>45261</v>
      </c>
      <c r="C2713" s="4" t="s">
        <v>279</v>
      </c>
      <c r="D2713" s="4">
        <v>12</v>
      </c>
      <c r="E2713" s="15">
        <v>1454347.82</v>
      </c>
      <c r="F2713" s="19">
        <v>1.036</v>
      </c>
      <c r="G2713" s="20">
        <v>0</v>
      </c>
      <c r="H2713" s="4">
        <v>74.8</v>
      </c>
      <c r="I2713" s="4">
        <v>8</v>
      </c>
      <c r="J2713" s="4">
        <v>1</v>
      </c>
      <c r="K2713" s="21">
        <v>0.89739999999999998</v>
      </c>
      <c r="L2713" s="21">
        <v>0.1482</v>
      </c>
      <c r="M2713" s="4">
        <v>2</v>
      </c>
      <c r="N2713" s="4">
        <v>0</v>
      </c>
      <c r="O2713" s="4">
        <v>0</v>
      </c>
      <c r="P2713" s="4">
        <v>94.7</v>
      </c>
      <c r="Q2713" s="15">
        <v>16735.23</v>
      </c>
      <c r="R2713" s="15">
        <v>73378.080000000002</v>
      </c>
      <c r="S2713" s="15">
        <v>67587.73</v>
      </c>
      <c r="T2713" s="15">
        <v>1635267.27</v>
      </c>
      <c r="U2713" s="22">
        <f t="shared" si="210"/>
        <v>1476873.4000000001</v>
      </c>
      <c r="V2713" s="23">
        <f t="shared" si="211"/>
        <v>9.6861151021508482E-2</v>
      </c>
      <c r="W2713" s="24">
        <f>Parametros!$B$4*H2713+Parametros!$B$5*K2713*100+Parametros!$B$6*P2713+Parametros!$B$7*(1-L2713)*100</f>
        <v>84.818999999999988</v>
      </c>
      <c r="X2713" s="16">
        <f>INDEX('Tasa Referencia'!$B$2:$B$37,MATCH(B2713,'Tasa Referencia'!$A$2:$A$37,0))</f>
        <v>0.1124</v>
      </c>
      <c r="Y2713" s="16">
        <f>INDEX('Catalogo Proveedores'!$N$2:$N$101,MATCH(A2713,'Catalogo Proveedores'!$A$2:$A$101,0))</f>
        <v>4.2000000000000003E-2</v>
      </c>
      <c r="Z2713" s="14">
        <v>5.1000000000000004E-4</v>
      </c>
      <c r="AA2713" s="16">
        <f t="shared" si="212"/>
        <v>0.15491000000000002</v>
      </c>
      <c r="AB2713" s="25">
        <f t="shared" si="213"/>
        <v>1.2074179660069184E-2</v>
      </c>
      <c r="AC2713" s="23">
        <f t="shared" si="214"/>
        <v>8.4786971361439298E-2</v>
      </c>
    </row>
    <row r="2714" spans="1:29" x14ac:dyDescent="0.3">
      <c r="A2714" s="4" t="s">
        <v>227</v>
      </c>
      <c r="B2714" s="18">
        <v>45292</v>
      </c>
      <c r="C2714" s="4" t="s">
        <v>281</v>
      </c>
      <c r="D2714" s="4">
        <v>1</v>
      </c>
      <c r="E2714" s="15">
        <v>1504611.44</v>
      </c>
      <c r="F2714" s="19">
        <v>1.036</v>
      </c>
      <c r="G2714" s="20">
        <v>0</v>
      </c>
      <c r="H2714" s="4">
        <v>76.8</v>
      </c>
      <c r="I2714" s="4">
        <v>11</v>
      </c>
      <c r="J2714" s="4">
        <v>2</v>
      </c>
      <c r="K2714" s="21">
        <v>0.86350000000000005</v>
      </c>
      <c r="L2714" s="21">
        <v>7.1499999999999994E-2</v>
      </c>
      <c r="M2714" s="4">
        <v>1</v>
      </c>
      <c r="N2714" s="4">
        <v>2</v>
      </c>
      <c r="O2714" s="4">
        <v>34.799999999999997</v>
      </c>
      <c r="P2714" s="4">
        <v>93</v>
      </c>
      <c r="Q2714" s="15">
        <v>153820.26999999999</v>
      </c>
      <c r="R2714" s="15">
        <v>44522.66</v>
      </c>
      <c r="S2714" s="15">
        <v>38273.360000000001</v>
      </c>
      <c r="T2714" s="15">
        <v>1607408.14</v>
      </c>
      <c r="U2714" s="22">
        <f t="shared" si="210"/>
        <v>1664681.0099999998</v>
      </c>
      <c r="V2714" s="23">
        <f t="shared" si="211"/>
        <v>-3.5630571088186652E-2</v>
      </c>
      <c r="W2714" s="24">
        <f>Parametros!$B$4*H2714+Parametros!$B$5*K2714*100+Parametros!$B$6*P2714+Parametros!$B$7*(1-L2714)*100</f>
        <v>85.312499999999986</v>
      </c>
      <c r="X2714" s="16">
        <f>INDEX('Tasa Referencia'!$B$2:$B$37,MATCH(B2714,'Tasa Referencia'!$A$2:$A$37,0))</f>
        <v>0.1133</v>
      </c>
      <c r="Y2714" s="16">
        <f>INDEX('Catalogo Proveedores'!$N$2:$N$101,MATCH(A2714,'Catalogo Proveedores'!$A$2:$A$101,0))</f>
        <v>4.2000000000000003E-2</v>
      </c>
      <c r="Z2714" s="14">
        <v>-7.1000000000000002E-4</v>
      </c>
      <c r="AA2714" s="16">
        <f t="shared" si="212"/>
        <v>0.15459000000000001</v>
      </c>
      <c r="AB2714" s="25">
        <f t="shared" si="213"/>
        <v>1.2050808078911901E-2</v>
      </c>
      <c r="AC2714" s="23">
        <f t="shared" si="214"/>
        <v>-4.7681379167098553E-2</v>
      </c>
    </row>
    <row r="2715" spans="1:29" x14ac:dyDescent="0.3">
      <c r="A2715" s="4" t="s">
        <v>227</v>
      </c>
      <c r="B2715" s="18">
        <v>45323</v>
      </c>
      <c r="C2715" s="4" t="s">
        <v>281</v>
      </c>
      <c r="D2715" s="4">
        <v>2</v>
      </c>
      <c r="E2715" s="15">
        <v>1275493.43</v>
      </c>
      <c r="F2715" s="19">
        <v>1.036</v>
      </c>
      <c r="G2715" s="20">
        <v>0</v>
      </c>
      <c r="H2715" s="4">
        <v>76.099999999999994</v>
      </c>
      <c r="I2715" s="4">
        <v>9</v>
      </c>
      <c r="J2715" s="4">
        <v>1</v>
      </c>
      <c r="K2715" s="21">
        <v>0.86470000000000002</v>
      </c>
      <c r="L2715" s="21">
        <v>0.1007</v>
      </c>
      <c r="M2715" s="4">
        <v>1</v>
      </c>
      <c r="N2715" s="4">
        <v>0</v>
      </c>
      <c r="O2715" s="4">
        <v>0</v>
      </c>
      <c r="P2715" s="4">
        <v>94</v>
      </c>
      <c r="Q2715" s="15">
        <v>22480.06</v>
      </c>
      <c r="R2715" s="15">
        <v>47170.879999999997</v>
      </c>
      <c r="S2715" s="15">
        <v>41085.74</v>
      </c>
      <c r="T2715" s="15">
        <v>1319260.1499999999</v>
      </c>
      <c r="U2715" s="22">
        <f t="shared" si="210"/>
        <v>1304058.6299999999</v>
      </c>
      <c r="V2715" s="23">
        <f t="shared" si="211"/>
        <v>1.1522761450802574E-2</v>
      </c>
      <c r="W2715" s="24">
        <f>Parametros!$B$4*H2715+Parametros!$B$5*K2715*100+Parametros!$B$6*P2715+Parametros!$B$7*(1-L2715)*100</f>
        <v>84.865499999999997</v>
      </c>
      <c r="X2715" s="16">
        <f>INDEX('Tasa Referencia'!$B$2:$B$37,MATCH(B2715,'Tasa Referencia'!$A$2:$A$37,0))</f>
        <v>0.1123</v>
      </c>
      <c r="Y2715" s="16">
        <f>INDEX('Catalogo Proveedores'!$N$2:$N$101,MATCH(A2715,'Catalogo Proveedores'!$A$2:$A$101,0))</f>
        <v>4.2000000000000003E-2</v>
      </c>
      <c r="Z2715" s="14">
        <v>-2.2399999999999998E-3</v>
      </c>
      <c r="AA2715" s="16">
        <f t="shared" si="212"/>
        <v>0.15206</v>
      </c>
      <c r="AB2715" s="25">
        <f t="shared" si="213"/>
        <v>1.1865817179374183E-2</v>
      </c>
      <c r="AC2715" s="23">
        <f t="shared" si="214"/>
        <v>-3.4305572857160939E-4</v>
      </c>
    </row>
    <row r="2716" spans="1:29" x14ac:dyDescent="0.3">
      <c r="A2716" s="4" t="s">
        <v>227</v>
      </c>
      <c r="B2716" s="18">
        <v>45352</v>
      </c>
      <c r="C2716" s="4" t="s">
        <v>281</v>
      </c>
      <c r="D2716" s="4">
        <v>3</v>
      </c>
      <c r="E2716" s="15">
        <v>1496328.41</v>
      </c>
      <c r="F2716" s="19">
        <v>1.036</v>
      </c>
      <c r="G2716" s="20">
        <v>0</v>
      </c>
      <c r="H2716" s="4">
        <v>75.3</v>
      </c>
      <c r="I2716" s="4">
        <v>7</v>
      </c>
      <c r="J2716" s="4">
        <v>0</v>
      </c>
      <c r="K2716" s="21">
        <v>0.96589999999999998</v>
      </c>
      <c r="L2716" s="21">
        <v>6.8599999999999994E-2</v>
      </c>
      <c r="M2716" s="4">
        <v>0</v>
      </c>
      <c r="N2716" s="4">
        <v>0</v>
      </c>
      <c r="O2716" s="4">
        <v>0</v>
      </c>
      <c r="P2716" s="4">
        <v>100</v>
      </c>
      <c r="Q2716" s="15">
        <v>0</v>
      </c>
      <c r="R2716" s="15">
        <v>33949.11</v>
      </c>
      <c r="S2716" s="15">
        <v>30781.38</v>
      </c>
      <c r="T2716" s="15">
        <v>1609585.17</v>
      </c>
      <c r="U2716" s="22">
        <f t="shared" si="210"/>
        <v>1499496.1400000001</v>
      </c>
      <c r="V2716" s="23">
        <f t="shared" si="211"/>
        <v>6.8395902280834142E-2</v>
      </c>
      <c r="W2716" s="24">
        <f>Parametros!$B$4*H2716+Parametros!$B$5*K2716*100+Parametros!$B$6*P2716+Parametros!$B$7*(1-L2716)*100</f>
        <v>89.302999999999997</v>
      </c>
      <c r="X2716" s="16">
        <f>INDEX('Tasa Referencia'!$B$2:$B$37,MATCH(B2716,'Tasa Referencia'!$A$2:$A$37,0))</f>
        <v>0.1101</v>
      </c>
      <c r="Y2716" s="16">
        <f>INDEX('Catalogo Proveedores'!$N$2:$N$101,MATCH(A2716,'Catalogo Proveedores'!$A$2:$A$101,0))</f>
        <v>4.2000000000000003E-2</v>
      </c>
      <c r="Z2716" s="14">
        <v>4.6000000000000001E-4</v>
      </c>
      <c r="AA2716" s="16">
        <f t="shared" si="212"/>
        <v>0.15256</v>
      </c>
      <c r="AB2716" s="25">
        <f t="shared" si="213"/>
        <v>1.1902406151649725E-2</v>
      </c>
      <c r="AC2716" s="23">
        <f t="shared" si="214"/>
        <v>5.6493496129184417E-2</v>
      </c>
    </row>
    <row r="2717" spans="1:29" x14ac:dyDescent="0.3">
      <c r="A2717" s="4" t="s">
        <v>227</v>
      </c>
      <c r="B2717" s="18">
        <v>45383</v>
      </c>
      <c r="C2717" s="4" t="s">
        <v>281</v>
      </c>
      <c r="D2717" s="4">
        <v>4</v>
      </c>
      <c r="E2717" s="15">
        <v>1498323.41</v>
      </c>
      <c r="F2717" s="19">
        <v>1.036</v>
      </c>
      <c r="G2717" s="20">
        <v>0</v>
      </c>
      <c r="H2717" s="4">
        <v>73.2</v>
      </c>
      <c r="I2717" s="4">
        <v>9</v>
      </c>
      <c r="J2717" s="4">
        <v>1</v>
      </c>
      <c r="K2717" s="21">
        <v>0.91620000000000001</v>
      </c>
      <c r="L2717" s="21">
        <v>9.1700000000000004E-2</v>
      </c>
      <c r="M2717" s="4">
        <v>1</v>
      </c>
      <c r="N2717" s="4">
        <v>0</v>
      </c>
      <c r="O2717" s="4">
        <v>0</v>
      </c>
      <c r="P2717" s="4">
        <v>93.6</v>
      </c>
      <c r="Q2717" s="15">
        <v>2562.3200000000002</v>
      </c>
      <c r="R2717" s="15">
        <v>89398.68</v>
      </c>
      <c r="S2717" s="15">
        <v>44195.63</v>
      </c>
      <c r="T2717" s="15">
        <v>1732337.86</v>
      </c>
      <c r="U2717" s="22">
        <f t="shared" si="210"/>
        <v>1546088.78</v>
      </c>
      <c r="V2717" s="23">
        <f t="shared" si="211"/>
        <v>0.10751313834357927</v>
      </c>
      <c r="W2717" s="24">
        <f>Parametros!$B$4*H2717+Parametros!$B$5*K2717*100+Parametros!$B$6*P2717+Parametros!$B$7*(1-L2717)*100</f>
        <v>85.450499999999991</v>
      </c>
      <c r="X2717" s="16">
        <f>INDEX('Tasa Referencia'!$B$2:$B$37,MATCH(B2717,'Tasa Referencia'!$A$2:$A$37,0))</f>
        <v>0.10920000000000001</v>
      </c>
      <c r="Y2717" s="16">
        <f>INDEX('Catalogo Proveedores'!$N$2:$N$101,MATCH(A2717,'Catalogo Proveedores'!$A$2:$A$101,0))</f>
        <v>4.2000000000000003E-2</v>
      </c>
      <c r="Z2717" s="14">
        <v>7.6699999999999997E-3</v>
      </c>
      <c r="AA2717" s="16">
        <f t="shared" si="212"/>
        <v>0.15887000000000001</v>
      </c>
      <c r="AB2717" s="25">
        <f t="shared" si="213"/>
        <v>1.2362912767048373E-2</v>
      </c>
      <c r="AC2717" s="23">
        <f t="shared" si="214"/>
        <v>9.5150225576530897E-2</v>
      </c>
    </row>
    <row r="2718" spans="1:29" x14ac:dyDescent="0.3">
      <c r="A2718" s="4" t="s">
        <v>227</v>
      </c>
      <c r="B2718" s="18">
        <v>45413</v>
      </c>
      <c r="C2718" s="4" t="s">
        <v>281</v>
      </c>
      <c r="D2718" s="4">
        <v>5</v>
      </c>
      <c r="E2718" s="15">
        <v>1555164.87</v>
      </c>
      <c r="F2718" s="19">
        <v>1.036</v>
      </c>
      <c r="G2718" s="20">
        <v>0</v>
      </c>
      <c r="H2718" s="4">
        <v>69.2</v>
      </c>
      <c r="I2718" s="4">
        <v>10</v>
      </c>
      <c r="J2718" s="4">
        <v>2</v>
      </c>
      <c r="K2718" s="21">
        <v>0.82889999999999997</v>
      </c>
      <c r="L2718" s="21">
        <v>0.1434</v>
      </c>
      <c r="M2718" s="4">
        <v>1</v>
      </c>
      <c r="N2718" s="4">
        <v>1</v>
      </c>
      <c r="O2718" s="4">
        <v>2.2999999999999998</v>
      </c>
      <c r="P2718" s="4">
        <v>96.6</v>
      </c>
      <c r="Q2718" s="15">
        <v>20796.2</v>
      </c>
      <c r="R2718" s="15">
        <v>71565.14</v>
      </c>
      <c r="S2718" s="15">
        <v>73110.649999999994</v>
      </c>
      <c r="T2718" s="15">
        <v>1547757.24</v>
      </c>
      <c r="U2718" s="22">
        <f t="shared" si="210"/>
        <v>1574415.56</v>
      </c>
      <c r="V2718" s="23">
        <f t="shared" si="211"/>
        <v>-1.7223838022557121E-2</v>
      </c>
      <c r="W2718" s="24">
        <f>Parametros!$B$4*H2718+Parametros!$B$5*K2718*100+Parametros!$B$6*P2718+Parametros!$B$7*(1-L2718)*100</f>
        <v>81.256</v>
      </c>
      <c r="X2718" s="16">
        <f>INDEX('Tasa Referencia'!$B$2:$B$37,MATCH(B2718,'Tasa Referencia'!$A$2:$A$37,0))</f>
        <v>0.1077</v>
      </c>
      <c r="Y2718" s="16">
        <f>INDEX('Catalogo Proveedores'!$N$2:$N$101,MATCH(A2718,'Catalogo Proveedores'!$A$2:$A$101,0))</f>
        <v>4.2000000000000003E-2</v>
      </c>
      <c r="Z2718" s="14">
        <v>5.8500000000000002E-3</v>
      </c>
      <c r="AA2718" s="16">
        <f t="shared" si="212"/>
        <v>0.15554999999999999</v>
      </c>
      <c r="AB2718" s="25">
        <f t="shared" si="213"/>
        <v>1.2120905019489037E-2</v>
      </c>
      <c r="AC2718" s="23">
        <f t="shared" si="214"/>
        <v>-2.9344743042046158E-2</v>
      </c>
    </row>
    <row r="2719" spans="1:29" x14ac:dyDescent="0.3">
      <c r="A2719" s="4" t="s">
        <v>227</v>
      </c>
      <c r="B2719" s="18">
        <v>45444</v>
      </c>
      <c r="C2719" s="4" t="s">
        <v>281</v>
      </c>
      <c r="D2719" s="4">
        <v>6</v>
      </c>
      <c r="E2719" s="15">
        <v>1556966.12</v>
      </c>
      <c r="F2719" s="19">
        <v>1.036</v>
      </c>
      <c r="G2719" s="20">
        <v>0</v>
      </c>
      <c r="H2719" s="4">
        <v>67.7</v>
      </c>
      <c r="I2719" s="4">
        <v>9</v>
      </c>
      <c r="J2719" s="4">
        <v>0</v>
      </c>
      <c r="K2719" s="21">
        <v>0.94520000000000004</v>
      </c>
      <c r="L2719" s="21">
        <v>0.1177</v>
      </c>
      <c r="M2719" s="4">
        <v>0</v>
      </c>
      <c r="N2719" s="4">
        <v>0</v>
      </c>
      <c r="O2719" s="4">
        <v>0</v>
      </c>
      <c r="P2719" s="4">
        <v>100</v>
      </c>
      <c r="Q2719" s="15">
        <v>0</v>
      </c>
      <c r="R2719" s="15">
        <v>59257.67</v>
      </c>
      <c r="S2719" s="15">
        <v>54958</v>
      </c>
      <c r="T2719" s="15">
        <v>1727027.35</v>
      </c>
      <c r="U2719" s="22">
        <f t="shared" si="210"/>
        <v>1561265.79</v>
      </c>
      <c r="V2719" s="23">
        <f t="shared" si="211"/>
        <v>9.5980854038009322E-2</v>
      </c>
      <c r="W2719" s="24">
        <f>Parametros!$B$4*H2719+Parametros!$B$5*K2719*100+Parametros!$B$6*P2719+Parametros!$B$7*(1-L2719)*100</f>
        <v>85.285499999999999</v>
      </c>
      <c r="X2719" s="16">
        <f>INDEX('Tasa Referencia'!$B$2:$B$37,MATCH(B2719,'Tasa Referencia'!$A$2:$A$37,0))</f>
        <v>0.1045</v>
      </c>
      <c r="Y2719" s="16">
        <f>INDEX('Catalogo Proveedores'!$N$2:$N$101,MATCH(A2719,'Catalogo Proveedores'!$A$2:$A$101,0))</f>
        <v>4.2000000000000003E-2</v>
      </c>
      <c r="Z2719" s="14">
        <v>4.5599999999999998E-3</v>
      </c>
      <c r="AA2719" s="16">
        <f t="shared" si="212"/>
        <v>0.15106</v>
      </c>
      <c r="AB2719" s="25">
        <f t="shared" si="213"/>
        <v>1.1792595544555251E-2</v>
      </c>
      <c r="AC2719" s="23">
        <f t="shared" si="214"/>
        <v>8.4188258493454071E-2</v>
      </c>
    </row>
    <row r="2720" spans="1:29" x14ac:dyDescent="0.3">
      <c r="A2720" s="4" t="s">
        <v>227</v>
      </c>
      <c r="B2720" s="18">
        <v>45474</v>
      </c>
      <c r="C2720" s="4" t="s">
        <v>281</v>
      </c>
      <c r="D2720" s="4">
        <v>7</v>
      </c>
      <c r="E2720" s="15">
        <v>1460525.4</v>
      </c>
      <c r="F2720" s="19">
        <v>1.036</v>
      </c>
      <c r="G2720" s="20">
        <v>0</v>
      </c>
      <c r="H2720" s="4">
        <v>68</v>
      </c>
      <c r="I2720" s="4">
        <v>9</v>
      </c>
      <c r="J2720" s="4">
        <v>1</v>
      </c>
      <c r="K2720" s="21">
        <v>0.88149999999999995</v>
      </c>
      <c r="L2720" s="21">
        <v>0.14119999999999999</v>
      </c>
      <c r="M2720" s="4">
        <v>0</v>
      </c>
      <c r="N2720" s="4">
        <v>0</v>
      </c>
      <c r="O2720" s="4">
        <v>0</v>
      </c>
      <c r="P2720" s="4">
        <v>96.2</v>
      </c>
      <c r="Q2720" s="15">
        <v>0</v>
      </c>
      <c r="R2720" s="15">
        <v>79779.179999999993</v>
      </c>
      <c r="S2720" s="15">
        <v>64792.08</v>
      </c>
      <c r="T2720" s="15">
        <v>1589593.96</v>
      </c>
      <c r="U2720" s="22">
        <f t="shared" si="210"/>
        <v>1475512.4999999998</v>
      </c>
      <c r="V2720" s="23">
        <f t="shared" si="211"/>
        <v>7.1767673299413012E-2</v>
      </c>
      <c r="W2720" s="24">
        <f>Parametros!$B$4*H2720+Parametros!$B$5*K2720*100+Parametros!$B$6*P2720+Parametros!$B$7*(1-L2720)*100</f>
        <v>82.36699999999999</v>
      </c>
      <c r="X2720" s="16">
        <f>INDEX('Tasa Referencia'!$B$2:$B$37,MATCH(B2720,'Tasa Referencia'!$A$2:$A$37,0))</f>
        <v>0.1027</v>
      </c>
      <c r="Y2720" s="16">
        <f>INDEX('Catalogo Proveedores'!$N$2:$N$101,MATCH(A2720,'Catalogo Proveedores'!$A$2:$A$101,0))</f>
        <v>4.2000000000000003E-2</v>
      </c>
      <c r="Z2720" s="14">
        <v>3.6900000000000001E-3</v>
      </c>
      <c r="AA2720" s="16">
        <f t="shared" si="212"/>
        <v>0.14838999999999999</v>
      </c>
      <c r="AB2720" s="25">
        <f t="shared" si="213"/>
        <v>1.1596807706963697E-2</v>
      </c>
      <c r="AC2720" s="23">
        <f t="shared" si="214"/>
        <v>6.0170865592449316E-2</v>
      </c>
    </row>
    <row r="2721" spans="1:29" x14ac:dyDescent="0.3">
      <c r="A2721" s="4" t="s">
        <v>227</v>
      </c>
      <c r="B2721" s="18">
        <v>45505</v>
      </c>
      <c r="C2721" s="4" t="s">
        <v>281</v>
      </c>
      <c r="D2721" s="4">
        <v>8</v>
      </c>
      <c r="E2721" s="15">
        <v>1636184.6</v>
      </c>
      <c r="F2721" s="19">
        <v>1.036</v>
      </c>
      <c r="G2721" s="20">
        <v>0</v>
      </c>
      <c r="H2721" s="4">
        <v>62.5</v>
      </c>
      <c r="I2721" s="4">
        <v>8</v>
      </c>
      <c r="J2721" s="4">
        <v>2</v>
      </c>
      <c r="K2721" s="21">
        <v>0.77159999999999995</v>
      </c>
      <c r="L2721" s="21">
        <v>0.15049999999999999</v>
      </c>
      <c r="M2721" s="4">
        <v>3</v>
      </c>
      <c r="N2721" s="4">
        <v>1</v>
      </c>
      <c r="O2721" s="4">
        <v>5.3</v>
      </c>
      <c r="P2721" s="4">
        <v>91.3</v>
      </c>
      <c r="Q2721" s="15">
        <v>43222.51</v>
      </c>
      <c r="R2721" s="15">
        <v>153934.47</v>
      </c>
      <c r="S2721" s="15">
        <v>80399.5</v>
      </c>
      <c r="T2721" s="15">
        <v>1575971.43</v>
      </c>
      <c r="U2721" s="22">
        <f t="shared" si="210"/>
        <v>1752942.08</v>
      </c>
      <c r="V2721" s="23">
        <f t="shared" si="211"/>
        <v>-0.11229305724152636</v>
      </c>
      <c r="W2721" s="24">
        <f>Parametros!$B$4*H2721+Parametros!$B$5*K2721*100+Parametros!$B$6*P2721+Parametros!$B$7*(1-L2721)*100</f>
        <v>76.025500000000008</v>
      </c>
      <c r="X2721" s="16">
        <f>INDEX('Tasa Referencia'!$B$2:$B$37,MATCH(B2721,'Tasa Referencia'!$A$2:$A$37,0))</f>
        <v>0.1017</v>
      </c>
      <c r="Y2721" s="16">
        <f>INDEX('Catalogo Proveedores'!$N$2:$N$101,MATCH(A2721,'Catalogo Proveedores'!$A$2:$A$101,0))</f>
        <v>4.2000000000000003E-2</v>
      </c>
      <c r="Z2721" s="14">
        <v>2.6800000000000001E-3</v>
      </c>
      <c r="AA2721" s="16">
        <f t="shared" si="212"/>
        <v>0.14637999999999998</v>
      </c>
      <c r="AB2721" s="25">
        <f t="shared" si="213"/>
        <v>1.1449141368931048E-2</v>
      </c>
      <c r="AC2721" s="23">
        <f t="shared" si="214"/>
        <v>-0.1237421986104574</v>
      </c>
    </row>
    <row r="2722" spans="1:29" x14ac:dyDescent="0.3">
      <c r="A2722" s="4" t="s">
        <v>227</v>
      </c>
      <c r="B2722" s="18">
        <v>45536</v>
      </c>
      <c r="C2722" s="4" t="s">
        <v>281</v>
      </c>
      <c r="D2722" s="4">
        <v>9</v>
      </c>
      <c r="E2722" s="15">
        <v>1482804.15</v>
      </c>
      <c r="F2722" s="19">
        <v>1.036</v>
      </c>
      <c r="G2722" s="20">
        <v>0</v>
      </c>
      <c r="H2722" s="4">
        <v>66.5</v>
      </c>
      <c r="I2722" s="4">
        <v>8</v>
      </c>
      <c r="J2722" s="4">
        <v>1</v>
      </c>
      <c r="K2722" s="21">
        <v>0.89410000000000001</v>
      </c>
      <c r="L2722" s="21">
        <v>0.18940000000000001</v>
      </c>
      <c r="M2722" s="4">
        <v>0</v>
      </c>
      <c r="N2722" s="4">
        <v>0</v>
      </c>
      <c r="O2722" s="4">
        <v>0</v>
      </c>
      <c r="P2722" s="4">
        <v>92.1</v>
      </c>
      <c r="Q2722" s="15">
        <v>0</v>
      </c>
      <c r="R2722" s="15">
        <v>143971.68</v>
      </c>
      <c r="S2722" s="15">
        <v>87239.79</v>
      </c>
      <c r="T2722" s="15">
        <v>1585995</v>
      </c>
      <c r="U2722" s="22">
        <f t="shared" si="210"/>
        <v>1539536.0399999998</v>
      </c>
      <c r="V2722" s="23">
        <f t="shared" si="211"/>
        <v>2.9293257544948246E-2</v>
      </c>
      <c r="W2722" s="24">
        <f>Parametros!$B$4*H2722+Parametros!$B$5*K2722*100+Parametros!$B$6*P2722+Parametros!$B$7*(1-L2722)*100</f>
        <v>80.676999999999992</v>
      </c>
      <c r="X2722" s="16">
        <f>INDEX('Tasa Referencia'!$B$2:$B$37,MATCH(B2722,'Tasa Referencia'!$A$2:$A$37,0))</f>
        <v>9.7900000000000001E-2</v>
      </c>
      <c r="Y2722" s="16">
        <f>INDEX('Catalogo Proveedores'!$N$2:$N$101,MATCH(A2722,'Catalogo Proveedores'!$A$2:$A$101,0))</f>
        <v>4.2000000000000003E-2</v>
      </c>
      <c r="Z2722" s="14">
        <v>-1.4599999999999999E-3</v>
      </c>
      <c r="AA2722" s="16">
        <f t="shared" si="212"/>
        <v>0.13844000000000001</v>
      </c>
      <c r="AB2722" s="25">
        <f t="shared" si="213"/>
        <v>1.0863492517593665E-2</v>
      </c>
      <c r="AC2722" s="23">
        <f t="shared" si="214"/>
        <v>1.8429765027354581E-2</v>
      </c>
    </row>
    <row r="2723" spans="1:29" x14ac:dyDescent="0.3">
      <c r="A2723" s="4" t="s">
        <v>227</v>
      </c>
      <c r="B2723" s="18">
        <v>45566</v>
      </c>
      <c r="C2723" s="4" t="s">
        <v>281</v>
      </c>
      <c r="D2723" s="4">
        <v>10</v>
      </c>
      <c r="E2723" s="15">
        <v>1343673.02</v>
      </c>
      <c r="F2723" s="19">
        <v>1.036</v>
      </c>
      <c r="G2723" s="20">
        <v>0</v>
      </c>
      <c r="H2723" s="4">
        <v>68.900000000000006</v>
      </c>
      <c r="I2723" s="4">
        <v>10</v>
      </c>
      <c r="J2723" s="4">
        <v>1</v>
      </c>
      <c r="K2723" s="21">
        <v>0.88160000000000005</v>
      </c>
      <c r="L2723" s="21">
        <v>0.17030000000000001</v>
      </c>
      <c r="M2723" s="4">
        <v>0</v>
      </c>
      <c r="N2723" s="4">
        <v>0</v>
      </c>
      <c r="O2723" s="4">
        <v>0</v>
      </c>
      <c r="P2723" s="4">
        <v>91.7</v>
      </c>
      <c r="Q2723" s="15">
        <v>0</v>
      </c>
      <c r="R2723" s="15">
        <v>118621.3</v>
      </c>
      <c r="S2723" s="15">
        <v>71333.460000000006</v>
      </c>
      <c r="T2723" s="15">
        <v>1432192.86</v>
      </c>
      <c r="U2723" s="22">
        <f t="shared" si="210"/>
        <v>1390960.86</v>
      </c>
      <c r="V2723" s="23">
        <f t="shared" si="211"/>
        <v>2.8789418765849732E-2</v>
      </c>
      <c r="W2723" s="24">
        <f>Parametros!$B$4*H2723+Parametros!$B$5*K2723*100+Parametros!$B$6*P2723+Parametros!$B$7*(1-L2723)*100</f>
        <v>81.348500000000001</v>
      </c>
      <c r="X2723" s="16">
        <f>INDEX('Tasa Referencia'!$B$2:$B$37,MATCH(B2723,'Tasa Referencia'!$A$2:$A$37,0))</f>
        <v>9.5200000000000007E-2</v>
      </c>
      <c r="Y2723" s="16">
        <f>INDEX('Catalogo Proveedores'!$N$2:$N$101,MATCH(A2723,'Catalogo Proveedores'!$A$2:$A$101,0))</f>
        <v>4.2000000000000003E-2</v>
      </c>
      <c r="Z2723" s="14">
        <v>1.91E-3</v>
      </c>
      <c r="AA2723" s="16">
        <f t="shared" si="212"/>
        <v>0.13911000000000001</v>
      </c>
      <c r="AB2723" s="25">
        <f t="shared" si="213"/>
        <v>1.0913055656569082E-2</v>
      </c>
      <c r="AC2723" s="23">
        <f t="shared" si="214"/>
        <v>1.787636310928065E-2</v>
      </c>
    </row>
    <row r="2724" spans="1:29" x14ac:dyDescent="0.3">
      <c r="A2724" s="4" t="s">
        <v>227</v>
      </c>
      <c r="B2724" s="18">
        <v>45597</v>
      </c>
      <c r="C2724" s="4" t="s">
        <v>281</v>
      </c>
      <c r="D2724" s="4">
        <v>11</v>
      </c>
      <c r="E2724" s="15">
        <v>1354236.78</v>
      </c>
      <c r="F2724" s="19">
        <v>1.0958000000000001</v>
      </c>
      <c r="G2724" s="20">
        <v>5.7700000000000001E-2</v>
      </c>
      <c r="H2724" s="4">
        <v>68.7</v>
      </c>
      <c r="I2724" s="4">
        <v>10</v>
      </c>
      <c r="J2724" s="4">
        <v>1</v>
      </c>
      <c r="K2724" s="21">
        <v>0.9405</v>
      </c>
      <c r="L2724" s="21">
        <v>0.13200000000000001</v>
      </c>
      <c r="M2724" s="4">
        <v>1</v>
      </c>
      <c r="N2724" s="4">
        <v>0</v>
      </c>
      <c r="O2724" s="4">
        <v>0</v>
      </c>
      <c r="P2724" s="4">
        <v>92.9</v>
      </c>
      <c r="Q2724" s="15">
        <v>4735.97</v>
      </c>
      <c r="R2724" s="15">
        <v>95904.34</v>
      </c>
      <c r="S2724" s="15">
        <v>56354.1</v>
      </c>
      <c r="T2724" s="15">
        <v>1472406.92</v>
      </c>
      <c r="U2724" s="22">
        <f t="shared" si="210"/>
        <v>1398522.99</v>
      </c>
      <c r="V2724" s="23">
        <f t="shared" si="211"/>
        <v>5.017901573024388E-2</v>
      </c>
      <c r="W2724" s="24">
        <f>Parametros!$B$4*H2724+Parametros!$B$5*K2724*100+Parametros!$B$6*P2724+Parametros!$B$7*(1-L2724)*100</f>
        <v>83.86</v>
      </c>
      <c r="X2724" s="16">
        <f>INDEX('Tasa Referencia'!$B$2:$B$37,MATCH(B2724,'Tasa Referencia'!$A$2:$A$37,0))</f>
        <v>9.5600000000000004E-2</v>
      </c>
      <c r="Y2724" s="16">
        <f>INDEX('Catalogo Proveedores'!$N$2:$N$101,MATCH(A2724,'Catalogo Proveedores'!$A$2:$A$101,0))</f>
        <v>4.2000000000000003E-2</v>
      </c>
      <c r="Z2724" s="14">
        <v>-1.4999999999999999E-4</v>
      </c>
      <c r="AA2724" s="16">
        <f t="shared" si="212"/>
        <v>0.13744999999999999</v>
      </c>
      <c r="AB2724" s="25">
        <f t="shared" si="213"/>
        <v>1.0790208465737861E-2</v>
      </c>
      <c r="AC2724" s="23">
        <f t="shared" si="214"/>
        <v>3.9388807264506019E-2</v>
      </c>
    </row>
    <row r="2725" spans="1:29" x14ac:dyDescent="0.3">
      <c r="A2725" s="4" t="s">
        <v>227</v>
      </c>
      <c r="B2725" s="18">
        <v>45627</v>
      </c>
      <c r="C2725" s="4" t="s">
        <v>281</v>
      </c>
      <c r="D2725" s="4">
        <v>12</v>
      </c>
      <c r="E2725" s="15">
        <v>1304444.51</v>
      </c>
      <c r="F2725" s="19">
        <v>1.0958000000000001</v>
      </c>
      <c r="G2725" s="20">
        <v>0</v>
      </c>
      <c r="H2725" s="4">
        <v>69.099999999999994</v>
      </c>
      <c r="I2725" s="4">
        <v>8</v>
      </c>
      <c r="J2725" s="4">
        <v>1</v>
      </c>
      <c r="K2725" s="21">
        <v>0.86890000000000001</v>
      </c>
      <c r="L2725" s="21">
        <v>0.1363</v>
      </c>
      <c r="M2725" s="4">
        <v>1</v>
      </c>
      <c r="N2725" s="4">
        <v>0</v>
      </c>
      <c r="O2725" s="4">
        <v>0</v>
      </c>
      <c r="P2725" s="4">
        <v>95.9</v>
      </c>
      <c r="Q2725" s="15">
        <v>4043.11</v>
      </c>
      <c r="R2725" s="15">
        <v>120503.17</v>
      </c>
      <c r="S2725" s="15">
        <v>55952.15</v>
      </c>
      <c r="T2725" s="15">
        <v>1395395.55</v>
      </c>
      <c r="U2725" s="22">
        <f t="shared" si="210"/>
        <v>1373038.6400000001</v>
      </c>
      <c r="V2725" s="23">
        <f t="shared" si="211"/>
        <v>1.6021915792980648E-2</v>
      </c>
      <c r="W2725" s="24">
        <f>Parametros!$B$4*H2725+Parametros!$B$5*K2725*100+Parametros!$B$6*P2725+Parametros!$B$7*(1-L2725)*100</f>
        <v>82.387500000000003</v>
      </c>
      <c r="X2725" s="16">
        <f>INDEX('Tasa Referencia'!$B$2:$B$37,MATCH(B2725,'Tasa Referencia'!$A$2:$A$37,0))</f>
        <v>9.2399999999999996E-2</v>
      </c>
      <c r="Y2725" s="16">
        <f>INDEX('Catalogo Proveedores'!$N$2:$N$101,MATCH(A2725,'Catalogo Proveedores'!$A$2:$A$101,0))</f>
        <v>4.2000000000000003E-2</v>
      </c>
      <c r="Z2725" s="14">
        <v>-1.2099999999999999E-3</v>
      </c>
      <c r="AA2725" s="16">
        <f t="shared" si="212"/>
        <v>0.13319</v>
      </c>
      <c r="AB2725" s="25">
        <f t="shared" si="213"/>
        <v>1.0474196372337818E-2</v>
      </c>
      <c r="AC2725" s="23">
        <f t="shared" si="214"/>
        <v>5.5477194206428292E-3</v>
      </c>
    </row>
    <row r="2726" spans="1:29" x14ac:dyDescent="0.3">
      <c r="A2726" s="4" t="s">
        <v>227</v>
      </c>
      <c r="B2726" s="18">
        <v>45658</v>
      </c>
      <c r="C2726" s="4" t="s">
        <v>282</v>
      </c>
      <c r="D2726" s="4">
        <v>1</v>
      </c>
      <c r="E2726" s="15">
        <v>1366268.43</v>
      </c>
      <c r="F2726" s="19">
        <v>1.0958000000000001</v>
      </c>
      <c r="G2726" s="20">
        <v>0</v>
      </c>
      <c r="H2726" s="4">
        <v>67.3</v>
      </c>
      <c r="I2726" s="4">
        <v>11</v>
      </c>
      <c r="J2726" s="4">
        <v>1</v>
      </c>
      <c r="K2726" s="21">
        <v>0.91910000000000003</v>
      </c>
      <c r="L2726" s="21">
        <v>0.1104</v>
      </c>
      <c r="M2726" s="4">
        <v>0</v>
      </c>
      <c r="N2726" s="4">
        <v>0</v>
      </c>
      <c r="O2726" s="4">
        <v>0</v>
      </c>
      <c r="P2726" s="4">
        <v>98.5</v>
      </c>
      <c r="Q2726" s="15">
        <v>0</v>
      </c>
      <c r="R2726" s="15">
        <v>100982.8</v>
      </c>
      <c r="S2726" s="15">
        <v>47974.84</v>
      </c>
      <c r="T2726" s="15">
        <v>1435931.4</v>
      </c>
      <c r="U2726" s="22">
        <f t="shared" si="210"/>
        <v>1419276.39</v>
      </c>
      <c r="V2726" s="23">
        <f t="shared" si="211"/>
        <v>1.1598750469555864E-2</v>
      </c>
      <c r="W2726" s="24">
        <f>Parametros!$B$4*H2726+Parametros!$B$5*K2726*100+Parametros!$B$6*P2726+Parametros!$B$7*(1-L2726)*100</f>
        <v>84.171999999999997</v>
      </c>
      <c r="X2726" s="16">
        <f>INDEX('Tasa Referencia'!$B$2:$B$37,MATCH(B2726,'Tasa Referencia'!$A$2:$A$37,0))</f>
        <v>8.8900000000000007E-2</v>
      </c>
      <c r="Y2726" s="16">
        <f>INDEX('Catalogo Proveedores'!$N$2:$N$101,MATCH(A2726,'Catalogo Proveedores'!$A$2:$A$101,0))</f>
        <v>4.2000000000000003E-2</v>
      </c>
      <c r="Z2726" s="14">
        <v>2.6700000000000001E-3</v>
      </c>
      <c r="AA2726" s="16">
        <f t="shared" si="212"/>
        <v>0.13357000000000002</v>
      </c>
      <c r="AB2726" s="25">
        <f t="shared" si="213"/>
        <v>1.0502429442334815E-2</v>
      </c>
      <c r="AC2726" s="23">
        <f t="shared" si="214"/>
        <v>1.0963210272210491E-3</v>
      </c>
    </row>
    <row r="2727" spans="1:29" x14ac:dyDescent="0.3">
      <c r="A2727" s="4" t="s">
        <v>227</v>
      </c>
      <c r="B2727" s="18">
        <v>45689</v>
      </c>
      <c r="C2727" s="4" t="s">
        <v>282</v>
      </c>
      <c r="D2727" s="4">
        <v>2</v>
      </c>
      <c r="E2727" s="15">
        <v>1444020.25</v>
      </c>
      <c r="F2727" s="19">
        <v>1.0958000000000001</v>
      </c>
      <c r="G2727" s="20">
        <v>0</v>
      </c>
      <c r="H2727" s="4">
        <v>72</v>
      </c>
      <c r="I2727" s="4">
        <v>5</v>
      </c>
      <c r="J2727" s="4">
        <v>0</v>
      </c>
      <c r="K2727" s="21">
        <v>0.93759999999999999</v>
      </c>
      <c r="L2727" s="21">
        <v>0.10970000000000001</v>
      </c>
      <c r="M2727" s="4">
        <v>1</v>
      </c>
      <c r="N2727" s="4">
        <v>0</v>
      </c>
      <c r="O2727" s="4">
        <v>0</v>
      </c>
      <c r="P2727" s="4">
        <v>93.6</v>
      </c>
      <c r="Q2727" s="15">
        <v>19671.79</v>
      </c>
      <c r="R2727" s="15">
        <v>67830.33</v>
      </c>
      <c r="S2727" s="15">
        <v>47514.51</v>
      </c>
      <c r="T2727" s="15">
        <v>1550554.09</v>
      </c>
      <c r="U2727" s="22">
        <f t="shared" si="210"/>
        <v>1484007.86</v>
      </c>
      <c r="V2727" s="23">
        <f t="shared" si="211"/>
        <v>4.2917709500866222E-2</v>
      </c>
      <c r="W2727" s="24">
        <f>Parametros!$B$4*H2727+Parametros!$B$5*K2727*100+Parametros!$B$6*P2727+Parametros!$B$7*(1-L2727)*100</f>
        <v>85.402500000000003</v>
      </c>
      <c r="X2727" s="16">
        <f>INDEX('Tasa Referencia'!$B$2:$B$37,MATCH(B2727,'Tasa Referencia'!$A$2:$A$37,0))</f>
        <v>8.8300000000000003E-2</v>
      </c>
      <c r="Y2727" s="16">
        <f>INDEX('Catalogo Proveedores'!$N$2:$N$101,MATCH(A2727,'Catalogo Proveedores'!$A$2:$A$101,0))</f>
        <v>4.2000000000000003E-2</v>
      </c>
      <c r="Z2727" s="14">
        <v>-3.0300000000000001E-3</v>
      </c>
      <c r="AA2727" s="16">
        <f t="shared" si="212"/>
        <v>0.12726999999999999</v>
      </c>
      <c r="AB2727" s="25">
        <f t="shared" si="213"/>
        <v>1.003323040656845E-2</v>
      </c>
      <c r="AC2727" s="23">
        <f t="shared" si="214"/>
        <v>3.2884479094297772E-2</v>
      </c>
    </row>
    <row r="2728" spans="1:29" x14ac:dyDescent="0.3">
      <c r="A2728" s="4" t="s">
        <v>227</v>
      </c>
      <c r="B2728" s="18">
        <v>45717</v>
      </c>
      <c r="C2728" s="4" t="s">
        <v>282</v>
      </c>
      <c r="D2728" s="4">
        <v>3</v>
      </c>
      <c r="E2728" s="15">
        <v>1407085.4</v>
      </c>
      <c r="F2728" s="19">
        <v>1.0958000000000001</v>
      </c>
      <c r="G2728" s="20">
        <v>0</v>
      </c>
      <c r="H2728" s="4">
        <v>69.7</v>
      </c>
      <c r="I2728" s="4">
        <v>8</v>
      </c>
      <c r="J2728" s="4">
        <v>1</v>
      </c>
      <c r="K2728" s="21">
        <v>0.92349999999999999</v>
      </c>
      <c r="L2728" s="21">
        <v>0.17580000000000001</v>
      </c>
      <c r="M2728" s="4">
        <v>2</v>
      </c>
      <c r="N2728" s="4">
        <v>0</v>
      </c>
      <c r="O2728" s="4">
        <v>0</v>
      </c>
      <c r="P2728" s="4">
        <v>100</v>
      </c>
      <c r="Q2728" s="15">
        <v>61214.01</v>
      </c>
      <c r="R2728" s="15">
        <v>100725.17</v>
      </c>
      <c r="S2728" s="15">
        <v>77013.67</v>
      </c>
      <c r="T2728" s="15">
        <v>1538667</v>
      </c>
      <c r="U2728" s="22">
        <f t="shared" si="210"/>
        <v>1492010.91</v>
      </c>
      <c r="V2728" s="23">
        <f t="shared" si="211"/>
        <v>3.032240894228581E-2</v>
      </c>
      <c r="W2728" s="24">
        <f>Parametros!$B$4*H2728+Parametros!$B$5*K2728*100+Parametros!$B$6*P2728+Parametros!$B$7*(1-L2728)*100</f>
        <v>84.462999999999994</v>
      </c>
      <c r="X2728" s="16">
        <f>INDEX('Tasa Referencia'!$B$2:$B$37,MATCH(B2728,'Tasa Referencia'!$A$2:$A$37,0))</f>
        <v>8.6800000000000002E-2</v>
      </c>
      <c r="Y2728" s="16">
        <f>INDEX('Catalogo Proveedores'!$N$2:$N$101,MATCH(A2728,'Catalogo Proveedores'!$A$2:$A$101,0))</f>
        <v>4.2000000000000003E-2</v>
      </c>
      <c r="Z2728" s="14">
        <v>-1.65E-3</v>
      </c>
      <c r="AA2728" s="16">
        <f t="shared" si="212"/>
        <v>0.12714999999999999</v>
      </c>
      <c r="AB2728" s="25">
        <f t="shared" si="213"/>
        <v>1.0024269975494216E-2</v>
      </c>
      <c r="AC2728" s="23">
        <f t="shared" si="214"/>
        <v>2.0298138966791595E-2</v>
      </c>
    </row>
    <row r="2729" spans="1:29" x14ac:dyDescent="0.3">
      <c r="A2729" s="4" t="s">
        <v>227</v>
      </c>
      <c r="B2729" s="18">
        <v>45748</v>
      </c>
      <c r="C2729" s="4" t="s">
        <v>282</v>
      </c>
      <c r="D2729" s="4">
        <v>4</v>
      </c>
      <c r="E2729" s="15">
        <v>1381247.1</v>
      </c>
      <c r="F2729" s="19">
        <v>1.1518999999999999</v>
      </c>
      <c r="G2729" s="20">
        <v>5.1200000000000002E-2</v>
      </c>
      <c r="H2729" s="4">
        <v>72.599999999999994</v>
      </c>
      <c r="I2729" s="4">
        <v>8</v>
      </c>
      <c r="J2729" s="4">
        <v>0</v>
      </c>
      <c r="K2729" s="21">
        <v>0.96199999999999997</v>
      </c>
      <c r="L2729" s="21">
        <v>7.5899999999999995E-2</v>
      </c>
      <c r="M2729" s="4">
        <v>0</v>
      </c>
      <c r="N2729" s="4">
        <v>0</v>
      </c>
      <c r="O2729" s="4">
        <v>0</v>
      </c>
      <c r="P2729" s="4">
        <v>93.4</v>
      </c>
      <c r="Q2729" s="15">
        <v>0</v>
      </c>
      <c r="R2729" s="15">
        <v>63100.45</v>
      </c>
      <c r="S2729" s="15">
        <v>31433.040000000001</v>
      </c>
      <c r="T2729" s="15">
        <v>1504408.63</v>
      </c>
      <c r="U2729" s="22">
        <f t="shared" si="210"/>
        <v>1412914.51</v>
      </c>
      <c r="V2729" s="23">
        <f t="shared" si="211"/>
        <v>6.0817332588686282E-2</v>
      </c>
      <c r="W2729" s="24">
        <f>Parametros!$B$4*H2729+Parametros!$B$5*K2729*100+Parametros!$B$6*P2729+Parametros!$B$7*(1-L2729)*100</f>
        <v>86.811499999999995</v>
      </c>
      <c r="X2729" s="16">
        <f>INDEX('Tasa Referencia'!$B$2:$B$37,MATCH(B2729,'Tasa Referencia'!$A$2:$A$37,0))</f>
        <v>8.4000000000000005E-2</v>
      </c>
      <c r="Y2729" s="16">
        <f>INDEX('Catalogo Proveedores'!$N$2:$N$101,MATCH(A2729,'Catalogo Proveedores'!$A$2:$A$101,0))</f>
        <v>4.2000000000000003E-2</v>
      </c>
      <c r="Z2729" s="14">
        <v>1.66E-3</v>
      </c>
      <c r="AA2729" s="16">
        <f t="shared" si="212"/>
        <v>0.12766</v>
      </c>
      <c r="AB2729" s="25">
        <f t="shared" si="213"/>
        <v>1.006234577018339E-2</v>
      </c>
      <c r="AC2729" s="23">
        <f t="shared" si="214"/>
        <v>5.0754986818502892E-2</v>
      </c>
    </row>
    <row r="2730" spans="1:29" x14ac:dyDescent="0.3">
      <c r="A2730" s="4" t="s">
        <v>227</v>
      </c>
      <c r="B2730" s="18">
        <v>45778</v>
      </c>
      <c r="C2730" s="4" t="s">
        <v>282</v>
      </c>
      <c r="D2730" s="4">
        <v>5</v>
      </c>
      <c r="E2730" s="15">
        <v>1509815.93</v>
      </c>
      <c r="F2730" s="19">
        <v>1.1518999999999999</v>
      </c>
      <c r="G2730" s="20">
        <v>0</v>
      </c>
      <c r="H2730" s="4">
        <v>73</v>
      </c>
      <c r="I2730" s="4">
        <v>8</v>
      </c>
      <c r="J2730" s="4">
        <v>1</v>
      </c>
      <c r="K2730" s="21">
        <v>0.86660000000000004</v>
      </c>
      <c r="L2730" s="21">
        <v>0.1341</v>
      </c>
      <c r="M2730" s="4">
        <v>1</v>
      </c>
      <c r="N2730" s="4">
        <v>0</v>
      </c>
      <c r="O2730" s="4">
        <v>0</v>
      </c>
      <c r="P2730" s="4">
        <v>95.3</v>
      </c>
      <c r="Q2730" s="15">
        <v>2389.7399999999998</v>
      </c>
      <c r="R2730" s="15">
        <v>60846.68</v>
      </c>
      <c r="S2730" s="15">
        <v>63778.32</v>
      </c>
      <c r="T2730" s="15">
        <v>1559795.19</v>
      </c>
      <c r="U2730" s="22">
        <f t="shared" si="210"/>
        <v>1509274.0299999998</v>
      </c>
      <c r="V2730" s="23">
        <f t="shared" si="211"/>
        <v>3.2389611356603905E-2</v>
      </c>
      <c r="W2730" s="24">
        <f>Parametros!$B$4*H2730+Parametros!$B$5*K2730*100+Parametros!$B$6*P2730+Parametros!$B$7*(1-L2730)*100</f>
        <v>83.596499999999992</v>
      </c>
      <c r="X2730" s="16">
        <f>INDEX('Tasa Referencia'!$B$2:$B$37,MATCH(B2730,'Tasa Referencia'!$A$2:$A$37,0))</f>
        <v>8.1699999999999995E-2</v>
      </c>
      <c r="Y2730" s="16">
        <f>INDEX('Catalogo Proveedores'!$N$2:$N$101,MATCH(A2730,'Catalogo Proveedores'!$A$2:$A$101,0))</f>
        <v>4.2000000000000003E-2</v>
      </c>
      <c r="Z2730" s="14">
        <v>5.8E-4</v>
      </c>
      <c r="AA2730" s="16">
        <f t="shared" si="212"/>
        <v>0.12428</v>
      </c>
      <c r="AB2730" s="25">
        <f t="shared" si="213"/>
        <v>9.8097053570311843E-3</v>
      </c>
      <c r="AC2730" s="23">
        <f t="shared" si="214"/>
        <v>2.2579905999572721E-2</v>
      </c>
    </row>
    <row r="2731" spans="1:29" x14ac:dyDescent="0.3">
      <c r="A2731" s="4" t="s">
        <v>227</v>
      </c>
      <c r="B2731" s="18">
        <v>45809</v>
      </c>
      <c r="C2731" s="4" t="s">
        <v>282</v>
      </c>
      <c r="D2731" s="4">
        <v>6</v>
      </c>
      <c r="E2731" s="15">
        <v>1498811.45</v>
      </c>
      <c r="F2731" s="19">
        <v>1.1518999999999999</v>
      </c>
      <c r="G2731" s="20">
        <v>0</v>
      </c>
      <c r="H2731" s="4">
        <v>72.900000000000006</v>
      </c>
      <c r="I2731" s="4">
        <v>6</v>
      </c>
      <c r="J2731" s="4">
        <v>0</v>
      </c>
      <c r="K2731" s="21">
        <v>0.94030000000000002</v>
      </c>
      <c r="L2731" s="21">
        <v>6.6799999999999998E-2</v>
      </c>
      <c r="M2731" s="4">
        <v>0</v>
      </c>
      <c r="N2731" s="4">
        <v>0</v>
      </c>
      <c r="O2731" s="4">
        <v>0</v>
      </c>
      <c r="P2731" s="4">
        <v>97.3</v>
      </c>
      <c r="Q2731" s="15">
        <v>0</v>
      </c>
      <c r="R2731" s="15">
        <v>58927.7</v>
      </c>
      <c r="S2731" s="15">
        <v>30028.73</v>
      </c>
      <c r="T2731" s="15">
        <v>1661238.23</v>
      </c>
      <c r="U2731" s="22">
        <f t="shared" si="210"/>
        <v>1527710.42</v>
      </c>
      <c r="V2731" s="23">
        <f t="shared" si="211"/>
        <v>8.0378483704892867E-2</v>
      </c>
      <c r="W2731" s="24">
        <f>Parametros!$B$4*H2731+Parametros!$B$5*K2731*100+Parametros!$B$6*P2731+Parametros!$B$7*(1-L2731)*100</f>
        <v>87.182000000000002</v>
      </c>
      <c r="X2731" s="16">
        <f>INDEX('Tasa Referencia'!$B$2:$B$37,MATCH(B2731,'Tasa Referencia'!$A$2:$A$37,0))</f>
        <v>8.1600000000000006E-2</v>
      </c>
      <c r="Y2731" s="16">
        <f>INDEX('Catalogo Proveedores'!$N$2:$N$101,MATCH(A2731,'Catalogo Proveedores'!$A$2:$A$101,0))</f>
        <v>4.2000000000000003E-2</v>
      </c>
      <c r="Z2731" s="14">
        <v>-4.2000000000000002E-4</v>
      </c>
      <c r="AA2731" s="16">
        <f t="shared" si="212"/>
        <v>0.12318000000000001</v>
      </c>
      <c r="AB2731" s="25">
        <f t="shared" si="213"/>
        <v>9.7273349284705546E-3</v>
      </c>
      <c r="AC2731" s="23">
        <f t="shared" si="214"/>
        <v>7.0651148776422312E-2</v>
      </c>
    </row>
    <row r="2732" spans="1:29" x14ac:dyDescent="0.3">
      <c r="A2732" s="4" t="s">
        <v>227</v>
      </c>
      <c r="B2732" s="18">
        <v>45839</v>
      </c>
      <c r="C2732" s="4" t="s">
        <v>282</v>
      </c>
      <c r="D2732" s="4">
        <v>7</v>
      </c>
      <c r="E2732" s="15">
        <v>1510007.78</v>
      </c>
      <c r="F2732" s="19">
        <v>1.1518999999999999</v>
      </c>
      <c r="G2732" s="20">
        <v>0</v>
      </c>
      <c r="H2732" s="4">
        <v>73.900000000000006</v>
      </c>
      <c r="I2732" s="4">
        <v>8</v>
      </c>
      <c r="J2732" s="4">
        <v>0</v>
      </c>
      <c r="K2732" s="21">
        <v>0.9415</v>
      </c>
      <c r="L2732" s="21">
        <v>0.12859999999999999</v>
      </c>
      <c r="M2732" s="4">
        <v>0</v>
      </c>
      <c r="N2732" s="4">
        <v>0</v>
      </c>
      <c r="O2732" s="4">
        <v>0</v>
      </c>
      <c r="P2732" s="4">
        <v>93.7</v>
      </c>
      <c r="Q2732" s="15">
        <v>0</v>
      </c>
      <c r="R2732" s="15">
        <v>106578.12</v>
      </c>
      <c r="S2732" s="15">
        <v>58247.18</v>
      </c>
      <c r="T2732" s="15">
        <v>1704120.4</v>
      </c>
      <c r="U2732" s="22">
        <f t="shared" si="210"/>
        <v>1558338.72</v>
      </c>
      <c r="V2732" s="23">
        <f t="shared" si="211"/>
        <v>8.5546584619255739E-2</v>
      </c>
      <c r="W2732" s="24">
        <f>Parametros!$B$4*H2732+Parametros!$B$5*K2732*100+Parametros!$B$6*P2732+Parametros!$B$7*(1-L2732)*100</f>
        <v>85.920999999999992</v>
      </c>
      <c r="X2732" s="16">
        <f>INDEX('Tasa Referencia'!$B$2:$B$37,MATCH(B2732,'Tasa Referencia'!$A$2:$A$37,0))</f>
        <v>8.0699999999999994E-2</v>
      </c>
      <c r="Y2732" s="16">
        <f>INDEX('Catalogo Proveedores'!$N$2:$N$101,MATCH(A2732,'Catalogo Proveedores'!$A$2:$A$101,0))</f>
        <v>4.2000000000000003E-2</v>
      </c>
      <c r="Z2732" s="14">
        <v>-4.7200000000000002E-3</v>
      </c>
      <c r="AA2732" s="16">
        <f t="shared" si="212"/>
        <v>0.11798</v>
      </c>
      <c r="AB2732" s="25">
        <f t="shared" si="213"/>
        <v>9.3369436073786893E-3</v>
      </c>
      <c r="AC2732" s="23">
        <f t="shared" si="214"/>
        <v>7.620964101187705E-2</v>
      </c>
    </row>
    <row r="2733" spans="1:29" x14ac:dyDescent="0.3">
      <c r="A2733" s="4" t="s">
        <v>227</v>
      </c>
      <c r="B2733" s="18">
        <v>45870</v>
      </c>
      <c r="C2733" s="4" t="s">
        <v>282</v>
      </c>
      <c r="D2733" s="4">
        <v>8</v>
      </c>
      <c r="E2733" s="15">
        <v>1548390.03</v>
      </c>
      <c r="F2733" s="19">
        <v>1.1518999999999999</v>
      </c>
      <c r="G2733" s="20">
        <v>0</v>
      </c>
      <c r="H2733" s="4">
        <v>75.3</v>
      </c>
      <c r="I2733" s="4">
        <v>6</v>
      </c>
      <c r="J2733" s="4">
        <v>0</v>
      </c>
      <c r="K2733" s="21">
        <v>0.97389999999999999</v>
      </c>
      <c r="L2733" s="21">
        <v>0.14460000000000001</v>
      </c>
      <c r="M2733" s="4">
        <v>0</v>
      </c>
      <c r="N2733" s="4">
        <v>0</v>
      </c>
      <c r="O2733" s="4">
        <v>0</v>
      </c>
      <c r="P2733" s="4">
        <v>91.9</v>
      </c>
      <c r="Q2733" s="15">
        <v>0</v>
      </c>
      <c r="R2733" s="15">
        <v>112861.26</v>
      </c>
      <c r="S2733" s="15">
        <v>67172.91</v>
      </c>
      <c r="T2733" s="15">
        <v>1676047.3</v>
      </c>
      <c r="U2733" s="22">
        <f t="shared" si="210"/>
        <v>1594078.3800000001</v>
      </c>
      <c r="V2733" s="23">
        <f t="shared" si="211"/>
        <v>4.8906089941495041E-2</v>
      </c>
      <c r="W2733" s="24">
        <f>Parametros!$B$4*H2733+Parametros!$B$5*K2733*100+Parametros!$B$6*P2733+Parametros!$B$7*(1-L2733)*100</f>
        <v>86.783000000000001</v>
      </c>
      <c r="X2733" s="16">
        <f>INDEX('Tasa Referencia'!$B$2:$B$37,MATCH(B2733,'Tasa Referencia'!$A$2:$A$37,0))</f>
        <v>7.7399999999999997E-2</v>
      </c>
      <c r="Y2733" s="16">
        <f>INDEX('Catalogo Proveedores'!$N$2:$N$101,MATCH(A2733,'Catalogo Proveedores'!$A$2:$A$101,0))</f>
        <v>4.2000000000000003E-2</v>
      </c>
      <c r="Z2733" s="14">
        <v>-2.0699999999999998E-3</v>
      </c>
      <c r="AA2733" s="16">
        <f t="shared" si="212"/>
        <v>0.11733</v>
      </c>
      <c r="AB2733" s="25">
        <f t="shared" si="213"/>
        <v>9.2880277124884891E-3</v>
      </c>
      <c r="AC2733" s="23">
        <f t="shared" si="214"/>
        <v>3.9618062229006552E-2</v>
      </c>
    </row>
    <row r="2734" spans="1:29" x14ac:dyDescent="0.3">
      <c r="A2734" s="4" t="s">
        <v>227</v>
      </c>
      <c r="B2734" s="18">
        <v>45901</v>
      </c>
      <c r="C2734" s="4" t="s">
        <v>282</v>
      </c>
      <c r="D2734" s="4">
        <v>9</v>
      </c>
      <c r="E2734" s="15">
        <v>1493482.76</v>
      </c>
      <c r="F2734" s="19">
        <v>1.1518999999999999</v>
      </c>
      <c r="G2734" s="20">
        <v>0</v>
      </c>
      <c r="H2734" s="4">
        <v>74.099999999999994</v>
      </c>
      <c r="I2734" s="4">
        <v>8</v>
      </c>
      <c r="J2734" s="4">
        <v>1</v>
      </c>
      <c r="K2734" s="21">
        <v>0.89419999999999999</v>
      </c>
      <c r="L2734" s="21">
        <v>9.0499999999999997E-2</v>
      </c>
      <c r="M2734" s="4">
        <v>0</v>
      </c>
      <c r="N2734" s="4">
        <v>0</v>
      </c>
      <c r="O2734" s="4">
        <v>0</v>
      </c>
      <c r="P2734" s="4">
        <v>87.7</v>
      </c>
      <c r="Q2734" s="15">
        <v>0</v>
      </c>
      <c r="R2734" s="15">
        <v>57776.53</v>
      </c>
      <c r="S2734" s="15">
        <v>43553.11</v>
      </c>
      <c r="T2734" s="15">
        <v>1591757.86</v>
      </c>
      <c r="U2734" s="22">
        <f t="shared" si="210"/>
        <v>1507706.18</v>
      </c>
      <c r="V2734" s="23">
        <f t="shared" si="211"/>
        <v>5.2804312836878448E-2</v>
      </c>
      <c r="W2734" s="24">
        <f>Parametros!$B$4*H2734+Parametros!$B$5*K2734*100+Parametros!$B$6*P2734+Parametros!$B$7*(1-L2734)*100</f>
        <v>83.9435</v>
      </c>
      <c r="X2734" s="16">
        <f>INDEX('Tasa Referencia'!$B$2:$B$37,MATCH(B2734,'Tasa Referencia'!$A$2:$A$37,0))</f>
        <v>7.4899999999999994E-2</v>
      </c>
      <c r="Y2734" s="16">
        <f>INDEX('Catalogo Proveedores'!$N$2:$N$101,MATCH(A2734,'Catalogo Proveedores'!$A$2:$A$101,0))</f>
        <v>4.2000000000000003E-2</v>
      </c>
      <c r="Z2734" s="14">
        <v>-2.49E-3</v>
      </c>
      <c r="AA2734" s="16">
        <f t="shared" si="212"/>
        <v>0.11441</v>
      </c>
      <c r="AB2734" s="25">
        <f t="shared" si="213"/>
        <v>9.067960155921595E-3</v>
      </c>
      <c r="AC2734" s="23">
        <f t="shared" si="214"/>
        <v>4.3736352680956853E-2</v>
      </c>
    </row>
    <row r="2735" spans="1:29" x14ac:dyDescent="0.3">
      <c r="A2735" s="4" t="s">
        <v>227</v>
      </c>
      <c r="B2735" s="18">
        <v>45931</v>
      </c>
      <c r="C2735" s="4" t="s">
        <v>282</v>
      </c>
      <c r="D2735" s="4">
        <v>10</v>
      </c>
      <c r="E2735" s="15">
        <v>1392096.15</v>
      </c>
      <c r="F2735" s="19">
        <v>1.1518999999999999</v>
      </c>
      <c r="G2735" s="20">
        <v>0</v>
      </c>
      <c r="H2735" s="4">
        <v>79.400000000000006</v>
      </c>
      <c r="I2735" s="4">
        <v>7</v>
      </c>
      <c r="J2735" s="4">
        <v>1</v>
      </c>
      <c r="K2735" s="21">
        <v>0.91310000000000002</v>
      </c>
      <c r="L2735" s="21">
        <v>9.35E-2</v>
      </c>
      <c r="M2735" s="4">
        <v>0</v>
      </c>
      <c r="N2735" s="4">
        <v>0</v>
      </c>
      <c r="O2735" s="4">
        <v>0</v>
      </c>
      <c r="P2735" s="4">
        <v>96.2</v>
      </c>
      <c r="Q2735" s="15">
        <v>0</v>
      </c>
      <c r="R2735" s="15">
        <v>73341.36</v>
      </c>
      <c r="S2735" s="15">
        <v>41835.11</v>
      </c>
      <c r="T2735" s="15">
        <v>1517089.19</v>
      </c>
      <c r="U2735" s="22">
        <f t="shared" si="210"/>
        <v>1423602.4</v>
      </c>
      <c r="V2735" s="23">
        <f t="shared" si="211"/>
        <v>6.1622474549436375E-2</v>
      </c>
      <c r="W2735" s="24">
        <f>Parametros!$B$4*H2735+Parametros!$B$5*K2735*100+Parametros!$B$6*P2735+Parametros!$B$7*(1-L2735)*100</f>
        <v>88.020499999999998</v>
      </c>
      <c r="X2735" s="16">
        <f>INDEX('Tasa Referencia'!$B$2:$B$37,MATCH(B2735,'Tasa Referencia'!$A$2:$A$37,0))</f>
        <v>7.4300000000000005E-2</v>
      </c>
      <c r="Y2735" s="16">
        <f>INDEX('Catalogo Proveedores'!$N$2:$N$101,MATCH(A2735,'Catalogo Proveedores'!$A$2:$A$101,0))</f>
        <v>4.2000000000000003E-2</v>
      </c>
      <c r="Z2735" s="14">
        <v>-4.0800000000000003E-3</v>
      </c>
      <c r="AA2735" s="16">
        <f t="shared" si="212"/>
        <v>0.11222000000000001</v>
      </c>
      <c r="AB2735" s="25">
        <f t="shared" si="213"/>
        <v>8.9025623402607668E-3</v>
      </c>
      <c r="AC2735" s="23">
        <f t="shared" si="214"/>
        <v>5.2719912209175608E-2</v>
      </c>
    </row>
    <row r="2736" spans="1:29" x14ac:dyDescent="0.3">
      <c r="A2736" s="4" t="s">
        <v>227</v>
      </c>
      <c r="B2736" s="18">
        <v>45962</v>
      </c>
      <c r="C2736" s="4" t="s">
        <v>282</v>
      </c>
      <c r="D2736" s="4">
        <v>11</v>
      </c>
      <c r="E2736" s="15">
        <v>1356510.63</v>
      </c>
      <c r="F2736" s="19">
        <v>1.2238</v>
      </c>
      <c r="G2736" s="20">
        <v>6.2399999999999997E-2</v>
      </c>
      <c r="H2736" s="4">
        <v>79.900000000000006</v>
      </c>
      <c r="I2736" s="4">
        <v>6</v>
      </c>
      <c r="J2736" s="4">
        <v>1</v>
      </c>
      <c r="K2736" s="21">
        <v>0.90700000000000003</v>
      </c>
      <c r="L2736" s="21">
        <v>5.4300000000000001E-2</v>
      </c>
      <c r="M2736" s="4">
        <v>1</v>
      </c>
      <c r="N2736" s="4">
        <v>0</v>
      </c>
      <c r="O2736" s="4">
        <v>0</v>
      </c>
      <c r="P2736" s="4">
        <v>95.2</v>
      </c>
      <c r="Q2736" s="15">
        <v>5054.01</v>
      </c>
      <c r="R2736" s="15">
        <v>49875.37</v>
      </c>
      <c r="S2736" s="15">
        <v>24808.09</v>
      </c>
      <c r="T2736" s="15">
        <v>1484524.04</v>
      </c>
      <c r="U2736" s="22">
        <f t="shared" si="210"/>
        <v>1386631.92</v>
      </c>
      <c r="V2736" s="23">
        <f t="shared" si="211"/>
        <v>6.5941754638072489E-2</v>
      </c>
      <c r="W2736" s="24">
        <f>Parametros!$B$4*H2736+Parametros!$B$5*K2736*100+Parametros!$B$6*P2736+Parametros!$B$7*(1-L2736)*100</f>
        <v>88.400499999999994</v>
      </c>
      <c r="X2736" s="16">
        <f>INDEX('Tasa Referencia'!$B$2:$B$37,MATCH(B2736,'Tasa Referencia'!$A$2:$A$37,0))</f>
        <v>7.2800000000000004E-2</v>
      </c>
      <c r="Y2736" s="16">
        <f>INDEX('Catalogo Proveedores'!$N$2:$N$101,MATCH(A2736,'Catalogo Proveedores'!$A$2:$A$101,0))</f>
        <v>4.2000000000000003E-2</v>
      </c>
      <c r="Z2736" s="14">
        <v>1.08E-3</v>
      </c>
      <c r="AA2736" s="16">
        <f t="shared" si="212"/>
        <v>0.11588000000000001</v>
      </c>
      <c r="AB2736" s="25">
        <f t="shared" si="213"/>
        <v>9.1788135719950148E-3</v>
      </c>
      <c r="AC2736" s="23">
        <f t="shared" si="214"/>
        <v>5.6762941066077474E-2</v>
      </c>
    </row>
    <row r="2737" spans="1:29" x14ac:dyDescent="0.3">
      <c r="A2737" s="4" t="s">
        <v>227</v>
      </c>
      <c r="B2737" s="18">
        <v>45992</v>
      </c>
      <c r="C2737" s="4" t="s">
        <v>282</v>
      </c>
      <c r="D2737" s="4">
        <v>12</v>
      </c>
      <c r="E2737" s="15">
        <v>1319001.18</v>
      </c>
      <c r="F2737" s="19">
        <v>1.2238</v>
      </c>
      <c r="G2737" s="20">
        <v>0</v>
      </c>
      <c r="H2737" s="4">
        <v>79.7</v>
      </c>
      <c r="I2737" s="4">
        <v>9</v>
      </c>
      <c r="J2737" s="4">
        <v>1</v>
      </c>
      <c r="K2737" s="21">
        <v>0.88300000000000001</v>
      </c>
      <c r="L2737" s="21">
        <v>4.7899999999999998E-2</v>
      </c>
      <c r="M2737" s="4">
        <v>1</v>
      </c>
      <c r="N2737" s="4">
        <v>0</v>
      </c>
      <c r="O2737" s="4">
        <v>0</v>
      </c>
      <c r="P2737" s="4">
        <v>97</v>
      </c>
      <c r="Q2737" s="15">
        <v>59831.63</v>
      </c>
      <c r="R2737" s="15">
        <v>35145.58</v>
      </c>
      <c r="S2737" s="15">
        <v>21573.49</v>
      </c>
      <c r="T2737" s="15">
        <v>1400005.69</v>
      </c>
      <c r="U2737" s="22">
        <f t="shared" si="210"/>
        <v>1392404.9</v>
      </c>
      <c r="V2737" s="23">
        <f t="shared" si="211"/>
        <v>5.4291136488166967E-3</v>
      </c>
      <c r="W2737" s="24">
        <f>Parametros!$B$4*H2737+Parametros!$B$5*K2737*100+Parametros!$B$6*P2737+Parametros!$B$7*(1-L2737)*100</f>
        <v>88.066499999999991</v>
      </c>
      <c r="X2737" s="16">
        <f>INDEX('Tasa Referencia'!$B$2:$B$37,MATCH(B2737,'Tasa Referencia'!$A$2:$A$37,0))</f>
        <v>6.9599999999999995E-2</v>
      </c>
      <c r="Y2737" s="16">
        <f>INDEX('Catalogo Proveedores'!$N$2:$N$101,MATCH(A2737,'Catalogo Proveedores'!$A$2:$A$101,0))</f>
        <v>4.2000000000000003E-2</v>
      </c>
      <c r="Z2737" s="14">
        <v>2.8900000000000002E-3</v>
      </c>
      <c r="AA2737" s="16">
        <f t="shared" si="212"/>
        <v>0.11449000000000001</v>
      </c>
      <c r="AB2737" s="25">
        <f t="shared" si="213"/>
        <v>9.0739964427519748E-3</v>
      </c>
      <c r="AC2737" s="23">
        <f t="shared" si="214"/>
        <v>-3.6448827939352781E-3</v>
      </c>
    </row>
    <row r="2738" spans="1:29" x14ac:dyDescent="0.3">
      <c r="A2738" s="4" t="s">
        <v>229</v>
      </c>
      <c r="B2738" s="18">
        <v>44927</v>
      </c>
      <c r="C2738" s="4" t="s">
        <v>279</v>
      </c>
      <c r="D2738" s="4">
        <v>1</v>
      </c>
      <c r="E2738" s="15">
        <v>820074.87</v>
      </c>
      <c r="F2738" s="19">
        <v>1</v>
      </c>
      <c r="G2738" s="20">
        <v>0</v>
      </c>
      <c r="H2738" s="4">
        <v>75.599999999999994</v>
      </c>
      <c r="I2738" s="4">
        <v>6</v>
      </c>
      <c r="J2738" s="4">
        <v>1</v>
      </c>
      <c r="K2738" s="21">
        <v>0.88829999999999998</v>
      </c>
      <c r="L2738" s="21">
        <v>0.14610000000000001</v>
      </c>
      <c r="M2738" s="4">
        <v>0</v>
      </c>
      <c r="N2738" s="4">
        <v>0</v>
      </c>
      <c r="O2738" s="4">
        <v>0</v>
      </c>
      <c r="P2738" s="4">
        <v>91.4</v>
      </c>
      <c r="Q2738" s="15">
        <v>0</v>
      </c>
      <c r="R2738" s="15">
        <v>51693.36</v>
      </c>
      <c r="S2738" s="15">
        <v>37585.089999999997</v>
      </c>
      <c r="T2738" s="15">
        <v>898692.51</v>
      </c>
      <c r="U2738" s="22">
        <f t="shared" si="210"/>
        <v>834183.14</v>
      </c>
      <c r="V2738" s="23">
        <f t="shared" si="211"/>
        <v>7.1781359343920645E-2</v>
      </c>
      <c r="W2738" s="24">
        <f>Parametros!$B$4*H2738+Parametros!$B$5*K2738*100+Parametros!$B$6*P2738+Parametros!$B$7*(1-L2738)*100</f>
        <v>84.197499999999991</v>
      </c>
      <c r="X2738" s="16">
        <f>INDEX('Tasa Referencia'!$B$2:$B$37,MATCH(B2738,'Tasa Referencia'!$A$2:$A$37,0))</f>
        <v>0.1125</v>
      </c>
      <c r="Y2738" s="16">
        <f>INDEX('Catalogo Proveedores'!$N$2:$N$101,MATCH(A2738,'Catalogo Proveedores'!$A$2:$A$101,0))</f>
        <v>4.1400000000000006E-2</v>
      </c>
      <c r="Z2738" s="14">
        <v>3.5E-4</v>
      </c>
      <c r="AA2738" s="16">
        <f t="shared" si="212"/>
        <v>0.15425</v>
      </c>
      <c r="AB2738" s="25">
        <f t="shared" si="213"/>
        <v>1.202596926702526E-2</v>
      </c>
      <c r="AC2738" s="23">
        <f t="shared" si="214"/>
        <v>5.9755390076895384E-2</v>
      </c>
    </row>
    <row r="2739" spans="1:29" x14ac:dyDescent="0.3">
      <c r="A2739" s="4" t="s">
        <v>229</v>
      </c>
      <c r="B2739" s="18">
        <v>44958</v>
      </c>
      <c r="C2739" s="4" t="s">
        <v>279</v>
      </c>
      <c r="D2739" s="4">
        <v>2</v>
      </c>
      <c r="E2739" s="15">
        <v>753333.67</v>
      </c>
      <c r="F2739" s="19">
        <v>1</v>
      </c>
      <c r="G2739" s="20">
        <v>0</v>
      </c>
      <c r="H2739" s="4">
        <v>75.900000000000006</v>
      </c>
      <c r="I2739" s="4">
        <v>8</v>
      </c>
      <c r="J2739" s="4">
        <v>1</v>
      </c>
      <c r="K2739" s="21">
        <v>0.88360000000000005</v>
      </c>
      <c r="L2739" s="21">
        <v>6.3399999999999998E-2</v>
      </c>
      <c r="M2739" s="4">
        <v>1</v>
      </c>
      <c r="N2739" s="4">
        <v>0</v>
      </c>
      <c r="O2739" s="4">
        <v>0</v>
      </c>
      <c r="P2739" s="4">
        <v>88.7</v>
      </c>
      <c r="Q2739" s="15">
        <v>9156.91</v>
      </c>
      <c r="R2739" s="15">
        <v>28179.69</v>
      </c>
      <c r="S2739" s="15">
        <v>15824.78</v>
      </c>
      <c r="T2739" s="15">
        <v>825650.7</v>
      </c>
      <c r="U2739" s="22">
        <f t="shared" si="210"/>
        <v>774845.49</v>
      </c>
      <c r="V2739" s="23">
        <f t="shared" si="211"/>
        <v>6.1533539546444964E-2</v>
      </c>
      <c r="W2739" s="24">
        <f>Parametros!$B$4*H2739+Parametros!$B$5*K2739*100+Parametros!$B$6*P2739+Parametros!$B$7*(1-L2739)*100</f>
        <v>84.861999999999995</v>
      </c>
      <c r="X2739" s="16">
        <f>INDEX('Tasa Referencia'!$B$2:$B$37,MATCH(B2739,'Tasa Referencia'!$A$2:$A$37,0))</f>
        <v>0.11409999999999999</v>
      </c>
      <c r="Y2739" s="16">
        <f>INDEX('Catalogo Proveedores'!$N$2:$N$101,MATCH(A2739,'Catalogo Proveedores'!$A$2:$A$101,0))</f>
        <v>4.1400000000000006E-2</v>
      </c>
      <c r="Z2739" s="14">
        <v>-3.0799999999999998E-3</v>
      </c>
      <c r="AA2739" s="16">
        <f t="shared" si="212"/>
        <v>0.15242</v>
      </c>
      <c r="AB2739" s="25">
        <f t="shared" si="213"/>
        <v>1.189216270629867E-2</v>
      </c>
      <c r="AC2739" s="23">
        <f t="shared" si="214"/>
        <v>4.9641376840146294E-2</v>
      </c>
    </row>
    <row r="2740" spans="1:29" x14ac:dyDescent="0.3">
      <c r="A2740" s="4" t="s">
        <v>229</v>
      </c>
      <c r="B2740" s="18">
        <v>44986</v>
      </c>
      <c r="C2740" s="4" t="s">
        <v>279</v>
      </c>
      <c r="D2740" s="4">
        <v>3</v>
      </c>
      <c r="E2740" s="15">
        <v>848277.85</v>
      </c>
      <c r="F2740" s="19">
        <v>1</v>
      </c>
      <c r="G2740" s="20">
        <v>0</v>
      </c>
      <c r="H2740" s="4">
        <v>74.7</v>
      </c>
      <c r="I2740" s="4">
        <v>6</v>
      </c>
      <c r="J2740" s="4">
        <v>1</v>
      </c>
      <c r="K2740" s="21">
        <v>0.77749999999999997</v>
      </c>
      <c r="L2740" s="21">
        <v>0.13769999999999999</v>
      </c>
      <c r="M2740" s="4">
        <v>1</v>
      </c>
      <c r="N2740" s="4">
        <v>0</v>
      </c>
      <c r="O2740" s="4">
        <v>0</v>
      </c>
      <c r="P2740" s="4">
        <v>86.9</v>
      </c>
      <c r="Q2740" s="15">
        <v>13536.36</v>
      </c>
      <c r="R2740" s="15">
        <v>70552.44</v>
      </c>
      <c r="S2740" s="15">
        <v>36748.42</v>
      </c>
      <c r="T2740" s="15">
        <v>892340.45</v>
      </c>
      <c r="U2740" s="22">
        <f t="shared" si="210"/>
        <v>895618.22999999986</v>
      </c>
      <c r="V2740" s="23">
        <f t="shared" si="211"/>
        <v>-3.6732392888834207E-3</v>
      </c>
      <c r="W2740" s="24">
        <f>Parametros!$B$4*H2740+Parametros!$B$5*K2740*100+Parametros!$B$6*P2740+Parametros!$B$7*(1-L2740)*100</f>
        <v>79.784499999999994</v>
      </c>
      <c r="X2740" s="16">
        <f>INDEX('Tasa Referencia'!$B$2:$B$37,MATCH(B2740,'Tasa Referencia'!$A$2:$A$37,0))</f>
        <v>0.114</v>
      </c>
      <c r="Y2740" s="16">
        <f>INDEX('Catalogo Proveedores'!$N$2:$N$101,MATCH(A2740,'Catalogo Proveedores'!$A$2:$A$101,0))</f>
        <v>4.1400000000000006E-2</v>
      </c>
      <c r="Z2740" s="14">
        <v>-5.5999999999999995E-4</v>
      </c>
      <c r="AA2740" s="16">
        <f t="shared" si="212"/>
        <v>0.15484000000000001</v>
      </c>
      <c r="AB2740" s="25">
        <f t="shared" si="213"/>
        <v>1.206906763397142E-2</v>
      </c>
      <c r="AC2740" s="23">
        <f t="shared" si="214"/>
        <v>-1.5742306922854839E-2</v>
      </c>
    </row>
    <row r="2741" spans="1:29" x14ac:dyDescent="0.3">
      <c r="A2741" s="4" t="s">
        <v>229</v>
      </c>
      <c r="B2741" s="18">
        <v>45017</v>
      </c>
      <c r="C2741" s="4" t="s">
        <v>279</v>
      </c>
      <c r="D2741" s="4">
        <v>4</v>
      </c>
      <c r="E2741" s="15">
        <v>953908.87</v>
      </c>
      <c r="F2741" s="19">
        <v>1.0786</v>
      </c>
      <c r="G2741" s="20">
        <v>7.8600000000000003E-2</v>
      </c>
      <c r="H2741" s="4">
        <v>69</v>
      </c>
      <c r="I2741" s="4">
        <v>7</v>
      </c>
      <c r="J2741" s="4">
        <v>2</v>
      </c>
      <c r="K2741" s="21">
        <v>0.70499999999999996</v>
      </c>
      <c r="L2741" s="21">
        <v>9.6799999999999997E-2</v>
      </c>
      <c r="M2741" s="4">
        <v>3</v>
      </c>
      <c r="N2741" s="4">
        <v>1</v>
      </c>
      <c r="O2741" s="4">
        <v>55</v>
      </c>
      <c r="P2741" s="4">
        <v>87</v>
      </c>
      <c r="Q2741" s="15">
        <v>203946.3</v>
      </c>
      <c r="R2741" s="15">
        <v>29086.47</v>
      </c>
      <c r="S2741" s="15">
        <v>31504.9</v>
      </c>
      <c r="T2741" s="15">
        <v>954816.21</v>
      </c>
      <c r="U2741" s="22">
        <f t="shared" si="210"/>
        <v>1155436.74</v>
      </c>
      <c r="V2741" s="23">
        <f t="shared" si="211"/>
        <v>-0.21011428995324663</v>
      </c>
      <c r="W2741" s="24">
        <f>Parametros!$B$4*H2741+Parametros!$B$5*K2741*100+Parametros!$B$6*P2741+Parametros!$B$7*(1-L2741)*100</f>
        <v>76.248000000000005</v>
      </c>
      <c r="X2741" s="16">
        <f>INDEX('Tasa Referencia'!$B$2:$B$37,MATCH(B2741,'Tasa Referencia'!$A$2:$A$37,0))</f>
        <v>0.1119</v>
      </c>
      <c r="Y2741" s="16">
        <f>INDEX('Catalogo Proveedores'!$N$2:$N$101,MATCH(A2741,'Catalogo Proveedores'!$A$2:$A$101,0))</f>
        <v>4.1400000000000006E-2</v>
      </c>
      <c r="Z2741" s="14">
        <v>2.6800000000000001E-3</v>
      </c>
      <c r="AA2741" s="16">
        <f t="shared" si="212"/>
        <v>0.15597999999999998</v>
      </c>
      <c r="AB2741" s="25">
        <f t="shared" si="213"/>
        <v>1.215228529870549E-2</v>
      </c>
      <c r="AC2741" s="23">
        <f t="shared" si="214"/>
        <v>-0.22226657525195212</v>
      </c>
    </row>
    <row r="2742" spans="1:29" x14ac:dyDescent="0.3">
      <c r="A2742" s="4" t="s">
        <v>229</v>
      </c>
      <c r="B2742" s="18">
        <v>45047</v>
      </c>
      <c r="C2742" s="4" t="s">
        <v>279</v>
      </c>
      <c r="D2742" s="4">
        <v>5</v>
      </c>
      <c r="E2742" s="15">
        <v>981075.07</v>
      </c>
      <c r="F2742" s="19">
        <v>1.0786</v>
      </c>
      <c r="G2742" s="20">
        <v>0</v>
      </c>
      <c r="H2742" s="4">
        <v>70.2</v>
      </c>
      <c r="I2742" s="4">
        <v>7</v>
      </c>
      <c r="J2742" s="4">
        <v>1</v>
      </c>
      <c r="K2742" s="21">
        <v>0.8498</v>
      </c>
      <c r="L2742" s="21">
        <v>0.14729999999999999</v>
      </c>
      <c r="M2742" s="4">
        <v>0</v>
      </c>
      <c r="N2742" s="4">
        <v>0</v>
      </c>
      <c r="O2742" s="4">
        <v>0</v>
      </c>
      <c r="P2742" s="4">
        <v>84.4</v>
      </c>
      <c r="Q2742" s="15">
        <v>0</v>
      </c>
      <c r="R2742" s="15">
        <v>87849.34</v>
      </c>
      <c r="S2742" s="15">
        <v>45328.71</v>
      </c>
      <c r="T2742" s="15">
        <v>1056287.93</v>
      </c>
      <c r="U2742" s="22">
        <f t="shared" si="210"/>
        <v>1023595.7</v>
      </c>
      <c r="V2742" s="23">
        <f t="shared" si="211"/>
        <v>3.0950112248276835E-2</v>
      </c>
      <c r="W2742" s="24">
        <f>Parametros!$B$4*H2742+Parametros!$B$5*K2742*100+Parametros!$B$6*P2742+Parametros!$B$7*(1-L2742)*100</f>
        <v>79.734499999999997</v>
      </c>
      <c r="X2742" s="16">
        <f>INDEX('Tasa Referencia'!$B$2:$B$37,MATCH(B2742,'Tasa Referencia'!$A$2:$A$37,0))</f>
        <v>0.11210000000000001</v>
      </c>
      <c r="Y2742" s="16">
        <f>INDEX('Catalogo Proveedores'!$N$2:$N$101,MATCH(A2742,'Catalogo Proveedores'!$A$2:$A$101,0))</f>
        <v>4.1400000000000006E-2</v>
      </c>
      <c r="Z2742" s="14">
        <v>-4.2399999999999998E-3</v>
      </c>
      <c r="AA2742" s="16">
        <f t="shared" si="212"/>
        <v>0.14926000000000003</v>
      </c>
      <c r="AB2742" s="25">
        <f t="shared" si="213"/>
        <v>1.1660649533443701E-2</v>
      </c>
      <c r="AC2742" s="23">
        <f t="shared" si="214"/>
        <v>1.9289462714833134E-2</v>
      </c>
    </row>
    <row r="2743" spans="1:29" x14ac:dyDescent="0.3">
      <c r="A2743" s="4" t="s">
        <v>229</v>
      </c>
      <c r="B2743" s="18">
        <v>45078</v>
      </c>
      <c r="C2743" s="4" t="s">
        <v>279</v>
      </c>
      <c r="D2743" s="4">
        <v>6</v>
      </c>
      <c r="E2743" s="15">
        <v>1045017.16</v>
      </c>
      <c r="F2743" s="19">
        <v>1.0786</v>
      </c>
      <c r="G2743" s="20">
        <v>0</v>
      </c>
      <c r="H2743" s="4">
        <v>68.7</v>
      </c>
      <c r="I2743" s="4">
        <v>8</v>
      </c>
      <c r="J2743" s="4">
        <v>2</v>
      </c>
      <c r="K2743" s="21">
        <v>0.77090000000000003</v>
      </c>
      <c r="L2743" s="21">
        <v>6.88E-2</v>
      </c>
      <c r="M2743" s="4">
        <v>6</v>
      </c>
      <c r="N2743" s="4">
        <v>1</v>
      </c>
      <c r="O2743" s="4">
        <v>20.6</v>
      </c>
      <c r="P2743" s="4">
        <v>93.3</v>
      </c>
      <c r="Q2743" s="15">
        <v>158590.54</v>
      </c>
      <c r="R2743" s="15">
        <v>36039.03</v>
      </c>
      <c r="S2743" s="15">
        <v>25742.42</v>
      </c>
      <c r="T2743" s="15">
        <v>1086081.73</v>
      </c>
      <c r="U2743" s="22">
        <f t="shared" si="210"/>
        <v>1213904.31</v>
      </c>
      <c r="V2743" s="23">
        <f t="shared" si="211"/>
        <v>-0.11769149270193513</v>
      </c>
      <c r="W2743" s="24">
        <f>Parametros!$B$4*H2743+Parametros!$B$5*K2743*100+Parametros!$B$6*P2743+Parametros!$B$7*(1-L2743)*100</f>
        <v>79.8</v>
      </c>
      <c r="X2743" s="16">
        <f>INDEX('Tasa Referencia'!$B$2:$B$37,MATCH(B2743,'Tasa Referencia'!$A$2:$A$37,0))</f>
        <v>0.1119</v>
      </c>
      <c r="Y2743" s="16">
        <f>INDEX('Catalogo Proveedores'!$N$2:$N$101,MATCH(A2743,'Catalogo Proveedores'!$A$2:$A$101,0))</f>
        <v>4.1400000000000006E-2</v>
      </c>
      <c r="Z2743" s="14">
        <v>-2.3999999999999998E-3</v>
      </c>
      <c r="AA2743" s="16">
        <f t="shared" si="212"/>
        <v>0.15089999999999998</v>
      </c>
      <c r="AB2743" s="25">
        <f t="shared" si="213"/>
        <v>1.1780874672061348E-2</v>
      </c>
      <c r="AC2743" s="23">
        <f t="shared" si="214"/>
        <v>-0.12947236737399648</v>
      </c>
    </row>
    <row r="2744" spans="1:29" x14ac:dyDescent="0.3">
      <c r="A2744" s="4" t="s">
        <v>229</v>
      </c>
      <c r="B2744" s="18">
        <v>45108</v>
      </c>
      <c r="C2744" s="4" t="s">
        <v>279</v>
      </c>
      <c r="D2744" s="4">
        <v>7</v>
      </c>
      <c r="E2744" s="15">
        <v>969401.68</v>
      </c>
      <c r="F2744" s="19">
        <v>1.0786</v>
      </c>
      <c r="G2744" s="20">
        <v>0</v>
      </c>
      <c r="H2744" s="4">
        <v>65.7</v>
      </c>
      <c r="I2744" s="4">
        <v>5</v>
      </c>
      <c r="J2744" s="4">
        <v>1</v>
      </c>
      <c r="K2744" s="21">
        <v>0.88519999999999999</v>
      </c>
      <c r="L2744" s="21">
        <v>0.14460000000000001</v>
      </c>
      <c r="M2744" s="4">
        <v>0</v>
      </c>
      <c r="N2744" s="4">
        <v>0</v>
      </c>
      <c r="O2744" s="4">
        <v>0</v>
      </c>
      <c r="P2744" s="4">
        <v>89.3</v>
      </c>
      <c r="Q2744" s="15">
        <v>0</v>
      </c>
      <c r="R2744" s="15">
        <v>56950.36</v>
      </c>
      <c r="S2744" s="15">
        <v>44000.85</v>
      </c>
      <c r="T2744" s="15">
        <v>1074752.7</v>
      </c>
      <c r="U2744" s="22">
        <f t="shared" si="210"/>
        <v>982351.19000000006</v>
      </c>
      <c r="V2744" s="23">
        <f t="shared" si="211"/>
        <v>8.5974671196452815E-2</v>
      </c>
      <c r="W2744" s="24">
        <f>Parametros!$B$4*H2744+Parametros!$B$5*K2744*100+Parametros!$B$6*P2744+Parametros!$B$7*(1-L2744)*100</f>
        <v>80.242000000000004</v>
      </c>
      <c r="X2744" s="16">
        <f>INDEX('Tasa Referencia'!$B$2:$B$37,MATCH(B2744,'Tasa Referencia'!$A$2:$A$37,0))</f>
        <v>0.1132</v>
      </c>
      <c r="Y2744" s="16">
        <f>INDEX('Catalogo Proveedores'!$N$2:$N$101,MATCH(A2744,'Catalogo Proveedores'!$A$2:$A$101,0))</f>
        <v>4.1400000000000006E-2</v>
      </c>
      <c r="Z2744" s="14">
        <v>-2.1000000000000001E-4</v>
      </c>
      <c r="AA2744" s="16">
        <f t="shared" si="212"/>
        <v>0.15439000000000003</v>
      </c>
      <c r="AB2744" s="25">
        <f t="shared" si="213"/>
        <v>1.2036197825243455E-2</v>
      </c>
      <c r="AC2744" s="23">
        <f t="shared" si="214"/>
        <v>7.3938473371209359E-2</v>
      </c>
    </row>
    <row r="2745" spans="1:29" x14ac:dyDescent="0.3">
      <c r="A2745" s="4" t="s">
        <v>229</v>
      </c>
      <c r="B2745" s="18">
        <v>45139</v>
      </c>
      <c r="C2745" s="4" t="s">
        <v>279</v>
      </c>
      <c r="D2745" s="4">
        <v>8</v>
      </c>
      <c r="E2745" s="15">
        <v>977331.46</v>
      </c>
      <c r="F2745" s="19">
        <v>1.0786</v>
      </c>
      <c r="G2745" s="20">
        <v>0</v>
      </c>
      <c r="H2745" s="4">
        <v>67.099999999999994</v>
      </c>
      <c r="I2745" s="4">
        <v>10</v>
      </c>
      <c r="J2745" s="4">
        <v>3</v>
      </c>
      <c r="K2745" s="21">
        <v>0.749</v>
      </c>
      <c r="L2745" s="21">
        <v>0.18529999999999999</v>
      </c>
      <c r="M2745" s="4">
        <v>3</v>
      </c>
      <c r="N2745" s="4">
        <v>0</v>
      </c>
      <c r="O2745" s="4">
        <v>0</v>
      </c>
      <c r="P2745" s="4">
        <v>83.6</v>
      </c>
      <c r="Q2745" s="15">
        <v>7964.63</v>
      </c>
      <c r="R2745" s="15">
        <v>82860.77</v>
      </c>
      <c r="S2745" s="15">
        <v>60204.2</v>
      </c>
      <c r="T2745" s="15">
        <v>994536.58</v>
      </c>
      <c r="U2745" s="22">
        <f t="shared" si="210"/>
        <v>1007952.6599999999</v>
      </c>
      <c r="V2745" s="23">
        <f t="shared" si="211"/>
        <v>-1.3489780335681528E-2</v>
      </c>
      <c r="W2745" s="24">
        <f>Parametros!$B$4*H2745+Parametros!$B$5*K2745*100+Parametros!$B$6*P2745+Parametros!$B$7*(1-L2745)*100</f>
        <v>74.895499999999998</v>
      </c>
      <c r="X2745" s="16">
        <f>INDEX('Tasa Referencia'!$B$2:$B$37,MATCH(B2745,'Tasa Referencia'!$A$2:$A$37,0))</f>
        <v>0.1124</v>
      </c>
      <c r="Y2745" s="16">
        <f>INDEX('Catalogo Proveedores'!$N$2:$N$101,MATCH(A2745,'Catalogo Proveedores'!$A$2:$A$101,0))</f>
        <v>4.1400000000000006E-2</v>
      </c>
      <c r="Z2745" s="14">
        <v>-4.4999999999999997E-3</v>
      </c>
      <c r="AA2745" s="16">
        <f t="shared" si="212"/>
        <v>0.14929999999999999</v>
      </c>
      <c r="AB2745" s="25">
        <f t="shared" si="213"/>
        <v>1.1663583724463855E-2</v>
      </c>
      <c r="AC2745" s="23">
        <f t="shared" si="214"/>
        <v>-2.5153364060145383E-2</v>
      </c>
    </row>
    <row r="2746" spans="1:29" x14ac:dyDescent="0.3">
      <c r="A2746" s="4" t="s">
        <v>229</v>
      </c>
      <c r="B2746" s="18">
        <v>45170</v>
      </c>
      <c r="C2746" s="4" t="s">
        <v>279</v>
      </c>
      <c r="D2746" s="4">
        <v>9</v>
      </c>
      <c r="E2746" s="15">
        <v>940097.21</v>
      </c>
      <c r="F2746" s="19">
        <v>1.0786</v>
      </c>
      <c r="G2746" s="20">
        <v>0</v>
      </c>
      <c r="H2746" s="4">
        <v>66.900000000000006</v>
      </c>
      <c r="I2746" s="4">
        <v>10</v>
      </c>
      <c r="J2746" s="4">
        <v>2</v>
      </c>
      <c r="K2746" s="21">
        <v>0.84140000000000004</v>
      </c>
      <c r="L2746" s="21">
        <v>8.5300000000000001E-2</v>
      </c>
      <c r="M2746" s="4">
        <v>2</v>
      </c>
      <c r="N2746" s="4">
        <v>2</v>
      </c>
      <c r="O2746" s="4">
        <v>133.5</v>
      </c>
      <c r="P2746" s="4">
        <v>85.2</v>
      </c>
      <c r="Q2746" s="15">
        <v>463868.51</v>
      </c>
      <c r="R2746" s="15">
        <v>29283.39</v>
      </c>
      <c r="S2746" s="15">
        <v>27826.6</v>
      </c>
      <c r="T2746" s="15">
        <v>1018107.28</v>
      </c>
      <c r="U2746" s="22">
        <f t="shared" si="210"/>
        <v>1405422.5099999998</v>
      </c>
      <c r="V2746" s="23">
        <f t="shared" si="211"/>
        <v>-0.38042673656159276</v>
      </c>
      <c r="W2746" s="24">
        <f>Parametros!$B$4*H2746+Parametros!$B$5*K2746*100+Parametros!$B$6*P2746+Parametros!$B$7*(1-L2746)*100</f>
        <v>79.417500000000004</v>
      </c>
      <c r="X2746" s="16">
        <f>INDEX('Tasa Referencia'!$B$2:$B$37,MATCH(B2746,'Tasa Referencia'!$A$2:$A$37,0))</f>
        <v>0.1134</v>
      </c>
      <c r="Y2746" s="16">
        <f>INDEX('Catalogo Proveedores'!$N$2:$N$101,MATCH(A2746,'Catalogo Proveedores'!$A$2:$A$101,0))</f>
        <v>4.1400000000000006E-2</v>
      </c>
      <c r="Z2746" s="14">
        <v>4.1999999999999997E-3</v>
      </c>
      <c r="AA2746" s="16">
        <f t="shared" si="212"/>
        <v>0.159</v>
      </c>
      <c r="AB2746" s="25">
        <f t="shared" si="213"/>
        <v>1.2372376038205957E-2</v>
      </c>
      <c r="AC2746" s="23">
        <f t="shared" si="214"/>
        <v>-0.39279911259979872</v>
      </c>
    </row>
    <row r="2747" spans="1:29" x14ac:dyDescent="0.3">
      <c r="A2747" s="4" t="s">
        <v>229</v>
      </c>
      <c r="B2747" s="18">
        <v>45200</v>
      </c>
      <c r="C2747" s="4" t="s">
        <v>279</v>
      </c>
      <c r="D2747" s="4">
        <v>10</v>
      </c>
      <c r="E2747" s="15">
        <v>901439.41</v>
      </c>
      <c r="F2747" s="19">
        <v>1.0786</v>
      </c>
      <c r="G2747" s="20">
        <v>0</v>
      </c>
      <c r="H2747" s="4">
        <v>71.400000000000006</v>
      </c>
      <c r="I2747" s="4">
        <v>8</v>
      </c>
      <c r="J2747" s="4">
        <v>1</v>
      </c>
      <c r="K2747" s="21">
        <v>0.8619</v>
      </c>
      <c r="L2747" s="21">
        <v>0.1361</v>
      </c>
      <c r="M2747" s="4">
        <v>1</v>
      </c>
      <c r="N2747" s="4">
        <v>0</v>
      </c>
      <c r="O2747" s="4">
        <v>0</v>
      </c>
      <c r="P2747" s="4">
        <v>90.1</v>
      </c>
      <c r="Q2747" s="15">
        <v>1956.01</v>
      </c>
      <c r="R2747" s="15">
        <v>54272.09</v>
      </c>
      <c r="S2747" s="15">
        <v>38602.559999999998</v>
      </c>
      <c r="T2747" s="15">
        <v>1031470.6</v>
      </c>
      <c r="U2747" s="22">
        <f t="shared" si="210"/>
        <v>919064.95</v>
      </c>
      <c r="V2747" s="23">
        <f t="shared" si="211"/>
        <v>0.10897610654147585</v>
      </c>
      <c r="W2747" s="24">
        <f>Parametros!$B$4*H2747+Parametros!$B$5*K2747*100+Parametros!$B$6*P2747+Parametros!$B$7*(1-L2747)*100</f>
        <v>81.825499999999991</v>
      </c>
      <c r="X2747" s="16">
        <f>INDEX('Tasa Referencia'!$B$2:$B$37,MATCH(B2747,'Tasa Referencia'!$A$2:$A$37,0))</f>
        <v>0.1103</v>
      </c>
      <c r="Y2747" s="16">
        <f>INDEX('Catalogo Proveedores'!$N$2:$N$101,MATCH(A2747,'Catalogo Proveedores'!$A$2:$A$101,0))</f>
        <v>4.1400000000000006E-2</v>
      </c>
      <c r="Z2747" s="14">
        <v>2.0999999999999999E-3</v>
      </c>
      <c r="AA2747" s="16">
        <f t="shared" si="212"/>
        <v>0.15379999999999999</v>
      </c>
      <c r="AB2747" s="25">
        <f t="shared" si="213"/>
        <v>1.1993084054202852E-2</v>
      </c>
      <c r="AC2747" s="23">
        <f t="shared" si="214"/>
        <v>9.6983022487273002E-2</v>
      </c>
    </row>
    <row r="2748" spans="1:29" x14ac:dyDescent="0.3">
      <c r="A2748" s="4" t="s">
        <v>229</v>
      </c>
      <c r="B2748" s="18">
        <v>45231</v>
      </c>
      <c r="C2748" s="4" t="s">
        <v>279</v>
      </c>
      <c r="D2748" s="4">
        <v>11</v>
      </c>
      <c r="E2748" s="15">
        <v>916744.98</v>
      </c>
      <c r="F2748" s="19">
        <v>1.0786</v>
      </c>
      <c r="G2748" s="20">
        <v>0</v>
      </c>
      <c r="H2748" s="4">
        <v>73</v>
      </c>
      <c r="I2748" s="4">
        <v>6</v>
      </c>
      <c r="J2748" s="4">
        <v>1</v>
      </c>
      <c r="K2748" s="21">
        <v>0.85909999999999997</v>
      </c>
      <c r="L2748" s="21">
        <v>0.1535</v>
      </c>
      <c r="M2748" s="4">
        <v>0</v>
      </c>
      <c r="N2748" s="4">
        <v>0</v>
      </c>
      <c r="O2748" s="4">
        <v>0</v>
      </c>
      <c r="P2748" s="4">
        <v>86.4</v>
      </c>
      <c r="Q2748" s="15">
        <v>0</v>
      </c>
      <c r="R2748" s="15">
        <v>92599.48</v>
      </c>
      <c r="S2748" s="15">
        <v>44053.82</v>
      </c>
      <c r="T2748" s="15">
        <v>1000671.73</v>
      </c>
      <c r="U2748" s="22">
        <f t="shared" si="210"/>
        <v>965290.64</v>
      </c>
      <c r="V2748" s="23">
        <f t="shared" si="211"/>
        <v>3.5357339414395138E-2</v>
      </c>
      <c r="W2748" s="24">
        <f>Parametros!$B$4*H2748+Parametros!$B$5*K2748*100+Parametros!$B$6*P2748+Parametros!$B$7*(1-L2748)*100</f>
        <v>81.3005</v>
      </c>
      <c r="X2748" s="16">
        <f>INDEX('Tasa Referencia'!$B$2:$B$37,MATCH(B2748,'Tasa Referencia'!$A$2:$A$37,0))</f>
        <v>0.1144</v>
      </c>
      <c r="Y2748" s="16">
        <f>INDEX('Catalogo Proveedores'!$N$2:$N$101,MATCH(A2748,'Catalogo Proveedores'!$A$2:$A$101,0))</f>
        <v>4.1400000000000006E-2</v>
      </c>
      <c r="Z2748" s="14">
        <v>-1.2999999999999999E-3</v>
      </c>
      <c r="AA2748" s="16">
        <f t="shared" si="212"/>
        <v>0.1545</v>
      </c>
      <c r="AB2748" s="25">
        <f t="shared" si="213"/>
        <v>1.2044233751873357E-2</v>
      </c>
      <c r="AC2748" s="23">
        <f t="shared" si="214"/>
        <v>2.3313105662521781E-2</v>
      </c>
    </row>
    <row r="2749" spans="1:29" x14ac:dyDescent="0.3">
      <c r="A2749" s="4" t="s">
        <v>229</v>
      </c>
      <c r="B2749" s="18">
        <v>45261</v>
      </c>
      <c r="C2749" s="4" t="s">
        <v>279</v>
      </c>
      <c r="D2749" s="4">
        <v>12</v>
      </c>
      <c r="E2749" s="15">
        <v>815223.32</v>
      </c>
      <c r="F2749" s="19">
        <v>1.0786</v>
      </c>
      <c r="G2749" s="20">
        <v>0</v>
      </c>
      <c r="H2749" s="4">
        <v>80.3</v>
      </c>
      <c r="I2749" s="4">
        <v>4</v>
      </c>
      <c r="J2749" s="4">
        <v>0</v>
      </c>
      <c r="K2749" s="21">
        <v>0.8841</v>
      </c>
      <c r="L2749" s="21">
        <v>8.4699999999999998E-2</v>
      </c>
      <c r="M2749" s="4">
        <v>1</v>
      </c>
      <c r="N2749" s="4">
        <v>0</v>
      </c>
      <c r="O2749" s="4">
        <v>0</v>
      </c>
      <c r="P2749" s="4">
        <v>81.7</v>
      </c>
      <c r="Q2749" s="15">
        <v>1593.35</v>
      </c>
      <c r="R2749" s="15">
        <v>47459.43</v>
      </c>
      <c r="S2749" s="15">
        <v>20705.04</v>
      </c>
      <c r="T2749" s="15">
        <v>876529.69</v>
      </c>
      <c r="U2749" s="22">
        <f t="shared" si="210"/>
        <v>843571.05999999994</v>
      </c>
      <c r="V2749" s="23">
        <f t="shared" si="211"/>
        <v>3.7601270528554491E-2</v>
      </c>
      <c r="W2749" s="24">
        <f>Parametros!$B$4*H2749+Parametros!$B$5*K2749*100+Parametros!$B$6*P2749+Parametros!$B$7*(1-L2749)*100</f>
        <v>84.697499999999991</v>
      </c>
      <c r="X2749" s="16">
        <f>INDEX('Tasa Referencia'!$B$2:$B$37,MATCH(B2749,'Tasa Referencia'!$A$2:$A$37,0))</f>
        <v>0.1124</v>
      </c>
      <c r="Y2749" s="16">
        <f>INDEX('Catalogo Proveedores'!$N$2:$N$101,MATCH(A2749,'Catalogo Proveedores'!$A$2:$A$101,0))</f>
        <v>4.1400000000000006E-2</v>
      </c>
      <c r="Z2749" s="14">
        <v>1E-4</v>
      </c>
      <c r="AA2749" s="16">
        <f t="shared" si="212"/>
        <v>0.15389999999999998</v>
      </c>
      <c r="AB2749" s="25">
        <f t="shared" si="213"/>
        <v>1.200039289517818E-2</v>
      </c>
      <c r="AC2749" s="23">
        <f t="shared" si="214"/>
        <v>2.5600877633376311E-2</v>
      </c>
    </row>
    <row r="2750" spans="1:29" x14ac:dyDescent="0.3">
      <c r="A2750" s="4" t="s">
        <v>229</v>
      </c>
      <c r="B2750" s="18">
        <v>45292</v>
      </c>
      <c r="C2750" s="4" t="s">
        <v>281</v>
      </c>
      <c r="D2750" s="4">
        <v>1</v>
      </c>
      <c r="E2750" s="15">
        <v>796376.6</v>
      </c>
      <c r="F2750" s="19">
        <v>1.0786</v>
      </c>
      <c r="G2750" s="20">
        <v>0</v>
      </c>
      <c r="H2750" s="4">
        <v>83.2</v>
      </c>
      <c r="I2750" s="4">
        <v>7</v>
      </c>
      <c r="J2750" s="4">
        <v>1</v>
      </c>
      <c r="K2750" s="21">
        <v>0.82840000000000003</v>
      </c>
      <c r="L2750" s="21">
        <v>9.5399999999999999E-2</v>
      </c>
      <c r="M2750" s="4">
        <v>2</v>
      </c>
      <c r="N2750" s="4">
        <v>0</v>
      </c>
      <c r="O2750" s="4">
        <v>0</v>
      </c>
      <c r="P2750" s="4">
        <v>87.2</v>
      </c>
      <c r="Q2750" s="15">
        <v>11142.43</v>
      </c>
      <c r="R2750" s="15">
        <v>48645.09</v>
      </c>
      <c r="S2750" s="15">
        <v>24382.97</v>
      </c>
      <c r="T2750" s="15">
        <v>870921.24</v>
      </c>
      <c r="U2750" s="22">
        <f t="shared" si="210"/>
        <v>831781.15</v>
      </c>
      <c r="V2750" s="23">
        <f t="shared" si="211"/>
        <v>4.4941021302913643E-2</v>
      </c>
      <c r="W2750" s="24">
        <f>Parametros!$B$4*H2750+Parametros!$B$5*K2750*100+Parametros!$B$6*P2750+Parametros!$B$7*(1-L2750)*100</f>
        <v>84.980999999999995</v>
      </c>
      <c r="X2750" s="16">
        <f>INDEX('Tasa Referencia'!$B$2:$B$37,MATCH(B2750,'Tasa Referencia'!$A$2:$A$37,0))</f>
        <v>0.1133</v>
      </c>
      <c r="Y2750" s="16">
        <f>INDEX('Catalogo Proveedores'!$N$2:$N$101,MATCH(A2750,'Catalogo Proveedores'!$A$2:$A$101,0))</f>
        <v>4.1400000000000006E-2</v>
      </c>
      <c r="Z2750" s="14">
        <v>4.4000000000000003E-3</v>
      </c>
      <c r="AA2750" s="16">
        <f t="shared" si="212"/>
        <v>0.15909999999999999</v>
      </c>
      <c r="AB2750" s="25">
        <f t="shared" si="213"/>
        <v>1.2379654815480867E-2</v>
      </c>
      <c r="AC2750" s="23">
        <f t="shared" si="214"/>
        <v>3.2561366487432776E-2</v>
      </c>
    </row>
    <row r="2751" spans="1:29" x14ac:dyDescent="0.3">
      <c r="A2751" s="4" t="s">
        <v>229</v>
      </c>
      <c r="B2751" s="18">
        <v>45323</v>
      </c>
      <c r="C2751" s="4" t="s">
        <v>281</v>
      </c>
      <c r="D2751" s="4">
        <v>2</v>
      </c>
      <c r="E2751" s="15">
        <v>903588.87</v>
      </c>
      <c r="F2751" s="19">
        <v>1.0999000000000001</v>
      </c>
      <c r="G2751" s="20">
        <v>1.9699999999999999E-2</v>
      </c>
      <c r="H2751" s="4">
        <v>81.5</v>
      </c>
      <c r="I2751" s="4">
        <v>6</v>
      </c>
      <c r="J2751" s="4">
        <v>1</v>
      </c>
      <c r="K2751" s="21">
        <v>0.88060000000000005</v>
      </c>
      <c r="L2751" s="21">
        <v>0.1017</v>
      </c>
      <c r="M2751" s="4">
        <v>2</v>
      </c>
      <c r="N2751" s="4">
        <v>0</v>
      </c>
      <c r="O2751" s="4">
        <v>0</v>
      </c>
      <c r="P2751" s="4">
        <v>86.3</v>
      </c>
      <c r="Q2751" s="15">
        <v>14272.45</v>
      </c>
      <c r="R2751" s="15">
        <v>55643.86</v>
      </c>
      <c r="S2751" s="15">
        <v>29382.35</v>
      </c>
      <c r="T2751" s="15">
        <v>970681.01</v>
      </c>
      <c r="U2751" s="22">
        <f t="shared" si="210"/>
        <v>944122.83</v>
      </c>
      <c r="V2751" s="23">
        <f t="shared" si="211"/>
        <v>2.7360358064489231E-2</v>
      </c>
      <c r="W2751" s="24">
        <f>Parametros!$B$4*H2751+Parametros!$B$5*K2751*100+Parametros!$B$6*P2751+Parametros!$B$7*(1-L2751)*100</f>
        <v>85.677500000000009</v>
      </c>
      <c r="X2751" s="16">
        <f>INDEX('Tasa Referencia'!$B$2:$B$37,MATCH(B2751,'Tasa Referencia'!$A$2:$A$37,0))</f>
        <v>0.1123</v>
      </c>
      <c r="Y2751" s="16">
        <f>INDEX('Catalogo Proveedores'!$N$2:$N$101,MATCH(A2751,'Catalogo Proveedores'!$A$2:$A$101,0))</f>
        <v>4.1400000000000006E-2</v>
      </c>
      <c r="Z2751" s="14">
        <v>4.4900000000000001E-3</v>
      </c>
      <c r="AA2751" s="16">
        <f t="shared" si="212"/>
        <v>0.15819</v>
      </c>
      <c r="AB2751" s="25">
        <f t="shared" si="213"/>
        <v>1.2313396716187031E-2</v>
      </c>
      <c r="AC2751" s="23">
        <f t="shared" si="214"/>
        <v>1.5046961348302201E-2</v>
      </c>
    </row>
    <row r="2752" spans="1:29" x14ac:dyDescent="0.3">
      <c r="A2752" s="4" t="s">
        <v>229</v>
      </c>
      <c r="B2752" s="18">
        <v>45352</v>
      </c>
      <c r="C2752" s="4" t="s">
        <v>281</v>
      </c>
      <c r="D2752" s="4">
        <v>3</v>
      </c>
      <c r="E2752" s="15">
        <v>963274.51</v>
      </c>
      <c r="F2752" s="19">
        <v>1.0999000000000001</v>
      </c>
      <c r="G2752" s="20">
        <v>0</v>
      </c>
      <c r="H2752" s="4">
        <v>78.599999999999994</v>
      </c>
      <c r="I2752" s="4">
        <v>5</v>
      </c>
      <c r="J2752" s="4">
        <v>1</v>
      </c>
      <c r="K2752" s="21">
        <v>0.79759999999999998</v>
      </c>
      <c r="L2752" s="21">
        <v>0.1232</v>
      </c>
      <c r="M2752" s="4">
        <v>1</v>
      </c>
      <c r="N2752" s="4">
        <v>0</v>
      </c>
      <c r="O2752" s="4">
        <v>0</v>
      </c>
      <c r="P2752" s="4">
        <v>92.3</v>
      </c>
      <c r="Q2752" s="15">
        <v>3971.69</v>
      </c>
      <c r="R2752" s="15">
        <v>78102.539999999994</v>
      </c>
      <c r="S2752" s="15">
        <v>37533.660000000003</v>
      </c>
      <c r="T2752" s="15">
        <v>1090191.6000000001</v>
      </c>
      <c r="U2752" s="22">
        <f t="shared" si="210"/>
        <v>1007815.08</v>
      </c>
      <c r="V2752" s="23">
        <f t="shared" si="211"/>
        <v>7.5561506803024467E-2</v>
      </c>
      <c r="W2752" s="24">
        <f>Parametros!$B$4*H2752+Parametros!$B$5*K2752*100+Parametros!$B$6*P2752+Parametros!$B$7*(1-L2752)*100</f>
        <v>83.05</v>
      </c>
      <c r="X2752" s="16">
        <f>INDEX('Tasa Referencia'!$B$2:$B$37,MATCH(B2752,'Tasa Referencia'!$A$2:$A$37,0))</f>
        <v>0.1101</v>
      </c>
      <c r="Y2752" s="16">
        <f>INDEX('Catalogo Proveedores'!$N$2:$N$101,MATCH(A2752,'Catalogo Proveedores'!$A$2:$A$101,0))</f>
        <v>4.1400000000000006E-2</v>
      </c>
      <c r="Z2752" s="14">
        <v>5.4000000000000003E-3</v>
      </c>
      <c r="AA2752" s="16">
        <f t="shared" si="212"/>
        <v>0.15690000000000001</v>
      </c>
      <c r="AB2752" s="25">
        <f t="shared" si="213"/>
        <v>1.2219388579662205E-2</v>
      </c>
      <c r="AC2752" s="23">
        <f t="shared" si="214"/>
        <v>6.3342118223362262E-2</v>
      </c>
    </row>
    <row r="2753" spans="1:29" x14ac:dyDescent="0.3">
      <c r="A2753" s="4" t="s">
        <v>229</v>
      </c>
      <c r="B2753" s="18">
        <v>45383</v>
      </c>
      <c r="C2753" s="4" t="s">
        <v>281</v>
      </c>
      <c r="D2753" s="4">
        <v>4</v>
      </c>
      <c r="E2753" s="15">
        <v>1054234.7</v>
      </c>
      <c r="F2753" s="19">
        <v>1.1504000000000001</v>
      </c>
      <c r="G2753" s="20">
        <v>4.5900000000000003E-2</v>
      </c>
      <c r="H2753" s="4">
        <v>81.099999999999994</v>
      </c>
      <c r="I2753" s="4">
        <v>7</v>
      </c>
      <c r="J2753" s="4">
        <v>1</v>
      </c>
      <c r="K2753" s="21">
        <v>0.83750000000000002</v>
      </c>
      <c r="L2753" s="21">
        <v>7.0599999999999996E-2</v>
      </c>
      <c r="M2753" s="4">
        <v>1</v>
      </c>
      <c r="N2753" s="4">
        <v>1</v>
      </c>
      <c r="O2753" s="4">
        <v>2.8</v>
      </c>
      <c r="P2753" s="4">
        <v>91.1</v>
      </c>
      <c r="Q2753" s="15">
        <v>18597.64</v>
      </c>
      <c r="R2753" s="15">
        <v>49306.99</v>
      </c>
      <c r="S2753" s="15">
        <v>24431.14</v>
      </c>
      <c r="T2753" s="15">
        <v>1181083.02</v>
      </c>
      <c r="U2753" s="22">
        <f t="shared" si="210"/>
        <v>1097708.19</v>
      </c>
      <c r="V2753" s="23">
        <f t="shared" si="211"/>
        <v>7.0591845440297729E-2</v>
      </c>
      <c r="W2753" s="24">
        <f>Parametros!$B$4*H2753+Parametros!$B$5*K2753*100+Parametros!$B$6*P2753+Parametros!$B$7*(1-L2753)*100</f>
        <v>85.670999999999992</v>
      </c>
      <c r="X2753" s="16">
        <f>INDEX('Tasa Referencia'!$B$2:$B$37,MATCH(B2753,'Tasa Referencia'!$A$2:$A$37,0))</f>
        <v>0.10920000000000001</v>
      </c>
      <c r="Y2753" s="16">
        <f>INDEX('Catalogo Proveedores'!$N$2:$N$101,MATCH(A2753,'Catalogo Proveedores'!$A$2:$A$101,0))</f>
        <v>4.1400000000000006E-2</v>
      </c>
      <c r="Z2753" s="14">
        <v>-5.0000000000000002E-5</v>
      </c>
      <c r="AA2753" s="16">
        <f t="shared" si="212"/>
        <v>0.15055000000000002</v>
      </c>
      <c r="AB2753" s="25">
        <f t="shared" si="213"/>
        <v>1.1755230055186638E-2</v>
      </c>
      <c r="AC2753" s="23">
        <f t="shared" si="214"/>
        <v>5.8836615385111091E-2</v>
      </c>
    </row>
    <row r="2754" spans="1:29" x14ac:dyDescent="0.3">
      <c r="A2754" s="4" t="s">
        <v>229</v>
      </c>
      <c r="B2754" s="18">
        <v>45413</v>
      </c>
      <c r="C2754" s="4" t="s">
        <v>281</v>
      </c>
      <c r="D2754" s="4">
        <v>5</v>
      </c>
      <c r="E2754" s="15">
        <v>1067999.1100000001</v>
      </c>
      <c r="F2754" s="19">
        <v>1.1711</v>
      </c>
      <c r="G2754" s="20">
        <v>1.7899999999999999E-2</v>
      </c>
      <c r="H2754" s="4">
        <v>78</v>
      </c>
      <c r="I2754" s="4">
        <v>9</v>
      </c>
      <c r="J2754" s="4">
        <v>2</v>
      </c>
      <c r="K2754" s="21">
        <v>0.78949999999999998</v>
      </c>
      <c r="L2754" s="21">
        <v>7.8700000000000006E-2</v>
      </c>
      <c r="M2754" s="4">
        <v>3</v>
      </c>
      <c r="N2754" s="4">
        <v>1</v>
      </c>
      <c r="O2754" s="4">
        <v>6</v>
      </c>
      <c r="P2754" s="4">
        <v>88</v>
      </c>
      <c r="Q2754" s="15">
        <v>96590.27</v>
      </c>
      <c r="R2754" s="15">
        <v>54871.32</v>
      </c>
      <c r="S2754" s="15">
        <v>29475.919999999998</v>
      </c>
      <c r="T2754" s="15">
        <v>1121544.82</v>
      </c>
      <c r="U2754" s="22">
        <f t="shared" ref="U2754:U2817" si="215">E2754+Q2754+R2754-S2754</f>
        <v>1189984.7800000003</v>
      </c>
      <c r="V2754" s="23">
        <f t="shared" ref="V2754:V2817" si="216">IF(T2754=0,0,(T2754-U2754)/T2754)</f>
        <v>-6.1022937986553394E-2</v>
      </c>
      <c r="W2754" s="24">
        <f>Parametros!$B$4*H2754+Parametros!$B$5*K2754*100+Parametros!$B$6*P2754+Parametros!$B$7*(1-L2754)*100</f>
        <v>82.404500000000013</v>
      </c>
      <c r="X2754" s="16">
        <f>INDEX('Tasa Referencia'!$B$2:$B$37,MATCH(B2754,'Tasa Referencia'!$A$2:$A$37,0))</f>
        <v>0.1077</v>
      </c>
      <c r="Y2754" s="16">
        <f>INDEX('Catalogo Proveedores'!$N$2:$N$101,MATCH(A2754,'Catalogo Proveedores'!$A$2:$A$101,0))</f>
        <v>4.1400000000000006E-2</v>
      </c>
      <c r="Z2754" s="14">
        <v>1.32E-3</v>
      </c>
      <c r="AA2754" s="16">
        <f t="shared" ref="AA2754:AA2817" si="217">X2754+Y2754+Z2754</f>
        <v>0.15042</v>
      </c>
      <c r="AB2754" s="25">
        <f t="shared" ref="AB2754:AB2817" si="218">(1+AA2754)^(1/12)-1</f>
        <v>1.1745703090414228E-2</v>
      </c>
      <c r="AC2754" s="23">
        <f t="shared" ref="AC2754:AC2817" si="219">V2754-AB2754</f>
        <v>-7.2768641076967622E-2</v>
      </c>
    </row>
    <row r="2755" spans="1:29" x14ac:dyDescent="0.3">
      <c r="A2755" s="4" t="s">
        <v>229</v>
      </c>
      <c r="B2755" s="18">
        <v>45444</v>
      </c>
      <c r="C2755" s="4" t="s">
        <v>281</v>
      </c>
      <c r="D2755" s="4">
        <v>6</v>
      </c>
      <c r="E2755" s="15">
        <v>1025453.21</v>
      </c>
      <c r="F2755" s="19">
        <v>1.1711</v>
      </c>
      <c r="G2755" s="20">
        <v>0</v>
      </c>
      <c r="H2755" s="4">
        <v>81.900000000000006</v>
      </c>
      <c r="I2755" s="4">
        <v>6</v>
      </c>
      <c r="J2755" s="4">
        <v>1</v>
      </c>
      <c r="K2755" s="21">
        <v>0.88490000000000002</v>
      </c>
      <c r="L2755" s="21">
        <v>7.5999999999999998E-2</v>
      </c>
      <c r="M2755" s="4">
        <v>2</v>
      </c>
      <c r="N2755" s="4">
        <v>0</v>
      </c>
      <c r="O2755" s="4">
        <v>0</v>
      </c>
      <c r="P2755" s="4">
        <v>88.7</v>
      </c>
      <c r="Q2755" s="15">
        <v>11441.33</v>
      </c>
      <c r="R2755" s="15">
        <v>39841.85</v>
      </c>
      <c r="S2755" s="15">
        <v>25420.13</v>
      </c>
      <c r="T2755" s="15">
        <v>1196722.83</v>
      </c>
      <c r="U2755" s="22">
        <f t="shared" si="215"/>
        <v>1051316.26</v>
      </c>
      <c r="V2755" s="23">
        <f t="shared" si="216"/>
        <v>0.12150396596010461</v>
      </c>
      <c r="W2755" s="24">
        <f>Parametros!$B$4*H2755+Parametros!$B$5*K2755*100+Parametros!$B$6*P2755+Parametros!$B$7*(1-L2755)*100</f>
        <v>86.811999999999998</v>
      </c>
      <c r="X2755" s="16">
        <f>INDEX('Tasa Referencia'!$B$2:$B$37,MATCH(B2755,'Tasa Referencia'!$A$2:$A$37,0))</f>
        <v>0.1045</v>
      </c>
      <c r="Y2755" s="16">
        <f>INDEX('Catalogo Proveedores'!$N$2:$N$101,MATCH(A2755,'Catalogo Proveedores'!$A$2:$A$101,0))</f>
        <v>4.1400000000000006E-2</v>
      </c>
      <c r="Z2755" s="14">
        <v>-1.41E-3</v>
      </c>
      <c r="AA2755" s="16">
        <f t="shared" si="217"/>
        <v>0.14449000000000001</v>
      </c>
      <c r="AB2755" s="25">
        <f t="shared" si="218"/>
        <v>1.1310074268553238E-2</v>
      </c>
      <c r="AC2755" s="23">
        <f t="shared" si="219"/>
        <v>0.11019389169155137</v>
      </c>
    </row>
    <row r="2756" spans="1:29" x14ac:dyDescent="0.3">
      <c r="A2756" s="4" t="s">
        <v>229</v>
      </c>
      <c r="B2756" s="18">
        <v>45474</v>
      </c>
      <c r="C2756" s="4" t="s">
        <v>281</v>
      </c>
      <c r="D2756" s="4">
        <v>7</v>
      </c>
      <c r="E2756" s="15">
        <v>1002787.17</v>
      </c>
      <c r="F2756" s="19">
        <v>1.1711</v>
      </c>
      <c r="G2756" s="20">
        <v>0</v>
      </c>
      <c r="H2756" s="4">
        <v>81.5</v>
      </c>
      <c r="I2756" s="4">
        <v>5</v>
      </c>
      <c r="J2756" s="4">
        <v>1</v>
      </c>
      <c r="K2756" s="21">
        <v>0.8054</v>
      </c>
      <c r="L2756" s="21">
        <v>4.3999999999999997E-2</v>
      </c>
      <c r="M2756" s="4">
        <v>3</v>
      </c>
      <c r="N2756" s="4">
        <v>0</v>
      </c>
      <c r="O2756" s="4">
        <v>0</v>
      </c>
      <c r="P2756" s="4">
        <v>85.7</v>
      </c>
      <c r="Q2756" s="15">
        <v>14104.07</v>
      </c>
      <c r="R2756" s="15">
        <v>25152.6</v>
      </c>
      <c r="S2756" s="15">
        <v>15255.42</v>
      </c>
      <c r="T2756" s="15">
        <v>1147189.45</v>
      </c>
      <c r="U2756" s="22">
        <f t="shared" si="215"/>
        <v>1026788.4199999999</v>
      </c>
      <c r="V2756" s="23">
        <f t="shared" si="216"/>
        <v>0.10495304851347791</v>
      </c>
      <c r="W2756" s="24">
        <f>Parametros!$B$4*H2756+Parametros!$B$5*K2756*100+Parametros!$B$6*P2756+Parametros!$B$7*(1-L2756)*100</f>
        <v>84.167000000000002</v>
      </c>
      <c r="X2756" s="16">
        <f>INDEX('Tasa Referencia'!$B$2:$B$37,MATCH(B2756,'Tasa Referencia'!$A$2:$A$37,0))</f>
        <v>0.1027</v>
      </c>
      <c r="Y2756" s="16">
        <f>INDEX('Catalogo Proveedores'!$N$2:$N$101,MATCH(A2756,'Catalogo Proveedores'!$A$2:$A$101,0))</f>
        <v>4.1400000000000006E-2</v>
      </c>
      <c r="Z2756" s="14">
        <v>-2.0999999999999999E-3</v>
      </c>
      <c r="AA2756" s="16">
        <f t="shared" si="217"/>
        <v>0.14200000000000002</v>
      </c>
      <c r="AB2756" s="25">
        <f t="shared" si="218"/>
        <v>1.112653716075318E-2</v>
      </c>
      <c r="AC2756" s="23">
        <f t="shared" si="219"/>
        <v>9.3826511352724726E-2</v>
      </c>
    </row>
    <row r="2757" spans="1:29" x14ac:dyDescent="0.3">
      <c r="A2757" s="4" t="s">
        <v>229</v>
      </c>
      <c r="B2757" s="18">
        <v>45505</v>
      </c>
      <c r="C2757" s="4" t="s">
        <v>281</v>
      </c>
      <c r="D2757" s="4">
        <v>8</v>
      </c>
      <c r="E2757" s="15">
        <v>944740.27</v>
      </c>
      <c r="F2757" s="19">
        <v>1.1711</v>
      </c>
      <c r="G2757" s="20">
        <v>0</v>
      </c>
      <c r="H2757" s="4">
        <v>76.2</v>
      </c>
      <c r="I2757" s="4">
        <v>5</v>
      </c>
      <c r="J2757" s="4">
        <v>1</v>
      </c>
      <c r="K2757" s="21">
        <v>0.79590000000000005</v>
      </c>
      <c r="L2757" s="21">
        <v>5.5300000000000002E-2</v>
      </c>
      <c r="M2757" s="4">
        <v>2</v>
      </c>
      <c r="N2757" s="4">
        <v>1</v>
      </c>
      <c r="O2757" s="4">
        <v>51.7</v>
      </c>
      <c r="P2757" s="4">
        <v>85.2</v>
      </c>
      <c r="Q2757" s="15">
        <v>274480.68</v>
      </c>
      <c r="R2757" s="15">
        <v>31724.69</v>
      </c>
      <c r="S2757" s="15">
        <v>17575.439999999999</v>
      </c>
      <c r="T2757" s="15">
        <v>980173.95</v>
      </c>
      <c r="U2757" s="22">
        <f t="shared" si="215"/>
        <v>1233370.2</v>
      </c>
      <c r="V2757" s="23">
        <f t="shared" si="216"/>
        <v>-0.25831766902191189</v>
      </c>
      <c r="W2757" s="24">
        <f>Parametros!$B$4*H2757+Parametros!$B$5*K2757*100+Parametros!$B$6*P2757+Parametros!$B$7*(1-L2757)*100</f>
        <v>81.757500000000007</v>
      </c>
      <c r="X2757" s="16">
        <f>INDEX('Tasa Referencia'!$B$2:$B$37,MATCH(B2757,'Tasa Referencia'!$A$2:$A$37,0))</f>
        <v>0.1017</v>
      </c>
      <c r="Y2757" s="16">
        <f>INDEX('Catalogo Proveedores'!$N$2:$N$101,MATCH(A2757,'Catalogo Proveedores'!$A$2:$A$101,0))</f>
        <v>4.1400000000000006E-2</v>
      </c>
      <c r="Z2757" s="14">
        <v>-3.2000000000000003E-4</v>
      </c>
      <c r="AA2757" s="16">
        <f t="shared" si="217"/>
        <v>0.14278000000000002</v>
      </c>
      <c r="AB2757" s="25">
        <f t="shared" si="218"/>
        <v>1.1184070137471025E-2</v>
      </c>
      <c r="AC2757" s="23">
        <f t="shared" si="219"/>
        <v>-0.26950173915938291</v>
      </c>
    </row>
    <row r="2758" spans="1:29" x14ac:dyDescent="0.3">
      <c r="A2758" s="4" t="s">
        <v>229</v>
      </c>
      <c r="B2758" s="18">
        <v>45536</v>
      </c>
      <c r="C2758" s="4" t="s">
        <v>281</v>
      </c>
      <c r="D2758" s="4">
        <v>9</v>
      </c>
      <c r="E2758" s="15">
        <v>928378.56</v>
      </c>
      <c r="F2758" s="19">
        <v>1.1711</v>
      </c>
      <c r="G2758" s="20">
        <v>0</v>
      </c>
      <c r="H2758" s="4">
        <v>72.2</v>
      </c>
      <c r="I2758" s="4">
        <v>7</v>
      </c>
      <c r="J2758" s="4">
        <v>2</v>
      </c>
      <c r="K2758" s="21">
        <v>0.67689999999999995</v>
      </c>
      <c r="L2758" s="21">
        <v>7.0800000000000002E-2</v>
      </c>
      <c r="M2758" s="4">
        <v>7</v>
      </c>
      <c r="N2758" s="4">
        <v>0</v>
      </c>
      <c r="O2758" s="4">
        <v>0</v>
      </c>
      <c r="P2758" s="4">
        <v>91.1</v>
      </c>
      <c r="Q2758" s="15">
        <v>42179.83</v>
      </c>
      <c r="R2758" s="15">
        <v>36886.959999999999</v>
      </c>
      <c r="S2758" s="15">
        <v>23431.84</v>
      </c>
      <c r="T2758" s="15">
        <v>956775.55</v>
      </c>
      <c r="U2758" s="22">
        <f t="shared" si="215"/>
        <v>984013.51</v>
      </c>
      <c r="V2758" s="23">
        <f t="shared" si="216"/>
        <v>-2.8468495040451191E-2</v>
      </c>
      <c r="W2758" s="24">
        <f>Parametros!$B$4*H2758+Parametros!$B$5*K2758*100+Parametros!$B$6*P2758+Parametros!$B$7*(1-L2758)*100</f>
        <v>77.734999999999999</v>
      </c>
      <c r="X2758" s="16">
        <f>INDEX('Tasa Referencia'!$B$2:$B$37,MATCH(B2758,'Tasa Referencia'!$A$2:$A$37,0))</f>
        <v>9.7900000000000001E-2</v>
      </c>
      <c r="Y2758" s="16">
        <f>INDEX('Catalogo Proveedores'!$N$2:$N$101,MATCH(A2758,'Catalogo Proveedores'!$A$2:$A$101,0))</f>
        <v>4.1400000000000006E-2</v>
      </c>
      <c r="Z2758" s="14">
        <v>-1.8500000000000001E-3</v>
      </c>
      <c r="AA2758" s="16">
        <f t="shared" si="217"/>
        <v>0.13745000000000002</v>
      </c>
      <c r="AB2758" s="25">
        <f t="shared" si="218"/>
        <v>1.0790208465737861E-2</v>
      </c>
      <c r="AC2758" s="23">
        <f t="shared" si="219"/>
        <v>-3.9258703506189055E-2</v>
      </c>
    </row>
    <row r="2759" spans="1:29" x14ac:dyDescent="0.3">
      <c r="A2759" s="4" t="s">
        <v>229</v>
      </c>
      <c r="B2759" s="18">
        <v>45566</v>
      </c>
      <c r="C2759" s="4" t="s">
        <v>281</v>
      </c>
      <c r="D2759" s="4">
        <v>10</v>
      </c>
      <c r="E2759" s="15">
        <v>920019.72</v>
      </c>
      <c r="F2759" s="19">
        <v>1.1711</v>
      </c>
      <c r="G2759" s="20">
        <v>0</v>
      </c>
      <c r="H2759" s="4">
        <v>75.5</v>
      </c>
      <c r="I2759" s="4">
        <v>8</v>
      </c>
      <c r="J2759" s="4">
        <v>1</v>
      </c>
      <c r="K2759" s="21">
        <v>0.82630000000000003</v>
      </c>
      <c r="L2759" s="21">
        <v>0.14319999999999999</v>
      </c>
      <c r="M2759" s="4">
        <v>0</v>
      </c>
      <c r="N2759" s="4">
        <v>0</v>
      </c>
      <c r="O2759" s="4">
        <v>0</v>
      </c>
      <c r="P2759" s="4">
        <v>90.6</v>
      </c>
      <c r="Q2759" s="15">
        <v>0</v>
      </c>
      <c r="R2759" s="15">
        <v>54220.11</v>
      </c>
      <c r="S2759" s="15">
        <v>41368.160000000003</v>
      </c>
      <c r="T2759" s="15">
        <v>1021642.55</v>
      </c>
      <c r="U2759" s="22">
        <f t="shared" si="215"/>
        <v>932871.66999999993</v>
      </c>
      <c r="V2759" s="23">
        <f t="shared" si="216"/>
        <v>8.6890351229008733E-2</v>
      </c>
      <c r="W2759" s="24">
        <f>Parametros!$B$4*H2759+Parametros!$B$5*K2759*100+Parametros!$B$6*P2759+Parametros!$B$7*(1-L2759)*100</f>
        <v>82.186000000000007</v>
      </c>
      <c r="X2759" s="16">
        <f>INDEX('Tasa Referencia'!$B$2:$B$37,MATCH(B2759,'Tasa Referencia'!$A$2:$A$37,0))</f>
        <v>9.5200000000000007E-2</v>
      </c>
      <c r="Y2759" s="16">
        <f>INDEX('Catalogo Proveedores'!$N$2:$N$101,MATCH(A2759,'Catalogo Proveedores'!$A$2:$A$101,0))</f>
        <v>4.1400000000000006E-2</v>
      </c>
      <c r="Z2759" s="14">
        <v>-1.0200000000000001E-3</v>
      </c>
      <c r="AA2759" s="16">
        <f t="shared" si="217"/>
        <v>0.13558000000000001</v>
      </c>
      <c r="AB2759" s="25">
        <f t="shared" si="218"/>
        <v>1.0651623365951268E-2</v>
      </c>
      <c r="AC2759" s="23">
        <f t="shared" si="219"/>
        <v>7.6238727863057465E-2</v>
      </c>
    </row>
    <row r="2760" spans="1:29" x14ac:dyDescent="0.3">
      <c r="A2760" s="4" t="s">
        <v>229</v>
      </c>
      <c r="B2760" s="18">
        <v>45597</v>
      </c>
      <c r="C2760" s="4" t="s">
        <v>281</v>
      </c>
      <c r="D2760" s="4">
        <v>11</v>
      </c>
      <c r="E2760" s="15">
        <v>864743.17</v>
      </c>
      <c r="F2760" s="19">
        <v>1.1711</v>
      </c>
      <c r="G2760" s="20">
        <v>0</v>
      </c>
      <c r="H2760" s="4">
        <v>73.3</v>
      </c>
      <c r="I2760" s="4">
        <v>6</v>
      </c>
      <c r="J2760" s="4">
        <v>1</v>
      </c>
      <c r="K2760" s="21">
        <v>0.8165</v>
      </c>
      <c r="L2760" s="21">
        <v>0.154</v>
      </c>
      <c r="M2760" s="4">
        <v>1</v>
      </c>
      <c r="N2760" s="4">
        <v>0</v>
      </c>
      <c r="O2760" s="4">
        <v>0</v>
      </c>
      <c r="P2760" s="4">
        <v>90.6</v>
      </c>
      <c r="Q2760" s="15">
        <v>1752.76</v>
      </c>
      <c r="R2760" s="15">
        <v>66684.17</v>
      </c>
      <c r="S2760" s="15">
        <v>41680.239999999998</v>
      </c>
      <c r="T2760" s="15">
        <v>930277.83</v>
      </c>
      <c r="U2760" s="22">
        <f t="shared" si="215"/>
        <v>891499.8600000001</v>
      </c>
      <c r="V2760" s="23">
        <f t="shared" si="216"/>
        <v>4.1684289090281615E-2</v>
      </c>
      <c r="W2760" s="24">
        <f>Parametros!$B$4*H2760+Parametros!$B$5*K2760*100+Parametros!$B$6*P2760+Parametros!$B$7*(1-L2760)*100</f>
        <v>80.959999999999994</v>
      </c>
      <c r="X2760" s="16">
        <f>INDEX('Tasa Referencia'!$B$2:$B$37,MATCH(B2760,'Tasa Referencia'!$A$2:$A$37,0))</f>
        <v>9.5600000000000004E-2</v>
      </c>
      <c r="Y2760" s="16">
        <f>INDEX('Catalogo Proveedores'!$N$2:$N$101,MATCH(A2760,'Catalogo Proveedores'!$A$2:$A$101,0))</f>
        <v>4.1400000000000006E-2</v>
      </c>
      <c r="Z2760" s="14">
        <v>-1.08E-3</v>
      </c>
      <c r="AA2760" s="16">
        <f t="shared" si="217"/>
        <v>0.13592000000000001</v>
      </c>
      <c r="AB2760" s="25">
        <f t="shared" si="218"/>
        <v>1.06768362092029E-2</v>
      </c>
      <c r="AC2760" s="23">
        <f t="shared" si="219"/>
        <v>3.1007452881078715E-2</v>
      </c>
    </row>
    <row r="2761" spans="1:29" x14ac:dyDescent="0.3">
      <c r="A2761" s="4" t="s">
        <v>229</v>
      </c>
      <c r="B2761" s="18">
        <v>45627</v>
      </c>
      <c r="C2761" s="4" t="s">
        <v>281</v>
      </c>
      <c r="D2761" s="4">
        <v>12</v>
      </c>
      <c r="E2761" s="15">
        <v>932252.9</v>
      </c>
      <c r="F2761" s="19">
        <v>1.1711</v>
      </c>
      <c r="G2761" s="20">
        <v>0</v>
      </c>
      <c r="H2761" s="4">
        <v>74.900000000000006</v>
      </c>
      <c r="I2761" s="4">
        <v>8</v>
      </c>
      <c r="J2761" s="4">
        <v>1</v>
      </c>
      <c r="K2761" s="21">
        <v>0.85070000000000001</v>
      </c>
      <c r="L2761" s="21">
        <v>6.6100000000000006E-2</v>
      </c>
      <c r="M2761" s="4">
        <v>0</v>
      </c>
      <c r="N2761" s="4">
        <v>2</v>
      </c>
      <c r="O2761" s="4">
        <v>139.4</v>
      </c>
      <c r="P2761" s="4">
        <v>86.4</v>
      </c>
      <c r="Q2761" s="15">
        <v>694184.34</v>
      </c>
      <c r="R2761" s="15">
        <v>36132.620000000003</v>
      </c>
      <c r="S2761" s="15">
        <v>20363.62</v>
      </c>
      <c r="T2761" s="15">
        <v>1078355.6200000001</v>
      </c>
      <c r="U2761" s="22">
        <f t="shared" si="215"/>
        <v>1642206.24</v>
      </c>
      <c r="V2761" s="23">
        <f t="shared" si="216"/>
        <v>-0.5228800309864382</v>
      </c>
      <c r="W2761" s="24">
        <f>Parametros!$B$4*H2761+Parametros!$B$5*K2761*100+Parametros!$B$6*P2761+Parametros!$B$7*(1-L2761)*100</f>
        <v>83.024500000000003</v>
      </c>
      <c r="X2761" s="16">
        <f>INDEX('Tasa Referencia'!$B$2:$B$37,MATCH(B2761,'Tasa Referencia'!$A$2:$A$37,0))</f>
        <v>9.2399999999999996E-2</v>
      </c>
      <c r="Y2761" s="16">
        <f>INDEX('Catalogo Proveedores'!$N$2:$N$101,MATCH(A2761,'Catalogo Proveedores'!$A$2:$A$101,0))</f>
        <v>4.1400000000000006E-2</v>
      </c>
      <c r="Z2761" s="14">
        <v>6.2500000000000003E-3</v>
      </c>
      <c r="AA2761" s="16">
        <f t="shared" si="217"/>
        <v>0.14005000000000001</v>
      </c>
      <c r="AB2761" s="25">
        <f t="shared" si="218"/>
        <v>1.0982546974038554E-2</v>
      </c>
      <c r="AC2761" s="23">
        <f t="shared" si="219"/>
        <v>-0.53386257796047676</v>
      </c>
    </row>
    <row r="2762" spans="1:29" x14ac:dyDescent="0.3">
      <c r="A2762" s="4" t="s">
        <v>229</v>
      </c>
      <c r="B2762" s="18">
        <v>45658</v>
      </c>
      <c r="C2762" s="4" t="s">
        <v>282</v>
      </c>
      <c r="D2762" s="4">
        <v>1</v>
      </c>
      <c r="E2762" s="15">
        <v>1034391.59</v>
      </c>
      <c r="F2762" s="19">
        <v>1.2383</v>
      </c>
      <c r="G2762" s="20">
        <v>5.74E-2</v>
      </c>
      <c r="H2762" s="4">
        <v>72.400000000000006</v>
      </c>
      <c r="I2762" s="4">
        <v>7</v>
      </c>
      <c r="J2762" s="4">
        <v>2</v>
      </c>
      <c r="K2762" s="21">
        <v>0.73029999999999995</v>
      </c>
      <c r="L2762" s="21">
        <v>0.13619999999999999</v>
      </c>
      <c r="M2762" s="4">
        <v>2</v>
      </c>
      <c r="N2762" s="4">
        <v>1</v>
      </c>
      <c r="O2762" s="4">
        <v>5.2</v>
      </c>
      <c r="P2762" s="4">
        <v>86</v>
      </c>
      <c r="Q2762" s="15">
        <v>24883.24</v>
      </c>
      <c r="R2762" s="15">
        <v>84706.32</v>
      </c>
      <c r="S2762" s="15">
        <v>46417.86</v>
      </c>
      <c r="T2762" s="15">
        <v>1061184.73</v>
      </c>
      <c r="U2762" s="22">
        <f t="shared" si="215"/>
        <v>1097563.29</v>
      </c>
      <c r="V2762" s="23">
        <f t="shared" si="216"/>
        <v>-3.4281081296750338E-2</v>
      </c>
      <c r="W2762" s="24">
        <f>Parametros!$B$4*H2762+Parametros!$B$5*K2762*100+Parametros!$B$6*P2762+Parametros!$B$7*(1-L2762)*100</f>
        <v>77.405999999999992</v>
      </c>
      <c r="X2762" s="16">
        <f>INDEX('Tasa Referencia'!$B$2:$B$37,MATCH(B2762,'Tasa Referencia'!$A$2:$A$37,0))</f>
        <v>8.8900000000000007E-2</v>
      </c>
      <c r="Y2762" s="16">
        <f>INDEX('Catalogo Proveedores'!$N$2:$N$101,MATCH(A2762,'Catalogo Proveedores'!$A$2:$A$101,0))</f>
        <v>4.1400000000000006E-2</v>
      </c>
      <c r="Z2762" s="14">
        <v>6.2399999999999999E-3</v>
      </c>
      <c r="AA2762" s="16">
        <f t="shared" si="217"/>
        <v>0.13654000000000002</v>
      </c>
      <c r="AB2762" s="25">
        <f t="shared" si="218"/>
        <v>1.0722794766672372E-2</v>
      </c>
      <c r="AC2762" s="23">
        <f t="shared" si="219"/>
        <v>-4.500387606342271E-2</v>
      </c>
    </row>
    <row r="2763" spans="1:29" x14ac:dyDescent="0.3">
      <c r="A2763" s="4" t="s">
        <v>229</v>
      </c>
      <c r="B2763" s="18">
        <v>45689</v>
      </c>
      <c r="C2763" s="4" t="s">
        <v>282</v>
      </c>
      <c r="D2763" s="4">
        <v>2</v>
      </c>
      <c r="E2763" s="15">
        <v>1111903.42</v>
      </c>
      <c r="F2763" s="19">
        <v>1.2383</v>
      </c>
      <c r="G2763" s="20">
        <v>0</v>
      </c>
      <c r="H2763" s="4">
        <v>68.5</v>
      </c>
      <c r="I2763" s="4">
        <v>4</v>
      </c>
      <c r="J2763" s="4">
        <v>1</v>
      </c>
      <c r="K2763" s="21">
        <v>0.7601</v>
      </c>
      <c r="L2763" s="21">
        <v>0.1116</v>
      </c>
      <c r="M2763" s="4">
        <v>1</v>
      </c>
      <c r="N2763" s="4">
        <v>0</v>
      </c>
      <c r="O2763" s="4">
        <v>0</v>
      </c>
      <c r="P2763" s="4">
        <v>92.4</v>
      </c>
      <c r="Q2763" s="15">
        <v>3526.99</v>
      </c>
      <c r="R2763" s="15">
        <v>47283.48</v>
      </c>
      <c r="S2763" s="15">
        <v>39465.19</v>
      </c>
      <c r="T2763" s="15">
        <v>1136741.8600000001</v>
      </c>
      <c r="U2763" s="22">
        <f t="shared" si="215"/>
        <v>1123248.7</v>
      </c>
      <c r="V2763" s="23">
        <f t="shared" si="216"/>
        <v>1.1870030017193304E-2</v>
      </c>
      <c r="W2763" s="24">
        <f>Parametros!$B$4*H2763+Parametros!$B$5*K2763*100+Parametros!$B$6*P2763+Parametros!$B$7*(1-L2763)*100</f>
        <v>78.583999999999989</v>
      </c>
      <c r="X2763" s="16">
        <f>INDEX('Tasa Referencia'!$B$2:$B$37,MATCH(B2763,'Tasa Referencia'!$A$2:$A$37,0))</f>
        <v>8.8300000000000003E-2</v>
      </c>
      <c r="Y2763" s="16">
        <f>INDEX('Catalogo Proveedores'!$N$2:$N$101,MATCH(A2763,'Catalogo Proveedores'!$A$2:$A$101,0))</f>
        <v>4.1400000000000006E-2</v>
      </c>
      <c r="Z2763" s="14">
        <v>3.9199999999999999E-3</v>
      </c>
      <c r="AA2763" s="16">
        <f t="shared" si="217"/>
        <v>0.13362000000000002</v>
      </c>
      <c r="AB2763" s="25">
        <f t="shared" si="218"/>
        <v>1.0506143674073654E-2</v>
      </c>
      <c r="AC2763" s="23">
        <f t="shared" si="219"/>
        <v>1.3638863431196507E-3</v>
      </c>
    </row>
    <row r="2764" spans="1:29" x14ac:dyDescent="0.3">
      <c r="A2764" s="4" t="s">
        <v>229</v>
      </c>
      <c r="B2764" s="18">
        <v>45717</v>
      </c>
      <c r="C2764" s="4" t="s">
        <v>282</v>
      </c>
      <c r="D2764" s="4">
        <v>3</v>
      </c>
      <c r="E2764" s="15">
        <v>1178584.58</v>
      </c>
      <c r="F2764" s="19">
        <v>1.2383</v>
      </c>
      <c r="G2764" s="20">
        <v>0</v>
      </c>
      <c r="H2764" s="4">
        <v>68.599999999999994</v>
      </c>
      <c r="I2764" s="4">
        <v>5</v>
      </c>
      <c r="J2764" s="4">
        <v>1</v>
      </c>
      <c r="K2764" s="21">
        <v>0.77580000000000005</v>
      </c>
      <c r="L2764" s="21">
        <v>0.14069999999999999</v>
      </c>
      <c r="M2764" s="4">
        <v>6</v>
      </c>
      <c r="N2764" s="4">
        <v>1</v>
      </c>
      <c r="O2764" s="4">
        <v>3.8</v>
      </c>
      <c r="P2764" s="4">
        <v>89</v>
      </c>
      <c r="Q2764" s="15">
        <v>67270.44</v>
      </c>
      <c r="R2764" s="15">
        <v>55448.34</v>
      </c>
      <c r="S2764" s="15">
        <v>52092.36</v>
      </c>
      <c r="T2764" s="15">
        <v>1229958</v>
      </c>
      <c r="U2764" s="22">
        <f t="shared" si="215"/>
        <v>1249211</v>
      </c>
      <c r="V2764" s="23">
        <f t="shared" si="216"/>
        <v>-1.5653380034114987E-2</v>
      </c>
      <c r="W2764" s="24">
        <f>Parametros!$B$4*H2764+Parametros!$B$5*K2764*100+Parametros!$B$6*P2764+Parametros!$B$7*(1-L2764)*100</f>
        <v>77.973500000000001</v>
      </c>
      <c r="X2764" s="16">
        <f>INDEX('Tasa Referencia'!$B$2:$B$37,MATCH(B2764,'Tasa Referencia'!$A$2:$A$37,0))</f>
        <v>8.6800000000000002E-2</v>
      </c>
      <c r="Y2764" s="16">
        <f>INDEX('Catalogo Proveedores'!$N$2:$N$101,MATCH(A2764,'Catalogo Proveedores'!$A$2:$A$101,0))</f>
        <v>4.1400000000000006E-2</v>
      </c>
      <c r="Z2764" s="14">
        <v>4.5399999999999998E-3</v>
      </c>
      <c r="AA2764" s="16">
        <f t="shared" si="217"/>
        <v>0.13274</v>
      </c>
      <c r="AB2764" s="25">
        <f t="shared" si="218"/>
        <v>1.0440751247587698E-2</v>
      </c>
      <c r="AC2764" s="23">
        <f t="shared" si="219"/>
        <v>-2.6094131281702685E-2</v>
      </c>
    </row>
    <row r="2765" spans="1:29" x14ac:dyDescent="0.3">
      <c r="A2765" s="4" t="s">
        <v>229</v>
      </c>
      <c r="B2765" s="18">
        <v>45748</v>
      </c>
      <c r="C2765" s="4" t="s">
        <v>282</v>
      </c>
      <c r="D2765" s="4">
        <v>4</v>
      </c>
      <c r="E2765" s="15">
        <v>1178273.8400000001</v>
      </c>
      <c r="F2765" s="19">
        <v>1.2702</v>
      </c>
      <c r="G2765" s="20">
        <v>2.58E-2</v>
      </c>
      <c r="H2765" s="4">
        <v>68.7</v>
      </c>
      <c r="I2765" s="4">
        <v>4</v>
      </c>
      <c r="J2765" s="4">
        <v>1</v>
      </c>
      <c r="K2765" s="21">
        <v>0.83299999999999996</v>
      </c>
      <c r="L2765" s="21">
        <v>0.1424</v>
      </c>
      <c r="M2765" s="4">
        <v>3</v>
      </c>
      <c r="N2765" s="4">
        <v>1</v>
      </c>
      <c r="O2765" s="4">
        <v>6.2</v>
      </c>
      <c r="P2765" s="4">
        <v>90.2</v>
      </c>
      <c r="Q2765" s="15">
        <v>47111.22</v>
      </c>
      <c r="R2765" s="15">
        <v>93104.39</v>
      </c>
      <c r="S2765" s="15">
        <v>52675.5</v>
      </c>
      <c r="T2765" s="15">
        <v>1257764.78</v>
      </c>
      <c r="U2765" s="22">
        <f t="shared" si="215"/>
        <v>1265813.95</v>
      </c>
      <c r="V2765" s="23">
        <f t="shared" si="216"/>
        <v>-6.3995829172446101E-3</v>
      </c>
      <c r="W2765" s="24">
        <f>Parametros!$B$4*H2765+Parametros!$B$5*K2765*100+Parametros!$B$6*P2765+Parametros!$B$7*(1-L2765)*100</f>
        <v>79.939000000000007</v>
      </c>
      <c r="X2765" s="16">
        <f>INDEX('Tasa Referencia'!$B$2:$B$37,MATCH(B2765,'Tasa Referencia'!$A$2:$A$37,0))</f>
        <v>8.4000000000000005E-2</v>
      </c>
      <c r="Y2765" s="16">
        <f>INDEX('Catalogo Proveedores'!$N$2:$N$101,MATCH(A2765,'Catalogo Proveedores'!$A$2:$A$101,0))</f>
        <v>4.1400000000000006E-2</v>
      </c>
      <c r="Z2765" s="14">
        <v>1.57E-3</v>
      </c>
      <c r="AA2765" s="16">
        <f t="shared" si="217"/>
        <v>0.12697</v>
      </c>
      <c r="AB2765" s="25">
        <f t="shared" si="218"/>
        <v>1.0010827689134638E-2</v>
      </c>
      <c r="AC2765" s="23">
        <f t="shared" si="219"/>
        <v>-1.6410410606379249E-2</v>
      </c>
    </row>
    <row r="2766" spans="1:29" x14ac:dyDescent="0.3">
      <c r="A2766" s="4" t="s">
        <v>229</v>
      </c>
      <c r="B2766" s="18">
        <v>45778</v>
      </c>
      <c r="C2766" s="4" t="s">
        <v>282</v>
      </c>
      <c r="D2766" s="4">
        <v>5</v>
      </c>
      <c r="E2766" s="15">
        <v>1245332.75</v>
      </c>
      <c r="F2766" s="19">
        <v>1.2702</v>
      </c>
      <c r="G2766" s="20">
        <v>0</v>
      </c>
      <c r="H2766" s="4">
        <v>72.7</v>
      </c>
      <c r="I2766" s="4">
        <v>7</v>
      </c>
      <c r="J2766" s="4">
        <v>1</v>
      </c>
      <c r="K2766" s="21">
        <v>0.82609999999999995</v>
      </c>
      <c r="L2766" s="21">
        <v>0.16139999999999999</v>
      </c>
      <c r="M2766" s="4">
        <v>0</v>
      </c>
      <c r="N2766" s="4">
        <v>0</v>
      </c>
      <c r="O2766" s="4">
        <v>0</v>
      </c>
      <c r="P2766" s="4">
        <v>90.9</v>
      </c>
      <c r="Q2766" s="15">
        <v>0</v>
      </c>
      <c r="R2766" s="15">
        <v>119240.21</v>
      </c>
      <c r="S2766" s="15">
        <v>62773.18</v>
      </c>
      <c r="T2766" s="15">
        <v>1325908.3899999999</v>
      </c>
      <c r="U2766" s="22">
        <f t="shared" si="215"/>
        <v>1301799.78</v>
      </c>
      <c r="V2766" s="23">
        <f t="shared" si="216"/>
        <v>1.8182711703030909E-2</v>
      </c>
      <c r="W2766" s="24">
        <f>Parametros!$B$4*H2766+Parametros!$B$5*K2766*100+Parametros!$B$6*P2766+Parametros!$B$7*(1-L2766)*100</f>
        <v>80.986999999999995</v>
      </c>
      <c r="X2766" s="16">
        <f>INDEX('Tasa Referencia'!$B$2:$B$37,MATCH(B2766,'Tasa Referencia'!$A$2:$A$37,0))</f>
        <v>8.1699999999999995E-2</v>
      </c>
      <c r="Y2766" s="16">
        <f>INDEX('Catalogo Proveedores'!$N$2:$N$101,MATCH(A2766,'Catalogo Proveedores'!$A$2:$A$101,0))</f>
        <v>4.1400000000000006E-2</v>
      </c>
      <c r="Z2766" s="14">
        <v>-9.0000000000000006E-5</v>
      </c>
      <c r="AA2766" s="16">
        <f t="shared" si="217"/>
        <v>0.12300999999999999</v>
      </c>
      <c r="AB2766" s="25">
        <f t="shared" si="218"/>
        <v>9.7145983564193017E-3</v>
      </c>
      <c r="AC2766" s="23">
        <f t="shared" si="219"/>
        <v>8.4681133466116068E-3</v>
      </c>
    </row>
    <row r="2767" spans="1:29" x14ac:dyDescent="0.3">
      <c r="A2767" s="4" t="s">
        <v>229</v>
      </c>
      <c r="B2767" s="18">
        <v>45809</v>
      </c>
      <c r="C2767" s="4" t="s">
        <v>282</v>
      </c>
      <c r="D2767" s="4">
        <v>6</v>
      </c>
      <c r="E2767" s="15">
        <v>1276144.29</v>
      </c>
      <c r="F2767" s="19">
        <v>1.2702</v>
      </c>
      <c r="G2767" s="20">
        <v>0</v>
      </c>
      <c r="H2767" s="4">
        <v>74.099999999999994</v>
      </c>
      <c r="I2767" s="4">
        <v>11</v>
      </c>
      <c r="J2767" s="4">
        <v>2</v>
      </c>
      <c r="K2767" s="21">
        <v>0.81499999999999995</v>
      </c>
      <c r="L2767" s="21">
        <v>0.1318</v>
      </c>
      <c r="M2767" s="4">
        <v>0</v>
      </c>
      <c r="N2767" s="4">
        <v>0</v>
      </c>
      <c r="O2767" s="4">
        <v>0</v>
      </c>
      <c r="P2767" s="4">
        <v>85.5</v>
      </c>
      <c r="Q2767" s="15">
        <v>0</v>
      </c>
      <c r="R2767" s="15">
        <v>55524.13</v>
      </c>
      <c r="S2767" s="15">
        <v>55573.31</v>
      </c>
      <c r="T2767" s="15">
        <v>1376817.4</v>
      </c>
      <c r="U2767" s="22">
        <f t="shared" si="215"/>
        <v>1276095.1099999999</v>
      </c>
      <c r="V2767" s="23">
        <f t="shared" si="216"/>
        <v>7.3155881092147768E-2</v>
      </c>
      <c r="W2767" s="24">
        <f>Parametros!$B$4*H2767+Parametros!$B$5*K2767*100+Parametros!$B$6*P2767+Parametros!$B$7*(1-L2767)*100</f>
        <v>80.507999999999981</v>
      </c>
      <c r="X2767" s="16">
        <f>INDEX('Tasa Referencia'!$B$2:$B$37,MATCH(B2767,'Tasa Referencia'!$A$2:$A$37,0))</f>
        <v>8.1600000000000006E-2</v>
      </c>
      <c r="Y2767" s="16">
        <f>INDEX('Catalogo Proveedores'!$N$2:$N$101,MATCH(A2767,'Catalogo Proveedores'!$A$2:$A$101,0))</f>
        <v>4.1400000000000006E-2</v>
      </c>
      <c r="Z2767" s="14">
        <v>1.8400000000000001E-3</v>
      </c>
      <c r="AA2767" s="16">
        <f t="shared" si="217"/>
        <v>0.12484000000000001</v>
      </c>
      <c r="AB2767" s="25">
        <f t="shared" si="218"/>
        <v>9.8516110194080131E-3</v>
      </c>
      <c r="AC2767" s="23">
        <f t="shared" si="219"/>
        <v>6.3304270072739754E-2</v>
      </c>
    </row>
    <row r="2768" spans="1:29" x14ac:dyDescent="0.3">
      <c r="A2768" s="4" t="s">
        <v>229</v>
      </c>
      <c r="B2768" s="18">
        <v>45839</v>
      </c>
      <c r="C2768" s="4" t="s">
        <v>282</v>
      </c>
      <c r="D2768" s="4">
        <v>7</v>
      </c>
      <c r="E2768" s="15">
        <v>1220001.72</v>
      </c>
      <c r="F2768" s="19">
        <v>1.2702</v>
      </c>
      <c r="G2768" s="20">
        <v>0</v>
      </c>
      <c r="H2768" s="4">
        <v>76.2</v>
      </c>
      <c r="I2768" s="4">
        <v>12</v>
      </c>
      <c r="J2768" s="4">
        <v>2</v>
      </c>
      <c r="K2768" s="21">
        <v>0.85160000000000002</v>
      </c>
      <c r="L2768" s="21">
        <v>9.2299999999999993E-2</v>
      </c>
      <c r="M2768" s="4">
        <v>2</v>
      </c>
      <c r="N2768" s="4">
        <v>1</v>
      </c>
      <c r="O2768" s="4">
        <v>4.7</v>
      </c>
      <c r="P2768" s="4">
        <v>92.2</v>
      </c>
      <c r="Q2768" s="15">
        <v>17774.240000000002</v>
      </c>
      <c r="R2768" s="15">
        <v>75022.83</v>
      </c>
      <c r="S2768" s="15">
        <v>38658.44</v>
      </c>
      <c r="T2768" s="15">
        <v>1408239.04</v>
      </c>
      <c r="U2768" s="22">
        <f t="shared" si="215"/>
        <v>1274140.3500000001</v>
      </c>
      <c r="V2768" s="23">
        <f t="shared" si="216"/>
        <v>9.5224380372241305E-2</v>
      </c>
      <c r="W2768" s="24">
        <f>Parametros!$B$4*H2768+Parametros!$B$5*K2768*100+Parametros!$B$6*P2768+Parametros!$B$7*(1-L2768)*100</f>
        <v>84.273499999999999</v>
      </c>
      <c r="X2768" s="16">
        <f>INDEX('Tasa Referencia'!$B$2:$B$37,MATCH(B2768,'Tasa Referencia'!$A$2:$A$37,0))</f>
        <v>8.0699999999999994E-2</v>
      </c>
      <c r="Y2768" s="16">
        <f>INDEX('Catalogo Proveedores'!$N$2:$N$101,MATCH(A2768,'Catalogo Proveedores'!$A$2:$A$101,0))</f>
        <v>4.1400000000000006E-2</v>
      </c>
      <c r="Z2768" s="14">
        <v>5.9300000000000004E-3</v>
      </c>
      <c r="AA2768" s="16">
        <f t="shared" si="217"/>
        <v>0.12803</v>
      </c>
      <c r="AB2768" s="25">
        <f t="shared" si="218"/>
        <v>1.0089959506985657E-2</v>
      </c>
      <c r="AC2768" s="23">
        <f t="shared" si="219"/>
        <v>8.5134420865255647E-2</v>
      </c>
    </row>
    <row r="2769" spans="1:29" x14ac:dyDescent="0.3">
      <c r="A2769" s="4" t="s">
        <v>229</v>
      </c>
      <c r="B2769" s="18">
        <v>45870</v>
      </c>
      <c r="C2769" s="4" t="s">
        <v>282</v>
      </c>
      <c r="D2769" s="4">
        <v>8</v>
      </c>
      <c r="E2769" s="15">
        <v>1104956.22</v>
      </c>
      <c r="F2769" s="19">
        <v>1.2702</v>
      </c>
      <c r="G2769" s="20">
        <v>0</v>
      </c>
      <c r="H2769" s="4">
        <v>77.2</v>
      </c>
      <c r="I2769" s="4">
        <v>7</v>
      </c>
      <c r="J2769" s="4">
        <v>1</v>
      </c>
      <c r="K2769" s="21">
        <v>0.84360000000000002</v>
      </c>
      <c r="L2769" s="21">
        <v>6.0699999999999997E-2</v>
      </c>
      <c r="M2769" s="4">
        <v>1</v>
      </c>
      <c r="N2769" s="4">
        <v>1</v>
      </c>
      <c r="O2769" s="4">
        <v>49.8</v>
      </c>
      <c r="P2769" s="4">
        <v>90.1</v>
      </c>
      <c r="Q2769" s="15">
        <v>163970.45000000001</v>
      </c>
      <c r="R2769" s="15">
        <v>28989.94</v>
      </c>
      <c r="S2769" s="15">
        <v>22330.17</v>
      </c>
      <c r="T2769" s="15">
        <v>1226254.6399999999</v>
      </c>
      <c r="U2769" s="22">
        <f t="shared" si="215"/>
        <v>1275586.44</v>
      </c>
      <c r="V2769" s="23">
        <f t="shared" si="216"/>
        <v>-4.022965409533541E-2</v>
      </c>
      <c r="W2769" s="24">
        <f>Parametros!$B$4*H2769+Parametros!$B$5*K2769*100+Parametros!$B$6*P2769+Parametros!$B$7*(1-L2769)*100</f>
        <v>84.4375</v>
      </c>
      <c r="X2769" s="16">
        <f>INDEX('Tasa Referencia'!$B$2:$B$37,MATCH(B2769,'Tasa Referencia'!$A$2:$A$37,0))</f>
        <v>7.7399999999999997E-2</v>
      </c>
      <c r="Y2769" s="16">
        <f>INDEX('Catalogo Proveedores'!$N$2:$N$101,MATCH(A2769,'Catalogo Proveedores'!$A$2:$A$101,0))</f>
        <v>4.1400000000000006E-2</v>
      </c>
      <c r="Z2769" s="14">
        <v>8.0099999999999998E-3</v>
      </c>
      <c r="AA2769" s="16">
        <f t="shared" si="217"/>
        <v>0.12681000000000001</v>
      </c>
      <c r="AB2769" s="25">
        <f t="shared" si="218"/>
        <v>9.998877337823231E-3</v>
      </c>
      <c r="AC2769" s="23">
        <f t="shared" si="219"/>
        <v>-5.0228531433158641E-2</v>
      </c>
    </row>
    <row r="2770" spans="1:29" x14ac:dyDescent="0.3">
      <c r="A2770" s="4" t="s">
        <v>229</v>
      </c>
      <c r="B2770" s="18">
        <v>45901</v>
      </c>
      <c r="C2770" s="4" t="s">
        <v>282</v>
      </c>
      <c r="D2770" s="4">
        <v>9</v>
      </c>
      <c r="E2770" s="15">
        <v>1183404.1499999999</v>
      </c>
      <c r="F2770" s="19">
        <v>1.2702</v>
      </c>
      <c r="G2770" s="20">
        <v>0</v>
      </c>
      <c r="H2770" s="4">
        <v>74.400000000000006</v>
      </c>
      <c r="I2770" s="4">
        <v>7</v>
      </c>
      <c r="J2770" s="4">
        <v>2</v>
      </c>
      <c r="K2770" s="21">
        <v>0.76629999999999998</v>
      </c>
      <c r="L2770" s="21">
        <v>5.1900000000000002E-2</v>
      </c>
      <c r="M2770" s="4">
        <v>5</v>
      </c>
      <c r="N2770" s="4">
        <v>2</v>
      </c>
      <c r="O2770" s="4">
        <v>12.1</v>
      </c>
      <c r="P2770" s="4">
        <v>92.1</v>
      </c>
      <c r="Q2770" s="15">
        <v>115734.8</v>
      </c>
      <c r="R2770" s="15">
        <v>20870.25</v>
      </c>
      <c r="S2770" s="15">
        <v>23149.21</v>
      </c>
      <c r="T2770" s="15">
        <v>1231718.8600000001</v>
      </c>
      <c r="U2770" s="22">
        <f t="shared" si="215"/>
        <v>1296859.99</v>
      </c>
      <c r="V2770" s="23">
        <f t="shared" si="216"/>
        <v>-5.2886362396042129E-2</v>
      </c>
      <c r="W2770" s="24">
        <f>Parametros!$B$4*H2770+Parametros!$B$5*K2770*100+Parametros!$B$6*P2770+Parametros!$B$7*(1-L2770)*100</f>
        <v>81.670500000000004</v>
      </c>
      <c r="X2770" s="16">
        <f>INDEX('Tasa Referencia'!$B$2:$B$37,MATCH(B2770,'Tasa Referencia'!$A$2:$A$37,0))</f>
        <v>7.4899999999999994E-2</v>
      </c>
      <c r="Y2770" s="16">
        <f>INDEX('Catalogo Proveedores'!$N$2:$N$101,MATCH(A2770,'Catalogo Proveedores'!$A$2:$A$101,0))</f>
        <v>4.1400000000000006E-2</v>
      </c>
      <c r="Z2770" s="14">
        <v>2.97E-3</v>
      </c>
      <c r="AA2770" s="16">
        <f t="shared" si="217"/>
        <v>0.11927</v>
      </c>
      <c r="AB2770" s="25">
        <f t="shared" si="218"/>
        <v>9.4339456833567592E-3</v>
      </c>
      <c r="AC2770" s="23">
        <f t="shared" si="219"/>
        <v>-6.2320308079398888E-2</v>
      </c>
    </row>
    <row r="2771" spans="1:29" x14ac:dyDescent="0.3">
      <c r="A2771" s="4" t="s">
        <v>229</v>
      </c>
      <c r="B2771" s="18">
        <v>45931</v>
      </c>
      <c r="C2771" s="4" t="s">
        <v>282</v>
      </c>
      <c r="D2771" s="4">
        <v>10</v>
      </c>
      <c r="E2771" s="15">
        <v>1117078.69</v>
      </c>
      <c r="F2771" s="19">
        <v>1.2702</v>
      </c>
      <c r="G2771" s="20">
        <v>0</v>
      </c>
      <c r="H2771" s="4">
        <v>72.5</v>
      </c>
      <c r="I2771" s="4">
        <v>10</v>
      </c>
      <c r="J2771" s="4">
        <v>2</v>
      </c>
      <c r="K2771" s="21">
        <v>0.75170000000000003</v>
      </c>
      <c r="L2771" s="21">
        <v>9.2299999999999993E-2</v>
      </c>
      <c r="M2771" s="4">
        <v>3</v>
      </c>
      <c r="N2771" s="4">
        <v>1</v>
      </c>
      <c r="O2771" s="4">
        <v>8.1</v>
      </c>
      <c r="P2771" s="4">
        <v>85.4</v>
      </c>
      <c r="Q2771" s="15">
        <v>55728.05</v>
      </c>
      <c r="R2771" s="15">
        <v>36348.6</v>
      </c>
      <c r="S2771" s="15">
        <v>35410.03</v>
      </c>
      <c r="T2771" s="15">
        <v>1152636.99</v>
      </c>
      <c r="U2771" s="22">
        <f t="shared" si="215"/>
        <v>1173745.31</v>
      </c>
      <c r="V2771" s="23">
        <f t="shared" si="216"/>
        <v>-1.8313068366823858E-2</v>
      </c>
      <c r="W2771" s="24">
        <f>Parametros!$B$4*H2771+Parametros!$B$5*K2771*100+Parametros!$B$6*P2771+Parametros!$B$7*(1-L2771)*100</f>
        <v>78.621499999999997</v>
      </c>
      <c r="X2771" s="16">
        <f>INDEX('Tasa Referencia'!$B$2:$B$37,MATCH(B2771,'Tasa Referencia'!$A$2:$A$37,0))</f>
        <v>7.4300000000000005E-2</v>
      </c>
      <c r="Y2771" s="16">
        <f>INDEX('Catalogo Proveedores'!$N$2:$N$101,MATCH(A2771,'Catalogo Proveedores'!$A$2:$A$101,0))</f>
        <v>4.1400000000000006E-2</v>
      </c>
      <c r="Z2771" s="14">
        <v>1.6199999999999999E-3</v>
      </c>
      <c r="AA2771" s="16">
        <f t="shared" si="217"/>
        <v>0.11732000000000001</v>
      </c>
      <c r="AB2771" s="25">
        <f t="shared" si="218"/>
        <v>9.2872749565375834E-3</v>
      </c>
      <c r="AC2771" s="23">
        <f t="shared" si="219"/>
        <v>-2.7600343323361441E-2</v>
      </c>
    </row>
    <row r="2772" spans="1:29" x14ac:dyDescent="0.3">
      <c r="A2772" s="4" t="s">
        <v>229</v>
      </c>
      <c r="B2772" s="18">
        <v>45962</v>
      </c>
      <c r="C2772" s="4" t="s">
        <v>282</v>
      </c>
      <c r="D2772" s="4">
        <v>11</v>
      </c>
      <c r="E2772" s="15">
        <v>1089143.0900000001</v>
      </c>
      <c r="F2772" s="19">
        <v>1.2702</v>
      </c>
      <c r="G2772" s="20">
        <v>0</v>
      </c>
      <c r="H2772" s="4">
        <v>67.7</v>
      </c>
      <c r="I2772" s="4">
        <v>9</v>
      </c>
      <c r="J2772" s="4">
        <v>2</v>
      </c>
      <c r="K2772" s="21">
        <v>0.78310000000000002</v>
      </c>
      <c r="L2772" s="21">
        <v>0.13689999999999999</v>
      </c>
      <c r="M2772" s="4">
        <v>0</v>
      </c>
      <c r="N2772" s="4">
        <v>1</v>
      </c>
      <c r="O2772" s="4">
        <v>55.8</v>
      </c>
      <c r="P2772" s="4">
        <v>91.6</v>
      </c>
      <c r="Q2772" s="15">
        <v>275381.5</v>
      </c>
      <c r="R2772" s="15">
        <v>50046.65</v>
      </c>
      <c r="S2772" s="15">
        <v>49097.25</v>
      </c>
      <c r="T2772" s="15">
        <v>1148060.02</v>
      </c>
      <c r="U2772" s="22">
        <f t="shared" si="215"/>
        <v>1365473.99</v>
      </c>
      <c r="V2772" s="23">
        <f t="shared" si="216"/>
        <v>-0.18937509033717589</v>
      </c>
      <c r="W2772" s="24">
        <f>Parametros!$B$4*H2772+Parametros!$B$5*K2772*100+Parametros!$B$6*P2772+Parametros!$B$7*(1-L2772)*100</f>
        <v>78.45450000000001</v>
      </c>
      <c r="X2772" s="16">
        <f>INDEX('Tasa Referencia'!$B$2:$B$37,MATCH(B2772,'Tasa Referencia'!$A$2:$A$37,0))</f>
        <v>7.2800000000000004E-2</v>
      </c>
      <c r="Y2772" s="16">
        <f>INDEX('Catalogo Proveedores'!$N$2:$N$101,MATCH(A2772,'Catalogo Proveedores'!$A$2:$A$101,0))</f>
        <v>4.1400000000000006E-2</v>
      </c>
      <c r="Z2772" s="14">
        <v>2.2699999999999999E-3</v>
      </c>
      <c r="AA2772" s="16">
        <f t="shared" si="217"/>
        <v>0.11647</v>
      </c>
      <c r="AB2772" s="25">
        <f t="shared" si="218"/>
        <v>9.2232681174939657E-3</v>
      </c>
      <c r="AC2772" s="23">
        <f t="shared" si="219"/>
        <v>-0.19859835845466986</v>
      </c>
    </row>
    <row r="2773" spans="1:29" x14ac:dyDescent="0.3">
      <c r="A2773" s="4" t="s">
        <v>229</v>
      </c>
      <c r="B2773" s="18">
        <v>45992</v>
      </c>
      <c r="C2773" s="4" t="s">
        <v>282</v>
      </c>
      <c r="D2773" s="4">
        <v>12</v>
      </c>
      <c r="E2773" s="15">
        <v>993003.92</v>
      </c>
      <c r="F2773" s="19">
        <v>1.2702</v>
      </c>
      <c r="G2773" s="20">
        <v>0</v>
      </c>
      <c r="H2773" s="4">
        <v>69.099999999999994</v>
      </c>
      <c r="I2773" s="4">
        <v>11</v>
      </c>
      <c r="J2773" s="4">
        <v>2</v>
      </c>
      <c r="K2773" s="21">
        <v>0.81699999999999995</v>
      </c>
      <c r="L2773" s="21">
        <v>0.16339999999999999</v>
      </c>
      <c r="M2773" s="4">
        <v>2</v>
      </c>
      <c r="N2773" s="4">
        <v>1</v>
      </c>
      <c r="O2773" s="4">
        <v>45.8</v>
      </c>
      <c r="P2773" s="4">
        <v>89.4</v>
      </c>
      <c r="Q2773" s="15">
        <v>249383.26</v>
      </c>
      <c r="R2773" s="15">
        <v>103490.71</v>
      </c>
      <c r="S2773" s="15">
        <v>52651.03</v>
      </c>
      <c r="T2773" s="15">
        <v>1038756.26</v>
      </c>
      <c r="U2773" s="22">
        <f t="shared" si="215"/>
        <v>1293226.8600000001</v>
      </c>
      <c r="V2773" s="23">
        <f t="shared" si="216"/>
        <v>-0.24497623725511902</v>
      </c>
      <c r="W2773" s="24">
        <f>Parametros!$B$4*H2773+Parametros!$B$5*K2773*100+Parametros!$B$6*P2773+Parametros!$B$7*(1-L2773)*100</f>
        <v>79.123999999999995</v>
      </c>
      <c r="X2773" s="16">
        <f>INDEX('Tasa Referencia'!$B$2:$B$37,MATCH(B2773,'Tasa Referencia'!$A$2:$A$37,0))</f>
        <v>6.9599999999999995E-2</v>
      </c>
      <c r="Y2773" s="16">
        <f>INDEX('Catalogo Proveedores'!$N$2:$N$101,MATCH(A2773,'Catalogo Proveedores'!$A$2:$A$101,0))</f>
        <v>4.1400000000000006E-2</v>
      </c>
      <c r="Z2773" s="14">
        <v>2.7499999999999998E-3</v>
      </c>
      <c r="AA2773" s="16">
        <f t="shared" si="217"/>
        <v>0.11375</v>
      </c>
      <c r="AB2773" s="25">
        <f t="shared" si="218"/>
        <v>9.018145627772034E-3</v>
      </c>
      <c r="AC2773" s="23">
        <f t="shared" si="219"/>
        <v>-0.25399438288289106</v>
      </c>
    </row>
    <row r="2774" spans="1:29" x14ac:dyDescent="0.3">
      <c r="A2774" s="4" t="s">
        <v>231</v>
      </c>
      <c r="B2774" s="18">
        <v>44927</v>
      </c>
      <c r="C2774" s="4" t="s">
        <v>279</v>
      </c>
      <c r="D2774" s="4">
        <v>1</v>
      </c>
      <c r="E2774" s="15">
        <v>995955.75</v>
      </c>
      <c r="F2774" s="19">
        <v>1.0806</v>
      </c>
      <c r="G2774" s="20">
        <v>8.0600000000000005E-2</v>
      </c>
      <c r="H2774" s="4">
        <v>85.8</v>
      </c>
      <c r="I2774" s="4">
        <v>8</v>
      </c>
      <c r="J2774" s="4">
        <v>0</v>
      </c>
      <c r="K2774" s="21">
        <v>0.93820000000000003</v>
      </c>
      <c r="L2774" s="21">
        <v>6.3799999999999996E-2</v>
      </c>
      <c r="M2774" s="4">
        <v>1</v>
      </c>
      <c r="N2774" s="4">
        <v>1</v>
      </c>
      <c r="O2774" s="4">
        <v>41.8</v>
      </c>
      <c r="P2774" s="4">
        <v>94</v>
      </c>
      <c r="Q2774" s="15">
        <v>120381.55</v>
      </c>
      <c r="R2774" s="15">
        <v>34129.81</v>
      </c>
      <c r="S2774" s="15">
        <v>19068.599999999999</v>
      </c>
      <c r="T2774" s="15">
        <v>1028710.69</v>
      </c>
      <c r="U2774" s="22">
        <f t="shared" si="215"/>
        <v>1131398.51</v>
      </c>
      <c r="V2774" s="23">
        <f t="shared" si="216"/>
        <v>-9.9821865368192167E-2</v>
      </c>
      <c r="W2774" s="24">
        <f>Parametros!$B$4*H2774+Parametros!$B$5*K2774*100+Parametros!$B$6*P2774+Parametros!$B$7*(1-L2774)*100</f>
        <v>91.019000000000005</v>
      </c>
      <c r="X2774" s="16">
        <f>INDEX('Tasa Referencia'!$B$2:$B$37,MATCH(B2774,'Tasa Referencia'!$A$2:$A$37,0))</f>
        <v>0.1125</v>
      </c>
      <c r="Y2774" s="16">
        <f>INDEX('Catalogo Proveedores'!$N$2:$N$101,MATCH(A2774,'Catalogo Proveedores'!$A$2:$A$101,0))</f>
        <v>3.5499999999999997E-2</v>
      </c>
      <c r="Z2774" s="14">
        <v>-1.2199999999999999E-3</v>
      </c>
      <c r="AA2774" s="16">
        <f t="shared" si="217"/>
        <v>0.14677999999999999</v>
      </c>
      <c r="AB2774" s="25">
        <f t="shared" si="218"/>
        <v>1.1478546610437013E-2</v>
      </c>
      <c r="AC2774" s="23">
        <f t="shared" si="219"/>
        <v>-0.11130041197862918</v>
      </c>
    </row>
    <row r="2775" spans="1:29" x14ac:dyDescent="0.3">
      <c r="A2775" s="4" t="s">
        <v>231</v>
      </c>
      <c r="B2775" s="18">
        <v>44958</v>
      </c>
      <c r="C2775" s="4" t="s">
        <v>279</v>
      </c>
      <c r="D2775" s="4">
        <v>2</v>
      </c>
      <c r="E2775" s="15">
        <v>1006656.96</v>
      </c>
      <c r="F2775" s="19">
        <v>1.0806</v>
      </c>
      <c r="G2775" s="20">
        <v>0</v>
      </c>
      <c r="H2775" s="4">
        <v>87.4</v>
      </c>
      <c r="I2775" s="4">
        <v>5</v>
      </c>
      <c r="J2775" s="4">
        <v>0</v>
      </c>
      <c r="K2775" s="21">
        <v>0.92010000000000003</v>
      </c>
      <c r="L2775" s="21">
        <v>2.92E-2</v>
      </c>
      <c r="M2775" s="4">
        <v>0</v>
      </c>
      <c r="N2775" s="4">
        <v>0</v>
      </c>
      <c r="O2775" s="4">
        <v>0</v>
      </c>
      <c r="P2775" s="4">
        <v>97.6</v>
      </c>
      <c r="Q2775" s="15">
        <v>0</v>
      </c>
      <c r="R2775" s="15">
        <v>11709.81</v>
      </c>
      <c r="S2775" s="15">
        <v>8803.3700000000008</v>
      </c>
      <c r="T2775" s="15">
        <v>1046091.04</v>
      </c>
      <c r="U2775" s="22">
        <f t="shared" si="215"/>
        <v>1009563.4</v>
      </c>
      <c r="V2775" s="23">
        <f t="shared" si="216"/>
        <v>3.491822279636389E-2</v>
      </c>
      <c r="W2775" s="24">
        <f>Parametros!$B$4*H2775+Parametros!$B$5*K2775*100+Parametros!$B$6*P2775+Parametros!$B$7*(1-L2775)*100</f>
        <v>92.274999999999991</v>
      </c>
      <c r="X2775" s="16">
        <f>INDEX('Tasa Referencia'!$B$2:$B$37,MATCH(B2775,'Tasa Referencia'!$A$2:$A$37,0))</f>
        <v>0.11409999999999999</v>
      </c>
      <c r="Y2775" s="16">
        <f>INDEX('Catalogo Proveedores'!$N$2:$N$101,MATCH(A2775,'Catalogo Proveedores'!$A$2:$A$101,0))</f>
        <v>3.5499999999999997E-2</v>
      </c>
      <c r="Z2775" s="14">
        <v>-4.1700000000000001E-3</v>
      </c>
      <c r="AA2775" s="16">
        <f t="shared" si="217"/>
        <v>0.14542999999999998</v>
      </c>
      <c r="AB2775" s="25">
        <f t="shared" si="218"/>
        <v>1.1379266208522809E-2</v>
      </c>
      <c r="AC2775" s="23">
        <f t="shared" si="219"/>
        <v>2.3538956587841081E-2</v>
      </c>
    </row>
    <row r="2776" spans="1:29" x14ac:dyDescent="0.3">
      <c r="A2776" s="4" t="s">
        <v>231</v>
      </c>
      <c r="B2776" s="18">
        <v>44986</v>
      </c>
      <c r="C2776" s="4" t="s">
        <v>279</v>
      </c>
      <c r="D2776" s="4">
        <v>3</v>
      </c>
      <c r="E2776" s="15">
        <v>990891.07</v>
      </c>
      <c r="F2776" s="19">
        <v>1.0806</v>
      </c>
      <c r="G2776" s="20">
        <v>0</v>
      </c>
      <c r="H2776" s="4">
        <v>87.3</v>
      </c>
      <c r="I2776" s="4">
        <v>5</v>
      </c>
      <c r="J2776" s="4">
        <v>1</v>
      </c>
      <c r="K2776" s="21">
        <v>0.75519999999999998</v>
      </c>
      <c r="L2776" s="21">
        <v>3.0099999999999998E-2</v>
      </c>
      <c r="M2776" s="4">
        <v>4</v>
      </c>
      <c r="N2776" s="4">
        <v>0</v>
      </c>
      <c r="O2776" s="4">
        <v>0</v>
      </c>
      <c r="P2776" s="4">
        <v>100</v>
      </c>
      <c r="Q2776" s="15">
        <v>47358.3</v>
      </c>
      <c r="R2776" s="15">
        <v>13554.19</v>
      </c>
      <c r="S2776" s="15">
        <v>10924.8</v>
      </c>
      <c r="T2776" s="15">
        <v>927699.22</v>
      </c>
      <c r="U2776" s="22">
        <f t="shared" si="215"/>
        <v>1040878.76</v>
      </c>
      <c r="V2776" s="23">
        <f t="shared" si="216"/>
        <v>-0.12200025348733186</v>
      </c>
      <c r="W2776" s="24">
        <f>Parametros!$B$4*H2776+Parametros!$B$5*K2776*100+Parametros!$B$6*P2776+Parametros!$B$7*(1-L2776)*100</f>
        <v>87.759500000000003</v>
      </c>
      <c r="X2776" s="16">
        <f>INDEX('Tasa Referencia'!$B$2:$B$37,MATCH(B2776,'Tasa Referencia'!$A$2:$A$37,0))</f>
        <v>0.114</v>
      </c>
      <c r="Y2776" s="16">
        <f>INDEX('Catalogo Proveedores'!$N$2:$N$101,MATCH(A2776,'Catalogo Proveedores'!$A$2:$A$101,0))</f>
        <v>3.5499999999999997E-2</v>
      </c>
      <c r="Z2776" s="14">
        <v>1.2700000000000001E-3</v>
      </c>
      <c r="AA2776" s="16">
        <f t="shared" si="217"/>
        <v>0.15076999999999999</v>
      </c>
      <c r="AB2776" s="25">
        <f t="shared" si="218"/>
        <v>1.1771350363279254E-2</v>
      </c>
      <c r="AC2776" s="23">
        <f t="shared" si="219"/>
        <v>-0.1337716038506111</v>
      </c>
    </row>
    <row r="2777" spans="1:29" x14ac:dyDescent="0.3">
      <c r="A2777" s="4" t="s">
        <v>231</v>
      </c>
      <c r="B2777" s="18">
        <v>45017</v>
      </c>
      <c r="C2777" s="4" t="s">
        <v>279</v>
      </c>
      <c r="D2777" s="4">
        <v>4</v>
      </c>
      <c r="E2777" s="15">
        <v>1024872.78</v>
      </c>
      <c r="F2777" s="19">
        <v>1.0806</v>
      </c>
      <c r="G2777" s="20">
        <v>0</v>
      </c>
      <c r="H2777" s="4">
        <v>84.1</v>
      </c>
      <c r="I2777" s="4">
        <v>6</v>
      </c>
      <c r="J2777" s="4">
        <v>1</v>
      </c>
      <c r="K2777" s="21">
        <v>0.90680000000000005</v>
      </c>
      <c r="L2777" s="21">
        <v>5.3999999999999999E-2</v>
      </c>
      <c r="M2777" s="4">
        <v>0</v>
      </c>
      <c r="N2777" s="4">
        <v>0</v>
      </c>
      <c r="O2777" s="4">
        <v>0</v>
      </c>
      <c r="P2777" s="4">
        <v>100</v>
      </c>
      <c r="Q2777" s="15">
        <v>0</v>
      </c>
      <c r="R2777" s="15">
        <v>19221.73</v>
      </c>
      <c r="S2777" s="15">
        <v>18648.61</v>
      </c>
      <c r="T2777" s="15">
        <v>1062418.06</v>
      </c>
      <c r="U2777" s="22">
        <f t="shared" si="215"/>
        <v>1025445.9</v>
      </c>
      <c r="V2777" s="23">
        <f t="shared" si="216"/>
        <v>3.4800010835659201E-2</v>
      </c>
      <c r="W2777" s="24">
        <f>Parametros!$B$4*H2777+Parametros!$B$5*K2777*100+Parametros!$B$6*P2777+Parametros!$B$7*(1-L2777)*100</f>
        <v>90.828999999999994</v>
      </c>
      <c r="X2777" s="16">
        <f>INDEX('Tasa Referencia'!$B$2:$B$37,MATCH(B2777,'Tasa Referencia'!$A$2:$A$37,0))</f>
        <v>0.1119</v>
      </c>
      <c r="Y2777" s="16">
        <f>INDEX('Catalogo Proveedores'!$N$2:$N$101,MATCH(A2777,'Catalogo Proveedores'!$A$2:$A$101,0))</f>
        <v>3.5499999999999997E-2</v>
      </c>
      <c r="Z2777" s="14">
        <v>1.39E-3</v>
      </c>
      <c r="AA2777" s="16">
        <f t="shared" si="217"/>
        <v>0.14879000000000001</v>
      </c>
      <c r="AB2777" s="25">
        <f t="shared" si="218"/>
        <v>1.1626165774881514E-2</v>
      </c>
      <c r="AC2777" s="23">
        <f t="shared" si="219"/>
        <v>2.3173845060777687E-2</v>
      </c>
    </row>
    <row r="2778" spans="1:29" x14ac:dyDescent="0.3">
      <c r="A2778" s="4" t="s">
        <v>231</v>
      </c>
      <c r="B2778" s="18">
        <v>45047</v>
      </c>
      <c r="C2778" s="4" t="s">
        <v>279</v>
      </c>
      <c r="D2778" s="4">
        <v>5</v>
      </c>
      <c r="E2778" s="15">
        <v>1009971.72</v>
      </c>
      <c r="F2778" s="19">
        <v>1.0806</v>
      </c>
      <c r="G2778" s="20">
        <v>0</v>
      </c>
      <c r="H2778" s="4">
        <v>84.7</v>
      </c>
      <c r="I2778" s="4">
        <v>7</v>
      </c>
      <c r="J2778" s="4">
        <v>0</v>
      </c>
      <c r="K2778" s="21">
        <v>0.97619999999999996</v>
      </c>
      <c r="L2778" s="21">
        <v>5.9400000000000001E-2</v>
      </c>
      <c r="M2778" s="4">
        <v>0</v>
      </c>
      <c r="N2778" s="4">
        <v>0</v>
      </c>
      <c r="O2778" s="4">
        <v>0</v>
      </c>
      <c r="P2778" s="4">
        <v>98.4</v>
      </c>
      <c r="Q2778" s="15">
        <v>0</v>
      </c>
      <c r="R2778" s="15">
        <v>25284.57</v>
      </c>
      <c r="S2778" s="15">
        <v>17993.73</v>
      </c>
      <c r="T2778" s="15">
        <v>1055724.3400000001</v>
      </c>
      <c r="U2778" s="22">
        <f t="shared" si="215"/>
        <v>1017262.5599999999</v>
      </c>
      <c r="V2778" s="23">
        <f t="shared" si="216"/>
        <v>3.643165033023691E-2</v>
      </c>
      <c r="W2778" s="24">
        <f>Parametros!$B$4*H2778+Parametros!$B$5*K2778*100+Parametros!$B$6*P2778+Parametros!$B$7*(1-L2778)*100</f>
        <v>92.72</v>
      </c>
      <c r="X2778" s="16">
        <f>INDEX('Tasa Referencia'!$B$2:$B$37,MATCH(B2778,'Tasa Referencia'!$A$2:$A$37,0))</f>
        <v>0.11210000000000001</v>
      </c>
      <c r="Y2778" s="16">
        <f>INDEX('Catalogo Proveedores'!$N$2:$N$101,MATCH(A2778,'Catalogo Proveedores'!$A$2:$A$101,0))</f>
        <v>3.5499999999999997E-2</v>
      </c>
      <c r="Z2778" s="14">
        <v>1.4499999999999999E-3</v>
      </c>
      <c r="AA2778" s="16">
        <f t="shared" si="217"/>
        <v>0.14905000000000002</v>
      </c>
      <c r="AB2778" s="25">
        <f t="shared" si="218"/>
        <v>1.164524349456042E-2</v>
      </c>
      <c r="AC2778" s="23">
        <f t="shared" si="219"/>
        <v>2.478640683567649E-2</v>
      </c>
    </row>
    <row r="2779" spans="1:29" x14ac:dyDescent="0.3">
      <c r="A2779" s="4" t="s">
        <v>231</v>
      </c>
      <c r="B2779" s="18">
        <v>45078</v>
      </c>
      <c r="C2779" s="4" t="s">
        <v>279</v>
      </c>
      <c r="D2779" s="4">
        <v>6</v>
      </c>
      <c r="E2779" s="15">
        <v>1009432.5</v>
      </c>
      <c r="F2779" s="19">
        <v>1.0806</v>
      </c>
      <c r="G2779" s="20">
        <v>0</v>
      </c>
      <c r="H2779" s="4">
        <v>79.900000000000006</v>
      </c>
      <c r="I2779" s="4">
        <v>7</v>
      </c>
      <c r="J2779" s="4">
        <v>1</v>
      </c>
      <c r="K2779" s="21">
        <v>0.90980000000000005</v>
      </c>
      <c r="L2779" s="21">
        <v>8.3599999999999994E-2</v>
      </c>
      <c r="M2779" s="4">
        <v>1</v>
      </c>
      <c r="N2779" s="4">
        <v>1</v>
      </c>
      <c r="O2779" s="4">
        <v>18</v>
      </c>
      <c r="P2779" s="4">
        <v>100</v>
      </c>
      <c r="Q2779" s="15">
        <v>102018.35</v>
      </c>
      <c r="R2779" s="15">
        <v>49206.23</v>
      </c>
      <c r="S2779" s="15">
        <v>27334.11</v>
      </c>
      <c r="T2779" s="15">
        <v>994421.53</v>
      </c>
      <c r="U2779" s="22">
        <f t="shared" si="215"/>
        <v>1133322.97</v>
      </c>
      <c r="V2779" s="23">
        <f t="shared" si="216"/>
        <v>-0.13968064428371732</v>
      </c>
      <c r="W2779" s="24">
        <f>Parametros!$B$4*H2779+Parametros!$B$5*K2779*100+Parametros!$B$6*P2779+Parametros!$B$7*(1-L2779)*100</f>
        <v>89.004999999999995</v>
      </c>
      <c r="X2779" s="16">
        <f>INDEX('Tasa Referencia'!$B$2:$B$37,MATCH(B2779,'Tasa Referencia'!$A$2:$A$37,0))</f>
        <v>0.1119</v>
      </c>
      <c r="Y2779" s="16">
        <f>INDEX('Catalogo Proveedores'!$N$2:$N$101,MATCH(A2779,'Catalogo Proveedores'!$A$2:$A$101,0))</f>
        <v>3.5499999999999997E-2</v>
      </c>
      <c r="Z2779" s="14">
        <v>4.2000000000000002E-4</v>
      </c>
      <c r="AA2779" s="16">
        <f t="shared" si="217"/>
        <v>0.14782000000000001</v>
      </c>
      <c r="AB2779" s="25">
        <f t="shared" si="218"/>
        <v>1.1554956260123594E-2</v>
      </c>
      <c r="AC2779" s="23">
        <f t="shared" si="219"/>
        <v>-0.15123560054384091</v>
      </c>
    </row>
    <row r="2780" spans="1:29" x14ac:dyDescent="0.3">
      <c r="A2780" s="4" t="s">
        <v>231</v>
      </c>
      <c r="B2780" s="18">
        <v>45108</v>
      </c>
      <c r="C2780" s="4" t="s">
        <v>279</v>
      </c>
      <c r="D2780" s="4">
        <v>7</v>
      </c>
      <c r="E2780" s="15">
        <v>1045968.31</v>
      </c>
      <c r="F2780" s="19">
        <v>1.0806</v>
      </c>
      <c r="G2780" s="20">
        <v>0</v>
      </c>
      <c r="H2780" s="4">
        <v>81.5</v>
      </c>
      <c r="I2780" s="4">
        <v>10</v>
      </c>
      <c r="J2780" s="4">
        <v>0</v>
      </c>
      <c r="K2780" s="21">
        <v>0.95509999999999995</v>
      </c>
      <c r="L2780" s="21">
        <v>6.8500000000000005E-2</v>
      </c>
      <c r="M2780" s="4">
        <v>0</v>
      </c>
      <c r="N2780" s="4">
        <v>0</v>
      </c>
      <c r="O2780" s="4">
        <v>0</v>
      </c>
      <c r="P2780" s="4">
        <v>96.4</v>
      </c>
      <c r="Q2780" s="15">
        <v>0</v>
      </c>
      <c r="R2780" s="15">
        <v>31612.52</v>
      </c>
      <c r="S2780" s="15">
        <v>21510.25</v>
      </c>
      <c r="T2780" s="15">
        <v>1150736.1499999999</v>
      </c>
      <c r="U2780" s="22">
        <f t="shared" si="215"/>
        <v>1056070.58</v>
      </c>
      <c r="V2780" s="23">
        <f t="shared" si="216"/>
        <v>8.2265226481326614E-2</v>
      </c>
      <c r="W2780" s="24">
        <f>Parametros!$B$4*H2780+Parametros!$B$5*K2780*100+Parametros!$B$6*P2780+Parametros!$B$7*(1-L2780)*100</f>
        <v>90.430499999999995</v>
      </c>
      <c r="X2780" s="16">
        <f>INDEX('Tasa Referencia'!$B$2:$B$37,MATCH(B2780,'Tasa Referencia'!$A$2:$A$37,0))</f>
        <v>0.1132</v>
      </c>
      <c r="Y2780" s="16">
        <f>INDEX('Catalogo Proveedores'!$N$2:$N$101,MATCH(A2780,'Catalogo Proveedores'!$A$2:$A$101,0))</f>
        <v>3.5499999999999997E-2</v>
      </c>
      <c r="Z2780" s="14">
        <v>1.1999999999999999E-3</v>
      </c>
      <c r="AA2780" s="16">
        <f t="shared" si="217"/>
        <v>0.14990000000000001</v>
      </c>
      <c r="AB2780" s="25">
        <f t="shared" si="218"/>
        <v>1.1707585360134942E-2</v>
      </c>
      <c r="AC2780" s="23">
        <f t="shared" si="219"/>
        <v>7.0557641121191672E-2</v>
      </c>
    </row>
    <row r="2781" spans="1:29" x14ac:dyDescent="0.3">
      <c r="A2781" s="4" t="s">
        <v>231</v>
      </c>
      <c r="B2781" s="18">
        <v>45139</v>
      </c>
      <c r="C2781" s="4" t="s">
        <v>279</v>
      </c>
      <c r="D2781" s="4">
        <v>8</v>
      </c>
      <c r="E2781" s="15">
        <v>1066498.02</v>
      </c>
      <c r="F2781" s="19">
        <v>1.0806</v>
      </c>
      <c r="G2781" s="20">
        <v>0</v>
      </c>
      <c r="H2781" s="4">
        <v>82</v>
      </c>
      <c r="I2781" s="4">
        <v>8</v>
      </c>
      <c r="J2781" s="4">
        <v>0</v>
      </c>
      <c r="K2781" s="21">
        <v>0.93910000000000005</v>
      </c>
      <c r="L2781" s="21">
        <v>4.9099999999999998E-2</v>
      </c>
      <c r="M2781" s="4">
        <v>0</v>
      </c>
      <c r="N2781" s="4">
        <v>0</v>
      </c>
      <c r="O2781" s="4">
        <v>0</v>
      </c>
      <c r="P2781" s="4">
        <v>100</v>
      </c>
      <c r="Q2781" s="15">
        <v>0</v>
      </c>
      <c r="R2781" s="15">
        <v>32512.66</v>
      </c>
      <c r="S2781" s="15">
        <v>15716.58</v>
      </c>
      <c r="T2781" s="15">
        <v>1109723.58</v>
      </c>
      <c r="U2781" s="22">
        <f t="shared" si="215"/>
        <v>1083294.0999999999</v>
      </c>
      <c r="V2781" s="23">
        <f t="shared" si="216"/>
        <v>2.3816273238061871E-2</v>
      </c>
      <c r="W2781" s="24">
        <f>Parametros!$B$4*H2781+Parametros!$B$5*K2781*100+Parametros!$B$6*P2781+Parametros!$B$7*(1-L2781)*100</f>
        <v>91.136499999999984</v>
      </c>
      <c r="X2781" s="16">
        <f>INDEX('Tasa Referencia'!$B$2:$B$37,MATCH(B2781,'Tasa Referencia'!$A$2:$A$37,0))</f>
        <v>0.1124</v>
      </c>
      <c r="Y2781" s="16">
        <f>INDEX('Catalogo Proveedores'!$N$2:$N$101,MATCH(A2781,'Catalogo Proveedores'!$A$2:$A$101,0))</f>
        <v>3.5499999999999997E-2</v>
      </c>
      <c r="Z2781" s="14">
        <v>7.5000000000000002E-4</v>
      </c>
      <c r="AA2781" s="16">
        <f t="shared" si="217"/>
        <v>0.14865</v>
      </c>
      <c r="AB2781" s="25">
        <f t="shared" si="218"/>
        <v>1.1615891517143595E-2</v>
      </c>
      <c r="AC2781" s="23">
        <f t="shared" si="219"/>
        <v>1.2200381720918276E-2</v>
      </c>
    </row>
    <row r="2782" spans="1:29" x14ac:dyDescent="0.3">
      <c r="A2782" s="4" t="s">
        <v>231</v>
      </c>
      <c r="B2782" s="18">
        <v>45170</v>
      </c>
      <c r="C2782" s="4" t="s">
        <v>279</v>
      </c>
      <c r="D2782" s="4">
        <v>9</v>
      </c>
      <c r="E2782" s="15">
        <v>990573.96</v>
      </c>
      <c r="F2782" s="19">
        <v>1.0806</v>
      </c>
      <c r="G2782" s="20">
        <v>0</v>
      </c>
      <c r="H2782" s="4">
        <v>78.599999999999994</v>
      </c>
      <c r="I2782" s="4">
        <v>7</v>
      </c>
      <c r="J2782" s="4">
        <v>0</v>
      </c>
      <c r="K2782" s="21">
        <v>0.92949999999999999</v>
      </c>
      <c r="L2782" s="21">
        <v>8.8400000000000006E-2</v>
      </c>
      <c r="M2782" s="4">
        <v>0</v>
      </c>
      <c r="N2782" s="4">
        <v>0</v>
      </c>
      <c r="O2782" s="4">
        <v>0</v>
      </c>
      <c r="P2782" s="4">
        <v>95.8</v>
      </c>
      <c r="Q2782" s="15">
        <v>0</v>
      </c>
      <c r="R2782" s="15">
        <v>60897.37</v>
      </c>
      <c r="S2782" s="15">
        <v>26277.439999999999</v>
      </c>
      <c r="T2782" s="15">
        <v>1033373.38</v>
      </c>
      <c r="U2782" s="22">
        <f t="shared" si="215"/>
        <v>1025193.8900000001</v>
      </c>
      <c r="V2782" s="23">
        <f t="shared" si="216"/>
        <v>7.9153287265827134E-3</v>
      </c>
      <c r="W2782" s="24">
        <f>Parametros!$B$4*H2782+Parametros!$B$5*K2782*100+Parametros!$B$6*P2782+Parametros!$B$7*(1-L2782)*100</f>
        <v>88.228999999999985</v>
      </c>
      <c r="X2782" s="16">
        <f>INDEX('Tasa Referencia'!$B$2:$B$37,MATCH(B2782,'Tasa Referencia'!$A$2:$A$37,0))</f>
        <v>0.1134</v>
      </c>
      <c r="Y2782" s="16">
        <f>INDEX('Catalogo Proveedores'!$N$2:$N$101,MATCH(A2782,'Catalogo Proveedores'!$A$2:$A$101,0))</f>
        <v>3.5499999999999997E-2</v>
      </c>
      <c r="Z2782" s="14">
        <v>4.2999999999999999E-4</v>
      </c>
      <c r="AA2782" s="16">
        <f t="shared" si="217"/>
        <v>0.14933000000000002</v>
      </c>
      <c r="AB2782" s="25">
        <f t="shared" si="218"/>
        <v>1.16657843062975E-2</v>
      </c>
      <c r="AC2782" s="23">
        <f t="shared" si="219"/>
        <v>-3.7504555797147864E-3</v>
      </c>
    </row>
    <row r="2783" spans="1:29" x14ac:dyDescent="0.3">
      <c r="A2783" s="4" t="s">
        <v>231</v>
      </c>
      <c r="B2783" s="18">
        <v>45200</v>
      </c>
      <c r="C2783" s="4" t="s">
        <v>279</v>
      </c>
      <c r="D2783" s="4">
        <v>10</v>
      </c>
      <c r="E2783" s="15">
        <v>943897.31</v>
      </c>
      <c r="F2783" s="19">
        <v>1.0806</v>
      </c>
      <c r="G2783" s="20">
        <v>0</v>
      </c>
      <c r="H2783" s="4">
        <v>80.900000000000006</v>
      </c>
      <c r="I2783" s="4">
        <v>8</v>
      </c>
      <c r="J2783" s="4">
        <v>0</v>
      </c>
      <c r="K2783" s="21">
        <v>0.9869</v>
      </c>
      <c r="L2783" s="21">
        <v>8.14E-2</v>
      </c>
      <c r="M2783" s="4">
        <v>0</v>
      </c>
      <c r="N2783" s="4">
        <v>0</v>
      </c>
      <c r="O2783" s="4">
        <v>0</v>
      </c>
      <c r="P2783" s="4">
        <v>100</v>
      </c>
      <c r="Q2783" s="15">
        <v>0</v>
      </c>
      <c r="R2783" s="15">
        <v>37112.800000000003</v>
      </c>
      <c r="S2783" s="15">
        <v>23048.97</v>
      </c>
      <c r="T2783" s="15">
        <v>1074499.8799999999</v>
      </c>
      <c r="U2783" s="22">
        <f t="shared" si="215"/>
        <v>957961.14000000013</v>
      </c>
      <c r="V2783" s="23">
        <f t="shared" si="216"/>
        <v>0.10845858819453733</v>
      </c>
      <c r="W2783" s="24">
        <f>Parametros!$B$4*H2783+Parametros!$B$5*K2783*100+Parametros!$B$6*P2783+Parametros!$B$7*(1-L2783)*100</f>
        <v>91.700999999999993</v>
      </c>
      <c r="X2783" s="16">
        <f>INDEX('Tasa Referencia'!$B$2:$B$37,MATCH(B2783,'Tasa Referencia'!$A$2:$A$37,0))</f>
        <v>0.1103</v>
      </c>
      <c r="Y2783" s="16">
        <f>INDEX('Catalogo Proveedores'!$N$2:$N$101,MATCH(A2783,'Catalogo Proveedores'!$A$2:$A$101,0))</f>
        <v>3.5499999999999997E-2</v>
      </c>
      <c r="Z2783" s="14">
        <v>3.0000000000000001E-5</v>
      </c>
      <c r="AA2783" s="16">
        <f t="shared" si="217"/>
        <v>0.14582999999999999</v>
      </c>
      <c r="AB2783" s="25">
        <f t="shared" si="218"/>
        <v>1.1408693801207237E-2</v>
      </c>
      <c r="AC2783" s="23">
        <f t="shared" si="219"/>
        <v>9.7049894393330088E-2</v>
      </c>
    </row>
    <row r="2784" spans="1:29" x14ac:dyDescent="0.3">
      <c r="A2784" s="4" t="s">
        <v>231</v>
      </c>
      <c r="B2784" s="18">
        <v>45231</v>
      </c>
      <c r="C2784" s="4" t="s">
        <v>279</v>
      </c>
      <c r="D2784" s="4">
        <v>11</v>
      </c>
      <c r="E2784" s="15">
        <v>946827</v>
      </c>
      <c r="F2784" s="19">
        <v>1.0806</v>
      </c>
      <c r="G2784" s="20">
        <v>0</v>
      </c>
      <c r="H2784" s="4">
        <v>83</v>
      </c>
      <c r="I2784" s="4">
        <v>7</v>
      </c>
      <c r="J2784" s="4">
        <v>0</v>
      </c>
      <c r="K2784" s="21">
        <v>0.96599999999999997</v>
      </c>
      <c r="L2784" s="21">
        <v>9.1200000000000003E-2</v>
      </c>
      <c r="M2784" s="4">
        <v>0</v>
      </c>
      <c r="N2784" s="4">
        <v>0</v>
      </c>
      <c r="O2784" s="4">
        <v>0</v>
      </c>
      <c r="P2784" s="4">
        <v>97.1</v>
      </c>
      <c r="Q2784" s="15">
        <v>0</v>
      </c>
      <c r="R2784" s="15">
        <v>46264.639999999999</v>
      </c>
      <c r="S2784" s="15">
        <v>25902.560000000001</v>
      </c>
      <c r="T2784" s="15">
        <v>1024247.37</v>
      </c>
      <c r="U2784" s="22">
        <f t="shared" si="215"/>
        <v>967189.08</v>
      </c>
      <c r="V2784" s="23">
        <f t="shared" si="216"/>
        <v>5.5707528934148043E-2</v>
      </c>
      <c r="W2784" s="24">
        <f>Parametros!$B$4*H2784+Parametros!$B$5*K2784*100+Parametros!$B$6*P2784+Parametros!$B$7*(1-L2784)*100</f>
        <v>91.082000000000008</v>
      </c>
      <c r="X2784" s="16">
        <f>INDEX('Tasa Referencia'!$B$2:$B$37,MATCH(B2784,'Tasa Referencia'!$A$2:$A$37,0))</f>
        <v>0.1144</v>
      </c>
      <c r="Y2784" s="16">
        <f>INDEX('Catalogo Proveedores'!$N$2:$N$101,MATCH(A2784,'Catalogo Proveedores'!$A$2:$A$101,0))</f>
        <v>3.5499999999999997E-2</v>
      </c>
      <c r="Z2784" s="14">
        <v>4.15E-3</v>
      </c>
      <c r="AA2784" s="16">
        <f t="shared" si="217"/>
        <v>0.15404999999999999</v>
      </c>
      <c r="AB2784" s="25">
        <f t="shared" si="218"/>
        <v>1.2011355068052287E-2</v>
      </c>
      <c r="AC2784" s="23">
        <f t="shared" si="219"/>
        <v>4.3696173866095755E-2</v>
      </c>
    </row>
    <row r="2785" spans="1:29" x14ac:dyDescent="0.3">
      <c r="A2785" s="4" t="s">
        <v>231</v>
      </c>
      <c r="B2785" s="18">
        <v>45261</v>
      </c>
      <c r="C2785" s="4" t="s">
        <v>279</v>
      </c>
      <c r="D2785" s="4">
        <v>12</v>
      </c>
      <c r="E2785" s="15">
        <v>901821.06</v>
      </c>
      <c r="F2785" s="19">
        <v>1.0806</v>
      </c>
      <c r="G2785" s="20">
        <v>0</v>
      </c>
      <c r="H2785" s="4">
        <v>87</v>
      </c>
      <c r="I2785" s="4">
        <v>7</v>
      </c>
      <c r="J2785" s="4">
        <v>0</v>
      </c>
      <c r="K2785" s="21">
        <v>0.99150000000000005</v>
      </c>
      <c r="L2785" s="21">
        <v>3.49E-2</v>
      </c>
      <c r="M2785" s="4">
        <v>0</v>
      </c>
      <c r="N2785" s="4">
        <v>0</v>
      </c>
      <c r="O2785" s="4">
        <v>0</v>
      </c>
      <c r="P2785" s="4">
        <v>100</v>
      </c>
      <c r="Q2785" s="15">
        <v>0</v>
      </c>
      <c r="R2785" s="15">
        <v>17214.37</v>
      </c>
      <c r="S2785" s="15">
        <v>9446.7199999999993</v>
      </c>
      <c r="T2785" s="15">
        <v>964226.97</v>
      </c>
      <c r="U2785" s="22">
        <f t="shared" si="215"/>
        <v>909588.71000000008</v>
      </c>
      <c r="V2785" s="23">
        <f t="shared" si="216"/>
        <v>5.6665351312461108E-2</v>
      </c>
      <c r="W2785" s="24">
        <f>Parametros!$B$4*H2785+Parametros!$B$5*K2785*100+Parametros!$B$6*P2785+Parametros!$B$7*(1-L2785)*100</f>
        <v>94.671499999999995</v>
      </c>
      <c r="X2785" s="16">
        <f>INDEX('Tasa Referencia'!$B$2:$B$37,MATCH(B2785,'Tasa Referencia'!$A$2:$A$37,0))</f>
        <v>0.1124</v>
      </c>
      <c r="Y2785" s="16">
        <f>INDEX('Catalogo Proveedores'!$N$2:$N$101,MATCH(A2785,'Catalogo Proveedores'!$A$2:$A$101,0))</f>
        <v>3.5499999999999997E-2</v>
      </c>
      <c r="Z2785" s="14">
        <v>2.66E-3</v>
      </c>
      <c r="AA2785" s="16">
        <f t="shared" si="217"/>
        <v>0.15056</v>
      </c>
      <c r="AB2785" s="25">
        <f t="shared" si="218"/>
        <v>1.1755962857759039E-2</v>
      </c>
      <c r="AC2785" s="23">
        <f t="shared" si="219"/>
        <v>4.4909388454702069E-2</v>
      </c>
    </row>
    <row r="2786" spans="1:29" x14ac:dyDescent="0.3">
      <c r="A2786" s="4" t="s">
        <v>231</v>
      </c>
      <c r="B2786" s="18">
        <v>45292</v>
      </c>
      <c r="C2786" s="4" t="s">
        <v>281</v>
      </c>
      <c r="D2786" s="4">
        <v>1</v>
      </c>
      <c r="E2786" s="15">
        <v>1152431.8</v>
      </c>
      <c r="F2786" s="19">
        <v>1.1675</v>
      </c>
      <c r="G2786" s="20">
        <v>8.0399999999999999E-2</v>
      </c>
      <c r="H2786" s="4">
        <v>87.4</v>
      </c>
      <c r="I2786" s="4">
        <v>8</v>
      </c>
      <c r="J2786" s="4">
        <v>0</v>
      </c>
      <c r="K2786" s="21">
        <v>0.93889999999999996</v>
      </c>
      <c r="L2786" s="21">
        <v>3.8399999999999997E-2</v>
      </c>
      <c r="M2786" s="4">
        <v>0</v>
      </c>
      <c r="N2786" s="4">
        <v>0</v>
      </c>
      <c r="O2786" s="4">
        <v>0</v>
      </c>
      <c r="P2786" s="4">
        <v>96.3</v>
      </c>
      <c r="Q2786" s="15">
        <v>0</v>
      </c>
      <c r="R2786" s="15">
        <v>22892.33</v>
      </c>
      <c r="S2786" s="15">
        <v>13286.27</v>
      </c>
      <c r="T2786" s="15">
        <v>1220902.18</v>
      </c>
      <c r="U2786" s="22">
        <f t="shared" si="215"/>
        <v>1162037.8600000001</v>
      </c>
      <c r="V2786" s="23">
        <f t="shared" si="216"/>
        <v>4.8213788921238419E-2</v>
      </c>
      <c r="W2786" s="24">
        <f>Parametros!$B$4*H2786+Parametros!$B$5*K2786*100+Parametros!$B$6*P2786+Parametros!$B$7*(1-L2786)*100</f>
        <v>92.441000000000003</v>
      </c>
      <c r="X2786" s="16">
        <f>INDEX('Tasa Referencia'!$B$2:$B$37,MATCH(B2786,'Tasa Referencia'!$A$2:$A$37,0))</f>
        <v>0.1133</v>
      </c>
      <c r="Y2786" s="16">
        <f>INDEX('Catalogo Proveedores'!$N$2:$N$101,MATCH(A2786,'Catalogo Proveedores'!$A$2:$A$101,0))</f>
        <v>3.5499999999999997E-2</v>
      </c>
      <c r="Z2786" s="14">
        <v>2.4499999999999999E-3</v>
      </c>
      <c r="AA2786" s="16">
        <f t="shared" si="217"/>
        <v>0.15125</v>
      </c>
      <c r="AB2786" s="25">
        <f t="shared" si="218"/>
        <v>1.1806512141050662E-2</v>
      </c>
      <c r="AC2786" s="23">
        <f t="shared" si="219"/>
        <v>3.6407276780187757E-2</v>
      </c>
    </row>
    <row r="2787" spans="1:29" x14ac:dyDescent="0.3">
      <c r="A2787" s="4" t="s">
        <v>231</v>
      </c>
      <c r="B2787" s="18">
        <v>45323</v>
      </c>
      <c r="C2787" s="4" t="s">
        <v>281</v>
      </c>
      <c r="D2787" s="4">
        <v>2</v>
      </c>
      <c r="E2787" s="15">
        <v>1059527.69</v>
      </c>
      <c r="F2787" s="19">
        <v>1.1675</v>
      </c>
      <c r="G2787" s="20">
        <v>0</v>
      </c>
      <c r="H2787" s="4">
        <v>83.2</v>
      </c>
      <c r="I2787" s="4">
        <v>11</v>
      </c>
      <c r="J2787" s="4">
        <v>2</v>
      </c>
      <c r="K2787" s="21">
        <v>0.81289999999999996</v>
      </c>
      <c r="L2787" s="21">
        <v>4.4400000000000002E-2</v>
      </c>
      <c r="M2787" s="4">
        <v>1</v>
      </c>
      <c r="N2787" s="4">
        <v>1</v>
      </c>
      <c r="O2787" s="4">
        <v>36.700000000000003</v>
      </c>
      <c r="P2787" s="4">
        <v>100</v>
      </c>
      <c r="Q2787" s="15">
        <v>212531.31</v>
      </c>
      <c r="R2787" s="15">
        <v>25833.08</v>
      </c>
      <c r="S2787" s="15">
        <v>18340.34</v>
      </c>
      <c r="T2787" s="15">
        <v>1012564.68</v>
      </c>
      <c r="U2787" s="22">
        <f t="shared" si="215"/>
        <v>1279551.74</v>
      </c>
      <c r="V2787" s="23">
        <f t="shared" si="216"/>
        <v>-0.26367407956595912</v>
      </c>
      <c r="W2787" s="24">
        <f>Parametros!$B$4*H2787+Parametros!$B$5*K2787*100+Parametros!$B$6*P2787+Parametros!$B$7*(1-L2787)*100</f>
        <v>87.840999999999994</v>
      </c>
      <c r="X2787" s="16">
        <f>INDEX('Tasa Referencia'!$B$2:$B$37,MATCH(B2787,'Tasa Referencia'!$A$2:$A$37,0))</f>
        <v>0.1123</v>
      </c>
      <c r="Y2787" s="16">
        <f>INDEX('Catalogo Proveedores'!$N$2:$N$101,MATCH(A2787,'Catalogo Proveedores'!$A$2:$A$101,0))</f>
        <v>3.5499999999999997E-2</v>
      </c>
      <c r="Z2787" s="14">
        <v>5.2399999999999999E-3</v>
      </c>
      <c r="AA2787" s="16">
        <f t="shared" si="217"/>
        <v>0.15303999999999998</v>
      </c>
      <c r="AB2787" s="25">
        <f t="shared" si="218"/>
        <v>1.1937517878802373E-2</v>
      </c>
      <c r="AC2787" s="23">
        <f t="shared" si="219"/>
        <v>-0.27561159744476149</v>
      </c>
    </row>
    <row r="2788" spans="1:29" x14ac:dyDescent="0.3">
      <c r="A2788" s="4" t="s">
        <v>231</v>
      </c>
      <c r="B2788" s="18">
        <v>45352</v>
      </c>
      <c r="C2788" s="4" t="s">
        <v>281</v>
      </c>
      <c r="D2788" s="4">
        <v>3</v>
      </c>
      <c r="E2788" s="15">
        <v>1145590.51</v>
      </c>
      <c r="F2788" s="19">
        <v>1.1675</v>
      </c>
      <c r="G2788" s="20">
        <v>0</v>
      </c>
      <c r="H2788" s="4">
        <v>81.900000000000006</v>
      </c>
      <c r="I2788" s="4">
        <v>10</v>
      </c>
      <c r="J2788" s="4">
        <v>0</v>
      </c>
      <c r="K2788" s="21">
        <v>1</v>
      </c>
      <c r="L2788" s="21">
        <v>8.5699999999999998E-2</v>
      </c>
      <c r="M2788" s="4">
        <v>1</v>
      </c>
      <c r="N2788" s="4">
        <v>0</v>
      </c>
      <c r="O2788" s="4">
        <v>0</v>
      </c>
      <c r="P2788" s="4">
        <v>98.2</v>
      </c>
      <c r="Q2788" s="15">
        <v>20137.23</v>
      </c>
      <c r="R2788" s="15">
        <v>44897.89</v>
      </c>
      <c r="S2788" s="15">
        <v>29465.040000000001</v>
      </c>
      <c r="T2788" s="15">
        <v>1194232.73</v>
      </c>
      <c r="U2788" s="22">
        <f t="shared" si="215"/>
        <v>1181160.5899999999</v>
      </c>
      <c r="V2788" s="23">
        <f t="shared" si="216"/>
        <v>1.0946057390338089E-2</v>
      </c>
      <c r="W2788" s="24">
        <f>Parametros!$B$4*H2788+Parametros!$B$5*K2788*100+Parametros!$B$6*P2788+Parametros!$B$7*(1-L2788)*100</f>
        <v>92.019500000000008</v>
      </c>
      <c r="X2788" s="16">
        <f>INDEX('Tasa Referencia'!$B$2:$B$37,MATCH(B2788,'Tasa Referencia'!$A$2:$A$37,0))</f>
        <v>0.1101</v>
      </c>
      <c r="Y2788" s="16">
        <f>INDEX('Catalogo Proveedores'!$N$2:$N$101,MATCH(A2788,'Catalogo Proveedores'!$A$2:$A$101,0))</f>
        <v>3.5499999999999997E-2</v>
      </c>
      <c r="Z2788" s="14">
        <v>2.6700000000000001E-3</v>
      </c>
      <c r="AA2788" s="16">
        <f t="shared" si="217"/>
        <v>0.14827000000000001</v>
      </c>
      <c r="AB2788" s="25">
        <f t="shared" si="218"/>
        <v>1.1587998458716386E-2</v>
      </c>
      <c r="AC2788" s="23">
        <f t="shared" si="219"/>
        <v>-6.4194106837829785E-4</v>
      </c>
    </row>
    <row r="2789" spans="1:29" x14ac:dyDescent="0.3">
      <c r="A2789" s="4" t="s">
        <v>231</v>
      </c>
      <c r="B2789" s="18">
        <v>45383</v>
      </c>
      <c r="C2789" s="4" t="s">
        <v>281</v>
      </c>
      <c r="D2789" s="4">
        <v>4</v>
      </c>
      <c r="E2789" s="15">
        <v>1197955.22</v>
      </c>
      <c r="F2789" s="19">
        <v>1.1675</v>
      </c>
      <c r="G2789" s="20">
        <v>0</v>
      </c>
      <c r="H2789" s="4">
        <v>77.8</v>
      </c>
      <c r="I2789" s="4">
        <v>6</v>
      </c>
      <c r="J2789" s="4">
        <v>0</v>
      </c>
      <c r="K2789" s="21">
        <v>0.94769999999999999</v>
      </c>
      <c r="L2789" s="21">
        <v>0.1227</v>
      </c>
      <c r="M2789" s="4">
        <v>1</v>
      </c>
      <c r="N2789" s="4">
        <v>0</v>
      </c>
      <c r="O2789" s="4">
        <v>0</v>
      </c>
      <c r="P2789" s="4">
        <v>93.4</v>
      </c>
      <c r="Q2789" s="15">
        <v>8096.82</v>
      </c>
      <c r="R2789" s="15">
        <v>57843.519999999997</v>
      </c>
      <c r="S2789" s="15">
        <v>44086.25</v>
      </c>
      <c r="T2789" s="15">
        <v>1259847.97</v>
      </c>
      <c r="U2789" s="22">
        <f t="shared" si="215"/>
        <v>1219809.31</v>
      </c>
      <c r="V2789" s="23">
        <f t="shared" si="216"/>
        <v>3.1780548886386602E-2</v>
      </c>
      <c r="W2789" s="24">
        <f>Parametros!$B$4*H2789+Parametros!$B$5*K2789*100+Parametros!$B$6*P2789+Parametros!$B$7*(1-L2789)*100</f>
        <v>87.500500000000002</v>
      </c>
      <c r="X2789" s="16">
        <f>INDEX('Tasa Referencia'!$B$2:$B$37,MATCH(B2789,'Tasa Referencia'!$A$2:$A$37,0))</f>
        <v>0.10920000000000001</v>
      </c>
      <c r="Y2789" s="16">
        <f>INDEX('Catalogo Proveedores'!$N$2:$N$101,MATCH(A2789,'Catalogo Proveedores'!$A$2:$A$101,0))</f>
        <v>3.5499999999999997E-2</v>
      </c>
      <c r="Z2789" s="14">
        <v>1.9499999999999999E-3</v>
      </c>
      <c r="AA2789" s="16">
        <f t="shared" si="217"/>
        <v>0.14665</v>
      </c>
      <c r="AB2789" s="25">
        <f t="shared" si="218"/>
        <v>1.146899093835918E-2</v>
      </c>
      <c r="AC2789" s="23">
        <f t="shared" si="219"/>
        <v>2.0311557948027421E-2</v>
      </c>
    </row>
    <row r="2790" spans="1:29" x14ac:dyDescent="0.3">
      <c r="A2790" s="4" t="s">
        <v>231</v>
      </c>
      <c r="B2790" s="18">
        <v>45413</v>
      </c>
      <c r="C2790" s="4" t="s">
        <v>281</v>
      </c>
      <c r="D2790" s="4">
        <v>5</v>
      </c>
      <c r="E2790" s="15">
        <v>1265699.51</v>
      </c>
      <c r="F2790" s="19">
        <v>1.1675</v>
      </c>
      <c r="G2790" s="20">
        <v>0</v>
      </c>
      <c r="H2790" s="4">
        <v>76.8</v>
      </c>
      <c r="I2790" s="4">
        <v>10</v>
      </c>
      <c r="J2790" s="4">
        <v>1</v>
      </c>
      <c r="K2790" s="21">
        <v>0.87360000000000004</v>
      </c>
      <c r="L2790" s="21">
        <v>0.13550000000000001</v>
      </c>
      <c r="M2790" s="4">
        <v>1</v>
      </c>
      <c r="N2790" s="4">
        <v>0</v>
      </c>
      <c r="O2790" s="4">
        <v>0</v>
      </c>
      <c r="P2790" s="4">
        <v>94.1</v>
      </c>
      <c r="Q2790" s="15">
        <v>2603.86</v>
      </c>
      <c r="R2790" s="15">
        <v>106059.01</v>
      </c>
      <c r="S2790" s="15">
        <v>53979.92</v>
      </c>
      <c r="T2790" s="15">
        <v>1251666.77</v>
      </c>
      <c r="U2790" s="22">
        <f t="shared" si="215"/>
        <v>1320382.4600000002</v>
      </c>
      <c r="V2790" s="23">
        <f t="shared" si="216"/>
        <v>-5.4899348330546618E-2</v>
      </c>
      <c r="W2790" s="24">
        <f>Parametros!$B$4*H2790+Parametros!$B$5*K2790*100+Parametros!$B$6*P2790+Parametros!$B$7*(1-L2790)*100</f>
        <v>84.875499999999988</v>
      </c>
      <c r="X2790" s="16">
        <f>INDEX('Tasa Referencia'!$B$2:$B$37,MATCH(B2790,'Tasa Referencia'!$A$2:$A$37,0))</f>
        <v>0.1077</v>
      </c>
      <c r="Y2790" s="16">
        <f>INDEX('Catalogo Proveedores'!$N$2:$N$101,MATCH(A2790,'Catalogo Proveedores'!$A$2:$A$101,0))</f>
        <v>3.5499999999999997E-2</v>
      </c>
      <c r="Z2790" s="14">
        <v>-2.7E-4</v>
      </c>
      <c r="AA2790" s="16">
        <f t="shared" si="217"/>
        <v>0.14293</v>
      </c>
      <c r="AB2790" s="25">
        <f t="shared" si="218"/>
        <v>1.1195130044475032E-2</v>
      </c>
      <c r="AC2790" s="23">
        <f t="shared" si="219"/>
        <v>-6.6094478375021651E-2</v>
      </c>
    </row>
    <row r="2791" spans="1:29" x14ac:dyDescent="0.3">
      <c r="A2791" s="4" t="s">
        <v>231</v>
      </c>
      <c r="B2791" s="18">
        <v>45444</v>
      </c>
      <c r="C2791" s="4" t="s">
        <v>281</v>
      </c>
      <c r="D2791" s="4">
        <v>6</v>
      </c>
      <c r="E2791" s="15">
        <v>1284711.6399999999</v>
      </c>
      <c r="F2791" s="19">
        <v>1.1675</v>
      </c>
      <c r="G2791" s="20">
        <v>0</v>
      </c>
      <c r="H2791" s="4">
        <v>76.5</v>
      </c>
      <c r="I2791" s="4">
        <v>7</v>
      </c>
      <c r="J2791" s="4">
        <v>0</v>
      </c>
      <c r="K2791" s="21">
        <v>0.9627</v>
      </c>
      <c r="L2791" s="21">
        <v>0.1249</v>
      </c>
      <c r="M2791" s="4">
        <v>1</v>
      </c>
      <c r="N2791" s="4">
        <v>0</v>
      </c>
      <c r="O2791" s="4">
        <v>0</v>
      </c>
      <c r="P2791" s="4">
        <v>98.7</v>
      </c>
      <c r="Q2791" s="15">
        <v>4307.1099999999997</v>
      </c>
      <c r="R2791" s="15">
        <v>109577.23</v>
      </c>
      <c r="S2791" s="15">
        <v>48156.3</v>
      </c>
      <c r="T2791" s="15">
        <v>1422955.52</v>
      </c>
      <c r="U2791" s="22">
        <f t="shared" si="215"/>
        <v>1350439.68</v>
      </c>
      <c r="V2791" s="23">
        <f t="shared" si="216"/>
        <v>5.096142428963632E-2</v>
      </c>
      <c r="W2791" s="24">
        <f>Parametros!$B$4*H2791+Parametros!$B$5*K2791*100+Parametros!$B$6*P2791+Parametros!$B$7*(1-L2791)*100</f>
        <v>88.522500000000008</v>
      </c>
      <c r="X2791" s="16">
        <f>INDEX('Tasa Referencia'!$B$2:$B$37,MATCH(B2791,'Tasa Referencia'!$A$2:$A$37,0))</f>
        <v>0.1045</v>
      </c>
      <c r="Y2791" s="16">
        <f>INDEX('Catalogo Proveedores'!$N$2:$N$101,MATCH(A2791,'Catalogo Proveedores'!$A$2:$A$101,0))</f>
        <v>3.5499999999999997E-2</v>
      </c>
      <c r="Z2791" s="14">
        <v>4.8000000000000001E-4</v>
      </c>
      <c r="AA2791" s="16">
        <f t="shared" si="217"/>
        <v>0.14047999999999999</v>
      </c>
      <c r="AB2791" s="25">
        <f t="shared" si="218"/>
        <v>1.1014318048532701E-2</v>
      </c>
      <c r="AC2791" s="23">
        <f t="shared" si="219"/>
        <v>3.9947106241103619E-2</v>
      </c>
    </row>
    <row r="2792" spans="1:29" x14ac:dyDescent="0.3">
      <c r="A2792" s="4" t="s">
        <v>231</v>
      </c>
      <c r="B2792" s="18">
        <v>45474</v>
      </c>
      <c r="C2792" s="4" t="s">
        <v>281</v>
      </c>
      <c r="D2792" s="4">
        <v>7</v>
      </c>
      <c r="E2792" s="15">
        <v>1166528.1000000001</v>
      </c>
      <c r="F2792" s="19">
        <v>1.1675</v>
      </c>
      <c r="G2792" s="20">
        <v>0</v>
      </c>
      <c r="H2792" s="4">
        <v>76.099999999999994</v>
      </c>
      <c r="I2792" s="4">
        <v>8</v>
      </c>
      <c r="J2792" s="4">
        <v>1</v>
      </c>
      <c r="K2792" s="21">
        <v>0.91769999999999996</v>
      </c>
      <c r="L2792" s="21">
        <v>0.1084</v>
      </c>
      <c r="M2792" s="4">
        <v>0</v>
      </c>
      <c r="N2792" s="4">
        <v>0</v>
      </c>
      <c r="O2792" s="4">
        <v>0</v>
      </c>
      <c r="P2792" s="4">
        <v>99.1</v>
      </c>
      <c r="Q2792" s="15">
        <v>0</v>
      </c>
      <c r="R2792" s="15">
        <v>58289.51</v>
      </c>
      <c r="S2792" s="15">
        <v>40266.07</v>
      </c>
      <c r="T2792" s="15">
        <v>1199469.45</v>
      </c>
      <c r="U2792" s="22">
        <f t="shared" si="215"/>
        <v>1184551.54</v>
      </c>
      <c r="V2792" s="23">
        <f t="shared" si="216"/>
        <v>1.2437090415266448E-2</v>
      </c>
      <c r="W2792" s="24">
        <f>Parametros!$B$4*H2792+Parametros!$B$5*K2792*100+Parametros!$B$6*P2792+Parametros!$B$7*(1-L2792)*100</f>
        <v>87.359999999999985</v>
      </c>
      <c r="X2792" s="16">
        <f>INDEX('Tasa Referencia'!$B$2:$B$37,MATCH(B2792,'Tasa Referencia'!$A$2:$A$37,0))</f>
        <v>0.1027</v>
      </c>
      <c r="Y2792" s="16">
        <f>INDEX('Catalogo Proveedores'!$N$2:$N$101,MATCH(A2792,'Catalogo Proveedores'!$A$2:$A$101,0))</f>
        <v>3.5499999999999997E-2</v>
      </c>
      <c r="Z2792" s="14">
        <v>-1.47E-3</v>
      </c>
      <c r="AA2792" s="16">
        <f t="shared" si="217"/>
        <v>0.13672999999999999</v>
      </c>
      <c r="AB2792" s="25">
        <f t="shared" si="218"/>
        <v>1.073687424022074E-2</v>
      </c>
      <c r="AC2792" s="23">
        <f t="shared" si="219"/>
        <v>1.700216175045708E-3</v>
      </c>
    </row>
    <row r="2793" spans="1:29" x14ac:dyDescent="0.3">
      <c r="A2793" s="4" t="s">
        <v>231</v>
      </c>
      <c r="B2793" s="18">
        <v>45505</v>
      </c>
      <c r="C2793" s="4" t="s">
        <v>281</v>
      </c>
      <c r="D2793" s="4">
        <v>8</v>
      </c>
      <c r="E2793" s="15">
        <v>1157703.6000000001</v>
      </c>
      <c r="F2793" s="19">
        <v>1.1675</v>
      </c>
      <c r="G2793" s="20">
        <v>0</v>
      </c>
      <c r="H2793" s="4">
        <v>74.7</v>
      </c>
      <c r="I2793" s="4">
        <v>11</v>
      </c>
      <c r="J2793" s="4">
        <v>4</v>
      </c>
      <c r="K2793" s="21">
        <v>0.67679999999999996</v>
      </c>
      <c r="L2793" s="21">
        <v>0.1326</v>
      </c>
      <c r="M2793" s="4">
        <v>1</v>
      </c>
      <c r="N2793" s="4">
        <v>1</v>
      </c>
      <c r="O2793" s="4">
        <v>63.9</v>
      </c>
      <c r="P2793" s="4">
        <v>95.4</v>
      </c>
      <c r="Q2793" s="15">
        <v>278294.88</v>
      </c>
      <c r="R2793" s="15">
        <v>78384.039999999994</v>
      </c>
      <c r="S2793" s="15">
        <v>55322.01</v>
      </c>
      <c r="T2793" s="15">
        <v>1079364.99</v>
      </c>
      <c r="U2793" s="22">
        <f t="shared" si="215"/>
        <v>1459060.51</v>
      </c>
      <c r="V2793" s="23">
        <f t="shared" si="216"/>
        <v>-0.3517767608897524</v>
      </c>
      <c r="W2793" s="24">
        <f>Parametros!$B$4*H2793+Parametros!$B$5*K2793*100+Parametros!$B$6*P2793+Parametros!$B$7*(1-L2793)*100</f>
        <v>78.539999999999992</v>
      </c>
      <c r="X2793" s="16">
        <f>INDEX('Tasa Referencia'!$B$2:$B$37,MATCH(B2793,'Tasa Referencia'!$A$2:$A$37,0))</f>
        <v>0.1017</v>
      </c>
      <c r="Y2793" s="16">
        <f>INDEX('Catalogo Proveedores'!$N$2:$N$101,MATCH(A2793,'Catalogo Proveedores'!$A$2:$A$101,0))</f>
        <v>3.5499999999999997E-2</v>
      </c>
      <c r="Z2793" s="14">
        <v>2.96E-3</v>
      </c>
      <c r="AA2793" s="16">
        <f t="shared" si="217"/>
        <v>0.14015999999999998</v>
      </c>
      <c r="AB2793" s="25">
        <f t="shared" si="218"/>
        <v>1.0990675503671277E-2</v>
      </c>
      <c r="AC2793" s="23">
        <f t="shared" si="219"/>
        <v>-0.36276743639342368</v>
      </c>
    </row>
    <row r="2794" spans="1:29" x14ac:dyDescent="0.3">
      <c r="A2794" s="4" t="s">
        <v>231</v>
      </c>
      <c r="B2794" s="18">
        <v>45536</v>
      </c>
      <c r="C2794" s="4" t="s">
        <v>281</v>
      </c>
      <c r="D2794" s="4">
        <v>9</v>
      </c>
      <c r="E2794" s="15">
        <v>1086680.74</v>
      </c>
      <c r="F2794" s="19">
        <v>1.1675</v>
      </c>
      <c r="G2794" s="20">
        <v>0</v>
      </c>
      <c r="H2794" s="4">
        <v>72.599999999999994</v>
      </c>
      <c r="I2794" s="4">
        <v>5</v>
      </c>
      <c r="J2794" s="4">
        <v>1</v>
      </c>
      <c r="K2794" s="21">
        <v>0.78259999999999996</v>
      </c>
      <c r="L2794" s="21">
        <v>0.16039999999999999</v>
      </c>
      <c r="M2794" s="4">
        <v>2</v>
      </c>
      <c r="N2794" s="4">
        <v>1</v>
      </c>
      <c r="O2794" s="4">
        <v>21.7</v>
      </c>
      <c r="P2794" s="4">
        <v>100</v>
      </c>
      <c r="Q2794" s="15">
        <v>129765.19</v>
      </c>
      <c r="R2794" s="15">
        <v>84561.35</v>
      </c>
      <c r="S2794" s="15">
        <v>54449.11</v>
      </c>
      <c r="T2794" s="15">
        <v>1024751.38</v>
      </c>
      <c r="U2794" s="22">
        <f t="shared" si="215"/>
        <v>1246558.17</v>
      </c>
      <c r="V2794" s="23">
        <f t="shared" si="216"/>
        <v>-0.21644936940704576</v>
      </c>
      <c r="W2794" s="24">
        <f>Parametros!$B$4*H2794+Parametros!$B$5*K2794*100+Parametros!$B$6*P2794+Parametros!$B$7*(1-L2794)*100</f>
        <v>81.481999999999985</v>
      </c>
      <c r="X2794" s="16">
        <f>INDEX('Tasa Referencia'!$B$2:$B$37,MATCH(B2794,'Tasa Referencia'!$A$2:$A$37,0))</f>
        <v>9.7900000000000001E-2</v>
      </c>
      <c r="Y2794" s="16">
        <f>INDEX('Catalogo Proveedores'!$N$2:$N$101,MATCH(A2794,'Catalogo Proveedores'!$A$2:$A$101,0))</f>
        <v>3.5499999999999997E-2</v>
      </c>
      <c r="Z2794" s="14">
        <v>1.8000000000000001E-4</v>
      </c>
      <c r="AA2794" s="16">
        <f t="shared" si="217"/>
        <v>0.13358</v>
      </c>
      <c r="AB2794" s="25">
        <f t="shared" si="218"/>
        <v>1.0503172300696528E-2</v>
      </c>
      <c r="AC2794" s="23">
        <f t="shared" si="219"/>
        <v>-0.22695254170774229</v>
      </c>
    </row>
    <row r="2795" spans="1:29" x14ac:dyDescent="0.3">
      <c r="A2795" s="4" t="s">
        <v>231</v>
      </c>
      <c r="B2795" s="18">
        <v>45566</v>
      </c>
      <c r="C2795" s="4" t="s">
        <v>281</v>
      </c>
      <c r="D2795" s="4">
        <v>10</v>
      </c>
      <c r="E2795" s="15">
        <v>1008623.87</v>
      </c>
      <c r="F2795" s="19">
        <v>1.1675</v>
      </c>
      <c r="G2795" s="20">
        <v>0</v>
      </c>
      <c r="H2795" s="4">
        <v>72.599999999999994</v>
      </c>
      <c r="I2795" s="4">
        <v>5</v>
      </c>
      <c r="J2795" s="4">
        <v>1</v>
      </c>
      <c r="K2795" s="21">
        <v>0.875</v>
      </c>
      <c r="L2795" s="21">
        <v>8.3699999999999997E-2</v>
      </c>
      <c r="M2795" s="4">
        <v>0</v>
      </c>
      <c r="N2795" s="4">
        <v>0</v>
      </c>
      <c r="O2795" s="4">
        <v>0</v>
      </c>
      <c r="P2795" s="4">
        <v>95.6</v>
      </c>
      <c r="Q2795" s="15">
        <v>0</v>
      </c>
      <c r="R2795" s="15">
        <v>37749.03</v>
      </c>
      <c r="S2795" s="15">
        <v>27333.4</v>
      </c>
      <c r="T2795" s="15">
        <v>1011563.84</v>
      </c>
      <c r="U2795" s="22">
        <f t="shared" si="215"/>
        <v>1019039.5</v>
      </c>
      <c r="V2795" s="23">
        <f t="shared" si="216"/>
        <v>-7.3902008992334416E-3</v>
      </c>
      <c r="W2795" s="24">
        <f>Parametros!$B$4*H2795+Parametros!$B$5*K2795*100+Parametros!$B$6*P2795+Parametros!$B$7*(1-L2795)*100</f>
        <v>84.524500000000003</v>
      </c>
      <c r="X2795" s="16">
        <f>INDEX('Tasa Referencia'!$B$2:$B$37,MATCH(B2795,'Tasa Referencia'!$A$2:$A$37,0))</f>
        <v>9.5200000000000007E-2</v>
      </c>
      <c r="Y2795" s="16">
        <f>INDEX('Catalogo Proveedores'!$N$2:$N$101,MATCH(A2795,'Catalogo Proveedores'!$A$2:$A$101,0))</f>
        <v>3.5499999999999997E-2</v>
      </c>
      <c r="Z2795" s="14">
        <v>3.0000000000000001E-5</v>
      </c>
      <c r="AA2795" s="16">
        <f t="shared" si="217"/>
        <v>0.13073000000000001</v>
      </c>
      <c r="AB2795" s="25">
        <f t="shared" si="218"/>
        <v>1.0291214168430596E-2</v>
      </c>
      <c r="AC2795" s="23">
        <f t="shared" si="219"/>
        <v>-1.7681415067664037E-2</v>
      </c>
    </row>
    <row r="2796" spans="1:29" x14ac:dyDescent="0.3">
      <c r="A2796" s="4" t="s">
        <v>231</v>
      </c>
      <c r="B2796" s="18">
        <v>45597</v>
      </c>
      <c r="C2796" s="4" t="s">
        <v>281</v>
      </c>
      <c r="D2796" s="4">
        <v>11</v>
      </c>
      <c r="E2796" s="15">
        <v>1134605.72</v>
      </c>
      <c r="F2796" s="19">
        <v>1.1675</v>
      </c>
      <c r="G2796" s="20">
        <v>0</v>
      </c>
      <c r="H2796" s="4">
        <v>72.5</v>
      </c>
      <c r="I2796" s="4">
        <v>6</v>
      </c>
      <c r="J2796" s="4">
        <v>0</v>
      </c>
      <c r="K2796" s="21">
        <v>0.9677</v>
      </c>
      <c r="L2796" s="21">
        <v>0.12540000000000001</v>
      </c>
      <c r="M2796" s="4">
        <v>1</v>
      </c>
      <c r="N2796" s="4">
        <v>0</v>
      </c>
      <c r="O2796" s="4">
        <v>0</v>
      </c>
      <c r="P2796" s="4">
        <v>98.5</v>
      </c>
      <c r="Q2796" s="15">
        <v>2462.86</v>
      </c>
      <c r="R2796" s="15">
        <v>55098.080000000002</v>
      </c>
      <c r="S2796" s="15">
        <v>42676.45</v>
      </c>
      <c r="T2796" s="15">
        <v>1193494.6100000001</v>
      </c>
      <c r="U2796" s="22">
        <f t="shared" si="215"/>
        <v>1149490.2100000002</v>
      </c>
      <c r="V2796" s="23">
        <f t="shared" si="216"/>
        <v>3.6870212593586749E-2</v>
      </c>
      <c r="W2796" s="24">
        <f>Parametros!$B$4*H2796+Parametros!$B$5*K2796*100+Parametros!$B$6*P2796+Parametros!$B$7*(1-L2796)*100</f>
        <v>87.225000000000009</v>
      </c>
      <c r="X2796" s="16">
        <f>INDEX('Tasa Referencia'!$B$2:$B$37,MATCH(B2796,'Tasa Referencia'!$A$2:$A$37,0))</f>
        <v>9.5600000000000004E-2</v>
      </c>
      <c r="Y2796" s="16">
        <f>INDEX('Catalogo Proveedores'!$N$2:$N$101,MATCH(A2796,'Catalogo Proveedores'!$A$2:$A$101,0))</f>
        <v>3.5499999999999997E-2</v>
      </c>
      <c r="Z2796" s="14">
        <v>4.2000000000000002E-4</v>
      </c>
      <c r="AA2796" s="16">
        <f t="shared" si="217"/>
        <v>0.13152</v>
      </c>
      <c r="AB2796" s="25">
        <f t="shared" si="218"/>
        <v>1.0350016490479286E-2</v>
      </c>
      <c r="AC2796" s="23">
        <f t="shared" si="219"/>
        <v>2.6520196103107463E-2</v>
      </c>
    </row>
    <row r="2797" spans="1:29" x14ac:dyDescent="0.3">
      <c r="A2797" s="4" t="s">
        <v>231</v>
      </c>
      <c r="B2797" s="18">
        <v>45627</v>
      </c>
      <c r="C2797" s="4" t="s">
        <v>281</v>
      </c>
      <c r="D2797" s="4">
        <v>12</v>
      </c>
      <c r="E2797" s="15">
        <v>1167144.94</v>
      </c>
      <c r="F2797" s="19">
        <v>1.1675</v>
      </c>
      <c r="G2797" s="20">
        <v>0</v>
      </c>
      <c r="H2797" s="4">
        <v>76.7</v>
      </c>
      <c r="I2797" s="4">
        <v>6</v>
      </c>
      <c r="J2797" s="4">
        <v>0</v>
      </c>
      <c r="K2797" s="21">
        <v>0.9345</v>
      </c>
      <c r="L2797" s="21">
        <v>5.1700000000000003E-2</v>
      </c>
      <c r="M2797" s="4">
        <v>1</v>
      </c>
      <c r="N2797" s="4">
        <v>1</v>
      </c>
      <c r="O2797" s="4">
        <v>26.8</v>
      </c>
      <c r="P2797" s="4">
        <v>100</v>
      </c>
      <c r="Q2797" s="15">
        <v>176475.27</v>
      </c>
      <c r="R2797" s="15">
        <v>36905.65</v>
      </c>
      <c r="S2797" s="15">
        <v>18086.259999999998</v>
      </c>
      <c r="T2797" s="15">
        <v>1216183.0900000001</v>
      </c>
      <c r="U2797" s="22">
        <f t="shared" si="215"/>
        <v>1362439.5999999999</v>
      </c>
      <c r="V2797" s="23">
        <f t="shared" si="216"/>
        <v>-0.12025862816428386</v>
      </c>
      <c r="W2797" s="24">
        <f>Parametros!$B$4*H2797+Parametros!$B$5*K2797*100+Parametros!$B$6*P2797+Parametros!$B$7*(1-L2797)*100</f>
        <v>89.104500000000002</v>
      </c>
      <c r="X2797" s="16">
        <f>INDEX('Tasa Referencia'!$B$2:$B$37,MATCH(B2797,'Tasa Referencia'!$A$2:$A$37,0))</f>
        <v>9.2399999999999996E-2</v>
      </c>
      <c r="Y2797" s="16">
        <f>INDEX('Catalogo Proveedores'!$N$2:$N$101,MATCH(A2797,'Catalogo Proveedores'!$A$2:$A$101,0))</f>
        <v>3.5499999999999997E-2</v>
      </c>
      <c r="Z2797" s="14">
        <v>1.23E-3</v>
      </c>
      <c r="AA2797" s="16">
        <f t="shared" si="217"/>
        <v>0.12912999999999999</v>
      </c>
      <c r="AB2797" s="25">
        <f t="shared" si="218"/>
        <v>1.0172005394151196E-2</v>
      </c>
      <c r="AC2797" s="23">
        <f t="shared" si="219"/>
        <v>-0.13043063355843504</v>
      </c>
    </row>
    <row r="2798" spans="1:29" x14ac:dyDescent="0.3">
      <c r="A2798" s="4" t="s">
        <v>231</v>
      </c>
      <c r="B2798" s="18">
        <v>45658</v>
      </c>
      <c r="C2798" s="4" t="s">
        <v>282</v>
      </c>
      <c r="D2798" s="4">
        <v>1</v>
      </c>
      <c r="E2798" s="15">
        <v>1217432.67</v>
      </c>
      <c r="F2798" s="19">
        <v>1.2113</v>
      </c>
      <c r="G2798" s="20">
        <v>3.7600000000000001E-2</v>
      </c>
      <c r="H2798" s="4">
        <v>79.3</v>
      </c>
      <c r="I2798" s="4">
        <v>5</v>
      </c>
      <c r="J2798" s="4">
        <v>1</v>
      </c>
      <c r="K2798" s="21">
        <v>0.88829999999999998</v>
      </c>
      <c r="L2798" s="21">
        <v>6.7500000000000004E-2</v>
      </c>
      <c r="M2798" s="4">
        <v>3</v>
      </c>
      <c r="N2798" s="4">
        <v>0</v>
      </c>
      <c r="O2798" s="4">
        <v>0</v>
      </c>
      <c r="P2798" s="4">
        <v>93.9</v>
      </c>
      <c r="Q2798" s="15">
        <v>31004.39</v>
      </c>
      <c r="R2798" s="15">
        <v>55828.18</v>
      </c>
      <c r="S2798" s="15">
        <v>27087.31</v>
      </c>
      <c r="T2798" s="15">
        <v>1217019.6399999999</v>
      </c>
      <c r="U2798" s="22">
        <f t="shared" si="215"/>
        <v>1277177.9299999997</v>
      </c>
      <c r="V2798" s="23">
        <f t="shared" si="216"/>
        <v>-4.943082923460447E-2</v>
      </c>
      <c r="W2798" s="24">
        <f>Parametros!$B$4*H2798+Parametros!$B$5*K2798*100+Parametros!$B$6*P2798+Parametros!$B$7*(1-L2798)*100</f>
        <v>87.171499999999995</v>
      </c>
      <c r="X2798" s="16">
        <f>INDEX('Tasa Referencia'!$B$2:$B$37,MATCH(B2798,'Tasa Referencia'!$A$2:$A$37,0))</f>
        <v>8.8900000000000007E-2</v>
      </c>
      <c r="Y2798" s="16">
        <f>INDEX('Catalogo Proveedores'!$N$2:$N$101,MATCH(A2798,'Catalogo Proveedores'!$A$2:$A$101,0))</f>
        <v>3.5499999999999997E-2</v>
      </c>
      <c r="Z2798" s="14">
        <v>5.5000000000000003E-4</v>
      </c>
      <c r="AA2798" s="16">
        <f t="shared" si="217"/>
        <v>0.12495000000000001</v>
      </c>
      <c r="AB2798" s="25">
        <f t="shared" si="218"/>
        <v>9.8598402415359665E-3</v>
      </c>
      <c r="AC2798" s="23">
        <f t="shared" si="219"/>
        <v>-5.9290669476140437E-2</v>
      </c>
    </row>
    <row r="2799" spans="1:29" x14ac:dyDescent="0.3">
      <c r="A2799" s="4" t="s">
        <v>231</v>
      </c>
      <c r="B2799" s="18">
        <v>45689</v>
      </c>
      <c r="C2799" s="4" t="s">
        <v>282</v>
      </c>
      <c r="D2799" s="4">
        <v>2</v>
      </c>
      <c r="E2799" s="15">
        <v>1145814.24</v>
      </c>
      <c r="F2799" s="19">
        <v>1.2113</v>
      </c>
      <c r="G2799" s="20">
        <v>0</v>
      </c>
      <c r="H2799" s="4">
        <v>79</v>
      </c>
      <c r="I2799" s="4">
        <v>13</v>
      </c>
      <c r="J2799" s="4">
        <v>0</v>
      </c>
      <c r="K2799" s="21">
        <v>0.97060000000000002</v>
      </c>
      <c r="L2799" s="21">
        <v>7.6200000000000004E-2</v>
      </c>
      <c r="M2799" s="4">
        <v>0</v>
      </c>
      <c r="N2799" s="4">
        <v>0</v>
      </c>
      <c r="O2799" s="4">
        <v>0</v>
      </c>
      <c r="P2799" s="4">
        <v>89.3</v>
      </c>
      <c r="Q2799" s="15">
        <v>0</v>
      </c>
      <c r="R2799" s="15">
        <v>39146.28</v>
      </c>
      <c r="S2799" s="15">
        <v>26183.32</v>
      </c>
      <c r="T2799" s="15">
        <v>1211511.3999999999</v>
      </c>
      <c r="U2799" s="22">
        <f t="shared" si="215"/>
        <v>1158777.2</v>
      </c>
      <c r="V2799" s="23">
        <f t="shared" si="216"/>
        <v>4.3527613524726186E-2</v>
      </c>
      <c r="W2799" s="24">
        <f>Parametros!$B$4*H2799+Parametros!$B$5*K2799*100+Parametros!$B$6*P2799+Parametros!$B$7*(1-L2799)*100</f>
        <v>88.484999999999999</v>
      </c>
      <c r="X2799" s="16">
        <f>INDEX('Tasa Referencia'!$B$2:$B$37,MATCH(B2799,'Tasa Referencia'!$A$2:$A$37,0))</f>
        <v>8.8300000000000003E-2</v>
      </c>
      <c r="Y2799" s="16">
        <f>INDEX('Catalogo Proveedores'!$N$2:$N$101,MATCH(A2799,'Catalogo Proveedores'!$A$2:$A$101,0))</f>
        <v>3.5499999999999997E-2</v>
      </c>
      <c r="Z2799" s="14">
        <v>-3.79E-3</v>
      </c>
      <c r="AA2799" s="16">
        <f t="shared" si="217"/>
        <v>0.12000999999999999</v>
      </c>
      <c r="AB2799" s="25">
        <f t="shared" si="218"/>
        <v>9.4895440392421815E-3</v>
      </c>
      <c r="AC2799" s="23">
        <f t="shared" si="219"/>
        <v>3.4038069485484004E-2</v>
      </c>
    </row>
    <row r="2800" spans="1:29" x14ac:dyDescent="0.3">
      <c r="A2800" s="4" t="s">
        <v>231</v>
      </c>
      <c r="B2800" s="18">
        <v>45717</v>
      </c>
      <c r="C2800" s="4" t="s">
        <v>282</v>
      </c>
      <c r="D2800" s="4">
        <v>3</v>
      </c>
      <c r="E2800" s="15">
        <v>1248725.32</v>
      </c>
      <c r="F2800" s="19">
        <v>1.2113</v>
      </c>
      <c r="G2800" s="20">
        <v>0</v>
      </c>
      <c r="H2800" s="4">
        <v>81.2</v>
      </c>
      <c r="I2800" s="4">
        <v>9</v>
      </c>
      <c r="J2800" s="4">
        <v>1</v>
      </c>
      <c r="K2800" s="21">
        <v>0.89200000000000002</v>
      </c>
      <c r="L2800" s="21">
        <v>9.8699999999999996E-2</v>
      </c>
      <c r="M2800" s="4">
        <v>1</v>
      </c>
      <c r="N2800" s="4">
        <v>1</v>
      </c>
      <c r="O2800" s="4">
        <v>49.9</v>
      </c>
      <c r="P2800" s="4">
        <v>97.4</v>
      </c>
      <c r="Q2800" s="15">
        <v>327117.33</v>
      </c>
      <c r="R2800" s="15">
        <v>52769.2</v>
      </c>
      <c r="S2800" s="15">
        <v>39486.26</v>
      </c>
      <c r="T2800" s="15">
        <v>1230866.55</v>
      </c>
      <c r="U2800" s="22">
        <f t="shared" si="215"/>
        <v>1589125.59</v>
      </c>
      <c r="V2800" s="23">
        <f t="shared" si="216"/>
        <v>-0.29106245514592954</v>
      </c>
      <c r="W2800" s="24">
        <f>Parametros!$B$4*H2800+Parametros!$B$5*K2800*100+Parametros!$B$6*P2800+Parametros!$B$7*(1-L2800)*100</f>
        <v>88.17949999999999</v>
      </c>
      <c r="X2800" s="16">
        <f>INDEX('Tasa Referencia'!$B$2:$B$37,MATCH(B2800,'Tasa Referencia'!$A$2:$A$37,0))</f>
        <v>8.6800000000000002E-2</v>
      </c>
      <c r="Y2800" s="16">
        <f>INDEX('Catalogo Proveedores'!$N$2:$N$101,MATCH(A2800,'Catalogo Proveedores'!$A$2:$A$101,0))</f>
        <v>3.5499999999999997E-2</v>
      </c>
      <c r="Z2800" s="14">
        <v>-5.0200000000000002E-3</v>
      </c>
      <c r="AA2800" s="16">
        <f t="shared" si="217"/>
        <v>0.11728</v>
      </c>
      <c r="AB2800" s="25">
        <f t="shared" si="218"/>
        <v>9.2842638709755843E-3</v>
      </c>
      <c r="AC2800" s="23">
        <f t="shared" si="219"/>
        <v>-0.30034671901690513</v>
      </c>
    </row>
    <row r="2801" spans="1:29" x14ac:dyDescent="0.3">
      <c r="A2801" s="4" t="s">
        <v>231</v>
      </c>
      <c r="B2801" s="18">
        <v>45748</v>
      </c>
      <c r="C2801" s="4" t="s">
        <v>282</v>
      </c>
      <c r="D2801" s="4">
        <v>4</v>
      </c>
      <c r="E2801" s="15">
        <v>1225049.8500000001</v>
      </c>
      <c r="F2801" s="19">
        <v>1.2113</v>
      </c>
      <c r="G2801" s="20">
        <v>0</v>
      </c>
      <c r="H2801" s="4">
        <v>81.2</v>
      </c>
      <c r="I2801" s="4">
        <v>7</v>
      </c>
      <c r="J2801" s="4">
        <v>0</v>
      </c>
      <c r="K2801" s="21">
        <v>0.94240000000000002</v>
      </c>
      <c r="L2801" s="21">
        <v>9.0399999999999994E-2</v>
      </c>
      <c r="M2801" s="4">
        <v>0</v>
      </c>
      <c r="N2801" s="4">
        <v>0</v>
      </c>
      <c r="O2801" s="4">
        <v>0</v>
      </c>
      <c r="P2801" s="4">
        <v>96.4</v>
      </c>
      <c r="Q2801" s="15">
        <v>0</v>
      </c>
      <c r="R2801" s="15">
        <v>37525.33</v>
      </c>
      <c r="S2801" s="15">
        <v>33221.06</v>
      </c>
      <c r="T2801" s="15">
        <v>1307272.04</v>
      </c>
      <c r="U2801" s="22">
        <f t="shared" si="215"/>
        <v>1229354.1200000001</v>
      </c>
      <c r="V2801" s="23">
        <f t="shared" si="216"/>
        <v>5.9603447190685666E-2</v>
      </c>
      <c r="W2801" s="24">
        <f>Parametros!$B$4*H2801+Parametros!$B$5*K2801*100+Parametros!$B$6*P2801+Parametros!$B$7*(1-L2801)*100</f>
        <v>89.615999999999985</v>
      </c>
      <c r="X2801" s="16">
        <f>INDEX('Tasa Referencia'!$B$2:$B$37,MATCH(B2801,'Tasa Referencia'!$A$2:$A$37,0))</f>
        <v>8.4000000000000005E-2</v>
      </c>
      <c r="Y2801" s="16">
        <f>INDEX('Catalogo Proveedores'!$N$2:$N$101,MATCH(A2801,'Catalogo Proveedores'!$A$2:$A$101,0))</f>
        <v>3.5499999999999997E-2</v>
      </c>
      <c r="Z2801" s="14">
        <v>-1.1999999999999999E-3</v>
      </c>
      <c r="AA2801" s="16">
        <f t="shared" si="217"/>
        <v>0.11829999999999999</v>
      </c>
      <c r="AB2801" s="25">
        <f t="shared" si="218"/>
        <v>9.3610157029777596E-3</v>
      </c>
      <c r="AC2801" s="23">
        <f t="shared" si="219"/>
        <v>5.0242431487707906E-2</v>
      </c>
    </row>
    <row r="2802" spans="1:29" x14ac:dyDescent="0.3">
      <c r="A2802" s="4" t="s">
        <v>231</v>
      </c>
      <c r="B2802" s="18">
        <v>45778</v>
      </c>
      <c r="C2802" s="4" t="s">
        <v>282</v>
      </c>
      <c r="D2802" s="4">
        <v>5</v>
      </c>
      <c r="E2802" s="15">
        <v>1234300.68</v>
      </c>
      <c r="F2802" s="19">
        <v>1.2113</v>
      </c>
      <c r="G2802" s="20">
        <v>0</v>
      </c>
      <c r="H2802" s="4">
        <v>79.8</v>
      </c>
      <c r="I2802" s="4">
        <v>5</v>
      </c>
      <c r="J2802" s="4">
        <v>0</v>
      </c>
      <c r="K2802" s="21">
        <v>0.99809999999999999</v>
      </c>
      <c r="L2802" s="21">
        <v>8.2699999999999996E-2</v>
      </c>
      <c r="M2802" s="4">
        <v>0</v>
      </c>
      <c r="N2802" s="4">
        <v>0</v>
      </c>
      <c r="O2802" s="4">
        <v>0</v>
      </c>
      <c r="P2802" s="4">
        <v>100</v>
      </c>
      <c r="Q2802" s="15">
        <v>0</v>
      </c>
      <c r="R2802" s="15">
        <v>60724.53</v>
      </c>
      <c r="S2802" s="15">
        <v>30633.26</v>
      </c>
      <c r="T2802" s="15">
        <v>1277546.57</v>
      </c>
      <c r="U2802" s="22">
        <f t="shared" si="215"/>
        <v>1264391.95</v>
      </c>
      <c r="V2802" s="23">
        <f t="shared" si="216"/>
        <v>1.0296783153666259E-2</v>
      </c>
      <c r="W2802" s="24">
        <f>Parametros!$B$4*H2802+Parametros!$B$5*K2802*100+Parametros!$B$6*P2802+Parametros!$B$7*(1-L2802)*100</f>
        <v>91.632499999999993</v>
      </c>
      <c r="X2802" s="16">
        <f>INDEX('Tasa Referencia'!$B$2:$B$37,MATCH(B2802,'Tasa Referencia'!$A$2:$A$37,0))</f>
        <v>8.1699999999999995E-2</v>
      </c>
      <c r="Y2802" s="16">
        <f>INDEX('Catalogo Proveedores'!$N$2:$N$101,MATCH(A2802,'Catalogo Proveedores'!$A$2:$A$101,0))</f>
        <v>3.5499999999999997E-2</v>
      </c>
      <c r="Z2802" s="14">
        <v>-2E-3</v>
      </c>
      <c r="AA2802" s="16">
        <f t="shared" si="217"/>
        <v>0.1152</v>
      </c>
      <c r="AB2802" s="25">
        <f t="shared" si="218"/>
        <v>9.1275510903654489E-3</v>
      </c>
      <c r="AC2802" s="23">
        <f t="shared" si="219"/>
        <v>1.16923206330081E-3</v>
      </c>
    </row>
    <row r="2803" spans="1:29" x14ac:dyDescent="0.3">
      <c r="A2803" s="4" t="s">
        <v>231</v>
      </c>
      <c r="B2803" s="18">
        <v>45809</v>
      </c>
      <c r="C2803" s="4" t="s">
        <v>282</v>
      </c>
      <c r="D2803" s="4">
        <v>6</v>
      </c>
      <c r="E2803" s="15">
        <v>1253962.71</v>
      </c>
      <c r="F2803" s="19">
        <v>1.2113</v>
      </c>
      <c r="G2803" s="20">
        <v>0</v>
      </c>
      <c r="H2803" s="4">
        <v>85.8</v>
      </c>
      <c r="I2803" s="4">
        <v>5</v>
      </c>
      <c r="J2803" s="4">
        <v>0</v>
      </c>
      <c r="K2803" s="21">
        <v>0.91659999999999997</v>
      </c>
      <c r="L2803" s="21">
        <v>7.1300000000000002E-2</v>
      </c>
      <c r="M2803" s="4">
        <v>0</v>
      </c>
      <c r="N2803" s="4">
        <v>0</v>
      </c>
      <c r="O2803" s="4">
        <v>0</v>
      </c>
      <c r="P2803" s="4">
        <v>100</v>
      </c>
      <c r="Q2803" s="15">
        <v>0</v>
      </c>
      <c r="R2803" s="15">
        <v>48210.17</v>
      </c>
      <c r="S2803" s="15">
        <v>26820.02</v>
      </c>
      <c r="T2803" s="15">
        <v>1334651.43</v>
      </c>
      <c r="U2803" s="22">
        <f t="shared" si="215"/>
        <v>1275352.8599999999</v>
      </c>
      <c r="V2803" s="23">
        <f t="shared" si="216"/>
        <v>4.4430005218666024E-2</v>
      </c>
      <c r="W2803" s="24">
        <f>Parametros!$B$4*H2803+Parametros!$B$5*K2803*100+Parametros!$B$6*P2803+Parametros!$B$7*(1-L2803)*100</f>
        <v>91.458499999999987</v>
      </c>
      <c r="X2803" s="16">
        <f>INDEX('Tasa Referencia'!$B$2:$B$37,MATCH(B2803,'Tasa Referencia'!$A$2:$A$37,0))</f>
        <v>8.1600000000000006E-2</v>
      </c>
      <c r="Y2803" s="16">
        <f>INDEX('Catalogo Proveedores'!$N$2:$N$101,MATCH(A2803,'Catalogo Proveedores'!$A$2:$A$101,0))</f>
        <v>3.5499999999999997E-2</v>
      </c>
      <c r="Z2803" s="14">
        <v>-5.5900000000000004E-3</v>
      </c>
      <c r="AA2803" s="16">
        <f t="shared" si="217"/>
        <v>0.11151000000000001</v>
      </c>
      <c r="AB2803" s="25">
        <f t="shared" si="218"/>
        <v>8.8488761324905241E-3</v>
      </c>
      <c r="AC2803" s="23">
        <f t="shared" si="219"/>
        <v>3.55811290861755E-2</v>
      </c>
    </row>
    <row r="2804" spans="1:29" x14ac:dyDescent="0.3">
      <c r="A2804" s="4" t="s">
        <v>231</v>
      </c>
      <c r="B2804" s="18">
        <v>45839</v>
      </c>
      <c r="C2804" s="4" t="s">
        <v>282</v>
      </c>
      <c r="D2804" s="4">
        <v>7</v>
      </c>
      <c r="E2804" s="15">
        <v>1259673.22</v>
      </c>
      <c r="F2804" s="19">
        <v>1.2113</v>
      </c>
      <c r="G2804" s="20">
        <v>0</v>
      </c>
      <c r="H2804" s="4">
        <v>82.6</v>
      </c>
      <c r="I2804" s="4">
        <v>8</v>
      </c>
      <c r="J2804" s="4">
        <v>1</v>
      </c>
      <c r="K2804" s="21">
        <v>0.93020000000000003</v>
      </c>
      <c r="L2804" s="21">
        <v>8.8499999999999995E-2</v>
      </c>
      <c r="M2804" s="4">
        <v>0</v>
      </c>
      <c r="N2804" s="4">
        <v>0</v>
      </c>
      <c r="O2804" s="4">
        <v>0</v>
      </c>
      <c r="P2804" s="4">
        <v>93</v>
      </c>
      <c r="Q2804" s="15">
        <v>0</v>
      </c>
      <c r="R2804" s="15">
        <v>76323.94</v>
      </c>
      <c r="S2804" s="15">
        <v>35969.839999999997</v>
      </c>
      <c r="T2804" s="15">
        <v>1312211.1499999999</v>
      </c>
      <c r="U2804" s="22">
        <f t="shared" si="215"/>
        <v>1300027.3199999998</v>
      </c>
      <c r="V2804" s="23">
        <f t="shared" si="216"/>
        <v>9.2849614941925129E-3</v>
      </c>
      <c r="W2804" s="24">
        <f>Parametros!$B$4*H2804+Parametros!$B$5*K2804*100+Parametros!$B$6*P2804+Parametros!$B$7*(1-L2804)*100</f>
        <v>89.088499999999996</v>
      </c>
      <c r="X2804" s="16">
        <f>INDEX('Tasa Referencia'!$B$2:$B$37,MATCH(B2804,'Tasa Referencia'!$A$2:$A$37,0))</f>
        <v>8.0699999999999994E-2</v>
      </c>
      <c r="Y2804" s="16">
        <f>INDEX('Catalogo Proveedores'!$N$2:$N$101,MATCH(A2804,'Catalogo Proveedores'!$A$2:$A$101,0))</f>
        <v>3.5499999999999997E-2</v>
      </c>
      <c r="Z2804" s="14">
        <v>-8.8999999999999995E-4</v>
      </c>
      <c r="AA2804" s="16">
        <f t="shared" si="217"/>
        <v>0.11531</v>
      </c>
      <c r="AB2804" s="25">
        <f t="shared" si="218"/>
        <v>9.1358454929086896E-3</v>
      </c>
      <c r="AC2804" s="23">
        <f t="shared" si="219"/>
        <v>1.4911600128382323E-4</v>
      </c>
    </row>
    <row r="2805" spans="1:29" x14ac:dyDescent="0.3">
      <c r="A2805" s="4" t="s">
        <v>231</v>
      </c>
      <c r="B2805" s="18">
        <v>45870</v>
      </c>
      <c r="C2805" s="4" t="s">
        <v>282</v>
      </c>
      <c r="D2805" s="4">
        <v>8</v>
      </c>
      <c r="E2805" s="15">
        <v>1306568.94</v>
      </c>
      <c r="F2805" s="19">
        <v>1.2113</v>
      </c>
      <c r="G2805" s="20">
        <v>0</v>
      </c>
      <c r="H2805" s="4">
        <v>84.7</v>
      </c>
      <c r="I2805" s="4">
        <v>7</v>
      </c>
      <c r="J2805" s="4">
        <v>1</v>
      </c>
      <c r="K2805" s="21">
        <v>0.91239999999999999</v>
      </c>
      <c r="L2805" s="21">
        <v>6.0699999999999997E-2</v>
      </c>
      <c r="M2805" s="4">
        <v>1</v>
      </c>
      <c r="N2805" s="4">
        <v>0</v>
      </c>
      <c r="O2805" s="4">
        <v>0</v>
      </c>
      <c r="P2805" s="4">
        <v>95.6</v>
      </c>
      <c r="Q2805" s="15">
        <v>17909.59</v>
      </c>
      <c r="R2805" s="15">
        <v>40501.440000000002</v>
      </c>
      <c r="S2805" s="15">
        <v>26397.79</v>
      </c>
      <c r="T2805" s="15">
        <v>1378777.76</v>
      </c>
      <c r="U2805" s="22">
        <f t="shared" si="215"/>
        <v>1338582.18</v>
      </c>
      <c r="V2805" s="23">
        <f t="shared" si="216"/>
        <v>2.9153052193125074E-2</v>
      </c>
      <c r="W2805" s="24">
        <f>Parametros!$B$4*H2805+Parametros!$B$5*K2805*100+Parametros!$B$6*P2805+Parametros!$B$7*(1-L2805)*100</f>
        <v>90.226500000000001</v>
      </c>
      <c r="X2805" s="16">
        <f>INDEX('Tasa Referencia'!$B$2:$B$37,MATCH(B2805,'Tasa Referencia'!$A$2:$A$37,0))</f>
        <v>7.7399999999999997E-2</v>
      </c>
      <c r="Y2805" s="16">
        <f>INDEX('Catalogo Proveedores'!$N$2:$N$101,MATCH(A2805,'Catalogo Proveedores'!$A$2:$A$101,0))</f>
        <v>3.5499999999999997E-2</v>
      </c>
      <c r="Z2805" s="14">
        <v>-1.1299999999999999E-3</v>
      </c>
      <c r="AA2805" s="16">
        <f t="shared" si="217"/>
        <v>0.11176999999999999</v>
      </c>
      <c r="AB2805" s="25">
        <f t="shared" si="218"/>
        <v>8.8685395176106852E-3</v>
      </c>
      <c r="AC2805" s="23">
        <f t="shared" si="219"/>
        <v>2.0284512675514389E-2</v>
      </c>
    </row>
    <row r="2806" spans="1:29" x14ac:dyDescent="0.3">
      <c r="A2806" s="4" t="s">
        <v>231</v>
      </c>
      <c r="B2806" s="18">
        <v>45901</v>
      </c>
      <c r="C2806" s="4" t="s">
        <v>282</v>
      </c>
      <c r="D2806" s="4">
        <v>9</v>
      </c>
      <c r="E2806" s="15">
        <v>1159944.8600000001</v>
      </c>
      <c r="F2806" s="19">
        <v>1.2113</v>
      </c>
      <c r="G2806" s="20">
        <v>0</v>
      </c>
      <c r="H2806" s="4">
        <v>87.6</v>
      </c>
      <c r="I2806" s="4">
        <v>6</v>
      </c>
      <c r="J2806" s="4">
        <v>1</v>
      </c>
      <c r="K2806" s="21">
        <v>0.90710000000000002</v>
      </c>
      <c r="L2806" s="21">
        <v>2.93E-2</v>
      </c>
      <c r="M2806" s="4">
        <v>0</v>
      </c>
      <c r="N2806" s="4">
        <v>1</v>
      </c>
      <c r="O2806" s="4">
        <v>13.3</v>
      </c>
      <c r="P2806" s="4">
        <v>100</v>
      </c>
      <c r="Q2806" s="15">
        <v>68863.740000000005</v>
      </c>
      <c r="R2806" s="15">
        <v>13889.94</v>
      </c>
      <c r="S2806" s="15">
        <v>12529.59</v>
      </c>
      <c r="T2806" s="15">
        <v>1169134.55</v>
      </c>
      <c r="U2806" s="22">
        <f t="shared" si="215"/>
        <v>1230168.95</v>
      </c>
      <c r="V2806" s="23">
        <f t="shared" si="216"/>
        <v>-5.2204769758963931E-2</v>
      </c>
      <c r="W2806" s="24">
        <f>Parametros!$B$4*H2806+Parametros!$B$5*K2806*100+Parametros!$B$6*P2806+Parametros!$B$7*(1-L2806)*100</f>
        <v>92.433499999999981</v>
      </c>
      <c r="X2806" s="16">
        <f>INDEX('Tasa Referencia'!$B$2:$B$37,MATCH(B2806,'Tasa Referencia'!$A$2:$A$37,0))</f>
        <v>7.4899999999999994E-2</v>
      </c>
      <c r="Y2806" s="16">
        <f>INDEX('Catalogo Proveedores'!$N$2:$N$101,MATCH(A2806,'Catalogo Proveedores'!$A$2:$A$101,0))</f>
        <v>3.5499999999999997E-2</v>
      </c>
      <c r="Z2806" s="14">
        <v>1.9499999999999999E-3</v>
      </c>
      <c r="AA2806" s="16">
        <f t="shared" si="217"/>
        <v>0.11234999999999999</v>
      </c>
      <c r="AB2806" s="25">
        <f t="shared" si="218"/>
        <v>8.9123888064970291E-3</v>
      </c>
      <c r="AC2806" s="23">
        <f t="shared" si="219"/>
        <v>-6.1117158565460961E-2</v>
      </c>
    </row>
    <row r="2807" spans="1:29" x14ac:dyDescent="0.3">
      <c r="A2807" s="4" t="s">
        <v>231</v>
      </c>
      <c r="B2807" s="18">
        <v>45931</v>
      </c>
      <c r="C2807" s="4" t="s">
        <v>282</v>
      </c>
      <c r="D2807" s="4">
        <v>10</v>
      </c>
      <c r="E2807" s="15">
        <v>1155036.83</v>
      </c>
      <c r="F2807" s="19">
        <v>1.2113</v>
      </c>
      <c r="G2807" s="20">
        <v>0</v>
      </c>
      <c r="H2807" s="4">
        <v>87.2</v>
      </c>
      <c r="I2807" s="4">
        <v>5</v>
      </c>
      <c r="J2807" s="4">
        <v>0</v>
      </c>
      <c r="K2807" s="21">
        <v>0.96709999999999996</v>
      </c>
      <c r="L2807" s="21">
        <v>6.7299999999999999E-2</v>
      </c>
      <c r="M2807" s="4">
        <v>0</v>
      </c>
      <c r="N2807" s="4">
        <v>0</v>
      </c>
      <c r="O2807" s="4">
        <v>0</v>
      </c>
      <c r="P2807" s="4">
        <v>100</v>
      </c>
      <c r="Q2807" s="15">
        <v>0</v>
      </c>
      <c r="R2807" s="15">
        <v>25476.02</v>
      </c>
      <c r="S2807" s="15">
        <v>23335.919999999998</v>
      </c>
      <c r="T2807" s="15">
        <v>1210836.96</v>
      </c>
      <c r="U2807" s="22">
        <f t="shared" si="215"/>
        <v>1157176.9300000002</v>
      </c>
      <c r="V2807" s="23">
        <f t="shared" si="216"/>
        <v>4.4316478413410666E-2</v>
      </c>
      <c r="W2807" s="24">
        <f>Parametros!$B$4*H2807+Parametros!$B$5*K2807*100+Parametros!$B$6*P2807+Parametros!$B$7*(1-L2807)*100</f>
        <v>93.523499999999999</v>
      </c>
      <c r="X2807" s="16">
        <f>INDEX('Tasa Referencia'!$B$2:$B$37,MATCH(B2807,'Tasa Referencia'!$A$2:$A$37,0))</f>
        <v>7.4300000000000005E-2</v>
      </c>
      <c r="Y2807" s="16">
        <f>INDEX('Catalogo Proveedores'!$N$2:$N$101,MATCH(A2807,'Catalogo Proveedores'!$A$2:$A$101,0))</f>
        <v>3.5499999999999997E-2</v>
      </c>
      <c r="Z2807" s="14">
        <v>2.7299999999999998E-3</v>
      </c>
      <c r="AA2807" s="16">
        <f t="shared" si="217"/>
        <v>0.11253000000000001</v>
      </c>
      <c r="AB2807" s="25">
        <f t="shared" si="218"/>
        <v>8.9259929450535846E-3</v>
      </c>
      <c r="AC2807" s="23">
        <f t="shared" si="219"/>
        <v>3.5390485468357082E-2</v>
      </c>
    </row>
    <row r="2808" spans="1:29" x14ac:dyDescent="0.3">
      <c r="A2808" s="4" t="s">
        <v>231</v>
      </c>
      <c r="B2808" s="18">
        <v>45962</v>
      </c>
      <c r="C2808" s="4" t="s">
        <v>282</v>
      </c>
      <c r="D2808" s="4">
        <v>11</v>
      </c>
      <c r="E2808" s="15">
        <v>993324.86</v>
      </c>
      <c r="F2808" s="19">
        <v>1.2113</v>
      </c>
      <c r="G2808" s="20">
        <v>0</v>
      </c>
      <c r="H2808" s="4">
        <v>88</v>
      </c>
      <c r="I2808" s="4">
        <v>8</v>
      </c>
      <c r="J2808" s="4">
        <v>0</v>
      </c>
      <c r="K2808" s="21">
        <v>0.94730000000000003</v>
      </c>
      <c r="L2808" s="21">
        <v>6.6799999999999998E-2</v>
      </c>
      <c r="M2808" s="4">
        <v>1</v>
      </c>
      <c r="N2808" s="4">
        <v>0</v>
      </c>
      <c r="O2808" s="4">
        <v>0</v>
      </c>
      <c r="P2808" s="4">
        <v>99.6</v>
      </c>
      <c r="Q2808" s="15">
        <v>2469.23</v>
      </c>
      <c r="R2808" s="15">
        <v>39924.660000000003</v>
      </c>
      <c r="S2808" s="15">
        <v>19905.95</v>
      </c>
      <c r="T2808" s="15">
        <v>1051071.96</v>
      </c>
      <c r="U2808" s="22">
        <f t="shared" si="215"/>
        <v>1015812.8</v>
      </c>
      <c r="V2808" s="23">
        <f t="shared" si="216"/>
        <v>3.3545904887425516E-2</v>
      </c>
      <c r="W2808" s="24">
        <f>Parametros!$B$4*H2808+Parametros!$B$5*K2808*100+Parametros!$B$6*P2808+Parametros!$B$7*(1-L2808)*100</f>
        <v>93.137</v>
      </c>
      <c r="X2808" s="16">
        <f>INDEX('Tasa Referencia'!$B$2:$B$37,MATCH(B2808,'Tasa Referencia'!$A$2:$A$37,0))</f>
        <v>7.2800000000000004E-2</v>
      </c>
      <c r="Y2808" s="16">
        <f>INDEX('Catalogo Proveedores'!$N$2:$N$101,MATCH(A2808,'Catalogo Proveedores'!$A$2:$A$101,0))</f>
        <v>3.5499999999999997E-2</v>
      </c>
      <c r="Z2808" s="14">
        <v>-1.0499999999999999E-3</v>
      </c>
      <c r="AA2808" s="16">
        <f t="shared" si="217"/>
        <v>0.10725000000000001</v>
      </c>
      <c r="AB2808" s="25">
        <f t="shared" si="218"/>
        <v>8.5260971976608424E-3</v>
      </c>
      <c r="AC2808" s="23">
        <f t="shared" si="219"/>
        <v>2.5019807689764674E-2</v>
      </c>
    </row>
    <row r="2809" spans="1:29" x14ac:dyDescent="0.3">
      <c r="A2809" s="4" t="s">
        <v>231</v>
      </c>
      <c r="B2809" s="18">
        <v>45992</v>
      </c>
      <c r="C2809" s="4" t="s">
        <v>282</v>
      </c>
      <c r="D2809" s="4">
        <v>12</v>
      </c>
      <c r="E2809" s="15">
        <v>1125679.6499999999</v>
      </c>
      <c r="F2809" s="19">
        <v>1.2113</v>
      </c>
      <c r="G2809" s="20">
        <v>0</v>
      </c>
      <c r="H2809" s="4">
        <v>91.3</v>
      </c>
      <c r="I2809" s="4">
        <v>10</v>
      </c>
      <c r="J2809" s="4">
        <v>1</v>
      </c>
      <c r="K2809" s="21">
        <v>0.91649999999999998</v>
      </c>
      <c r="L2809" s="21">
        <v>2.3199999999999998E-2</v>
      </c>
      <c r="M2809" s="4">
        <v>1</v>
      </c>
      <c r="N2809" s="4">
        <v>0</v>
      </c>
      <c r="O2809" s="4">
        <v>0</v>
      </c>
      <c r="P2809" s="4">
        <v>99.1</v>
      </c>
      <c r="Q2809" s="15">
        <v>12915.29</v>
      </c>
      <c r="R2809" s="15">
        <v>14407.77</v>
      </c>
      <c r="S2809" s="15">
        <v>10098.1</v>
      </c>
      <c r="T2809" s="15">
        <v>1191585.73</v>
      </c>
      <c r="U2809" s="22">
        <f t="shared" si="215"/>
        <v>1142904.6099999999</v>
      </c>
      <c r="V2809" s="23">
        <f t="shared" si="216"/>
        <v>4.0854064272824175E-2</v>
      </c>
      <c r="W2809" s="24">
        <f>Parametros!$B$4*H2809+Parametros!$B$5*K2809*100+Parametros!$B$6*P2809+Parametros!$B$7*(1-L2809)*100</f>
        <v>93.921999999999997</v>
      </c>
      <c r="X2809" s="16">
        <f>INDEX('Tasa Referencia'!$B$2:$B$37,MATCH(B2809,'Tasa Referencia'!$A$2:$A$37,0))</f>
        <v>6.9599999999999995E-2</v>
      </c>
      <c r="Y2809" s="16">
        <f>INDEX('Catalogo Proveedores'!$N$2:$N$101,MATCH(A2809,'Catalogo Proveedores'!$A$2:$A$101,0))</f>
        <v>3.5499999999999997E-2</v>
      </c>
      <c r="Z2809" s="14">
        <v>2.9299999999999999E-3</v>
      </c>
      <c r="AA2809" s="16">
        <f t="shared" si="217"/>
        <v>0.10803</v>
      </c>
      <c r="AB2809" s="25">
        <f t="shared" si="218"/>
        <v>8.5852826031480589E-3</v>
      </c>
      <c r="AC2809" s="23">
        <f t="shared" si="219"/>
        <v>3.2268781669676116E-2</v>
      </c>
    </row>
    <row r="2810" spans="1:29" x14ac:dyDescent="0.3">
      <c r="A2810" s="4" t="s">
        <v>233</v>
      </c>
      <c r="B2810" s="18">
        <v>44927</v>
      </c>
      <c r="C2810" s="4" t="s">
        <v>279</v>
      </c>
      <c r="D2810" s="4">
        <v>1</v>
      </c>
      <c r="E2810" s="15">
        <v>414412.66</v>
      </c>
      <c r="F2810" s="19">
        <v>1</v>
      </c>
      <c r="G2810" s="20">
        <v>0</v>
      </c>
      <c r="H2810" s="4">
        <v>72.7</v>
      </c>
      <c r="I2810" s="4">
        <v>4</v>
      </c>
      <c r="J2810" s="4">
        <v>0</v>
      </c>
      <c r="K2810" s="21">
        <v>0.89570000000000005</v>
      </c>
      <c r="L2810" s="21">
        <v>0.1036</v>
      </c>
      <c r="M2810" s="4">
        <v>1</v>
      </c>
      <c r="N2810" s="4">
        <v>1</v>
      </c>
      <c r="O2810" s="4">
        <v>113.7</v>
      </c>
      <c r="P2810" s="4">
        <v>77.599999999999994</v>
      </c>
      <c r="Q2810" s="15">
        <v>134253.99</v>
      </c>
      <c r="R2810" s="15">
        <v>27220.42</v>
      </c>
      <c r="S2810" s="15">
        <v>12881.73</v>
      </c>
      <c r="T2810" s="15">
        <v>445606.40000000002</v>
      </c>
      <c r="U2810" s="22">
        <f t="shared" si="215"/>
        <v>563005.34</v>
      </c>
      <c r="V2810" s="23">
        <f t="shared" si="216"/>
        <v>-0.26345882823945066</v>
      </c>
      <c r="W2810" s="24">
        <f>Parametros!$B$4*H2810+Parametros!$B$5*K2810*100+Parametros!$B$6*P2810+Parametros!$B$7*(1-L2810)*100</f>
        <v>81.281999999999996</v>
      </c>
      <c r="X2810" s="16">
        <f>INDEX('Tasa Referencia'!$B$2:$B$37,MATCH(B2810,'Tasa Referencia'!$A$2:$A$37,0))</f>
        <v>0.1125</v>
      </c>
      <c r="Y2810" s="16">
        <f>INDEX('Catalogo Proveedores'!$N$2:$N$101,MATCH(A2810,'Catalogo Proveedores'!$A$2:$A$101,0))</f>
        <v>4.48E-2</v>
      </c>
      <c r="Z2810" s="14">
        <v>-8.8000000000000003E-4</v>
      </c>
      <c r="AA2810" s="16">
        <f t="shared" si="217"/>
        <v>0.15642</v>
      </c>
      <c r="AB2810" s="25">
        <f t="shared" si="218"/>
        <v>1.218438427759061E-2</v>
      </c>
      <c r="AC2810" s="23">
        <f t="shared" si="219"/>
        <v>-0.27564321251704127</v>
      </c>
    </row>
    <row r="2811" spans="1:29" x14ac:dyDescent="0.3">
      <c r="A2811" s="4" t="s">
        <v>233</v>
      </c>
      <c r="B2811" s="18">
        <v>44958</v>
      </c>
      <c r="C2811" s="4" t="s">
        <v>279</v>
      </c>
      <c r="D2811" s="4">
        <v>2</v>
      </c>
      <c r="E2811" s="15">
        <v>486156.3</v>
      </c>
      <c r="F2811" s="19">
        <v>1.0646</v>
      </c>
      <c r="G2811" s="20">
        <v>6.4600000000000005E-2</v>
      </c>
      <c r="H2811" s="4">
        <v>71.7</v>
      </c>
      <c r="I2811" s="4">
        <v>5</v>
      </c>
      <c r="J2811" s="4">
        <v>1</v>
      </c>
      <c r="K2811" s="21">
        <v>0.87529999999999997</v>
      </c>
      <c r="L2811" s="21">
        <v>0.1575</v>
      </c>
      <c r="M2811" s="4">
        <v>0</v>
      </c>
      <c r="N2811" s="4">
        <v>0</v>
      </c>
      <c r="O2811" s="4">
        <v>0</v>
      </c>
      <c r="P2811" s="4">
        <v>67.099999999999994</v>
      </c>
      <c r="Q2811" s="15">
        <v>0</v>
      </c>
      <c r="R2811" s="15">
        <v>30425.3</v>
      </c>
      <c r="S2811" s="15">
        <v>23945.599999999999</v>
      </c>
      <c r="T2811" s="15">
        <v>512765.98</v>
      </c>
      <c r="U2811" s="22">
        <f t="shared" si="215"/>
        <v>492636</v>
      </c>
      <c r="V2811" s="23">
        <f t="shared" si="216"/>
        <v>3.9257635617713914E-2</v>
      </c>
      <c r="W2811" s="24">
        <f>Parametros!$B$4*H2811+Parametros!$B$5*K2811*100+Parametros!$B$6*P2811+Parametros!$B$7*(1-L2811)*100</f>
        <v>77.411500000000004</v>
      </c>
      <c r="X2811" s="16">
        <f>INDEX('Tasa Referencia'!$B$2:$B$37,MATCH(B2811,'Tasa Referencia'!$A$2:$A$37,0))</f>
        <v>0.11409999999999999</v>
      </c>
      <c r="Y2811" s="16">
        <f>INDEX('Catalogo Proveedores'!$N$2:$N$101,MATCH(A2811,'Catalogo Proveedores'!$A$2:$A$101,0))</f>
        <v>4.48E-2</v>
      </c>
      <c r="Z2811" s="14">
        <v>1.7700000000000001E-3</v>
      </c>
      <c r="AA2811" s="16">
        <f t="shared" si="217"/>
        <v>0.16066999999999998</v>
      </c>
      <c r="AB2811" s="25">
        <f t="shared" si="218"/>
        <v>1.2493856219583321E-2</v>
      </c>
      <c r="AC2811" s="23">
        <f t="shared" si="219"/>
        <v>2.6763779398130592E-2</v>
      </c>
    </row>
    <row r="2812" spans="1:29" x14ac:dyDescent="0.3">
      <c r="A2812" s="4" t="s">
        <v>233</v>
      </c>
      <c r="B2812" s="18">
        <v>44986</v>
      </c>
      <c r="C2812" s="4" t="s">
        <v>279</v>
      </c>
      <c r="D2812" s="4">
        <v>3</v>
      </c>
      <c r="E2812" s="15">
        <v>463073.46</v>
      </c>
      <c r="F2812" s="19">
        <v>1.0646</v>
      </c>
      <c r="G2812" s="20">
        <v>0</v>
      </c>
      <c r="H2812" s="4">
        <v>71.099999999999994</v>
      </c>
      <c r="I2812" s="4">
        <v>7</v>
      </c>
      <c r="J2812" s="4">
        <v>1</v>
      </c>
      <c r="K2812" s="21">
        <v>0.86350000000000005</v>
      </c>
      <c r="L2812" s="21">
        <v>9.9299999999999999E-2</v>
      </c>
      <c r="M2812" s="4">
        <v>0</v>
      </c>
      <c r="N2812" s="4">
        <v>1</v>
      </c>
      <c r="O2812" s="4">
        <v>4</v>
      </c>
      <c r="P2812" s="4">
        <v>73.2</v>
      </c>
      <c r="Q2812" s="15">
        <v>7991.84</v>
      </c>
      <c r="R2812" s="15">
        <v>27810.05</v>
      </c>
      <c r="S2812" s="15">
        <v>14714.71</v>
      </c>
      <c r="T2812" s="15">
        <v>493213.34</v>
      </c>
      <c r="U2812" s="22">
        <f t="shared" si="215"/>
        <v>484160.64</v>
      </c>
      <c r="V2812" s="23">
        <f t="shared" si="216"/>
        <v>1.8354531935409556E-2</v>
      </c>
      <c r="W2812" s="24">
        <f>Parametros!$B$4*H2812+Parametros!$B$5*K2812*100+Parametros!$B$6*P2812+Parametros!$B$7*(1-L2812)*100</f>
        <v>78.940500000000014</v>
      </c>
      <c r="X2812" s="16">
        <f>INDEX('Tasa Referencia'!$B$2:$B$37,MATCH(B2812,'Tasa Referencia'!$A$2:$A$37,0))</f>
        <v>0.114</v>
      </c>
      <c r="Y2812" s="16">
        <f>INDEX('Catalogo Proveedores'!$N$2:$N$101,MATCH(A2812,'Catalogo Proveedores'!$A$2:$A$101,0))</f>
        <v>4.48E-2</v>
      </c>
      <c r="Z2812" s="14">
        <v>1.8799999999999999E-3</v>
      </c>
      <c r="AA2812" s="16">
        <f t="shared" si="217"/>
        <v>0.16067999999999999</v>
      </c>
      <c r="AB2812" s="25">
        <f t="shared" si="218"/>
        <v>1.249458316311447E-2</v>
      </c>
      <c r="AC2812" s="23">
        <f t="shared" si="219"/>
        <v>5.8599487722950858E-3</v>
      </c>
    </row>
    <row r="2813" spans="1:29" x14ac:dyDescent="0.3">
      <c r="A2813" s="4" t="s">
        <v>233</v>
      </c>
      <c r="B2813" s="18">
        <v>45017</v>
      </c>
      <c r="C2813" s="4" t="s">
        <v>279</v>
      </c>
      <c r="D2813" s="4">
        <v>4</v>
      </c>
      <c r="E2813" s="15">
        <v>475484.33</v>
      </c>
      <c r="F2813" s="19">
        <v>1.0646</v>
      </c>
      <c r="G2813" s="20">
        <v>0</v>
      </c>
      <c r="H2813" s="4">
        <v>67.7</v>
      </c>
      <c r="I2813" s="4">
        <v>5</v>
      </c>
      <c r="J2813" s="4">
        <v>1</v>
      </c>
      <c r="K2813" s="21">
        <v>0.89059999999999995</v>
      </c>
      <c r="L2813" s="21">
        <v>0.1905</v>
      </c>
      <c r="M2813" s="4">
        <v>0</v>
      </c>
      <c r="N2813" s="4">
        <v>0</v>
      </c>
      <c r="O2813" s="4">
        <v>0</v>
      </c>
      <c r="P2813" s="4">
        <v>71.3</v>
      </c>
      <c r="Q2813" s="15">
        <v>0</v>
      </c>
      <c r="R2813" s="15">
        <v>60820.89</v>
      </c>
      <c r="S2813" s="15">
        <v>28127.02</v>
      </c>
      <c r="T2813" s="15">
        <v>502288.88</v>
      </c>
      <c r="U2813" s="22">
        <f t="shared" si="215"/>
        <v>508178.19999999995</v>
      </c>
      <c r="V2813" s="23">
        <f t="shared" si="216"/>
        <v>-1.1724965920009912E-2</v>
      </c>
      <c r="W2813" s="24">
        <f>Parametros!$B$4*H2813+Parametros!$B$5*K2813*100+Parametros!$B$6*P2813+Parametros!$B$7*(1-L2813)*100</f>
        <v>76.8155</v>
      </c>
      <c r="X2813" s="16">
        <f>INDEX('Tasa Referencia'!$B$2:$B$37,MATCH(B2813,'Tasa Referencia'!$A$2:$A$37,0))</f>
        <v>0.1119</v>
      </c>
      <c r="Y2813" s="16">
        <f>INDEX('Catalogo Proveedores'!$N$2:$N$101,MATCH(A2813,'Catalogo Proveedores'!$A$2:$A$101,0))</f>
        <v>4.48E-2</v>
      </c>
      <c r="Z2813" s="14">
        <v>1.2199999999999999E-3</v>
      </c>
      <c r="AA2813" s="16">
        <f t="shared" si="217"/>
        <v>0.15792</v>
      </c>
      <c r="AB2813" s="25">
        <f t="shared" si="218"/>
        <v>1.2293728539579218E-2</v>
      </c>
      <c r="AC2813" s="23">
        <f t="shared" si="219"/>
        <v>-2.4018694459589131E-2</v>
      </c>
    </row>
    <row r="2814" spans="1:29" x14ac:dyDescent="0.3">
      <c r="A2814" s="4" t="s">
        <v>233</v>
      </c>
      <c r="B2814" s="18">
        <v>45047</v>
      </c>
      <c r="C2814" s="4" t="s">
        <v>279</v>
      </c>
      <c r="D2814" s="4">
        <v>5</v>
      </c>
      <c r="E2814" s="15">
        <v>496427.58</v>
      </c>
      <c r="F2814" s="19">
        <v>1.0646</v>
      </c>
      <c r="G2814" s="20">
        <v>0</v>
      </c>
      <c r="H2814" s="4">
        <v>67.5</v>
      </c>
      <c r="I2814" s="4">
        <v>6</v>
      </c>
      <c r="J2814" s="4">
        <v>1</v>
      </c>
      <c r="K2814" s="21">
        <v>0.88419999999999999</v>
      </c>
      <c r="L2814" s="21">
        <v>0.14430000000000001</v>
      </c>
      <c r="M2814" s="4">
        <v>0</v>
      </c>
      <c r="N2814" s="4">
        <v>0</v>
      </c>
      <c r="O2814" s="4">
        <v>0</v>
      </c>
      <c r="P2814" s="4">
        <v>67.3</v>
      </c>
      <c r="Q2814" s="15">
        <v>0</v>
      </c>
      <c r="R2814" s="15">
        <v>32256.41</v>
      </c>
      <c r="S2814" s="15">
        <v>22477.77</v>
      </c>
      <c r="T2814" s="15">
        <v>533969.91</v>
      </c>
      <c r="U2814" s="22">
        <f t="shared" si="215"/>
        <v>506206.22</v>
      </c>
      <c r="V2814" s="23">
        <f t="shared" si="216"/>
        <v>5.199485866160522E-2</v>
      </c>
      <c r="W2814" s="24">
        <f>Parametros!$B$4*H2814+Parametros!$B$5*K2814*100+Parametros!$B$6*P2814+Parametros!$B$7*(1-L2814)*100</f>
        <v>76.4465</v>
      </c>
      <c r="X2814" s="16">
        <f>INDEX('Tasa Referencia'!$B$2:$B$37,MATCH(B2814,'Tasa Referencia'!$A$2:$A$37,0))</f>
        <v>0.11210000000000001</v>
      </c>
      <c r="Y2814" s="16">
        <f>INDEX('Catalogo Proveedores'!$N$2:$N$101,MATCH(A2814,'Catalogo Proveedores'!$A$2:$A$101,0))</f>
        <v>4.48E-2</v>
      </c>
      <c r="Z2814" s="14">
        <v>1.3699999999999999E-3</v>
      </c>
      <c r="AA2814" s="16">
        <f t="shared" si="217"/>
        <v>0.15827000000000002</v>
      </c>
      <c r="AB2814" s="25">
        <f t="shared" si="218"/>
        <v>1.2319223516911837E-2</v>
      </c>
      <c r="AC2814" s="23">
        <f t="shared" si="219"/>
        <v>3.9675635144693383E-2</v>
      </c>
    </row>
    <row r="2815" spans="1:29" x14ac:dyDescent="0.3">
      <c r="A2815" s="4" t="s">
        <v>233</v>
      </c>
      <c r="B2815" s="18">
        <v>45078</v>
      </c>
      <c r="C2815" s="4" t="s">
        <v>279</v>
      </c>
      <c r="D2815" s="4">
        <v>6</v>
      </c>
      <c r="E2815" s="15">
        <v>516783.66</v>
      </c>
      <c r="F2815" s="19">
        <v>1.0646</v>
      </c>
      <c r="G2815" s="20">
        <v>0</v>
      </c>
      <c r="H2815" s="4">
        <v>70.400000000000006</v>
      </c>
      <c r="I2815" s="4">
        <v>6</v>
      </c>
      <c r="J2815" s="4">
        <v>1</v>
      </c>
      <c r="K2815" s="21">
        <v>0.8649</v>
      </c>
      <c r="L2815" s="21">
        <v>0.12520000000000001</v>
      </c>
      <c r="M2815" s="4">
        <v>0</v>
      </c>
      <c r="N2815" s="4">
        <v>0</v>
      </c>
      <c r="O2815" s="4">
        <v>0</v>
      </c>
      <c r="P2815" s="4">
        <v>72</v>
      </c>
      <c r="Q2815" s="15">
        <v>0</v>
      </c>
      <c r="R2815" s="15">
        <v>37446.800000000003</v>
      </c>
      <c r="S2815" s="15">
        <v>20446.43</v>
      </c>
      <c r="T2815" s="15">
        <v>535818.62</v>
      </c>
      <c r="U2815" s="22">
        <f t="shared" si="215"/>
        <v>533784.02999999991</v>
      </c>
      <c r="V2815" s="23">
        <f t="shared" si="216"/>
        <v>3.7971618082254847E-3</v>
      </c>
      <c r="W2815" s="24">
        <f>Parametros!$B$4*H2815+Parametros!$B$5*K2815*100+Parametros!$B$6*P2815+Parametros!$B$7*(1-L2815)*100</f>
        <v>78.109000000000009</v>
      </c>
      <c r="X2815" s="16">
        <f>INDEX('Tasa Referencia'!$B$2:$B$37,MATCH(B2815,'Tasa Referencia'!$A$2:$A$37,0))</f>
        <v>0.1119</v>
      </c>
      <c r="Y2815" s="16">
        <f>INDEX('Catalogo Proveedores'!$N$2:$N$101,MATCH(A2815,'Catalogo Proveedores'!$A$2:$A$101,0))</f>
        <v>4.48E-2</v>
      </c>
      <c r="Z2815" s="14">
        <v>1.6999999999999999E-3</v>
      </c>
      <c r="AA2815" s="16">
        <f t="shared" si="217"/>
        <v>0.15840000000000001</v>
      </c>
      <c r="AB2815" s="25">
        <f t="shared" si="218"/>
        <v>1.2328691281317861E-2</v>
      </c>
      <c r="AC2815" s="23">
        <f t="shared" si="219"/>
        <v>-8.5315294730923755E-3</v>
      </c>
    </row>
    <row r="2816" spans="1:29" x14ac:dyDescent="0.3">
      <c r="A2816" s="4" t="s">
        <v>233</v>
      </c>
      <c r="B2816" s="18">
        <v>45108</v>
      </c>
      <c r="C2816" s="4" t="s">
        <v>279</v>
      </c>
      <c r="D2816" s="4">
        <v>7</v>
      </c>
      <c r="E2816" s="15">
        <v>478747.61</v>
      </c>
      <c r="F2816" s="19">
        <v>1.0646</v>
      </c>
      <c r="G2816" s="20">
        <v>0</v>
      </c>
      <c r="H2816" s="4">
        <v>74.5</v>
      </c>
      <c r="I2816" s="4">
        <v>6</v>
      </c>
      <c r="J2816" s="4">
        <v>0</v>
      </c>
      <c r="K2816" s="21">
        <v>0.93089999999999995</v>
      </c>
      <c r="L2816" s="21">
        <v>0.10440000000000001</v>
      </c>
      <c r="M2816" s="4">
        <v>0</v>
      </c>
      <c r="N2816" s="4">
        <v>0</v>
      </c>
      <c r="O2816" s="4">
        <v>0</v>
      </c>
      <c r="P2816" s="4">
        <v>70.8</v>
      </c>
      <c r="Q2816" s="15">
        <v>0</v>
      </c>
      <c r="R2816" s="15">
        <v>23745.53</v>
      </c>
      <c r="S2816" s="15">
        <v>14990.07</v>
      </c>
      <c r="T2816" s="15">
        <v>513404.5</v>
      </c>
      <c r="U2816" s="22">
        <f t="shared" si="215"/>
        <v>487503.07</v>
      </c>
      <c r="V2816" s="23">
        <f t="shared" si="216"/>
        <v>5.0450336917576673E-2</v>
      </c>
      <c r="W2816" s="24">
        <f>Parametros!$B$4*H2816+Parametros!$B$5*K2816*100+Parametros!$B$6*P2816+Parametros!$B$7*(1-L2816)*100</f>
        <v>81.595999999999989</v>
      </c>
      <c r="X2816" s="16">
        <f>INDEX('Tasa Referencia'!$B$2:$B$37,MATCH(B2816,'Tasa Referencia'!$A$2:$A$37,0))</f>
        <v>0.1132</v>
      </c>
      <c r="Y2816" s="16">
        <f>INDEX('Catalogo Proveedores'!$N$2:$N$101,MATCH(A2816,'Catalogo Proveedores'!$A$2:$A$101,0))</f>
        <v>4.48E-2</v>
      </c>
      <c r="Z2816" s="14">
        <v>3.8000000000000002E-4</v>
      </c>
      <c r="AA2816" s="16">
        <f t="shared" si="217"/>
        <v>0.15837999999999999</v>
      </c>
      <c r="AB2816" s="25">
        <f t="shared" si="218"/>
        <v>1.2327234765574735E-2</v>
      </c>
      <c r="AC2816" s="23">
        <f t="shared" si="219"/>
        <v>3.8123102152001938E-2</v>
      </c>
    </row>
    <row r="2817" spans="1:29" x14ac:dyDescent="0.3">
      <c r="A2817" s="4" t="s">
        <v>233</v>
      </c>
      <c r="B2817" s="18">
        <v>45139</v>
      </c>
      <c r="C2817" s="4" t="s">
        <v>279</v>
      </c>
      <c r="D2817" s="4">
        <v>8</v>
      </c>
      <c r="E2817" s="15">
        <v>483925.6</v>
      </c>
      <c r="F2817" s="19">
        <v>1.0646</v>
      </c>
      <c r="G2817" s="20">
        <v>0</v>
      </c>
      <c r="H2817" s="4">
        <v>74.099999999999994</v>
      </c>
      <c r="I2817" s="4">
        <v>8</v>
      </c>
      <c r="J2817" s="4">
        <v>1</v>
      </c>
      <c r="K2817" s="21">
        <v>0.87690000000000001</v>
      </c>
      <c r="L2817" s="21">
        <v>0.12839999999999999</v>
      </c>
      <c r="M2817" s="4">
        <v>1</v>
      </c>
      <c r="N2817" s="4">
        <v>0</v>
      </c>
      <c r="O2817" s="4">
        <v>0</v>
      </c>
      <c r="P2817" s="4">
        <v>73.400000000000006</v>
      </c>
      <c r="Q2817" s="15">
        <v>3787.03</v>
      </c>
      <c r="R2817" s="15">
        <v>22692.89</v>
      </c>
      <c r="S2817" s="15">
        <v>19613.98</v>
      </c>
      <c r="T2817" s="15">
        <v>509416.01</v>
      </c>
      <c r="U2817" s="22">
        <f t="shared" si="215"/>
        <v>490791.54000000004</v>
      </c>
      <c r="V2817" s="23">
        <f t="shared" si="216"/>
        <v>3.6560433190939504E-2</v>
      </c>
      <c r="W2817" s="24">
        <f>Parametros!$B$4*H2817+Parametros!$B$5*K2817*100+Parametros!$B$6*P2817+Parametros!$B$7*(1-L2817)*100</f>
        <v>79.995999999999995</v>
      </c>
      <c r="X2817" s="16">
        <f>INDEX('Tasa Referencia'!$B$2:$B$37,MATCH(B2817,'Tasa Referencia'!$A$2:$A$37,0))</f>
        <v>0.1124</v>
      </c>
      <c r="Y2817" s="16">
        <f>INDEX('Catalogo Proveedores'!$N$2:$N$101,MATCH(A2817,'Catalogo Proveedores'!$A$2:$A$101,0))</f>
        <v>4.48E-2</v>
      </c>
      <c r="Z2817" s="14">
        <v>-7.3999999999999999E-4</v>
      </c>
      <c r="AA2817" s="16">
        <f t="shared" si="217"/>
        <v>0.15646000000000002</v>
      </c>
      <c r="AB2817" s="25">
        <f t="shared" si="218"/>
        <v>1.2187301811410256E-2</v>
      </c>
      <c r="AC2817" s="23">
        <f t="shared" si="219"/>
        <v>2.4373131379529248E-2</v>
      </c>
    </row>
    <row r="2818" spans="1:29" x14ac:dyDescent="0.3">
      <c r="A2818" s="4" t="s">
        <v>233</v>
      </c>
      <c r="B2818" s="18">
        <v>45170</v>
      </c>
      <c r="C2818" s="4" t="s">
        <v>279</v>
      </c>
      <c r="D2818" s="4">
        <v>9</v>
      </c>
      <c r="E2818" s="15">
        <v>466759.6</v>
      </c>
      <c r="F2818" s="19">
        <v>1.0646</v>
      </c>
      <c r="G2818" s="20">
        <v>0</v>
      </c>
      <c r="H2818" s="4">
        <v>72.5</v>
      </c>
      <c r="I2818" s="4">
        <v>5</v>
      </c>
      <c r="J2818" s="4">
        <v>0</v>
      </c>
      <c r="K2818" s="21">
        <v>0.91800000000000004</v>
      </c>
      <c r="L2818" s="21">
        <v>8.5800000000000001E-2</v>
      </c>
      <c r="M2818" s="4">
        <v>2</v>
      </c>
      <c r="N2818" s="4">
        <v>0</v>
      </c>
      <c r="O2818" s="4">
        <v>0</v>
      </c>
      <c r="P2818" s="4">
        <v>80.5</v>
      </c>
      <c r="Q2818" s="15">
        <v>3138.16</v>
      </c>
      <c r="R2818" s="15">
        <v>25777.39</v>
      </c>
      <c r="S2818" s="15">
        <v>12009.33</v>
      </c>
      <c r="T2818" s="15">
        <v>494471.51</v>
      </c>
      <c r="U2818" s="22">
        <f t="shared" ref="U2818:U2881" si="220">E2818+Q2818+R2818-S2818</f>
        <v>483665.81999999995</v>
      </c>
      <c r="V2818" s="23">
        <f t="shared" ref="V2818:V2881" si="221">IF(T2818=0,0,(T2818-U2818)/T2818)</f>
        <v>2.1853008275441514E-2</v>
      </c>
      <c r="W2818" s="24">
        <f>Parametros!$B$4*H2818+Parametros!$B$5*K2818*100+Parametros!$B$6*P2818+Parametros!$B$7*(1-L2818)*100</f>
        <v>82.728000000000009</v>
      </c>
      <c r="X2818" s="16">
        <f>INDEX('Tasa Referencia'!$B$2:$B$37,MATCH(B2818,'Tasa Referencia'!$A$2:$A$37,0))</f>
        <v>0.1134</v>
      </c>
      <c r="Y2818" s="16">
        <f>INDEX('Catalogo Proveedores'!$N$2:$N$101,MATCH(A2818,'Catalogo Proveedores'!$A$2:$A$101,0))</f>
        <v>4.48E-2</v>
      </c>
      <c r="Z2818" s="14">
        <v>-9.7000000000000005E-4</v>
      </c>
      <c r="AA2818" s="16">
        <f t="shared" ref="AA2818:AA2881" si="222">X2818+Y2818+Z2818</f>
        <v>0.15723000000000001</v>
      </c>
      <c r="AB2818" s="25">
        <f t="shared" ref="AB2818:AB2881" si="223">(1+AA2818)^(1/12)-1</f>
        <v>1.2243446315543194E-2</v>
      </c>
      <c r="AC2818" s="23">
        <f t="shared" ref="AC2818:AC2881" si="224">V2818-AB2818</f>
        <v>9.6095619598983197E-3</v>
      </c>
    </row>
    <row r="2819" spans="1:29" x14ac:dyDescent="0.3">
      <c r="A2819" s="4" t="s">
        <v>233</v>
      </c>
      <c r="B2819" s="18">
        <v>45200</v>
      </c>
      <c r="C2819" s="4" t="s">
        <v>279</v>
      </c>
      <c r="D2819" s="4">
        <v>10</v>
      </c>
      <c r="E2819" s="15">
        <v>475746.56</v>
      </c>
      <c r="F2819" s="19">
        <v>1.0646</v>
      </c>
      <c r="G2819" s="20">
        <v>0</v>
      </c>
      <c r="H2819" s="4">
        <v>73.5</v>
      </c>
      <c r="I2819" s="4">
        <v>6</v>
      </c>
      <c r="J2819" s="4">
        <v>1</v>
      </c>
      <c r="K2819" s="21">
        <v>0.88270000000000004</v>
      </c>
      <c r="L2819" s="21">
        <v>7.9399999999999998E-2</v>
      </c>
      <c r="M2819" s="4">
        <v>0</v>
      </c>
      <c r="N2819" s="4">
        <v>0</v>
      </c>
      <c r="O2819" s="4">
        <v>0</v>
      </c>
      <c r="P2819" s="4">
        <v>71.2</v>
      </c>
      <c r="Q2819" s="15">
        <v>0</v>
      </c>
      <c r="R2819" s="15">
        <v>18709.88</v>
      </c>
      <c r="S2819" s="15">
        <v>12285</v>
      </c>
      <c r="T2819" s="15">
        <v>520291.42</v>
      </c>
      <c r="U2819" s="22">
        <f t="shared" si="220"/>
        <v>482171.44</v>
      </c>
      <c r="V2819" s="23">
        <f t="shared" si="221"/>
        <v>7.3266593556357285E-2</v>
      </c>
      <c r="W2819" s="24">
        <f>Parametros!$B$4*H2819+Parametros!$B$5*K2819*100+Parametros!$B$6*P2819+Parametros!$B$7*(1-L2819)*100</f>
        <v>80.254999999999995</v>
      </c>
      <c r="X2819" s="16">
        <f>INDEX('Tasa Referencia'!$B$2:$B$37,MATCH(B2819,'Tasa Referencia'!$A$2:$A$37,0))</f>
        <v>0.1103</v>
      </c>
      <c r="Y2819" s="16">
        <f>INDEX('Catalogo Proveedores'!$N$2:$N$101,MATCH(A2819,'Catalogo Proveedores'!$A$2:$A$101,0))</f>
        <v>4.48E-2</v>
      </c>
      <c r="Z2819" s="14">
        <v>2.0000000000000001E-4</v>
      </c>
      <c r="AA2819" s="16">
        <f t="shared" si="222"/>
        <v>0.15529999999999999</v>
      </c>
      <c r="AB2819" s="25">
        <f t="shared" si="223"/>
        <v>1.2102655750022784E-2</v>
      </c>
      <c r="AC2819" s="23">
        <f t="shared" si="224"/>
        <v>6.1163937806334501E-2</v>
      </c>
    </row>
    <row r="2820" spans="1:29" x14ac:dyDescent="0.3">
      <c r="A2820" s="4" t="s">
        <v>233</v>
      </c>
      <c r="B2820" s="18">
        <v>45231</v>
      </c>
      <c r="C2820" s="4" t="s">
        <v>279</v>
      </c>
      <c r="D2820" s="4">
        <v>11</v>
      </c>
      <c r="E2820" s="15">
        <v>453141.22</v>
      </c>
      <c r="F2820" s="19">
        <v>1.0646</v>
      </c>
      <c r="G2820" s="20">
        <v>0</v>
      </c>
      <c r="H2820" s="4">
        <v>74.900000000000006</v>
      </c>
      <c r="I2820" s="4">
        <v>5</v>
      </c>
      <c r="J2820" s="4">
        <v>1</v>
      </c>
      <c r="K2820" s="21">
        <v>0.87190000000000001</v>
      </c>
      <c r="L2820" s="21">
        <v>0.11360000000000001</v>
      </c>
      <c r="M2820" s="4">
        <v>0</v>
      </c>
      <c r="N2820" s="4">
        <v>0</v>
      </c>
      <c r="O2820" s="4">
        <v>0</v>
      </c>
      <c r="P2820" s="4">
        <v>76.7</v>
      </c>
      <c r="Q2820" s="15">
        <v>0</v>
      </c>
      <c r="R2820" s="15">
        <v>19809.97</v>
      </c>
      <c r="S2820" s="15">
        <v>16350.92</v>
      </c>
      <c r="T2820" s="15">
        <v>501249.47</v>
      </c>
      <c r="U2820" s="22">
        <f t="shared" si="220"/>
        <v>456600.26999999996</v>
      </c>
      <c r="V2820" s="23">
        <f t="shared" si="221"/>
        <v>8.907580490808302E-2</v>
      </c>
      <c r="W2820" s="24">
        <f>Parametros!$B$4*H2820+Parametros!$B$5*K2820*100+Parametros!$B$6*P2820+Parametros!$B$7*(1-L2820)*100</f>
        <v>81.00800000000001</v>
      </c>
      <c r="X2820" s="16">
        <f>INDEX('Tasa Referencia'!$B$2:$B$37,MATCH(B2820,'Tasa Referencia'!$A$2:$A$37,0))</f>
        <v>0.1144</v>
      </c>
      <c r="Y2820" s="16">
        <f>INDEX('Catalogo Proveedores'!$N$2:$N$101,MATCH(A2820,'Catalogo Proveedores'!$A$2:$A$101,0))</f>
        <v>4.48E-2</v>
      </c>
      <c r="Z2820" s="14">
        <v>1.6900000000000001E-3</v>
      </c>
      <c r="AA2820" s="16">
        <f t="shared" si="222"/>
        <v>0.16089000000000001</v>
      </c>
      <c r="AB2820" s="25">
        <f t="shared" si="223"/>
        <v>1.2509847651213102E-2</v>
      </c>
      <c r="AC2820" s="23">
        <f t="shared" si="224"/>
        <v>7.6565957256869918E-2</v>
      </c>
    </row>
    <row r="2821" spans="1:29" x14ac:dyDescent="0.3">
      <c r="A2821" s="4" t="s">
        <v>233</v>
      </c>
      <c r="B2821" s="18">
        <v>45261</v>
      </c>
      <c r="C2821" s="4" t="s">
        <v>279</v>
      </c>
      <c r="D2821" s="4">
        <v>12</v>
      </c>
      <c r="E2821" s="15">
        <v>439329.2</v>
      </c>
      <c r="F2821" s="19">
        <v>1.0646</v>
      </c>
      <c r="G2821" s="20">
        <v>0</v>
      </c>
      <c r="H2821" s="4">
        <v>73.400000000000006</v>
      </c>
      <c r="I2821" s="4">
        <v>4</v>
      </c>
      <c r="J2821" s="4">
        <v>0</v>
      </c>
      <c r="K2821" s="21">
        <v>0.92420000000000002</v>
      </c>
      <c r="L2821" s="21">
        <v>6.5600000000000006E-2</v>
      </c>
      <c r="M2821" s="4">
        <v>2</v>
      </c>
      <c r="N2821" s="4">
        <v>0</v>
      </c>
      <c r="O2821" s="4">
        <v>0</v>
      </c>
      <c r="P2821" s="4">
        <v>71.7</v>
      </c>
      <c r="Q2821" s="15">
        <v>5812.49</v>
      </c>
      <c r="R2821" s="15">
        <v>15763.89</v>
      </c>
      <c r="S2821" s="15">
        <v>8652</v>
      </c>
      <c r="T2821" s="15">
        <v>467494.58</v>
      </c>
      <c r="U2821" s="22">
        <f t="shared" si="220"/>
        <v>452253.58</v>
      </c>
      <c r="V2821" s="23">
        <f t="shared" si="221"/>
        <v>3.260144748630027E-2</v>
      </c>
      <c r="W2821" s="24">
        <f>Parametros!$B$4*H2821+Parametros!$B$5*K2821*100+Parametros!$B$6*P2821+Parametros!$B$7*(1-L2821)*100</f>
        <v>81.772000000000006</v>
      </c>
      <c r="X2821" s="16">
        <f>INDEX('Tasa Referencia'!$B$2:$B$37,MATCH(B2821,'Tasa Referencia'!$A$2:$A$37,0))</f>
        <v>0.1124</v>
      </c>
      <c r="Y2821" s="16">
        <f>INDEX('Catalogo Proveedores'!$N$2:$N$101,MATCH(A2821,'Catalogo Proveedores'!$A$2:$A$101,0))</f>
        <v>4.48E-2</v>
      </c>
      <c r="Z2821" s="14">
        <v>2.0400000000000001E-3</v>
      </c>
      <c r="AA2821" s="16">
        <f t="shared" si="222"/>
        <v>0.15923999999999999</v>
      </c>
      <c r="AB2821" s="25">
        <f t="shared" si="223"/>
        <v>1.2389844136654338E-2</v>
      </c>
      <c r="AC2821" s="23">
        <f t="shared" si="224"/>
        <v>2.0211603349645932E-2</v>
      </c>
    </row>
    <row r="2822" spans="1:29" x14ac:dyDescent="0.3">
      <c r="A2822" s="4" t="s">
        <v>233</v>
      </c>
      <c r="B2822" s="18">
        <v>45292</v>
      </c>
      <c r="C2822" s="4" t="s">
        <v>281</v>
      </c>
      <c r="D2822" s="4">
        <v>1</v>
      </c>
      <c r="E2822" s="15">
        <v>467950.15</v>
      </c>
      <c r="F2822" s="19">
        <v>1.0646</v>
      </c>
      <c r="G2822" s="20">
        <v>0</v>
      </c>
      <c r="H2822" s="4">
        <v>74.8</v>
      </c>
      <c r="I2822" s="4">
        <v>6</v>
      </c>
      <c r="J2822" s="4">
        <v>1</v>
      </c>
      <c r="K2822" s="21">
        <v>0.82</v>
      </c>
      <c r="L2822" s="21">
        <v>0.1225</v>
      </c>
      <c r="M2822" s="4">
        <v>1</v>
      </c>
      <c r="N2822" s="4">
        <v>1</v>
      </c>
      <c r="O2822" s="4">
        <v>6.1</v>
      </c>
      <c r="P2822" s="4">
        <v>71.900000000000006</v>
      </c>
      <c r="Q2822" s="15">
        <v>13724.49</v>
      </c>
      <c r="R2822" s="15">
        <v>17399.82</v>
      </c>
      <c r="S2822" s="15">
        <v>18130.66</v>
      </c>
      <c r="T2822" s="15">
        <v>484147.48</v>
      </c>
      <c r="U2822" s="22">
        <f t="shared" si="220"/>
        <v>480943.80000000005</v>
      </c>
      <c r="V2822" s="23">
        <f t="shared" si="221"/>
        <v>6.6171572348160002E-3</v>
      </c>
      <c r="W2822" s="24">
        <f>Parametros!$B$4*H2822+Parametros!$B$5*K2822*100+Parametros!$B$6*P2822+Parametros!$B$7*(1-L2822)*100</f>
        <v>78.322499999999991</v>
      </c>
      <c r="X2822" s="16">
        <f>INDEX('Tasa Referencia'!$B$2:$B$37,MATCH(B2822,'Tasa Referencia'!$A$2:$A$37,0))</f>
        <v>0.1133</v>
      </c>
      <c r="Y2822" s="16">
        <f>INDEX('Catalogo Proveedores'!$N$2:$N$101,MATCH(A2822,'Catalogo Proveedores'!$A$2:$A$101,0))</f>
        <v>4.48E-2</v>
      </c>
      <c r="Z2822" s="14">
        <v>2.4099999999999998E-3</v>
      </c>
      <c r="AA2822" s="16">
        <f t="shared" si="222"/>
        <v>0.16050999999999999</v>
      </c>
      <c r="AB2822" s="25">
        <f t="shared" si="223"/>
        <v>1.2482224342212023E-2</v>
      </c>
      <c r="AC2822" s="23">
        <f t="shared" si="224"/>
        <v>-5.8650671073960225E-3</v>
      </c>
    </row>
    <row r="2823" spans="1:29" x14ac:dyDescent="0.3">
      <c r="A2823" s="4" t="s">
        <v>233</v>
      </c>
      <c r="B2823" s="18">
        <v>45323</v>
      </c>
      <c r="C2823" s="4" t="s">
        <v>281</v>
      </c>
      <c r="D2823" s="4">
        <v>2</v>
      </c>
      <c r="E2823" s="15">
        <v>488767.44</v>
      </c>
      <c r="F2823" s="19">
        <v>1.1289</v>
      </c>
      <c r="G2823" s="20">
        <v>6.0400000000000002E-2</v>
      </c>
      <c r="H2823" s="4">
        <v>71.400000000000006</v>
      </c>
      <c r="I2823" s="4">
        <v>6</v>
      </c>
      <c r="J2823" s="4">
        <v>1</v>
      </c>
      <c r="K2823" s="21">
        <v>0.82830000000000004</v>
      </c>
      <c r="L2823" s="21">
        <v>7.0499999999999993E-2</v>
      </c>
      <c r="M2823" s="4">
        <v>2</v>
      </c>
      <c r="N2823" s="4">
        <v>1</v>
      </c>
      <c r="O2823" s="4">
        <v>40.4</v>
      </c>
      <c r="P2823" s="4">
        <v>70.3</v>
      </c>
      <c r="Q2823" s="15">
        <v>134427.56</v>
      </c>
      <c r="R2823" s="15">
        <v>18673.73</v>
      </c>
      <c r="S2823" s="15">
        <v>11310.87</v>
      </c>
      <c r="T2823" s="15">
        <v>508442.39</v>
      </c>
      <c r="U2823" s="22">
        <f t="shared" si="220"/>
        <v>630557.86</v>
      </c>
      <c r="V2823" s="23">
        <f t="shared" si="221"/>
        <v>-0.24017562737048728</v>
      </c>
      <c r="W2823" s="24">
        <f>Parametros!$B$4*H2823+Parametros!$B$5*K2823*100+Parametros!$B$6*P2823+Parametros!$B$7*(1-L2823)*100</f>
        <v>77.841499999999996</v>
      </c>
      <c r="X2823" s="16">
        <f>INDEX('Tasa Referencia'!$B$2:$B$37,MATCH(B2823,'Tasa Referencia'!$A$2:$A$37,0))</f>
        <v>0.1123</v>
      </c>
      <c r="Y2823" s="16">
        <f>INDEX('Catalogo Proveedores'!$N$2:$N$101,MATCH(A2823,'Catalogo Proveedores'!$A$2:$A$101,0))</f>
        <v>4.48E-2</v>
      </c>
      <c r="Z2823" s="14">
        <v>-3.6000000000000002E-4</v>
      </c>
      <c r="AA2823" s="16">
        <f t="shared" si="222"/>
        <v>0.15673999999999999</v>
      </c>
      <c r="AB2823" s="25">
        <f t="shared" si="223"/>
        <v>1.2207721958443551E-2</v>
      </c>
      <c r="AC2823" s="23">
        <f t="shared" si="224"/>
        <v>-0.25238334932893081</v>
      </c>
    </row>
    <row r="2824" spans="1:29" x14ac:dyDescent="0.3">
      <c r="A2824" s="4" t="s">
        <v>233</v>
      </c>
      <c r="B2824" s="18">
        <v>45352</v>
      </c>
      <c r="C2824" s="4" t="s">
        <v>281</v>
      </c>
      <c r="D2824" s="4">
        <v>3</v>
      </c>
      <c r="E2824" s="15">
        <v>492086.12</v>
      </c>
      <c r="F2824" s="19">
        <v>1.1289</v>
      </c>
      <c r="G2824" s="20">
        <v>0</v>
      </c>
      <c r="H2824" s="4">
        <v>67.400000000000006</v>
      </c>
      <c r="I2824" s="4">
        <v>5</v>
      </c>
      <c r="J2824" s="4">
        <v>0</v>
      </c>
      <c r="K2824" s="21">
        <v>0.92179999999999995</v>
      </c>
      <c r="L2824" s="21">
        <v>9.6299999999999997E-2</v>
      </c>
      <c r="M2824" s="4">
        <v>1</v>
      </c>
      <c r="N2824" s="4">
        <v>0</v>
      </c>
      <c r="O2824" s="4">
        <v>0</v>
      </c>
      <c r="P2824" s="4">
        <v>72.400000000000006</v>
      </c>
      <c r="Q2824" s="15">
        <v>5324.36</v>
      </c>
      <c r="R2824" s="15">
        <v>14788.58</v>
      </c>
      <c r="S2824" s="15">
        <v>14222.97</v>
      </c>
      <c r="T2824" s="15">
        <v>523147.79</v>
      </c>
      <c r="U2824" s="22">
        <f t="shared" si="220"/>
        <v>497976.09</v>
      </c>
      <c r="V2824" s="23">
        <f t="shared" si="221"/>
        <v>4.811584886939875E-2</v>
      </c>
      <c r="W2824" s="24">
        <f>Parametros!$B$4*H2824+Parametros!$B$5*K2824*100+Parametros!$B$6*P2824+Parametros!$B$7*(1-L2824)*100</f>
        <v>79.279499999999999</v>
      </c>
      <c r="X2824" s="16">
        <f>INDEX('Tasa Referencia'!$B$2:$B$37,MATCH(B2824,'Tasa Referencia'!$A$2:$A$37,0))</f>
        <v>0.1101</v>
      </c>
      <c r="Y2824" s="16">
        <f>INDEX('Catalogo Proveedores'!$N$2:$N$101,MATCH(A2824,'Catalogo Proveedores'!$A$2:$A$101,0))</f>
        <v>4.48E-2</v>
      </c>
      <c r="Z2824" s="14">
        <v>1.8699999999999999E-3</v>
      </c>
      <c r="AA2824" s="16">
        <f t="shared" si="222"/>
        <v>0.15677000000000002</v>
      </c>
      <c r="AB2824" s="25">
        <f t="shared" si="223"/>
        <v>1.2209909562594268E-2</v>
      </c>
      <c r="AC2824" s="23">
        <f t="shared" si="224"/>
        <v>3.5905939306804482E-2</v>
      </c>
    </row>
    <row r="2825" spans="1:29" x14ac:dyDescent="0.3">
      <c r="A2825" s="4" t="s">
        <v>233</v>
      </c>
      <c r="B2825" s="18">
        <v>45383</v>
      </c>
      <c r="C2825" s="4" t="s">
        <v>281</v>
      </c>
      <c r="D2825" s="4">
        <v>4</v>
      </c>
      <c r="E2825" s="15">
        <v>553114.05000000005</v>
      </c>
      <c r="F2825" s="19">
        <v>1.1289</v>
      </c>
      <c r="G2825" s="20">
        <v>0</v>
      </c>
      <c r="H2825" s="4">
        <v>68.900000000000006</v>
      </c>
      <c r="I2825" s="4">
        <v>5</v>
      </c>
      <c r="J2825" s="4">
        <v>1</v>
      </c>
      <c r="K2825" s="21">
        <v>0.87250000000000005</v>
      </c>
      <c r="L2825" s="21">
        <v>0.18029999999999999</v>
      </c>
      <c r="M2825" s="4">
        <v>1</v>
      </c>
      <c r="N2825" s="4">
        <v>0</v>
      </c>
      <c r="O2825" s="4">
        <v>0</v>
      </c>
      <c r="P2825" s="4">
        <v>72.2</v>
      </c>
      <c r="Q2825" s="15">
        <v>2347.1</v>
      </c>
      <c r="R2825" s="15">
        <v>62471.49</v>
      </c>
      <c r="S2825" s="15">
        <v>31018.07</v>
      </c>
      <c r="T2825" s="15">
        <v>581321.18999999994</v>
      </c>
      <c r="U2825" s="22">
        <f t="shared" si="220"/>
        <v>586914.57000000007</v>
      </c>
      <c r="V2825" s="23">
        <f t="shared" si="221"/>
        <v>-9.6218408965964616E-3</v>
      </c>
      <c r="W2825" s="24">
        <f>Parametros!$B$4*H2825+Parametros!$B$5*K2825*100+Parametros!$B$6*P2825+Parametros!$B$7*(1-L2825)*100</f>
        <v>77.025500000000008</v>
      </c>
      <c r="X2825" s="16">
        <f>INDEX('Tasa Referencia'!$B$2:$B$37,MATCH(B2825,'Tasa Referencia'!$A$2:$A$37,0))</f>
        <v>0.10920000000000001</v>
      </c>
      <c r="Y2825" s="16">
        <f>INDEX('Catalogo Proveedores'!$N$2:$N$101,MATCH(A2825,'Catalogo Proveedores'!$A$2:$A$101,0))</f>
        <v>4.48E-2</v>
      </c>
      <c r="Z2825" s="14">
        <v>-5.1700000000000001E-3</v>
      </c>
      <c r="AA2825" s="16">
        <f t="shared" si="222"/>
        <v>0.14882999999999999</v>
      </c>
      <c r="AB2825" s="25">
        <f t="shared" si="223"/>
        <v>1.1629101066280345E-2</v>
      </c>
      <c r="AC2825" s="23">
        <f t="shared" si="224"/>
        <v>-2.1250941962876808E-2</v>
      </c>
    </row>
    <row r="2826" spans="1:29" x14ac:dyDescent="0.3">
      <c r="A2826" s="4" t="s">
        <v>233</v>
      </c>
      <c r="B2826" s="18">
        <v>45413</v>
      </c>
      <c r="C2826" s="4" t="s">
        <v>281</v>
      </c>
      <c r="D2826" s="4">
        <v>5</v>
      </c>
      <c r="E2826" s="15">
        <v>547611.78</v>
      </c>
      <c r="F2826" s="19">
        <v>1.1289</v>
      </c>
      <c r="G2826" s="20">
        <v>0</v>
      </c>
      <c r="H2826" s="4">
        <v>64.7</v>
      </c>
      <c r="I2826" s="4">
        <v>4</v>
      </c>
      <c r="J2826" s="4">
        <v>1</v>
      </c>
      <c r="K2826" s="21">
        <v>0.87239999999999995</v>
      </c>
      <c r="L2826" s="21">
        <v>8.72E-2</v>
      </c>
      <c r="M2826" s="4">
        <v>2</v>
      </c>
      <c r="N2826" s="4">
        <v>1</v>
      </c>
      <c r="O2826" s="4">
        <v>5.8</v>
      </c>
      <c r="P2826" s="4">
        <v>74.099999999999994</v>
      </c>
      <c r="Q2826" s="15">
        <v>17272.3</v>
      </c>
      <c r="R2826" s="15">
        <v>29748.18</v>
      </c>
      <c r="S2826" s="15">
        <v>15414.57</v>
      </c>
      <c r="T2826" s="15">
        <v>557476</v>
      </c>
      <c r="U2826" s="22">
        <f t="shared" si="220"/>
        <v>579217.69000000018</v>
      </c>
      <c r="V2826" s="23">
        <f t="shared" si="221"/>
        <v>-3.9000226018698882E-2</v>
      </c>
      <c r="W2826" s="24">
        <f>Parametros!$B$4*H2826+Parametros!$B$5*K2826*100+Parametros!$B$6*P2826+Parametros!$B$7*(1-L2826)*100</f>
        <v>77.328999999999994</v>
      </c>
      <c r="X2826" s="16">
        <f>INDEX('Tasa Referencia'!$B$2:$B$37,MATCH(B2826,'Tasa Referencia'!$A$2:$A$37,0))</f>
        <v>0.1077</v>
      </c>
      <c r="Y2826" s="16">
        <f>INDEX('Catalogo Proveedores'!$N$2:$N$101,MATCH(A2826,'Catalogo Proveedores'!$A$2:$A$101,0))</f>
        <v>4.48E-2</v>
      </c>
      <c r="Z2826" s="14">
        <v>-4.2999999999999999E-4</v>
      </c>
      <c r="AA2826" s="16">
        <f t="shared" si="222"/>
        <v>0.15206999999999998</v>
      </c>
      <c r="AB2826" s="25">
        <f t="shared" si="223"/>
        <v>1.1866549101461343E-2</v>
      </c>
      <c r="AC2826" s="23">
        <f t="shared" si="224"/>
        <v>-5.0866775120160225E-2</v>
      </c>
    </row>
    <row r="2827" spans="1:29" x14ac:dyDescent="0.3">
      <c r="A2827" s="4" t="s">
        <v>233</v>
      </c>
      <c r="B2827" s="18">
        <v>45444</v>
      </c>
      <c r="C2827" s="4" t="s">
        <v>281</v>
      </c>
      <c r="D2827" s="4">
        <v>6</v>
      </c>
      <c r="E2827" s="15">
        <v>531430.87</v>
      </c>
      <c r="F2827" s="19">
        <v>1.1289</v>
      </c>
      <c r="G2827" s="20">
        <v>0</v>
      </c>
      <c r="H2827" s="4">
        <v>67</v>
      </c>
      <c r="I2827" s="4">
        <v>5</v>
      </c>
      <c r="J2827" s="4">
        <v>1</v>
      </c>
      <c r="K2827" s="21">
        <v>0.83889999999999998</v>
      </c>
      <c r="L2827" s="21">
        <v>0.1046</v>
      </c>
      <c r="M2827" s="4">
        <v>0</v>
      </c>
      <c r="N2827" s="4">
        <v>0</v>
      </c>
      <c r="O2827" s="4">
        <v>0</v>
      </c>
      <c r="P2827" s="4">
        <v>72.900000000000006</v>
      </c>
      <c r="Q2827" s="15">
        <v>0</v>
      </c>
      <c r="R2827" s="15">
        <v>27707.07</v>
      </c>
      <c r="S2827" s="15">
        <v>17733.68</v>
      </c>
      <c r="T2827" s="15">
        <v>582912.94999999995</v>
      </c>
      <c r="U2827" s="22">
        <f t="shared" si="220"/>
        <v>541404.25999999989</v>
      </c>
      <c r="V2827" s="23">
        <f t="shared" si="221"/>
        <v>7.1209071611807673E-2</v>
      </c>
      <c r="W2827" s="24">
        <f>Parametros!$B$4*H2827+Parametros!$B$5*K2827*100+Parametros!$B$6*P2827+Parametros!$B$7*(1-L2827)*100</f>
        <v>76.628</v>
      </c>
      <c r="X2827" s="16">
        <f>INDEX('Tasa Referencia'!$B$2:$B$37,MATCH(B2827,'Tasa Referencia'!$A$2:$A$37,0))</f>
        <v>0.1045</v>
      </c>
      <c r="Y2827" s="16">
        <f>INDEX('Catalogo Proveedores'!$N$2:$N$101,MATCH(A2827,'Catalogo Proveedores'!$A$2:$A$101,0))</f>
        <v>4.48E-2</v>
      </c>
      <c r="Z2827" s="14">
        <v>-4.0999999999999999E-4</v>
      </c>
      <c r="AA2827" s="16">
        <f t="shared" si="222"/>
        <v>0.14888999999999999</v>
      </c>
      <c r="AB2827" s="25">
        <f t="shared" si="223"/>
        <v>1.16335038277251E-2</v>
      </c>
      <c r="AC2827" s="23">
        <f t="shared" si="224"/>
        <v>5.9575567784082573E-2</v>
      </c>
    </row>
    <row r="2828" spans="1:29" x14ac:dyDescent="0.3">
      <c r="A2828" s="4" t="s">
        <v>233</v>
      </c>
      <c r="B2828" s="18">
        <v>45474</v>
      </c>
      <c r="C2828" s="4" t="s">
        <v>281</v>
      </c>
      <c r="D2828" s="4">
        <v>7</v>
      </c>
      <c r="E2828" s="15">
        <v>546404.9</v>
      </c>
      <c r="F2828" s="19">
        <v>1.1289</v>
      </c>
      <c r="G2828" s="20">
        <v>0</v>
      </c>
      <c r="H2828" s="4">
        <v>64.8</v>
      </c>
      <c r="I2828" s="4">
        <v>6</v>
      </c>
      <c r="J2828" s="4">
        <v>1</v>
      </c>
      <c r="K2828" s="21">
        <v>0.84089999999999998</v>
      </c>
      <c r="L2828" s="21">
        <v>0.1171</v>
      </c>
      <c r="M2828" s="4">
        <v>0</v>
      </c>
      <c r="N2828" s="4">
        <v>0</v>
      </c>
      <c r="O2828" s="4">
        <v>0</v>
      </c>
      <c r="P2828" s="4">
        <v>72.3</v>
      </c>
      <c r="Q2828" s="15">
        <v>0</v>
      </c>
      <c r="R2828" s="15">
        <v>21667.67</v>
      </c>
      <c r="S2828" s="15">
        <v>20294.16</v>
      </c>
      <c r="T2828" s="15">
        <v>574457.59999999998</v>
      </c>
      <c r="U2828" s="22">
        <f t="shared" si="220"/>
        <v>547778.41</v>
      </c>
      <c r="V2828" s="23">
        <f t="shared" si="221"/>
        <v>4.6442400622778678E-2</v>
      </c>
      <c r="W2828" s="24">
        <f>Parametros!$B$4*H2828+Parametros!$B$5*K2828*100+Parametros!$B$6*P2828+Parametros!$B$7*(1-L2828)*100</f>
        <v>75.610500000000002</v>
      </c>
      <c r="X2828" s="16">
        <f>INDEX('Tasa Referencia'!$B$2:$B$37,MATCH(B2828,'Tasa Referencia'!$A$2:$A$37,0))</f>
        <v>0.1027</v>
      </c>
      <c r="Y2828" s="16">
        <f>INDEX('Catalogo Proveedores'!$N$2:$N$101,MATCH(A2828,'Catalogo Proveedores'!$A$2:$A$101,0))</f>
        <v>4.48E-2</v>
      </c>
      <c r="Z2828" s="14">
        <v>-8.1999999999999998E-4</v>
      </c>
      <c r="AA2828" s="16">
        <f t="shared" si="222"/>
        <v>0.14668</v>
      </c>
      <c r="AB2828" s="25">
        <f t="shared" si="223"/>
        <v>1.147119618159409E-2</v>
      </c>
      <c r="AC2828" s="23">
        <f t="shared" si="224"/>
        <v>3.4971204441184588E-2</v>
      </c>
    </row>
    <row r="2829" spans="1:29" x14ac:dyDescent="0.3">
      <c r="A2829" s="4" t="s">
        <v>233</v>
      </c>
      <c r="B2829" s="18">
        <v>45505</v>
      </c>
      <c r="C2829" s="4" t="s">
        <v>281</v>
      </c>
      <c r="D2829" s="4">
        <v>8</v>
      </c>
      <c r="E2829" s="15">
        <v>488632.51</v>
      </c>
      <c r="F2829" s="19">
        <v>1.1289</v>
      </c>
      <c r="G2829" s="20">
        <v>0</v>
      </c>
      <c r="H2829" s="4">
        <v>62.2</v>
      </c>
      <c r="I2829" s="4">
        <v>6</v>
      </c>
      <c r="J2829" s="4">
        <v>1</v>
      </c>
      <c r="K2829" s="21">
        <v>0.76259999999999994</v>
      </c>
      <c r="L2829" s="21">
        <v>8.43E-2</v>
      </c>
      <c r="M2829" s="4">
        <v>2</v>
      </c>
      <c r="N2829" s="4">
        <v>1</v>
      </c>
      <c r="O2829" s="4">
        <v>45.3</v>
      </c>
      <c r="P2829" s="4">
        <v>74.400000000000006</v>
      </c>
      <c r="Q2829" s="15">
        <v>88412.91</v>
      </c>
      <c r="R2829" s="15">
        <v>13935.44</v>
      </c>
      <c r="S2829" s="15">
        <v>13332.67</v>
      </c>
      <c r="T2829" s="15">
        <v>492383.62</v>
      </c>
      <c r="U2829" s="22">
        <f t="shared" si="220"/>
        <v>577648.18999999994</v>
      </c>
      <c r="V2829" s="23">
        <f t="shared" si="221"/>
        <v>-0.17316695059839715</v>
      </c>
      <c r="W2829" s="24">
        <f>Parametros!$B$4*H2829+Parametros!$B$5*K2829*100+Parametros!$B$6*P2829+Parametros!$B$7*(1-L2829)*100</f>
        <v>73.263499999999993</v>
      </c>
      <c r="X2829" s="16">
        <f>INDEX('Tasa Referencia'!$B$2:$B$37,MATCH(B2829,'Tasa Referencia'!$A$2:$A$37,0))</f>
        <v>0.1017</v>
      </c>
      <c r="Y2829" s="16">
        <f>INDEX('Catalogo Proveedores'!$N$2:$N$101,MATCH(A2829,'Catalogo Proveedores'!$A$2:$A$101,0))</f>
        <v>4.48E-2</v>
      </c>
      <c r="Z2829" s="14">
        <v>1.81E-3</v>
      </c>
      <c r="AA2829" s="16">
        <f t="shared" si="222"/>
        <v>0.14831</v>
      </c>
      <c r="AB2829" s="25">
        <f t="shared" si="223"/>
        <v>1.1590934968560784E-2</v>
      </c>
      <c r="AC2829" s="23">
        <f t="shared" si="224"/>
        <v>-0.18475788556695794</v>
      </c>
    </row>
    <row r="2830" spans="1:29" x14ac:dyDescent="0.3">
      <c r="A2830" s="4" t="s">
        <v>233</v>
      </c>
      <c r="B2830" s="18">
        <v>45536</v>
      </c>
      <c r="C2830" s="4" t="s">
        <v>281</v>
      </c>
      <c r="D2830" s="4">
        <v>9</v>
      </c>
      <c r="E2830" s="15">
        <v>511104.46</v>
      </c>
      <c r="F2830" s="19">
        <v>1.1289</v>
      </c>
      <c r="G2830" s="20">
        <v>0</v>
      </c>
      <c r="H2830" s="4">
        <v>66.400000000000006</v>
      </c>
      <c r="I2830" s="4">
        <v>5</v>
      </c>
      <c r="J2830" s="4">
        <v>1</v>
      </c>
      <c r="K2830" s="21">
        <v>0.82720000000000005</v>
      </c>
      <c r="L2830" s="21">
        <v>0.14710000000000001</v>
      </c>
      <c r="M2830" s="4">
        <v>1</v>
      </c>
      <c r="N2830" s="4">
        <v>0</v>
      </c>
      <c r="O2830" s="4">
        <v>0</v>
      </c>
      <c r="P2830" s="4">
        <v>72.3</v>
      </c>
      <c r="Q2830" s="15">
        <v>957.67</v>
      </c>
      <c r="R2830" s="15">
        <v>50838.8</v>
      </c>
      <c r="S2830" s="15">
        <v>23580.91</v>
      </c>
      <c r="T2830" s="15">
        <v>526788.34</v>
      </c>
      <c r="U2830" s="22">
        <f t="shared" si="220"/>
        <v>539320.02</v>
      </c>
      <c r="V2830" s="23">
        <f t="shared" si="221"/>
        <v>-2.3788833291184943E-2</v>
      </c>
      <c r="W2830" s="24">
        <f>Parametros!$B$4*H2830+Parametros!$B$5*K2830*100+Parametros!$B$6*P2830+Parametros!$B$7*(1-L2830)*100</f>
        <v>75.3095</v>
      </c>
      <c r="X2830" s="16">
        <f>INDEX('Tasa Referencia'!$B$2:$B$37,MATCH(B2830,'Tasa Referencia'!$A$2:$A$37,0))</f>
        <v>9.7900000000000001E-2</v>
      </c>
      <c r="Y2830" s="16">
        <f>INDEX('Catalogo Proveedores'!$N$2:$N$101,MATCH(A2830,'Catalogo Proveedores'!$A$2:$A$101,0))</f>
        <v>4.48E-2</v>
      </c>
      <c r="Z2830" s="14">
        <v>-3.4000000000000002E-4</v>
      </c>
      <c r="AA2830" s="16">
        <f t="shared" si="222"/>
        <v>0.14235999999999999</v>
      </c>
      <c r="AB2830" s="25">
        <f t="shared" si="223"/>
        <v>1.1153095316855044E-2</v>
      </c>
      <c r="AC2830" s="23">
        <f t="shared" si="224"/>
        <v>-3.494192860803999E-2</v>
      </c>
    </row>
    <row r="2831" spans="1:29" x14ac:dyDescent="0.3">
      <c r="A2831" s="4" t="s">
        <v>233</v>
      </c>
      <c r="B2831" s="18">
        <v>45566</v>
      </c>
      <c r="C2831" s="4" t="s">
        <v>281</v>
      </c>
      <c r="D2831" s="4">
        <v>10</v>
      </c>
      <c r="E2831" s="15">
        <v>469529.88</v>
      </c>
      <c r="F2831" s="19">
        <v>1.1289</v>
      </c>
      <c r="G2831" s="20">
        <v>0</v>
      </c>
      <c r="H2831" s="4">
        <v>66.8</v>
      </c>
      <c r="I2831" s="4">
        <v>5</v>
      </c>
      <c r="J2831" s="4">
        <v>0</v>
      </c>
      <c r="K2831" s="21">
        <v>0.90810000000000002</v>
      </c>
      <c r="L2831" s="21">
        <v>7.8399999999999997E-2</v>
      </c>
      <c r="M2831" s="4">
        <v>1</v>
      </c>
      <c r="N2831" s="4">
        <v>0</v>
      </c>
      <c r="O2831" s="4">
        <v>0</v>
      </c>
      <c r="P2831" s="4">
        <v>75.900000000000006</v>
      </c>
      <c r="Q2831" s="15">
        <v>1548.06</v>
      </c>
      <c r="R2831" s="15">
        <v>19952.32</v>
      </c>
      <c r="S2831" s="15">
        <v>11040.58</v>
      </c>
      <c r="T2831" s="15">
        <v>499441.05</v>
      </c>
      <c r="U2831" s="22">
        <f t="shared" si="220"/>
        <v>479989.68</v>
      </c>
      <c r="V2831" s="23">
        <f t="shared" si="221"/>
        <v>3.8946278044225631E-2</v>
      </c>
      <c r="W2831" s="24">
        <f>Parametros!$B$4*H2831+Parametros!$B$5*K2831*100+Parametros!$B$6*P2831+Parametros!$B$7*(1-L2831)*100</f>
        <v>79.62700000000001</v>
      </c>
      <c r="X2831" s="16">
        <f>INDEX('Tasa Referencia'!$B$2:$B$37,MATCH(B2831,'Tasa Referencia'!$A$2:$A$37,0))</f>
        <v>9.5200000000000007E-2</v>
      </c>
      <c r="Y2831" s="16">
        <f>INDEX('Catalogo Proveedores'!$N$2:$N$101,MATCH(A2831,'Catalogo Proveedores'!$A$2:$A$101,0))</f>
        <v>4.48E-2</v>
      </c>
      <c r="Z2831" s="14">
        <v>-2.4399999999999999E-3</v>
      </c>
      <c r="AA2831" s="16">
        <f t="shared" si="222"/>
        <v>0.13756000000000002</v>
      </c>
      <c r="AB2831" s="25">
        <f t="shared" si="223"/>
        <v>1.0798354024879941E-2</v>
      </c>
      <c r="AC2831" s="23">
        <f t="shared" si="224"/>
        <v>2.8147924019345689E-2</v>
      </c>
    </row>
    <row r="2832" spans="1:29" x14ac:dyDescent="0.3">
      <c r="A2832" s="4" t="s">
        <v>233</v>
      </c>
      <c r="B2832" s="18">
        <v>45597</v>
      </c>
      <c r="C2832" s="4" t="s">
        <v>281</v>
      </c>
      <c r="D2832" s="4">
        <v>11</v>
      </c>
      <c r="E2832" s="15">
        <v>464724.8</v>
      </c>
      <c r="F2832" s="19">
        <v>1.1289</v>
      </c>
      <c r="G2832" s="20">
        <v>0</v>
      </c>
      <c r="H2832" s="4">
        <v>68.5</v>
      </c>
      <c r="I2832" s="4">
        <v>7</v>
      </c>
      <c r="J2832" s="4">
        <v>1</v>
      </c>
      <c r="K2832" s="21">
        <v>0.83289999999999997</v>
      </c>
      <c r="L2832" s="21">
        <v>0.1128</v>
      </c>
      <c r="M2832" s="4">
        <v>1</v>
      </c>
      <c r="N2832" s="4">
        <v>0</v>
      </c>
      <c r="O2832" s="4">
        <v>0</v>
      </c>
      <c r="P2832" s="4">
        <v>78.7</v>
      </c>
      <c r="Q2832" s="15">
        <v>1784.1</v>
      </c>
      <c r="R2832" s="15">
        <v>32376.39</v>
      </c>
      <c r="S2832" s="15">
        <v>16651.93</v>
      </c>
      <c r="T2832" s="15">
        <v>483249.88</v>
      </c>
      <c r="U2832" s="22">
        <f t="shared" si="220"/>
        <v>482233.36</v>
      </c>
      <c r="V2832" s="23">
        <f t="shared" si="221"/>
        <v>2.1035080236336914E-3</v>
      </c>
      <c r="W2832" s="24">
        <f>Parametros!$B$4*H2832+Parametros!$B$5*K2832*100+Parametros!$B$6*P2832+Parametros!$B$7*(1-L2832)*100</f>
        <v>78.009999999999991</v>
      </c>
      <c r="X2832" s="16">
        <f>INDEX('Tasa Referencia'!$B$2:$B$37,MATCH(B2832,'Tasa Referencia'!$A$2:$A$37,0))</f>
        <v>9.5600000000000004E-2</v>
      </c>
      <c r="Y2832" s="16">
        <f>INDEX('Catalogo Proveedores'!$N$2:$N$101,MATCH(A2832,'Catalogo Proveedores'!$A$2:$A$101,0))</f>
        <v>4.48E-2</v>
      </c>
      <c r="Z2832" s="14">
        <v>-5.8E-4</v>
      </c>
      <c r="AA2832" s="16">
        <f t="shared" si="222"/>
        <v>0.13982</v>
      </c>
      <c r="AB2832" s="25">
        <f t="shared" si="223"/>
        <v>1.0965548634090938E-2</v>
      </c>
      <c r="AC2832" s="23">
        <f t="shared" si="224"/>
        <v>-8.8620406104572471E-3</v>
      </c>
    </row>
    <row r="2833" spans="1:29" x14ac:dyDescent="0.3">
      <c r="A2833" s="4" t="s">
        <v>233</v>
      </c>
      <c r="B2833" s="18">
        <v>45627</v>
      </c>
      <c r="C2833" s="4" t="s">
        <v>281</v>
      </c>
      <c r="D2833" s="4">
        <v>12</v>
      </c>
      <c r="E2833" s="15">
        <v>486956.81</v>
      </c>
      <c r="F2833" s="19">
        <v>1.1289</v>
      </c>
      <c r="G2833" s="20">
        <v>0</v>
      </c>
      <c r="H2833" s="4">
        <v>69.3</v>
      </c>
      <c r="I2833" s="4">
        <v>7</v>
      </c>
      <c r="J2833" s="4">
        <v>1</v>
      </c>
      <c r="K2833" s="21">
        <v>0.89349999999999996</v>
      </c>
      <c r="L2833" s="21">
        <v>0.15709999999999999</v>
      </c>
      <c r="M2833" s="4">
        <v>0</v>
      </c>
      <c r="N2833" s="4">
        <v>0</v>
      </c>
      <c r="O2833" s="4">
        <v>0</v>
      </c>
      <c r="P2833" s="4">
        <v>74</v>
      </c>
      <c r="Q2833" s="15">
        <v>0</v>
      </c>
      <c r="R2833" s="15">
        <v>49059.65</v>
      </c>
      <c r="S2833" s="15">
        <v>23917.47</v>
      </c>
      <c r="T2833" s="15">
        <v>526513.97</v>
      </c>
      <c r="U2833" s="22">
        <f t="shared" si="220"/>
        <v>512098.99</v>
      </c>
      <c r="V2833" s="23">
        <f t="shared" si="221"/>
        <v>2.7378152948154409E-2</v>
      </c>
      <c r="W2833" s="24">
        <f>Parametros!$B$4*H2833+Parametros!$B$5*K2833*100+Parametros!$B$6*P2833+Parametros!$B$7*(1-L2833)*100</f>
        <v>78.503500000000003</v>
      </c>
      <c r="X2833" s="16">
        <f>INDEX('Tasa Referencia'!$B$2:$B$37,MATCH(B2833,'Tasa Referencia'!$A$2:$A$37,0))</f>
        <v>9.2399999999999996E-2</v>
      </c>
      <c r="Y2833" s="16">
        <f>INDEX('Catalogo Proveedores'!$N$2:$N$101,MATCH(A2833,'Catalogo Proveedores'!$A$2:$A$101,0))</f>
        <v>4.48E-2</v>
      </c>
      <c r="Z2833" s="14">
        <v>-5.1000000000000004E-4</v>
      </c>
      <c r="AA2833" s="16">
        <f t="shared" si="222"/>
        <v>0.13668999999999998</v>
      </c>
      <c r="AB2833" s="25">
        <f t="shared" si="223"/>
        <v>1.0733910319806084E-2</v>
      </c>
      <c r="AC2833" s="23">
        <f t="shared" si="224"/>
        <v>1.6644242628348325E-2</v>
      </c>
    </row>
    <row r="2834" spans="1:29" x14ac:dyDescent="0.3">
      <c r="A2834" s="4" t="s">
        <v>233</v>
      </c>
      <c r="B2834" s="18">
        <v>45658</v>
      </c>
      <c r="C2834" s="4" t="s">
        <v>282</v>
      </c>
      <c r="D2834" s="4">
        <v>1</v>
      </c>
      <c r="E2834" s="15">
        <v>476558.81</v>
      </c>
      <c r="F2834" s="19">
        <v>1.1289</v>
      </c>
      <c r="G2834" s="20">
        <v>0</v>
      </c>
      <c r="H2834" s="4">
        <v>71.8</v>
      </c>
      <c r="I2834" s="4">
        <v>5</v>
      </c>
      <c r="J2834" s="4">
        <v>1</v>
      </c>
      <c r="K2834" s="21">
        <v>0.8407</v>
      </c>
      <c r="L2834" s="21">
        <v>0.1202</v>
      </c>
      <c r="M2834" s="4">
        <v>1</v>
      </c>
      <c r="N2834" s="4">
        <v>0</v>
      </c>
      <c r="O2834" s="4">
        <v>0</v>
      </c>
      <c r="P2834" s="4">
        <v>74.8</v>
      </c>
      <c r="Q2834" s="15">
        <v>6185.68</v>
      </c>
      <c r="R2834" s="15">
        <v>26891.31</v>
      </c>
      <c r="S2834" s="15">
        <v>18137.13</v>
      </c>
      <c r="T2834" s="15">
        <v>499300.05</v>
      </c>
      <c r="U2834" s="22">
        <f t="shared" si="220"/>
        <v>491498.67</v>
      </c>
      <c r="V2834" s="23">
        <f t="shared" si="221"/>
        <v>1.5624632923629799E-2</v>
      </c>
      <c r="W2834" s="24">
        <f>Parametros!$B$4*H2834+Parametros!$B$5*K2834*100+Parametros!$B$6*P2834+Parametros!$B$7*(1-L2834)*100</f>
        <v>78.50800000000001</v>
      </c>
      <c r="X2834" s="16">
        <f>INDEX('Tasa Referencia'!$B$2:$B$37,MATCH(B2834,'Tasa Referencia'!$A$2:$A$37,0))</f>
        <v>8.8900000000000007E-2</v>
      </c>
      <c r="Y2834" s="16">
        <f>INDEX('Catalogo Proveedores'!$N$2:$N$101,MATCH(A2834,'Catalogo Proveedores'!$A$2:$A$101,0))</f>
        <v>4.48E-2</v>
      </c>
      <c r="Z2834" s="14">
        <v>2E-3</v>
      </c>
      <c r="AA2834" s="16">
        <f t="shared" si="222"/>
        <v>0.13570000000000002</v>
      </c>
      <c r="AB2834" s="25">
        <f t="shared" si="223"/>
        <v>1.0660522806566375E-2</v>
      </c>
      <c r="AC2834" s="23">
        <f t="shared" si="224"/>
        <v>4.9641101170634239E-3</v>
      </c>
    </row>
    <row r="2835" spans="1:29" x14ac:dyDescent="0.3">
      <c r="A2835" s="4" t="s">
        <v>233</v>
      </c>
      <c r="B2835" s="18">
        <v>45689</v>
      </c>
      <c r="C2835" s="4" t="s">
        <v>282</v>
      </c>
      <c r="D2835" s="4">
        <v>2</v>
      </c>
      <c r="E2835" s="15">
        <v>506791.07</v>
      </c>
      <c r="F2835" s="19">
        <v>1.1691</v>
      </c>
      <c r="G2835" s="20">
        <v>3.56E-2</v>
      </c>
      <c r="H2835" s="4">
        <v>69.400000000000006</v>
      </c>
      <c r="I2835" s="4">
        <v>4</v>
      </c>
      <c r="J2835" s="4">
        <v>0</v>
      </c>
      <c r="K2835" s="21">
        <v>0.90569999999999995</v>
      </c>
      <c r="L2835" s="21">
        <v>8.9499999999999996E-2</v>
      </c>
      <c r="M2835" s="4">
        <v>1</v>
      </c>
      <c r="N2835" s="4">
        <v>0</v>
      </c>
      <c r="O2835" s="4">
        <v>0</v>
      </c>
      <c r="P2835" s="4">
        <v>71.599999999999994</v>
      </c>
      <c r="Q2835" s="15">
        <v>1338.23</v>
      </c>
      <c r="R2835" s="15">
        <v>31448.13</v>
      </c>
      <c r="S2835" s="15">
        <v>13613.8</v>
      </c>
      <c r="T2835" s="15">
        <v>546093.30000000005</v>
      </c>
      <c r="U2835" s="22">
        <f t="shared" si="220"/>
        <v>525963.62999999989</v>
      </c>
      <c r="V2835" s="23">
        <f t="shared" si="221"/>
        <v>3.6861228658180124E-2</v>
      </c>
      <c r="W2835" s="24">
        <f>Parametros!$B$4*H2835+Parametros!$B$5*K2835*100+Parametros!$B$6*P2835+Parametros!$B$7*(1-L2835)*100</f>
        <v>79.438500000000005</v>
      </c>
      <c r="X2835" s="16">
        <f>INDEX('Tasa Referencia'!$B$2:$B$37,MATCH(B2835,'Tasa Referencia'!$A$2:$A$37,0))</f>
        <v>8.8300000000000003E-2</v>
      </c>
      <c r="Y2835" s="16">
        <f>INDEX('Catalogo Proveedores'!$N$2:$N$101,MATCH(A2835,'Catalogo Proveedores'!$A$2:$A$101,0))</f>
        <v>4.48E-2</v>
      </c>
      <c r="Z2835" s="14">
        <v>-1.42E-3</v>
      </c>
      <c r="AA2835" s="16">
        <f t="shared" si="222"/>
        <v>0.13167999999999999</v>
      </c>
      <c r="AB2835" s="25">
        <f t="shared" si="223"/>
        <v>1.0361921238571048E-2</v>
      </c>
      <c r="AC2835" s="23">
        <f t="shared" si="224"/>
        <v>2.6499307419609076E-2</v>
      </c>
    </row>
    <row r="2836" spans="1:29" x14ac:dyDescent="0.3">
      <c r="A2836" s="4" t="s">
        <v>233</v>
      </c>
      <c r="B2836" s="18">
        <v>45717</v>
      </c>
      <c r="C2836" s="4" t="s">
        <v>282</v>
      </c>
      <c r="D2836" s="4">
        <v>3</v>
      </c>
      <c r="E2836" s="15">
        <v>516984.34</v>
      </c>
      <c r="F2836" s="19">
        <v>1.1691</v>
      </c>
      <c r="G2836" s="20">
        <v>0</v>
      </c>
      <c r="H2836" s="4">
        <v>71.8</v>
      </c>
      <c r="I2836" s="4">
        <v>5</v>
      </c>
      <c r="J2836" s="4">
        <v>1</v>
      </c>
      <c r="K2836" s="21">
        <v>0.88190000000000002</v>
      </c>
      <c r="L2836" s="21">
        <v>0.16619999999999999</v>
      </c>
      <c r="M2836" s="4">
        <v>0</v>
      </c>
      <c r="N2836" s="4">
        <v>0</v>
      </c>
      <c r="O2836" s="4">
        <v>0</v>
      </c>
      <c r="P2836" s="4">
        <v>73.2</v>
      </c>
      <c r="Q2836" s="15">
        <v>0</v>
      </c>
      <c r="R2836" s="15">
        <v>29222.77</v>
      </c>
      <c r="S2836" s="15">
        <v>26803.62</v>
      </c>
      <c r="T2836" s="15">
        <v>548248.67000000004</v>
      </c>
      <c r="U2836" s="22">
        <f t="shared" si="220"/>
        <v>519403.49</v>
      </c>
      <c r="V2836" s="23">
        <f t="shared" si="221"/>
        <v>5.2613315049172937E-2</v>
      </c>
      <c r="W2836" s="24">
        <f>Parametros!$B$4*H2836+Parametros!$B$5*K2836*100+Parametros!$B$6*P2836+Parametros!$B$7*(1-L2836)*100</f>
        <v>78.734000000000009</v>
      </c>
      <c r="X2836" s="16">
        <f>INDEX('Tasa Referencia'!$B$2:$B$37,MATCH(B2836,'Tasa Referencia'!$A$2:$A$37,0))</f>
        <v>8.6800000000000002E-2</v>
      </c>
      <c r="Y2836" s="16">
        <f>INDEX('Catalogo Proveedores'!$N$2:$N$101,MATCH(A2836,'Catalogo Proveedores'!$A$2:$A$101,0))</f>
        <v>4.48E-2</v>
      </c>
      <c r="Z2836" s="14">
        <v>-1.2999999999999999E-3</v>
      </c>
      <c r="AA2836" s="16">
        <f t="shared" si="222"/>
        <v>0.1303</v>
      </c>
      <c r="AB2836" s="25">
        <f t="shared" si="223"/>
        <v>1.0259192011675466E-2</v>
      </c>
      <c r="AC2836" s="23">
        <f t="shared" si="224"/>
        <v>4.2354123037497471E-2</v>
      </c>
    </row>
    <row r="2837" spans="1:29" x14ac:dyDescent="0.3">
      <c r="A2837" s="4" t="s">
        <v>233</v>
      </c>
      <c r="B2837" s="18">
        <v>45748</v>
      </c>
      <c r="C2837" s="4" t="s">
        <v>282</v>
      </c>
      <c r="D2837" s="4">
        <v>4</v>
      </c>
      <c r="E2837" s="15">
        <v>506413.42</v>
      </c>
      <c r="F2837" s="19">
        <v>1.1691</v>
      </c>
      <c r="G2837" s="20">
        <v>0</v>
      </c>
      <c r="H2837" s="4">
        <v>72.599999999999994</v>
      </c>
      <c r="I2837" s="4">
        <v>5</v>
      </c>
      <c r="J2837" s="4">
        <v>1</v>
      </c>
      <c r="K2837" s="21">
        <v>0.85899999999999999</v>
      </c>
      <c r="L2837" s="21">
        <v>7.2300000000000003E-2</v>
      </c>
      <c r="M2837" s="4">
        <v>2</v>
      </c>
      <c r="N2837" s="4">
        <v>0</v>
      </c>
      <c r="O2837" s="4">
        <v>0</v>
      </c>
      <c r="P2837" s="4">
        <v>68.8</v>
      </c>
      <c r="Q2837" s="15">
        <v>8347.98</v>
      </c>
      <c r="R2837" s="15">
        <v>12372.69</v>
      </c>
      <c r="S2837" s="15">
        <v>12002.58</v>
      </c>
      <c r="T2837" s="15">
        <v>536894.41</v>
      </c>
      <c r="U2837" s="22">
        <f t="shared" si="220"/>
        <v>515131.50999999995</v>
      </c>
      <c r="V2837" s="23">
        <f t="shared" si="221"/>
        <v>4.0534785974024351E-2</v>
      </c>
      <c r="W2837" s="24">
        <f>Parametros!$B$4*H2837+Parametros!$B$5*K2837*100+Parametros!$B$6*P2837+Parametros!$B$7*(1-L2837)*100</f>
        <v>78.855499999999992</v>
      </c>
      <c r="X2837" s="16">
        <f>INDEX('Tasa Referencia'!$B$2:$B$37,MATCH(B2837,'Tasa Referencia'!$A$2:$A$37,0))</f>
        <v>8.4000000000000005E-2</v>
      </c>
      <c r="Y2837" s="16">
        <f>INDEX('Catalogo Proveedores'!$N$2:$N$101,MATCH(A2837,'Catalogo Proveedores'!$A$2:$A$101,0))</f>
        <v>4.48E-2</v>
      </c>
      <c r="Z2837" s="14">
        <v>-1.25E-3</v>
      </c>
      <c r="AA2837" s="16">
        <f t="shared" si="222"/>
        <v>0.12755</v>
      </c>
      <c r="AB2837" s="25">
        <f t="shared" si="223"/>
        <v>1.0054134679234439E-2</v>
      </c>
      <c r="AC2837" s="23">
        <f t="shared" si="224"/>
        <v>3.0480651294789912E-2</v>
      </c>
    </row>
    <row r="2838" spans="1:29" x14ac:dyDescent="0.3">
      <c r="A2838" s="4" t="s">
        <v>233</v>
      </c>
      <c r="B2838" s="18">
        <v>45778</v>
      </c>
      <c r="C2838" s="4" t="s">
        <v>282</v>
      </c>
      <c r="D2838" s="4">
        <v>5</v>
      </c>
      <c r="E2838" s="15">
        <v>609211.26</v>
      </c>
      <c r="F2838" s="19">
        <v>1.1691</v>
      </c>
      <c r="G2838" s="20">
        <v>0</v>
      </c>
      <c r="H2838" s="4">
        <v>69.5</v>
      </c>
      <c r="I2838" s="4">
        <v>4</v>
      </c>
      <c r="J2838" s="4">
        <v>1</v>
      </c>
      <c r="K2838" s="21">
        <v>0.81559999999999999</v>
      </c>
      <c r="L2838" s="21">
        <v>0.08</v>
      </c>
      <c r="M2838" s="4">
        <v>1</v>
      </c>
      <c r="N2838" s="4">
        <v>0</v>
      </c>
      <c r="O2838" s="4">
        <v>0</v>
      </c>
      <c r="P2838" s="4">
        <v>72.900000000000006</v>
      </c>
      <c r="Q2838" s="15">
        <v>2504.19</v>
      </c>
      <c r="R2838" s="15">
        <v>27627.439999999999</v>
      </c>
      <c r="S2838" s="15">
        <v>15839.55</v>
      </c>
      <c r="T2838" s="15">
        <v>617828.27</v>
      </c>
      <c r="U2838" s="22">
        <f t="shared" si="220"/>
        <v>623503.33999999985</v>
      </c>
      <c r="V2838" s="23">
        <f t="shared" si="221"/>
        <v>-9.1855136379561143E-3</v>
      </c>
      <c r="W2838" s="24">
        <f>Parametros!$B$4*H2838+Parametros!$B$5*K2838*100+Parametros!$B$6*P2838+Parametros!$B$7*(1-L2838)*100</f>
        <v>77.172999999999988</v>
      </c>
      <c r="X2838" s="16">
        <f>INDEX('Tasa Referencia'!$B$2:$B$37,MATCH(B2838,'Tasa Referencia'!$A$2:$A$37,0))</f>
        <v>8.1699999999999995E-2</v>
      </c>
      <c r="Y2838" s="16">
        <f>INDEX('Catalogo Proveedores'!$N$2:$N$101,MATCH(A2838,'Catalogo Proveedores'!$A$2:$A$101,0))</f>
        <v>4.48E-2</v>
      </c>
      <c r="Z2838" s="14">
        <v>-5.0299999999999997E-3</v>
      </c>
      <c r="AA2838" s="16">
        <f t="shared" si="222"/>
        <v>0.12146999999999999</v>
      </c>
      <c r="AB2838" s="25">
        <f t="shared" si="223"/>
        <v>9.599139406730961E-3</v>
      </c>
      <c r="AC2838" s="23">
        <f t="shared" si="224"/>
        <v>-1.8784653044687075E-2</v>
      </c>
    </row>
    <row r="2839" spans="1:29" x14ac:dyDescent="0.3">
      <c r="A2839" s="4" t="s">
        <v>233</v>
      </c>
      <c r="B2839" s="18">
        <v>45809</v>
      </c>
      <c r="C2839" s="4" t="s">
        <v>282</v>
      </c>
      <c r="D2839" s="4">
        <v>6</v>
      </c>
      <c r="E2839" s="15">
        <v>527867.72</v>
      </c>
      <c r="F2839" s="19">
        <v>1.1691</v>
      </c>
      <c r="G2839" s="20">
        <v>0</v>
      </c>
      <c r="H2839" s="4">
        <v>71</v>
      </c>
      <c r="I2839" s="4">
        <v>5</v>
      </c>
      <c r="J2839" s="4">
        <v>0</v>
      </c>
      <c r="K2839" s="21">
        <v>0.93740000000000001</v>
      </c>
      <c r="L2839" s="21">
        <v>0.1045</v>
      </c>
      <c r="M2839" s="4">
        <v>2</v>
      </c>
      <c r="N2839" s="4">
        <v>0</v>
      </c>
      <c r="O2839" s="4">
        <v>0</v>
      </c>
      <c r="P2839" s="4">
        <v>67.5</v>
      </c>
      <c r="Q2839" s="15">
        <v>7234.07</v>
      </c>
      <c r="R2839" s="15">
        <v>22770.05</v>
      </c>
      <c r="S2839" s="15">
        <v>16549.53</v>
      </c>
      <c r="T2839" s="15">
        <v>564408.89</v>
      </c>
      <c r="U2839" s="22">
        <f t="shared" si="220"/>
        <v>541322.30999999994</v>
      </c>
      <c r="V2839" s="23">
        <f t="shared" si="221"/>
        <v>4.0903997809106224E-2</v>
      </c>
      <c r="W2839" s="24">
        <f>Parametros!$B$4*H2839+Parametros!$B$5*K2839*100+Parametros!$B$6*P2839+Parametros!$B$7*(1-L2839)*100</f>
        <v>79.904499999999999</v>
      </c>
      <c r="X2839" s="16">
        <f>INDEX('Tasa Referencia'!$B$2:$B$37,MATCH(B2839,'Tasa Referencia'!$A$2:$A$37,0))</f>
        <v>8.1600000000000006E-2</v>
      </c>
      <c r="Y2839" s="16">
        <f>INDEX('Catalogo Proveedores'!$N$2:$N$101,MATCH(A2839,'Catalogo Proveedores'!$A$2:$A$101,0))</f>
        <v>4.48E-2</v>
      </c>
      <c r="Z2839" s="14">
        <v>-4.5100000000000001E-3</v>
      </c>
      <c r="AA2839" s="16">
        <f t="shared" si="222"/>
        <v>0.12189000000000001</v>
      </c>
      <c r="AB2839" s="25">
        <f t="shared" si="223"/>
        <v>9.6306426176249182E-3</v>
      </c>
      <c r="AC2839" s="23">
        <f t="shared" si="224"/>
        <v>3.1273355191481306E-2</v>
      </c>
    </row>
    <row r="2840" spans="1:29" x14ac:dyDescent="0.3">
      <c r="A2840" s="4" t="s">
        <v>233</v>
      </c>
      <c r="B2840" s="18">
        <v>45839</v>
      </c>
      <c r="C2840" s="4" t="s">
        <v>282</v>
      </c>
      <c r="D2840" s="4">
        <v>7</v>
      </c>
      <c r="E2840" s="15">
        <v>549563.06000000006</v>
      </c>
      <c r="F2840" s="19">
        <v>1.1691</v>
      </c>
      <c r="G2840" s="20">
        <v>0</v>
      </c>
      <c r="H2840" s="4">
        <v>69.900000000000006</v>
      </c>
      <c r="I2840" s="4">
        <v>6</v>
      </c>
      <c r="J2840" s="4">
        <v>1</v>
      </c>
      <c r="K2840" s="21">
        <v>0.83179999999999998</v>
      </c>
      <c r="L2840" s="21">
        <v>0.1042</v>
      </c>
      <c r="M2840" s="4">
        <v>0</v>
      </c>
      <c r="N2840" s="4">
        <v>0</v>
      </c>
      <c r="O2840" s="4">
        <v>0</v>
      </c>
      <c r="P2840" s="4">
        <v>67.900000000000006</v>
      </c>
      <c r="Q2840" s="15">
        <v>0</v>
      </c>
      <c r="R2840" s="15">
        <v>36613.49</v>
      </c>
      <c r="S2840" s="15">
        <v>18276.38</v>
      </c>
      <c r="T2840" s="15">
        <v>580777.63</v>
      </c>
      <c r="U2840" s="22">
        <f t="shared" si="220"/>
        <v>567900.17000000004</v>
      </c>
      <c r="V2840" s="23">
        <f t="shared" si="221"/>
        <v>2.2172789265316507E-2</v>
      </c>
      <c r="W2840" s="24">
        <f>Parametros!$B$4*H2840+Parametros!$B$5*K2840*100+Parametros!$B$6*P2840+Parametros!$B$7*(1-L2840)*100</f>
        <v>76.435999999999993</v>
      </c>
      <c r="X2840" s="16">
        <f>INDEX('Tasa Referencia'!$B$2:$B$37,MATCH(B2840,'Tasa Referencia'!$A$2:$A$37,0))</f>
        <v>8.0699999999999994E-2</v>
      </c>
      <c r="Y2840" s="16">
        <f>INDEX('Catalogo Proveedores'!$N$2:$N$101,MATCH(A2840,'Catalogo Proveedores'!$A$2:$A$101,0))</f>
        <v>4.48E-2</v>
      </c>
      <c r="Z2840" s="14">
        <v>4.6600000000000001E-3</v>
      </c>
      <c r="AA2840" s="16">
        <f t="shared" si="222"/>
        <v>0.13016</v>
      </c>
      <c r="AB2840" s="25">
        <f t="shared" si="223"/>
        <v>1.0248763783417658E-2</v>
      </c>
      <c r="AC2840" s="23">
        <f t="shared" si="224"/>
        <v>1.1924025481898849E-2</v>
      </c>
    </row>
    <row r="2841" spans="1:29" x14ac:dyDescent="0.3">
      <c r="A2841" s="4" t="s">
        <v>233</v>
      </c>
      <c r="B2841" s="18">
        <v>45870</v>
      </c>
      <c r="C2841" s="4" t="s">
        <v>282</v>
      </c>
      <c r="D2841" s="4">
        <v>8</v>
      </c>
      <c r="E2841" s="15">
        <v>555433.13</v>
      </c>
      <c r="F2841" s="19">
        <v>1.1691</v>
      </c>
      <c r="G2841" s="20">
        <v>0</v>
      </c>
      <c r="H2841" s="4">
        <v>72.7</v>
      </c>
      <c r="I2841" s="4">
        <v>6</v>
      </c>
      <c r="J2841" s="4">
        <v>1</v>
      </c>
      <c r="K2841" s="21">
        <v>0.86919999999999997</v>
      </c>
      <c r="L2841" s="21">
        <v>0.14779999999999999</v>
      </c>
      <c r="M2841" s="4">
        <v>0</v>
      </c>
      <c r="N2841" s="4">
        <v>0</v>
      </c>
      <c r="O2841" s="4">
        <v>0</v>
      </c>
      <c r="P2841" s="4">
        <v>69.400000000000006</v>
      </c>
      <c r="Q2841" s="15">
        <v>0</v>
      </c>
      <c r="R2841" s="15">
        <v>54818.14</v>
      </c>
      <c r="S2841" s="15">
        <v>25733.56</v>
      </c>
      <c r="T2841" s="15">
        <v>601829.18000000005</v>
      </c>
      <c r="U2841" s="22">
        <f t="shared" si="220"/>
        <v>584517.71</v>
      </c>
      <c r="V2841" s="23">
        <f t="shared" si="221"/>
        <v>2.8764756803583515E-2</v>
      </c>
      <c r="W2841" s="24">
        <f>Parametros!$B$4*H2841+Parametros!$B$5*K2841*100+Parametros!$B$6*P2841+Parametros!$B$7*(1-L2841)*100</f>
        <v>78.184000000000012</v>
      </c>
      <c r="X2841" s="16">
        <f>INDEX('Tasa Referencia'!$B$2:$B$37,MATCH(B2841,'Tasa Referencia'!$A$2:$A$37,0))</f>
        <v>7.7399999999999997E-2</v>
      </c>
      <c r="Y2841" s="16">
        <f>INDEX('Catalogo Proveedores'!$N$2:$N$101,MATCH(A2841,'Catalogo Proveedores'!$A$2:$A$101,0))</f>
        <v>4.48E-2</v>
      </c>
      <c r="Z2841" s="14">
        <v>2.5899999999999999E-3</v>
      </c>
      <c r="AA2841" s="16">
        <f t="shared" si="222"/>
        <v>0.12479</v>
      </c>
      <c r="AB2841" s="25">
        <f t="shared" si="223"/>
        <v>9.8478702200290869E-3</v>
      </c>
      <c r="AC2841" s="23">
        <f t="shared" si="224"/>
        <v>1.8916886583554428E-2</v>
      </c>
    </row>
    <row r="2842" spans="1:29" x14ac:dyDescent="0.3">
      <c r="A2842" s="4" t="s">
        <v>233</v>
      </c>
      <c r="B2842" s="18">
        <v>45901</v>
      </c>
      <c r="C2842" s="4" t="s">
        <v>282</v>
      </c>
      <c r="D2842" s="4">
        <v>9</v>
      </c>
      <c r="E2842" s="15">
        <v>539240.72</v>
      </c>
      <c r="F2842" s="19">
        <v>1.1691</v>
      </c>
      <c r="G2842" s="20">
        <v>0</v>
      </c>
      <c r="H2842" s="4">
        <v>76.900000000000006</v>
      </c>
      <c r="I2842" s="4">
        <v>4</v>
      </c>
      <c r="J2842" s="4">
        <v>1</v>
      </c>
      <c r="K2842" s="21">
        <v>0.84840000000000004</v>
      </c>
      <c r="L2842" s="21">
        <v>0.1298</v>
      </c>
      <c r="M2842" s="4">
        <v>1</v>
      </c>
      <c r="N2842" s="4">
        <v>1</v>
      </c>
      <c r="O2842" s="4">
        <v>132</v>
      </c>
      <c r="P2842" s="4">
        <v>73.2</v>
      </c>
      <c r="Q2842" s="15">
        <v>151746.21</v>
      </c>
      <c r="R2842" s="15">
        <v>48733.27</v>
      </c>
      <c r="S2842" s="15">
        <v>22083.82</v>
      </c>
      <c r="T2842" s="15">
        <v>561515.76</v>
      </c>
      <c r="U2842" s="22">
        <f t="shared" si="220"/>
        <v>717636.38</v>
      </c>
      <c r="V2842" s="23">
        <f t="shared" si="221"/>
        <v>-0.27803426211937488</v>
      </c>
      <c r="W2842" s="24">
        <f>Parametros!$B$4*H2842+Parametros!$B$5*K2842*100+Parametros!$B$6*P2842+Parametros!$B$7*(1-L2842)*100</f>
        <v>80.06</v>
      </c>
      <c r="X2842" s="16">
        <f>INDEX('Tasa Referencia'!$B$2:$B$37,MATCH(B2842,'Tasa Referencia'!$A$2:$A$37,0))</f>
        <v>7.4899999999999994E-2</v>
      </c>
      <c r="Y2842" s="16">
        <f>INDEX('Catalogo Proveedores'!$N$2:$N$101,MATCH(A2842,'Catalogo Proveedores'!$A$2:$A$101,0))</f>
        <v>4.48E-2</v>
      </c>
      <c r="Z2842" s="14">
        <v>2.4399999999999999E-3</v>
      </c>
      <c r="AA2842" s="16">
        <f t="shared" si="222"/>
        <v>0.12214</v>
      </c>
      <c r="AB2842" s="25">
        <f t="shared" si="223"/>
        <v>9.6493893964884059E-3</v>
      </c>
      <c r="AC2842" s="23">
        <f t="shared" si="224"/>
        <v>-0.28768365151586328</v>
      </c>
    </row>
    <row r="2843" spans="1:29" x14ac:dyDescent="0.3">
      <c r="A2843" s="4" t="s">
        <v>233</v>
      </c>
      <c r="B2843" s="18">
        <v>45931</v>
      </c>
      <c r="C2843" s="4" t="s">
        <v>282</v>
      </c>
      <c r="D2843" s="4">
        <v>10</v>
      </c>
      <c r="E2843" s="15">
        <v>524133.57</v>
      </c>
      <c r="F2843" s="19">
        <v>1.1691</v>
      </c>
      <c r="G2843" s="20">
        <v>0</v>
      </c>
      <c r="H2843" s="4">
        <v>74</v>
      </c>
      <c r="I2843" s="4">
        <v>8</v>
      </c>
      <c r="J2843" s="4">
        <v>1</v>
      </c>
      <c r="K2843" s="21">
        <v>0.88919999999999999</v>
      </c>
      <c r="L2843" s="21">
        <v>8.7900000000000006E-2</v>
      </c>
      <c r="M2843" s="4">
        <v>1</v>
      </c>
      <c r="N2843" s="4">
        <v>0</v>
      </c>
      <c r="O2843" s="4">
        <v>0</v>
      </c>
      <c r="P2843" s="4">
        <v>72.3</v>
      </c>
      <c r="Q2843" s="15">
        <v>3535.92</v>
      </c>
      <c r="R2843" s="15">
        <v>17260.810000000001</v>
      </c>
      <c r="S2843" s="15">
        <v>14874.1</v>
      </c>
      <c r="T2843" s="15">
        <v>568297.38</v>
      </c>
      <c r="U2843" s="22">
        <f t="shared" si="220"/>
        <v>530056.20000000007</v>
      </c>
      <c r="V2843" s="23">
        <f t="shared" si="221"/>
        <v>6.7290790606847312E-2</v>
      </c>
      <c r="W2843" s="24">
        <f>Parametros!$B$4*H2843+Parametros!$B$5*K2843*100+Parametros!$B$6*P2843+Parametros!$B$7*(1-L2843)*100</f>
        <v>80.717500000000001</v>
      </c>
      <c r="X2843" s="16">
        <f>INDEX('Tasa Referencia'!$B$2:$B$37,MATCH(B2843,'Tasa Referencia'!$A$2:$A$37,0))</f>
        <v>7.4300000000000005E-2</v>
      </c>
      <c r="Y2843" s="16">
        <f>INDEX('Catalogo Proveedores'!$N$2:$N$101,MATCH(A2843,'Catalogo Proveedores'!$A$2:$A$101,0))</f>
        <v>4.48E-2</v>
      </c>
      <c r="Z2843" s="14">
        <v>-5.7999999999999996E-3</v>
      </c>
      <c r="AA2843" s="16">
        <f t="shared" si="222"/>
        <v>0.11330000000000001</v>
      </c>
      <c r="AB2843" s="25">
        <f t="shared" si="223"/>
        <v>8.9841656597891006E-3</v>
      </c>
      <c r="AC2843" s="23">
        <f t="shared" si="224"/>
        <v>5.8306624947058211E-2</v>
      </c>
    </row>
    <row r="2844" spans="1:29" x14ac:dyDescent="0.3">
      <c r="A2844" s="4" t="s">
        <v>233</v>
      </c>
      <c r="B2844" s="18">
        <v>45962</v>
      </c>
      <c r="C2844" s="4" t="s">
        <v>282</v>
      </c>
      <c r="D2844" s="4">
        <v>11</v>
      </c>
      <c r="E2844" s="15">
        <v>490242.91</v>
      </c>
      <c r="F2844" s="19">
        <v>1.1691</v>
      </c>
      <c r="G2844" s="20">
        <v>0</v>
      </c>
      <c r="H2844" s="4">
        <v>72</v>
      </c>
      <c r="I2844" s="4">
        <v>5</v>
      </c>
      <c r="J2844" s="4">
        <v>0</v>
      </c>
      <c r="K2844" s="21">
        <v>0.92649999999999999</v>
      </c>
      <c r="L2844" s="21">
        <v>0.14019999999999999</v>
      </c>
      <c r="M2844" s="4">
        <v>0</v>
      </c>
      <c r="N2844" s="4">
        <v>0</v>
      </c>
      <c r="O2844" s="4">
        <v>0</v>
      </c>
      <c r="P2844" s="4">
        <v>75.599999999999994</v>
      </c>
      <c r="Q2844" s="15">
        <v>0</v>
      </c>
      <c r="R2844" s="15">
        <v>34298.870000000003</v>
      </c>
      <c r="S2844" s="15">
        <v>20616.95</v>
      </c>
      <c r="T2844" s="15">
        <v>519547.4</v>
      </c>
      <c r="U2844" s="22">
        <f t="shared" si="220"/>
        <v>503924.83</v>
      </c>
      <c r="V2844" s="23">
        <f t="shared" si="221"/>
        <v>3.0069575942445304E-2</v>
      </c>
      <c r="W2844" s="24">
        <f>Parametros!$B$4*H2844+Parametros!$B$5*K2844*100+Parametros!$B$6*P2844+Parametros!$B$7*(1-L2844)*100</f>
        <v>81.012</v>
      </c>
      <c r="X2844" s="16">
        <f>INDEX('Tasa Referencia'!$B$2:$B$37,MATCH(B2844,'Tasa Referencia'!$A$2:$A$37,0))</f>
        <v>7.2800000000000004E-2</v>
      </c>
      <c r="Y2844" s="16">
        <f>INDEX('Catalogo Proveedores'!$N$2:$N$101,MATCH(A2844,'Catalogo Proveedores'!$A$2:$A$101,0))</f>
        <v>4.48E-2</v>
      </c>
      <c r="Z2844" s="14">
        <v>2.7E-4</v>
      </c>
      <c r="AA2844" s="16">
        <f t="shared" si="222"/>
        <v>0.11787000000000002</v>
      </c>
      <c r="AB2844" s="25">
        <f t="shared" si="223"/>
        <v>9.3286673657781982E-3</v>
      </c>
      <c r="AC2844" s="23">
        <f t="shared" si="224"/>
        <v>2.0740908576667105E-2</v>
      </c>
    </row>
    <row r="2845" spans="1:29" x14ac:dyDescent="0.3">
      <c r="A2845" s="4" t="s">
        <v>233</v>
      </c>
      <c r="B2845" s="18">
        <v>45992</v>
      </c>
      <c r="C2845" s="4" t="s">
        <v>282</v>
      </c>
      <c r="D2845" s="4">
        <v>12</v>
      </c>
      <c r="E2845" s="15">
        <v>451539.67</v>
      </c>
      <c r="F2845" s="19">
        <v>1.1691</v>
      </c>
      <c r="G2845" s="20">
        <v>0</v>
      </c>
      <c r="H2845" s="4">
        <v>69.2</v>
      </c>
      <c r="I2845" s="4">
        <v>4</v>
      </c>
      <c r="J2845" s="4">
        <v>0</v>
      </c>
      <c r="K2845" s="21">
        <v>0.90859999999999996</v>
      </c>
      <c r="L2845" s="21">
        <v>8.5599999999999996E-2</v>
      </c>
      <c r="M2845" s="4">
        <v>0</v>
      </c>
      <c r="N2845" s="4">
        <v>0</v>
      </c>
      <c r="O2845" s="4">
        <v>0</v>
      </c>
      <c r="P2845" s="4">
        <v>71.3</v>
      </c>
      <c r="Q2845" s="15">
        <v>0</v>
      </c>
      <c r="R2845" s="15">
        <v>15840.01</v>
      </c>
      <c r="S2845" s="15">
        <v>11592.32</v>
      </c>
      <c r="T2845" s="15">
        <v>477736.86</v>
      </c>
      <c r="U2845" s="22">
        <f t="shared" si="220"/>
        <v>455787.36</v>
      </c>
      <c r="V2845" s="23">
        <f t="shared" si="221"/>
        <v>4.5944748747249693E-2</v>
      </c>
      <c r="W2845" s="24">
        <f>Parametros!$B$4*H2845+Parametros!$B$5*K2845*100+Parametros!$B$6*P2845+Parametros!$B$7*(1-L2845)*100</f>
        <v>79.454000000000008</v>
      </c>
      <c r="X2845" s="16">
        <f>INDEX('Tasa Referencia'!$B$2:$B$37,MATCH(B2845,'Tasa Referencia'!$A$2:$A$37,0))</f>
        <v>6.9599999999999995E-2</v>
      </c>
      <c r="Y2845" s="16">
        <f>INDEX('Catalogo Proveedores'!$N$2:$N$101,MATCH(A2845,'Catalogo Proveedores'!$A$2:$A$101,0))</f>
        <v>4.48E-2</v>
      </c>
      <c r="Z2845" s="14">
        <v>-1.23E-3</v>
      </c>
      <c r="AA2845" s="16">
        <f t="shared" si="222"/>
        <v>0.11317000000000001</v>
      </c>
      <c r="AB2845" s="25">
        <f t="shared" si="223"/>
        <v>8.9743468806258164E-3</v>
      </c>
      <c r="AC2845" s="23">
        <f t="shared" si="224"/>
        <v>3.6970401866623877E-2</v>
      </c>
    </row>
    <row r="2846" spans="1:29" x14ac:dyDescent="0.3">
      <c r="A2846" s="4" t="s">
        <v>235</v>
      </c>
      <c r="B2846" s="18">
        <v>44927</v>
      </c>
      <c r="C2846" s="4" t="s">
        <v>279</v>
      </c>
      <c r="D2846" s="4">
        <v>1</v>
      </c>
      <c r="E2846" s="15">
        <v>865041.79</v>
      </c>
      <c r="F2846" s="19">
        <v>1</v>
      </c>
      <c r="G2846" s="20">
        <v>0</v>
      </c>
      <c r="H2846" s="4">
        <v>94.8</v>
      </c>
      <c r="I2846" s="4">
        <v>7</v>
      </c>
      <c r="J2846" s="4">
        <v>1</v>
      </c>
      <c r="K2846" s="21">
        <v>0.91849999999999998</v>
      </c>
      <c r="L2846" s="21">
        <v>1.84E-2</v>
      </c>
      <c r="M2846" s="4">
        <v>0</v>
      </c>
      <c r="N2846" s="4">
        <v>0</v>
      </c>
      <c r="O2846" s="4">
        <v>0</v>
      </c>
      <c r="P2846" s="4">
        <v>74.3</v>
      </c>
      <c r="Q2846" s="15">
        <v>0</v>
      </c>
      <c r="R2846" s="15">
        <v>9483.85</v>
      </c>
      <c r="S2846" s="15">
        <v>6504.42</v>
      </c>
      <c r="T2846" s="15">
        <v>942501.14</v>
      </c>
      <c r="U2846" s="22">
        <f t="shared" si="220"/>
        <v>868021.22</v>
      </c>
      <c r="V2846" s="23">
        <f t="shared" si="221"/>
        <v>7.9023692215374974E-2</v>
      </c>
      <c r="W2846" s="24">
        <f>Parametros!$B$4*H2846+Parametros!$B$5*K2846*100+Parametros!$B$6*P2846+Parametros!$B$7*(1-L2846)*100</f>
        <v>90.319000000000003</v>
      </c>
      <c r="X2846" s="16">
        <f>INDEX('Tasa Referencia'!$B$2:$B$37,MATCH(B2846,'Tasa Referencia'!$A$2:$A$37,0))</f>
        <v>0.1125</v>
      </c>
      <c r="Y2846" s="16">
        <f>INDEX('Catalogo Proveedores'!$N$2:$N$101,MATCH(A2846,'Catalogo Proveedores'!$A$2:$A$101,0))</f>
        <v>1.6300000000000002E-2</v>
      </c>
      <c r="Z2846" s="14">
        <v>1.8400000000000001E-3</v>
      </c>
      <c r="AA2846" s="16">
        <f t="shared" si="222"/>
        <v>0.13064000000000001</v>
      </c>
      <c r="AB2846" s="25">
        <f t="shared" si="223"/>
        <v>1.0284512780351696E-2</v>
      </c>
      <c r="AC2846" s="23">
        <f t="shared" si="224"/>
        <v>6.8739179435023279E-2</v>
      </c>
    </row>
    <row r="2847" spans="1:29" x14ac:dyDescent="0.3">
      <c r="A2847" s="4" t="s">
        <v>235</v>
      </c>
      <c r="B2847" s="18">
        <v>44958</v>
      </c>
      <c r="C2847" s="4" t="s">
        <v>279</v>
      </c>
      <c r="D2847" s="4">
        <v>2</v>
      </c>
      <c r="E2847" s="15">
        <v>1029019.01</v>
      </c>
      <c r="F2847" s="19">
        <v>1</v>
      </c>
      <c r="G2847" s="20">
        <v>0</v>
      </c>
      <c r="H2847" s="4">
        <v>93</v>
      </c>
      <c r="I2847" s="4">
        <v>9</v>
      </c>
      <c r="J2847" s="4">
        <v>1</v>
      </c>
      <c r="K2847" s="21">
        <v>0.88219999999999998</v>
      </c>
      <c r="L2847" s="21">
        <v>3.7499999999999999E-2</v>
      </c>
      <c r="M2847" s="4">
        <v>1</v>
      </c>
      <c r="N2847" s="4">
        <v>0</v>
      </c>
      <c r="O2847" s="4">
        <v>0</v>
      </c>
      <c r="P2847" s="4">
        <v>73.7</v>
      </c>
      <c r="Q2847" s="15">
        <v>2872.29</v>
      </c>
      <c r="R2847" s="15">
        <v>22559.040000000001</v>
      </c>
      <c r="S2847" s="15">
        <v>13623.53</v>
      </c>
      <c r="T2847" s="15">
        <v>1062236.47</v>
      </c>
      <c r="U2847" s="22">
        <f t="shared" si="220"/>
        <v>1040826.81</v>
      </c>
      <c r="V2847" s="23">
        <f t="shared" si="221"/>
        <v>2.0155267310676989E-2</v>
      </c>
      <c r="W2847" s="24">
        <f>Parametros!$B$4*H2847+Parametros!$B$5*K2847*100+Parametros!$B$6*P2847+Parametros!$B$7*(1-L2847)*100</f>
        <v>88.1935</v>
      </c>
      <c r="X2847" s="16">
        <f>INDEX('Tasa Referencia'!$B$2:$B$37,MATCH(B2847,'Tasa Referencia'!$A$2:$A$37,0))</f>
        <v>0.11409999999999999</v>
      </c>
      <c r="Y2847" s="16">
        <f>INDEX('Catalogo Proveedores'!$N$2:$N$101,MATCH(A2847,'Catalogo Proveedores'!$A$2:$A$101,0))</f>
        <v>1.6300000000000002E-2</v>
      </c>
      <c r="Z2847" s="14">
        <v>1.1900000000000001E-3</v>
      </c>
      <c r="AA2847" s="16">
        <f t="shared" si="222"/>
        <v>0.13158999999999998</v>
      </c>
      <c r="AB2847" s="25">
        <f t="shared" si="223"/>
        <v>1.0355225007628643E-2</v>
      </c>
      <c r="AC2847" s="23">
        <f t="shared" si="224"/>
        <v>9.8000423030483452E-3</v>
      </c>
    </row>
    <row r="2848" spans="1:29" x14ac:dyDescent="0.3">
      <c r="A2848" s="4" t="s">
        <v>235</v>
      </c>
      <c r="B2848" s="18">
        <v>44986</v>
      </c>
      <c r="C2848" s="4" t="s">
        <v>279</v>
      </c>
      <c r="D2848" s="4">
        <v>3</v>
      </c>
      <c r="E2848" s="15">
        <v>985820.67</v>
      </c>
      <c r="F2848" s="19">
        <v>1</v>
      </c>
      <c r="G2848" s="20">
        <v>0</v>
      </c>
      <c r="H2848" s="4">
        <v>97.6</v>
      </c>
      <c r="I2848" s="4">
        <v>10</v>
      </c>
      <c r="J2848" s="4">
        <v>1</v>
      </c>
      <c r="K2848" s="21">
        <v>0.88990000000000002</v>
      </c>
      <c r="L2848" s="21">
        <v>5.3E-3</v>
      </c>
      <c r="M2848" s="4">
        <v>1</v>
      </c>
      <c r="N2848" s="4">
        <v>0</v>
      </c>
      <c r="O2848" s="4">
        <v>0</v>
      </c>
      <c r="P2848" s="4">
        <v>74.599999999999994</v>
      </c>
      <c r="Q2848" s="15">
        <v>3584.91</v>
      </c>
      <c r="R2848" s="15">
        <v>2553.19</v>
      </c>
      <c r="S2848" s="15">
        <v>3533.71</v>
      </c>
      <c r="T2848" s="15">
        <v>1051068.76</v>
      </c>
      <c r="U2848" s="22">
        <f t="shared" si="220"/>
        <v>988425.06</v>
      </c>
      <c r="V2848" s="23">
        <f t="shared" si="221"/>
        <v>5.9600001811489431E-2</v>
      </c>
      <c r="W2848" s="24">
        <f>Parametros!$B$4*H2848+Parametros!$B$5*K2848*100+Parametros!$B$6*P2848+Parametros!$B$7*(1-L2848)*100</f>
        <v>90.697500000000005</v>
      </c>
      <c r="X2848" s="16">
        <f>INDEX('Tasa Referencia'!$B$2:$B$37,MATCH(B2848,'Tasa Referencia'!$A$2:$A$37,0))</f>
        <v>0.114</v>
      </c>
      <c r="Y2848" s="16">
        <f>INDEX('Catalogo Proveedores'!$N$2:$N$101,MATCH(A2848,'Catalogo Proveedores'!$A$2:$A$101,0))</f>
        <v>1.6300000000000002E-2</v>
      </c>
      <c r="Z2848" s="14">
        <v>-6.4000000000000005E-4</v>
      </c>
      <c r="AA2848" s="16">
        <f t="shared" si="222"/>
        <v>0.12966</v>
      </c>
      <c r="AB2848" s="25">
        <f t="shared" si="223"/>
        <v>1.0211510441946237E-2</v>
      </c>
      <c r="AC2848" s="23">
        <f t="shared" si="224"/>
        <v>4.9388491369543194E-2</v>
      </c>
    </row>
    <row r="2849" spans="1:29" x14ac:dyDescent="0.3">
      <c r="A2849" s="4" t="s">
        <v>235</v>
      </c>
      <c r="B2849" s="18">
        <v>45017</v>
      </c>
      <c r="C2849" s="4" t="s">
        <v>279</v>
      </c>
      <c r="D2849" s="4">
        <v>4</v>
      </c>
      <c r="E2849" s="15">
        <v>1080767.7</v>
      </c>
      <c r="F2849" s="19">
        <v>1</v>
      </c>
      <c r="G2849" s="20">
        <v>0</v>
      </c>
      <c r="H2849" s="4">
        <v>95</v>
      </c>
      <c r="I2849" s="4">
        <v>9</v>
      </c>
      <c r="J2849" s="4">
        <v>2</v>
      </c>
      <c r="K2849" s="21">
        <v>0.79320000000000002</v>
      </c>
      <c r="L2849" s="21">
        <v>1.8700000000000001E-2</v>
      </c>
      <c r="M2849" s="4">
        <v>2</v>
      </c>
      <c r="N2849" s="4">
        <v>0</v>
      </c>
      <c r="O2849" s="4">
        <v>0</v>
      </c>
      <c r="P2849" s="4">
        <v>79.2</v>
      </c>
      <c r="Q2849" s="15">
        <v>7802.58</v>
      </c>
      <c r="R2849" s="15">
        <v>9523.6</v>
      </c>
      <c r="S2849" s="15">
        <v>10378.629999999999</v>
      </c>
      <c r="T2849" s="15">
        <v>1110276.26</v>
      </c>
      <c r="U2849" s="22">
        <f t="shared" si="220"/>
        <v>1087715.2500000002</v>
      </c>
      <c r="V2849" s="23">
        <f t="shared" si="221"/>
        <v>2.0320176890028952E-2</v>
      </c>
      <c r="W2849" s="24">
        <f>Parametros!$B$4*H2849+Parametros!$B$5*K2849*100+Parametros!$B$6*P2849+Parametros!$B$7*(1-L2849)*100</f>
        <v>87.605499999999992</v>
      </c>
      <c r="X2849" s="16">
        <f>INDEX('Tasa Referencia'!$B$2:$B$37,MATCH(B2849,'Tasa Referencia'!$A$2:$A$37,0))</f>
        <v>0.1119</v>
      </c>
      <c r="Y2849" s="16">
        <f>INDEX('Catalogo Proveedores'!$N$2:$N$101,MATCH(A2849,'Catalogo Proveedores'!$A$2:$A$101,0))</f>
        <v>1.6300000000000002E-2</v>
      </c>
      <c r="Z2849" s="14">
        <v>3.5100000000000001E-3</v>
      </c>
      <c r="AA2849" s="16">
        <f t="shared" si="222"/>
        <v>0.13171000000000002</v>
      </c>
      <c r="AB2849" s="25">
        <f t="shared" si="223"/>
        <v>1.0364153207072402E-2</v>
      </c>
      <c r="AC2849" s="23">
        <f t="shared" si="224"/>
        <v>9.9560236829565503E-3</v>
      </c>
    </row>
    <row r="2850" spans="1:29" x14ac:dyDescent="0.3">
      <c r="A2850" s="4" t="s">
        <v>235</v>
      </c>
      <c r="B2850" s="18">
        <v>45047</v>
      </c>
      <c r="C2850" s="4" t="s">
        <v>279</v>
      </c>
      <c r="D2850" s="4">
        <v>5</v>
      </c>
      <c r="E2850" s="15">
        <v>1145667.3</v>
      </c>
      <c r="F2850" s="19">
        <v>1</v>
      </c>
      <c r="G2850" s="20">
        <v>0</v>
      </c>
      <c r="H2850" s="4">
        <v>99</v>
      </c>
      <c r="I2850" s="4">
        <v>5</v>
      </c>
      <c r="J2850" s="4">
        <v>0</v>
      </c>
      <c r="K2850" s="21">
        <v>0.92789999999999995</v>
      </c>
      <c r="L2850" s="21">
        <v>3.2000000000000002E-3</v>
      </c>
      <c r="M2850" s="4">
        <v>1</v>
      </c>
      <c r="N2850" s="4">
        <v>0</v>
      </c>
      <c r="O2850" s="4">
        <v>0</v>
      </c>
      <c r="P2850" s="4">
        <v>71.599999999999994</v>
      </c>
      <c r="Q2850" s="15">
        <v>3567.37</v>
      </c>
      <c r="R2850" s="15">
        <v>1402.76</v>
      </c>
      <c r="S2850" s="15">
        <v>1112.42</v>
      </c>
      <c r="T2850" s="15">
        <v>1257918.8400000001</v>
      </c>
      <c r="U2850" s="22">
        <f t="shared" si="220"/>
        <v>1149525.0100000002</v>
      </c>
      <c r="V2850" s="23">
        <f t="shared" si="221"/>
        <v>8.6169176065444594E-2</v>
      </c>
      <c r="W2850" s="24">
        <f>Parametros!$B$4*H2850+Parametros!$B$5*K2850*100+Parametros!$B$6*P2850+Parametros!$B$7*(1-L2850)*100</f>
        <v>91.758999999999986</v>
      </c>
      <c r="X2850" s="16">
        <f>INDEX('Tasa Referencia'!$B$2:$B$37,MATCH(B2850,'Tasa Referencia'!$A$2:$A$37,0))</f>
        <v>0.11210000000000001</v>
      </c>
      <c r="Y2850" s="16">
        <f>INDEX('Catalogo Proveedores'!$N$2:$N$101,MATCH(A2850,'Catalogo Proveedores'!$A$2:$A$101,0))</f>
        <v>1.6300000000000002E-2</v>
      </c>
      <c r="Z2850" s="14">
        <v>1.65E-3</v>
      </c>
      <c r="AA2850" s="16">
        <f t="shared" si="222"/>
        <v>0.13005000000000003</v>
      </c>
      <c r="AB2850" s="25">
        <f t="shared" si="223"/>
        <v>1.0240569344743822E-2</v>
      </c>
      <c r="AC2850" s="23">
        <f t="shared" si="224"/>
        <v>7.5928606720700773E-2</v>
      </c>
    </row>
    <row r="2851" spans="1:29" x14ac:dyDescent="0.3">
      <c r="A2851" s="4" t="s">
        <v>235</v>
      </c>
      <c r="B2851" s="18">
        <v>45078</v>
      </c>
      <c r="C2851" s="4" t="s">
        <v>279</v>
      </c>
      <c r="D2851" s="4">
        <v>6</v>
      </c>
      <c r="E2851" s="15">
        <v>1014841.93</v>
      </c>
      <c r="F2851" s="19">
        <v>1</v>
      </c>
      <c r="G2851" s="20">
        <v>0</v>
      </c>
      <c r="H2851" s="4">
        <v>99.3</v>
      </c>
      <c r="I2851" s="4">
        <v>11</v>
      </c>
      <c r="J2851" s="4">
        <v>1</v>
      </c>
      <c r="K2851" s="21">
        <v>0.92259999999999998</v>
      </c>
      <c r="L2851" s="21">
        <v>1.6999999999999999E-3</v>
      </c>
      <c r="M2851" s="4">
        <v>0</v>
      </c>
      <c r="N2851" s="4">
        <v>0</v>
      </c>
      <c r="O2851" s="4">
        <v>0</v>
      </c>
      <c r="P2851" s="4">
        <v>77.7</v>
      </c>
      <c r="Q2851" s="15">
        <v>0</v>
      </c>
      <c r="R2851" s="15">
        <v>931.71</v>
      </c>
      <c r="S2851" s="15">
        <v>2548.5700000000002</v>
      </c>
      <c r="T2851" s="15">
        <v>1079359.42</v>
      </c>
      <c r="U2851" s="22">
        <f t="shared" si="220"/>
        <v>1013225.0700000001</v>
      </c>
      <c r="V2851" s="23">
        <f t="shared" si="221"/>
        <v>6.1271851409792549E-2</v>
      </c>
      <c r="W2851" s="24">
        <f>Parametros!$B$4*H2851+Parametros!$B$5*K2851*100+Parametros!$B$6*P2851+Parametros!$B$7*(1-L2851)*100</f>
        <v>92.947499999999991</v>
      </c>
      <c r="X2851" s="16">
        <f>INDEX('Tasa Referencia'!$B$2:$B$37,MATCH(B2851,'Tasa Referencia'!$A$2:$A$37,0))</f>
        <v>0.1119</v>
      </c>
      <c r="Y2851" s="16">
        <f>INDEX('Catalogo Proveedores'!$N$2:$N$101,MATCH(A2851,'Catalogo Proveedores'!$A$2:$A$101,0))</f>
        <v>1.6300000000000002E-2</v>
      </c>
      <c r="Z2851" s="14">
        <v>-4.4000000000000002E-4</v>
      </c>
      <c r="AA2851" s="16">
        <f t="shared" si="222"/>
        <v>0.12776000000000001</v>
      </c>
      <c r="AB2851" s="25">
        <f t="shared" si="223"/>
        <v>1.0069809761209525E-2</v>
      </c>
      <c r="AC2851" s="23">
        <f t="shared" si="224"/>
        <v>5.1202041648583024E-2</v>
      </c>
    </row>
    <row r="2852" spans="1:29" x14ac:dyDescent="0.3">
      <c r="A2852" s="4" t="s">
        <v>235</v>
      </c>
      <c r="B2852" s="18">
        <v>45108</v>
      </c>
      <c r="C2852" s="4" t="s">
        <v>279</v>
      </c>
      <c r="D2852" s="4">
        <v>7</v>
      </c>
      <c r="E2852" s="15">
        <v>1175640.77</v>
      </c>
      <c r="F2852" s="19">
        <v>1</v>
      </c>
      <c r="G2852" s="20">
        <v>0</v>
      </c>
      <c r="H2852" s="4">
        <v>97.8</v>
      </c>
      <c r="I2852" s="4">
        <v>7</v>
      </c>
      <c r="J2852" s="4">
        <v>1</v>
      </c>
      <c r="K2852" s="21">
        <v>0.85709999999999997</v>
      </c>
      <c r="L2852" s="21">
        <v>5.5999999999999999E-3</v>
      </c>
      <c r="M2852" s="4">
        <v>1</v>
      </c>
      <c r="N2852" s="4">
        <v>0</v>
      </c>
      <c r="O2852" s="4">
        <v>0</v>
      </c>
      <c r="P2852" s="4">
        <v>80.2</v>
      </c>
      <c r="Q2852" s="15">
        <v>2767.13</v>
      </c>
      <c r="R2852" s="15">
        <v>3666.04</v>
      </c>
      <c r="S2852" s="15">
        <v>4340.4399999999996</v>
      </c>
      <c r="T2852" s="15">
        <v>1258371.94</v>
      </c>
      <c r="U2852" s="22">
        <f t="shared" si="220"/>
        <v>1177733.5</v>
      </c>
      <c r="V2852" s="23">
        <f t="shared" si="221"/>
        <v>6.408156240356086E-2</v>
      </c>
      <c r="W2852" s="24">
        <f>Parametros!$B$4*H2852+Parametros!$B$5*K2852*100+Parametros!$B$6*P2852+Parametros!$B$7*(1-L2852)*100</f>
        <v>90.899000000000001</v>
      </c>
      <c r="X2852" s="16">
        <f>INDEX('Tasa Referencia'!$B$2:$B$37,MATCH(B2852,'Tasa Referencia'!$A$2:$A$37,0))</f>
        <v>0.1132</v>
      </c>
      <c r="Y2852" s="16">
        <f>INDEX('Catalogo Proveedores'!$N$2:$N$101,MATCH(A2852,'Catalogo Proveedores'!$A$2:$A$101,0))</f>
        <v>1.6300000000000002E-2</v>
      </c>
      <c r="Z2852" s="14">
        <v>4.0000000000000003E-5</v>
      </c>
      <c r="AA2852" s="16">
        <f t="shared" si="222"/>
        <v>0.12954000000000002</v>
      </c>
      <c r="AB2852" s="25">
        <f t="shared" si="223"/>
        <v>1.0202567390956041E-2</v>
      </c>
      <c r="AC2852" s="23">
        <f t="shared" si="224"/>
        <v>5.3878995012604819E-2</v>
      </c>
    </row>
    <row r="2853" spans="1:29" x14ac:dyDescent="0.3">
      <c r="A2853" s="4" t="s">
        <v>235</v>
      </c>
      <c r="B2853" s="18">
        <v>45139</v>
      </c>
      <c r="C2853" s="4" t="s">
        <v>279</v>
      </c>
      <c r="D2853" s="4">
        <v>8</v>
      </c>
      <c r="E2853" s="15">
        <v>1083583.6000000001</v>
      </c>
      <c r="F2853" s="19">
        <v>1</v>
      </c>
      <c r="G2853" s="20">
        <v>0</v>
      </c>
      <c r="H2853" s="4">
        <v>95.7</v>
      </c>
      <c r="I2853" s="4">
        <v>9</v>
      </c>
      <c r="J2853" s="4">
        <v>1</v>
      </c>
      <c r="K2853" s="21">
        <v>0.87239999999999995</v>
      </c>
      <c r="L2853" s="21">
        <v>8.6E-3</v>
      </c>
      <c r="M2853" s="4">
        <v>1</v>
      </c>
      <c r="N2853" s="4">
        <v>0</v>
      </c>
      <c r="O2853" s="4">
        <v>0</v>
      </c>
      <c r="P2853" s="4">
        <v>77.7</v>
      </c>
      <c r="Q2853" s="15">
        <v>8875.98</v>
      </c>
      <c r="R2853" s="15">
        <v>2906.05</v>
      </c>
      <c r="S2853" s="15">
        <v>4969.84</v>
      </c>
      <c r="T2853" s="15">
        <v>1104071.18</v>
      </c>
      <c r="U2853" s="22">
        <f t="shared" si="220"/>
        <v>1090395.79</v>
      </c>
      <c r="V2853" s="23">
        <f t="shared" si="221"/>
        <v>1.2386330019048136E-2</v>
      </c>
      <c r="W2853" s="24">
        <f>Parametros!$B$4*H2853+Parametros!$B$5*K2853*100+Parametros!$B$6*P2853+Parametros!$B$7*(1-L2853)*100</f>
        <v>90.077999999999989</v>
      </c>
      <c r="X2853" s="16">
        <f>INDEX('Tasa Referencia'!$B$2:$B$37,MATCH(B2853,'Tasa Referencia'!$A$2:$A$37,0))</f>
        <v>0.1124</v>
      </c>
      <c r="Y2853" s="16">
        <f>INDEX('Catalogo Proveedores'!$N$2:$N$101,MATCH(A2853,'Catalogo Proveedores'!$A$2:$A$101,0))</f>
        <v>1.6300000000000002E-2</v>
      </c>
      <c r="Z2853" s="14">
        <v>1.0300000000000001E-3</v>
      </c>
      <c r="AA2853" s="16">
        <f t="shared" si="222"/>
        <v>0.12973000000000001</v>
      </c>
      <c r="AB2853" s="25">
        <f t="shared" si="223"/>
        <v>1.0216726819547217E-2</v>
      </c>
      <c r="AC2853" s="23">
        <f t="shared" si="224"/>
        <v>2.1696031995009184E-3</v>
      </c>
    </row>
    <row r="2854" spans="1:29" x14ac:dyDescent="0.3">
      <c r="A2854" s="4" t="s">
        <v>235</v>
      </c>
      <c r="B2854" s="18">
        <v>45170</v>
      </c>
      <c r="C2854" s="4" t="s">
        <v>279</v>
      </c>
      <c r="D2854" s="4">
        <v>9</v>
      </c>
      <c r="E2854" s="15">
        <v>974389.59</v>
      </c>
      <c r="F2854" s="19">
        <v>1</v>
      </c>
      <c r="G2854" s="20">
        <v>0</v>
      </c>
      <c r="H2854" s="4">
        <v>95.7</v>
      </c>
      <c r="I2854" s="4">
        <v>6</v>
      </c>
      <c r="J2854" s="4">
        <v>0</v>
      </c>
      <c r="K2854" s="21">
        <v>0.92600000000000005</v>
      </c>
      <c r="L2854" s="21">
        <v>1.6799999999999999E-2</v>
      </c>
      <c r="M2854" s="4">
        <v>2</v>
      </c>
      <c r="N2854" s="4">
        <v>0</v>
      </c>
      <c r="O2854" s="4">
        <v>0</v>
      </c>
      <c r="P2854" s="4">
        <v>72.900000000000006</v>
      </c>
      <c r="Q2854" s="15">
        <v>16079.76</v>
      </c>
      <c r="R2854" s="15">
        <v>8571.2000000000007</v>
      </c>
      <c r="S2854" s="15">
        <v>4897.1099999999997</v>
      </c>
      <c r="T2854" s="15">
        <v>1056350.99</v>
      </c>
      <c r="U2854" s="22">
        <f t="shared" si="220"/>
        <v>994143.44</v>
      </c>
      <c r="V2854" s="23">
        <f t="shared" si="221"/>
        <v>5.8889091399441061E-2</v>
      </c>
      <c r="W2854" s="24">
        <f>Parametros!$B$4*H2854+Parametros!$B$5*K2854*100+Parametros!$B$6*P2854+Parametros!$B$7*(1-L2854)*100</f>
        <v>90.602999999999994</v>
      </c>
      <c r="X2854" s="16">
        <f>INDEX('Tasa Referencia'!$B$2:$B$37,MATCH(B2854,'Tasa Referencia'!$A$2:$A$37,0))</f>
        <v>0.1134</v>
      </c>
      <c r="Y2854" s="16">
        <f>INDEX('Catalogo Proveedores'!$N$2:$N$101,MATCH(A2854,'Catalogo Proveedores'!$A$2:$A$101,0))</f>
        <v>1.6300000000000002E-2</v>
      </c>
      <c r="Z2854" s="14">
        <v>1.2800000000000001E-3</v>
      </c>
      <c r="AA2854" s="16">
        <f t="shared" si="222"/>
        <v>0.13098000000000001</v>
      </c>
      <c r="AB2854" s="25">
        <f t="shared" si="223"/>
        <v>1.0309826570191083E-2</v>
      </c>
      <c r="AC2854" s="23">
        <f t="shared" si="224"/>
        <v>4.8579264829249978E-2</v>
      </c>
    </row>
    <row r="2855" spans="1:29" x14ac:dyDescent="0.3">
      <c r="A2855" s="4" t="s">
        <v>235</v>
      </c>
      <c r="B2855" s="18">
        <v>45200</v>
      </c>
      <c r="C2855" s="4" t="s">
        <v>279</v>
      </c>
      <c r="D2855" s="4">
        <v>10</v>
      </c>
      <c r="E2855" s="15">
        <v>956408.04</v>
      </c>
      <c r="F2855" s="19">
        <v>1</v>
      </c>
      <c r="G2855" s="20">
        <v>0</v>
      </c>
      <c r="H2855" s="4">
        <v>98.7</v>
      </c>
      <c r="I2855" s="4">
        <v>7</v>
      </c>
      <c r="J2855" s="4">
        <v>1</v>
      </c>
      <c r="K2855" s="21">
        <v>0.92730000000000001</v>
      </c>
      <c r="L2855" s="21">
        <v>4.0000000000000001E-3</v>
      </c>
      <c r="M2855" s="4">
        <v>0</v>
      </c>
      <c r="N2855" s="4">
        <v>0</v>
      </c>
      <c r="O2855" s="4">
        <v>0</v>
      </c>
      <c r="P2855" s="4">
        <v>80.3</v>
      </c>
      <c r="Q2855" s="15">
        <v>0</v>
      </c>
      <c r="R2855" s="15">
        <v>2100.63</v>
      </c>
      <c r="S2855" s="15">
        <v>3058.76</v>
      </c>
      <c r="T2855" s="15">
        <v>1075399.67</v>
      </c>
      <c r="U2855" s="22">
        <f t="shared" si="220"/>
        <v>955449.91</v>
      </c>
      <c r="V2855" s="23">
        <f t="shared" si="221"/>
        <v>0.11153970318774591</v>
      </c>
      <c r="W2855" s="24">
        <f>Parametros!$B$4*H2855+Parametros!$B$5*K2855*100+Parametros!$B$6*P2855+Parametros!$B$7*(1-L2855)*100</f>
        <v>93.364000000000004</v>
      </c>
      <c r="X2855" s="16">
        <f>INDEX('Tasa Referencia'!$B$2:$B$37,MATCH(B2855,'Tasa Referencia'!$A$2:$A$37,0))</f>
        <v>0.1103</v>
      </c>
      <c r="Y2855" s="16">
        <f>INDEX('Catalogo Proveedores'!$N$2:$N$101,MATCH(A2855,'Catalogo Proveedores'!$A$2:$A$101,0))</f>
        <v>1.6300000000000002E-2</v>
      </c>
      <c r="Z2855" s="14">
        <v>1.49E-3</v>
      </c>
      <c r="AA2855" s="16">
        <f t="shared" si="222"/>
        <v>0.12808999999999998</v>
      </c>
      <c r="AB2855" s="25">
        <f t="shared" si="223"/>
        <v>1.0094436627875902E-2</v>
      </c>
      <c r="AC2855" s="23">
        <f t="shared" si="224"/>
        <v>0.10144526655987</v>
      </c>
    </row>
    <row r="2856" spans="1:29" x14ac:dyDescent="0.3">
      <c r="A2856" s="4" t="s">
        <v>235</v>
      </c>
      <c r="B2856" s="18">
        <v>45231</v>
      </c>
      <c r="C2856" s="4" t="s">
        <v>279</v>
      </c>
      <c r="D2856" s="4">
        <v>11</v>
      </c>
      <c r="E2856" s="15">
        <v>1063752.55</v>
      </c>
      <c r="F2856" s="19">
        <v>1</v>
      </c>
      <c r="G2856" s="20">
        <v>0</v>
      </c>
      <c r="H2856" s="4">
        <v>99.3</v>
      </c>
      <c r="I2856" s="4">
        <v>5</v>
      </c>
      <c r="J2856" s="4">
        <v>0</v>
      </c>
      <c r="K2856" s="21">
        <v>0.9173</v>
      </c>
      <c r="L2856" s="21">
        <v>3.5000000000000001E-3</v>
      </c>
      <c r="M2856" s="4">
        <v>2</v>
      </c>
      <c r="N2856" s="4">
        <v>0</v>
      </c>
      <c r="O2856" s="4">
        <v>0</v>
      </c>
      <c r="P2856" s="4">
        <v>79.2</v>
      </c>
      <c r="Q2856" s="15">
        <v>12628.15</v>
      </c>
      <c r="R2856" s="15">
        <v>1419.1</v>
      </c>
      <c r="S2856" s="15">
        <v>1113.17</v>
      </c>
      <c r="T2856" s="15">
        <v>1148009.76</v>
      </c>
      <c r="U2856" s="22">
        <f t="shared" si="220"/>
        <v>1076686.6300000001</v>
      </c>
      <c r="V2856" s="23">
        <f t="shared" si="221"/>
        <v>6.212763382778199E-2</v>
      </c>
      <c r="W2856" s="24">
        <f>Parametros!$B$4*H2856+Parametros!$B$5*K2856*100+Parametros!$B$6*P2856+Parametros!$B$7*(1-L2856)*100</f>
        <v>93.061499999999995</v>
      </c>
      <c r="X2856" s="16">
        <f>INDEX('Tasa Referencia'!$B$2:$B$37,MATCH(B2856,'Tasa Referencia'!$A$2:$A$37,0))</f>
        <v>0.1144</v>
      </c>
      <c r="Y2856" s="16">
        <f>INDEX('Catalogo Proveedores'!$N$2:$N$101,MATCH(A2856,'Catalogo Proveedores'!$A$2:$A$101,0))</f>
        <v>1.6300000000000002E-2</v>
      </c>
      <c r="Z2856" s="14">
        <v>5.9300000000000004E-3</v>
      </c>
      <c r="AA2856" s="16">
        <f t="shared" si="222"/>
        <v>0.13663</v>
      </c>
      <c r="AB2856" s="25">
        <f t="shared" si="223"/>
        <v>1.072946425991339E-2</v>
      </c>
      <c r="AC2856" s="23">
        <f t="shared" si="224"/>
        <v>5.13981695678686E-2</v>
      </c>
    </row>
    <row r="2857" spans="1:29" x14ac:dyDescent="0.3">
      <c r="A2857" s="4" t="s">
        <v>235</v>
      </c>
      <c r="B2857" s="18">
        <v>45261</v>
      </c>
      <c r="C2857" s="4" t="s">
        <v>279</v>
      </c>
      <c r="D2857" s="4">
        <v>12</v>
      </c>
      <c r="E2857" s="15">
        <v>999347.02</v>
      </c>
      <c r="F2857" s="19">
        <v>1.0768</v>
      </c>
      <c r="G2857" s="20">
        <v>7.6799999999999993E-2</v>
      </c>
      <c r="H2857" s="4">
        <v>99.6</v>
      </c>
      <c r="I2857" s="4">
        <v>10</v>
      </c>
      <c r="J2857" s="4">
        <v>1</v>
      </c>
      <c r="K2857" s="21">
        <v>0.90529999999999999</v>
      </c>
      <c r="L2857" s="21">
        <v>1.1000000000000001E-3</v>
      </c>
      <c r="M2857" s="4">
        <v>0</v>
      </c>
      <c r="N2857" s="4">
        <v>0</v>
      </c>
      <c r="O2857" s="4">
        <v>0</v>
      </c>
      <c r="P2857" s="4">
        <v>75.099999999999994</v>
      </c>
      <c r="Q2857" s="15">
        <v>0</v>
      </c>
      <c r="R2857" s="15">
        <v>543.92999999999995</v>
      </c>
      <c r="S2857" s="15">
        <v>2330.42</v>
      </c>
      <c r="T2857" s="15">
        <v>1098122.1100000001</v>
      </c>
      <c r="U2857" s="22">
        <f t="shared" si="220"/>
        <v>997560.53</v>
      </c>
      <c r="V2857" s="23">
        <f t="shared" si="221"/>
        <v>9.1575954153222602E-2</v>
      </c>
      <c r="W2857" s="24">
        <f>Parametros!$B$4*H2857+Parametros!$B$5*K2857*100+Parametros!$B$6*P2857+Parametros!$B$7*(1-L2857)*100</f>
        <v>92.02249999999998</v>
      </c>
      <c r="X2857" s="16">
        <f>INDEX('Tasa Referencia'!$B$2:$B$37,MATCH(B2857,'Tasa Referencia'!$A$2:$A$37,0))</f>
        <v>0.1124</v>
      </c>
      <c r="Y2857" s="16">
        <f>INDEX('Catalogo Proveedores'!$N$2:$N$101,MATCH(A2857,'Catalogo Proveedores'!$A$2:$A$101,0))</f>
        <v>1.6300000000000002E-2</v>
      </c>
      <c r="Z2857" s="14">
        <v>2.9999999999999997E-4</v>
      </c>
      <c r="AA2857" s="16">
        <f t="shared" si="222"/>
        <v>0.129</v>
      </c>
      <c r="AB2857" s="25">
        <f t="shared" si="223"/>
        <v>1.0162312880815705E-2</v>
      </c>
      <c r="AC2857" s="23">
        <f t="shared" si="224"/>
        <v>8.1413641272406898E-2</v>
      </c>
    </row>
    <row r="2858" spans="1:29" x14ac:dyDescent="0.3">
      <c r="A2858" s="4" t="s">
        <v>235</v>
      </c>
      <c r="B2858" s="18">
        <v>45292</v>
      </c>
      <c r="C2858" s="4" t="s">
        <v>281</v>
      </c>
      <c r="D2858" s="4">
        <v>1</v>
      </c>
      <c r="E2858" s="15">
        <v>1113420.8999999999</v>
      </c>
      <c r="F2858" s="19">
        <v>1.0768</v>
      </c>
      <c r="G2858" s="20">
        <v>0</v>
      </c>
      <c r="H2858" s="4">
        <v>96</v>
      </c>
      <c r="I2858" s="4">
        <v>7</v>
      </c>
      <c r="J2858" s="4">
        <v>1</v>
      </c>
      <c r="K2858" s="21">
        <v>0.84840000000000004</v>
      </c>
      <c r="L2858" s="21">
        <v>2.2700000000000001E-2</v>
      </c>
      <c r="M2858" s="4">
        <v>2</v>
      </c>
      <c r="N2858" s="4">
        <v>0</v>
      </c>
      <c r="O2858" s="4">
        <v>0</v>
      </c>
      <c r="P2858" s="4">
        <v>72.2</v>
      </c>
      <c r="Q2858" s="15">
        <v>22311.439999999999</v>
      </c>
      <c r="R2858" s="15">
        <v>10593.52</v>
      </c>
      <c r="S2858" s="15">
        <v>9802.7800000000007</v>
      </c>
      <c r="T2858" s="15">
        <v>1133148.3400000001</v>
      </c>
      <c r="U2858" s="22">
        <f t="shared" si="220"/>
        <v>1136523.0799999998</v>
      </c>
      <c r="V2858" s="23">
        <f t="shared" si="221"/>
        <v>-2.9781978941960572E-3</v>
      </c>
      <c r="W2858" s="24">
        <f>Parametros!$B$4*H2858+Parametros!$B$5*K2858*100+Parametros!$B$6*P2858+Parametros!$B$7*(1-L2858)*100</f>
        <v>88.151499999999984</v>
      </c>
      <c r="X2858" s="16">
        <f>INDEX('Tasa Referencia'!$B$2:$B$37,MATCH(B2858,'Tasa Referencia'!$A$2:$A$37,0))</f>
        <v>0.1133</v>
      </c>
      <c r="Y2858" s="16">
        <f>INDEX('Catalogo Proveedores'!$N$2:$N$101,MATCH(A2858,'Catalogo Proveedores'!$A$2:$A$101,0))</f>
        <v>1.6300000000000002E-2</v>
      </c>
      <c r="Z2858" s="14">
        <v>1.89E-3</v>
      </c>
      <c r="AA2858" s="16">
        <f t="shared" si="222"/>
        <v>0.13149</v>
      </c>
      <c r="AB2858" s="25">
        <f t="shared" si="223"/>
        <v>1.034778417842519E-2</v>
      </c>
      <c r="AC2858" s="23">
        <f t="shared" si="224"/>
        <v>-1.3325982072621248E-2</v>
      </c>
    </row>
    <row r="2859" spans="1:29" x14ac:dyDescent="0.3">
      <c r="A2859" s="4" t="s">
        <v>235</v>
      </c>
      <c r="B2859" s="18">
        <v>45323</v>
      </c>
      <c r="C2859" s="4" t="s">
        <v>281</v>
      </c>
      <c r="D2859" s="4">
        <v>2</v>
      </c>
      <c r="E2859" s="15">
        <v>1149780.5</v>
      </c>
      <c r="F2859" s="19">
        <v>1.0768</v>
      </c>
      <c r="G2859" s="20">
        <v>0</v>
      </c>
      <c r="H2859" s="4">
        <v>93.5</v>
      </c>
      <c r="I2859" s="4">
        <v>9</v>
      </c>
      <c r="J2859" s="4">
        <v>1</v>
      </c>
      <c r="K2859" s="21">
        <v>0.88439999999999996</v>
      </c>
      <c r="L2859" s="21">
        <v>2.24E-2</v>
      </c>
      <c r="M2859" s="4">
        <v>1</v>
      </c>
      <c r="N2859" s="4">
        <v>0</v>
      </c>
      <c r="O2859" s="4">
        <v>0</v>
      </c>
      <c r="P2859" s="4">
        <v>80.900000000000006</v>
      </c>
      <c r="Q2859" s="15">
        <v>7994.86</v>
      </c>
      <c r="R2859" s="15">
        <v>9253.91</v>
      </c>
      <c r="S2859" s="15">
        <v>10025.709999999999</v>
      </c>
      <c r="T2859" s="15">
        <v>1218326.1100000001</v>
      </c>
      <c r="U2859" s="22">
        <f t="shared" si="220"/>
        <v>1157003.56</v>
      </c>
      <c r="V2859" s="23">
        <f t="shared" si="221"/>
        <v>5.0333444795006517E-2</v>
      </c>
      <c r="W2859" s="24">
        <f>Parametros!$B$4*H2859+Parametros!$B$5*K2859*100+Parametros!$B$6*P2859+Parametros!$B$7*(1-L2859)*100</f>
        <v>90.101000000000013</v>
      </c>
      <c r="X2859" s="16">
        <f>INDEX('Tasa Referencia'!$B$2:$B$37,MATCH(B2859,'Tasa Referencia'!$A$2:$A$37,0))</f>
        <v>0.1123</v>
      </c>
      <c r="Y2859" s="16">
        <f>INDEX('Catalogo Proveedores'!$N$2:$N$101,MATCH(A2859,'Catalogo Proveedores'!$A$2:$A$101,0))</f>
        <v>1.6300000000000002E-2</v>
      </c>
      <c r="Z2859" s="14">
        <v>1.64E-3</v>
      </c>
      <c r="AA2859" s="16">
        <f t="shared" si="222"/>
        <v>0.13023999999999999</v>
      </c>
      <c r="AB2859" s="25">
        <f t="shared" si="223"/>
        <v>1.0254722915982839E-2</v>
      </c>
      <c r="AC2859" s="23">
        <f t="shared" si="224"/>
        <v>4.0078721879023678E-2</v>
      </c>
    </row>
    <row r="2860" spans="1:29" x14ac:dyDescent="0.3">
      <c r="A2860" s="4" t="s">
        <v>235</v>
      </c>
      <c r="B2860" s="18">
        <v>45352</v>
      </c>
      <c r="C2860" s="4" t="s">
        <v>281</v>
      </c>
      <c r="D2860" s="4">
        <v>3</v>
      </c>
      <c r="E2860" s="15">
        <v>1232539.98</v>
      </c>
      <c r="F2860" s="19">
        <v>1.0768</v>
      </c>
      <c r="G2860" s="20">
        <v>0</v>
      </c>
      <c r="H2860" s="4">
        <v>92.8</v>
      </c>
      <c r="I2860" s="4">
        <v>7</v>
      </c>
      <c r="J2860" s="4">
        <v>1</v>
      </c>
      <c r="K2860" s="21">
        <v>0.87639999999999996</v>
      </c>
      <c r="L2860" s="21">
        <v>2.2599999999999999E-2</v>
      </c>
      <c r="M2860" s="4">
        <v>1</v>
      </c>
      <c r="N2860" s="4">
        <v>1</v>
      </c>
      <c r="O2860" s="4">
        <v>13.5</v>
      </c>
      <c r="P2860" s="4">
        <v>83.7</v>
      </c>
      <c r="Q2860" s="15">
        <v>113656.91</v>
      </c>
      <c r="R2860" s="15">
        <v>16992.509999999998</v>
      </c>
      <c r="S2860" s="15">
        <v>10813.18</v>
      </c>
      <c r="T2860" s="15">
        <v>1259169.74</v>
      </c>
      <c r="U2860" s="22">
        <f t="shared" si="220"/>
        <v>1352376.22</v>
      </c>
      <c r="V2860" s="23">
        <f t="shared" si="221"/>
        <v>-7.4022172737410269E-2</v>
      </c>
      <c r="W2860" s="24">
        <f>Parametros!$B$4*H2860+Parametros!$B$5*K2860*100+Parametros!$B$6*P2860+Parametros!$B$7*(1-L2860)*100</f>
        <v>90.173000000000002</v>
      </c>
      <c r="X2860" s="16">
        <f>INDEX('Tasa Referencia'!$B$2:$B$37,MATCH(B2860,'Tasa Referencia'!$A$2:$A$37,0))</f>
        <v>0.1101</v>
      </c>
      <c r="Y2860" s="16">
        <f>INDEX('Catalogo Proveedores'!$N$2:$N$101,MATCH(A2860,'Catalogo Proveedores'!$A$2:$A$101,0))</f>
        <v>1.6300000000000002E-2</v>
      </c>
      <c r="Z2860" s="14">
        <v>-1.1800000000000001E-3</v>
      </c>
      <c r="AA2860" s="16">
        <f t="shared" si="222"/>
        <v>0.12522000000000003</v>
      </c>
      <c r="AB2860" s="25">
        <f t="shared" si="223"/>
        <v>9.8800361144852911E-3</v>
      </c>
      <c r="AC2860" s="23">
        <f t="shared" si="224"/>
        <v>-8.390220885189556E-2</v>
      </c>
    </row>
    <row r="2861" spans="1:29" x14ac:dyDescent="0.3">
      <c r="A2861" s="4" t="s">
        <v>235</v>
      </c>
      <c r="B2861" s="18">
        <v>45383</v>
      </c>
      <c r="C2861" s="4" t="s">
        <v>281</v>
      </c>
      <c r="D2861" s="4">
        <v>4</v>
      </c>
      <c r="E2861" s="15">
        <v>1267787.49</v>
      </c>
      <c r="F2861" s="19">
        <v>1.0768</v>
      </c>
      <c r="G2861" s="20">
        <v>0</v>
      </c>
      <c r="H2861" s="4">
        <v>91</v>
      </c>
      <c r="I2861" s="4">
        <v>7</v>
      </c>
      <c r="J2861" s="4">
        <v>1</v>
      </c>
      <c r="K2861" s="21">
        <v>0.89149999999999996</v>
      </c>
      <c r="L2861" s="21">
        <v>2.3099999999999999E-2</v>
      </c>
      <c r="M2861" s="4">
        <v>0</v>
      </c>
      <c r="N2861" s="4">
        <v>0</v>
      </c>
      <c r="O2861" s="4">
        <v>0</v>
      </c>
      <c r="P2861" s="4">
        <v>76</v>
      </c>
      <c r="Q2861" s="15">
        <v>0</v>
      </c>
      <c r="R2861" s="15">
        <v>19807.46</v>
      </c>
      <c r="S2861" s="15">
        <v>11332.25</v>
      </c>
      <c r="T2861" s="15">
        <v>1383129.5</v>
      </c>
      <c r="U2861" s="22">
        <f t="shared" si="220"/>
        <v>1276262.7</v>
      </c>
      <c r="V2861" s="23">
        <f t="shared" si="221"/>
        <v>7.7264493310279361E-2</v>
      </c>
      <c r="W2861" s="24">
        <f>Parametros!$B$4*H2861+Parametros!$B$5*K2861*100+Parametros!$B$6*P2861+Parametros!$B$7*(1-L2861)*100</f>
        <v>88.448499999999996</v>
      </c>
      <c r="X2861" s="16">
        <f>INDEX('Tasa Referencia'!$B$2:$B$37,MATCH(B2861,'Tasa Referencia'!$A$2:$A$37,0))</f>
        <v>0.10920000000000001</v>
      </c>
      <c r="Y2861" s="16">
        <f>INDEX('Catalogo Proveedores'!$N$2:$N$101,MATCH(A2861,'Catalogo Proveedores'!$A$2:$A$101,0))</f>
        <v>1.6300000000000002E-2</v>
      </c>
      <c r="Z2861" s="14">
        <v>5.2999999999999998E-4</v>
      </c>
      <c r="AA2861" s="16">
        <f t="shared" si="222"/>
        <v>0.12603</v>
      </c>
      <c r="AB2861" s="25">
        <f t="shared" si="223"/>
        <v>9.9405970910910746E-3</v>
      </c>
      <c r="AC2861" s="23">
        <f t="shared" si="224"/>
        <v>6.7323896219188287E-2</v>
      </c>
    </row>
    <row r="2862" spans="1:29" x14ac:dyDescent="0.3">
      <c r="A2862" s="4" t="s">
        <v>235</v>
      </c>
      <c r="B2862" s="18">
        <v>45413</v>
      </c>
      <c r="C2862" s="4" t="s">
        <v>281</v>
      </c>
      <c r="D2862" s="4">
        <v>5</v>
      </c>
      <c r="E2862" s="15">
        <v>1269963.1000000001</v>
      </c>
      <c r="F2862" s="19">
        <v>1.0768</v>
      </c>
      <c r="G2862" s="20">
        <v>0</v>
      </c>
      <c r="H2862" s="4">
        <v>88.2</v>
      </c>
      <c r="I2862" s="4">
        <v>11</v>
      </c>
      <c r="J2862" s="4">
        <v>1</v>
      </c>
      <c r="K2862" s="21">
        <v>0.87519999999999998</v>
      </c>
      <c r="L2862" s="21">
        <v>6.8699999999999997E-2</v>
      </c>
      <c r="M2862" s="4">
        <v>3</v>
      </c>
      <c r="N2862" s="4">
        <v>1</v>
      </c>
      <c r="O2862" s="4">
        <v>19.7</v>
      </c>
      <c r="P2862" s="4">
        <v>75.3</v>
      </c>
      <c r="Q2862" s="15">
        <v>144146.95000000001</v>
      </c>
      <c r="R2862" s="15">
        <v>33953.620000000003</v>
      </c>
      <c r="S2862" s="15">
        <v>28704.58</v>
      </c>
      <c r="T2862" s="15">
        <v>1303822.6299999999</v>
      </c>
      <c r="U2862" s="22">
        <f t="shared" si="220"/>
        <v>1419359.09</v>
      </c>
      <c r="V2862" s="23">
        <f t="shared" si="221"/>
        <v>-8.86136329755223E-2</v>
      </c>
      <c r="W2862" s="24">
        <f>Parametros!$B$4*H2862+Parametros!$B$5*K2862*100+Parametros!$B$6*P2862+Parametros!$B$7*(1-L2862)*100</f>
        <v>86.155499999999989</v>
      </c>
      <c r="X2862" s="16">
        <f>INDEX('Tasa Referencia'!$B$2:$B$37,MATCH(B2862,'Tasa Referencia'!$A$2:$A$37,0))</f>
        <v>0.1077</v>
      </c>
      <c r="Y2862" s="16">
        <f>INDEX('Catalogo Proveedores'!$N$2:$N$101,MATCH(A2862,'Catalogo Proveedores'!$A$2:$A$101,0))</f>
        <v>1.6300000000000002E-2</v>
      </c>
      <c r="Z2862" s="14">
        <v>4.0000000000000002E-4</v>
      </c>
      <c r="AA2862" s="16">
        <f t="shared" si="222"/>
        <v>0.1244</v>
      </c>
      <c r="AB2862" s="25">
        <f t="shared" si="223"/>
        <v>9.8186867523120114E-3</v>
      </c>
      <c r="AC2862" s="23">
        <f t="shared" si="224"/>
        <v>-9.8432319727834311E-2</v>
      </c>
    </row>
    <row r="2863" spans="1:29" x14ac:dyDescent="0.3">
      <c r="A2863" s="4" t="s">
        <v>235</v>
      </c>
      <c r="B2863" s="18">
        <v>45444</v>
      </c>
      <c r="C2863" s="4" t="s">
        <v>281</v>
      </c>
      <c r="D2863" s="4">
        <v>6</v>
      </c>
      <c r="E2863" s="15">
        <v>1327326.69</v>
      </c>
      <c r="F2863" s="19">
        <v>1.0768</v>
      </c>
      <c r="G2863" s="20">
        <v>0</v>
      </c>
      <c r="H2863" s="4">
        <v>86.8</v>
      </c>
      <c r="I2863" s="4">
        <v>13</v>
      </c>
      <c r="J2863" s="4">
        <v>1</v>
      </c>
      <c r="K2863" s="21">
        <v>0.90959999999999996</v>
      </c>
      <c r="L2863" s="21">
        <v>4.7199999999999999E-2</v>
      </c>
      <c r="M2863" s="4">
        <v>0</v>
      </c>
      <c r="N2863" s="4">
        <v>0</v>
      </c>
      <c r="O2863" s="4">
        <v>0</v>
      </c>
      <c r="P2863" s="4">
        <v>81</v>
      </c>
      <c r="Q2863" s="15">
        <v>0</v>
      </c>
      <c r="R2863" s="15">
        <v>39330.25</v>
      </c>
      <c r="S2863" s="15">
        <v>21465.49</v>
      </c>
      <c r="T2863" s="15">
        <v>1442076.81</v>
      </c>
      <c r="U2863" s="22">
        <f t="shared" si="220"/>
        <v>1345191.45</v>
      </c>
      <c r="V2863" s="23">
        <f t="shared" si="221"/>
        <v>6.7184604403977694E-2</v>
      </c>
      <c r="W2863" s="24">
        <f>Parametros!$B$4*H2863+Parametros!$B$5*K2863*100+Parametros!$B$6*P2863+Parametros!$B$7*(1-L2863)*100</f>
        <v>88.16</v>
      </c>
      <c r="X2863" s="16">
        <f>INDEX('Tasa Referencia'!$B$2:$B$37,MATCH(B2863,'Tasa Referencia'!$A$2:$A$37,0))</f>
        <v>0.1045</v>
      </c>
      <c r="Y2863" s="16">
        <f>INDEX('Catalogo Proveedores'!$N$2:$N$101,MATCH(A2863,'Catalogo Proveedores'!$A$2:$A$101,0))</f>
        <v>1.6300000000000002E-2</v>
      </c>
      <c r="Z2863" s="14">
        <v>2.3E-3</v>
      </c>
      <c r="AA2863" s="16">
        <f t="shared" si="222"/>
        <v>0.12309999999999999</v>
      </c>
      <c r="AB2863" s="25">
        <f t="shared" si="223"/>
        <v>9.7213414676458054E-3</v>
      </c>
      <c r="AC2863" s="23">
        <f t="shared" si="224"/>
        <v>5.7463262936331888E-2</v>
      </c>
    </row>
    <row r="2864" spans="1:29" x14ac:dyDescent="0.3">
      <c r="A2864" s="4" t="s">
        <v>235</v>
      </c>
      <c r="B2864" s="18">
        <v>45474</v>
      </c>
      <c r="C2864" s="4" t="s">
        <v>281</v>
      </c>
      <c r="D2864" s="4">
        <v>7</v>
      </c>
      <c r="E2864" s="15">
        <v>1296999.67</v>
      </c>
      <c r="F2864" s="19">
        <v>1.0768</v>
      </c>
      <c r="G2864" s="20">
        <v>0</v>
      </c>
      <c r="H2864" s="4">
        <v>89.4</v>
      </c>
      <c r="I2864" s="4">
        <v>10</v>
      </c>
      <c r="J2864" s="4">
        <v>2</v>
      </c>
      <c r="K2864" s="21">
        <v>0.78700000000000003</v>
      </c>
      <c r="L2864" s="21">
        <v>5.4899999999999997E-2</v>
      </c>
      <c r="M2864" s="4">
        <v>0</v>
      </c>
      <c r="N2864" s="4">
        <v>2</v>
      </c>
      <c r="O2864" s="4">
        <v>22</v>
      </c>
      <c r="P2864" s="4">
        <v>74.8</v>
      </c>
      <c r="Q2864" s="15">
        <v>110304.84</v>
      </c>
      <c r="R2864" s="15">
        <v>38843.22</v>
      </c>
      <c r="S2864" s="15">
        <v>26540.11</v>
      </c>
      <c r="T2864" s="15">
        <v>1310398.97</v>
      </c>
      <c r="U2864" s="22">
        <f t="shared" si="220"/>
        <v>1419607.6199999999</v>
      </c>
      <c r="V2864" s="23">
        <f t="shared" si="221"/>
        <v>-8.3339999878052337E-2</v>
      </c>
      <c r="W2864" s="24">
        <f>Parametros!$B$4*H2864+Parametros!$B$5*K2864*100+Parametros!$B$6*P2864+Parametros!$B$7*(1-L2864)*100</f>
        <v>84.036500000000004</v>
      </c>
      <c r="X2864" s="16">
        <f>INDEX('Tasa Referencia'!$B$2:$B$37,MATCH(B2864,'Tasa Referencia'!$A$2:$A$37,0))</f>
        <v>0.1027</v>
      </c>
      <c r="Y2864" s="16">
        <f>INDEX('Catalogo Proveedores'!$N$2:$N$101,MATCH(A2864,'Catalogo Proveedores'!$A$2:$A$101,0))</f>
        <v>1.6300000000000002E-2</v>
      </c>
      <c r="Z2864" s="14">
        <v>1.81E-3</v>
      </c>
      <c r="AA2864" s="16">
        <f t="shared" si="222"/>
        <v>0.12081</v>
      </c>
      <c r="AB2864" s="25">
        <f t="shared" si="223"/>
        <v>9.5496125035163804E-3</v>
      </c>
      <c r="AC2864" s="23">
        <f t="shared" si="224"/>
        <v>-9.2889612381568717E-2</v>
      </c>
    </row>
    <row r="2865" spans="1:29" x14ac:dyDescent="0.3">
      <c r="A2865" s="4" t="s">
        <v>235</v>
      </c>
      <c r="B2865" s="18">
        <v>45505</v>
      </c>
      <c r="C2865" s="4" t="s">
        <v>281</v>
      </c>
      <c r="D2865" s="4">
        <v>8</v>
      </c>
      <c r="E2865" s="15">
        <v>1168379.1599999999</v>
      </c>
      <c r="F2865" s="19">
        <v>1.0768</v>
      </c>
      <c r="G2865" s="20">
        <v>0</v>
      </c>
      <c r="H2865" s="4">
        <v>89.7</v>
      </c>
      <c r="I2865" s="4">
        <v>8</v>
      </c>
      <c r="J2865" s="4">
        <v>2</v>
      </c>
      <c r="K2865" s="21">
        <v>0.80269999999999997</v>
      </c>
      <c r="L2865" s="21">
        <v>2.0500000000000001E-2</v>
      </c>
      <c r="M2865" s="4">
        <v>3</v>
      </c>
      <c r="N2865" s="4">
        <v>1</v>
      </c>
      <c r="O2865" s="4">
        <v>15.3</v>
      </c>
      <c r="P2865" s="4">
        <v>77.5</v>
      </c>
      <c r="Q2865" s="15">
        <v>90715.46</v>
      </c>
      <c r="R2865" s="15">
        <v>7357.64</v>
      </c>
      <c r="S2865" s="15">
        <v>11873.72</v>
      </c>
      <c r="T2865" s="15">
        <v>1174452.2</v>
      </c>
      <c r="U2865" s="22">
        <f t="shared" si="220"/>
        <v>1254578.5399999998</v>
      </c>
      <c r="V2865" s="23">
        <f t="shared" si="221"/>
        <v>-6.8224436890662599E-2</v>
      </c>
      <c r="W2865" s="24">
        <f>Parametros!$B$4*H2865+Parametros!$B$5*K2865*100+Parametros!$B$6*P2865+Parametros!$B$7*(1-L2865)*100</f>
        <v>85.668499999999995</v>
      </c>
      <c r="X2865" s="16">
        <f>INDEX('Tasa Referencia'!$B$2:$B$37,MATCH(B2865,'Tasa Referencia'!$A$2:$A$37,0))</f>
        <v>0.1017</v>
      </c>
      <c r="Y2865" s="16">
        <f>INDEX('Catalogo Proveedores'!$N$2:$N$101,MATCH(A2865,'Catalogo Proveedores'!$A$2:$A$101,0))</f>
        <v>1.6300000000000002E-2</v>
      </c>
      <c r="Z2865" s="14">
        <v>5.1000000000000004E-3</v>
      </c>
      <c r="AA2865" s="16">
        <f t="shared" si="222"/>
        <v>0.12309999999999999</v>
      </c>
      <c r="AB2865" s="25">
        <f t="shared" si="223"/>
        <v>9.7213414676458054E-3</v>
      </c>
      <c r="AC2865" s="23">
        <f t="shared" si="224"/>
        <v>-7.7945778358308404E-2</v>
      </c>
    </row>
    <row r="2866" spans="1:29" x14ac:dyDescent="0.3">
      <c r="A2866" s="4" t="s">
        <v>235</v>
      </c>
      <c r="B2866" s="18">
        <v>45536</v>
      </c>
      <c r="C2866" s="4" t="s">
        <v>281</v>
      </c>
      <c r="D2866" s="4">
        <v>9</v>
      </c>
      <c r="E2866" s="15">
        <v>1247494.1599999999</v>
      </c>
      <c r="F2866" s="19">
        <v>1.0768</v>
      </c>
      <c r="G2866" s="20">
        <v>0</v>
      </c>
      <c r="H2866" s="4">
        <v>91.8</v>
      </c>
      <c r="I2866" s="4">
        <v>7</v>
      </c>
      <c r="J2866" s="4">
        <v>1</v>
      </c>
      <c r="K2866" s="21">
        <v>0.85919999999999996</v>
      </c>
      <c r="L2866" s="21">
        <v>4.7100000000000003E-2</v>
      </c>
      <c r="M2866" s="4">
        <v>3</v>
      </c>
      <c r="N2866" s="4">
        <v>0</v>
      </c>
      <c r="O2866" s="4">
        <v>0</v>
      </c>
      <c r="P2866" s="4">
        <v>78.400000000000006</v>
      </c>
      <c r="Q2866" s="15">
        <v>71897.41</v>
      </c>
      <c r="R2866" s="15">
        <v>33743.4</v>
      </c>
      <c r="S2866" s="15">
        <v>20115.419999999998</v>
      </c>
      <c r="T2866" s="15">
        <v>1274564.94</v>
      </c>
      <c r="U2866" s="22">
        <f t="shared" si="220"/>
        <v>1333019.5499999998</v>
      </c>
      <c r="V2866" s="23">
        <f t="shared" si="221"/>
        <v>-4.5862402271946906E-2</v>
      </c>
      <c r="W2866" s="24">
        <f>Parametros!$B$4*H2866+Parametros!$B$5*K2866*100+Parametros!$B$6*P2866+Parametros!$B$7*(1-L2866)*100</f>
        <v>87.879499999999993</v>
      </c>
      <c r="X2866" s="16">
        <f>INDEX('Tasa Referencia'!$B$2:$B$37,MATCH(B2866,'Tasa Referencia'!$A$2:$A$37,0))</f>
        <v>9.7900000000000001E-2</v>
      </c>
      <c r="Y2866" s="16">
        <f>INDEX('Catalogo Proveedores'!$N$2:$N$101,MATCH(A2866,'Catalogo Proveedores'!$A$2:$A$101,0))</f>
        <v>1.6300000000000002E-2</v>
      </c>
      <c r="Z2866" s="14">
        <v>8.9999999999999998E-4</v>
      </c>
      <c r="AA2866" s="16">
        <f t="shared" si="222"/>
        <v>0.11509999999999999</v>
      </c>
      <c r="AB2866" s="25">
        <f t="shared" si="223"/>
        <v>9.1200100736019696E-3</v>
      </c>
      <c r="AC2866" s="23">
        <f t="shared" si="224"/>
        <v>-5.4982412345548876E-2</v>
      </c>
    </row>
    <row r="2867" spans="1:29" x14ac:dyDescent="0.3">
      <c r="A2867" s="4" t="s">
        <v>235</v>
      </c>
      <c r="B2867" s="18">
        <v>45566</v>
      </c>
      <c r="C2867" s="4" t="s">
        <v>281</v>
      </c>
      <c r="D2867" s="4">
        <v>10</v>
      </c>
      <c r="E2867" s="15">
        <v>1081704.33</v>
      </c>
      <c r="F2867" s="19">
        <v>1.0768</v>
      </c>
      <c r="G2867" s="20">
        <v>0</v>
      </c>
      <c r="H2867" s="4">
        <v>92.4</v>
      </c>
      <c r="I2867" s="4">
        <v>5</v>
      </c>
      <c r="J2867" s="4">
        <v>1</v>
      </c>
      <c r="K2867" s="21">
        <v>0.8488</v>
      </c>
      <c r="L2867" s="21">
        <v>4.4699999999999997E-2</v>
      </c>
      <c r="M2867" s="4">
        <v>0</v>
      </c>
      <c r="N2867" s="4">
        <v>0</v>
      </c>
      <c r="O2867" s="4">
        <v>0</v>
      </c>
      <c r="P2867" s="4">
        <v>74</v>
      </c>
      <c r="Q2867" s="15">
        <v>0</v>
      </c>
      <c r="R2867" s="15">
        <v>21870.080000000002</v>
      </c>
      <c r="S2867" s="15">
        <v>16672.61</v>
      </c>
      <c r="T2867" s="15">
        <v>1159060.8</v>
      </c>
      <c r="U2867" s="22">
        <f t="shared" si="220"/>
        <v>1086901.8</v>
      </c>
      <c r="V2867" s="23">
        <f t="shared" si="221"/>
        <v>6.2256440732013363E-2</v>
      </c>
      <c r="W2867" s="24">
        <f>Parametros!$B$4*H2867+Parametros!$B$5*K2867*100+Parametros!$B$6*P2867+Parametros!$B$7*(1-L2867)*100</f>
        <v>86.933499999999995</v>
      </c>
      <c r="X2867" s="16">
        <f>INDEX('Tasa Referencia'!$B$2:$B$37,MATCH(B2867,'Tasa Referencia'!$A$2:$A$37,0))</f>
        <v>9.5200000000000007E-2</v>
      </c>
      <c r="Y2867" s="16">
        <f>INDEX('Catalogo Proveedores'!$N$2:$N$101,MATCH(A2867,'Catalogo Proveedores'!$A$2:$A$101,0))</f>
        <v>1.6300000000000002E-2</v>
      </c>
      <c r="Z2867" s="14">
        <v>-2.8600000000000001E-3</v>
      </c>
      <c r="AA2867" s="16">
        <f t="shared" si="222"/>
        <v>0.10864000000000001</v>
      </c>
      <c r="AB2867" s="25">
        <f t="shared" si="223"/>
        <v>8.6315420183167291E-3</v>
      </c>
      <c r="AC2867" s="23">
        <f t="shared" si="224"/>
        <v>5.3624898713696634E-2</v>
      </c>
    </row>
    <row r="2868" spans="1:29" x14ac:dyDescent="0.3">
      <c r="A2868" s="4" t="s">
        <v>235</v>
      </c>
      <c r="B2868" s="18">
        <v>45597</v>
      </c>
      <c r="C2868" s="4" t="s">
        <v>281</v>
      </c>
      <c r="D2868" s="4">
        <v>11</v>
      </c>
      <c r="E2868" s="15">
        <v>1070989.8899999999</v>
      </c>
      <c r="F2868" s="19">
        <v>1.0768</v>
      </c>
      <c r="G2868" s="20">
        <v>0</v>
      </c>
      <c r="H2868" s="4">
        <v>90.1</v>
      </c>
      <c r="I2868" s="4">
        <v>9</v>
      </c>
      <c r="J2868" s="4">
        <v>1</v>
      </c>
      <c r="K2868" s="21">
        <v>0.84160000000000001</v>
      </c>
      <c r="L2868" s="21">
        <v>3.1199999999999999E-2</v>
      </c>
      <c r="M2868" s="4">
        <v>1</v>
      </c>
      <c r="N2868" s="4">
        <v>1</v>
      </c>
      <c r="O2868" s="4">
        <v>18.2</v>
      </c>
      <c r="P2868" s="4">
        <v>77.2</v>
      </c>
      <c r="Q2868" s="15">
        <v>118454.41</v>
      </c>
      <c r="R2868" s="15">
        <v>10035.98</v>
      </c>
      <c r="S2868" s="15">
        <v>12153.6</v>
      </c>
      <c r="T2868" s="15">
        <v>1112628.3899999999</v>
      </c>
      <c r="U2868" s="22">
        <f t="shared" si="220"/>
        <v>1187326.6799999997</v>
      </c>
      <c r="V2868" s="23">
        <f t="shared" si="221"/>
        <v>-6.7136782299793571E-2</v>
      </c>
      <c r="W2868" s="24">
        <f>Parametros!$B$4*H2868+Parametros!$B$5*K2868*100+Parametros!$B$6*P2868+Parametros!$B$7*(1-L2868)*100</f>
        <v>86.754999999999995</v>
      </c>
      <c r="X2868" s="16">
        <f>INDEX('Tasa Referencia'!$B$2:$B$37,MATCH(B2868,'Tasa Referencia'!$A$2:$A$37,0))</f>
        <v>9.5600000000000004E-2</v>
      </c>
      <c r="Y2868" s="16">
        <f>INDEX('Catalogo Proveedores'!$N$2:$N$101,MATCH(A2868,'Catalogo Proveedores'!$A$2:$A$101,0))</f>
        <v>1.6300000000000002E-2</v>
      </c>
      <c r="Z2868" s="14">
        <v>6.7000000000000002E-4</v>
      </c>
      <c r="AA2868" s="16">
        <f t="shared" si="222"/>
        <v>0.11257</v>
      </c>
      <c r="AB2868" s="25">
        <f t="shared" si="223"/>
        <v>8.9290158129531338E-3</v>
      </c>
      <c r="AC2868" s="23">
        <f t="shared" si="224"/>
        <v>-7.6065798112746705E-2</v>
      </c>
    </row>
    <row r="2869" spans="1:29" x14ac:dyDescent="0.3">
      <c r="A2869" s="4" t="s">
        <v>235</v>
      </c>
      <c r="B2869" s="18">
        <v>45627</v>
      </c>
      <c r="C2869" s="4" t="s">
        <v>281</v>
      </c>
      <c r="D2869" s="4">
        <v>12</v>
      </c>
      <c r="E2869" s="15">
        <v>1104540.96</v>
      </c>
      <c r="F2869" s="19">
        <v>1.1426000000000001</v>
      </c>
      <c r="G2869" s="20">
        <v>6.1199999999999997E-2</v>
      </c>
      <c r="H2869" s="4">
        <v>92.5</v>
      </c>
      <c r="I2869" s="4">
        <v>9</v>
      </c>
      <c r="J2869" s="4">
        <v>1</v>
      </c>
      <c r="K2869" s="21">
        <v>0.88549999999999995</v>
      </c>
      <c r="L2869" s="21">
        <v>2.18E-2</v>
      </c>
      <c r="M2869" s="4">
        <v>1</v>
      </c>
      <c r="N2869" s="4">
        <v>0</v>
      </c>
      <c r="O2869" s="4">
        <v>0</v>
      </c>
      <c r="P2869" s="4">
        <v>73.900000000000006</v>
      </c>
      <c r="Q2869" s="15">
        <v>28914.87</v>
      </c>
      <c r="R2869" s="15">
        <v>14982.36</v>
      </c>
      <c r="S2869" s="15">
        <v>9447.48</v>
      </c>
      <c r="T2869" s="15">
        <v>1199214.19</v>
      </c>
      <c r="U2869" s="22">
        <f t="shared" si="220"/>
        <v>1138990.7100000002</v>
      </c>
      <c r="V2869" s="23">
        <f t="shared" si="221"/>
        <v>5.0219118904855316E-2</v>
      </c>
      <c r="W2869" s="24">
        <f>Parametros!$B$4*H2869+Parametros!$B$5*K2869*100+Parametros!$B$6*P2869+Parametros!$B$7*(1-L2869)*100</f>
        <v>88.393000000000001</v>
      </c>
      <c r="X2869" s="16">
        <f>INDEX('Tasa Referencia'!$B$2:$B$37,MATCH(B2869,'Tasa Referencia'!$A$2:$A$37,0))</f>
        <v>9.2399999999999996E-2</v>
      </c>
      <c r="Y2869" s="16">
        <f>INDEX('Catalogo Proveedores'!$N$2:$N$101,MATCH(A2869,'Catalogo Proveedores'!$A$2:$A$101,0))</f>
        <v>1.6300000000000002E-2</v>
      </c>
      <c r="Z2869" s="14">
        <v>-2.9499999999999999E-3</v>
      </c>
      <c r="AA2869" s="16">
        <f t="shared" si="222"/>
        <v>0.10575</v>
      </c>
      <c r="AB2869" s="25">
        <f t="shared" si="223"/>
        <v>8.4121716116043466E-3</v>
      </c>
      <c r="AC2869" s="23">
        <f t="shared" si="224"/>
        <v>4.1806947293250969E-2</v>
      </c>
    </row>
    <row r="2870" spans="1:29" x14ac:dyDescent="0.3">
      <c r="A2870" s="4" t="s">
        <v>235</v>
      </c>
      <c r="B2870" s="18">
        <v>45658</v>
      </c>
      <c r="C2870" s="4" t="s">
        <v>282</v>
      </c>
      <c r="D2870" s="4">
        <v>1</v>
      </c>
      <c r="E2870" s="15">
        <v>1293202.55</v>
      </c>
      <c r="F2870" s="19">
        <v>1.1426000000000001</v>
      </c>
      <c r="G2870" s="20">
        <v>0</v>
      </c>
      <c r="H2870" s="4">
        <v>90</v>
      </c>
      <c r="I2870" s="4">
        <v>8</v>
      </c>
      <c r="J2870" s="4">
        <v>1</v>
      </c>
      <c r="K2870" s="21">
        <v>0.86670000000000003</v>
      </c>
      <c r="L2870" s="21">
        <v>2.6599999999999999E-2</v>
      </c>
      <c r="M2870" s="4">
        <v>0</v>
      </c>
      <c r="N2870" s="4">
        <v>0</v>
      </c>
      <c r="O2870" s="4">
        <v>0</v>
      </c>
      <c r="P2870" s="4">
        <v>79.3</v>
      </c>
      <c r="Q2870" s="15">
        <v>0</v>
      </c>
      <c r="R2870" s="15">
        <v>13199.09</v>
      </c>
      <c r="S2870" s="15">
        <v>12912.22</v>
      </c>
      <c r="T2870" s="15">
        <v>1346444.04</v>
      </c>
      <c r="U2870" s="22">
        <f t="shared" si="220"/>
        <v>1293489.4200000002</v>
      </c>
      <c r="V2870" s="23">
        <f t="shared" si="221"/>
        <v>3.9329239409013894E-2</v>
      </c>
      <c r="W2870" s="24">
        <f>Parametros!$B$4*H2870+Parametros!$B$5*K2870*100+Parametros!$B$6*P2870+Parametros!$B$7*(1-L2870)*100</f>
        <v>87.961999999999989</v>
      </c>
      <c r="X2870" s="16">
        <f>INDEX('Tasa Referencia'!$B$2:$B$37,MATCH(B2870,'Tasa Referencia'!$A$2:$A$37,0))</f>
        <v>8.8900000000000007E-2</v>
      </c>
      <c r="Y2870" s="16">
        <f>INDEX('Catalogo Proveedores'!$N$2:$N$101,MATCH(A2870,'Catalogo Proveedores'!$A$2:$A$101,0))</f>
        <v>1.6300000000000002E-2</v>
      </c>
      <c r="Z2870" s="14">
        <v>-2.8400000000000001E-3</v>
      </c>
      <c r="AA2870" s="16">
        <f t="shared" si="222"/>
        <v>0.10236000000000002</v>
      </c>
      <c r="AB2870" s="25">
        <f t="shared" si="223"/>
        <v>8.1541770198685359E-3</v>
      </c>
      <c r="AC2870" s="23">
        <f t="shared" si="224"/>
        <v>3.1175062389145358E-2</v>
      </c>
    </row>
    <row r="2871" spans="1:29" x14ac:dyDescent="0.3">
      <c r="A2871" s="4" t="s">
        <v>235</v>
      </c>
      <c r="B2871" s="18">
        <v>45689</v>
      </c>
      <c r="C2871" s="4" t="s">
        <v>282</v>
      </c>
      <c r="D2871" s="4">
        <v>2</v>
      </c>
      <c r="E2871" s="15">
        <v>1312710.73</v>
      </c>
      <c r="F2871" s="19">
        <v>1.1426000000000001</v>
      </c>
      <c r="G2871" s="20">
        <v>0</v>
      </c>
      <c r="H2871" s="4">
        <v>91.4</v>
      </c>
      <c r="I2871" s="4">
        <v>12</v>
      </c>
      <c r="J2871" s="4">
        <v>1</v>
      </c>
      <c r="K2871" s="21">
        <v>0.94120000000000004</v>
      </c>
      <c r="L2871" s="21">
        <v>2.53E-2</v>
      </c>
      <c r="M2871" s="4">
        <v>1</v>
      </c>
      <c r="N2871" s="4">
        <v>0</v>
      </c>
      <c r="O2871" s="4">
        <v>0</v>
      </c>
      <c r="P2871" s="4">
        <v>76.400000000000006</v>
      </c>
      <c r="Q2871" s="15">
        <v>2202.33</v>
      </c>
      <c r="R2871" s="15">
        <v>19795.95</v>
      </c>
      <c r="S2871" s="15">
        <v>12601.54</v>
      </c>
      <c r="T2871" s="15">
        <v>1449515.57</v>
      </c>
      <c r="U2871" s="22">
        <f t="shared" si="220"/>
        <v>1322107.47</v>
      </c>
      <c r="V2871" s="23">
        <f t="shared" si="221"/>
        <v>8.789702065773608E-2</v>
      </c>
      <c r="W2871" s="24">
        <f>Parametros!$B$4*H2871+Parametros!$B$5*K2871*100+Parametros!$B$6*P2871+Parametros!$B$7*(1-L2871)*100</f>
        <v>90.126499999999993</v>
      </c>
      <c r="X2871" s="16">
        <f>INDEX('Tasa Referencia'!$B$2:$B$37,MATCH(B2871,'Tasa Referencia'!$A$2:$A$37,0))</f>
        <v>8.8300000000000003E-2</v>
      </c>
      <c r="Y2871" s="16">
        <f>INDEX('Catalogo Proveedores'!$N$2:$N$101,MATCH(A2871,'Catalogo Proveedores'!$A$2:$A$101,0))</f>
        <v>1.6300000000000002E-2</v>
      </c>
      <c r="Z2871" s="14">
        <v>-3.7200000000000002E-3</v>
      </c>
      <c r="AA2871" s="16">
        <f t="shared" si="222"/>
        <v>0.10088</v>
      </c>
      <c r="AB2871" s="25">
        <f t="shared" si="223"/>
        <v>8.0413140781505632E-3</v>
      </c>
      <c r="AC2871" s="23">
        <f t="shared" si="224"/>
        <v>7.9855706579585517E-2</v>
      </c>
    </row>
    <row r="2872" spans="1:29" x14ac:dyDescent="0.3">
      <c r="A2872" s="4" t="s">
        <v>235</v>
      </c>
      <c r="B2872" s="18">
        <v>45717</v>
      </c>
      <c r="C2872" s="4" t="s">
        <v>282</v>
      </c>
      <c r="D2872" s="4">
        <v>3</v>
      </c>
      <c r="E2872" s="15">
        <v>1334329.3700000001</v>
      </c>
      <c r="F2872" s="19">
        <v>1.1426000000000001</v>
      </c>
      <c r="G2872" s="20">
        <v>0</v>
      </c>
      <c r="H2872" s="4">
        <v>88.6</v>
      </c>
      <c r="I2872" s="4">
        <v>7</v>
      </c>
      <c r="J2872" s="4">
        <v>1</v>
      </c>
      <c r="K2872" s="21">
        <v>0.82330000000000003</v>
      </c>
      <c r="L2872" s="21">
        <v>5.5E-2</v>
      </c>
      <c r="M2872" s="4">
        <v>2</v>
      </c>
      <c r="N2872" s="4">
        <v>0</v>
      </c>
      <c r="O2872" s="4">
        <v>0</v>
      </c>
      <c r="P2872" s="4">
        <v>80.599999999999994</v>
      </c>
      <c r="Q2872" s="15">
        <v>25931.16</v>
      </c>
      <c r="R2872" s="15">
        <v>37269.42</v>
      </c>
      <c r="S2872" s="15">
        <v>24696.43</v>
      </c>
      <c r="T2872" s="15">
        <v>1338837.83</v>
      </c>
      <c r="U2872" s="22">
        <f t="shared" si="220"/>
        <v>1372833.52</v>
      </c>
      <c r="V2872" s="23">
        <f t="shared" si="221"/>
        <v>-2.5391940112716969E-2</v>
      </c>
      <c r="W2872" s="24">
        <f>Parametros!$B$4*H2872+Parametros!$B$5*K2872*100+Parametros!$B$6*P2872+Parametros!$B$7*(1-L2872)*100</f>
        <v>86.003999999999991</v>
      </c>
      <c r="X2872" s="16">
        <f>INDEX('Tasa Referencia'!$B$2:$B$37,MATCH(B2872,'Tasa Referencia'!$A$2:$A$37,0))</f>
        <v>8.6800000000000002E-2</v>
      </c>
      <c r="Y2872" s="16">
        <f>INDEX('Catalogo Proveedores'!$N$2:$N$101,MATCH(A2872,'Catalogo Proveedores'!$A$2:$A$101,0))</f>
        <v>1.6300000000000002E-2</v>
      </c>
      <c r="Z2872" s="14">
        <v>5.0000000000000001E-4</v>
      </c>
      <c r="AA2872" s="16">
        <f t="shared" si="222"/>
        <v>0.1036</v>
      </c>
      <c r="AB2872" s="25">
        <f t="shared" si="223"/>
        <v>8.2486309742855202E-3</v>
      </c>
      <c r="AC2872" s="23">
        <f t="shared" si="224"/>
        <v>-3.364057108700249E-2</v>
      </c>
    </row>
    <row r="2873" spans="1:29" x14ac:dyDescent="0.3">
      <c r="A2873" s="4" t="s">
        <v>235</v>
      </c>
      <c r="B2873" s="18">
        <v>45748</v>
      </c>
      <c r="C2873" s="4" t="s">
        <v>282</v>
      </c>
      <c r="D2873" s="4">
        <v>4</v>
      </c>
      <c r="E2873" s="15">
        <v>1391882.59</v>
      </c>
      <c r="F2873" s="19">
        <v>1.1426000000000001</v>
      </c>
      <c r="G2873" s="20">
        <v>0</v>
      </c>
      <c r="H2873" s="4">
        <v>86.6</v>
      </c>
      <c r="I2873" s="4">
        <v>7</v>
      </c>
      <c r="J2873" s="4">
        <v>1</v>
      </c>
      <c r="K2873" s="21">
        <v>0.89839999999999998</v>
      </c>
      <c r="L2873" s="21">
        <v>6.1400000000000003E-2</v>
      </c>
      <c r="M2873" s="4">
        <v>0</v>
      </c>
      <c r="N2873" s="4">
        <v>1</v>
      </c>
      <c r="O2873" s="4">
        <v>19.100000000000001</v>
      </c>
      <c r="P2873" s="4">
        <v>79.5</v>
      </c>
      <c r="Q2873" s="15">
        <v>61568.56</v>
      </c>
      <c r="R2873" s="15">
        <v>50443.5</v>
      </c>
      <c r="S2873" s="15">
        <v>28412.97</v>
      </c>
      <c r="T2873" s="15">
        <v>1497738.29</v>
      </c>
      <c r="U2873" s="22">
        <f t="shared" si="220"/>
        <v>1475481.6800000002</v>
      </c>
      <c r="V2873" s="23">
        <f t="shared" si="221"/>
        <v>1.4860146227549453E-2</v>
      </c>
      <c r="W2873" s="24">
        <f>Parametros!$B$4*H2873+Parametros!$B$5*K2873*100+Parametros!$B$6*P2873+Parametros!$B$7*(1-L2873)*100</f>
        <v>87.240999999999985</v>
      </c>
      <c r="X2873" s="16">
        <f>INDEX('Tasa Referencia'!$B$2:$B$37,MATCH(B2873,'Tasa Referencia'!$A$2:$A$37,0))</f>
        <v>8.4000000000000005E-2</v>
      </c>
      <c r="Y2873" s="16">
        <f>INDEX('Catalogo Proveedores'!$N$2:$N$101,MATCH(A2873,'Catalogo Proveedores'!$A$2:$A$101,0))</f>
        <v>1.6300000000000002E-2</v>
      </c>
      <c r="Z2873" s="14">
        <v>5.8E-4</v>
      </c>
      <c r="AA2873" s="16">
        <f t="shared" si="222"/>
        <v>0.10088</v>
      </c>
      <c r="AB2873" s="25">
        <f t="shared" si="223"/>
        <v>8.0413140781505632E-3</v>
      </c>
      <c r="AC2873" s="23">
        <f t="shared" si="224"/>
        <v>6.8188321493988895E-3</v>
      </c>
    </row>
    <row r="2874" spans="1:29" x14ac:dyDescent="0.3">
      <c r="A2874" s="4" t="s">
        <v>235</v>
      </c>
      <c r="B2874" s="18">
        <v>45778</v>
      </c>
      <c r="C2874" s="4" t="s">
        <v>282</v>
      </c>
      <c r="D2874" s="4">
        <v>5</v>
      </c>
      <c r="E2874" s="15">
        <v>1362995.23</v>
      </c>
      <c r="F2874" s="19">
        <v>1.1426000000000001</v>
      </c>
      <c r="G2874" s="20">
        <v>0</v>
      </c>
      <c r="H2874" s="4">
        <v>83.2</v>
      </c>
      <c r="I2874" s="4">
        <v>8</v>
      </c>
      <c r="J2874" s="4">
        <v>1</v>
      </c>
      <c r="K2874" s="21">
        <v>0.89839999999999998</v>
      </c>
      <c r="L2874" s="21">
        <v>6.2100000000000002E-2</v>
      </c>
      <c r="M2874" s="4">
        <v>1</v>
      </c>
      <c r="N2874" s="4">
        <v>0</v>
      </c>
      <c r="O2874" s="4">
        <v>0</v>
      </c>
      <c r="P2874" s="4">
        <v>78.099999999999994</v>
      </c>
      <c r="Q2874" s="15">
        <v>5960.42</v>
      </c>
      <c r="R2874" s="15">
        <v>36961.39</v>
      </c>
      <c r="S2874" s="15">
        <v>28109.62</v>
      </c>
      <c r="T2874" s="15">
        <v>1427905.37</v>
      </c>
      <c r="U2874" s="22">
        <f t="shared" si="220"/>
        <v>1377807.4199999997</v>
      </c>
      <c r="V2874" s="23">
        <f t="shared" si="221"/>
        <v>3.5084923029598536E-2</v>
      </c>
      <c r="W2874" s="24">
        <f>Parametros!$B$4*H2874+Parametros!$B$5*K2874*100+Parametros!$B$6*P2874+Parametros!$B$7*(1-L2874)*100</f>
        <v>85.760499999999993</v>
      </c>
      <c r="X2874" s="16">
        <f>INDEX('Tasa Referencia'!$B$2:$B$37,MATCH(B2874,'Tasa Referencia'!$A$2:$A$37,0))</f>
        <v>8.1699999999999995E-2</v>
      </c>
      <c r="Y2874" s="16">
        <f>INDEX('Catalogo Proveedores'!$N$2:$N$101,MATCH(A2874,'Catalogo Proveedores'!$A$2:$A$101,0))</f>
        <v>1.6300000000000002E-2</v>
      </c>
      <c r="Z2874" s="14">
        <v>1.47E-3</v>
      </c>
      <c r="AA2874" s="16">
        <f t="shared" si="222"/>
        <v>9.9470000000000003E-2</v>
      </c>
      <c r="AB2874" s="25">
        <f t="shared" si="223"/>
        <v>7.9336597996817471E-3</v>
      </c>
      <c r="AC2874" s="23">
        <f t="shared" si="224"/>
        <v>2.7151263229916789E-2</v>
      </c>
    </row>
    <row r="2875" spans="1:29" x14ac:dyDescent="0.3">
      <c r="A2875" s="4" t="s">
        <v>235</v>
      </c>
      <c r="B2875" s="18">
        <v>45809</v>
      </c>
      <c r="C2875" s="4" t="s">
        <v>282</v>
      </c>
      <c r="D2875" s="4">
        <v>6</v>
      </c>
      <c r="E2875" s="15">
        <v>1444106.67</v>
      </c>
      <c r="F2875" s="19">
        <v>1.1426000000000001</v>
      </c>
      <c r="G2875" s="20">
        <v>0</v>
      </c>
      <c r="H2875" s="4">
        <v>89.9</v>
      </c>
      <c r="I2875" s="4">
        <v>9</v>
      </c>
      <c r="J2875" s="4">
        <v>1</v>
      </c>
      <c r="K2875" s="21">
        <v>0.94210000000000005</v>
      </c>
      <c r="L2875" s="21">
        <v>5.7299999999999997E-2</v>
      </c>
      <c r="M2875" s="4">
        <v>0</v>
      </c>
      <c r="N2875" s="4">
        <v>0</v>
      </c>
      <c r="O2875" s="4">
        <v>0</v>
      </c>
      <c r="P2875" s="4">
        <v>77.5</v>
      </c>
      <c r="Q2875" s="15">
        <v>0</v>
      </c>
      <c r="R2875" s="15">
        <v>47470.239999999998</v>
      </c>
      <c r="S2875" s="15">
        <v>27714.95</v>
      </c>
      <c r="T2875" s="15">
        <v>1553461.43</v>
      </c>
      <c r="U2875" s="22">
        <f t="shared" si="220"/>
        <v>1463861.96</v>
      </c>
      <c r="V2875" s="23">
        <f t="shared" si="221"/>
        <v>5.7677305834364985E-2</v>
      </c>
      <c r="W2875" s="24">
        <f>Parametros!$B$4*H2875+Parametros!$B$5*K2875*100+Parametros!$B$6*P2875+Parametros!$B$7*(1-L2875)*100</f>
        <v>89.368499999999997</v>
      </c>
      <c r="X2875" s="16">
        <f>INDEX('Tasa Referencia'!$B$2:$B$37,MATCH(B2875,'Tasa Referencia'!$A$2:$A$37,0))</f>
        <v>8.1600000000000006E-2</v>
      </c>
      <c r="Y2875" s="16">
        <f>INDEX('Catalogo Proveedores'!$N$2:$N$101,MATCH(A2875,'Catalogo Proveedores'!$A$2:$A$101,0))</f>
        <v>1.6300000000000002E-2</v>
      </c>
      <c r="Z2875" s="14">
        <v>4.6999999999999999E-4</v>
      </c>
      <c r="AA2875" s="16">
        <f t="shared" si="222"/>
        <v>9.8370000000000013E-2</v>
      </c>
      <c r="AB2875" s="25">
        <f t="shared" si="223"/>
        <v>7.8495862792198334E-3</v>
      </c>
      <c r="AC2875" s="23">
        <f t="shared" si="224"/>
        <v>4.9827719555145152E-2</v>
      </c>
    </row>
    <row r="2876" spans="1:29" x14ac:dyDescent="0.3">
      <c r="A2876" s="4" t="s">
        <v>235</v>
      </c>
      <c r="B2876" s="18">
        <v>45839</v>
      </c>
      <c r="C2876" s="4" t="s">
        <v>282</v>
      </c>
      <c r="D2876" s="4">
        <v>7</v>
      </c>
      <c r="E2876" s="15">
        <v>1379024.27</v>
      </c>
      <c r="F2876" s="19">
        <v>1.1426000000000001</v>
      </c>
      <c r="G2876" s="20">
        <v>0</v>
      </c>
      <c r="H2876" s="4">
        <v>92.1</v>
      </c>
      <c r="I2876" s="4">
        <v>7</v>
      </c>
      <c r="J2876" s="4">
        <v>1</v>
      </c>
      <c r="K2876" s="21">
        <v>0.90500000000000003</v>
      </c>
      <c r="L2876" s="21">
        <v>2.23E-2</v>
      </c>
      <c r="M2876" s="4">
        <v>0</v>
      </c>
      <c r="N2876" s="4">
        <v>0</v>
      </c>
      <c r="O2876" s="4">
        <v>0</v>
      </c>
      <c r="P2876" s="4">
        <v>78.2</v>
      </c>
      <c r="Q2876" s="15">
        <v>0</v>
      </c>
      <c r="R2876" s="15">
        <v>15473.46</v>
      </c>
      <c r="S2876" s="15">
        <v>11975.42</v>
      </c>
      <c r="T2876" s="15">
        <v>1464778.02</v>
      </c>
      <c r="U2876" s="22">
        <f t="shared" si="220"/>
        <v>1382522.31</v>
      </c>
      <c r="V2876" s="23">
        <f t="shared" si="221"/>
        <v>5.6155751162896318E-2</v>
      </c>
      <c r="W2876" s="24">
        <f>Parametros!$B$4*H2876+Parametros!$B$5*K2876*100+Parametros!$B$6*P2876+Parametros!$B$7*(1-L2876)*100</f>
        <v>89.690500000000014</v>
      </c>
      <c r="X2876" s="16">
        <f>INDEX('Tasa Referencia'!$B$2:$B$37,MATCH(B2876,'Tasa Referencia'!$A$2:$A$37,0))</f>
        <v>8.0699999999999994E-2</v>
      </c>
      <c r="Y2876" s="16">
        <f>INDEX('Catalogo Proveedores'!$N$2:$N$101,MATCH(A2876,'Catalogo Proveedores'!$A$2:$A$101,0))</f>
        <v>1.6300000000000002E-2</v>
      </c>
      <c r="Z2876" s="14">
        <v>2.15E-3</v>
      </c>
      <c r="AA2876" s="16">
        <f t="shared" si="222"/>
        <v>9.9150000000000002E-2</v>
      </c>
      <c r="AB2876" s="25">
        <f t="shared" si="223"/>
        <v>7.9092100037922997E-3</v>
      </c>
      <c r="AC2876" s="23">
        <f t="shared" si="224"/>
        <v>4.8246541159104019E-2</v>
      </c>
    </row>
    <row r="2877" spans="1:29" x14ac:dyDescent="0.3">
      <c r="A2877" s="4" t="s">
        <v>235</v>
      </c>
      <c r="B2877" s="18">
        <v>45870</v>
      </c>
      <c r="C2877" s="4" t="s">
        <v>282</v>
      </c>
      <c r="D2877" s="4">
        <v>8</v>
      </c>
      <c r="E2877" s="15">
        <v>1305985.1599999999</v>
      </c>
      <c r="F2877" s="19">
        <v>1.1426000000000001</v>
      </c>
      <c r="G2877" s="20">
        <v>0</v>
      </c>
      <c r="H2877" s="4">
        <v>88.7</v>
      </c>
      <c r="I2877" s="4">
        <v>8</v>
      </c>
      <c r="J2877" s="4">
        <v>1</v>
      </c>
      <c r="K2877" s="21">
        <v>0.89319999999999999</v>
      </c>
      <c r="L2877" s="21">
        <v>3.61E-2</v>
      </c>
      <c r="M2877" s="4">
        <v>1</v>
      </c>
      <c r="N2877" s="4">
        <v>0</v>
      </c>
      <c r="O2877" s="4">
        <v>0</v>
      </c>
      <c r="P2877" s="4">
        <v>77.5</v>
      </c>
      <c r="Q2877" s="15">
        <v>5009.26</v>
      </c>
      <c r="R2877" s="15">
        <v>24298.73</v>
      </c>
      <c r="S2877" s="15">
        <v>16745.95</v>
      </c>
      <c r="T2877" s="15">
        <v>1380276.23</v>
      </c>
      <c r="U2877" s="22">
        <f t="shared" si="220"/>
        <v>1318547.2</v>
      </c>
      <c r="V2877" s="23">
        <f t="shared" si="221"/>
        <v>4.4722229259863459E-2</v>
      </c>
      <c r="W2877" s="24">
        <f>Parametros!$B$4*H2877+Parametros!$B$5*K2877*100+Parametros!$B$6*P2877+Parametros!$B$7*(1-L2877)*100</f>
        <v>87.799499999999995</v>
      </c>
      <c r="X2877" s="16">
        <f>INDEX('Tasa Referencia'!$B$2:$B$37,MATCH(B2877,'Tasa Referencia'!$A$2:$A$37,0))</f>
        <v>7.7399999999999997E-2</v>
      </c>
      <c r="Y2877" s="16">
        <f>INDEX('Catalogo Proveedores'!$N$2:$N$101,MATCH(A2877,'Catalogo Proveedores'!$A$2:$A$101,0))</f>
        <v>1.6300000000000002E-2</v>
      </c>
      <c r="Z2877" s="14">
        <v>8.9999999999999998E-4</v>
      </c>
      <c r="AA2877" s="16">
        <f t="shared" si="222"/>
        <v>9.4600000000000004E-2</v>
      </c>
      <c r="AB2877" s="25">
        <f t="shared" si="223"/>
        <v>7.5608566567193503E-3</v>
      </c>
      <c r="AC2877" s="23">
        <f t="shared" si="224"/>
        <v>3.7161372603144109E-2</v>
      </c>
    </row>
    <row r="2878" spans="1:29" x14ac:dyDescent="0.3">
      <c r="A2878" s="4" t="s">
        <v>235</v>
      </c>
      <c r="B2878" s="18">
        <v>45901</v>
      </c>
      <c r="C2878" s="4" t="s">
        <v>282</v>
      </c>
      <c r="D2878" s="4">
        <v>9</v>
      </c>
      <c r="E2878" s="15">
        <v>1288796.1399999999</v>
      </c>
      <c r="F2878" s="19">
        <v>1.1426000000000001</v>
      </c>
      <c r="G2878" s="20">
        <v>0</v>
      </c>
      <c r="H2878" s="4">
        <v>90.4</v>
      </c>
      <c r="I2878" s="4">
        <v>11</v>
      </c>
      <c r="J2878" s="4">
        <v>0</v>
      </c>
      <c r="K2878" s="21">
        <v>0.97719999999999996</v>
      </c>
      <c r="L2878" s="21">
        <v>5.3699999999999998E-2</v>
      </c>
      <c r="M2878" s="4">
        <v>0</v>
      </c>
      <c r="N2878" s="4">
        <v>0</v>
      </c>
      <c r="O2878" s="4">
        <v>0</v>
      </c>
      <c r="P2878" s="4">
        <v>77.5</v>
      </c>
      <c r="Q2878" s="15">
        <v>0</v>
      </c>
      <c r="R2878" s="15">
        <v>47295.18</v>
      </c>
      <c r="S2878" s="15">
        <v>20743.39</v>
      </c>
      <c r="T2878" s="15">
        <v>1414502.97</v>
      </c>
      <c r="U2878" s="22">
        <f t="shared" si="220"/>
        <v>1315347.93</v>
      </c>
      <c r="V2878" s="23">
        <f t="shared" si="221"/>
        <v>7.0098855996039405E-2</v>
      </c>
      <c r="W2878" s="24">
        <f>Parametros!$B$4*H2878+Parametros!$B$5*K2878*100+Parametros!$B$6*P2878+Parametros!$B$7*(1-L2878)*100</f>
        <v>90.650499999999994</v>
      </c>
      <c r="X2878" s="16">
        <f>INDEX('Tasa Referencia'!$B$2:$B$37,MATCH(B2878,'Tasa Referencia'!$A$2:$A$37,0))</f>
        <v>7.4899999999999994E-2</v>
      </c>
      <c r="Y2878" s="16">
        <f>INDEX('Catalogo Proveedores'!$N$2:$N$101,MATCH(A2878,'Catalogo Proveedores'!$A$2:$A$101,0))</f>
        <v>1.6300000000000002E-2</v>
      </c>
      <c r="Z2878" s="14">
        <v>5.1999999999999995E-4</v>
      </c>
      <c r="AA2878" s="16">
        <f t="shared" si="222"/>
        <v>9.172000000000001E-2</v>
      </c>
      <c r="AB2878" s="25">
        <f t="shared" si="223"/>
        <v>7.3396738449242882E-3</v>
      </c>
      <c r="AC2878" s="23">
        <f t="shared" si="224"/>
        <v>6.2759182151115117E-2</v>
      </c>
    </row>
    <row r="2879" spans="1:29" x14ac:dyDescent="0.3">
      <c r="A2879" s="4" t="s">
        <v>235</v>
      </c>
      <c r="B2879" s="18">
        <v>45931</v>
      </c>
      <c r="C2879" s="4" t="s">
        <v>282</v>
      </c>
      <c r="D2879" s="4">
        <v>10</v>
      </c>
      <c r="E2879" s="15">
        <v>1200178.72</v>
      </c>
      <c r="F2879" s="19">
        <v>1.1426000000000001</v>
      </c>
      <c r="G2879" s="20">
        <v>0</v>
      </c>
      <c r="H2879" s="4">
        <v>95.6</v>
      </c>
      <c r="I2879" s="4">
        <v>10</v>
      </c>
      <c r="J2879" s="4">
        <v>1</v>
      </c>
      <c r="K2879" s="21">
        <v>0.91390000000000005</v>
      </c>
      <c r="L2879" s="21">
        <v>1.32E-2</v>
      </c>
      <c r="M2879" s="4">
        <v>0</v>
      </c>
      <c r="N2879" s="4">
        <v>0</v>
      </c>
      <c r="O2879" s="4">
        <v>0</v>
      </c>
      <c r="P2879" s="4">
        <v>78.400000000000006</v>
      </c>
      <c r="Q2879" s="15">
        <v>0</v>
      </c>
      <c r="R2879" s="15">
        <v>9864.86</v>
      </c>
      <c r="S2879" s="15">
        <v>7138.61</v>
      </c>
      <c r="T2879" s="15">
        <v>1306119.6100000001</v>
      </c>
      <c r="U2879" s="22">
        <f t="shared" si="220"/>
        <v>1202904.97</v>
      </c>
      <c r="V2879" s="23">
        <f t="shared" si="221"/>
        <v>7.9023880515812883E-2</v>
      </c>
      <c r="W2879" s="24">
        <f>Parametros!$B$4*H2879+Parametros!$B$5*K2879*100+Parametros!$B$6*P2879+Parametros!$B$7*(1-L2879)*100</f>
        <v>91.358999999999995</v>
      </c>
      <c r="X2879" s="16">
        <f>INDEX('Tasa Referencia'!$B$2:$B$37,MATCH(B2879,'Tasa Referencia'!$A$2:$A$37,0))</f>
        <v>7.4300000000000005E-2</v>
      </c>
      <c r="Y2879" s="16">
        <f>INDEX('Catalogo Proveedores'!$N$2:$N$101,MATCH(A2879,'Catalogo Proveedores'!$A$2:$A$101,0))</f>
        <v>1.6300000000000002E-2</v>
      </c>
      <c r="Z2879" s="14">
        <v>-1.82E-3</v>
      </c>
      <c r="AA2879" s="16">
        <f t="shared" si="222"/>
        <v>8.8780000000000012E-2</v>
      </c>
      <c r="AB2879" s="25">
        <f t="shared" si="223"/>
        <v>7.1133306745008174E-3</v>
      </c>
      <c r="AC2879" s="23">
        <f t="shared" si="224"/>
        <v>7.1910549841312066E-2</v>
      </c>
    </row>
    <row r="2880" spans="1:29" x14ac:dyDescent="0.3">
      <c r="A2880" s="4" t="s">
        <v>235</v>
      </c>
      <c r="B2880" s="18">
        <v>45962</v>
      </c>
      <c r="C2880" s="4" t="s">
        <v>282</v>
      </c>
      <c r="D2880" s="4">
        <v>11</v>
      </c>
      <c r="E2880" s="15">
        <v>1168811.6200000001</v>
      </c>
      <c r="F2880" s="19">
        <v>1.1426000000000001</v>
      </c>
      <c r="G2880" s="20">
        <v>0</v>
      </c>
      <c r="H2880" s="4">
        <v>93.3</v>
      </c>
      <c r="I2880" s="4">
        <v>11</v>
      </c>
      <c r="J2880" s="4">
        <v>0</v>
      </c>
      <c r="K2880" s="21">
        <v>0.96379999999999999</v>
      </c>
      <c r="L2880" s="21">
        <v>1.8200000000000001E-2</v>
      </c>
      <c r="M2880" s="4">
        <v>1</v>
      </c>
      <c r="N2880" s="4">
        <v>0</v>
      </c>
      <c r="O2880" s="4">
        <v>0</v>
      </c>
      <c r="P2880" s="4">
        <v>77.2</v>
      </c>
      <c r="Q2880" s="15">
        <v>4481.97</v>
      </c>
      <c r="R2880" s="15">
        <v>12934.22</v>
      </c>
      <c r="S2880" s="15">
        <v>6388.12</v>
      </c>
      <c r="T2880" s="15">
        <v>1240665.6599999999</v>
      </c>
      <c r="U2880" s="22">
        <f t="shared" si="220"/>
        <v>1179839.69</v>
      </c>
      <c r="V2880" s="23">
        <f t="shared" si="221"/>
        <v>4.9026882875117195E-2</v>
      </c>
      <c r="W2880" s="24">
        <f>Parametros!$B$4*H2880+Parametros!$B$5*K2880*100+Parametros!$B$6*P2880+Parametros!$B$7*(1-L2880)*100</f>
        <v>91.736000000000004</v>
      </c>
      <c r="X2880" s="16">
        <f>INDEX('Tasa Referencia'!$B$2:$B$37,MATCH(B2880,'Tasa Referencia'!$A$2:$A$37,0))</f>
        <v>7.2800000000000004E-2</v>
      </c>
      <c r="Y2880" s="16">
        <f>INDEX('Catalogo Proveedores'!$N$2:$N$101,MATCH(A2880,'Catalogo Proveedores'!$A$2:$A$101,0))</f>
        <v>1.6300000000000002E-2</v>
      </c>
      <c r="Z2880" s="14">
        <v>-4.0000000000000002E-4</v>
      </c>
      <c r="AA2880" s="16">
        <f t="shared" si="222"/>
        <v>8.8700000000000015E-2</v>
      </c>
      <c r="AB2880" s="25">
        <f t="shared" si="223"/>
        <v>7.1071638501734036E-3</v>
      </c>
      <c r="AC2880" s="23">
        <f t="shared" si="224"/>
        <v>4.1919719024943791E-2</v>
      </c>
    </row>
    <row r="2881" spans="1:29" x14ac:dyDescent="0.3">
      <c r="A2881" s="4" t="s">
        <v>235</v>
      </c>
      <c r="B2881" s="18">
        <v>45992</v>
      </c>
      <c r="C2881" s="4" t="s">
        <v>282</v>
      </c>
      <c r="D2881" s="4">
        <v>12</v>
      </c>
      <c r="E2881" s="15">
        <v>1121736.02</v>
      </c>
      <c r="F2881" s="19">
        <v>1.2292000000000001</v>
      </c>
      <c r="G2881" s="20">
        <v>7.5800000000000006E-2</v>
      </c>
      <c r="H2881" s="4">
        <v>88.5</v>
      </c>
      <c r="I2881" s="4">
        <v>9</v>
      </c>
      <c r="J2881" s="4">
        <v>0</v>
      </c>
      <c r="K2881" s="21">
        <v>0.95150000000000001</v>
      </c>
      <c r="L2881" s="21">
        <v>4.65E-2</v>
      </c>
      <c r="M2881" s="4">
        <v>0</v>
      </c>
      <c r="N2881" s="4">
        <v>0</v>
      </c>
      <c r="O2881" s="4">
        <v>0</v>
      </c>
      <c r="P2881" s="4">
        <v>85</v>
      </c>
      <c r="Q2881" s="15">
        <v>0</v>
      </c>
      <c r="R2881" s="15">
        <v>25548.37</v>
      </c>
      <c r="S2881" s="15">
        <v>15648.26</v>
      </c>
      <c r="T2881" s="15">
        <v>1242661.78</v>
      </c>
      <c r="U2881" s="22">
        <f t="shared" si="220"/>
        <v>1131636.1300000001</v>
      </c>
      <c r="V2881" s="23">
        <f t="shared" si="221"/>
        <v>8.9345026769874505E-2</v>
      </c>
      <c r="W2881" s="24">
        <f>Parametros!$B$4*H2881+Parametros!$B$5*K2881*100+Parametros!$B$6*P2881+Parametros!$B$7*(1-L2881)*100</f>
        <v>90.822499999999991</v>
      </c>
      <c r="X2881" s="16">
        <f>INDEX('Tasa Referencia'!$B$2:$B$37,MATCH(B2881,'Tasa Referencia'!$A$2:$A$37,0))</f>
        <v>6.9599999999999995E-2</v>
      </c>
      <c r="Y2881" s="16">
        <f>INDEX('Catalogo Proveedores'!$N$2:$N$101,MATCH(A2881,'Catalogo Proveedores'!$A$2:$A$101,0))</f>
        <v>1.6300000000000002E-2</v>
      </c>
      <c r="Z2881" s="14">
        <v>-3.0799999999999998E-3</v>
      </c>
      <c r="AA2881" s="16">
        <f t="shared" si="222"/>
        <v>8.2820000000000005E-2</v>
      </c>
      <c r="AB2881" s="25">
        <f t="shared" si="223"/>
        <v>6.6527610548550165E-3</v>
      </c>
      <c r="AC2881" s="23">
        <f t="shared" si="224"/>
        <v>8.2692265715019489E-2</v>
      </c>
    </row>
    <row r="2882" spans="1:29" x14ac:dyDescent="0.3">
      <c r="A2882" s="4" t="s">
        <v>237</v>
      </c>
      <c r="B2882" s="18">
        <v>44927</v>
      </c>
      <c r="C2882" s="4" t="s">
        <v>279</v>
      </c>
      <c r="D2882" s="4">
        <v>1</v>
      </c>
      <c r="E2882" s="15">
        <v>285770.99</v>
      </c>
      <c r="F2882" s="19">
        <v>1.0419</v>
      </c>
      <c r="G2882" s="20">
        <v>4.19E-2</v>
      </c>
      <c r="H2882" s="4">
        <v>75.099999999999994</v>
      </c>
      <c r="I2882" s="4">
        <v>5</v>
      </c>
      <c r="J2882" s="4">
        <v>0</v>
      </c>
      <c r="K2882" s="21">
        <v>0.90710000000000002</v>
      </c>
      <c r="L2882" s="21">
        <v>0.1231</v>
      </c>
      <c r="M2882" s="4">
        <v>0</v>
      </c>
      <c r="N2882" s="4">
        <v>1</v>
      </c>
      <c r="O2882" s="4">
        <v>141.80000000000001</v>
      </c>
      <c r="P2882" s="4">
        <v>72.2</v>
      </c>
      <c r="Q2882" s="15">
        <v>112321.84</v>
      </c>
      <c r="R2882" s="15">
        <v>24110.48</v>
      </c>
      <c r="S2882" s="15">
        <v>10557.52</v>
      </c>
      <c r="T2882" s="15">
        <v>298596.98</v>
      </c>
      <c r="U2882" s="22">
        <f t="shared" ref="U2882:U2945" si="225">E2882+Q2882+R2882-S2882</f>
        <v>411645.78999999992</v>
      </c>
      <c r="V2882" s="23">
        <f t="shared" ref="V2882:V2945" si="226">IF(T2882=0,0,(T2882-U2882)/T2882)</f>
        <v>-0.37859997780285637</v>
      </c>
      <c r="W2882" s="24">
        <f>Parametros!$B$4*H2882+Parametros!$B$5*K2882*100+Parametros!$B$6*P2882+Parametros!$B$7*(1-L2882)*100</f>
        <v>81.091499999999982</v>
      </c>
      <c r="X2882" s="16">
        <f>INDEX('Tasa Referencia'!$B$2:$B$37,MATCH(B2882,'Tasa Referencia'!$A$2:$A$37,0))</f>
        <v>0.1125</v>
      </c>
      <c r="Y2882" s="16">
        <f>INDEX('Catalogo Proveedores'!$N$2:$N$101,MATCH(A2882,'Catalogo Proveedores'!$A$2:$A$101,0))</f>
        <v>2.0800000000000003E-2</v>
      </c>
      <c r="Z2882" s="14">
        <v>1.66E-3</v>
      </c>
      <c r="AA2882" s="16">
        <f t="shared" ref="AA2882:AA2945" si="227">X2882+Y2882+Z2882</f>
        <v>0.13496</v>
      </c>
      <c r="AB2882" s="25">
        <f t="shared" ref="AB2882:AB2945" si="228">(1+AA2882)^(1/12)-1</f>
        <v>1.0605629185142851E-2</v>
      </c>
      <c r="AC2882" s="23">
        <f t="shared" ref="AC2882:AC2945" si="229">V2882-AB2882</f>
        <v>-0.38920560698799922</v>
      </c>
    </row>
    <row r="2883" spans="1:29" x14ac:dyDescent="0.3">
      <c r="A2883" s="4" t="s">
        <v>237</v>
      </c>
      <c r="B2883" s="18">
        <v>44958</v>
      </c>
      <c r="C2883" s="4" t="s">
        <v>279</v>
      </c>
      <c r="D2883" s="4">
        <v>2</v>
      </c>
      <c r="E2883" s="15">
        <v>322058.95</v>
      </c>
      <c r="F2883" s="19">
        <v>1.0419</v>
      </c>
      <c r="G2883" s="20">
        <v>0</v>
      </c>
      <c r="H2883" s="4">
        <v>74.3</v>
      </c>
      <c r="I2883" s="4">
        <v>5</v>
      </c>
      <c r="J2883" s="4">
        <v>0</v>
      </c>
      <c r="K2883" s="21">
        <v>0.90980000000000005</v>
      </c>
      <c r="L2883" s="21">
        <v>0.14729999999999999</v>
      </c>
      <c r="M2883" s="4">
        <v>0</v>
      </c>
      <c r="N2883" s="4">
        <v>0</v>
      </c>
      <c r="O2883" s="4">
        <v>0</v>
      </c>
      <c r="P2883" s="4">
        <v>76.2</v>
      </c>
      <c r="Q2883" s="15">
        <v>0</v>
      </c>
      <c r="R2883" s="15">
        <v>29918.98</v>
      </c>
      <c r="S2883" s="15">
        <v>14228.75</v>
      </c>
      <c r="T2883" s="15">
        <v>332723.34000000003</v>
      </c>
      <c r="U2883" s="22">
        <f t="shared" si="225"/>
        <v>337749.18</v>
      </c>
      <c r="V2883" s="23">
        <f t="shared" si="226"/>
        <v>-1.5105162144621315E-2</v>
      </c>
      <c r="W2883" s="24">
        <f>Parametros!$B$4*H2883+Parametros!$B$5*K2883*100+Parametros!$B$6*P2883+Parametros!$B$7*(1-L2883)*100</f>
        <v>81.329499999999996</v>
      </c>
      <c r="X2883" s="16">
        <f>INDEX('Tasa Referencia'!$B$2:$B$37,MATCH(B2883,'Tasa Referencia'!$A$2:$A$37,0))</f>
        <v>0.11409999999999999</v>
      </c>
      <c r="Y2883" s="16">
        <f>INDEX('Catalogo Proveedores'!$N$2:$N$101,MATCH(A2883,'Catalogo Proveedores'!$A$2:$A$101,0))</f>
        <v>2.0800000000000003E-2</v>
      </c>
      <c r="Z2883" s="14">
        <v>4.0899999999999999E-3</v>
      </c>
      <c r="AA2883" s="16">
        <f t="shared" si="227"/>
        <v>0.13899</v>
      </c>
      <c r="AB2883" s="25">
        <f t="shared" si="228"/>
        <v>1.0904180641257311E-2</v>
      </c>
      <c r="AC2883" s="23">
        <f t="shared" si="229"/>
        <v>-2.6009342785878624E-2</v>
      </c>
    </row>
    <row r="2884" spans="1:29" x14ac:dyDescent="0.3">
      <c r="A2884" s="4" t="s">
        <v>237</v>
      </c>
      <c r="B2884" s="18">
        <v>44986</v>
      </c>
      <c r="C2884" s="4" t="s">
        <v>279</v>
      </c>
      <c r="D2884" s="4">
        <v>3</v>
      </c>
      <c r="E2884" s="15">
        <v>305409.44</v>
      </c>
      <c r="F2884" s="19">
        <v>1.0419</v>
      </c>
      <c r="G2884" s="20">
        <v>0</v>
      </c>
      <c r="H2884" s="4">
        <v>71.8</v>
      </c>
      <c r="I2884" s="4">
        <v>4</v>
      </c>
      <c r="J2884" s="4">
        <v>1</v>
      </c>
      <c r="K2884" s="21">
        <v>0.7883</v>
      </c>
      <c r="L2884" s="21">
        <v>0.10290000000000001</v>
      </c>
      <c r="M2884" s="4">
        <v>1</v>
      </c>
      <c r="N2884" s="4">
        <v>1</v>
      </c>
      <c r="O2884" s="4">
        <v>26.2</v>
      </c>
      <c r="P2884" s="4">
        <v>75</v>
      </c>
      <c r="Q2884" s="15">
        <v>18603.57</v>
      </c>
      <c r="R2884" s="15">
        <v>17367.310000000001</v>
      </c>
      <c r="S2884" s="15">
        <v>10034.790000000001</v>
      </c>
      <c r="T2884" s="15">
        <v>297762.42</v>
      </c>
      <c r="U2884" s="22">
        <f t="shared" si="225"/>
        <v>331345.53000000003</v>
      </c>
      <c r="V2884" s="23">
        <f t="shared" si="226"/>
        <v>-0.1127849175863094</v>
      </c>
      <c r="W2884" s="24">
        <f>Parametros!$B$4*H2884+Parametros!$B$5*K2884*100+Parametros!$B$6*P2884+Parametros!$B$7*(1-L2884)*100</f>
        <v>77.235500000000002</v>
      </c>
      <c r="X2884" s="16">
        <f>INDEX('Tasa Referencia'!$B$2:$B$37,MATCH(B2884,'Tasa Referencia'!$A$2:$A$37,0))</f>
        <v>0.114</v>
      </c>
      <c r="Y2884" s="16">
        <f>INDEX('Catalogo Proveedores'!$N$2:$N$101,MATCH(A2884,'Catalogo Proveedores'!$A$2:$A$101,0))</f>
        <v>2.0800000000000003E-2</v>
      </c>
      <c r="Z2884" s="14">
        <v>4.3200000000000001E-3</v>
      </c>
      <c r="AA2884" s="16">
        <f t="shared" si="227"/>
        <v>0.13911999999999999</v>
      </c>
      <c r="AB2884" s="25">
        <f t="shared" si="228"/>
        <v>1.0913795202492471E-2</v>
      </c>
      <c r="AC2884" s="23">
        <f t="shared" si="229"/>
        <v>-0.12369871278880187</v>
      </c>
    </row>
    <row r="2885" spans="1:29" x14ac:dyDescent="0.3">
      <c r="A2885" s="4" t="s">
        <v>237</v>
      </c>
      <c r="B2885" s="18">
        <v>45017</v>
      </c>
      <c r="C2885" s="4" t="s">
        <v>279</v>
      </c>
      <c r="D2885" s="4">
        <v>4</v>
      </c>
      <c r="E2885" s="15">
        <v>306035.28999999998</v>
      </c>
      <c r="F2885" s="19">
        <v>1.0419</v>
      </c>
      <c r="G2885" s="20">
        <v>0</v>
      </c>
      <c r="H2885" s="4">
        <v>73.400000000000006</v>
      </c>
      <c r="I2885" s="4">
        <v>4</v>
      </c>
      <c r="J2885" s="4">
        <v>0</v>
      </c>
      <c r="K2885" s="21">
        <v>0.97019999999999995</v>
      </c>
      <c r="L2885" s="21">
        <v>0.1011</v>
      </c>
      <c r="M2885" s="4">
        <v>1</v>
      </c>
      <c r="N2885" s="4">
        <v>0</v>
      </c>
      <c r="O2885" s="4">
        <v>0</v>
      </c>
      <c r="P2885" s="4">
        <v>74.400000000000006</v>
      </c>
      <c r="Q2885" s="15">
        <v>1180.51</v>
      </c>
      <c r="R2885" s="15">
        <v>20226.75</v>
      </c>
      <c r="S2885" s="15">
        <v>9282.25</v>
      </c>
      <c r="T2885" s="15">
        <v>328281.39</v>
      </c>
      <c r="U2885" s="22">
        <f t="shared" si="225"/>
        <v>318160.3</v>
      </c>
      <c r="V2885" s="23">
        <f t="shared" si="226"/>
        <v>3.0830532306446081E-2</v>
      </c>
      <c r="W2885" s="24">
        <f>Parametros!$B$4*H2885+Parametros!$B$5*K2885*100+Parametros!$B$6*P2885+Parametros!$B$7*(1-L2885)*100</f>
        <v>83.159500000000008</v>
      </c>
      <c r="X2885" s="16">
        <f>INDEX('Tasa Referencia'!$B$2:$B$37,MATCH(B2885,'Tasa Referencia'!$A$2:$A$37,0))</f>
        <v>0.1119</v>
      </c>
      <c r="Y2885" s="16">
        <f>INDEX('Catalogo Proveedores'!$N$2:$N$101,MATCH(A2885,'Catalogo Proveedores'!$A$2:$A$101,0))</f>
        <v>2.0800000000000003E-2</v>
      </c>
      <c r="Z2885" s="14">
        <v>5.4000000000000001E-4</v>
      </c>
      <c r="AA2885" s="16">
        <f t="shared" si="227"/>
        <v>0.13324000000000003</v>
      </c>
      <c r="AB2885" s="25">
        <f t="shared" si="228"/>
        <v>1.0477911745760071E-2</v>
      </c>
      <c r="AC2885" s="23">
        <f t="shared" si="229"/>
        <v>2.035262056068601E-2</v>
      </c>
    </row>
    <row r="2886" spans="1:29" x14ac:dyDescent="0.3">
      <c r="A2886" s="4" t="s">
        <v>237</v>
      </c>
      <c r="B2886" s="18">
        <v>45047</v>
      </c>
      <c r="C2886" s="4" t="s">
        <v>279</v>
      </c>
      <c r="D2886" s="4">
        <v>5</v>
      </c>
      <c r="E2886" s="15">
        <v>345366.24</v>
      </c>
      <c r="F2886" s="19">
        <v>1.0419</v>
      </c>
      <c r="G2886" s="20">
        <v>0</v>
      </c>
      <c r="H2886" s="4">
        <v>73.2</v>
      </c>
      <c r="I2886" s="4">
        <v>4</v>
      </c>
      <c r="J2886" s="4">
        <v>0</v>
      </c>
      <c r="K2886" s="21">
        <v>0.97799999999999998</v>
      </c>
      <c r="L2886" s="21">
        <v>9.5699999999999993E-2</v>
      </c>
      <c r="M2886" s="4">
        <v>0</v>
      </c>
      <c r="N2886" s="4">
        <v>0</v>
      </c>
      <c r="O2886" s="4">
        <v>0</v>
      </c>
      <c r="P2886" s="4">
        <v>74.7</v>
      </c>
      <c r="Q2886" s="15">
        <v>0</v>
      </c>
      <c r="R2886" s="15">
        <v>17371.8</v>
      </c>
      <c r="S2886" s="15">
        <v>9916.9599999999991</v>
      </c>
      <c r="T2886" s="15">
        <v>362756.76</v>
      </c>
      <c r="U2886" s="22">
        <f t="shared" si="225"/>
        <v>352821.07999999996</v>
      </c>
      <c r="V2886" s="23">
        <f t="shared" si="226"/>
        <v>2.7389372426857191E-2</v>
      </c>
      <c r="W2886" s="24">
        <f>Parametros!$B$4*H2886+Parametros!$B$5*K2886*100+Parametros!$B$6*P2886+Parametros!$B$7*(1-L2886)*100</f>
        <v>83.464500000000001</v>
      </c>
      <c r="X2886" s="16">
        <f>INDEX('Tasa Referencia'!$B$2:$B$37,MATCH(B2886,'Tasa Referencia'!$A$2:$A$37,0))</f>
        <v>0.11210000000000001</v>
      </c>
      <c r="Y2886" s="16">
        <f>INDEX('Catalogo Proveedores'!$N$2:$N$101,MATCH(A2886,'Catalogo Proveedores'!$A$2:$A$101,0))</f>
        <v>2.0800000000000003E-2</v>
      </c>
      <c r="Z2886" s="14">
        <v>1.8799999999999999E-3</v>
      </c>
      <c r="AA2886" s="16">
        <f t="shared" si="227"/>
        <v>0.13478000000000001</v>
      </c>
      <c r="AB2886" s="25">
        <f t="shared" si="228"/>
        <v>1.0592271721919344E-2</v>
      </c>
      <c r="AC2886" s="23">
        <f t="shared" si="229"/>
        <v>1.6797100704937847E-2</v>
      </c>
    </row>
    <row r="2887" spans="1:29" x14ac:dyDescent="0.3">
      <c r="A2887" s="4" t="s">
        <v>237</v>
      </c>
      <c r="B2887" s="18">
        <v>45078</v>
      </c>
      <c r="C2887" s="4" t="s">
        <v>279</v>
      </c>
      <c r="D2887" s="4">
        <v>6</v>
      </c>
      <c r="E2887" s="15">
        <v>366137.88</v>
      </c>
      <c r="F2887" s="19">
        <v>1.0419</v>
      </c>
      <c r="G2887" s="20">
        <v>0</v>
      </c>
      <c r="H2887" s="4">
        <v>72.8</v>
      </c>
      <c r="I2887" s="4">
        <v>6</v>
      </c>
      <c r="J2887" s="4">
        <v>1</v>
      </c>
      <c r="K2887" s="21">
        <v>0.90229999999999999</v>
      </c>
      <c r="L2887" s="21">
        <v>0.15140000000000001</v>
      </c>
      <c r="M2887" s="4">
        <v>0</v>
      </c>
      <c r="N2887" s="4">
        <v>0</v>
      </c>
      <c r="O2887" s="4">
        <v>0</v>
      </c>
      <c r="P2887" s="4">
        <v>70</v>
      </c>
      <c r="Q2887" s="15">
        <v>0</v>
      </c>
      <c r="R2887" s="15">
        <v>20623.240000000002</v>
      </c>
      <c r="S2887" s="15">
        <v>17366.86</v>
      </c>
      <c r="T2887" s="15">
        <v>399395.73</v>
      </c>
      <c r="U2887" s="22">
        <f t="shared" si="225"/>
        <v>369394.26</v>
      </c>
      <c r="V2887" s="23">
        <f t="shared" si="226"/>
        <v>7.5117152604510753E-2</v>
      </c>
      <c r="W2887" s="24">
        <f>Parametros!$B$4*H2887+Parametros!$B$5*K2887*100+Parametros!$B$6*P2887+Parametros!$B$7*(1-L2887)*100</f>
        <v>79.277999999999992</v>
      </c>
      <c r="X2887" s="16">
        <f>INDEX('Tasa Referencia'!$B$2:$B$37,MATCH(B2887,'Tasa Referencia'!$A$2:$A$37,0))</f>
        <v>0.1119</v>
      </c>
      <c r="Y2887" s="16">
        <f>INDEX('Catalogo Proveedores'!$N$2:$N$101,MATCH(A2887,'Catalogo Proveedores'!$A$2:$A$101,0))</f>
        <v>2.0800000000000003E-2</v>
      </c>
      <c r="Z2887" s="14">
        <v>-3.3999999999999998E-3</v>
      </c>
      <c r="AA2887" s="16">
        <f t="shared" si="227"/>
        <v>0.12930000000000003</v>
      </c>
      <c r="AB2887" s="25">
        <f t="shared" si="228"/>
        <v>1.0184678675919878E-2</v>
      </c>
      <c r="AC2887" s="23">
        <f t="shared" si="229"/>
        <v>6.4932473928590875E-2</v>
      </c>
    </row>
    <row r="2888" spans="1:29" x14ac:dyDescent="0.3">
      <c r="A2888" s="4" t="s">
        <v>237</v>
      </c>
      <c r="B2888" s="18">
        <v>45108</v>
      </c>
      <c r="C2888" s="4" t="s">
        <v>279</v>
      </c>
      <c r="D2888" s="4">
        <v>7</v>
      </c>
      <c r="E2888" s="15">
        <v>343141.32</v>
      </c>
      <c r="F2888" s="19">
        <v>1.0419</v>
      </c>
      <c r="G2888" s="20">
        <v>0</v>
      </c>
      <c r="H2888" s="4">
        <v>70.3</v>
      </c>
      <c r="I2888" s="4">
        <v>4</v>
      </c>
      <c r="J2888" s="4">
        <v>0</v>
      </c>
      <c r="K2888" s="21">
        <v>0.98929999999999996</v>
      </c>
      <c r="L2888" s="21">
        <v>0.16789999999999999</v>
      </c>
      <c r="M2888" s="4">
        <v>0</v>
      </c>
      <c r="N2888" s="4">
        <v>0</v>
      </c>
      <c r="O2888" s="4">
        <v>0</v>
      </c>
      <c r="P2888" s="4">
        <v>71.7</v>
      </c>
      <c r="Q2888" s="15">
        <v>0</v>
      </c>
      <c r="R2888" s="15">
        <v>39406.629999999997</v>
      </c>
      <c r="S2888" s="15">
        <v>17285.13</v>
      </c>
      <c r="T2888" s="15">
        <v>358556.33</v>
      </c>
      <c r="U2888" s="22">
        <f t="shared" si="225"/>
        <v>365262.82</v>
      </c>
      <c r="V2888" s="23">
        <f t="shared" si="226"/>
        <v>-1.8704146151875187E-2</v>
      </c>
      <c r="W2888" s="24">
        <f>Parametros!$B$4*H2888+Parametros!$B$5*K2888*100+Parametros!$B$6*P2888+Parametros!$B$7*(1-L2888)*100</f>
        <v>81.105499999999992</v>
      </c>
      <c r="X2888" s="16">
        <f>INDEX('Tasa Referencia'!$B$2:$B$37,MATCH(B2888,'Tasa Referencia'!$A$2:$A$37,0))</f>
        <v>0.1132</v>
      </c>
      <c r="Y2888" s="16">
        <f>INDEX('Catalogo Proveedores'!$N$2:$N$101,MATCH(A2888,'Catalogo Proveedores'!$A$2:$A$101,0))</f>
        <v>2.0800000000000003E-2</v>
      </c>
      <c r="Z2888" s="14">
        <v>1.6000000000000001E-4</v>
      </c>
      <c r="AA2888" s="16">
        <f t="shared" si="227"/>
        <v>0.13416</v>
      </c>
      <c r="AB2888" s="25">
        <f t="shared" si="228"/>
        <v>1.0546247810861109E-2</v>
      </c>
      <c r="AC2888" s="23">
        <f t="shared" si="229"/>
        <v>-2.9250393962736296E-2</v>
      </c>
    </row>
    <row r="2889" spans="1:29" x14ac:dyDescent="0.3">
      <c r="A2889" s="4" t="s">
        <v>237</v>
      </c>
      <c r="B2889" s="18">
        <v>45139</v>
      </c>
      <c r="C2889" s="4" t="s">
        <v>279</v>
      </c>
      <c r="D2889" s="4">
        <v>8</v>
      </c>
      <c r="E2889" s="15">
        <v>344471.85</v>
      </c>
      <c r="F2889" s="19">
        <v>1.0419</v>
      </c>
      <c r="G2889" s="20">
        <v>0</v>
      </c>
      <c r="H2889" s="4">
        <v>69</v>
      </c>
      <c r="I2889" s="4">
        <v>5</v>
      </c>
      <c r="J2889" s="4">
        <v>0</v>
      </c>
      <c r="K2889" s="21">
        <v>0.90010000000000001</v>
      </c>
      <c r="L2889" s="21">
        <v>0.1696</v>
      </c>
      <c r="M2889" s="4">
        <v>0</v>
      </c>
      <c r="N2889" s="4">
        <v>0</v>
      </c>
      <c r="O2889" s="4">
        <v>0</v>
      </c>
      <c r="P2889" s="4">
        <v>72.2</v>
      </c>
      <c r="Q2889" s="15">
        <v>0</v>
      </c>
      <c r="R2889" s="15">
        <v>17667.28</v>
      </c>
      <c r="S2889" s="15">
        <v>17531.39</v>
      </c>
      <c r="T2889" s="15">
        <v>354122.88</v>
      </c>
      <c r="U2889" s="22">
        <f t="shared" si="225"/>
        <v>344607.74</v>
      </c>
      <c r="V2889" s="23">
        <f t="shared" si="226"/>
        <v>2.6869599614687462E-2</v>
      </c>
      <c r="W2889" s="24">
        <f>Parametros!$B$4*H2889+Parametros!$B$5*K2889*100+Parametros!$B$6*P2889+Parametros!$B$7*(1-L2889)*100</f>
        <v>78.049000000000007</v>
      </c>
      <c r="X2889" s="16">
        <f>INDEX('Tasa Referencia'!$B$2:$B$37,MATCH(B2889,'Tasa Referencia'!$A$2:$A$37,0))</f>
        <v>0.1124</v>
      </c>
      <c r="Y2889" s="16">
        <f>INDEX('Catalogo Proveedores'!$N$2:$N$101,MATCH(A2889,'Catalogo Proveedores'!$A$2:$A$101,0))</f>
        <v>2.0800000000000003E-2</v>
      </c>
      <c r="Z2889" s="14">
        <v>3.8999999999999999E-4</v>
      </c>
      <c r="AA2889" s="16">
        <f t="shared" si="227"/>
        <v>0.13359000000000001</v>
      </c>
      <c r="AB2889" s="25">
        <f t="shared" si="228"/>
        <v>1.0503915153051047E-2</v>
      </c>
      <c r="AC2889" s="23">
        <f t="shared" si="229"/>
        <v>1.6365684461636415E-2</v>
      </c>
    </row>
    <row r="2890" spans="1:29" x14ac:dyDescent="0.3">
      <c r="A2890" s="4" t="s">
        <v>237</v>
      </c>
      <c r="B2890" s="18">
        <v>45170</v>
      </c>
      <c r="C2890" s="4" t="s">
        <v>279</v>
      </c>
      <c r="D2890" s="4">
        <v>9</v>
      </c>
      <c r="E2890" s="15">
        <v>334965.24</v>
      </c>
      <c r="F2890" s="19">
        <v>1.0419</v>
      </c>
      <c r="G2890" s="20">
        <v>0</v>
      </c>
      <c r="H2890" s="4">
        <v>69.2</v>
      </c>
      <c r="I2890" s="4">
        <v>4</v>
      </c>
      <c r="J2890" s="4">
        <v>0</v>
      </c>
      <c r="K2890" s="21">
        <v>0.88029999999999997</v>
      </c>
      <c r="L2890" s="21">
        <v>0.17249999999999999</v>
      </c>
      <c r="M2890" s="4">
        <v>2</v>
      </c>
      <c r="N2890" s="4">
        <v>0</v>
      </c>
      <c r="O2890" s="4">
        <v>0</v>
      </c>
      <c r="P2890" s="4">
        <v>76.7</v>
      </c>
      <c r="Q2890" s="15">
        <v>1467.72</v>
      </c>
      <c r="R2890" s="15">
        <v>26222.01</v>
      </c>
      <c r="S2890" s="15">
        <v>17329.87</v>
      </c>
      <c r="T2890" s="15">
        <v>344939.12</v>
      </c>
      <c r="U2890" s="22">
        <f t="shared" si="225"/>
        <v>345325.1</v>
      </c>
      <c r="V2890" s="23">
        <f t="shared" si="226"/>
        <v>-1.1189800681348679E-3</v>
      </c>
      <c r="W2890" s="24">
        <f>Parametros!$B$4*H2890+Parametros!$B$5*K2890*100+Parametros!$B$6*P2890+Parametros!$B$7*(1-L2890)*100</f>
        <v>78.381499999999988</v>
      </c>
      <c r="X2890" s="16">
        <f>INDEX('Tasa Referencia'!$B$2:$B$37,MATCH(B2890,'Tasa Referencia'!$A$2:$A$37,0))</f>
        <v>0.1134</v>
      </c>
      <c r="Y2890" s="16">
        <f>INDEX('Catalogo Proveedores'!$N$2:$N$101,MATCH(A2890,'Catalogo Proveedores'!$A$2:$A$101,0))</f>
        <v>2.0800000000000003E-2</v>
      </c>
      <c r="Z2890" s="14">
        <v>1.06E-3</v>
      </c>
      <c r="AA2890" s="16">
        <f t="shared" si="227"/>
        <v>0.13526000000000002</v>
      </c>
      <c r="AB2890" s="25">
        <f t="shared" si="228"/>
        <v>1.0627887309115236E-2</v>
      </c>
      <c r="AC2890" s="23">
        <f t="shared" si="229"/>
        <v>-1.1746867377250104E-2</v>
      </c>
    </row>
    <row r="2891" spans="1:29" x14ac:dyDescent="0.3">
      <c r="A2891" s="4" t="s">
        <v>237</v>
      </c>
      <c r="B2891" s="18">
        <v>45200</v>
      </c>
      <c r="C2891" s="4" t="s">
        <v>279</v>
      </c>
      <c r="D2891" s="4">
        <v>10</v>
      </c>
      <c r="E2891" s="15">
        <v>310522.2</v>
      </c>
      <c r="F2891" s="19">
        <v>1.0419</v>
      </c>
      <c r="G2891" s="20">
        <v>0</v>
      </c>
      <c r="H2891" s="4">
        <v>70.599999999999994</v>
      </c>
      <c r="I2891" s="4">
        <v>4</v>
      </c>
      <c r="J2891" s="4">
        <v>0</v>
      </c>
      <c r="K2891" s="21">
        <v>0.90200000000000002</v>
      </c>
      <c r="L2891" s="21">
        <v>9.4700000000000006E-2</v>
      </c>
      <c r="M2891" s="4">
        <v>0</v>
      </c>
      <c r="N2891" s="4">
        <v>0</v>
      </c>
      <c r="O2891" s="4">
        <v>0</v>
      </c>
      <c r="P2891" s="4">
        <v>73</v>
      </c>
      <c r="Q2891" s="15">
        <v>0</v>
      </c>
      <c r="R2891" s="15">
        <v>15358.99</v>
      </c>
      <c r="S2891" s="15">
        <v>8821.2199999999993</v>
      </c>
      <c r="T2891" s="15">
        <v>318907.8</v>
      </c>
      <c r="U2891" s="22">
        <f t="shared" si="225"/>
        <v>317059.97000000003</v>
      </c>
      <c r="V2891" s="23">
        <f t="shared" si="226"/>
        <v>5.7942452332616452E-3</v>
      </c>
      <c r="W2891" s="24">
        <f>Parametros!$B$4*H2891+Parametros!$B$5*K2891*100+Parametros!$B$6*P2891+Parametros!$B$7*(1-L2891)*100</f>
        <v>79.9495</v>
      </c>
      <c r="X2891" s="16">
        <f>INDEX('Tasa Referencia'!$B$2:$B$37,MATCH(B2891,'Tasa Referencia'!$A$2:$A$37,0))</f>
        <v>0.1103</v>
      </c>
      <c r="Y2891" s="16">
        <f>INDEX('Catalogo Proveedores'!$N$2:$N$101,MATCH(A2891,'Catalogo Proveedores'!$A$2:$A$101,0))</f>
        <v>2.0800000000000003E-2</v>
      </c>
      <c r="Z2891" s="14">
        <v>-3.1800000000000001E-3</v>
      </c>
      <c r="AA2891" s="16">
        <f t="shared" si="227"/>
        <v>0.12792000000000001</v>
      </c>
      <c r="AB2891" s="25">
        <f t="shared" si="228"/>
        <v>1.0081750885033269E-2</v>
      </c>
      <c r="AC2891" s="23">
        <f t="shared" si="229"/>
        <v>-4.2875056517716241E-3</v>
      </c>
    </row>
    <row r="2892" spans="1:29" x14ac:dyDescent="0.3">
      <c r="A2892" s="4" t="s">
        <v>237</v>
      </c>
      <c r="B2892" s="18">
        <v>45231</v>
      </c>
      <c r="C2892" s="4" t="s">
        <v>279</v>
      </c>
      <c r="D2892" s="4">
        <v>11</v>
      </c>
      <c r="E2892" s="15">
        <v>296924.89</v>
      </c>
      <c r="F2892" s="19">
        <v>1.0419</v>
      </c>
      <c r="G2892" s="20">
        <v>0</v>
      </c>
      <c r="H2892" s="4">
        <v>69.5</v>
      </c>
      <c r="I2892" s="4">
        <v>4</v>
      </c>
      <c r="J2892" s="4">
        <v>0</v>
      </c>
      <c r="K2892" s="21">
        <v>0.9204</v>
      </c>
      <c r="L2892" s="21">
        <v>0.12330000000000001</v>
      </c>
      <c r="M2892" s="4">
        <v>1</v>
      </c>
      <c r="N2892" s="4">
        <v>0</v>
      </c>
      <c r="O2892" s="4">
        <v>0</v>
      </c>
      <c r="P2892" s="4">
        <v>68.3</v>
      </c>
      <c r="Q2892" s="15">
        <v>10283.08</v>
      </c>
      <c r="R2892" s="15">
        <v>24148.43</v>
      </c>
      <c r="S2892" s="15">
        <v>10986.02</v>
      </c>
      <c r="T2892" s="15">
        <v>310517.59000000003</v>
      </c>
      <c r="U2892" s="22">
        <f t="shared" si="225"/>
        <v>320370.38</v>
      </c>
      <c r="V2892" s="23">
        <f t="shared" si="226"/>
        <v>-3.1730215347864764E-2</v>
      </c>
      <c r="W2892" s="24">
        <f>Parametros!$B$4*H2892+Parametros!$B$5*K2892*100+Parametros!$B$6*P2892+Parametros!$B$7*(1-L2892)*100</f>
        <v>78.747500000000002</v>
      </c>
      <c r="X2892" s="16">
        <f>INDEX('Tasa Referencia'!$B$2:$B$37,MATCH(B2892,'Tasa Referencia'!$A$2:$A$37,0))</f>
        <v>0.1144</v>
      </c>
      <c r="Y2892" s="16">
        <f>INDEX('Catalogo Proveedores'!$N$2:$N$101,MATCH(A2892,'Catalogo Proveedores'!$A$2:$A$101,0))</f>
        <v>2.0800000000000003E-2</v>
      </c>
      <c r="Z2892" s="14">
        <v>-4.1799999999999997E-3</v>
      </c>
      <c r="AA2892" s="16">
        <f t="shared" si="227"/>
        <v>0.13102000000000003</v>
      </c>
      <c r="AB2892" s="25">
        <f t="shared" si="228"/>
        <v>1.0312804204483772E-2</v>
      </c>
      <c r="AC2892" s="23">
        <f t="shared" si="229"/>
        <v>-4.2043019552348536E-2</v>
      </c>
    </row>
    <row r="2893" spans="1:29" x14ac:dyDescent="0.3">
      <c r="A2893" s="4" t="s">
        <v>237</v>
      </c>
      <c r="B2893" s="18">
        <v>45261</v>
      </c>
      <c r="C2893" s="4" t="s">
        <v>279</v>
      </c>
      <c r="D2893" s="4">
        <v>12</v>
      </c>
      <c r="E2893" s="15">
        <v>303451.31</v>
      </c>
      <c r="F2893" s="19">
        <v>1.0419</v>
      </c>
      <c r="G2893" s="20">
        <v>0</v>
      </c>
      <c r="H2893" s="4">
        <v>72.8</v>
      </c>
      <c r="I2893" s="4">
        <v>4</v>
      </c>
      <c r="J2893" s="4">
        <v>0</v>
      </c>
      <c r="K2893" s="21">
        <v>0.92730000000000001</v>
      </c>
      <c r="L2893" s="21">
        <v>0.12189999999999999</v>
      </c>
      <c r="M2893" s="4">
        <v>0</v>
      </c>
      <c r="N2893" s="4">
        <v>0</v>
      </c>
      <c r="O2893" s="4">
        <v>0</v>
      </c>
      <c r="P2893" s="4">
        <v>75.3</v>
      </c>
      <c r="Q2893" s="15">
        <v>0</v>
      </c>
      <c r="R2893" s="15">
        <v>14297.84</v>
      </c>
      <c r="S2893" s="15">
        <v>11100.46</v>
      </c>
      <c r="T2893" s="15">
        <v>322846.15000000002</v>
      </c>
      <c r="U2893" s="22">
        <f t="shared" si="225"/>
        <v>306648.69</v>
      </c>
      <c r="V2893" s="23">
        <f t="shared" si="226"/>
        <v>5.0170832144041423E-2</v>
      </c>
      <c r="W2893" s="24">
        <f>Parametros!$B$4*H2893+Parametros!$B$5*K2893*100+Parametros!$B$6*P2893+Parametros!$B$7*(1-L2893)*100</f>
        <v>81.530499999999989</v>
      </c>
      <c r="X2893" s="16">
        <f>INDEX('Tasa Referencia'!$B$2:$B$37,MATCH(B2893,'Tasa Referencia'!$A$2:$A$37,0))</f>
        <v>0.1124</v>
      </c>
      <c r="Y2893" s="16">
        <f>INDEX('Catalogo Proveedores'!$N$2:$N$101,MATCH(A2893,'Catalogo Proveedores'!$A$2:$A$101,0))</f>
        <v>2.0800000000000003E-2</v>
      </c>
      <c r="Z2893" s="14">
        <v>-5.4599999999999996E-3</v>
      </c>
      <c r="AA2893" s="16">
        <f t="shared" si="227"/>
        <v>0.12774000000000002</v>
      </c>
      <c r="AB2893" s="25">
        <f t="shared" si="228"/>
        <v>1.0068317011540762E-2</v>
      </c>
      <c r="AC2893" s="23">
        <f t="shared" si="229"/>
        <v>4.0102515132500662E-2</v>
      </c>
    </row>
    <row r="2894" spans="1:29" x14ac:dyDescent="0.3">
      <c r="A2894" s="4" t="s">
        <v>237</v>
      </c>
      <c r="B2894" s="18">
        <v>45292</v>
      </c>
      <c r="C2894" s="4" t="s">
        <v>281</v>
      </c>
      <c r="D2894" s="4">
        <v>1</v>
      </c>
      <c r="E2894" s="15">
        <v>304189.46000000002</v>
      </c>
      <c r="F2894" s="19">
        <v>1.0881000000000001</v>
      </c>
      <c r="G2894" s="20">
        <v>4.4400000000000002E-2</v>
      </c>
      <c r="H2894" s="4">
        <v>71.3</v>
      </c>
      <c r="I2894" s="4">
        <v>4</v>
      </c>
      <c r="J2894" s="4">
        <v>0</v>
      </c>
      <c r="K2894" s="21">
        <v>0.94689999999999996</v>
      </c>
      <c r="L2894" s="21">
        <v>8.6099999999999996E-2</v>
      </c>
      <c r="M2894" s="4">
        <v>3</v>
      </c>
      <c r="N2894" s="4">
        <v>1</v>
      </c>
      <c r="O2894" s="4">
        <v>19.2</v>
      </c>
      <c r="P2894" s="4">
        <v>73.2</v>
      </c>
      <c r="Q2894" s="15">
        <v>34345.129999999997</v>
      </c>
      <c r="R2894" s="15">
        <v>15734.21</v>
      </c>
      <c r="S2894" s="15">
        <v>7858.6</v>
      </c>
      <c r="T2894" s="15">
        <v>320495.12</v>
      </c>
      <c r="U2894" s="22">
        <f t="shared" si="225"/>
        <v>346410.20000000007</v>
      </c>
      <c r="V2894" s="23">
        <f t="shared" si="226"/>
        <v>-8.0859515115238187E-2</v>
      </c>
      <c r="W2894" s="24">
        <f>Parametros!$B$4*H2894+Parametros!$B$5*K2894*100+Parametros!$B$6*P2894+Parametros!$B$7*(1-L2894)*100</f>
        <v>81.710499999999996</v>
      </c>
      <c r="X2894" s="16">
        <f>INDEX('Tasa Referencia'!$B$2:$B$37,MATCH(B2894,'Tasa Referencia'!$A$2:$A$37,0))</f>
        <v>0.1133</v>
      </c>
      <c r="Y2894" s="16">
        <f>INDEX('Catalogo Proveedores'!$N$2:$N$101,MATCH(A2894,'Catalogo Proveedores'!$A$2:$A$101,0))</f>
        <v>2.0800000000000003E-2</v>
      </c>
      <c r="Z2894" s="14">
        <v>1.15E-3</v>
      </c>
      <c r="AA2894" s="16">
        <f t="shared" si="227"/>
        <v>0.13525000000000001</v>
      </c>
      <c r="AB2894" s="25">
        <f t="shared" si="228"/>
        <v>1.0627145458520282E-2</v>
      </c>
      <c r="AC2894" s="23">
        <f t="shared" si="229"/>
        <v>-9.1486660573758469E-2</v>
      </c>
    </row>
    <row r="2895" spans="1:29" x14ac:dyDescent="0.3">
      <c r="A2895" s="4" t="s">
        <v>237</v>
      </c>
      <c r="B2895" s="18">
        <v>45323</v>
      </c>
      <c r="C2895" s="4" t="s">
        <v>281</v>
      </c>
      <c r="D2895" s="4">
        <v>2</v>
      </c>
      <c r="E2895" s="15">
        <v>345461.39</v>
      </c>
      <c r="F2895" s="19">
        <v>1.0881000000000001</v>
      </c>
      <c r="G2895" s="20">
        <v>0</v>
      </c>
      <c r="H2895" s="4">
        <v>71.3</v>
      </c>
      <c r="I2895" s="4">
        <v>4</v>
      </c>
      <c r="J2895" s="4">
        <v>0</v>
      </c>
      <c r="K2895" s="21">
        <v>0.90569999999999995</v>
      </c>
      <c r="L2895" s="21">
        <v>0.1555</v>
      </c>
      <c r="M2895" s="4">
        <v>1</v>
      </c>
      <c r="N2895" s="4">
        <v>0</v>
      </c>
      <c r="O2895" s="4">
        <v>0</v>
      </c>
      <c r="P2895" s="4">
        <v>72.900000000000006</v>
      </c>
      <c r="Q2895" s="15">
        <v>1363.74</v>
      </c>
      <c r="R2895" s="15">
        <v>31261.119999999999</v>
      </c>
      <c r="S2895" s="15">
        <v>16115.46</v>
      </c>
      <c r="T2895" s="15">
        <v>358694.05</v>
      </c>
      <c r="U2895" s="22">
        <f t="shared" si="225"/>
        <v>361970.79</v>
      </c>
      <c r="V2895" s="23">
        <f t="shared" si="226"/>
        <v>-9.1351947432637675E-3</v>
      </c>
      <c r="W2895" s="24">
        <f>Parametros!$B$4*H2895+Parametros!$B$5*K2895*100+Parametros!$B$6*P2895+Parametros!$B$7*(1-L2895)*100</f>
        <v>79.373499999999993</v>
      </c>
      <c r="X2895" s="16">
        <f>INDEX('Tasa Referencia'!$B$2:$B$37,MATCH(B2895,'Tasa Referencia'!$A$2:$A$37,0))</f>
        <v>0.1123</v>
      </c>
      <c r="Y2895" s="16">
        <f>INDEX('Catalogo Proveedores'!$N$2:$N$101,MATCH(A2895,'Catalogo Proveedores'!$A$2:$A$101,0))</f>
        <v>2.0800000000000003E-2</v>
      </c>
      <c r="Z2895" s="14">
        <v>5.1200000000000004E-3</v>
      </c>
      <c r="AA2895" s="16">
        <f t="shared" si="227"/>
        <v>0.13822000000000001</v>
      </c>
      <c r="AB2895" s="25">
        <f t="shared" si="228"/>
        <v>1.0847212222613978E-2</v>
      </c>
      <c r="AC2895" s="23">
        <f t="shared" si="229"/>
        <v>-1.9982406965877747E-2</v>
      </c>
    </row>
    <row r="2896" spans="1:29" x14ac:dyDescent="0.3">
      <c r="A2896" s="4" t="s">
        <v>237</v>
      </c>
      <c r="B2896" s="18">
        <v>45352</v>
      </c>
      <c r="C2896" s="4" t="s">
        <v>281</v>
      </c>
      <c r="D2896" s="4">
        <v>3</v>
      </c>
      <c r="E2896" s="15">
        <v>331077.01</v>
      </c>
      <c r="F2896" s="19">
        <v>1.0881000000000001</v>
      </c>
      <c r="G2896" s="20">
        <v>0</v>
      </c>
      <c r="H2896" s="4">
        <v>71.8</v>
      </c>
      <c r="I2896" s="4">
        <v>5</v>
      </c>
      <c r="J2896" s="4">
        <v>1</v>
      </c>
      <c r="K2896" s="21">
        <v>0.89990000000000003</v>
      </c>
      <c r="L2896" s="21">
        <v>8.3599999999999994E-2</v>
      </c>
      <c r="M2896" s="4">
        <v>2</v>
      </c>
      <c r="N2896" s="4">
        <v>0</v>
      </c>
      <c r="O2896" s="4">
        <v>0</v>
      </c>
      <c r="P2896" s="4">
        <v>69.5</v>
      </c>
      <c r="Q2896" s="15">
        <v>12178.84</v>
      </c>
      <c r="R2896" s="15">
        <v>10183.02</v>
      </c>
      <c r="S2896" s="15">
        <v>8968.44</v>
      </c>
      <c r="T2896" s="15">
        <v>336996.66</v>
      </c>
      <c r="U2896" s="22">
        <f t="shared" si="225"/>
        <v>344470.43000000005</v>
      </c>
      <c r="V2896" s="23">
        <f t="shared" si="226"/>
        <v>-2.2177578851968673E-2</v>
      </c>
      <c r="W2896" s="24">
        <f>Parametros!$B$4*H2896+Parametros!$B$5*K2896*100+Parametros!$B$6*P2896+Parametros!$B$7*(1-L2896)*100</f>
        <v>79.772999999999996</v>
      </c>
      <c r="X2896" s="16">
        <f>INDEX('Tasa Referencia'!$B$2:$B$37,MATCH(B2896,'Tasa Referencia'!$A$2:$A$37,0))</f>
        <v>0.1101</v>
      </c>
      <c r="Y2896" s="16">
        <f>INDEX('Catalogo Proveedores'!$N$2:$N$101,MATCH(A2896,'Catalogo Proveedores'!$A$2:$A$101,0))</f>
        <v>2.0800000000000003E-2</v>
      </c>
      <c r="Z2896" s="14">
        <v>-6.4999999999999997E-4</v>
      </c>
      <c r="AA2896" s="16">
        <f t="shared" si="227"/>
        <v>0.13025</v>
      </c>
      <c r="AB2896" s="25">
        <f t="shared" si="228"/>
        <v>1.0255467780367233E-2</v>
      </c>
      <c r="AC2896" s="23">
        <f t="shared" si="229"/>
        <v>-3.2433046632335906E-2</v>
      </c>
    </row>
    <row r="2897" spans="1:29" x14ac:dyDescent="0.3">
      <c r="A2897" s="4" t="s">
        <v>237</v>
      </c>
      <c r="B2897" s="18">
        <v>45383</v>
      </c>
      <c r="C2897" s="4" t="s">
        <v>281</v>
      </c>
      <c r="D2897" s="4">
        <v>4</v>
      </c>
      <c r="E2897" s="15">
        <v>341834.8</v>
      </c>
      <c r="F2897" s="19">
        <v>1.0881000000000001</v>
      </c>
      <c r="G2897" s="20">
        <v>0</v>
      </c>
      <c r="H2897" s="4">
        <v>70</v>
      </c>
      <c r="I2897" s="4">
        <v>4</v>
      </c>
      <c r="J2897" s="4">
        <v>1</v>
      </c>
      <c r="K2897" s="21">
        <v>0.78249999999999997</v>
      </c>
      <c r="L2897" s="21">
        <v>0.14649999999999999</v>
      </c>
      <c r="M2897" s="4">
        <v>2</v>
      </c>
      <c r="N2897" s="4">
        <v>1</v>
      </c>
      <c r="O2897" s="4">
        <v>11.1</v>
      </c>
      <c r="P2897" s="4">
        <v>71.400000000000006</v>
      </c>
      <c r="Q2897" s="15">
        <v>35865.050000000003</v>
      </c>
      <c r="R2897" s="15">
        <v>31257.88</v>
      </c>
      <c r="S2897" s="15">
        <v>15708.31</v>
      </c>
      <c r="T2897" s="15">
        <v>328647.3</v>
      </c>
      <c r="U2897" s="22">
        <f t="shared" si="225"/>
        <v>393249.42</v>
      </c>
      <c r="V2897" s="23">
        <f t="shared" si="226"/>
        <v>-0.19656975730517182</v>
      </c>
      <c r="W2897" s="24">
        <f>Parametros!$B$4*H2897+Parametros!$B$5*K2897*100+Parametros!$B$6*P2897+Parametros!$B$7*(1-L2897)*100</f>
        <v>75.05749999999999</v>
      </c>
      <c r="X2897" s="16">
        <f>INDEX('Tasa Referencia'!$B$2:$B$37,MATCH(B2897,'Tasa Referencia'!$A$2:$A$37,0))</f>
        <v>0.10920000000000001</v>
      </c>
      <c r="Y2897" s="16">
        <f>INDEX('Catalogo Proveedores'!$N$2:$N$101,MATCH(A2897,'Catalogo Proveedores'!$A$2:$A$101,0))</f>
        <v>2.0800000000000003E-2</v>
      </c>
      <c r="Z2897" s="14">
        <v>-1.3500000000000001E-3</v>
      </c>
      <c r="AA2897" s="16">
        <f t="shared" si="227"/>
        <v>0.12865000000000001</v>
      </c>
      <c r="AB2897" s="25">
        <f t="shared" si="228"/>
        <v>1.0136212566715708E-2</v>
      </c>
      <c r="AC2897" s="23">
        <f t="shared" si="229"/>
        <v>-0.20670596987188752</v>
      </c>
    </row>
    <row r="2898" spans="1:29" x14ac:dyDescent="0.3">
      <c r="A2898" s="4" t="s">
        <v>237</v>
      </c>
      <c r="B2898" s="18">
        <v>45413</v>
      </c>
      <c r="C2898" s="4" t="s">
        <v>281</v>
      </c>
      <c r="D2898" s="4">
        <v>5</v>
      </c>
      <c r="E2898" s="15">
        <v>355908.25</v>
      </c>
      <c r="F2898" s="19">
        <v>1.0881000000000001</v>
      </c>
      <c r="G2898" s="20">
        <v>0</v>
      </c>
      <c r="H2898" s="4">
        <v>69.099999999999994</v>
      </c>
      <c r="I2898" s="4">
        <v>4</v>
      </c>
      <c r="J2898" s="4">
        <v>1</v>
      </c>
      <c r="K2898" s="21">
        <v>0.87060000000000004</v>
      </c>
      <c r="L2898" s="21">
        <v>0.12989999999999999</v>
      </c>
      <c r="M2898" s="4">
        <v>0</v>
      </c>
      <c r="N2898" s="4">
        <v>0</v>
      </c>
      <c r="O2898" s="4">
        <v>0</v>
      </c>
      <c r="P2898" s="4">
        <v>66.900000000000006</v>
      </c>
      <c r="Q2898" s="15">
        <v>0</v>
      </c>
      <c r="R2898" s="15">
        <v>17861</v>
      </c>
      <c r="S2898" s="15">
        <v>14582.01</v>
      </c>
      <c r="T2898" s="15">
        <v>362301.07</v>
      </c>
      <c r="U2898" s="22">
        <f t="shared" si="225"/>
        <v>359187.24</v>
      </c>
      <c r="V2898" s="23">
        <f t="shared" si="226"/>
        <v>8.5945923372514922E-3</v>
      </c>
      <c r="W2898" s="24">
        <f>Parametros!$B$4*H2898+Parametros!$B$5*K2898*100+Parametros!$B$6*P2898+Parametros!$B$7*(1-L2898)*100</f>
        <v>76.734499999999997</v>
      </c>
      <c r="X2898" s="16">
        <f>INDEX('Tasa Referencia'!$B$2:$B$37,MATCH(B2898,'Tasa Referencia'!$A$2:$A$37,0))</f>
        <v>0.1077</v>
      </c>
      <c r="Y2898" s="16">
        <f>INDEX('Catalogo Proveedores'!$N$2:$N$101,MATCH(A2898,'Catalogo Proveedores'!$A$2:$A$101,0))</f>
        <v>2.0800000000000003E-2</v>
      </c>
      <c r="Z2898" s="14">
        <v>-8.8999999999999995E-4</v>
      </c>
      <c r="AA2898" s="16">
        <f t="shared" si="227"/>
        <v>0.12761</v>
      </c>
      <c r="AB2898" s="25">
        <f t="shared" si="228"/>
        <v>1.0058613547138995E-2</v>
      </c>
      <c r="AC2898" s="23">
        <f t="shared" si="229"/>
        <v>-1.4640212098875026E-3</v>
      </c>
    </row>
    <row r="2899" spans="1:29" x14ac:dyDescent="0.3">
      <c r="A2899" s="4" t="s">
        <v>237</v>
      </c>
      <c r="B2899" s="18">
        <v>45444</v>
      </c>
      <c r="C2899" s="4" t="s">
        <v>281</v>
      </c>
      <c r="D2899" s="4">
        <v>6</v>
      </c>
      <c r="E2899" s="15">
        <v>343283.49</v>
      </c>
      <c r="F2899" s="19">
        <v>1.0881000000000001</v>
      </c>
      <c r="G2899" s="20">
        <v>0</v>
      </c>
      <c r="H2899" s="4">
        <v>71.900000000000006</v>
      </c>
      <c r="I2899" s="4">
        <v>4</v>
      </c>
      <c r="J2899" s="4">
        <v>0</v>
      </c>
      <c r="K2899" s="21">
        <v>0.93300000000000005</v>
      </c>
      <c r="L2899" s="21">
        <v>0.1066</v>
      </c>
      <c r="M2899" s="4">
        <v>1</v>
      </c>
      <c r="N2899" s="4">
        <v>0</v>
      </c>
      <c r="O2899" s="4">
        <v>0</v>
      </c>
      <c r="P2899" s="4">
        <v>71.8</v>
      </c>
      <c r="Q2899" s="15">
        <v>13556.85</v>
      </c>
      <c r="R2899" s="15">
        <v>18093.13</v>
      </c>
      <c r="S2899" s="15">
        <v>10978.15</v>
      </c>
      <c r="T2899" s="15">
        <v>360157.99</v>
      </c>
      <c r="U2899" s="22">
        <f t="shared" si="225"/>
        <v>363955.31999999995</v>
      </c>
      <c r="V2899" s="23">
        <f t="shared" si="226"/>
        <v>-1.0543511751606449E-2</v>
      </c>
      <c r="W2899" s="24">
        <f>Parametros!$B$4*H2899+Parametros!$B$5*K2899*100+Parametros!$B$6*P2899+Parametros!$B$7*(1-L2899)*100</f>
        <v>80.915999999999997</v>
      </c>
      <c r="X2899" s="16">
        <f>INDEX('Tasa Referencia'!$B$2:$B$37,MATCH(B2899,'Tasa Referencia'!$A$2:$A$37,0))</f>
        <v>0.1045</v>
      </c>
      <c r="Y2899" s="16">
        <f>INDEX('Catalogo Proveedores'!$N$2:$N$101,MATCH(A2899,'Catalogo Proveedores'!$A$2:$A$101,0))</f>
        <v>2.0800000000000003E-2</v>
      </c>
      <c r="Z2899" s="14">
        <v>-3.3500000000000001E-3</v>
      </c>
      <c r="AA2899" s="16">
        <f t="shared" si="227"/>
        <v>0.12194999999999999</v>
      </c>
      <c r="AB2899" s="25">
        <f t="shared" si="228"/>
        <v>9.635142193765045E-3</v>
      </c>
      <c r="AC2899" s="23">
        <f t="shared" si="229"/>
        <v>-2.0178653945371494E-2</v>
      </c>
    </row>
    <row r="2900" spans="1:29" x14ac:dyDescent="0.3">
      <c r="A2900" s="4" t="s">
        <v>237</v>
      </c>
      <c r="B2900" s="18">
        <v>45474</v>
      </c>
      <c r="C2900" s="4" t="s">
        <v>281</v>
      </c>
      <c r="D2900" s="4">
        <v>7</v>
      </c>
      <c r="E2900" s="15">
        <v>329337.11</v>
      </c>
      <c r="F2900" s="19">
        <v>1.0881000000000001</v>
      </c>
      <c r="G2900" s="20">
        <v>0</v>
      </c>
      <c r="H2900" s="4">
        <v>76.5</v>
      </c>
      <c r="I2900" s="4">
        <v>4</v>
      </c>
      <c r="J2900" s="4">
        <v>0</v>
      </c>
      <c r="K2900" s="21">
        <v>0.93540000000000001</v>
      </c>
      <c r="L2900" s="21">
        <v>0.1389</v>
      </c>
      <c r="M2900" s="4">
        <v>0</v>
      </c>
      <c r="N2900" s="4">
        <v>0</v>
      </c>
      <c r="O2900" s="4">
        <v>0</v>
      </c>
      <c r="P2900" s="4">
        <v>71.599999999999994</v>
      </c>
      <c r="Q2900" s="15">
        <v>0</v>
      </c>
      <c r="R2900" s="15">
        <v>26434.15</v>
      </c>
      <c r="S2900" s="15">
        <v>13725.28</v>
      </c>
      <c r="T2900" s="15">
        <v>350120.14</v>
      </c>
      <c r="U2900" s="22">
        <f t="shared" si="225"/>
        <v>342045.98</v>
      </c>
      <c r="V2900" s="23">
        <f t="shared" si="226"/>
        <v>2.3061112679779096E-2</v>
      </c>
      <c r="W2900" s="24">
        <f>Parametros!$B$4*H2900+Parametros!$B$5*K2900*100+Parametros!$B$6*P2900+Parametros!$B$7*(1-L2900)*100</f>
        <v>82.073499999999996</v>
      </c>
      <c r="X2900" s="16">
        <f>INDEX('Tasa Referencia'!$B$2:$B$37,MATCH(B2900,'Tasa Referencia'!$A$2:$A$37,0))</f>
        <v>0.1027</v>
      </c>
      <c r="Y2900" s="16">
        <f>INDEX('Catalogo Proveedores'!$N$2:$N$101,MATCH(A2900,'Catalogo Proveedores'!$A$2:$A$101,0))</f>
        <v>2.0800000000000003E-2</v>
      </c>
      <c r="Z2900" s="14">
        <v>-4.5199999999999997E-3</v>
      </c>
      <c r="AA2900" s="16">
        <f t="shared" si="227"/>
        <v>0.11898</v>
      </c>
      <c r="AB2900" s="25">
        <f t="shared" si="228"/>
        <v>9.4121479481319437E-3</v>
      </c>
      <c r="AC2900" s="23">
        <f t="shared" si="229"/>
        <v>1.3648964731647152E-2</v>
      </c>
    </row>
    <row r="2901" spans="1:29" x14ac:dyDescent="0.3">
      <c r="A2901" s="4" t="s">
        <v>237</v>
      </c>
      <c r="B2901" s="18">
        <v>45505</v>
      </c>
      <c r="C2901" s="4" t="s">
        <v>281</v>
      </c>
      <c r="D2901" s="4">
        <v>8</v>
      </c>
      <c r="E2901" s="15">
        <v>338177.89</v>
      </c>
      <c r="F2901" s="19">
        <v>1.0881000000000001</v>
      </c>
      <c r="G2901" s="20">
        <v>0</v>
      </c>
      <c r="H2901" s="4">
        <v>76.400000000000006</v>
      </c>
      <c r="I2901" s="4">
        <v>5</v>
      </c>
      <c r="J2901" s="4">
        <v>0</v>
      </c>
      <c r="K2901" s="21">
        <v>0.9466</v>
      </c>
      <c r="L2901" s="21">
        <v>0.109</v>
      </c>
      <c r="M2901" s="4">
        <v>0</v>
      </c>
      <c r="N2901" s="4">
        <v>0</v>
      </c>
      <c r="O2901" s="4">
        <v>0</v>
      </c>
      <c r="P2901" s="4">
        <v>74.2</v>
      </c>
      <c r="Q2901" s="15">
        <v>0</v>
      </c>
      <c r="R2901" s="15">
        <v>19770.48</v>
      </c>
      <c r="S2901" s="15">
        <v>11054.89</v>
      </c>
      <c r="T2901" s="15">
        <v>348741.02</v>
      </c>
      <c r="U2901" s="22">
        <f t="shared" si="225"/>
        <v>346893.48</v>
      </c>
      <c r="V2901" s="23">
        <f t="shared" si="226"/>
        <v>5.2977421468803328E-3</v>
      </c>
      <c r="W2901" s="24">
        <f>Parametros!$B$4*H2901+Parametros!$B$5*K2901*100+Parametros!$B$6*P2901+Parametros!$B$7*(1-L2901)*100</f>
        <v>83.343000000000004</v>
      </c>
      <c r="X2901" s="16">
        <f>INDEX('Tasa Referencia'!$B$2:$B$37,MATCH(B2901,'Tasa Referencia'!$A$2:$A$37,0))</f>
        <v>0.1017</v>
      </c>
      <c r="Y2901" s="16">
        <f>INDEX('Catalogo Proveedores'!$N$2:$N$101,MATCH(A2901,'Catalogo Proveedores'!$A$2:$A$101,0))</f>
        <v>2.0800000000000003E-2</v>
      </c>
      <c r="Z2901" s="14">
        <v>-3.14E-3</v>
      </c>
      <c r="AA2901" s="16">
        <f t="shared" si="227"/>
        <v>0.11935999999999999</v>
      </c>
      <c r="AB2901" s="25">
        <f t="shared" si="228"/>
        <v>9.4407094450867923E-3</v>
      </c>
      <c r="AC2901" s="23">
        <f t="shared" si="229"/>
        <v>-4.1429672982064595E-3</v>
      </c>
    </row>
    <row r="2902" spans="1:29" x14ac:dyDescent="0.3">
      <c r="A2902" s="4" t="s">
        <v>237</v>
      </c>
      <c r="B2902" s="18">
        <v>45536</v>
      </c>
      <c r="C2902" s="4" t="s">
        <v>281</v>
      </c>
      <c r="D2902" s="4">
        <v>9</v>
      </c>
      <c r="E2902" s="15">
        <v>339037.04</v>
      </c>
      <c r="F2902" s="19">
        <v>1.1496</v>
      </c>
      <c r="G2902" s="20">
        <v>5.6599999999999998E-2</v>
      </c>
      <c r="H2902" s="4">
        <v>75.2</v>
      </c>
      <c r="I2902" s="4">
        <v>5</v>
      </c>
      <c r="J2902" s="4">
        <v>1</v>
      </c>
      <c r="K2902" s="21">
        <v>0.84499999999999997</v>
      </c>
      <c r="L2902" s="21">
        <v>0.104</v>
      </c>
      <c r="M2902" s="4">
        <v>1</v>
      </c>
      <c r="N2902" s="4">
        <v>1</v>
      </c>
      <c r="O2902" s="4">
        <v>10.6</v>
      </c>
      <c r="P2902" s="4">
        <v>74.599999999999994</v>
      </c>
      <c r="Q2902" s="15">
        <v>17446.580000000002</v>
      </c>
      <c r="R2902" s="15">
        <v>23127.119999999999</v>
      </c>
      <c r="S2902" s="15">
        <v>11251.5</v>
      </c>
      <c r="T2902" s="15">
        <v>345124.38</v>
      </c>
      <c r="U2902" s="22">
        <f t="shared" si="225"/>
        <v>368359.24</v>
      </c>
      <c r="V2902" s="23">
        <f t="shared" si="226"/>
        <v>-6.7323148831154686E-2</v>
      </c>
      <c r="W2902" s="24">
        <f>Parametros!$B$4*H2902+Parametros!$B$5*K2902*100+Parametros!$B$6*P2902+Parametros!$B$7*(1-L2902)*100</f>
        <v>80.03</v>
      </c>
      <c r="X2902" s="16">
        <f>INDEX('Tasa Referencia'!$B$2:$B$37,MATCH(B2902,'Tasa Referencia'!$A$2:$A$37,0))</f>
        <v>9.7900000000000001E-2</v>
      </c>
      <c r="Y2902" s="16">
        <f>INDEX('Catalogo Proveedores'!$N$2:$N$101,MATCH(A2902,'Catalogo Proveedores'!$A$2:$A$101,0))</f>
        <v>2.0800000000000003E-2</v>
      </c>
      <c r="Z2902" s="14">
        <v>4.0000000000000002E-4</v>
      </c>
      <c r="AA2902" s="16">
        <f t="shared" si="227"/>
        <v>0.1191</v>
      </c>
      <c r="AB2902" s="25">
        <f t="shared" si="228"/>
        <v>9.4211683286284931E-3</v>
      </c>
      <c r="AC2902" s="23">
        <f t="shared" si="229"/>
        <v>-7.6744317159783179E-2</v>
      </c>
    </row>
    <row r="2903" spans="1:29" x14ac:dyDescent="0.3">
      <c r="A2903" s="4" t="s">
        <v>237</v>
      </c>
      <c r="B2903" s="18">
        <v>45566</v>
      </c>
      <c r="C2903" s="4" t="s">
        <v>281</v>
      </c>
      <c r="D2903" s="4">
        <v>10</v>
      </c>
      <c r="E2903" s="15">
        <v>304238.58</v>
      </c>
      <c r="F2903" s="19">
        <v>1.1496</v>
      </c>
      <c r="G2903" s="20">
        <v>0</v>
      </c>
      <c r="H2903" s="4">
        <v>76</v>
      </c>
      <c r="I2903" s="4">
        <v>4</v>
      </c>
      <c r="J2903" s="4">
        <v>0</v>
      </c>
      <c r="K2903" s="21">
        <v>0.92200000000000004</v>
      </c>
      <c r="L2903" s="21">
        <v>0.1086</v>
      </c>
      <c r="M2903" s="4">
        <v>1</v>
      </c>
      <c r="N2903" s="4">
        <v>0</v>
      </c>
      <c r="O2903" s="4">
        <v>0</v>
      </c>
      <c r="P2903" s="4">
        <v>74.3</v>
      </c>
      <c r="Q2903" s="15">
        <v>1324.5</v>
      </c>
      <c r="R2903" s="15">
        <v>20406.86</v>
      </c>
      <c r="S2903" s="15">
        <v>9907.5499999999993</v>
      </c>
      <c r="T2903" s="15">
        <v>318499.40999999997</v>
      </c>
      <c r="U2903" s="22">
        <f t="shared" si="225"/>
        <v>316062.39</v>
      </c>
      <c r="V2903" s="23">
        <f t="shared" si="226"/>
        <v>7.6515683341452992E-3</v>
      </c>
      <c r="W2903" s="24">
        <f>Parametros!$B$4*H2903+Parametros!$B$5*K2903*100+Parametros!$B$6*P2903+Parametros!$B$7*(1-L2903)*100</f>
        <v>82.491</v>
      </c>
      <c r="X2903" s="16">
        <f>INDEX('Tasa Referencia'!$B$2:$B$37,MATCH(B2903,'Tasa Referencia'!$A$2:$A$37,0))</f>
        <v>9.5200000000000007E-2</v>
      </c>
      <c r="Y2903" s="16">
        <f>INDEX('Catalogo Proveedores'!$N$2:$N$101,MATCH(A2903,'Catalogo Proveedores'!$A$2:$A$101,0))</f>
        <v>2.0800000000000003E-2</v>
      </c>
      <c r="Z2903" s="14">
        <v>2.1299999999999999E-3</v>
      </c>
      <c r="AA2903" s="16">
        <f t="shared" si="227"/>
        <v>0.11813000000000001</v>
      </c>
      <c r="AB2903" s="25">
        <f t="shared" si="228"/>
        <v>9.3482281884971208E-3</v>
      </c>
      <c r="AC2903" s="23">
        <f t="shared" si="229"/>
        <v>-1.6966598543518216E-3</v>
      </c>
    </row>
    <row r="2904" spans="1:29" x14ac:dyDescent="0.3">
      <c r="A2904" s="4" t="s">
        <v>237</v>
      </c>
      <c r="B2904" s="18">
        <v>45597</v>
      </c>
      <c r="C2904" s="4" t="s">
        <v>281</v>
      </c>
      <c r="D2904" s="4">
        <v>11</v>
      </c>
      <c r="E2904" s="15">
        <v>311443.5</v>
      </c>
      <c r="F2904" s="19">
        <v>1.1496</v>
      </c>
      <c r="G2904" s="20">
        <v>0</v>
      </c>
      <c r="H2904" s="4">
        <v>76.5</v>
      </c>
      <c r="I2904" s="4">
        <v>6</v>
      </c>
      <c r="J2904" s="4">
        <v>1</v>
      </c>
      <c r="K2904" s="21">
        <v>0.91659999999999997</v>
      </c>
      <c r="L2904" s="21">
        <v>0.13780000000000001</v>
      </c>
      <c r="M2904" s="4">
        <v>1</v>
      </c>
      <c r="N2904" s="4">
        <v>0</v>
      </c>
      <c r="O2904" s="4">
        <v>0</v>
      </c>
      <c r="P2904" s="4">
        <v>66.400000000000006</v>
      </c>
      <c r="Q2904" s="15">
        <v>904.05</v>
      </c>
      <c r="R2904" s="15">
        <v>14024.72</v>
      </c>
      <c r="S2904" s="15">
        <v>13502.6</v>
      </c>
      <c r="T2904" s="15">
        <v>329346.90999999997</v>
      </c>
      <c r="U2904" s="22">
        <f t="shared" si="225"/>
        <v>312869.67</v>
      </c>
      <c r="V2904" s="23">
        <f t="shared" si="226"/>
        <v>5.0030042789835166E-2</v>
      </c>
      <c r="W2904" s="24">
        <f>Parametros!$B$4*H2904+Parametros!$B$5*K2904*100+Parametros!$B$6*P2904+Parametros!$B$7*(1-L2904)*100</f>
        <v>80.48599999999999</v>
      </c>
      <c r="X2904" s="16">
        <f>INDEX('Tasa Referencia'!$B$2:$B$37,MATCH(B2904,'Tasa Referencia'!$A$2:$A$37,0))</f>
        <v>9.5600000000000004E-2</v>
      </c>
      <c r="Y2904" s="16">
        <f>INDEX('Catalogo Proveedores'!$N$2:$N$101,MATCH(A2904,'Catalogo Proveedores'!$A$2:$A$101,0))</f>
        <v>2.0800000000000003E-2</v>
      </c>
      <c r="Z2904" s="14">
        <v>4.15E-3</v>
      </c>
      <c r="AA2904" s="16">
        <f t="shared" si="227"/>
        <v>0.12055</v>
      </c>
      <c r="AB2904" s="25">
        <f t="shared" si="228"/>
        <v>9.5300945647731616E-3</v>
      </c>
      <c r="AC2904" s="23">
        <f t="shared" si="229"/>
        <v>4.0499948225062005E-2</v>
      </c>
    </row>
    <row r="2905" spans="1:29" x14ac:dyDescent="0.3">
      <c r="A2905" s="4" t="s">
        <v>237</v>
      </c>
      <c r="B2905" s="18">
        <v>45627</v>
      </c>
      <c r="C2905" s="4" t="s">
        <v>281</v>
      </c>
      <c r="D2905" s="4">
        <v>12</v>
      </c>
      <c r="E2905" s="15">
        <v>263677.76</v>
      </c>
      <c r="F2905" s="19">
        <v>1.1496</v>
      </c>
      <c r="G2905" s="20">
        <v>0</v>
      </c>
      <c r="H2905" s="4">
        <v>80.400000000000006</v>
      </c>
      <c r="I2905" s="4">
        <v>4</v>
      </c>
      <c r="J2905" s="4">
        <v>0</v>
      </c>
      <c r="K2905" s="21">
        <v>0.95279999999999998</v>
      </c>
      <c r="L2905" s="21">
        <v>0.1086</v>
      </c>
      <c r="M2905" s="4">
        <v>1</v>
      </c>
      <c r="N2905" s="4">
        <v>0</v>
      </c>
      <c r="O2905" s="4">
        <v>0</v>
      </c>
      <c r="P2905" s="4">
        <v>70.900000000000006</v>
      </c>
      <c r="Q2905" s="15">
        <v>556.14</v>
      </c>
      <c r="R2905" s="15">
        <v>19087.7</v>
      </c>
      <c r="S2905" s="15">
        <v>8591.19</v>
      </c>
      <c r="T2905" s="15">
        <v>275165.62</v>
      </c>
      <c r="U2905" s="22">
        <f t="shared" si="225"/>
        <v>274730.41000000003</v>
      </c>
      <c r="V2905" s="23">
        <f t="shared" si="226"/>
        <v>1.5816292747617335E-3</v>
      </c>
      <c r="W2905" s="24">
        <f>Parametros!$B$4*H2905+Parametros!$B$5*K2905*100+Parametros!$B$6*P2905+Parametros!$B$7*(1-L2905)*100</f>
        <v>84.275000000000006</v>
      </c>
      <c r="X2905" s="16">
        <f>INDEX('Tasa Referencia'!$B$2:$B$37,MATCH(B2905,'Tasa Referencia'!$A$2:$A$37,0))</f>
        <v>9.2399999999999996E-2</v>
      </c>
      <c r="Y2905" s="16">
        <f>INDEX('Catalogo Proveedores'!$N$2:$N$101,MATCH(A2905,'Catalogo Proveedores'!$A$2:$A$101,0))</f>
        <v>2.0800000000000003E-2</v>
      </c>
      <c r="Z2905" s="14">
        <v>3.5599999999999998E-3</v>
      </c>
      <c r="AA2905" s="16">
        <f t="shared" si="227"/>
        <v>0.11675999999999999</v>
      </c>
      <c r="AB2905" s="25">
        <f t="shared" si="228"/>
        <v>9.2451107636888352E-3</v>
      </c>
      <c r="AC2905" s="23">
        <f t="shared" si="229"/>
        <v>-7.6634814889271017E-3</v>
      </c>
    </row>
    <row r="2906" spans="1:29" x14ac:dyDescent="0.3">
      <c r="A2906" s="4" t="s">
        <v>237</v>
      </c>
      <c r="B2906" s="18">
        <v>45658</v>
      </c>
      <c r="C2906" s="4" t="s">
        <v>282</v>
      </c>
      <c r="D2906" s="4">
        <v>1</v>
      </c>
      <c r="E2906" s="15">
        <v>373857.78</v>
      </c>
      <c r="F2906" s="19">
        <v>1.2040999999999999</v>
      </c>
      <c r="G2906" s="20">
        <v>4.7399999999999998E-2</v>
      </c>
      <c r="H2906" s="4">
        <v>77.3</v>
      </c>
      <c r="I2906" s="4">
        <v>4</v>
      </c>
      <c r="J2906" s="4">
        <v>1</v>
      </c>
      <c r="K2906" s="21">
        <v>0.80600000000000005</v>
      </c>
      <c r="L2906" s="21">
        <v>5.3100000000000001E-2</v>
      </c>
      <c r="M2906" s="4">
        <v>3</v>
      </c>
      <c r="N2906" s="4">
        <v>0</v>
      </c>
      <c r="O2906" s="4">
        <v>0</v>
      </c>
      <c r="P2906" s="4">
        <v>68.5</v>
      </c>
      <c r="Q2906" s="15">
        <v>3289.84</v>
      </c>
      <c r="R2906" s="15">
        <v>9654.4500000000007</v>
      </c>
      <c r="S2906" s="15">
        <v>6704.22</v>
      </c>
      <c r="T2906" s="15">
        <v>378232.39</v>
      </c>
      <c r="U2906" s="22">
        <f t="shared" si="225"/>
        <v>380097.85000000009</v>
      </c>
      <c r="V2906" s="23">
        <f t="shared" si="226"/>
        <v>-4.9320471998711667E-3</v>
      </c>
      <c r="W2906" s="24">
        <f>Parametros!$B$4*H2906+Parametros!$B$5*K2906*100+Parametros!$B$6*P2906+Parametros!$B$7*(1-L2906)*100</f>
        <v>79.138500000000008</v>
      </c>
      <c r="X2906" s="16">
        <f>INDEX('Tasa Referencia'!$B$2:$B$37,MATCH(B2906,'Tasa Referencia'!$A$2:$A$37,0))</f>
        <v>8.8900000000000007E-2</v>
      </c>
      <c r="Y2906" s="16">
        <f>INDEX('Catalogo Proveedores'!$N$2:$N$101,MATCH(A2906,'Catalogo Proveedores'!$A$2:$A$101,0))</f>
        <v>2.0800000000000003E-2</v>
      </c>
      <c r="Z2906" s="14">
        <v>-9.6000000000000002E-4</v>
      </c>
      <c r="AA2906" s="16">
        <f t="shared" si="227"/>
        <v>0.10874</v>
      </c>
      <c r="AB2906" s="25">
        <f t="shared" si="228"/>
        <v>8.6391233029361469E-3</v>
      </c>
      <c r="AC2906" s="23">
        <f t="shared" si="229"/>
        <v>-1.3571170502807314E-2</v>
      </c>
    </row>
    <row r="2907" spans="1:29" x14ac:dyDescent="0.3">
      <c r="A2907" s="4" t="s">
        <v>237</v>
      </c>
      <c r="B2907" s="18">
        <v>45689</v>
      </c>
      <c r="C2907" s="4" t="s">
        <v>282</v>
      </c>
      <c r="D2907" s="4">
        <v>2</v>
      </c>
      <c r="E2907" s="15">
        <v>410697.04</v>
      </c>
      <c r="F2907" s="19">
        <v>1.2556</v>
      </c>
      <c r="G2907" s="20">
        <v>4.2799999999999998E-2</v>
      </c>
      <c r="H2907" s="4">
        <v>77.599999999999994</v>
      </c>
      <c r="I2907" s="4">
        <v>4</v>
      </c>
      <c r="J2907" s="4">
        <v>0</v>
      </c>
      <c r="K2907" s="21">
        <v>0.95240000000000002</v>
      </c>
      <c r="L2907" s="21">
        <v>9.2899999999999996E-2</v>
      </c>
      <c r="M2907" s="4">
        <v>0</v>
      </c>
      <c r="N2907" s="4">
        <v>0</v>
      </c>
      <c r="O2907" s="4">
        <v>0</v>
      </c>
      <c r="P2907" s="4">
        <v>73.400000000000006</v>
      </c>
      <c r="Q2907" s="15">
        <v>0</v>
      </c>
      <c r="R2907" s="15">
        <v>14920.16</v>
      </c>
      <c r="S2907" s="15">
        <v>11445.39</v>
      </c>
      <c r="T2907" s="15">
        <v>457317.88</v>
      </c>
      <c r="U2907" s="22">
        <f t="shared" si="225"/>
        <v>414171.80999999994</v>
      </c>
      <c r="V2907" s="23">
        <f t="shared" si="226"/>
        <v>9.4345906615328629E-2</v>
      </c>
      <c r="W2907" s="24">
        <f>Parametros!$B$4*H2907+Parametros!$B$5*K2907*100+Parametros!$B$6*P2907+Parametros!$B$7*(1-L2907)*100</f>
        <v>84.018499999999989</v>
      </c>
      <c r="X2907" s="16">
        <f>INDEX('Tasa Referencia'!$B$2:$B$37,MATCH(B2907,'Tasa Referencia'!$A$2:$A$37,0))</f>
        <v>8.8300000000000003E-2</v>
      </c>
      <c r="Y2907" s="16">
        <f>INDEX('Catalogo Proveedores'!$N$2:$N$101,MATCH(A2907,'Catalogo Proveedores'!$A$2:$A$101,0))</f>
        <v>2.0800000000000003E-2</v>
      </c>
      <c r="Z2907" s="14">
        <v>2.3000000000000001E-4</v>
      </c>
      <c r="AA2907" s="16">
        <f t="shared" si="227"/>
        <v>0.10933</v>
      </c>
      <c r="AB2907" s="25">
        <f t="shared" si="228"/>
        <v>8.6838401279347721E-3</v>
      </c>
      <c r="AC2907" s="23">
        <f t="shared" si="229"/>
        <v>8.5662066487393856E-2</v>
      </c>
    </row>
    <row r="2908" spans="1:29" x14ac:dyDescent="0.3">
      <c r="A2908" s="4" t="s">
        <v>237</v>
      </c>
      <c r="B2908" s="18">
        <v>45717</v>
      </c>
      <c r="C2908" s="4" t="s">
        <v>282</v>
      </c>
      <c r="D2908" s="4">
        <v>3</v>
      </c>
      <c r="E2908" s="15">
        <v>390197.03</v>
      </c>
      <c r="F2908" s="19">
        <v>1.2556</v>
      </c>
      <c r="G2908" s="20">
        <v>0</v>
      </c>
      <c r="H2908" s="4">
        <v>75</v>
      </c>
      <c r="I2908" s="4">
        <v>5</v>
      </c>
      <c r="J2908" s="4">
        <v>1</v>
      </c>
      <c r="K2908" s="21">
        <v>0.88270000000000004</v>
      </c>
      <c r="L2908" s="21">
        <v>6.9699999999999998E-2</v>
      </c>
      <c r="M2908" s="4">
        <v>0</v>
      </c>
      <c r="N2908" s="4">
        <v>1</v>
      </c>
      <c r="O2908" s="4">
        <v>4.3</v>
      </c>
      <c r="P2908" s="4">
        <v>70.400000000000006</v>
      </c>
      <c r="Q2908" s="15">
        <v>7791.12</v>
      </c>
      <c r="R2908" s="15">
        <v>12897.43</v>
      </c>
      <c r="S2908" s="15">
        <v>8940.9599999999991</v>
      </c>
      <c r="T2908" s="15">
        <v>401046.6</v>
      </c>
      <c r="U2908" s="22">
        <f t="shared" si="225"/>
        <v>401944.62</v>
      </c>
      <c r="V2908" s="23">
        <f t="shared" si="226"/>
        <v>-2.2391911563394845E-3</v>
      </c>
      <c r="W2908" s="24">
        <f>Parametros!$B$4*H2908+Parametros!$B$5*K2908*100+Parametros!$B$6*P2908+Parametros!$B$7*(1-L2908)*100</f>
        <v>80.765499999999989</v>
      </c>
      <c r="X2908" s="16">
        <f>INDEX('Tasa Referencia'!$B$2:$B$37,MATCH(B2908,'Tasa Referencia'!$A$2:$A$37,0))</f>
        <v>8.6800000000000002E-2</v>
      </c>
      <c r="Y2908" s="16">
        <f>INDEX('Catalogo Proveedores'!$N$2:$N$101,MATCH(A2908,'Catalogo Proveedores'!$A$2:$A$101,0))</f>
        <v>2.0800000000000003E-2</v>
      </c>
      <c r="Z2908" s="14">
        <v>-3.65E-3</v>
      </c>
      <c r="AA2908" s="16">
        <f t="shared" si="227"/>
        <v>0.10395</v>
      </c>
      <c r="AB2908" s="25">
        <f t="shared" si="228"/>
        <v>8.2752737597464598E-3</v>
      </c>
      <c r="AC2908" s="23">
        <f t="shared" si="229"/>
        <v>-1.0514464916085944E-2</v>
      </c>
    </row>
    <row r="2909" spans="1:29" x14ac:dyDescent="0.3">
      <c r="A2909" s="4" t="s">
        <v>237</v>
      </c>
      <c r="B2909" s="18">
        <v>45748</v>
      </c>
      <c r="C2909" s="4" t="s">
        <v>282</v>
      </c>
      <c r="D2909" s="4">
        <v>4</v>
      </c>
      <c r="E2909" s="15">
        <v>447647.58</v>
      </c>
      <c r="F2909" s="19">
        <v>1.2556</v>
      </c>
      <c r="G2909" s="20">
        <v>0</v>
      </c>
      <c r="H2909" s="4">
        <v>72.3</v>
      </c>
      <c r="I2909" s="4">
        <v>4</v>
      </c>
      <c r="J2909" s="4">
        <v>0</v>
      </c>
      <c r="K2909" s="21">
        <v>0.9677</v>
      </c>
      <c r="L2909" s="21">
        <v>9.8299999999999998E-2</v>
      </c>
      <c r="M2909" s="4">
        <v>0</v>
      </c>
      <c r="N2909" s="4">
        <v>0</v>
      </c>
      <c r="O2909" s="4">
        <v>0</v>
      </c>
      <c r="P2909" s="4">
        <v>70.2</v>
      </c>
      <c r="Q2909" s="15">
        <v>0</v>
      </c>
      <c r="R2909" s="15">
        <v>19933.46</v>
      </c>
      <c r="S2909" s="15">
        <v>13200.82</v>
      </c>
      <c r="T2909" s="15">
        <v>491792.06</v>
      </c>
      <c r="U2909" s="22">
        <f t="shared" si="225"/>
        <v>454380.22000000003</v>
      </c>
      <c r="V2909" s="23">
        <f t="shared" si="226"/>
        <v>7.6072476647955578E-2</v>
      </c>
      <c r="W2909" s="24">
        <f>Parametros!$B$4*H2909+Parametros!$B$5*K2909*100+Parametros!$B$6*P2909+Parametros!$B$7*(1-L2909)*100</f>
        <v>81.901499999999999</v>
      </c>
      <c r="X2909" s="16">
        <f>INDEX('Tasa Referencia'!$B$2:$B$37,MATCH(B2909,'Tasa Referencia'!$A$2:$A$37,0))</f>
        <v>8.4000000000000005E-2</v>
      </c>
      <c r="Y2909" s="16">
        <f>INDEX('Catalogo Proveedores'!$N$2:$N$101,MATCH(A2909,'Catalogo Proveedores'!$A$2:$A$101,0))</f>
        <v>2.0800000000000003E-2</v>
      </c>
      <c r="Z2909" s="14">
        <v>-8.0999999999999996E-4</v>
      </c>
      <c r="AA2909" s="16">
        <f t="shared" si="227"/>
        <v>0.10399</v>
      </c>
      <c r="AB2909" s="25">
        <f t="shared" si="228"/>
        <v>8.2783181564725083E-3</v>
      </c>
      <c r="AC2909" s="23">
        <f t="shared" si="229"/>
        <v>6.779415849148307E-2</v>
      </c>
    </row>
    <row r="2910" spans="1:29" x14ac:dyDescent="0.3">
      <c r="A2910" s="4" t="s">
        <v>237</v>
      </c>
      <c r="B2910" s="18">
        <v>45778</v>
      </c>
      <c r="C2910" s="4" t="s">
        <v>282</v>
      </c>
      <c r="D2910" s="4">
        <v>5</v>
      </c>
      <c r="E2910" s="15">
        <v>438658.79</v>
      </c>
      <c r="F2910" s="19">
        <v>1.2556</v>
      </c>
      <c r="G2910" s="20">
        <v>0</v>
      </c>
      <c r="H2910" s="4">
        <v>74.5</v>
      </c>
      <c r="I2910" s="4">
        <v>4</v>
      </c>
      <c r="J2910" s="4">
        <v>0</v>
      </c>
      <c r="K2910" s="21">
        <v>0.99670000000000003</v>
      </c>
      <c r="L2910" s="21">
        <v>8.8999999999999996E-2</v>
      </c>
      <c r="M2910" s="4">
        <v>0</v>
      </c>
      <c r="N2910" s="4">
        <v>0</v>
      </c>
      <c r="O2910" s="4">
        <v>0</v>
      </c>
      <c r="P2910" s="4">
        <v>72.3</v>
      </c>
      <c r="Q2910" s="15">
        <v>0</v>
      </c>
      <c r="R2910" s="15">
        <v>15175.77</v>
      </c>
      <c r="S2910" s="15">
        <v>11709.44</v>
      </c>
      <c r="T2910" s="15">
        <v>462625.59</v>
      </c>
      <c r="U2910" s="22">
        <f t="shared" si="225"/>
        <v>442125.12</v>
      </c>
      <c r="V2910" s="23">
        <f t="shared" si="226"/>
        <v>4.4313307441553394E-2</v>
      </c>
      <c r="W2910" s="24">
        <f>Parametros!$B$4*H2910+Parametros!$B$5*K2910*100+Parametros!$B$6*P2910+Parametros!$B$7*(1-L2910)*100</f>
        <v>84.100999999999999</v>
      </c>
      <c r="X2910" s="16">
        <f>INDEX('Tasa Referencia'!$B$2:$B$37,MATCH(B2910,'Tasa Referencia'!$A$2:$A$37,0))</f>
        <v>8.1699999999999995E-2</v>
      </c>
      <c r="Y2910" s="16">
        <f>INDEX('Catalogo Proveedores'!$N$2:$N$101,MATCH(A2910,'Catalogo Proveedores'!$A$2:$A$101,0))</f>
        <v>2.0800000000000003E-2</v>
      </c>
      <c r="Z2910" s="14">
        <v>-5.6499999999999996E-3</v>
      </c>
      <c r="AA2910" s="16">
        <f t="shared" si="227"/>
        <v>9.6849999999999992E-2</v>
      </c>
      <c r="AB2910" s="25">
        <f t="shared" si="228"/>
        <v>7.7332848587721159E-3</v>
      </c>
      <c r="AC2910" s="23">
        <f t="shared" si="229"/>
        <v>3.6580022582781278E-2</v>
      </c>
    </row>
    <row r="2911" spans="1:29" x14ac:dyDescent="0.3">
      <c r="A2911" s="4" t="s">
        <v>237</v>
      </c>
      <c r="B2911" s="18">
        <v>45809</v>
      </c>
      <c r="C2911" s="4" t="s">
        <v>282</v>
      </c>
      <c r="D2911" s="4">
        <v>6</v>
      </c>
      <c r="E2911" s="15">
        <v>442720.05</v>
      </c>
      <c r="F2911" s="19">
        <v>1.2556</v>
      </c>
      <c r="G2911" s="20">
        <v>0</v>
      </c>
      <c r="H2911" s="4">
        <v>77.5</v>
      </c>
      <c r="I2911" s="4">
        <v>4</v>
      </c>
      <c r="J2911" s="4">
        <v>0</v>
      </c>
      <c r="K2911" s="21">
        <v>0.93940000000000001</v>
      </c>
      <c r="L2911" s="21">
        <v>8.6599999999999996E-2</v>
      </c>
      <c r="M2911" s="4">
        <v>0</v>
      </c>
      <c r="N2911" s="4">
        <v>0</v>
      </c>
      <c r="O2911" s="4">
        <v>0</v>
      </c>
      <c r="P2911" s="4">
        <v>69.8</v>
      </c>
      <c r="Q2911" s="15">
        <v>0</v>
      </c>
      <c r="R2911" s="15">
        <v>23985.84</v>
      </c>
      <c r="S2911" s="15">
        <v>11506.91</v>
      </c>
      <c r="T2911" s="15">
        <v>472121.91</v>
      </c>
      <c r="U2911" s="22">
        <f t="shared" si="225"/>
        <v>455198.98000000004</v>
      </c>
      <c r="V2911" s="23">
        <f t="shared" si="226"/>
        <v>3.5844407221007672E-2</v>
      </c>
      <c r="W2911" s="24">
        <f>Parametros!$B$4*H2911+Parametros!$B$5*K2911*100+Parametros!$B$6*P2911+Parametros!$B$7*(1-L2911)*100</f>
        <v>82.967999999999989</v>
      </c>
      <c r="X2911" s="16">
        <f>INDEX('Tasa Referencia'!$B$2:$B$37,MATCH(B2911,'Tasa Referencia'!$A$2:$A$37,0))</f>
        <v>8.1600000000000006E-2</v>
      </c>
      <c r="Y2911" s="16">
        <f>INDEX('Catalogo Proveedores'!$N$2:$N$101,MATCH(A2911,'Catalogo Proveedores'!$A$2:$A$101,0))</f>
        <v>2.0800000000000003E-2</v>
      </c>
      <c r="Z2911" s="14">
        <v>1.07E-3</v>
      </c>
      <c r="AA2911" s="16">
        <f t="shared" si="227"/>
        <v>0.10347000000000001</v>
      </c>
      <c r="AB2911" s="25">
        <f t="shared" si="228"/>
        <v>8.2387331097852901E-3</v>
      </c>
      <c r="AC2911" s="23">
        <f t="shared" si="229"/>
        <v>2.7605674111222382E-2</v>
      </c>
    </row>
    <row r="2912" spans="1:29" x14ac:dyDescent="0.3">
      <c r="A2912" s="4" t="s">
        <v>237</v>
      </c>
      <c r="B2912" s="18">
        <v>45839</v>
      </c>
      <c r="C2912" s="4" t="s">
        <v>282</v>
      </c>
      <c r="D2912" s="4">
        <v>7</v>
      </c>
      <c r="E2912" s="15">
        <v>433739.25</v>
      </c>
      <c r="F2912" s="19">
        <v>1.2556</v>
      </c>
      <c r="G2912" s="20">
        <v>0</v>
      </c>
      <c r="H2912" s="4">
        <v>76.8</v>
      </c>
      <c r="I2912" s="4">
        <v>4</v>
      </c>
      <c r="J2912" s="4">
        <v>0</v>
      </c>
      <c r="K2912" s="21">
        <v>0.89929999999999999</v>
      </c>
      <c r="L2912" s="21">
        <v>8.6499999999999994E-2</v>
      </c>
      <c r="M2912" s="4">
        <v>0</v>
      </c>
      <c r="N2912" s="4">
        <v>0</v>
      </c>
      <c r="O2912" s="4">
        <v>0</v>
      </c>
      <c r="P2912" s="4">
        <v>70.3</v>
      </c>
      <c r="Q2912" s="15">
        <v>0</v>
      </c>
      <c r="R2912" s="15">
        <v>24798.85</v>
      </c>
      <c r="S2912" s="15">
        <v>11251.86</v>
      </c>
      <c r="T2912" s="15">
        <v>459684.91</v>
      </c>
      <c r="U2912" s="22">
        <f t="shared" si="225"/>
        <v>447286.24</v>
      </c>
      <c r="V2912" s="23">
        <f t="shared" si="226"/>
        <v>2.6972105740864942E-2</v>
      </c>
      <c r="W2912" s="24">
        <f>Parametros!$B$4*H2912+Parametros!$B$5*K2912*100+Parametros!$B$6*P2912+Parametros!$B$7*(1-L2912)*100</f>
        <v>81.621499999999997</v>
      </c>
      <c r="X2912" s="16">
        <f>INDEX('Tasa Referencia'!$B$2:$B$37,MATCH(B2912,'Tasa Referencia'!$A$2:$A$37,0))</f>
        <v>8.0699999999999994E-2</v>
      </c>
      <c r="Y2912" s="16">
        <f>INDEX('Catalogo Proveedores'!$N$2:$N$101,MATCH(A2912,'Catalogo Proveedores'!$A$2:$A$101,0))</f>
        <v>2.0800000000000003E-2</v>
      </c>
      <c r="Z2912" s="14">
        <v>7.6600000000000001E-3</v>
      </c>
      <c r="AA2912" s="16">
        <f t="shared" si="227"/>
        <v>0.10915999999999999</v>
      </c>
      <c r="AB2912" s="25">
        <f t="shared" si="228"/>
        <v>8.6709578552957023E-3</v>
      </c>
      <c r="AC2912" s="23">
        <f t="shared" si="229"/>
        <v>1.830114788556924E-2</v>
      </c>
    </row>
    <row r="2913" spans="1:29" x14ac:dyDescent="0.3">
      <c r="A2913" s="4" t="s">
        <v>237</v>
      </c>
      <c r="B2913" s="18">
        <v>45870</v>
      </c>
      <c r="C2913" s="4" t="s">
        <v>282</v>
      </c>
      <c r="D2913" s="4">
        <v>8</v>
      </c>
      <c r="E2913" s="15">
        <v>431367.96</v>
      </c>
      <c r="F2913" s="19">
        <v>1.2556</v>
      </c>
      <c r="G2913" s="20">
        <v>0</v>
      </c>
      <c r="H2913" s="4">
        <v>75.900000000000006</v>
      </c>
      <c r="I2913" s="4">
        <v>4</v>
      </c>
      <c r="J2913" s="4">
        <v>0</v>
      </c>
      <c r="K2913" s="21">
        <v>0.91190000000000004</v>
      </c>
      <c r="L2913" s="21">
        <v>5.6300000000000003E-2</v>
      </c>
      <c r="M2913" s="4">
        <v>0</v>
      </c>
      <c r="N2913" s="4">
        <v>0</v>
      </c>
      <c r="O2913" s="4">
        <v>0</v>
      </c>
      <c r="P2913" s="4">
        <v>75.8</v>
      </c>
      <c r="Q2913" s="15">
        <v>0</v>
      </c>
      <c r="R2913" s="15">
        <v>7955.92</v>
      </c>
      <c r="S2913" s="15">
        <v>7280.31</v>
      </c>
      <c r="T2913" s="15">
        <v>482337.53</v>
      </c>
      <c r="U2913" s="22">
        <f t="shared" si="225"/>
        <v>432043.57</v>
      </c>
      <c r="V2913" s="23">
        <f t="shared" si="226"/>
        <v>0.104271297321608</v>
      </c>
      <c r="W2913" s="24">
        <f>Parametros!$B$4*H2913+Parametros!$B$5*K2913*100+Parametros!$B$6*P2913+Parametros!$B$7*(1-L2913)*100</f>
        <v>83.237499999999997</v>
      </c>
      <c r="X2913" s="16">
        <f>INDEX('Tasa Referencia'!$B$2:$B$37,MATCH(B2913,'Tasa Referencia'!$A$2:$A$37,0))</f>
        <v>7.7399999999999997E-2</v>
      </c>
      <c r="Y2913" s="16">
        <f>INDEX('Catalogo Proveedores'!$N$2:$N$101,MATCH(A2913,'Catalogo Proveedores'!$A$2:$A$101,0))</f>
        <v>2.0800000000000003E-2</v>
      </c>
      <c r="Z2913" s="14">
        <v>5.13E-3</v>
      </c>
      <c r="AA2913" s="16">
        <f t="shared" si="227"/>
        <v>0.10332999999999999</v>
      </c>
      <c r="AB2913" s="25">
        <f t="shared" si="228"/>
        <v>8.2280726756278622E-3</v>
      </c>
      <c r="AC2913" s="23">
        <f t="shared" si="229"/>
        <v>9.6043224645980141E-2</v>
      </c>
    </row>
    <row r="2914" spans="1:29" x14ac:dyDescent="0.3">
      <c r="A2914" s="4" t="s">
        <v>237</v>
      </c>
      <c r="B2914" s="18">
        <v>45901</v>
      </c>
      <c r="C2914" s="4" t="s">
        <v>282</v>
      </c>
      <c r="D2914" s="4">
        <v>9</v>
      </c>
      <c r="E2914" s="15">
        <v>401132.23</v>
      </c>
      <c r="F2914" s="19">
        <v>1.2556</v>
      </c>
      <c r="G2914" s="20">
        <v>0</v>
      </c>
      <c r="H2914" s="4">
        <v>76.900000000000006</v>
      </c>
      <c r="I2914" s="4">
        <v>4</v>
      </c>
      <c r="J2914" s="4">
        <v>0</v>
      </c>
      <c r="K2914" s="21">
        <v>0.90980000000000005</v>
      </c>
      <c r="L2914" s="21">
        <v>7.0800000000000002E-2</v>
      </c>
      <c r="M2914" s="4">
        <v>1</v>
      </c>
      <c r="N2914" s="4">
        <v>0</v>
      </c>
      <c r="O2914" s="4">
        <v>0</v>
      </c>
      <c r="P2914" s="4">
        <v>77.7</v>
      </c>
      <c r="Q2914" s="15">
        <v>1695.26</v>
      </c>
      <c r="R2914" s="15">
        <v>8709.7099999999991</v>
      </c>
      <c r="S2914" s="15">
        <v>8521.32</v>
      </c>
      <c r="T2914" s="15">
        <v>417270.37</v>
      </c>
      <c r="U2914" s="22">
        <f t="shared" si="225"/>
        <v>403015.88</v>
      </c>
      <c r="V2914" s="23">
        <f t="shared" si="226"/>
        <v>3.4161280131153313E-2</v>
      </c>
      <c r="W2914" s="24">
        <f>Parametros!$B$4*H2914+Parametros!$B$5*K2914*100+Parametros!$B$6*P2914+Parametros!$B$7*(1-L2914)*100</f>
        <v>83.687000000000012</v>
      </c>
      <c r="X2914" s="16">
        <f>INDEX('Tasa Referencia'!$B$2:$B$37,MATCH(B2914,'Tasa Referencia'!$A$2:$A$37,0))</f>
        <v>7.4899999999999994E-2</v>
      </c>
      <c r="Y2914" s="16">
        <f>INDEX('Catalogo Proveedores'!$N$2:$N$101,MATCH(A2914,'Catalogo Proveedores'!$A$2:$A$101,0))</f>
        <v>2.0800000000000003E-2</v>
      </c>
      <c r="Z2914" s="14">
        <v>4.81E-3</v>
      </c>
      <c r="AA2914" s="16">
        <f t="shared" si="227"/>
        <v>0.10050999999999999</v>
      </c>
      <c r="AB2914" s="25">
        <f t="shared" si="228"/>
        <v>8.0130766110830809E-3</v>
      </c>
      <c r="AC2914" s="23">
        <f t="shared" si="229"/>
        <v>2.6148203520070232E-2</v>
      </c>
    </row>
    <row r="2915" spans="1:29" x14ac:dyDescent="0.3">
      <c r="A2915" s="4" t="s">
        <v>237</v>
      </c>
      <c r="B2915" s="18">
        <v>45931</v>
      </c>
      <c r="C2915" s="4" t="s">
        <v>282</v>
      </c>
      <c r="D2915" s="4">
        <v>10</v>
      </c>
      <c r="E2915" s="15">
        <v>381885.1</v>
      </c>
      <c r="F2915" s="19">
        <v>1.2556</v>
      </c>
      <c r="G2915" s="20">
        <v>0</v>
      </c>
      <c r="H2915" s="4">
        <v>80.900000000000006</v>
      </c>
      <c r="I2915" s="4">
        <v>4</v>
      </c>
      <c r="J2915" s="4">
        <v>0</v>
      </c>
      <c r="K2915" s="21">
        <v>0.88490000000000002</v>
      </c>
      <c r="L2915" s="21">
        <v>5.4100000000000002E-2</v>
      </c>
      <c r="M2915" s="4">
        <v>0</v>
      </c>
      <c r="N2915" s="4">
        <v>0</v>
      </c>
      <c r="O2915" s="4">
        <v>0</v>
      </c>
      <c r="P2915" s="4">
        <v>72.7</v>
      </c>
      <c r="Q2915" s="15">
        <v>0</v>
      </c>
      <c r="R2915" s="15">
        <v>11860.78</v>
      </c>
      <c r="S2915" s="15">
        <v>6200.03</v>
      </c>
      <c r="T2915" s="15">
        <v>411777.4</v>
      </c>
      <c r="U2915" s="22">
        <f t="shared" si="225"/>
        <v>387545.85</v>
      </c>
      <c r="V2915" s="23">
        <f t="shared" si="226"/>
        <v>5.8846235854614765E-2</v>
      </c>
      <c r="W2915" s="24">
        <f>Parametros!$B$4*H2915+Parametros!$B$5*K2915*100+Parametros!$B$6*P2915+Parametros!$B$7*(1-L2915)*100</f>
        <v>83.590499999999992</v>
      </c>
      <c r="X2915" s="16">
        <f>INDEX('Tasa Referencia'!$B$2:$B$37,MATCH(B2915,'Tasa Referencia'!$A$2:$A$37,0))</f>
        <v>7.4300000000000005E-2</v>
      </c>
      <c r="Y2915" s="16">
        <f>INDEX('Catalogo Proveedores'!$N$2:$N$101,MATCH(A2915,'Catalogo Proveedores'!$A$2:$A$101,0))</f>
        <v>2.0800000000000003E-2</v>
      </c>
      <c r="Z2915" s="14">
        <v>4.9300000000000004E-3</v>
      </c>
      <c r="AA2915" s="16">
        <f t="shared" si="227"/>
        <v>0.10003000000000001</v>
      </c>
      <c r="AB2915" s="25">
        <f t="shared" si="228"/>
        <v>7.9764312505876678E-3</v>
      </c>
      <c r="AC2915" s="23">
        <f t="shared" si="229"/>
        <v>5.0869804604027097E-2</v>
      </c>
    </row>
    <row r="2916" spans="1:29" x14ac:dyDescent="0.3">
      <c r="A2916" s="4" t="s">
        <v>237</v>
      </c>
      <c r="B2916" s="18">
        <v>45962</v>
      </c>
      <c r="C2916" s="4" t="s">
        <v>282</v>
      </c>
      <c r="D2916" s="4">
        <v>11</v>
      </c>
      <c r="E2916" s="15">
        <v>373043.72</v>
      </c>
      <c r="F2916" s="19">
        <v>1.2556</v>
      </c>
      <c r="G2916" s="20">
        <v>0</v>
      </c>
      <c r="H2916" s="4">
        <v>83.1</v>
      </c>
      <c r="I2916" s="4">
        <v>5</v>
      </c>
      <c r="J2916" s="4">
        <v>0</v>
      </c>
      <c r="K2916" s="21">
        <v>0.93400000000000005</v>
      </c>
      <c r="L2916" s="21">
        <v>4.07E-2</v>
      </c>
      <c r="M2916" s="4">
        <v>1</v>
      </c>
      <c r="N2916" s="4">
        <v>0</v>
      </c>
      <c r="O2916" s="4">
        <v>0</v>
      </c>
      <c r="P2916" s="4">
        <v>77.7</v>
      </c>
      <c r="Q2916" s="15">
        <v>6653.64</v>
      </c>
      <c r="R2916" s="15">
        <v>6551.73</v>
      </c>
      <c r="S2916" s="15">
        <v>4557.75</v>
      </c>
      <c r="T2916" s="15">
        <v>387032.51</v>
      </c>
      <c r="U2916" s="22">
        <f t="shared" si="225"/>
        <v>381691.33999999997</v>
      </c>
      <c r="V2916" s="23">
        <f t="shared" si="226"/>
        <v>1.3800313570557785E-2</v>
      </c>
      <c r="W2916" s="24">
        <f>Parametros!$B$4*H2916+Parametros!$B$5*K2916*100+Parametros!$B$6*P2916+Parametros!$B$7*(1-L2916)*100</f>
        <v>87.034499999999994</v>
      </c>
      <c r="X2916" s="16">
        <f>INDEX('Tasa Referencia'!$B$2:$B$37,MATCH(B2916,'Tasa Referencia'!$A$2:$A$37,0))</f>
        <v>7.2800000000000004E-2</v>
      </c>
      <c r="Y2916" s="16">
        <f>INDEX('Catalogo Proveedores'!$N$2:$N$101,MATCH(A2916,'Catalogo Proveedores'!$A$2:$A$101,0))</f>
        <v>2.0800000000000003E-2</v>
      </c>
      <c r="Z2916" s="14">
        <v>9.8999999999999999E-4</v>
      </c>
      <c r="AA2916" s="16">
        <f t="shared" si="227"/>
        <v>9.4590000000000007E-2</v>
      </c>
      <c r="AB2916" s="25">
        <f t="shared" si="228"/>
        <v>7.5600895842153903E-3</v>
      </c>
      <c r="AC2916" s="23">
        <f t="shared" si="229"/>
        <v>6.2402239863423945E-3</v>
      </c>
    </row>
    <row r="2917" spans="1:29" x14ac:dyDescent="0.3">
      <c r="A2917" s="4" t="s">
        <v>237</v>
      </c>
      <c r="B2917" s="18">
        <v>45992</v>
      </c>
      <c r="C2917" s="4" t="s">
        <v>282</v>
      </c>
      <c r="D2917" s="4">
        <v>12</v>
      </c>
      <c r="E2917" s="15">
        <v>378044.03</v>
      </c>
      <c r="F2917" s="19">
        <v>1.2556</v>
      </c>
      <c r="G2917" s="20">
        <v>0</v>
      </c>
      <c r="H2917" s="4">
        <v>79.599999999999994</v>
      </c>
      <c r="I2917" s="4">
        <v>4</v>
      </c>
      <c r="J2917" s="4">
        <v>0</v>
      </c>
      <c r="K2917" s="21">
        <v>0.87549999999999994</v>
      </c>
      <c r="L2917" s="21">
        <v>5.3199999999999997E-2</v>
      </c>
      <c r="M2917" s="4">
        <v>2</v>
      </c>
      <c r="N2917" s="4">
        <v>0</v>
      </c>
      <c r="O2917" s="4">
        <v>0</v>
      </c>
      <c r="P2917" s="4">
        <v>74</v>
      </c>
      <c r="Q2917" s="15">
        <v>9766.43</v>
      </c>
      <c r="R2917" s="15">
        <v>13636.31</v>
      </c>
      <c r="S2917" s="15">
        <v>6028.22</v>
      </c>
      <c r="T2917" s="15">
        <v>393974.69</v>
      </c>
      <c r="U2917" s="22">
        <f t="shared" si="225"/>
        <v>395418.55000000005</v>
      </c>
      <c r="V2917" s="23">
        <f t="shared" si="226"/>
        <v>-3.6648547143981361E-3</v>
      </c>
      <c r="W2917" s="24">
        <f>Parametros!$B$4*H2917+Parametros!$B$5*K2917*100+Parametros!$B$6*P2917+Parametros!$B$7*(1-L2917)*100</f>
        <v>83.126999999999995</v>
      </c>
      <c r="X2917" s="16">
        <f>INDEX('Tasa Referencia'!$B$2:$B$37,MATCH(B2917,'Tasa Referencia'!$A$2:$A$37,0))</f>
        <v>6.9599999999999995E-2</v>
      </c>
      <c r="Y2917" s="16">
        <f>INDEX('Catalogo Proveedores'!$N$2:$N$101,MATCH(A2917,'Catalogo Proveedores'!$A$2:$A$101,0))</f>
        <v>2.0800000000000003E-2</v>
      </c>
      <c r="Z2917" s="14">
        <v>1.4400000000000001E-3</v>
      </c>
      <c r="AA2917" s="16">
        <f t="shared" si="227"/>
        <v>9.1839999999999991E-2</v>
      </c>
      <c r="AB2917" s="25">
        <f t="shared" si="228"/>
        <v>7.3489004683113812E-3</v>
      </c>
      <c r="AC2917" s="23">
        <f t="shared" si="229"/>
        <v>-1.1013755182709518E-2</v>
      </c>
    </row>
    <row r="2918" spans="1:29" x14ac:dyDescent="0.3">
      <c r="A2918" s="4" t="s">
        <v>239</v>
      </c>
      <c r="B2918" s="18">
        <v>44927</v>
      </c>
      <c r="C2918" s="4" t="s">
        <v>279</v>
      </c>
      <c r="D2918" s="4">
        <v>1</v>
      </c>
      <c r="E2918" s="15">
        <v>150042.49</v>
      </c>
      <c r="F2918" s="19">
        <v>1</v>
      </c>
      <c r="G2918" s="20">
        <v>0</v>
      </c>
      <c r="H2918" s="4">
        <v>83.1</v>
      </c>
      <c r="I2918" s="4">
        <v>4</v>
      </c>
      <c r="J2918" s="4">
        <v>1</v>
      </c>
      <c r="K2918" s="21">
        <v>0.75</v>
      </c>
      <c r="L2918" s="21">
        <v>5.3600000000000002E-2</v>
      </c>
      <c r="M2918" s="4">
        <v>1</v>
      </c>
      <c r="N2918" s="4">
        <v>0</v>
      </c>
      <c r="O2918" s="4">
        <v>0</v>
      </c>
      <c r="P2918" s="4">
        <v>74.8</v>
      </c>
      <c r="Q2918" s="15">
        <v>2063.5300000000002</v>
      </c>
      <c r="R2918" s="15">
        <v>4248.45</v>
      </c>
      <c r="S2918" s="15">
        <v>2712.21</v>
      </c>
      <c r="T2918" s="15">
        <v>154724.01999999999</v>
      </c>
      <c r="U2918" s="22">
        <f t="shared" si="225"/>
        <v>153642.26</v>
      </c>
      <c r="V2918" s="23">
        <f t="shared" si="226"/>
        <v>6.9915453334264471E-3</v>
      </c>
      <c r="W2918" s="24">
        <f>Parametros!$B$4*H2918+Parametros!$B$5*K2918*100+Parametros!$B$6*P2918+Parametros!$B$7*(1-L2918)*100</f>
        <v>80.740999999999985</v>
      </c>
      <c r="X2918" s="16">
        <f>INDEX('Tasa Referencia'!$B$2:$B$37,MATCH(B2918,'Tasa Referencia'!$A$2:$A$37,0))</f>
        <v>0.1125</v>
      </c>
      <c r="Y2918" s="16">
        <f>INDEX('Catalogo Proveedores'!$N$2:$N$101,MATCH(A2918,'Catalogo Proveedores'!$A$2:$A$101,0))</f>
        <v>2.7700000000000002E-2</v>
      </c>
      <c r="Z2918" s="14">
        <v>3.14E-3</v>
      </c>
      <c r="AA2918" s="16">
        <f t="shared" si="227"/>
        <v>0.14334</v>
      </c>
      <c r="AB2918" s="25">
        <f t="shared" si="228"/>
        <v>1.12253536695337E-2</v>
      </c>
      <c r="AC2918" s="23">
        <f t="shared" si="229"/>
        <v>-4.2338083361072526E-3</v>
      </c>
    </row>
    <row r="2919" spans="1:29" x14ac:dyDescent="0.3">
      <c r="A2919" s="4" t="s">
        <v>239</v>
      </c>
      <c r="B2919" s="18">
        <v>44958</v>
      </c>
      <c r="C2919" s="4" t="s">
        <v>279</v>
      </c>
      <c r="D2919" s="4">
        <v>2</v>
      </c>
      <c r="E2919" s="15">
        <v>151221.07999999999</v>
      </c>
      <c r="F2919" s="19">
        <v>1.0159</v>
      </c>
      <c r="G2919" s="20">
        <v>1.5900000000000001E-2</v>
      </c>
      <c r="H2919" s="4">
        <v>89.7</v>
      </c>
      <c r="I2919" s="4">
        <v>4</v>
      </c>
      <c r="J2919" s="4">
        <v>1</v>
      </c>
      <c r="K2919" s="21">
        <v>0.86170000000000002</v>
      </c>
      <c r="L2919" s="21">
        <v>3.6400000000000002E-2</v>
      </c>
      <c r="M2919" s="4">
        <v>0</v>
      </c>
      <c r="N2919" s="4">
        <v>1</v>
      </c>
      <c r="O2919" s="4">
        <v>6.5</v>
      </c>
      <c r="P2919" s="4">
        <v>73.3</v>
      </c>
      <c r="Q2919" s="15">
        <v>4074.79</v>
      </c>
      <c r="R2919" s="15">
        <v>2418.11</v>
      </c>
      <c r="S2919" s="15">
        <v>1951.59</v>
      </c>
      <c r="T2919" s="15">
        <v>160291.24</v>
      </c>
      <c r="U2919" s="22">
        <f t="shared" si="225"/>
        <v>155762.38999999998</v>
      </c>
      <c r="V2919" s="23">
        <f t="shared" si="226"/>
        <v>2.8253883368797982E-2</v>
      </c>
      <c r="W2919" s="24">
        <f>Parametros!$B$4*H2919+Parametros!$B$5*K2919*100+Parametros!$B$6*P2919+Parametros!$B$7*(1-L2919)*100</f>
        <v>86.360000000000014</v>
      </c>
      <c r="X2919" s="16">
        <f>INDEX('Tasa Referencia'!$B$2:$B$37,MATCH(B2919,'Tasa Referencia'!$A$2:$A$37,0))</f>
        <v>0.11409999999999999</v>
      </c>
      <c r="Y2919" s="16">
        <f>INDEX('Catalogo Proveedores'!$N$2:$N$101,MATCH(A2919,'Catalogo Proveedores'!$A$2:$A$101,0))</f>
        <v>2.7700000000000002E-2</v>
      </c>
      <c r="Z2919" s="14">
        <v>3.29E-3</v>
      </c>
      <c r="AA2919" s="16">
        <f t="shared" si="227"/>
        <v>0.14508999999999997</v>
      </c>
      <c r="AB2919" s="25">
        <f t="shared" si="228"/>
        <v>1.1354245347213965E-2</v>
      </c>
      <c r="AC2919" s="23">
        <f t="shared" si="229"/>
        <v>1.6899638021584017E-2</v>
      </c>
    </row>
    <row r="2920" spans="1:29" x14ac:dyDescent="0.3">
      <c r="A2920" s="4" t="s">
        <v>239</v>
      </c>
      <c r="B2920" s="18">
        <v>44986</v>
      </c>
      <c r="C2920" s="4" t="s">
        <v>279</v>
      </c>
      <c r="D2920" s="4">
        <v>3</v>
      </c>
      <c r="E2920" s="15">
        <v>161133.15</v>
      </c>
      <c r="F2920" s="19">
        <v>1.0738000000000001</v>
      </c>
      <c r="G2920" s="20">
        <v>5.7000000000000002E-2</v>
      </c>
      <c r="H2920" s="4">
        <v>86.1</v>
      </c>
      <c r="I2920" s="4">
        <v>5</v>
      </c>
      <c r="J2920" s="4">
        <v>1</v>
      </c>
      <c r="K2920" s="21">
        <v>0.79300000000000004</v>
      </c>
      <c r="L2920" s="21">
        <v>4.6199999999999998E-2</v>
      </c>
      <c r="M2920" s="4">
        <v>2</v>
      </c>
      <c r="N2920" s="4">
        <v>0</v>
      </c>
      <c r="O2920" s="4">
        <v>0</v>
      </c>
      <c r="P2920" s="4">
        <v>76.400000000000006</v>
      </c>
      <c r="Q2920" s="15">
        <v>2794.56</v>
      </c>
      <c r="R2920" s="15">
        <v>5072.3500000000004</v>
      </c>
      <c r="S2920" s="15">
        <v>2557.21</v>
      </c>
      <c r="T2920" s="15">
        <v>164878.89000000001</v>
      </c>
      <c r="U2920" s="22">
        <f t="shared" si="225"/>
        <v>166442.85</v>
      </c>
      <c r="V2920" s="23">
        <f t="shared" si="226"/>
        <v>-9.4855078172832903E-3</v>
      </c>
      <c r="W2920" s="24">
        <f>Parametros!$B$4*H2920+Parametros!$B$5*K2920*100+Parametros!$B$6*P2920+Parametros!$B$7*(1-L2920)*100</f>
        <v>83.512</v>
      </c>
      <c r="X2920" s="16">
        <f>INDEX('Tasa Referencia'!$B$2:$B$37,MATCH(B2920,'Tasa Referencia'!$A$2:$A$37,0))</f>
        <v>0.114</v>
      </c>
      <c r="Y2920" s="16">
        <f>INDEX('Catalogo Proveedores'!$N$2:$N$101,MATCH(A2920,'Catalogo Proveedores'!$A$2:$A$101,0))</f>
        <v>2.7700000000000002E-2</v>
      </c>
      <c r="Z2920" s="14">
        <v>3.3400000000000001E-3</v>
      </c>
      <c r="AA2920" s="16">
        <f t="shared" si="227"/>
        <v>0.14504</v>
      </c>
      <c r="AB2920" s="25">
        <f t="shared" si="228"/>
        <v>1.1350565234420351E-2</v>
      </c>
      <c r="AC2920" s="23">
        <f t="shared" si="229"/>
        <v>-2.0836073051703641E-2</v>
      </c>
    </row>
    <row r="2921" spans="1:29" x14ac:dyDescent="0.3">
      <c r="A2921" s="4" t="s">
        <v>239</v>
      </c>
      <c r="B2921" s="18">
        <v>45017</v>
      </c>
      <c r="C2921" s="4" t="s">
        <v>279</v>
      </c>
      <c r="D2921" s="4">
        <v>4</v>
      </c>
      <c r="E2921" s="15">
        <v>181327.37</v>
      </c>
      <c r="F2921" s="19">
        <v>1.0738000000000001</v>
      </c>
      <c r="G2921" s="20">
        <v>0</v>
      </c>
      <c r="H2921" s="4">
        <v>82.8</v>
      </c>
      <c r="I2921" s="4">
        <v>4</v>
      </c>
      <c r="J2921" s="4">
        <v>1</v>
      </c>
      <c r="K2921" s="21">
        <v>0.82450000000000001</v>
      </c>
      <c r="L2921" s="21">
        <v>3.7100000000000001E-2</v>
      </c>
      <c r="M2921" s="4">
        <v>1</v>
      </c>
      <c r="N2921" s="4">
        <v>0</v>
      </c>
      <c r="O2921" s="4">
        <v>0</v>
      </c>
      <c r="P2921" s="4">
        <v>78.2</v>
      </c>
      <c r="Q2921" s="15">
        <v>296.08999999999997</v>
      </c>
      <c r="R2921" s="15">
        <v>2509.91</v>
      </c>
      <c r="S2921" s="15">
        <v>2378.5500000000002</v>
      </c>
      <c r="T2921" s="15">
        <v>190025.5</v>
      </c>
      <c r="U2921" s="22">
        <f t="shared" si="225"/>
        <v>181754.82</v>
      </c>
      <c r="V2921" s="23">
        <f t="shared" si="226"/>
        <v>4.3524053350734469E-2</v>
      </c>
      <c r="W2921" s="24">
        <f>Parametros!$B$4*H2921+Parametros!$B$5*K2921*100+Parametros!$B$6*P2921+Parametros!$B$7*(1-L2921)*100</f>
        <v>83.79849999999999</v>
      </c>
      <c r="X2921" s="16">
        <f>INDEX('Tasa Referencia'!$B$2:$B$37,MATCH(B2921,'Tasa Referencia'!$A$2:$A$37,0))</f>
        <v>0.1119</v>
      </c>
      <c r="Y2921" s="16">
        <f>INDEX('Catalogo Proveedores'!$N$2:$N$101,MATCH(A2921,'Catalogo Proveedores'!$A$2:$A$101,0))</f>
        <v>2.7700000000000002E-2</v>
      </c>
      <c r="Z2921" s="14">
        <v>4.1399999999999996E-3</v>
      </c>
      <c r="AA2921" s="16">
        <f t="shared" si="227"/>
        <v>0.14374000000000001</v>
      </c>
      <c r="AB2921" s="25">
        <f t="shared" si="228"/>
        <v>1.1254830560076812E-2</v>
      </c>
      <c r="AC2921" s="23">
        <f t="shared" si="229"/>
        <v>3.2269222790657658E-2</v>
      </c>
    </row>
    <row r="2922" spans="1:29" x14ac:dyDescent="0.3">
      <c r="A2922" s="4" t="s">
        <v>239</v>
      </c>
      <c r="B2922" s="18">
        <v>45047</v>
      </c>
      <c r="C2922" s="4" t="s">
        <v>279</v>
      </c>
      <c r="D2922" s="4">
        <v>5</v>
      </c>
      <c r="E2922" s="15">
        <v>155055.16</v>
      </c>
      <c r="F2922" s="19">
        <v>1.1284000000000001</v>
      </c>
      <c r="G2922" s="20">
        <v>5.0799999999999998E-2</v>
      </c>
      <c r="H2922" s="4">
        <v>84.2</v>
      </c>
      <c r="I2922" s="4">
        <v>4</v>
      </c>
      <c r="J2922" s="4">
        <v>1</v>
      </c>
      <c r="K2922" s="21">
        <v>0.84899999999999998</v>
      </c>
      <c r="L2922" s="21">
        <v>3.9699999999999999E-2</v>
      </c>
      <c r="M2922" s="4">
        <v>0</v>
      </c>
      <c r="N2922" s="4">
        <v>0</v>
      </c>
      <c r="O2922" s="4">
        <v>0</v>
      </c>
      <c r="P2922" s="4">
        <v>79.400000000000006</v>
      </c>
      <c r="Q2922" s="15">
        <v>0</v>
      </c>
      <c r="R2922" s="15">
        <v>3949.08</v>
      </c>
      <c r="S2922" s="15">
        <v>2158.69</v>
      </c>
      <c r="T2922" s="15">
        <v>167710.15</v>
      </c>
      <c r="U2922" s="22">
        <f t="shared" si="225"/>
        <v>156845.54999999999</v>
      </c>
      <c r="V2922" s="23">
        <f t="shared" si="226"/>
        <v>6.478200633652767E-2</v>
      </c>
      <c r="W2922" s="24">
        <f>Parametros!$B$4*H2922+Parametros!$B$5*K2922*100+Parametros!$B$6*P2922+Parametros!$B$7*(1-L2922)*100</f>
        <v>85.224499999999992</v>
      </c>
      <c r="X2922" s="16">
        <f>INDEX('Tasa Referencia'!$B$2:$B$37,MATCH(B2922,'Tasa Referencia'!$A$2:$A$37,0))</f>
        <v>0.11210000000000001</v>
      </c>
      <c r="Y2922" s="16">
        <f>INDEX('Catalogo Proveedores'!$N$2:$N$101,MATCH(A2922,'Catalogo Proveedores'!$A$2:$A$101,0))</f>
        <v>2.7700000000000002E-2</v>
      </c>
      <c r="Z2922" s="14">
        <v>3.8999999999999999E-4</v>
      </c>
      <c r="AA2922" s="16">
        <f t="shared" si="227"/>
        <v>0.14019000000000001</v>
      </c>
      <c r="AB2922" s="25">
        <f t="shared" si="228"/>
        <v>1.0992892250626607E-2</v>
      </c>
      <c r="AC2922" s="23">
        <f t="shared" si="229"/>
        <v>5.3789114085901063E-2</v>
      </c>
    </row>
    <row r="2923" spans="1:29" x14ac:dyDescent="0.3">
      <c r="A2923" s="4" t="s">
        <v>239</v>
      </c>
      <c r="B2923" s="18">
        <v>45078</v>
      </c>
      <c r="C2923" s="4" t="s">
        <v>279</v>
      </c>
      <c r="D2923" s="4">
        <v>6</v>
      </c>
      <c r="E2923" s="15">
        <v>160636.28</v>
      </c>
      <c r="F2923" s="19">
        <v>1.1284000000000001</v>
      </c>
      <c r="G2923" s="20">
        <v>0</v>
      </c>
      <c r="H2923" s="4">
        <v>84.7</v>
      </c>
      <c r="I2923" s="4">
        <v>4</v>
      </c>
      <c r="J2923" s="4">
        <v>1</v>
      </c>
      <c r="K2923" s="21">
        <v>0.84970000000000001</v>
      </c>
      <c r="L2923" s="21">
        <v>3.6999999999999998E-2</v>
      </c>
      <c r="M2923" s="4">
        <v>0</v>
      </c>
      <c r="N2923" s="4">
        <v>0</v>
      </c>
      <c r="O2923" s="4">
        <v>0</v>
      </c>
      <c r="P2923" s="4">
        <v>73.3</v>
      </c>
      <c r="Q2923" s="15">
        <v>0</v>
      </c>
      <c r="R2923" s="15">
        <v>3195.84</v>
      </c>
      <c r="S2923" s="15">
        <v>2104.44</v>
      </c>
      <c r="T2923" s="15">
        <v>183426.85</v>
      </c>
      <c r="U2923" s="22">
        <f t="shared" si="225"/>
        <v>161727.67999999999</v>
      </c>
      <c r="V2923" s="23">
        <f t="shared" si="226"/>
        <v>0.11829876596583332</v>
      </c>
      <c r="W2923" s="24">
        <f>Parametros!$B$4*H2923+Parametros!$B$5*K2923*100+Parametros!$B$6*P2923+Parametros!$B$7*(1-L2923)*100</f>
        <v>84.240999999999985</v>
      </c>
      <c r="X2923" s="16">
        <f>INDEX('Tasa Referencia'!$B$2:$B$37,MATCH(B2923,'Tasa Referencia'!$A$2:$A$37,0))</f>
        <v>0.1119</v>
      </c>
      <c r="Y2923" s="16">
        <f>INDEX('Catalogo Proveedores'!$N$2:$N$101,MATCH(A2923,'Catalogo Proveedores'!$A$2:$A$101,0))</f>
        <v>2.7700000000000002E-2</v>
      </c>
      <c r="Z2923" s="14">
        <v>-1.66E-3</v>
      </c>
      <c r="AA2923" s="16">
        <f t="shared" si="227"/>
        <v>0.13794000000000001</v>
      </c>
      <c r="AB2923" s="25">
        <f t="shared" si="228"/>
        <v>1.0826487674881369E-2</v>
      </c>
      <c r="AC2923" s="23">
        <f t="shared" si="229"/>
        <v>0.10747227829095195</v>
      </c>
    </row>
    <row r="2924" spans="1:29" x14ac:dyDescent="0.3">
      <c r="A2924" s="4" t="s">
        <v>239</v>
      </c>
      <c r="B2924" s="18">
        <v>45108</v>
      </c>
      <c r="C2924" s="4" t="s">
        <v>279</v>
      </c>
      <c r="D2924" s="4">
        <v>7</v>
      </c>
      <c r="E2924" s="15">
        <v>163004.4</v>
      </c>
      <c r="F2924" s="19">
        <v>1.1284000000000001</v>
      </c>
      <c r="G2924" s="20">
        <v>0</v>
      </c>
      <c r="H2924" s="4">
        <v>85</v>
      </c>
      <c r="I2924" s="4">
        <v>4</v>
      </c>
      <c r="J2924" s="4">
        <v>1</v>
      </c>
      <c r="K2924" s="21">
        <v>0.80879999999999996</v>
      </c>
      <c r="L2924" s="21">
        <v>8.1600000000000006E-2</v>
      </c>
      <c r="M2924" s="4">
        <v>2</v>
      </c>
      <c r="N2924" s="4">
        <v>0</v>
      </c>
      <c r="O2924" s="4">
        <v>0</v>
      </c>
      <c r="P2924" s="4">
        <v>76.5</v>
      </c>
      <c r="Q2924" s="15">
        <v>3010.02</v>
      </c>
      <c r="R2924" s="15">
        <v>6443.29</v>
      </c>
      <c r="S2924" s="15">
        <v>4313.97</v>
      </c>
      <c r="T2924" s="15">
        <v>167256.9</v>
      </c>
      <c r="U2924" s="22">
        <f t="shared" si="225"/>
        <v>168143.74</v>
      </c>
      <c r="V2924" s="23">
        <f t="shared" si="226"/>
        <v>-5.3022625673439872E-3</v>
      </c>
      <c r="W2924" s="24">
        <f>Parametros!$B$4*H2924+Parametros!$B$5*K2924*100+Parametros!$B$6*P2924+Parametros!$B$7*(1-L2924)*100</f>
        <v>83.089999999999989</v>
      </c>
      <c r="X2924" s="16">
        <f>INDEX('Tasa Referencia'!$B$2:$B$37,MATCH(B2924,'Tasa Referencia'!$A$2:$A$37,0))</f>
        <v>0.1132</v>
      </c>
      <c r="Y2924" s="16">
        <f>INDEX('Catalogo Proveedores'!$N$2:$N$101,MATCH(A2924,'Catalogo Proveedores'!$A$2:$A$101,0))</f>
        <v>2.7700000000000002E-2</v>
      </c>
      <c r="Z2924" s="14">
        <v>-1.97E-3</v>
      </c>
      <c r="AA2924" s="16">
        <f t="shared" si="227"/>
        <v>0.13893</v>
      </c>
      <c r="AB2924" s="25">
        <f t="shared" si="228"/>
        <v>1.0899742812176649E-2</v>
      </c>
      <c r="AC2924" s="23">
        <f t="shared" si="229"/>
        <v>-1.6202005379520636E-2</v>
      </c>
    </row>
    <row r="2925" spans="1:29" x14ac:dyDescent="0.3">
      <c r="A2925" s="4" t="s">
        <v>239</v>
      </c>
      <c r="B2925" s="18">
        <v>45139</v>
      </c>
      <c r="C2925" s="4" t="s">
        <v>279</v>
      </c>
      <c r="D2925" s="4">
        <v>8</v>
      </c>
      <c r="E2925" s="15">
        <v>168678.69</v>
      </c>
      <c r="F2925" s="19">
        <v>1.1284000000000001</v>
      </c>
      <c r="G2925" s="20">
        <v>0</v>
      </c>
      <c r="H2925" s="4">
        <v>85.2</v>
      </c>
      <c r="I2925" s="4">
        <v>4</v>
      </c>
      <c r="J2925" s="4">
        <v>0</v>
      </c>
      <c r="K2925" s="21">
        <v>0.91369999999999996</v>
      </c>
      <c r="L2925" s="21">
        <v>7.7200000000000005E-2</v>
      </c>
      <c r="M2925" s="4">
        <v>0</v>
      </c>
      <c r="N2925" s="4">
        <v>0</v>
      </c>
      <c r="O2925" s="4">
        <v>0</v>
      </c>
      <c r="P2925" s="4">
        <v>72.8</v>
      </c>
      <c r="Q2925" s="15">
        <v>0</v>
      </c>
      <c r="R2925" s="15">
        <v>8936.3700000000008</v>
      </c>
      <c r="S2925" s="15">
        <v>3904.72</v>
      </c>
      <c r="T2925" s="15">
        <v>184283.04</v>
      </c>
      <c r="U2925" s="22">
        <f t="shared" si="225"/>
        <v>173710.34</v>
      </c>
      <c r="V2925" s="23">
        <f t="shared" si="226"/>
        <v>5.7372072872251351E-2</v>
      </c>
      <c r="W2925" s="24">
        <f>Parametros!$B$4*H2925+Parametros!$B$5*K2925*100+Parametros!$B$6*P2925+Parametros!$B$7*(1-L2925)*100</f>
        <v>85.632999999999996</v>
      </c>
      <c r="X2925" s="16">
        <f>INDEX('Tasa Referencia'!$B$2:$B$37,MATCH(B2925,'Tasa Referencia'!$A$2:$A$37,0))</f>
        <v>0.1124</v>
      </c>
      <c r="Y2925" s="16">
        <f>INDEX('Catalogo Proveedores'!$N$2:$N$101,MATCH(A2925,'Catalogo Proveedores'!$A$2:$A$101,0))</f>
        <v>2.7700000000000002E-2</v>
      </c>
      <c r="Z2925" s="14">
        <v>-2.0300000000000001E-3</v>
      </c>
      <c r="AA2925" s="16">
        <f t="shared" si="227"/>
        <v>0.13807</v>
      </c>
      <c r="AB2925" s="25">
        <f t="shared" si="228"/>
        <v>1.08361103675918E-2</v>
      </c>
      <c r="AC2925" s="23">
        <f t="shared" si="229"/>
        <v>4.653596250465955E-2</v>
      </c>
    </row>
    <row r="2926" spans="1:29" x14ac:dyDescent="0.3">
      <c r="A2926" s="4" t="s">
        <v>239</v>
      </c>
      <c r="B2926" s="18">
        <v>45170</v>
      </c>
      <c r="C2926" s="4" t="s">
        <v>279</v>
      </c>
      <c r="D2926" s="4">
        <v>9</v>
      </c>
      <c r="E2926" s="15">
        <v>151069.5</v>
      </c>
      <c r="F2926" s="19">
        <v>1.1284000000000001</v>
      </c>
      <c r="G2926" s="20">
        <v>0</v>
      </c>
      <c r="H2926" s="4">
        <v>81.3</v>
      </c>
      <c r="I2926" s="4">
        <v>4</v>
      </c>
      <c r="J2926" s="4">
        <v>1</v>
      </c>
      <c r="K2926" s="21">
        <v>0.81069999999999998</v>
      </c>
      <c r="L2926" s="21">
        <v>5.8799999999999998E-2</v>
      </c>
      <c r="M2926" s="4">
        <v>0</v>
      </c>
      <c r="N2926" s="4">
        <v>0</v>
      </c>
      <c r="O2926" s="4">
        <v>0</v>
      </c>
      <c r="P2926" s="4">
        <v>75.5</v>
      </c>
      <c r="Q2926" s="15">
        <v>0</v>
      </c>
      <c r="R2926" s="15">
        <v>4269.87</v>
      </c>
      <c r="S2926" s="15">
        <v>2968.49</v>
      </c>
      <c r="T2926" s="15">
        <v>160144.75</v>
      </c>
      <c r="U2926" s="22">
        <f t="shared" si="225"/>
        <v>152370.88</v>
      </c>
      <c r="V2926" s="23">
        <f t="shared" si="226"/>
        <v>4.8542771461443444E-2</v>
      </c>
      <c r="W2926" s="24">
        <f>Parametros!$B$4*H2926+Parametros!$B$5*K2926*100+Parametros!$B$6*P2926+Parametros!$B$7*(1-L2926)*100</f>
        <v>81.994</v>
      </c>
      <c r="X2926" s="16">
        <f>INDEX('Tasa Referencia'!$B$2:$B$37,MATCH(B2926,'Tasa Referencia'!$A$2:$A$37,0))</f>
        <v>0.1134</v>
      </c>
      <c r="Y2926" s="16">
        <f>INDEX('Catalogo Proveedores'!$N$2:$N$101,MATCH(A2926,'Catalogo Proveedores'!$A$2:$A$101,0))</f>
        <v>2.7700000000000002E-2</v>
      </c>
      <c r="Z2926" s="14">
        <v>-9.3000000000000005E-4</v>
      </c>
      <c r="AA2926" s="16">
        <f t="shared" si="227"/>
        <v>0.14017000000000002</v>
      </c>
      <c r="AB2926" s="25">
        <f t="shared" si="228"/>
        <v>1.0991414425263635E-2</v>
      </c>
      <c r="AC2926" s="23">
        <f t="shared" si="229"/>
        <v>3.755135703617981E-2</v>
      </c>
    </row>
    <row r="2927" spans="1:29" x14ac:dyDescent="0.3">
      <c r="A2927" s="4" t="s">
        <v>239</v>
      </c>
      <c r="B2927" s="18">
        <v>45200</v>
      </c>
      <c r="C2927" s="4" t="s">
        <v>279</v>
      </c>
      <c r="D2927" s="4">
        <v>10</v>
      </c>
      <c r="E2927" s="15">
        <v>155776.14000000001</v>
      </c>
      <c r="F2927" s="19">
        <v>1.1284000000000001</v>
      </c>
      <c r="G2927" s="20">
        <v>0</v>
      </c>
      <c r="H2927" s="4">
        <v>78.900000000000006</v>
      </c>
      <c r="I2927" s="4">
        <v>4</v>
      </c>
      <c r="J2927" s="4">
        <v>1</v>
      </c>
      <c r="K2927" s="21">
        <v>0.75249999999999995</v>
      </c>
      <c r="L2927" s="21">
        <v>0.1085</v>
      </c>
      <c r="M2927" s="4">
        <v>2</v>
      </c>
      <c r="N2927" s="4">
        <v>0</v>
      </c>
      <c r="O2927" s="4">
        <v>0</v>
      </c>
      <c r="P2927" s="4">
        <v>75.8</v>
      </c>
      <c r="Q2927" s="15">
        <v>819.64</v>
      </c>
      <c r="R2927" s="15">
        <v>8325.44</v>
      </c>
      <c r="S2927" s="15">
        <v>5383.76</v>
      </c>
      <c r="T2927" s="15">
        <v>157583.09</v>
      </c>
      <c r="U2927" s="22">
        <f t="shared" si="225"/>
        <v>159537.46000000002</v>
      </c>
      <c r="V2927" s="23">
        <f t="shared" si="226"/>
        <v>-1.2402155586617983E-2</v>
      </c>
      <c r="W2927" s="24">
        <f>Parametros!$B$4*H2927+Parametros!$B$5*K2927*100+Parametros!$B$6*P2927+Parametros!$B$7*(1-L2927)*100</f>
        <v>78.722499999999997</v>
      </c>
      <c r="X2927" s="16">
        <f>INDEX('Tasa Referencia'!$B$2:$B$37,MATCH(B2927,'Tasa Referencia'!$A$2:$A$37,0))</f>
        <v>0.1103</v>
      </c>
      <c r="Y2927" s="16">
        <f>INDEX('Catalogo Proveedores'!$N$2:$N$101,MATCH(A2927,'Catalogo Proveedores'!$A$2:$A$101,0))</f>
        <v>2.7700000000000002E-2</v>
      </c>
      <c r="Z2927" s="14">
        <v>-2.16E-3</v>
      </c>
      <c r="AA2927" s="16">
        <f t="shared" si="227"/>
        <v>0.13584000000000002</v>
      </c>
      <c r="AB2927" s="25">
        <f t="shared" si="228"/>
        <v>1.0670904397915848E-2</v>
      </c>
      <c r="AC2927" s="23">
        <f t="shared" si="229"/>
        <v>-2.3073059984533829E-2</v>
      </c>
    </row>
    <row r="2928" spans="1:29" x14ac:dyDescent="0.3">
      <c r="A2928" s="4" t="s">
        <v>239</v>
      </c>
      <c r="B2928" s="18">
        <v>45231</v>
      </c>
      <c r="C2928" s="4" t="s">
        <v>279</v>
      </c>
      <c r="D2928" s="4">
        <v>11</v>
      </c>
      <c r="E2928" s="15">
        <v>140618.42000000001</v>
      </c>
      <c r="F2928" s="19">
        <v>1.1284000000000001</v>
      </c>
      <c r="G2928" s="20">
        <v>0</v>
      </c>
      <c r="H2928" s="4">
        <v>79.5</v>
      </c>
      <c r="I2928" s="4">
        <v>4</v>
      </c>
      <c r="J2928" s="4">
        <v>1</v>
      </c>
      <c r="K2928" s="21">
        <v>0.84199999999999997</v>
      </c>
      <c r="L2928" s="21">
        <v>6.4100000000000004E-2</v>
      </c>
      <c r="M2928" s="4">
        <v>0</v>
      </c>
      <c r="N2928" s="4">
        <v>0</v>
      </c>
      <c r="O2928" s="4">
        <v>0</v>
      </c>
      <c r="P2928" s="4">
        <v>76.900000000000006</v>
      </c>
      <c r="Q2928" s="15">
        <v>0</v>
      </c>
      <c r="R2928" s="15">
        <v>4041.93</v>
      </c>
      <c r="S2928" s="15">
        <v>2987.18</v>
      </c>
      <c r="T2928" s="15">
        <v>150247.31</v>
      </c>
      <c r="U2928" s="22">
        <f t="shared" si="225"/>
        <v>141673.17000000001</v>
      </c>
      <c r="V2928" s="23">
        <f t="shared" si="226"/>
        <v>5.7066845323220663E-2</v>
      </c>
      <c r="W2928" s="24">
        <f>Parametros!$B$4*H2928+Parametros!$B$5*K2928*100+Parametros!$B$6*P2928+Parametros!$B$7*(1-L2928)*100</f>
        <v>82.503500000000003</v>
      </c>
      <c r="X2928" s="16">
        <f>INDEX('Tasa Referencia'!$B$2:$B$37,MATCH(B2928,'Tasa Referencia'!$A$2:$A$37,0))</f>
        <v>0.1144</v>
      </c>
      <c r="Y2928" s="16">
        <f>INDEX('Catalogo Proveedores'!$N$2:$N$101,MATCH(A2928,'Catalogo Proveedores'!$A$2:$A$101,0))</f>
        <v>2.7700000000000002E-2</v>
      </c>
      <c r="Z2928" s="14">
        <v>-1.1199999999999999E-3</v>
      </c>
      <c r="AA2928" s="16">
        <f t="shared" si="227"/>
        <v>0.14097999999999999</v>
      </c>
      <c r="AB2928" s="25">
        <f t="shared" si="228"/>
        <v>1.1051247353991211E-2</v>
      </c>
      <c r="AC2928" s="23">
        <f t="shared" si="229"/>
        <v>4.6015597969229452E-2</v>
      </c>
    </row>
    <row r="2929" spans="1:29" x14ac:dyDescent="0.3">
      <c r="A2929" s="4" t="s">
        <v>239</v>
      </c>
      <c r="B2929" s="18">
        <v>45261</v>
      </c>
      <c r="C2929" s="4" t="s">
        <v>279</v>
      </c>
      <c r="D2929" s="4">
        <v>12</v>
      </c>
      <c r="E2929" s="15">
        <v>143997.06</v>
      </c>
      <c r="F2929" s="19">
        <v>1.1284000000000001</v>
      </c>
      <c r="G2929" s="20">
        <v>0</v>
      </c>
      <c r="H2929" s="4">
        <v>84.1</v>
      </c>
      <c r="I2929" s="4">
        <v>4</v>
      </c>
      <c r="J2929" s="4">
        <v>0</v>
      </c>
      <c r="K2929" s="21">
        <v>0.91979999999999995</v>
      </c>
      <c r="L2929" s="21">
        <v>4.4299999999999999E-2</v>
      </c>
      <c r="M2929" s="4">
        <v>2</v>
      </c>
      <c r="N2929" s="4">
        <v>0</v>
      </c>
      <c r="O2929" s="4">
        <v>0</v>
      </c>
      <c r="P2929" s="4">
        <v>70.400000000000006</v>
      </c>
      <c r="Q2929" s="15">
        <v>4232.03</v>
      </c>
      <c r="R2929" s="15">
        <v>3023.21</v>
      </c>
      <c r="S2929" s="15">
        <v>1911.86</v>
      </c>
      <c r="T2929" s="15">
        <v>157701.74</v>
      </c>
      <c r="U2929" s="22">
        <f t="shared" si="225"/>
        <v>149340.44</v>
      </c>
      <c r="V2929" s="23">
        <f t="shared" si="226"/>
        <v>5.3019706694421943E-2</v>
      </c>
      <c r="W2929" s="24">
        <f>Parametros!$B$4*H2929+Parametros!$B$5*K2929*100+Parametros!$B$6*P2929+Parametros!$B$7*(1-L2929)*100</f>
        <v>85.444499999999991</v>
      </c>
      <c r="X2929" s="16">
        <f>INDEX('Tasa Referencia'!$B$2:$B$37,MATCH(B2929,'Tasa Referencia'!$A$2:$A$37,0))</f>
        <v>0.1124</v>
      </c>
      <c r="Y2929" s="16">
        <f>INDEX('Catalogo Proveedores'!$N$2:$N$101,MATCH(A2929,'Catalogo Proveedores'!$A$2:$A$101,0))</f>
        <v>2.7700000000000002E-2</v>
      </c>
      <c r="Z2929" s="14">
        <v>4.0299999999999997E-3</v>
      </c>
      <c r="AA2929" s="16">
        <f t="shared" si="227"/>
        <v>0.14413000000000001</v>
      </c>
      <c r="AB2929" s="25">
        <f t="shared" si="228"/>
        <v>1.1283561431311595E-2</v>
      </c>
      <c r="AC2929" s="23">
        <f t="shared" si="229"/>
        <v>4.1736145263110348E-2</v>
      </c>
    </row>
    <row r="2930" spans="1:29" x14ac:dyDescent="0.3">
      <c r="A2930" s="4" t="s">
        <v>239</v>
      </c>
      <c r="B2930" s="18">
        <v>45292</v>
      </c>
      <c r="C2930" s="4" t="s">
        <v>281</v>
      </c>
      <c r="D2930" s="4">
        <v>1</v>
      </c>
      <c r="E2930" s="15">
        <v>166945.49</v>
      </c>
      <c r="F2930" s="19">
        <v>1.1284000000000001</v>
      </c>
      <c r="G2930" s="20">
        <v>0</v>
      </c>
      <c r="H2930" s="4">
        <v>82.4</v>
      </c>
      <c r="I2930" s="4">
        <v>4</v>
      </c>
      <c r="J2930" s="4">
        <v>1</v>
      </c>
      <c r="K2930" s="21">
        <v>0.87129999999999996</v>
      </c>
      <c r="L2930" s="21">
        <v>0.1011</v>
      </c>
      <c r="M2930" s="4">
        <v>0</v>
      </c>
      <c r="N2930" s="4">
        <v>0</v>
      </c>
      <c r="O2930" s="4">
        <v>0</v>
      </c>
      <c r="P2930" s="4">
        <v>70.8</v>
      </c>
      <c r="Q2930" s="15">
        <v>0</v>
      </c>
      <c r="R2930" s="15">
        <v>10301.9</v>
      </c>
      <c r="S2930" s="15">
        <v>5396.87</v>
      </c>
      <c r="T2930" s="15">
        <v>185622.3</v>
      </c>
      <c r="U2930" s="22">
        <f t="shared" si="225"/>
        <v>171850.52</v>
      </c>
      <c r="V2930" s="23">
        <f t="shared" si="226"/>
        <v>7.419248657084844E-2</v>
      </c>
      <c r="W2930" s="24">
        <f>Parametros!$B$4*H2930+Parametros!$B$5*K2930*100+Parametros!$B$6*P2930+Parametros!$B$7*(1-L2930)*100</f>
        <v>82.622500000000002</v>
      </c>
      <c r="X2930" s="16">
        <f>INDEX('Tasa Referencia'!$B$2:$B$37,MATCH(B2930,'Tasa Referencia'!$A$2:$A$37,0))</f>
        <v>0.1133</v>
      </c>
      <c r="Y2930" s="16">
        <f>INDEX('Catalogo Proveedores'!$N$2:$N$101,MATCH(A2930,'Catalogo Proveedores'!$A$2:$A$101,0))</f>
        <v>2.7700000000000002E-2</v>
      </c>
      <c r="Z2930" s="14">
        <v>2.6700000000000001E-3</v>
      </c>
      <c r="AA2930" s="16">
        <f t="shared" si="227"/>
        <v>0.14367000000000002</v>
      </c>
      <c r="AB2930" s="25">
        <f t="shared" si="228"/>
        <v>1.1249672786463938E-2</v>
      </c>
      <c r="AC2930" s="23">
        <f t="shared" si="229"/>
        <v>6.2942813784384502E-2</v>
      </c>
    </row>
    <row r="2931" spans="1:29" x14ac:dyDescent="0.3">
      <c r="A2931" s="4" t="s">
        <v>239</v>
      </c>
      <c r="B2931" s="18">
        <v>45323</v>
      </c>
      <c r="C2931" s="4" t="s">
        <v>281</v>
      </c>
      <c r="D2931" s="4">
        <v>2</v>
      </c>
      <c r="E2931" s="15">
        <v>168442.03</v>
      </c>
      <c r="F2931" s="19">
        <v>1.1284000000000001</v>
      </c>
      <c r="G2931" s="20">
        <v>0</v>
      </c>
      <c r="H2931" s="4">
        <v>83.6</v>
      </c>
      <c r="I2931" s="4">
        <v>4</v>
      </c>
      <c r="J2931" s="4">
        <v>0</v>
      </c>
      <c r="K2931" s="21">
        <v>0.89380000000000004</v>
      </c>
      <c r="L2931" s="21">
        <v>7.2800000000000004E-2</v>
      </c>
      <c r="M2931" s="4">
        <v>5</v>
      </c>
      <c r="N2931" s="4">
        <v>0</v>
      </c>
      <c r="O2931" s="4">
        <v>0</v>
      </c>
      <c r="P2931" s="4">
        <v>77.7</v>
      </c>
      <c r="Q2931" s="15">
        <v>11927.33</v>
      </c>
      <c r="R2931" s="15">
        <v>6502.34</v>
      </c>
      <c r="S2931" s="15">
        <v>3677.71</v>
      </c>
      <c r="T2931" s="15">
        <v>175772.25</v>
      </c>
      <c r="U2931" s="22">
        <f t="shared" si="225"/>
        <v>183193.99</v>
      </c>
      <c r="V2931" s="23">
        <f t="shared" si="226"/>
        <v>-4.2223616071365024E-2</v>
      </c>
      <c r="W2931" s="24">
        <f>Parametros!$B$4*H2931+Parametros!$B$5*K2931*100+Parametros!$B$6*P2931+Parametros!$B$7*(1-L2931)*100</f>
        <v>85.522000000000006</v>
      </c>
      <c r="X2931" s="16">
        <f>INDEX('Tasa Referencia'!$B$2:$B$37,MATCH(B2931,'Tasa Referencia'!$A$2:$A$37,0))</f>
        <v>0.1123</v>
      </c>
      <c r="Y2931" s="16">
        <f>INDEX('Catalogo Proveedores'!$N$2:$N$101,MATCH(A2931,'Catalogo Proveedores'!$A$2:$A$101,0))</f>
        <v>2.7700000000000002E-2</v>
      </c>
      <c r="Z2931" s="14">
        <v>5.9899999999999997E-3</v>
      </c>
      <c r="AA2931" s="16">
        <f t="shared" si="227"/>
        <v>0.14599000000000001</v>
      </c>
      <c r="AB2931" s="25">
        <f t="shared" si="228"/>
        <v>1.1420462201630066E-2</v>
      </c>
      <c r="AC2931" s="23">
        <f t="shared" si="229"/>
        <v>-5.364407827299509E-2</v>
      </c>
    </row>
    <row r="2932" spans="1:29" x14ac:dyDescent="0.3">
      <c r="A2932" s="4" t="s">
        <v>239</v>
      </c>
      <c r="B2932" s="18">
        <v>45352</v>
      </c>
      <c r="C2932" s="4" t="s">
        <v>281</v>
      </c>
      <c r="D2932" s="4">
        <v>3</v>
      </c>
      <c r="E2932" s="15">
        <v>183743.11</v>
      </c>
      <c r="F2932" s="19">
        <v>1.2116</v>
      </c>
      <c r="G2932" s="20">
        <v>7.3800000000000004E-2</v>
      </c>
      <c r="H2932" s="4">
        <v>80.900000000000006</v>
      </c>
      <c r="I2932" s="4">
        <v>4</v>
      </c>
      <c r="J2932" s="4">
        <v>0</v>
      </c>
      <c r="K2932" s="21">
        <v>0.91439999999999999</v>
      </c>
      <c r="L2932" s="21">
        <v>5.0999999999999997E-2</v>
      </c>
      <c r="M2932" s="4">
        <v>0</v>
      </c>
      <c r="N2932" s="4">
        <v>0</v>
      </c>
      <c r="O2932" s="4">
        <v>0</v>
      </c>
      <c r="P2932" s="4">
        <v>75.7</v>
      </c>
      <c r="Q2932" s="15">
        <v>0</v>
      </c>
      <c r="R2932" s="15">
        <v>6183.77</v>
      </c>
      <c r="S2932" s="15">
        <v>2809.48</v>
      </c>
      <c r="T2932" s="15">
        <v>194265.67</v>
      </c>
      <c r="U2932" s="22">
        <f t="shared" si="225"/>
        <v>187117.39999999997</v>
      </c>
      <c r="V2932" s="23">
        <f t="shared" si="226"/>
        <v>3.6796362424714811E-2</v>
      </c>
      <c r="W2932" s="24">
        <f>Parametros!$B$4*H2932+Parametros!$B$5*K2932*100+Parametros!$B$6*P2932+Parametros!$B$7*(1-L2932)*100</f>
        <v>85.122</v>
      </c>
      <c r="X2932" s="16">
        <f>INDEX('Tasa Referencia'!$B$2:$B$37,MATCH(B2932,'Tasa Referencia'!$A$2:$A$37,0))</f>
        <v>0.1101</v>
      </c>
      <c r="Y2932" s="16">
        <f>INDEX('Catalogo Proveedores'!$N$2:$N$101,MATCH(A2932,'Catalogo Proveedores'!$A$2:$A$101,0))</f>
        <v>2.7700000000000002E-2</v>
      </c>
      <c r="Z2932" s="14">
        <v>5.5199999999999997E-3</v>
      </c>
      <c r="AA2932" s="16">
        <f t="shared" si="227"/>
        <v>0.14332</v>
      </c>
      <c r="AB2932" s="25">
        <f t="shared" si="228"/>
        <v>1.1223879576873541E-2</v>
      </c>
      <c r="AC2932" s="23">
        <f t="shared" si="229"/>
        <v>2.557248284784127E-2</v>
      </c>
    </row>
    <row r="2933" spans="1:29" x14ac:dyDescent="0.3">
      <c r="A2933" s="4" t="s">
        <v>239</v>
      </c>
      <c r="B2933" s="18">
        <v>45383</v>
      </c>
      <c r="C2933" s="4" t="s">
        <v>281</v>
      </c>
      <c r="D2933" s="4">
        <v>4</v>
      </c>
      <c r="E2933" s="15">
        <v>184947.63</v>
      </c>
      <c r="F2933" s="19">
        <v>1.2116</v>
      </c>
      <c r="G2933" s="20">
        <v>0</v>
      </c>
      <c r="H2933" s="4">
        <v>70.8</v>
      </c>
      <c r="I2933" s="4">
        <v>4</v>
      </c>
      <c r="J2933" s="4">
        <v>2</v>
      </c>
      <c r="K2933" s="21">
        <v>0.58679999999999999</v>
      </c>
      <c r="L2933" s="21">
        <v>0.1419</v>
      </c>
      <c r="M2933" s="4">
        <v>8</v>
      </c>
      <c r="N2933" s="4">
        <v>1</v>
      </c>
      <c r="O2933" s="4">
        <v>6.4</v>
      </c>
      <c r="P2933" s="4">
        <v>73.8</v>
      </c>
      <c r="Q2933" s="15">
        <v>20169.28</v>
      </c>
      <c r="R2933" s="15">
        <v>13730.96</v>
      </c>
      <c r="S2933" s="15">
        <v>8613.91</v>
      </c>
      <c r="T2933" s="15">
        <v>167516.17000000001</v>
      </c>
      <c r="U2933" s="22">
        <f t="shared" si="225"/>
        <v>210233.96</v>
      </c>
      <c r="V2933" s="23">
        <f t="shared" si="226"/>
        <v>-0.25500696440230203</v>
      </c>
      <c r="W2933" s="24">
        <f>Parametros!$B$4*H2933+Parametros!$B$5*K2933*100+Parametros!$B$6*P2933+Parametros!$B$7*(1-L2933)*100</f>
        <v>70.015500000000003</v>
      </c>
      <c r="X2933" s="16">
        <f>INDEX('Tasa Referencia'!$B$2:$B$37,MATCH(B2933,'Tasa Referencia'!$A$2:$A$37,0))</f>
        <v>0.10920000000000001</v>
      </c>
      <c r="Y2933" s="16">
        <f>INDEX('Catalogo Proveedores'!$N$2:$N$101,MATCH(A2933,'Catalogo Proveedores'!$A$2:$A$101,0))</f>
        <v>2.7700000000000002E-2</v>
      </c>
      <c r="Z2933" s="14">
        <v>8.7100000000000007E-3</v>
      </c>
      <c r="AA2933" s="16">
        <f t="shared" si="227"/>
        <v>0.14561000000000002</v>
      </c>
      <c r="AB2933" s="25">
        <f t="shared" si="228"/>
        <v>1.1392509790783434E-2</v>
      </c>
      <c r="AC2933" s="23">
        <f t="shared" si="229"/>
        <v>-0.26639947419308546</v>
      </c>
    </row>
    <row r="2934" spans="1:29" x14ac:dyDescent="0.3">
      <c r="A2934" s="4" t="s">
        <v>239</v>
      </c>
      <c r="B2934" s="18">
        <v>45413</v>
      </c>
      <c r="C2934" s="4" t="s">
        <v>281</v>
      </c>
      <c r="D2934" s="4">
        <v>5</v>
      </c>
      <c r="E2934" s="15">
        <v>187023.11</v>
      </c>
      <c r="F2934" s="19">
        <v>1.2116</v>
      </c>
      <c r="G2934" s="20">
        <v>0</v>
      </c>
      <c r="H2934" s="4">
        <v>75.8</v>
      </c>
      <c r="I2934" s="4">
        <v>4</v>
      </c>
      <c r="J2934" s="4">
        <v>1</v>
      </c>
      <c r="K2934" s="21">
        <v>0.78029999999999999</v>
      </c>
      <c r="L2934" s="21">
        <v>0.1206</v>
      </c>
      <c r="M2934" s="4">
        <v>1</v>
      </c>
      <c r="N2934" s="4">
        <v>0</v>
      </c>
      <c r="O2934" s="4">
        <v>0</v>
      </c>
      <c r="P2934" s="4">
        <v>73.400000000000006</v>
      </c>
      <c r="Q2934" s="15">
        <v>2346.61</v>
      </c>
      <c r="R2934" s="15">
        <v>7952.97</v>
      </c>
      <c r="S2934" s="15">
        <v>7142.23</v>
      </c>
      <c r="T2934" s="15">
        <v>194953.09</v>
      </c>
      <c r="U2934" s="22">
        <f t="shared" si="225"/>
        <v>190180.45999999996</v>
      </c>
      <c r="V2934" s="23">
        <f t="shared" si="226"/>
        <v>2.4480914870341545E-2</v>
      </c>
      <c r="W2934" s="24">
        <f>Parametros!$B$4*H2934+Parametros!$B$5*K2934*100+Parametros!$B$6*P2934+Parametros!$B$7*(1-L2934)*100</f>
        <v>77.81</v>
      </c>
      <c r="X2934" s="16">
        <f>INDEX('Tasa Referencia'!$B$2:$B$37,MATCH(B2934,'Tasa Referencia'!$A$2:$A$37,0))</f>
        <v>0.1077</v>
      </c>
      <c r="Y2934" s="16">
        <f>INDEX('Catalogo Proveedores'!$N$2:$N$101,MATCH(A2934,'Catalogo Proveedores'!$A$2:$A$101,0))</f>
        <v>2.7700000000000002E-2</v>
      </c>
      <c r="Z2934" s="14">
        <v>2.8300000000000001E-3</v>
      </c>
      <c r="AA2934" s="16">
        <f t="shared" si="227"/>
        <v>0.13823000000000002</v>
      </c>
      <c r="AB2934" s="25">
        <f t="shared" si="228"/>
        <v>1.0847952298596697E-2</v>
      </c>
      <c r="AC2934" s="23">
        <f t="shared" si="229"/>
        <v>1.3632962571744848E-2</v>
      </c>
    </row>
    <row r="2935" spans="1:29" x14ac:dyDescent="0.3">
      <c r="A2935" s="4" t="s">
        <v>239</v>
      </c>
      <c r="B2935" s="18">
        <v>45444</v>
      </c>
      <c r="C2935" s="4" t="s">
        <v>281</v>
      </c>
      <c r="D2935" s="4">
        <v>6</v>
      </c>
      <c r="E2935" s="15">
        <v>198639.02</v>
      </c>
      <c r="F2935" s="19">
        <v>1.2116</v>
      </c>
      <c r="G2935" s="20">
        <v>0</v>
      </c>
      <c r="H2935" s="4">
        <v>78.8</v>
      </c>
      <c r="I2935" s="4">
        <v>4</v>
      </c>
      <c r="J2935" s="4">
        <v>0</v>
      </c>
      <c r="K2935" s="21">
        <v>0.95169999999999999</v>
      </c>
      <c r="L2935" s="21">
        <v>0.1138</v>
      </c>
      <c r="M2935" s="4">
        <v>2</v>
      </c>
      <c r="N2935" s="4">
        <v>0</v>
      </c>
      <c r="O2935" s="4">
        <v>0</v>
      </c>
      <c r="P2935" s="4">
        <v>75.5</v>
      </c>
      <c r="Q2935" s="15">
        <v>693.75</v>
      </c>
      <c r="R2935" s="15">
        <v>14263.93</v>
      </c>
      <c r="S2935" s="15">
        <v>6782.53</v>
      </c>
      <c r="T2935" s="15">
        <v>214660.44</v>
      </c>
      <c r="U2935" s="22">
        <f t="shared" si="225"/>
        <v>206814.16999999998</v>
      </c>
      <c r="V2935" s="23">
        <f t="shared" si="226"/>
        <v>3.6552007440215896E-2</v>
      </c>
      <c r="W2935" s="24">
        <f>Parametros!$B$4*H2935+Parametros!$B$5*K2935*100+Parametros!$B$6*P2935+Parametros!$B$7*(1-L2935)*100</f>
        <v>84.524000000000001</v>
      </c>
      <c r="X2935" s="16">
        <f>INDEX('Tasa Referencia'!$B$2:$B$37,MATCH(B2935,'Tasa Referencia'!$A$2:$A$37,0))</f>
        <v>0.1045</v>
      </c>
      <c r="Y2935" s="16">
        <f>INDEX('Catalogo Proveedores'!$N$2:$N$101,MATCH(A2935,'Catalogo Proveedores'!$A$2:$A$101,0))</f>
        <v>2.7700000000000002E-2</v>
      </c>
      <c r="Z2935" s="14">
        <v>3.3400000000000001E-3</v>
      </c>
      <c r="AA2935" s="16">
        <f t="shared" si="227"/>
        <v>0.13553999999999999</v>
      </c>
      <c r="AB2935" s="25">
        <f t="shared" si="228"/>
        <v>1.0648656694176584E-2</v>
      </c>
      <c r="AC2935" s="23">
        <f t="shared" si="229"/>
        <v>2.5903350746039312E-2</v>
      </c>
    </row>
    <row r="2936" spans="1:29" x14ac:dyDescent="0.3">
      <c r="A2936" s="4" t="s">
        <v>239</v>
      </c>
      <c r="B2936" s="18">
        <v>45474</v>
      </c>
      <c r="C2936" s="4" t="s">
        <v>281</v>
      </c>
      <c r="D2936" s="4">
        <v>7</v>
      </c>
      <c r="E2936" s="15">
        <v>193342.85</v>
      </c>
      <c r="F2936" s="19">
        <v>1.2116</v>
      </c>
      <c r="G2936" s="20">
        <v>0</v>
      </c>
      <c r="H2936" s="4">
        <v>84.3</v>
      </c>
      <c r="I2936" s="4">
        <v>4</v>
      </c>
      <c r="J2936" s="4">
        <v>1</v>
      </c>
      <c r="K2936" s="21">
        <v>0.86460000000000004</v>
      </c>
      <c r="L2936" s="21">
        <v>8.8099999999999998E-2</v>
      </c>
      <c r="M2936" s="4">
        <v>1</v>
      </c>
      <c r="N2936" s="4">
        <v>0</v>
      </c>
      <c r="O2936" s="4">
        <v>0</v>
      </c>
      <c r="P2936" s="4">
        <v>74.7</v>
      </c>
      <c r="Q2936" s="15">
        <v>1270.75</v>
      </c>
      <c r="R2936" s="15">
        <v>8590.9</v>
      </c>
      <c r="S2936" s="15">
        <v>5496.29</v>
      </c>
      <c r="T2936" s="15">
        <v>211682.58</v>
      </c>
      <c r="U2936" s="22">
        <f t="shared" si="225"/>
        <v>197708.21</v>
      </c>
      <c r="V2936" s="23">
        <f t="shared" si="226"/>
        <v>6.6015682537504963E-2</v>
      </c>
      <c r="W2936" s="24">
        <f>Parametros!$B$4*H2936+Parametros!$B$5*K2936*100+Parametros!$B$6*P2936+Parametros!$B$7*(1-L2936)*100</f>
        <v>84.061499999999995</v>
      </c>
      <c r="X2936" s="16">
        <f>INDEX('Tasa Referencia'!$B$2:$B$37,MATCH(B2936,'Tasa Referencia'!$A$2:$A$37,0))</f>
        <v>0.1027</v>
      </c>
      <c r="Y2936" s="16">
        <f>INDEX('Catalogo Proveedores'!$N$2:$N$101,MATCH(A2936,'Catalogo Proveedores'!$A$2:$A$101,0))</f>
        <v>2.7700000000000002E-2</v>
      </c>
      <c r="Z2936" s="14">
        <v>4.6299999999999996E-3</v>
      </c>
      <c r="AA2936" s="16">
        <f t="shared" si="227"/>
        <v>0.13503000000000001</v>
      </c>
      <c r="AB2936" s="25">
        <f t="shared" si="228"/>
        <v>1.061082322974638E-2</v>
      </c>
      <c r="AC2936" s="23">
        <f t="shared" si="229"/>
        <v>5.5404859307758583E-2</v>
      </c>
    </row>
    <row r="2937" spans="1:29" x14ac:dyDescent="0.3">
      <c r="A2937" s="4" t="s">
        <v>239</v>
      </c>
      <c r="B2937" s="18">
        <v>45505</v>
      </c>
      <c r="C2937" s="4" t="s">
        <v>281</v>
      </c>
      <c r="D2937" s="4">
        <v>8</v>
      </c>
      <c r="E2937" s="15">
        <v>181876.26</v>
      </c>
      <c r="F2937" s="19">
        <v>1.2116</v>
      </c>
      <c r="G2937" s="20">
        <v>0</v>
      </c>
      <c r="H2937" s="4">
        <v>81.5</v>
      </c>
      <c r="I2937" s="4">
        <v>4</v>
      </c>
      <c r="J2937" s="4">
        <v>1</v>
      </c>
      <c r="K2937" s="21">
        <v>0.78169999999999995</v>
      </c>
      <c r="L2937" s="21">
        <v>0.1028</v>
      </c>
      <c r="M2937" s="4">
        <v>3</v>
      </c>
      <c r="N2937" s="4">
        <v>1</v>
      </c>
      <c r="O2937" s="4">
        <v>6.7</v>
      </c>
      <c r="P2937" s="4">
        <v>78.400000000000006</v>
      </c>
      <c r="Q2937" s="15">
        <v>15074.7</v>
      </c>
      <c r="R2937" s="15">
        <v>6398.1</v>
      </c>
      <c r="S2937" s="15">
        <v>5972.29</v>
      </c>
      <c r="T2937" s="15">
        <v>185941.53</v>
      </c>
      <c r="U2937" s="22">
        <f t="shared" si="225"/>
        <v>197376.77000000002</v>
      </c>
      <c r="V2937" s="23">
        <f t="shared" si="226"/>
        <v>-6.1499117491396464E-2</v>
      </c>
      <c r="W2937" s="24">
        <f>Parametros!$B$4*H2937+Parametros!$B$5*K2937*100+Parametros!$B$6*P2937+Parametros!$B$7*(1-L2937)*100</f>
        <v>81.114000000000004</v>
      </c>
      <c r="X2937" s="16">
        <f>INDEX('Tasa Referencia'!$B$2:$B$37,MATCH(B2937,'Tasa Referencia'!$A$2:$A$37,0))</f>
        <v>0.1017</v>
      </c>
      <c r="Y2937" s="16">
        <f>INDEX('Catalogo Proveedores'!$N$2:$N$101,MATCH(A2937,'Catalogo Proveedores'!$A$2:$A$101,0))</f>
        <v>2.7700000000000002E-2</v>
      </c>
      <c r="Z2937" s="14">
        <v>4.7600000000000003E-3</v>
      </c>
      <c r="AA2937" s="16">
        <f t="shared" si="227"/>
        <v>0.13416</v>
      </c>
      <c r="AB2937" s="25">
        <f t="shared" si="228"/>
        <v>1.0546247810861109E-2</v>
      </c>
      <c r="AC2937" s="23">
        <f t="shared" si="229"/>
        <v>-7.204536530225758E-2</v>
      </c>
    </row>
    <row r="2938" spans="1:29" x14ac:dyDescent="0.3">
      <c r="A2938" s="4" t="s">
        <v>239</v>
      </c>
      <c r="B2938" s="18">
        <v>45536</v>
      </c>
      <c r="C2938" s="4" t="s">
        <v>281</v>
      </c>
      <c r="D2938" s="4">
        <v>9</v>
      </c>
      <c r="E2938" s="15">
        <v>166644</v>
      </c>
      <c r="F2938" s="19">
        <v>1.2116</v>
      </c>
      <c r="G2938" s="20">
        <v>0</v>
      </c>
      <c r="H2938" s="4">
        <v>80</v>
      </c>
      <c r="I2938" s="4">
        <v>4</v>
      </c>
      <c r="J2938" s="4">
        <v>1</v>
      </c>
      <c r="K2938" s="21">
        <v>0.87419999999999998</v>
      </c>
      <c r="L2938" s="21">
        <v>8.3299999999999999E-2</v>
      </c>
      <c r="M2938" s="4">
        <v>0</v>
      </c>
      <c r="N2938" s="4">
        <v>0</v>
      </c>
      <c r="O2938" s="4">
        <v>0</v>
      </c>
      <c r="P2938" s="4">
        <v>73.400000000000006</v>
      </c>
      <c r="Q2938" s="15">
        <v>0</v>
      </c>
      <c r="R2938" s="15">
        <v>5503.78</v>
      </c>
      <c r="S2938" s="15">
        <v>4496.12</v>
      </c>
      <c r="T2938" s="15">
        <v>183312.76</v>
      </c>
      <c r="U2938" s="22">
        <f t="shared" si="225"/>
        <v>167651.66</v>
      </c>
      <c r="V2938" s="23">
        <f t="shared" si="226"/>
        <v>8.5433769040409432E-2</v>
      </c>
      <c r="W2938" s="24">
        <f>Parametros!$B$4*H2938+Parametros!$B$5*K2938*100+Parametros!$B$6*P2938+Parametros!$B$7*(1-L2938)*100</f>
        <v>82.656500000000008</v>
      </c>
      <c r="X2938" s="16">
        <f>INDEX('Tasa Referencia'!$B$2:$B$37,MATCH(B2938,'Tasa Referencia'!$A$2:$A$37,0))</f>
        <v>9.7900000000000001E-2</v>
      </c>
      <c r="Y2938" s="16">
        <f>INDEX('Catalogo Proveedores'!$N$2:$N$101,MATCH(A2938,'Catalogo Proveedores'!$A$2:$A$101,0))</f>
        <v>2.7700000000000002E-2</v>
      </c>
      <c r="Z2938" s="14">
        <v>1.9000000000000001E-4</v>
      </c>
      <c r="AA2938" s="16">
        <f t="shared" si="227"/>
        <v>0.12578999999999999</v>
      </c>
      <c r="AB2938" s="25">
        <f t="shared" si="228"/>
        <v>9.922657262313006E-3</v>
      </c>
      <c r="AC2938" s="23">
        <f t="shared" si="229"/>
        <v>7.5511111778096426E-2</v>
      </c>
    </row>
    <row r="2939" spans="1:29" x14ac:dyDescent="0.3">
      <c r="A2939" s="4" t="s">
        <v>239</v>
      </c>
      <c r="B2939" s="18">
        <v>45566</v>
      </c>
      <c r="C2939" s="4" t="s">
        <v>281</v>
      </c>
      <c r="D2939" s="4">
        <v>10</v>
      </c>
      <c r="E2939" s="15">
        <v>172122.18</v>
      </c>
      <c r="F2939" s="19">
        <v>1.2116</v>
      </c>
      <c r="G2939" s="20">
        <v>0</v>
      </c>
      <c r="H2939" s="4">
        <v>82</v>
      </c>
      <c r="I2939" s="4">
        <v>4</v>
      </c>
      <c r="J2939" s="4">
        <v>0</v>
      </c>
      <c r="K2939" s="21">
        <v>0.90610000000000002</v>
      </c>
      <c r="L2939" s="21">
        <v>0.05</v>
      </c>
      <c r="M2939" s="4">
        <v>0</v>
      </c>
      <c r="N2939" s="4">
        <v>0</v>
      </c>
      <c r="O2939" s="4">
        <v>0</v>
      </c>
      <c r="P2939" s="4">
        <v>73</v>
      </c>
      <c r="Q2939" s="15">
        <v>0</v>
      </c>
      <c r="R2939" s="15">
        <v>3604.51</v>
      </c>
      <c r="S2939" s="15">
        <v>2579.42</v>
      </c>
      <c r="T2939" s="15">
        <v>187247.48</v>
      </c>
      <c r="U2939" s="22">
        <f t="shared" si="225"/>
        <v>173147.27</v>
      </c>
      <c r="V2939" s="23">
        <f t="shared" si="226"/>
        <v>7.5302535446672078E-2</v>
      </c>
      <c r="W2939" s="24">
        <f>Parametros!$B$4*H2939+Parametros!$B$5*K2939*100+Parametros!$B$6*P2939+Parametros!$B$7*(1-L2939)*100</f>
        <v>84.733000000000004</v>
      </c>
      <c r="X2939" s="16">
        <f>INDEX('Tasa Referencia'!$B$2:$B$37,MATCH(B2939,'Tasa Referencia'!$A$2:$A$37,0))</f>
        <v>9.5200000000000007E-2</v>
      </c>
      <c r="Y2939" s="16">
        <f>INDEX('Catalogo Proveedores'!$N$2:$N$101,MATCH(A2939,'Catalogo Proveedores'!$A$2:$A$101,0))</f>
        <v>2.7700000000000002E-2</v>
      </c>
      <c r="Z2939" s="14">
        <v>-1.2999999999999999E-3</v>
      </c>
      <c r="AA2939" s="16">
        <f t="shared" si="227"/>
        <v>0.12160000000000001</v>
      </c>
      <c r="AB2939" s="25">
        <f t="shared" si="228"/>
        <v>9.6088915561034494E-3</v>
      </c>
      <c r="AC2939" s="23">
        <f t="shared" si="229"/>
        <v>6.5693643890568629E-2</v>
      </c>
    </row>
    <row r="2940" spans="1:29" x14ac:dyDescent="0.3">
      <c r="A2940" s="4" t="s">
        <v>239</v>
      </c>
      <c r="B2940" s="18">
        <v>45597</v>
      </c>
      <c r="C2940" s="4" t="s">
        <v>281</v>
      </c>
      <c r="D2940" s="4">
        <v>11</v>
      </c>
      <c r="E2940" s="15">
        <v>162613.26999999999</v>
      </c>
      <c r="F2940" s="19">
        <v>1.2116</v>
      </c>
      <c r="G2940" s="20">
        <v>0</v>
      </c>
      <c r="H2940" s="4">
        <v>79.900000000000006</v>
      </c>
      <c r="I2940" s="4">
        <v>5</v>
      </c>
      <c r="J2940" s="4">
        <v>1</v>
      </c>
      <c r="K2940" s="21">
        <v>0.86</v>
      </c>
      <c r="L2940" s="21">
        <v>5.5199999999999999E-2</v>
      </c>
      <c r="M2940" s="4">
        <v>1</v>
      </c>
      <c r="N2940" s="4">
        <v>0</v>
      </c>
      <c r="O2940" s="4">
        <v>0</v>
      </c>
      <c r="P2940" s="4">
        <v>73.2</v>
      </c>
      <c r="Q2940" s="15">
        <v>281.61</v>
      </c>
      <c r="R2940" s="15">
        <v>2719.12</v>
      </c>
      <c r="S2940" s="15">
        <v>3016.73</v>
      </c>
      <c r="T2940" s="15">
        <v>173502.9</v>
      </c>
      <c r="U2940" s="22">
        <f t="shared" si="225"/>
        <v>162597.26999999996</v>
      </c>
      <c r="V2940" s="23">
        <f t="shared" si="226"/>
        <v>6.2855606448076862E-2</v>
      </c>
      <c r="W2940" s="24">
        <f>Parametros!$B$4*H2940+Parametros!$B$5*K2940*100+Parametros!$B$6*P2940+Parametros!$B$7*(1-L2940)*100</f>
        <v>82.576999999999998</v>
      </c>
      <c r="X2940" s="16">
        <f>INDEX('Tasa Referencia'!$B$2:$B$37,MATCH(B2940,'Tasa Referencia'!$A$2:$A$37,0))</f>
        <v>9.5600000000000004E-2</v>
      </c>
      <c r="Y2940" s="16">
        <f>INDEX('Catalogo Proveedores'!$N$2:$N$101,MATCH(A2940,'Catalogo Proveedores'!$A$2:$A$101,0))</f>
        <v>2.7700000000000002E-2</v>
      </c>
      <c r="Z2940" s="14">
        <v>-2.2200000000000002E-3</v>
      </c>
      <c r="AA2940" s="16">
        <f t="shared" si="227"/>
        <v>0.12108000000000001</v>
      </c>
      <c r="AB2940" s="25">
        <f t="shared" si="228"/>
        <v>9.5698767398197937E-3</v>
      </c>
      <c r="AC2940" s="23">
        <f t="shared" si="229"/>
        <v>5.3285729708257068E-2</v>
      </c>
    </row>
    <row r="2941" spans="1:29" x14ac:dyDescent="0.3">
      <c r="A2941" s="4" t="s">
        <v>239</v>
      </c>
      <c r="B2941" s="18">
        <v>45627</v>
      </c>
      <c r="C2941" s="4" t="s">
        <v>281</v>
      </c>
      <c r="D2941" s="4">
        <v>12</v>
      </c>
      <c r="E2941" s="15">
        <v>175960.04</v>
      </c>
      <c r="F2941" s="19">
        <v>1.2332000000000001</v>
      </c>
      <c r="G2941" s="20">
        <v>1.78E-2</v>
      </c>
      <c r="H2941" s="4">
        <v>83.5</v>
      </c>
      <c r="I2941" s="4">
        <v>4</v>
      </c>
      <c r="J2941" s="4">
        <v>1</v>
      </c>
      <c r="K2941" s="21">
        <v>0.75560000000000005</v>
      </c>
      <c r="L2941" s="21">
        <v>5.8799999999999998E-2</v>
      </c>
      <c r="M2941" s="4">
        <v>2</v>
      </c>
      <c r="N2941" s="4">
        <v>1</v>
      </c>
      <c r="O2941" s="4">
        <v>116.1</v>
      </c>
      <c r="P2941" s="4">
        <v>75.7</v>
      </c>
      <c r="Q2941" s="15">
        <v>110529.33</v>
      </c>
      <c r="R2941" s="15">
        <v>3820.51</v>
      </c>
      <c r="S2941" s="15">
        <v>3453.77</v>
      </c>
      <c r="T2941" s="15">
        <v>181792.4</v>
      </c>
      <c r="U2941" s="22">
        <f t="shared" si="225"/>
        <v>286856.11</v>
      </c>
      <c r="V2941" s="23">
        <f t="shared" si="226"/>
        <v>-0.57793235580805358</v>
      </c>
      <c r="W2941" s="24">
        <f>Parametros!$B$4*H2941+Parametros!$B$5*K2941*100+Parametros!$B$6*P2941+Parametros!$B$7*(1-L2941)*100</f>
        <v>81.150999999999996</v>
      </c>
      <c r="X2941" s="16">
        <f>INDEX('Tasa Referencia'!$B$2:$B$37,MATCH(B2941,'Tasa Referencia'!$A$2:$A$37,0))</f>
        <v>9.2399999999999996E-2</v>
      </c>
      <c r="Y2941" s="16">
        <f>INDEX('Catalogo Proveedores'!$N$2:$N$101,MATCH(A2941,'Catalogo Proveedores'!$A$2:$A$101,0))</f>
        <v>2.7700000000000002E-2</v>
      </c>
      <c r="Z2941" s="14">
        <v>-6.4000000000000005E-4</v>
      </c>
      <c r="AA2941" s="16">
        <f t="shared" si="227"/>
        <v>0.11946</v>
      </c>
      <c r="AB2941" s="25">
        <f t="shared" si="228"/>
        <v>9.448224151252349E-3</v>
      </c>
      <c r="AC2941" s="23">
        <f t="shared" si="229"/>
        <v>-0.58738057995930593</v>
      </c>
    </row>
    <row r="2942" spans="1:29" x14ac:dyDescent="0.3">
      <c r="A2942" s="4" t="s">
        <v>239</v>
      </c>
      <c r="B2942" s="18">
        <v>45658</v>
      </c>
      <c r="C2942" s="4" t="s">
        <v>282</v>
      </c>
      <c r="D2942" s="4">
        <v>1</v>
      </c>
      <c r="E2942" s="15">
        <v>206036.99</v>
      </c>
      <c r="F2942" s="19">
        <v>1.2332000000000001</v>
      </c>
      <c r="G2942" s="20">
        <v>0</v>
      </c>
      <c r="H2942" s="4">
        <v>78.3</v>
      </c>
      <c r="I2942" s="4">
        <v>4</v>
      </c>
      <c r="J2942" s="4">
        <v>1</v>
      </c>
      <c r="K2942" s="21">
        <v>0.64880000000000004</v>
      </c>
      <c r="L2942" s="21">
        <v>0.1147</v>
      </c>
      <c r="M2942" s="4">
        <v>2</v>
      </c>
      <c r="N2942" s="4">
        <v>3</v>
      </c>
      <c r="O2942" s="4">
        <v>41</v>
      </c>
      <c r="P2942" s="4">
        <v>67.7</v>
      </c>
      <c r="Q2942" s="15">
        <v>37331.449999999997</v>
      </c>
      <c r="R2942" s="15">
        <v>11948.56</v>
      </c>
      <c r="S2942" s="15">
        <v>7500.53</v>
      </c>
      <c r="T2942" s="15">
        <v>202568.76</v>
      </c>
      <c r="U2942" s="22">
        <f t="shared" si="225"/>
        <v>247816.47</v>
      </c>
      <c r="V2942" s="23">
        <f t="shared" si="226"/>
        <v>-0.22336963508094729</v>
      </c>
      <c r="W2942" s="24">
        <f>Parametros!$B$4*H2942+Parametros!$B$5*K2942*100+Parametros!$B$6*P2942+Parametros!$B$7*(1-L2942)*100</f>
        <v>73.688500000000005</v>
      </c>
      <c r="X2942" s="16">
        <f>INDEX('Tasa Referencia'!$B$2:$B$37,MATCH(B2942,'Tasa Referencia'!$A$2:$A$37,0))</f>
        <v>8.8900000000000007E-2</v>
      </c>
      <c r="Y2942" s="16">
        <f>INDEX('Catalogo Proveedores'!$N$2:$N$101,MATCH(A2942,'Catalogo Proveedores'!$A$2:$A$101,0))</f>
        <v>2.7700000000000002E-2</v>
      </c>
      <c r="Z2942" s="14">
        <v>2.0500000000000002E-3</v>
      </c>
      <c r="AA2942" s="16">
        <f t="shared" si="227"/>
        <v>0.11865000000000001</v>
      </c>
      <c r="AB2942" s="25">
        <f t="shared" si="228"/>
        <v>9.3873373287511885E-3</v>
      </c>
      <c r="AC2942" s="23">
        <f t="shared" si="229"/>
        <v>-0.23275697240969848</v>
      </c>
    </row>
    <row r="2943" spans="1:29" x14ac:dyDescent="0.3">
      <c r="A2943" s="4" t="s">
        <v>239</v>
      </c>
      <c r="B2943" s="18">
        <v>45689</v>
      </c>
      <c r="C2943" s="4" t="s">
        <v>282</v>
      </c>
      <c r="D2943" s="4">
        <v>2</v>
      </c>
      <c r="E2943" s="15">
        <v>210162.05</v>
      </c>
      <c r="F2943" s="19">
        <v>1.2332000000000001</v>
      </c>
      <c r="G2943" s="20">
        <v>0</v>
      </c>
      <c r="H2943" s="4">
        <v>76</v>
      </c>
      <c r="I2943" s="4">
        <v>4</v>
      </c>
      <c r="J2943" s="4">
        <v>0</v>
      </c>
      <c r="K2943" s="21">
        <v>0.88339999999999996</v>
      </c>
      <c r="L2943" s="21">
        <v>0.1069</v>
      </c>
      <c r="M2943" s="4">
        <v>1</v>
      </c>
      <c r="N2943" s="4">
        <v>0</v>
      </c>
      <c r="O2943" s="4">
        <v>0</v>
      </c>
      <c r="P2943" s="4">
        <v>77</v>
      </c>
      <c r="Q2943" s="15">
        <v>3134.25</v>
      </c>
      <c r="R2943" s="15">
        <v>9336.56</v>
      </c>
      <c r="S2943" s="15">
        <v>6742.72</v>
      </c>
      <c r="T2943" s="15">
        <v>238454.69</v>
      </c>
      <c r="U2943" s="22">
        <f t="shared" si="225"/>
        <v>215890.13999999998</v>
      </c>
      <c r="V2943" s="23">
        <f t="shared" si="226"/>
        <v>9.462824992035182E-2</v>
      </c>
      <c r="W2943" s="24">
        <f>Parametros!$B$4*H2943+Parametros!$B$5*K2943*100+Parametros!$B$6*P2943+Parametros!$B$7*(1-L2943)*100</f>
        <v>81.898499999999999</v>
      </c>
      <c r="X2943" s="16">
        <f>INDEX('Tasa Referencia'!$B$2:$B$37,MATCH(B2943,'Tasa Referencia'!$A$2:$A$37,0))</f>
        <v>8.8300000000000003E-2</v>
      </c>
      <c r="Y2943" s="16">
        <f>INDEX('Catalogo Proveedores'!$N$2:$N$101,MATCH(A2943,'Catalogo Proveedores'!$A$2:$A$101,0))</f>
        <v>2.7700000000000002E-2</v>
      </c>
      <c r="Z2943" s="14">
        <v>-4.6000000000000001E-4</v>
      </c>
      <c r="AA2943" s="16">
        <f t="shared" si="227"/>
        <v>0.11554</v>
      </c>
      <c r="AB2943" s="25">
        <f t="shared" si="228"/>
        <v>9.1531859116897873E-3</v>
      </c>
      <c r="AC2943" s="23">
        <f t="shared" si="229"/>
        <v>8.5475064008662033E-2</v>
      </c>
    </row>
    <row r="2944" spans="1:29" x14ac:dyDescent="0.3">
      <c r="A2944" s="4" t="s">
        <v>239</v>
      </c>
      <c r="B2944" s="18">
        <v>45717</v>
      </c>
      <c r="C2944" s="4" t="s">
        <v>282</v>
      </c>
      <c r="D2944" s="4">
        <v>3</v>
      </c>
      <c r="E2944" s="15">
        <v>208403.07</v>
      </c>
      <c r="F2944" s="19">
        <v>1.2656000000000001</v>
      </c>
      <c r="G2944" s="20">
        <v>2.63E-2</v>
      </c>
      <c r="H2944" s="4">
        <v>76.7</v>
      </c>
      <c r="I2944" s="4">
        <v>5</v>
      </c>
      <c r="J2944" s="4">
        <v>1</v>
      </c>
      <c r="K2944" s="21">
        <v>0.81769999999999998</v>
      </c>
      <c r="L2944" s="21">
        <v>0.12139999999999999</v>
      </c>
      <c r="M2944" s="4">
        <v>1</v>
      </c>
      <c r="N2944" s="4">
        <v>2</v>
      </c>
      <c r="O2944" s="4">
        <v>80.2</v>
      </c>
      <c r="P2944" s="4">
        <v>75.7</v>
      </c>
      <c r="Q2944" s="15">
        <v>52827.97</v>
      </c>
      <c r="R2944" s="15">
        <v>14683</v>
      </c>
      <c r="S2944" s="15">
        <v>8008.18</v>
      </c>
      <c r="T2944" s="15">
        <v>215726.87</v>
      </c>
      <c r="U2944" s="22">
        <f t="shared" si="225"/>
        <v>267905.86000000004</v>
      </c>
      <c r="V2944" s="23">
        <f t="shared" si="226"/>
        <v>-0.24187524715859479</v>
      </c>
      <c r="W2944" s="24">
        <f>Parametros!$B$4*H2944+Parametros!$B$5*K2944*100+Parametros!$B$6*P2944+Parametros!$B$7*(1-L2944)*100</f>
        <v>79.694999999999993</v>
      </c>
      <c r="X2944" s="16">
        <f>INDEX('Tasa Referencia'!$B$2:$B$37,MATCH(B2944,'Tasa Referencia'!$A$2:$A$37,0))</f>
        <v>8.6800000000000002E-2</v>
      </c>
      <c r="Y2944" s="16">
        <f>INDEX('Catalogo Proveedores'!$N$2:$N$101,MATCH(A2944,'Catalogo Proveedores'!$A$2:$A$101,0))</f>
        <v>2.7700000000000002E-2</v>
      </c>
      <c r="Z2944" s="14">
        <v>7.0400000000000003E-3</v>
      </c>
      <c r="AA2944" s="16">
        <f t="shared" si="227"/>
        <v>0.12154000000000001</v>
      </c>
      <c r="AB2944" s="25">
        <f t="shared" si="228"/>
        <v>9.6043906928433564E-3</v>
      </c>
      <c r="AC2944" s="23">
        <f t="shared" si="229"/>
        <v>-0.25147963785143812</v>
      </c>
    </row>
    <row r="2945" spans="1:29" x14ac:dyDescent="0.3">
      <c r="A2945" s="4" t="s">
        <v>239</v>
      </c>
      <c r="B2945" s="18">
        <v>45748</v>
      </c>
      <c r="C2945" s="4" t="s">
        <v>282</v>
      </c>
      <c r="D2945" s="4">
        <v>4</v>
      </c>
      <c r="E2945" s="15">
        <v>224907.73</v>
      </c>
      <c r="F2945" s="19">
        <v>1.2656000000000001</v>
      </c>
      <c r="G2945" s="20">
        <v>0</v>
      </c>
      <c r="H2945" s="4">
        <v>79.7</v>
      </c>
      <c r="I2945" s="4">
        <v>4</v>
      </c>
      <c r="J2945" s="4">
        <v>0</v>
      </c>
      <c r="K2945" s="21">
        <v>0.91679999999999995</v>
      </c>
      <c r="L2945" s="21">
        <v>0.1133</v>
      </c>
      <c r="M2945" s="4">
        <v>1</v>
      </c>
      <c r="N2945" s="4">
        <v>0</v>
      </c>
      <c r="O2945" s="4">
        <v>0</v>
      </c>
      <c r="P2945" s="4">
        <v>77.5</v>
      </c>
      <c r="Q2945" s="15">
        <v>9204.49</v>
      </c>
      <c r="R2945" s="15">
        <v>13711.4</v>
      </c>
      <c r="S2945" s="15">
        <v>7643.67</v>
      </c>
      <c r="T2945" s="15">
        <v>263453.15999999997</v>
      </c>
      <c r="U2945" s="22">
        <f t="shared" si="225"/>
        <v>240179.94999999998</v>
      </c>
      <c r="V2945" s="23">
        <f t="shared" si="226"/>
        <v>8.8339080844579712E-2</v>
      </c>
      <c r="W2945" s="24">
        <f>Parametros!$B$4*H2945+Parametros!$B$5*K2945*100+Parametros!$B$6*P2945+Parametros!$B$7*(1-L2945)*100</f>
        <v>84.1995</v>
      </c>
      <c r="X2945" s="16">
        <f>INDEX('Tasa Referencia'!$B$2:$B$37,MATCH(B2945,'Tasa Referencia'!$A$2:$A$37,0))</f>
        <v>8.4000000000000005E-2</v>
      </c>
      <c r="Y2945" s="16">
        <f>INDEX('Catalogo Proveedores'!$N$2:$N$101,MATCH(A2945,'Catalogo Proveedores'!$A$2:$A$101,0))</f>
        <v>2.7700000000000002E-2</v>
      </c>
      <c r="Z2945" s="14">
        <v>4.0000000000000001E-3</v>
      </c>
      <c r="AA2945" s="16">
        <f t="shared" si="227"/>
        <v>0.11570000000000001</v>
      </c>
      <c r="AB2945" s="25">
        <f t="shared" si="228"/>
        <v>9.1652468789023001E-3</v>
      </c>
      <c r="AC2945" s="23">
        <f t="shared" si="229"/>
        <v>7.9173833965677412E-2</v>
      </c>
    </row>
    <row r="2946" spans="1:29" x14ac:dyDescent="0.3">
      <c r="A2946" s="4" t="s">
        <v>239</v>
      </c>
      <c r="B2946" s="18">
        <v>45778</v>
      </c>
      <c r="C2946" s="4" t="s">
        <v>282</v>
      </c>
      <c r="D2946" s="4">
        <v>5</v>
      </c>
      <c r="E2946" s="15">
        <v>220551.47</v>
      </c>
      <c r="F2946" s="19">
        <v>1.2656000000000001</v>
      </c>
      <c r="G2946" s="20">
        <v>0</v>
      </c>
      <c r="H2946" s="4">
        <v>81</v>
      </c>
      <c r="I2946" s="4">
        <v>4</v>
      </c>
      <c r="J2946" s="4">
        <v>1</v>
      </c>
      <c r="K2946" s="21">
        <v>0.74060000000000004</v>
      </c>
      <c r="L2946" s="21">
        <v>4.3200000000000002E-2</v>
      </c>
      <c r="M2946" s="4">
        <v>2</v>
      </c>
      <c r="N2946" s="4">
        <v>0</v>
      </c>
      <c r="O2946" s="4">
        <v>0</v>
      </c>
      <c r="P2946" s="4">
        <v>73.900000000000006</v>
      </c>
      <c r="Q2946" s="15">
        <v>4550.34</v>
      </c>
      <c r="R2946" s="15">
        <v>3389.12</v>
      </c>
      <c r="S2946" s="15">
        <v>3300.54</v>
      </c>
      <c r="T2946" s="15">
        <v>225586.84</v>
      </c>
      <c r="U2946" s="22">
        <f t="shared" ref="U2946:U3009" si="230">E2946+Q2946+R2946-S2946</f>
        <v>225190.38999999998</v>
      </c>
      <c r="V2946" s="23">
        <f t="shared" ref="V2946:V3009" si="231">IF(T2946=0,0,(T2946-U2946)/T2946)</f>
        <v>1.7574163457407873E-3</v>
      </c>
      <c r="W2946" s="24">
        <f>Parametros!$B$4*H2946+Parametros!$B$5*K2946*100+Parametros!$B$6*P2946+Parametros!$B$7*(1-L2946)*100</f>
        <v>79.7</v>
      </c>
      <c r="X2946" s="16">
        <f>INDEX('Tasa Referencia'!$B$2:$B$37,MATCH(B2946,'Tasa Referencia'!$A$2:$A$37,0))</f>
        <v>8.1699999999999995E-2</v>
      </c>
      <c r="Y2946" s="16">
        <f>INDEX('Catalogo Proveedores'!$N$2:$N$101,MATCH(A2946,'Catalogo Proveedores'!$A$2:$A$101,0))</f>
        <v>2.7700000000000002E-2</v>
      </c>
      <c r="Z2946" s="14">
        <v>4.0400000000000002E-3</v>
      </c>
      <c r="AA2946" s="16">
        <f t="shared" ref="AA2946:AA3009" si="232">X2946+Y2946+Z2946</f>
        <v>0.11344</v>
      </c>
      <c r="AB2946" s="25">
        <f t="shared" ref="AB2946:AB3009" si="233">(1+AA2946)^(1/12)-1</f>
        <v>8.9947385543556191E-3</v>
      </c>
      <c r="AC2946" s="23">
        <f t="shared" ref="AC2946:AC3009" si="234">V2946-AB2946</f>
        <v>-7.237322208614832E-3</v>
      </c>
    </row>
    <row r="2947" spans="1:29" x14ac:dyDescent="0.3">
      <c r="A2947" s="4" t="s">
        <v>239</v>
      </c>
      <c r="B2947" s="18">
        <v>45809</v>
      </c>
      <c r="C2947" s="4" t="s">
        <v>282</v>
      </c>
      <c r="D2947" s="4">
        <v>6</v>
      </c>
      <c r="E2947" s="15">
        <v>224341.16</v>
      </c>
      <c r="F2947" s="19">
        <v>1.2656000000000001</v>
      </c>
      <c r="G2947" s="20">
        <v>0</v>
      </c>
      <c r="H2947" s="4">
        <v>81.900000000000006</v>
      </c>
      <c r="I2947" s="4">
        <v>4</v>
      </c>
      <c r="J2947" s="4">
        <v>1</v>
      </c>
      <c r="K2947" s="21">
        <v>0.86829999999999996</v>
      </c>
      <c r="L2947" s="21">
        <v>9.7299999999999998E-2</v>
      </c>
      <c r="M2947" s="4">
        <v>2</v>
      </c>
      <c r="N2947" s="4">
        <v>0</v>
      </c>
      <c r="O2947" s="4">
        <v>0</v>
      </c>
      <c r="P2947" s="4">
        <v>71.8</v>
      </c>
      <c r="Q2947" s="15">
        <v>8065.47</v>
      </c>
      <c r="R2947" s="15">
        <v>7214.58</v>
      </c>
      <c r="S2947" s="15">
        <v>6997.81</v>
      </c>
      <c r="T2947" s="15">
        <v>239675.9</v>
      </c>
      <c r="U2947" s="22">
        <f t="shared" si="230"/>
        <v>232623.4</v>
      </c>
      <c r="V2947" s="23">
        <f t="shared" si="231"/>
        <v>2.9425152883539814E-2</v>
      </c>
      <c r="W2947" s="24">
        <f>Parametros!$B$4*H2947+Parametros!$B$5*K2947*100+Parametros!$B$6*P2947+Parametros!$B$7*(1-L2947)*100</f>
        <v>82.614499999999992</v>
      </c>
      <c r="X2947" s="16">
        <f>INDEX('Tasa Referencia'!$B$2:$B$37,MATCH(B2947,'Tasa Referencia'!$A$2:$A$37,0))</f>
        <v>8.1600000000000006E-2</v>
      </c>
      <c r="Y2947" s="16">
        <f>INDEX('Catalogo Proveedores'!$N$2:$N$101,MATCH(A2947,'Catalogo Proveedores'!$A$2:$A$101,0))</f>
        <v>2.7700000000000002E-2</v>
      </c>
      <c r="Z2947" s="14">
        <v>1.6299999999999999E-3</v>
      </c>
      <c r="AA2947" s="16">
        <f t="shared" si="232"/>
        <v>0.11093000000000001</v>
      </c>
      <c r="AB2947" s="25">
        <f t="shared" si="233"/>
        <v>8.8049964599801189E-3</v>
      </c>
      <c r="AC2947" s="23">
        <f t="shared" si="234"/>
        <v>2.0620156423559695E-2</v>
      </c>
    </row>
    <row r="2948" spans="1:29" x14ac:dyDescent="0.3">
      <c r="A2948" s="4" t="s">
        <v>239</v>
      </c>
      <c r="B2948" s="18">
        <v>45839</v>
      </c>
      <c r="C2948" s="4" t="s">
        <v>282</v>
      </c>
      <c r="D2948" s="4">
        <v>7</v>
      </c>
      <c r="E2948" s="15">
        <v>219403.64</v>
      </c>
      <c r="F2948" s="19">
        <v>1.2656000000000001</v>
      </c>
      <c r="G2948" s="20">
        <v>0</v>
      </c>
      <c r="H2948" s="4">
        <v>84.3</v>
      </c>
      <c r="I2948" s="4">
        <v>4</v>
      </c>
      <c r="J2948" s="4">
        <v>0</v>
      </c>
      <c r="K2948" s="21">
        <v>0.93779999999999997</v>
      </c>
      <c r="L2948" s="21">
        <v>5.6000000000000001E-2</v>
      </c>
      <c r="M2948" s="4">
        <v>2</v>
      </c>
      <c r="N2948" s="4">
        <v>0</v>
      </c>
      <c r="O2948" s="4">
        <v>0</v>
      </c>
      <c r="P2948" s="4">
        <v>71.2</v>
      </c>
      <c r="Q2948" s="15">
        <v>6204.55</v>
      </c>
      <c r="R2948" s="15">
        <v>4691.3500000000004</v>
      </c>
      <c r="S2948" s="15">
        <v>3689.02</v>
      </c>
      <c r="T2948" s="15">
        <v>237223.37</v>
      </c>
      <c r="U2948" s="22">
        <f t="shared" si="230"/>
        <v>226610.52000000002</v>
      </c>
      <c r="V2948" s="23">
        <f t="shared" si="231"/>
        <v>4.4737792908008923E-2</v>
      </c>
      <c r="W2948" s="24">
        <f>Parametros!$B$4*H2948+Parametros!$B$5*K2948*100+Parametros!$B$6*P2948+Parametros!$B$7*(1-L2948)*100</f>
        <v>86.038999999999987</v>
      </c>
      <c r="X2948" s="16">
        <f>INDEX('Tasa Referencia'!$B$2:$B$37,MATCH(B2948,'Tasa Referencia'!$A$2:$A$37,0))</f>
        <v>8.0699999999999994E-2</v>
      </c>
      <c r="Y2948" s="16">
        <f>INDEX('Catalogo Proveedores'!$N$2:$N$101,MATCH(A2948,'Catalogo Proveedores'!$A$2:$A$101,0))</f>
        <v>2.7700000000000002E-2</v>
      </c>
      <c r="Z2948" s="14">
        <v>-3.63E-3</v>
      </c>
      <c r="AA2948" s="16">
        <f t="shared" si="232"/>
        <v>0.10477</v>
      </c>
      <c r="AB2948" s="25">
        <f t="shared" si="233"/>
        <v>8.3376636916283609E-3</v>
      </c>
      <c r="AC2948" s="23">
        <f t="shared" si="234"/>
        <v>3.6400129216380563E-2</v>
      </c>
    </row>
    <row r="2949" spans="1:29" x14ac:dyDescent="0.3">
      <c r="A2949" s="4" t="s">
        <v>239</v>
      </c>
      <c r="B2949" s="18">
        <v>45870</v>
      </c>
      <c r="C2949" s="4" t="s">
        <v>282</v>
      </c>
      <c r="D2949" s="4">
        <v>8</v>
      </c>
      <c r="E2949" s="15">
        <v>221928.3</v>
      </c>
      <c r="F2949" s="19">
        <v>1.2656000000000001</v>
      </c>
      <c r="G2949" s="20">
        <v>0</v>
      </c>
      <c r="H2949" s="4">
        <v>88.9</v>
      </c>
      <c r="I2949" s="4">
        <v>4</v>
      </c>
      <c r="J2949" s="4">
        <v>1</v>
      </c>
      <c r="K2949" s="21">
        <v>0.86050000000000004</v>
      </c>
      <c r="L2949" s="21">
        <v>6.3200000000000006E-2</v>
      </c>
      <c r="M2949" s="4">
        <v>1</v>
      </c>
      <c r="N2949" s="4">
        <v>0</v>
      </c>
      <c r="O2949" s="4">
        <v>0</v>
      </c>
      <c r="P2949" s="4">
        <v>68.2</v>
      </c>
      <c r="Q2949" s="15">
        <v>2582.8000000000002</v>
      </c>
      <c r="R2949" s="15">
        <v>7940.15</v>
      </c>
      <c r="S2949" s="15">
        <v>4649.5600000000004</v>
      </c>
      <c r="T2949" s="15">
        <v>256744.28</v>
      </c>
      <c r="U2949" s="22">
        <f t="shared" si="230"/>
        <v>227801.68999999997</v>
      </c>
      <c r="V2949" s="23">
        <f t="shared" si="231"/>
        <v>0.11272924950849937</v>
      </c>
      <c r="W2949" s="24">
        <f>Parametros!$B$4*H2949+Parametros!$B$5*K2949*100+Parametros!$B$6*P2949+Parametros!$B$7*(1-L2949)*100</f>
        <v>84.621999999999986</v>
      </c>
      <c r="X2949" s="16">
        <f>INDEX('Tasa Referencia'!$B$2:$B$37,MATCH(B2949,'Tasa Referencia'!$A$2:$A$37,0))</f>
        <v>7.7399999999999997E-2</v>
      </c>
      <c r="Y2949" s="16">
        <f>INDEX('Catalogo Proveedores'!$N$2:$N$101,MATCH(A2949,'Catalogo Proveedores'!$A$2:$A$101,0))</f>
        <v>2.7700000000000002E-2</v>
      </c>
      <c r="Z2949" s="14">
        <v>-8.9999999999999998E-4</v>
      </c>
      <c r="AA2949" s="16">
        <f t="shared" si="232"/>
        <v>0.1042</v>
      </c>
      <c r="AB2949" s="25">
        <f t="shared" si="233"/>
        <v>8.2942995805872499E-3</v>
      </c>
      <c r="AC2949" s="23">
        <f t="shared" si="234"/>
        <v>0.10443494992791212</v>
      </c>
    </row>
    <row r="2950" spans="1:29" x14ac:dyDescent="0.3">
      <c r="A2950" s="4" t="s">
        <v>239</v>
      </c>
      <c r="B2950" s="18">
        <v>45901</v>
      </c>
      <c r="C2950" s="4" t="s">
        <v>282</v>
      </c>
      <c r="D2950" s="4">
        <v>9</v>
      </c>
      <c r="E2950" s="15">
        <v>208516.06</v>
      </c>
      <c r="F2950" s="19">
        <v>1.2656000000000001</v>
      </c>
      <c r="G2950" s="20">
        <v>0</v>
      </c>
      <c r="H2950" s="4">
        <v>88</v>
      </c>
      <c r="I2950" s="4">
        <v>4</v>
      </c>
      <c r="J2950" s="4">
        <v>0</v>
      </c>
      <c r="K2950" s="21">
        <v>0.89439999999999997</v>
      </c>
      <c r="L2950" s="21">
        <v>3.9699999999999999E-2</v>
      </c>
      <c r="M2950" s="4">
        <v>0</v>
      </c>
      <c r="N2950" s="4">
        <v>1</v>
      </c>
      <c r="O2950" s="4">
        <v>11.8</v>
      </c>
      <c r="P2950" s="4">
        <v>75.099999999999994</v>
      </c>
      <c r="Q2950" s="15">
        <v>8234.81</v>
      </c>
      <c r="R2950" s="15">
        <v>4157.6099999999997</v>
      </c>
      <c r="S2950" s="15">
        <v>2481.8200000000002</v>
      </c>
      <c r="T2950" s="15">
        <v>222151.99</v>
      </c>
      <c r="U2950" s="22">
        <f t="shared" si="230"/>
        <v>218426.65999999997</v>
      </c>
      <c r="V2950" s="23">
        <f t="shared" si="231"/>
        <v>1.6769284848630061E-2</v>
      </c>
      <c r="W2950" s="24">
        <f>Parametros!$B$4*H2950+Parametros!$B$5*K2950*100+Parametros!$B$6*P2950+Parametros!$B$7*(1-L2950)*100</f>
        <v>87.0565</v>
      </c>
      <c r="X2950" s="16">
        <f>INDEX('Tasa Referencia'!$B$2:$B$37,MATCH(B2950,'Tasa Referencia'!$A$2:$A$37,0))</f>
        <v>7.4899999999999994E-2</v>
      </c>
      <c r="Y2950" s="16">
        <f>INDEX('Catalogo Proveedores'!$N$2:$N$101,MATCH(A2950,'Catalogo Proveedores'!$A$2:$A$101,0))</f>
        <v>2.7700000000000002E-2</v>
      </c>
      <c r="Z2950" s="14">
        <v>3.2699999999999999E-3</v>
      </c>
      <c r="AA2950" s="16">
        <f t="shared" si="232"/>
        <v>0.10586999999999999</v>
      </c>
      <c r="AB2950" s="25">
        <f t="shared" si="233"/>
        <v>8.4212908701770672E-3</v>
      </c>
      <c r="AC2950" s="23">
        <f t="shared" si="234"/>
        <v>8.3479939784529937E-3</v>
      </c>
    </row>
    <row r="2951" spans="1:29" x14ac:dyDescent="0.3">
      <c r="A2951" s="4" t="s">
        <v>239</v>
      </c>
      <c r="B2951" s="18">
        <v>45931</v>
      </c>
      <c r="C2951" s="4" t="s">
        <v>282</v>
      </c>
      <c r="D2951" s="4">
        <v>10</v>
      </c>
      <c r="E2951" s="15">
        <v>207271.69</v>
      </c>
      <c r="F2951" s="19">
        <v>1.2656000000000001</v>
      </c>
      <c r="G2951" s="20">
        <v>0</v>
      </c>
      <c r="H2951" s="4">
        <v>86.9</v>
      </c>
      <c r="I2951" s="4">
        <v>4</v>
      </c>
      <c r="J2951" s="4">
        <v>0</v>
      </c>
      <c r="K2951" s="21">
        <v>0.87660000000000005</v>
      </c>
      <c r="L2951" s="21">
        <v>7.2700000000000001E-2</v>
      </c>
      <c r="M2951" s="4">
        <v>0</v>
      </c>
      <c r="N2951" s="4">
        <v>0</v>
      </c>
      <c r="O2951" s="4">
        <v>0</v>
      </c>
      <c r="P2951" s="4">
        <v>77.7</v>
      </c>
      <c r="Q2951" s="15">
        <v>0</v>
      </c>
      <c r="R2951" s="15">
        <v>9242.66</v>
      </c>
      <c r="S2951" s="15">
        <v>4517.57</v>
      </c>
      <c r="T2951" s="15">
        <v>227224.99</v>
      </c>
      <c r="U2951" s="22">
        <f t="shared" si="230"/>
        <v>211996.78</v>
      </c>
      <c r="V2951" s="23">
        <f t="shared" si="231"/>
        <v>6.7018200770962696E-2</v>
      </c>
      <c r="W2951" s="24">
        <f>Parametros!$B$4*H2951+Parametros!$B$5*K2951*100+Parametros!$B$6*P2951+Parametros!$B$7*(1-L2951)*100</f>
        <v>86.162499999999994</v>
      </c>
      <c r="X2951" s="16">
        <f>INDEX('Tasa Referencia'!$B$2:$B$37,MATCH(B2951,'Tasa Referencia'!$A$2:$A$37,0))</f>
        <v>7.4300000000000005E-2</v>
      </c>
      <c r="Y2951" s="16">
        <f>INDEX('Catalogo Proveedores'!$N$2:$N$101,MATCH(A2951,'Catalogo Proveedores'!$A$2:$A$101,0))</f>
        <v>2.7700000000000002E-2</v>
      </c>
      <c r="Z2951" s="14">
        <v>2.5999999999999998E-4</v>
      </c>
      <c r="AA2951" s="16">
        <f t="shared" si="232"/>
        <v>0.10226</v>
      </c>
      <c r="AB2951" s="25">
        <f t="shared" si="233"/>
        <v>8.146555522233534E-3</v>
      </c>
      <c r="AC2951" s="23">
        <f t="shared" si="234"/>
        <v>5.8871645248729162E-2</v>
      </c>
    </row>
    <row r="2952" spans="1:29" x14ac:dyDescent="0.3">
      <c r="A2952" s="4" t="s">
        <v>239</v>
      </c>
      <c r="B2952" s="18">
        <v>45962</v>
      </c>
      <c r="C2952" s="4" t="s">
        <v>282</v>
      </c>
      <c r="D2952" s="4">
        <v>11</v>
      </c>
      <c r="E2952" s="15">
        <v>194010.52</v>
      </c>
      <c r="F2952" s="19">
        <v>1.2656000000000001</v>
      </c>
      <c r="G2952" s="20">
        <v>0</v>
      </c>
      <c r="H2952" s="4">
        <v>87.2</v>
      </c>
      <c r="I2952" s="4">
        <v>4</v>
      </c>
      <c r="J2952" s="4">
        <v>0</v>
      </c>
      <c r="K2952" s="21">
        <v>0.88319999999999999</v>
      </c>
      <c r="L2952" s="21">
        <v>5.3199999999999997E-2</v>
      </c>
      <c r="M2952" s="4">
        <v>1</v>
      </c>
      <c r="N2952" s="4">
        <v>0</v>
      </c>
      <c r="O2952" s="4">
        <v>0</v>
      </c>
      <c r="P2952" s="4">
        <v>73.2</v>
      </c>
      <c r="Q2952" s="15">
        <v>753.82</v>
      </c>
      <c r="R2952" s="15">
        <v>6297.04</v>
      </c>
      <c r="S2952" s="15">
        <v>3096.98</v>
      </c>
      <c r="T2952" s="15">
        <v>216425.62</v>
      </c>
      <c r="U2952" s="22">
        <f t="shared" si="230"/>
        <v>197964.4</v>
      </c>
      <c r="V2952" s="23">
        <f t="shared" si="231"/>
        <v>8.5300529576858797E-2</v>
      </c>
      <c r="W2952" s="24">
        <f>Parametros!$B$4*H2952+Parametros!$B$5*K2952*100+Parametros!$B$6*P2952+Parametros!$B$7*(1-L2952)*100</f>
        <v>85.858000000000004</v>
      </c>
      <c r="X2952" s="16">
        <f>INDEX('Tasa Referencia'!$B$2:$B$37,MATCH(B2952,'Tasa Referencia'!$A$2:$A$37,0))</f>
        <v>7.2800000000000004E-2</v>
      </c>
      <c r="Y2952" s="16">
        <f>INDEX('Catalogo Proveedores'!$N$2:$N$101,MATCH(A2952,'Catalogo Proveedores'!$A$2:$A$101,0))</f>
        <v>2.7700000000000002E-2</v>
      </c>
      <c r="Z2952" s="14">
        <v>-6.8000000000000005E-4</v>
      </c>
      <c r="AA2952" s="16">
        <f t="shared" si="232"/>
        <v>9.9820000000000006E-2</v>
      </c>
      <c r="AB2952" s="25">
        <f t="shared" si="233"/>
        <v>7.9603942959982632E-3</v>
      </c>
      <c r="AC2952" s="23">
        <f t="shared" si="234"/>
        <v>7.7340135280860534E-2</v>
      </c>
    </row>
    <row r="2953" spans="1:29" x14ac:dyDescent="0.3">
      <c r="A2953" s="4" t="s">
        <v>239</v>
      </c>
      <c r="B2953" s="18">
        <v>45992</v>
      </c>
      <c r="C2953" s="4" t="s">
        <v>282</v>
      </c>
      <c r="D2953" s="4">
        <v>12</v>
      </c>
      <c r="E2953" s="15">
        <v>210194.08</v>
      </c>
      <c r="F2953" s="19">
        <v>1.2656000000000001</v>
      </c>
      <c r="G2953" s="20">
        <v>0</v>
      </c>
      <c r="H2953" s="4">
        <v>82.8</v>
      </c>
      <c r="I2953" s="4">
        <v>4</v>
      </c>
      <c r="J2953" s="4">
        <v>1</v>
      </c>
      <c r="K2953" s="21">
        <v>0.81069999999999998</v>
      </c>
      <c r="L2953" s="21">
        <v>8.2500000000000004E-2</v>
      </c>
      <c r="M2953" s="4">
        <v>1</v>
      </c>
      <c r="N2953" s="4">
        <v>0</v>
      </c>
      <c r="O2953" s="4">
        <v>0</v>
      </c>
      <c r="P2953" s="4">
        <v>67.599999999999994</v>
      </c>
      <c r="Q2953" s="15">
        <v>577.49</v>
      </c>
      <c r="R2953" s="15">
        <v>8907.6299999999992</v>
      </c>
      <c r="S2953" s="15">
        <v>5623.55</v>
      </c>
      <c r="T2953" s="15">
        <v>213718.72</v>
      </c>
      <c r="U2953" s="22">
        <f t="shared" si="230"/>
        <v>214055.65</v>
      </c>
      <c r="V2953" s="23">
        <f t="shared" si="231"/>
        <v>-1.5765114071429635E-3</v>
      </c>
      <c r="W2953" s="24">
        <f>Parametros!$B$4*H2953+Parametros!$B$5*K2953*100+Parametros!$B$6*P2953+Parametros!$B$7*(1-L2953)*100</f>
        <v>80.583500000000001</v>
      </c>
      <c r="X2953" s="16">
        <f>INDEX('Tasa Referencia'!$B$2:$B$37,MATCH(B2953,'Tasa Referencia'!$A$2:$A$37,0))</f>
        <v>6.9599999999999995E-2</v>
      </c>
      <c r="Y2953" s="16">
        <f>INDEX('Catalogo Proveedores'!$N$2:$N$101,MATCH(A2953,'Catalogo Proveedores'!$A$2:$A$101,0))</f>
        <v>2.7700000000000002E-2</v>
      </c>
      <c r="Z2953" s="14">
        <v>3.7200000000000002E-3</v>
      </c>
      <c r="AA2953" s="16">
        <f t="shared" si="232"/>
        <v>0.10102</v>
      </c>
      <c r="AB2953" s="25">
        <f t="shared" si="233"/>
        <v>8.0519962565654968E-3</v>
      </c>
      <c r="AC2953" s="23">
        <f t="shared" si="234"/>
        <v>-9.6285076637084611E-3</v>
      </c>
    </row>
    <row r="2954" spans="1:29" x14ac:dyDescent="0.3">
      <c r="A2954" s="4" t="s">
        <v>241</v>
      </c>
      <c r="B2954" s="18">
        <v>44927</v>
      </c>
      <c r="C2954" s="4" t="s">
        <v>279</v>
      </c>
      <c r="D2954" s="4">
        <v>1</v>
      </c>
      <c r="E2954" s="15">
        <v>130769.95</v>
      </c>
      <c r="F2954" s="19">
        <v>1</v>
      </c>
      <c r="G2954" s="20">
        <v>0</v>
      </c>
      <c r="H2954" s="4">
        <v>97.9</v>
      </c>
      <c r="I2954" s="4">
        <v>4</v>
      </c>
      <c r="J2954" s="4">
        <v>0</v>
      </c>
      <c r="K2954" s="21">
        <v>0.877</v>
      </c>
      <c r="L2954" s="21">
        <v>8.0000000000000002E-3</v>
      </c>
      <c r="M2954" s="4">
        <v>0</v>
      </c>
      <c r="N2954" s="4">
        <v>2</v>
      </c>
      <c r="O2954" s="4">
        <v>85.8</v>
      </c>
      <c r="P2954" s="4">
        <v>95</v>
      </c>
      <c r="Q2954" s="15">
        <v>24753.73</v>
      </c>
      <c r="R2954" s="15">
        <v>333.3</v>
      </c>
      <c r="S2954" s="15">
        <v>312.51</v>
      </c>
      <c r="T2954" s="15">
        <v>133663.12</v>
      </c>
      <c r="U2954" s="22">
        <f t="shared" si="230"/>
        <v>155544.46999999997</v>
      </c>
      <c r="V2954" s="23">
        <f t="shared" si="231"/>
        <v>-0.16370521651746553</v>
      </c>
      <c r="W2954" s="24">
        <f>Parametros!$B$4*H2954+Parametros!$B$5*K2954*100+Parametros!$B$6*P2954+Parametros!$B$7*(1-L2954)*100</f>
        <v>94.454999999999998</v>
      </c>
      <c r="X2954" s="16">
        <f>INDEX('Tasa Referencia'!$B$2:$B$37,MATCH(B2954,'Tasa Referencia'!$A$2:$A$37,0))</f>
        <v>0.1125</v>
      </c>
      <c r="Y2954" s="16">
        <f>INDEX('Catalogo Proveedores'!$N$2:$N$101,MATCH(A2954,'Catalogo Proveedores'!$A$2:$A$101,0))</f>
        <v>1.3800000000000002E-2</v>
      </c>
      <c r="Z2954" s="14">
        <v>1.0370000000000001E-2</v>
      </c>
      <c r="AA2954" s="16">
        <f t="shared" si="232"/>
        <v>0.13666999999999999</v>
      </c>
      <c r="AB2954" s="25">
        <f t="shared" si="233"/>
        <v>1.0732428323745324E-2</v>
      </c>
      <c r="AC2954" s="23">
        <f t="shared" si="234"/>
        <v>-0.17443764484121085</v>
      </c>
    </row>
    <row r="2955" spans="1:29" x14ac:dyDescent="0.3">
      <c r="A2955" s="4" t="s">
        <v>241</v>
      </c>
      <c r="B2955" s="18">
        <v>44958</v>
      </c>
      <c r="C2955" s="4" t="s">
        <v>279</v>
      </c>
      <c r="D2955" s="4">
        <v>2</v>
      </c>
      <c r="E2955" s="15">
        <v>147889.76999999999</v>
      </c>
      <c r="F2955" s="19">
        <v>1</v>
      </c>
      <c r="G2955" s="20">
        <v>0</v>
      </c>
      <c r="H2955" s="4">
        <v>99.2</v>
      </c>
      <c r="I2955" s="4">
        <v>4</v>
      </c>
      <c r="J2955" s="4">
        <v>0</v>
      </c>
      <c r="K2955" s="21">
        <v>0.89159999999999995</v>
      </c>
      <c r="L2955" s="21">
        <v>1.6999999999999999E-3</v>
      </c>
      <c r="M2955" s="4">
        <v>0</v>
      </c>
      <c r="N2955" s="4">
        <v>0</v>
      </c>
      <c r="O2955" s="4">
        <v>0</v>
      </c>
      <c r="P2955" s="4">
        <v>93.4</v>
      </c>
      <c r="Q2955" s="15">
        <v>0</v>
      </c>
      <c r="R2955" s="15">
        <v>89.48</v>
      </c>
      <c r="S2955" s="15">
        <v>75.489999999999995</v>
      </c>
      <c r="T2955" s="15">
        <v>156973.07</v>
      </c>
      <c r="U2955" s="22">
        <f t="shared" si="230"/>
        <v>147903.76</v>
      </c>
      <c r="V2955" s="23">
        <f t="shared" si="231"/>
        <v>5.7776216009535884E-2</v>
      </c>
      <c r="W2955" s="24">
        <f>Parametros!$B$4*H2955+Parametros!$B$5*K2955*100+Parametros!$B$6*P2955+Parametros!$B$7*(1-L2955)*100</f>
        <v>95.122500000000002</v>
      </c>
      <c r="X2955" s="16">
        <f>INDEX('Tasa Referencia'!$B$2:$B$37,MATCH(B2955,'Tasa Referencia'!$A$2:$A$37,0))</f>
        <v>0.11409999999999999</v>
      </c>
      <c r="Y2955" s="16">
        <f>INDEX('Catalogo Proveedores'!$N$2:$N$101,MATCH(A2955,'Catalogo Proveedores'!$A$2:$A$101,0))</f>
        <v>1.3800000000000002E-2</v>
      </c>
      <c r="Z2955" s="14">
        <v>1.42E-3</v>
      </c>
      <c r="AA2955" s="16">
        <f t="shared" si="232"/>
        <v>0.12931999999999999</v>
      </c>
      <c r="AB2955" s="25">
        <f t="shared" si="233"/>
        <v>1.0186169535270739E-2</v>
      </c>
      <c r="AC2955" s="23">
        <f t="shared" si="234"/>
        <v>4.7590046474265145E-2</v>
      </c>
    </row>
    <row r="2956" spans="1:29" x14ac:dyDescent="0.3">
      <c r="A2956" s="4" t="s">
        <v>241</v>
      </c>
      <c r="B2956" s="18">
        <v>44986</v>
      </c>
      <c r="C2956" s="4" t="s">
        <v>279</v>
      </c>
      <c r="D2956" s="4">
        <v>3</v>
      </c>
      <c r="E2956" s="15">
        <v>159592.95000000001</v>
      </c>
      <c r="F2956" s="19">
        <v>1.0654999999999999</v>
      </c>
      <c r="G2956" s="20">
        <v>6.5500000000000003E-2</v>
      </c>
      <c r="H2956" s="4">
        <v>96.7</v>
      </c>
      <c r="I2956" s="4">
        <v>4</v>
      </c>
      <c r="J2956" s="4">
        <v>1</v>
      </c>
      <c r="K2956" s="21">
        <v>0.83230000000000004</v>
      </c>
      <c r="L2956" s="21">
        <v>1.4999999999999999E-2</v>
      </c>
      <c r="M2956" s="4">
        <v>3</v>
      </c>
      <c r="N2956" s="4">
        <v>0</v>
      </c>
      <c r="O2956" s="4">
        <v>0</v>
      </c>
      <c r="P2956" s="4">
        <v>94.1</v>
      </c>
      <c r="Q2956" s="15">
        <v>7541.17</v>
      </c>
      <c r="R2956" s="15">
        <v>938.19</v>
      </c>
      <c r="S2956" s="15">
        <v>1035.23</v>
      </c>
      <c r="T2956" s="15">
        <v>162171.31</v>
      </c>
      <c r="U2956" s="22">
        <f t="shared" si="230"/>
        <v>167037.08000000002</v>
      </c>
      <c r="V2956" s="23">
        <f t="shared" si="231"/>
        <v>-3.0003889097276321E-2</v>
      </c>
      <c r="W2956" s="24">
        <f>Parametros!$B$4*H2956+Parametros!$B$5*K2956*100+Parametros!$B$6*P2956+Parametros!$B$7*(1-L2956)*100</f>
        <v>92.408999999999992</v>
      </c>
      <c r="X2956" s="16">
        <f>INDEX('Tasa Referencia'!$B$2:$B$37,MATCH(B2956,'Tasa Referencia'!$A$2:$A$37,0))</f>
        <v>0.114</v>
      </c>
      <c r="Y2956" s="16">
        <f>INDEX('Catalogo Proveedores'!$N$2:$N$101,MATCH(A2956,'Catalogo Proveedores'!$A$2:$A$101,0))</f>
        <v>1.3800000000000002E-2</v>
      </c>
      <c r="Z2956" s="14">
        <v>5.1200000000000004E-3</v>
      </c>
      <c r="AA2956" s="16">
        <f t="shared" si="232"/>
        <v>0.13292000000000001</v>
      </c>
      <c r="AB2956" s="25">
        <f t="shared" si="233"/>
        <v>1.0454130758764668E-2</v>
      </c>
      <c r="AC2956" s="23">
        <f t="shared" si="234"/>
        <v>-4.0458019856040986E-2</v>
      </c>
    </row>
    <row r="2957" spans="1:29" x14ac:dyDescent="0.3">
      <c r="A2957" s="4" t="s">
        <v>241</v>
      </c>
      <c r="B2957" s="18">
        <v>45017</v>
      </c>
      <c r="C2957" s="4" t="s">
        <v>279</v>
      </c>
      <c r="D2957" s="4">
        <v>4</v>
      </c>
      <c r="E2957" s="15">
        <v>170549.41</v>
      </c>
      <c r="F2957" s="19">
        <v>1.0654999999999999</v>
      </c>
      <c r="G2957" s="20">
        <v>0</v>
      </c>
      <c r="H2957" s="4">
        <v>99</v>
      </c>
      <c r="I2957" s="4">
        <v>4</v>
      </c>
      <c r="J2957" s="4">
        <v>0</v>
      </c>
      <c r="K2957" s="21">
        <v>0.90939999999999999</v>
      </c>
      <c r="L2957" s="21">
        <v>3.5000000000000001E-3</v>
      </c>
      <c r="M2957" s="4">
        <v>2</v>
      </c>
      <c r="N2957" s="4">
        <v>0</v>
      </c>
      <c r="O2957" s="4">
        <v>0</v>
      </c>
      <c r="P2957" s="4">
        <v>91.6</v>
      </c>
      <c r="Q2957" s="15">
        <v>877.9</v>
      </c>
      <c r="R2957" s="15">
        <v>239.23</v>
      </c>
      <c r="S2957" s="15">
        <v>177.83</v>
      </c>
      <c r="T2957" s="15">
        <v>184836.25</v>
      </c>
      <c r="U2957" s="22">
        <f t="shared" si="230"/>
        <v>171488.71000000002</v>
      </c>
      <c r="V2957" s="23">
        <f t="shared" si="231"/>
        <v>7.2212782936247513E-2</v>
      </c>
      <c r="W2957" s="24">
        <f>Parametros!$B$4*H2957+Parametros!$B$5*K2957*100+Parametros!$B$6*P2957+Parametros!$B$7*(1-L2957)*100</f>
        <v>95.199500000000015</v>
      </c>
      <c r="X2957" s="16">
        <f>INDEX('Tasa Referencia'!$B$2:$B$37,MATCH(B2957,'Tasa Referencia'!$A$2:$A$37,0))</f>
        <v>0.1119</v>
      </c>
      <c r="Y2957" s="16">
        <f>INDEX('Catalogo Proveedores'!$N$2:$N$101,MATCH(A2957,'Catalogo Proveedores'!$A$2:$A$101,0))</f>
        <v>1.3800000000000002E-2</v>
      </c>
      <c r="Z2957" s="14">
        <v>5.5900000000000004E-3</v>
      </c>
      <c r="AA2957" s="16">
        <f t="shared" si="232"/>
        <v>0.13129000000000002</v>
      </c>
      <c r="AB2957" s="25">
        <f t="shared" si="233"/>
        <v>1.033290071140569E-2</v>
      </c>
      <c r="AC2957" s="23">
        <f t="shared" si="234"/>
        <v>6.1879882224841823E-2</v>
      </c>
    </row>
    <row r="2958" spans="1:29" x14ac:dyDescent="0.3">
      <c r="A2958" s="4" t="s">
        <v>241</v>
      </c>
      <c r="B2958" s="18">
        <v>45047</v>
      </c>
      <c r="C2958" s="4" t="s">
        <v>279</v>
      </c>
      <c r="D2958" s="4">
        <v>5</v>
      </c>
      <c r="E2958" s="15">
        <v>141443.17000000001</v>
      </c>
      <c r="F2958" s="19">
        <v>1.0654999999999999</v>
      </c>
      <c r="G2958" s="20">
        <v>0</v>
      </c>
      <c r="H2958" s="4">
        <v>94.4</v>
      </c>
      <c r="I2958" s="4">
        <v>5</v>
      </c>
      <c r="J2958" s="4">
        <v>1</v>
      </c>
      <c r="K2958" s="21">
        <v>0.85729999999999995</v>
      </c>
      <c r="L2958" s="21">
        <v>1.9199999999999998E-2</v>
      </c>
      <c r="M2958" s="4">
        <v>1</v>
      </c>
      <c r="N2958" s="4">
        <v>0</v>
      </c>
      <c r="O2958" s="4">
        <v>0</v>
      </c>
      <c r="P2958" s="4">
        <v>99.3</v>
      </c>
      <c r="Q2958" s="15">
        <v>504.33</v>
      </c>
      <c r="R2958" s="15">
        <v>1394.98</v>
      </c>
      <c r="S2958" s="15">
        <v>1098.72</v>
      </c>
      <c r="T2958" s="15">
        <v>145393.91</v>
      </c>
      <c r="U2958" s="22">
        <f t="shared" si="230"/>
        <v>142243.76</v>
      </c>
      <c r="V2958" s="23">
        <f t="shared" si="231"/>
        <v>2.1666313258925315E-2</v>
      </c>
      <c r="W2958" s="24">
        <f>Parametros!$B$4*H2958+Parametros!$B$5*K2958*100+Parametros!$B$6*P2958+Parametros!$B$7*(1-L2958)*100</f>
        <v>93.331000000000003</v>
      </c>
      <c r="X2958" s="16">
        <f>INDEX('Tasa Referencia'!$B$2:$B$37,MATCH(B2958,'Tasa Referencia'!$A$2:$A$37,0))</f>
        <v>0.11210000000000001</v>
      </c>
      <c r="Y2958" s="16">
        <f>INDEX('Catalogo Proveedores'!$N$2:$N$101,MATCH(A2958,'Catalogo Proveedores'!$A$2:$A$101,0))</f>
        <v>1.3800000000000002E-2</v>
      </c>
      <c r="Z2958" s="14">
        <v>2.3600000000000001E-3</v>
      </c>
      <c r="AA2958" s="16">
        <f t="shared" si="232"/>
        <v>0.12826000000000001</v>
      </c>
      <c r="AB2958" s="25">
        <f t="shared" si="233"/>
        <v>1.0107120618442433E-2</v>
      </c>
      <c r="AC2958" s="23">
        <f t="shared" si="234"/>
        <v>1.1559192640482881E-2</v>
      </c>
    </row>
    <row r="2959" spans="1:29" x14ac:dyDescent="0.3">
      <c r="A2959" s="4" t="s">
        <v>241</v>
      </c>
      <c r="B2959" s="18">
        <v>45078</v>
      </c>
      <c r="C2959" s="4" t="s">
        <v>279</v>
      </c>
      <c r="D2959" s="4">
        <v>6</v>
      </c>
      <c r="E2959" s="15">
        <v>154487.29999999999</v>
      </c>
      <c r="F2959" s="19">
        <v>1.0654999999999999</v>
      </c>
      <c r="G2959" s="20">
        <v>0</v>
      </c>
      <c r="H2959" s="4">
        <v>94.2</v>
      </c>
      <c r="I2959" s="4">
        <v>4</v>
      </c>
      <c r="J2959" s="4">
        <v>0</v>
      </c>
      <c r="K2959" s="21">
        <v>0.90849999999999997</v>
      </c>
      <c r="L2959" s="21">
        <v>1.8800000000000001E-2</v>
      </c>
      <c r="M2959" s="4">
        <v>0</v>
      </c>
      <c r="N2959" s="4">
        <v>0</v>
      </c>
      <c r="O2959" s="4">
        <v>0</v>
      </c>
      <c r="P2959" s="4">
        <v>93.5</v>
      </c>
      <c r="Q2959" s="15">
        <v>0</v>
      </c>
      <c r="R2959" s="15">
        <v>1345.29</v>
      </c>
      <c r="S2959" s="15">
        <v>872.25</v>
      </c>
      <c r="T2959" s="15">
        <v>167052.71</v>
      </c>
      <c r="U2959" s="22">
        <f t="shared" si="230"/>
        <v>154960.34</v>
      </c>
      <c r="V2959" s="23">
        <f t="shared" si="231"/>
        <v>7.2386553920615812E-2</v>
      </c>
      <c r="W2959" s="24">
        <f>Parametros!$B$4*H2959+Parametros!$B$5*K2959*100+Parametros!$B$6*P2959+Parametros!$B$7*(1-L2959)*100</f>
        <v>93.643000000000001</v>
      </c>
      <c r="X2959" s="16">
        <f>INDEX('Tasa Referencia'!$B$2:$B$37,MATCH(B2959,'Tasa Referencia'!$A$2:$A$37,0))</f>
        <v>0.1119</v>
      </c>
      <c r="Y2959" s="16">
        <f>INDEX('Catalogo Proveedores'!$N$2:$N$101,MATCH(A2959,'Catalogo Proveedores'!$A$2:$A$101,0))</f>
        <v>1.3800000000000002E-2</v>
      </c>
      <c r="Z2959" s="14">
        <v>-1.3999999999999999E-4</v>
      </c>
      <c r="AA2959" s="16">
        <f t="shared" si="232"/>
        <v>0.12556</v>
      </c>
      <c r="AB2959" s="25">
        <f t="shared" si="233"/>
        <v>9.9054616363940529E-3</v>
      </c>
      <c r="AC2959" s="23">
        <f t="shared" si="234"/>
        <v>6.2481092284221759E-2</v>
      </c>
    </row>
    <row r="2960" spans="1:29" x14ac:dyDescent="0.3">
      <c r="A2960" s="4" t="s">
        <v>241</v>
      </c>
      <c r="B2960" s="18">
        <v>45108</v>
      </c>
      <c r="C2960" s="4" t="s">
        <v>279</v>
      </c>
      <c r="D2960" s="4">
        <v>7</v>
      </c>
      <c r="E2960" s="15">
        <v>168880.36</v>
      </c>
      <c r="F2960" s="19">
        <v>1.0654999999999999</v>
      </c>
      <c r="G2960" s="20">
        <v>0</v>
      </c>
      <c r="H2960" s="4">
        <v>92.6</v>
      </c>
      <c r="I2960" s="4">
        <v>4</v>
      </c>
      <c r="J2960" s="4">
        <v>1</v>
      </c>
      <c r="K2960" s="21">
        <v>0.84150000000000003</v>
      </c>
      <c r="L2960" s="21">
        <v>1.55E-2</v>
      </c>
      <c r="M2960" s="4">
        <v>5</v>
      </c>
      <c r="N2960" s="4">
        <v>1</v>
      </c>
      <c r="O2960" s="4">
        <v>34.299999999999997</v>
      </c>
      <c r="P2960" s="4">
        <v>94.5</v>
      </c>
      <c r="Q2960" s="15">
        <v>30637.93</v>
      </c>
      <c r="R2960" s="15">
        <v>1632.7</v>
      </c>
      <c r="S2960" s="15">
        <v>1124.97</v>
      </c>
      <c r="T2960" s="15">
        <v>173421.72</v>
      </c>
      <c r="U2960" s="22">
        <f t="shared" si="230"/>
        <v>200026.02</v>
      </c>
      <c r="V2960" s="23">
        <f t="shared" si="231"/>
        <v>-0.15340811981336586</v>
      </c>
      <c r="W2960" s="24">
        <f>Parametros!$B$4*H2960+Parametros!$B$5*K2960*100+Parametros!$B$6*P2960+Parametros!$B$7*(1-L2960)*100</f>
        <v>91.322500000000005</v>
      </c>
      <c r="X2960" s="16">
        <f>INDEX('Tasa Referencia'!$B$2:$B$37,MATCH(B2960,'Tasa Referencia'!$A$2:$A$37,0))</f>
        <v>0.1132</v>
      </c>
      <c r="Y2960" s="16">
        <f>INDEX('Catalogo Proveedores'!$N$2:$N$101,MATCH(A2960,'Catalogo Proveedores'!$A$2:$A$101,0))</f>
        <v>1.3800000000000002E-2</v>
      </c>
      <c r="Z2960" s="14">
        <v>-6.7000000000000002E-4</v>
      </c>
      <c r="AA2960" s="16">
        <f t="shared" si="232"/>
        <v>0.12633</v>
      </c>
      <c r="AB2960" s="25">
        <f t="shared" si="233"/>
        <v>9.9630169487725517E-3</v>
      </c>
      <c r="AC2960" s="23">
        <f t="shared" si="234"/>
        <v>-0.16337113676213841</v>
      </c>
    </row>
    <row r="2961" spans="1:29" x14ac:dyDescent="0.3">
      <c r="A2961" s="4" t="s">
        <v>241</v>
      </c>
      <c r="B2961" s="18">
        <v>45139</v>
      </c>
      <c r="C2961" s="4" t="s">
        <v>279</v>
      </c>
      <c r="D2961" s="4">
        <v>8</v>
      </c>
      <c r="E2961" s="15">
        <v>165029.75</v>
      </c>
      <c r="F2961" s="19">
        <v>1.0654999999999999</v>
      </c>
      <c r="G2961" s="20">
        <v>0</v>
      </c>
      <c r="H2961" s="4">
        <v>93.7</v>
      </c>
      <c r="I2961" s="4">
        <v>4</v>
      </c>
      <c r="J2961" s="4">
        <v>0</v>
      </c>
      <c r="K2961" s="21">
        <v>0.88480000000000003</v>
      </c>
      <c r="L2961" s="21">
        <v>2.46E-2</v>
      </c>
      <c r="M2961" s="4">
        <v>1</v>
      </c>
      <c r="N2961" s="4">
        <v>0</v>
      </c>
      <c r="O2961" s="4">
        <v>0</v>
      </c>
      <c r="P2961" s="4">
        <v>94.1</v>
      </c>
      <c r="Q2961" s="15">
        <v>353.01</v>
      </c>
      <c r="R2961" s="15">
        <v>2138.9499999999998</v>
      </c>
      <c r="S2961" s="15">
        <v>1218.3499999999999</v>
      </c>
      <c r="T2961" s="15">
        <v>177601.7</v>
      </c>
      <c r="U2961" s="22">
        <f t="shared" si="230"/>
        <v>166303.36000000002</v>
      </c>
      <c r="V2961" s="23">
        <f t="shared" si="231"/>
        <v>6.3616170340711806E-2</v>
      </c>
      <c r="W2961" s="24">
        <f>Parametros!$B$4*H2961+Parametros!$B$5*K2961*100+Parametros!$B$6*P2961+Parametros!$B$7*(1-L2961)*100</f>
        <v>92.789999999999992</v>
      </c>
      <c r="X2961" s="16">
        <f>INDEX('Tasa Referencia'!$B$2:$B$37,MATCH(B2961,'Tasa Referencia'!$A$2:$A$37,0))</f>
        <v>0.1124</v>
      </c>
      <c r="Y2961" s="16">
        <f>INDEX('Catalogo Proveedores'!$N$2:$N$101,MATCH(A2961,'Catalogo Proveedores'!$A$2:$A$101,0))</f>
        <v>1.3800000000000002E-2</v>
      </c>
      <c r="Z2961" s="14">
        <v>-2.7000000000000001E-3</v>
      </c>
      <c r="AA2961" s="16">
        <f t="shared" si="232"/>
        <v>0.12350000000000001</v>
      </c>
      <c r="AB2961" s="25">
        <f t="shared" si="233"/>
        <v>9.7513048592525742E-3</v>
      </c>
      <c r="AC2961" s="23">
        <f t="shared" si="234"/>
        <v>5.3864865481459231E-2</v>
      </c>
    </row>
    <row r="2962" spans="1:29" x14ac:dyDescent="0.3">
      <c r="A2962" s="4" t="s">
        <v>241</v>
      </c>
      <c r="B2962" s="18">
        <v>45170</v>
      </c>
      <c r="C2962" s="4" t="s">
        <v>279</v>
      </c>
      <c r="D2962" s="4">
        <v>9</v>
      </c>
      <c r="E2962" s="15">
        <v>149581.47</v>
      </c>
      <c r="F2962" s="19">
        <v>1.0654999999999999</v>
      </c>
      <c r="G2962" s="20">
        <v>0</v>
      </c>
      <c r="H2962" s="4">
        <v>94.3</v>
      </c>
      <c r="I2962" s="4">
        <v>4</v>
      </c>
      <c r="J2962" s="4">
        <v>0</v>
      </c>
      <c r="K2962" s="21">
        <v>0.87970000000000004</v>
      </c>
      <c r="L2962" s="21">
        <v>1.9300000000000001E-2</v>
      </c>
      <c r="M2962" s="4">
        <v>0</v>
      </c>
      <c r="N2962" s="4">
        <v>0</v>
      </c>
      <c r="O2962" s="4">
        <v>0</v>
      </c>
      <c r="P2962" s="4">
        <v>100</v>
      </c>
      <c r="Q2962" s="15">
        <v>0</v>
      </c>
      <c r="R2962" s="15">
        <v>1630.59</v>
      </c>
      <c r="S2962" s="15">
        <v>866.27</v>
      </c>
      <c r="T2962" s="15">
        <v>156113.43</v>
      </c>
      <c r="U2962" s="22">
        <f t="shared" si="230"/>
        <v>150345.79</v>
      </c>
      <c r="V2962" s="23">
        <f t="shared" si="231"/>
        <v>3.6945187867565177E-2</v>
      </c>
      <c r="W2962" s="24">
        <f>Parametros!$B$4*H2962+Parametros!$B$5*K2962*100+Parametros!$B$6*P2962+Parametros!$B$7*(1-L2962)*100</f>
        <v>94.106499999999983</v>
      </c>
      <c r="X2962" s="16">
        <f>INDEX('Tasa Referencia'!$B$2:$B$37,MATCH(B2962,'Tasa Referencia'!$A$2:$A$37,0))</f>
        <v>0.1134</v>
      </c>
      <c r="Y2962" s="16">
        <f>INDEX('Catalogo Proveedores'!$N$2:$N$101,MATCH(A2962,'Catalogo Proveedores'!$A$2:$A$101,0))</f>
        <v>1.3800000000000002E-2</v>
      </c>
      <c r="Z2962" s="14">
        <v>-2.0500000000000002E-3</v>
      </c>
      <c r="AA2962" s="16">
        <f t="shared" si="232"/>
        <v>0.12515000000000001</v>
      </c>
      <c r="AB2962" s="25">
        <f t="shared" si="233"/>
        <v>9.8748005740108002E-3</v>
      </c>
      <c r="AC2962" s="23">
        <f t="shared" si="234"/>
        <v>2.7070387293554377E-2</v>
      </c>
    </row>
    <row r="2963" spans="1:29" x14ac:dyDescent="0.3">
      <c r="A2963" s="4" t="s">
        <v>241</v>
      </c>
      <c r="B2963" s="18">
        <v>45200</v>
      </c>
      <c r="C2963" s="4" t="s">
        <v>279</v>
      </c>
      <c r="D2963" s="4">
        <v>10</v>
      </c>
      <c r="E2963" s="15">
        <v>143750.34</v>
      </c>
      <c r="F2963" s="19">
        <v>1.0654999999999999</v>
      </c>
      <c r="G2963" s="20">
        <v>0</v>
      </c>
      <c r="H2963" s="4">
        <v>92.9</v>
      </c>
      <c r="I2963" s="4">
        <v>4</v>
      </c>
      <c r="J2963" s="4">
        <v>0</v>
      </c>
      <c r="K2963" s="21">
        <v>0.89890000000000003</v>
      </c>
      <c r="L2963" s="21">
        <v>1.9599999999999999E-2</v>
      </c>
      <c r="M2963" s="4">
        <v>1</v>
      </c>
      <c r="N2963" s="4">
        <v>0</v>
      </c>
      <c r="O2963" s="4">
        <v>0</v>
      </c>
      <c r="P2963" s="4">
        <v>96.1</v>
      </c>
      <c r="Q2963" s="15">
        <v>314.43</v>
      </c>
      <c r="R2963" s="15">
        <v>858.52</v>
      </c>
      <c r="S2963" s="15">
        <v>843.79</v>
      </c>
      <c r="T2963" s="15">
        <v>147333.19</v>
      </c>
      <c r="U2963" s="22">
        <f t="shared" si="230"/>
        <v>144079.49999999997</v>
      </c>
      <c r="V2963" s="23">
        <f t="shared" si="231"/>
        <v>2.2083890262608388E-2</v>
      </c>
      <c r="W2963" s="24">
        <f>Parametros!$B$4*H2963+Parametros!$B$5*K2963*100+Parametros!$B$6*P2963+Parametros!$B$7*(1-L2963)*100</f>
        <v>93.408000000000001</v>
      </c>
      <c r="X2963" s="16">
        <f>INDEX('Tasa Referencia'!$B$2:$B$37,MATCH(B2963,'Tasa Referencia'!$A$2:$A$37,0))</f>
        <v>0.1103</v>
      </c>
      <c r="Y2963" s="16">
        <f>INDEX('Catalogo Proveedores'!$N$2:$N$101,MATCH(A2963,'Catalogo Proveedores'!$A$2:$A$101,0))</f>
        <v>1.3800000000000002E-2</v>
      </c>
      <c r="Z2963" s="14">
        <v>1.1000000000000001E-3</v>
      </c>
      <c r="AA2963" s="16">
        <f t="shared" si="232"/>
        <v>0.12520000000000001</v>
      </c>
      <c r="AB2963" s="25">
        <f t="shared" si="233"/>
        <v>9.878540276244463E-3</v>
      </c>
      <c r="AC2963" s="23">
        <f t="shared" si="234"/>
        <v>1.2205349986363925E-2</v>
      </c>
    </row>
    <row r="2964" spans="1:29" x14ac:dyDescent="0.3">
      <c r="A2964" s="4" t="s">
        <v>241</v>
      </c>
      <c r="B2964" s="18">
        <v>45231</v>
      </c>
      <c r="C2964" s="4" t="s">
        <v>279</v>
      </c>
      <c r="D2964" s="4">
        <v>11</v>
      </c>
      <c r="E2964" s="15">
        <v>137353.81</v>
      </c>
      <c r="F2964" s="19">
        <v>1.0654999999999999</v>
      </c>
      <c r="G2964" s="20">
        <v>0</v>
      </c>
      <c r="H2964" s="4">
        <v>90.4</v>
      </c>
      <c r="I2964" s="4">
        <v>4</v>
      </c>
      <c r="J2964" s="4">
        <v>1</v>
      </c>
      <c r="K2964" s="21">
        <v>0.82179999999999997</v>
      </c>
      <c r="L2964" s="21">
        <v>2.46E-2</v>
      </c>
      <c r="M2964" s="4">
        <v>3</v>
      </c>
      <c r="N2964" s="4">
        <v>0</v>
      </c>
      <c r="O2964" s="4">
        <v>0</v>
      </c>
      <c r="P2964" s="4">
        <v>93.3</v>
      </c>
      <c r="Q2964" s="15">
        <v>1062.1199999999999</v>
      </c>
      <c r="R2964" s="15">
        <v>2117.19</v>
      </c>
      <c r="S2964" s="15">
        <v>1288.31</v>
      </c>
      <c r="T2964" s="15">
        <v>139478.04</v>
      </c>
      <c r="U2964" s="22">
        <f t="shared" si="230"/>
        <v>139244.81</v>
      </c>
      <c r="V2964" s="23">
        <f t="shared" si="231"/>
        <v>1.672162872377691E-3</v>
      </c>
      <c r="W2964" s="24">
        <f>Parametros!$B$4*H2964+Parametros!$B$5*K2964*100+Parametros!$B$6*P2964+Parametros!$B$7*(1-L2964)*100</f>
        <v>89.584999999999994</v>
      </c>
      <c r="X2964" s="16">
        <f>INDEX('Tasa Referencia'!$B$2:$B$37,MATCH(B2964,'Tasa Referencia'!$A$2:$A$37,0))</f>
        <v>0.1144</v>
      </c>
      <c r="Y2964" s="16">
        <f>INDEX('Catalogo Proveedores'!$N$2:$N$101,MATCH(A2964,'Catalogo Proveedores'!$A$2:$A$101,0))</f>
        <v>1.3800000000000002E-2</v>
      </c>
      <c r="Z2964" s="14">
        <v>3.8999999999999999E-4</v>
      </c>
      <c r="AA2964" s="16">
        <f t="shared" si="232"/>
        <v>0.12859000000000001</v>
      </c>
      <c r="AB2964" s="25">
        <f t="shared" si="233"/>
        <v>1.0131737482208747E-2</v>
      </c>
      <c r="AC2964" s="23">
        <f t="shared" si="234"/>
        <v>-8.4595746098310564E-3</v>
      </c>
    </row>
    <row r="2965" spans="1:29" x14ac:dyDescent="0.3">
      <c r="A2965" s="4" t="s">
        <v>241</v>
      </c>
      <c r="B2965" s="18">
        <v>45261</v>
      </c>
      <c r="C2965" s="4" t="s">
        <v>279</v>
      </c>
      <c r="D2965" s="4">
        <v>12</v>
      </c>
      <c r="E2965" s="15">
        <v>135477.5</v>
      </c>
      <c r="F2965" s="19">
        <v>1.0654999999999999</v>
      </c>
      <c r="G2965" s="20">
        <v>0</v>
      </c>
      <c r="H2965" s="4">
        <v>90.3</v>
      </c>
      <c r="I2965" s="4">
        <v>5</v>
      </c>
      <c r="J2965" s="4">
        <v>1</v>
      </c>
      <c r="K2965" s="21">
        <v>0.88719999999999999</v>
      </c>
      <c r="L2965" s="21">
        <v>5.33E-2</v>
      </c>
      <c r="M2965" s="4">
        <v>0</v>
      </c>
      <c r="N2965" s="4">
        <v>0</v>
      </c>
      <c r="O2965" s="4">
        <v>0</v>
      </c>
      <c r="P2965" s="4">
        <v>95.9</v>
      </c>
      <c r="Q2965" s="15">
        <v>0</v>
      </c>
      <c r="R2965" s="15">
        <v>4995.32</v>
      </c>
      <c r="S2965" s="15">
        <v>2438.84</v>
      </c>
      <c r="T2965" s="15">
        <v>141479.26</v>
      </c>
      <c r="U2965" s="22">
        <f t="shared" si="230"/>
        <v>138033.98000000001</v>
      </c>
      <c r="V2965" s="23">
        <f t="shared" si="231"/>
        <v>2.4351837859485543E-2</v>
      </c>
      <c r="W2965" s="24">
        <f>Parametros!$B$4*H2965+Parametros!$B$5*K2965*100+Parametros!$B$6*P2965+Parametros!$B$7*(1-L2965)*100</f>
        <v>91.601500000000001</v>
      </c>
      <c r="X2965" s="16">
        <f>INDEX('Tasa Referencia'!$B$2:$B$37,MATCH(B2965,'Tasa Referencia'!$A$2:$A$37,0))</f>
        <v>0.1124</v>
      </c>
      <c r="Y2965" s="16">
        <f>INDEX('Catalogo Proveedores'!$N$2:$N$101,MATCH(A2965,'Catalogo Proveedores'!$A$2:$A$101,0))</f>
        <v>1.3800000000000002E-2</v>
      </c>
      <c r="Z2965" s="14">
        <v>-2.9099999999999998E-3</v>
      </c>
      <c r="AA2965" s="16">
        <f t="shared" si="232"/>
        <v>0.12329000000000001</v>
      </c>
      <c r="AB2965" s="25">
        <f t="shared" si="233"/>
        <v>9.7355752981878041E-3</v>
      </c>
      <c r="AC2965" s="23">
        <f t="shared" si="234"/>
        <v>1.4616262561297739E-2</v>
      </c>
    </row>
    <row r="2966" spans="1:29" x14ac:dyDescent="0.3">
      <c r="A2966" s="4" t="s">
        <v>241</v>
      </c>
      <c r="B2966" s="18">
        <v>45292</v>
      </c>
      <c r="C2966" s="4" t="s">
        <v>281</v>
      </c>
      <c r="D2966" s="4">
        <v>1</v>
      </c>
      <c r="E2966" s="15">
        <v>139745.16</v>
      </c>
      <c r="F2966" s="19">
        <v>1.0654999999999999</v>
      </c>
      <c r="G2966" s="20">
        <v>0</v>
      </c>
      <c r="H2966" s="4">
        <v>88.9</v>
      </c>
      <c r="I2966" s="4">
        <v>4</v>
      </c>
      <c r="J2966" s="4">
        <v>0</v>
      </c>
      <c r="K2966" s="21">
        <v>0.91769999999999996</v>
      </c>
      <c r="L2966" s="21">
        <v>6.0100000000000001E-2</v>
      </c>
      <c r="M2966" s="4">
        <v>0</v>
      </c>
      <c r="N2966" s="4">
        <v>0</v>
      </c>
      <c r="O2966" s="4">
        <v>0</v>
      </c>
      <c r="P2966" s="4">
        <v>98.8</v>
      </c>
      <c r="Q2966" s="15">
        <v>0</v>
      </c>
      <c r="R2966" s="15">
        <v>5372.38</v>
      </c>
      <c r="S2966" s="15">
        <v>2518.23</v>
      </c>
      <c r="T2966" s="15">
        <v>146488.57999999999</v>
      </c>
      <c r="U2966" s="22">
        <f t="shared" si="230"/>
        <v>142599.31</v>
      </c>
      <c r="V2966" s="23">
        <f t="shared" si="231"/>
        <v>2.6549987719179133E-2</v>
      </c>
      <c r="W2966" s="24">
        <f>Parametros!$B$4*H2966+Parametros!$B$5*K2966*100+Parametros!$B$6*P2966+Parametros!$B$7*(1-L2966)*100</f>
        <v>92.504500000000007</v>
      </c>
      <c r="X2966" s="16">
        <f>INDEX('Tasa Referencia'!$B$2:$B$37,MATCH(B2966,'Tasa Referencia'!$A$2:$A$37,0))</f>
        <v>0.1133</v>
      </c>
      <c r="Y2966" s="16">
        <f>INDEX('Catalogo Proveedores'!$N$2:$N$101,MATCH(A2966,'Catalogo Proveedores'!$A$2:$A$101,0))</f>
        <v>1.3800000000000002E-2</v>
      </c>
      <c r="Z2966" s="14">
        <v>-7.4200000000000004E-3</v>
      </c>
      <c r="AA2966" s="16">
        <f t="shared" si="232"/>
        <v>0.11967999999999999</v>
      </c>
      <c r="AB2966" s="25">
        <f t="shared" si="233"/>
        <v>9.4647543390584676E-3</v>
      </c>
      <c r="AC2966" s="23">
        <f t="shared" si="234"/>
        <v>1.7085233380120666E-2</v>
      </c>
    </row>
    <row r="2967" spans="1:29" x14ac:dyDescent="0.3">
      <c r="A2967" s="4" t="s">
        <v>241</v>
      </c>
      <c r="B2967" s="18">
        <v>45323</v>
      </c>
      <c r="C2967" s="4" t="s">
        <v>281</v>
      </c>
      <c r="D2967" s="4">
        <v>2</v>
      </c>
      <c r="E2967" s="15">
        <v>144601.49</v>
      </c>
      <c r="F2967" s="19">
        <v>1.0654999999999999</v>
      </c>
      <c r="G2967" s="20">
        <v>0</v>
      </c>
      <c r="H2967" s="4">
        <v>90.7</v>
      </c>
      <c r="I2967" s="4">
        <v>4</v>
      </c>
      <c r="J2967" s="4">
        <v>1</v>
      </c>
      <c r="K2967" s="21">
        <v>0.85219999999999996</v>
      </c>
      <c r="L2967" s="21">
        <v>1.8700000000000001E-2</v>
      </c>
      <c r="M2967" s="4">
        <v>0</v>
      </c>
      <c r="N2967" s="4">
        <v>1</v>
      </c>
      <c r="O2967" s="4">
        <v>6.3</v>
      </c>
      <c r="P2967" s="4">
        <v>94</v>
      </c>
      <c r="Q2967" s="15">
        <v>3368.87</v>
      </c>
      <c r="R2967" s="15">
        <v>1432.94</v>
      </c>
      <c r="S2967" s="15">
        <v>1100.78</v>
      </c>
      <c r="T2967" s="15">
        <v>151817.60000000001</v>
      </c>
      <c r="U2967" s="22">
        <f t="shared" si="230"/>
        <v>148302.51999999999</v>
      </c>
      <c r="V2967" s="23">
        <f t="shared" si="231"/>
        <v>2.3153310288135342E-2</v>
      </c>
      <c r="W2967" s="24">
        <f>Parametros!$B$4*H2967+Parametros!$B$5*K2967*100+Parametros!$B$6*P2967+Parametros!$B$7*(1-L2967)*100</f>
        <v>90.830499999999986</v>
      </c>
      <c r="X2967" s="16">
        <f>INDEX('Tasa Referencia'!$B$2:$B$37,MATCH(B2967,'Tasa Referencia'!$A$2:$A$37,0))</f>
        <v>0.1123</v>
      </c>
      <c r="Y2967" s="16">
        <f>INDEX('Catalogo Proveedores'!$N$2:$N$101,MATCH(A2967,'Catalogo Proveedores'!$A$2:$A$101,0))</f>
        <v>1.3800000000000002E-2</v>
      </c>
      <c r="Z2967" s="14">
        <v>-5.0800000000000003E-3</v>
      </c>
      <c r="AA2967" s="16">
        <f t="shared" si="232"/>
        <v>0.12101999999999999</v>
      </c>
      <c r="AB2967" s="25">
        <f t="shared" si="233"/>
        <v>9.5653739628447365E-3</v>
      </c>
      <c r="AC2967" s="23">
        <f t="shared" si="234"/>
        <v>1.3587936325290605E-2</v>
      </c>
    </row>
    <row r="2968" spans="1:29" x14ac:dyDescent="0.3">
      <c r="A2968" s="4" t="s">
        <v>241</v>
      </c>
      <c r="B2968" s="18">
        <v>45352</v>
      </c>
      <c r="C2968" s="4" t="s">
        <v>281</v>
      </c>
      <c r="D2968" s="4">
        <v>3</v>
      </c>
      <c r="E2968" s="15">
        <v>157600.67000000001</v>
      </c>
      <c r="F2968" s="19">
        <v>1.0967</v>
      </c>
      <c r="G2968" s="20">
        <v>2.93E-2</v>
      </c>
      <c r="H2968" s="4">
        <v>90.7</v>
      </c>
      <c r="I2968" s="4">
        <v>5</v>
      </c>
      <c r="J2968" s="4">
        <v>1</v>
      </c>
      <c r="K2968" s="21">
        <v>0.81630000000000003</v>
      </c>
      <c r="L2968" s="21">
        <v>2.1100000000000001E-2</v>
      </c>
      <c r="M2968" s="4">
        <v>1</v>
      </c>
      <c r="N2968" s="4">
        <v>0</v>
      </c>
      <c r="O2968" s="4">
        <v>0</v>
      </c>
      <c r="P2968" s="4">
        <v>92.5</v>
      </c>
      <c r="Q2968" s="15">
        <v>7376.45</v>
      </c>
      <c r="R2968" s="15">
        <v>1406.66</v>
      </c>
      <c r="S2968" s="15">
        <v>1314.71</v>
      </c>
      <c r="T2968" s="15">
        <v>158522.76999999999</v>
      </c>
      <c r="U2968" s="22">
        <f t="shared" si="230"/>
        <v>165069.07000000004</v>
      </c>
      <c r="V2968" s="23">
        <f t="shared" si="231"/>
        <v>-4.1295644783396396E-2</v>
      </c>
      <c r="W2968" s="24">
        <f>Parametros!$B$4*H2968+Parametros!$B$5*K2968*100+Parametros!$B$6*P2968+Parametros!$B$7*(1-L2968)*100</f>
        <v>89.41749999999999</v>
      </c>
      <c r="X2968" s="16">
        <f>INDEX('Tasa Referencia'!$B$2:$B$37,MATCH(B2968,'Tasa Referencia'!$A$2:$A$37,0))</f>
        <v>0.1101</v>
      </c>
      <c r="Y2968" s="16">
        <f>INDEX('Catalogo Proveedores'!$N$2:$N$101,MATCH(A2968,'Catalogo Proveedores'!$A$2:$A$101,0))</f>
        <v>1.3800000000000002E-2</v>
      </c>
      <c r="Z2968" s="14">
        <v>-5.4099999999999999E-3</v>
      </c>
      <c r="AA2968" s="16">
        <f t="shared" si="232"/>
        <v>0.11849000000000001</v>
      </c>
      <c r="AB2968" s="25">
        <f t="shared" si="233"/>
        <v>9.375305522389743E-3</v>
      </c>
      <c r="AC2968" s="23">
        <f t="shared" si="234"/>
        <v>-5.0670950305786139E-2</v>
      </c>
    </row>
    <row r="2969" spans="1:29" x14ac:dyDescent="0.3">
      <c r="A2969" s="4" t="s">
        <v>241</v>
      </c>
      <c r="B2969" s="18">
        <v>45383</v>
      </c>
      <c r="C2969" s="4" t="s">
        <v>281</v>
      </c>
      <c r="D2969" s="4">
        <v>4</v>
      </c>
      <c r="E2969" s="15">
        <v>157357.26</v>
      </c>
      <c r="F2969" s="19">
        <v>1.0967</v>
      </c>
      <c r="G2969" s="20">
        <v>0</v>
      </c>
      <c r="H2969" s="4">
        <v>93.4</v>
      </c>
      <c r="I2969" s="4">
        <v>4</v>
      </c>
      <c r="J2969" s="4">
        <v>1</v>
      </c>
      <c r="K2969" s="21">
        <v>0.72870000000000001</v>
      </c>
      <c r="L2969" s="21">
        <v>1.6899999999999998E-2</v>
      </c>
      <c r="M2969" s="4">
        <v>1</v>
      </c>
      <c r="N2969" s="4">
        <v>2</v>
      </c>
      <c r="O2969" s="4">
        <v>47.9</v>
      </c>
      <c r="P2969" s="4">
        <v>95.2</v>
      </c>
      <c r="Q2969" s="15">
        <v>28466.34</v>
      </c>
      <c r="R2969" s="15">
        <v>1788.42</v>
      </c>
      <c r="S2969" s="15">
        <v>1113.52</v>
      </c>
      <c r="T2969" s="15">
        <v>149423.21</v>
      </c>
      <c r="U2969" s="22">
        <f t="shared" si="230"/>
        <v>186498.50000000003</v>
      </c>
      <c r="V2969" s="23">
        <f t="shared" si="231"/>
        <v>-0.24812269793963093</v>
      </c>
      <c r="W2969" s="24">
        <f>Parametros!$B$4*H2969+Parametros!$B$5*K2969*100+Parametros!$B$6*P2969+Parametros!$B$7*(1-L2969)*100</f>
        <v>88.337500000000006</v>
      </c>
      <c r="X2969" s="16">
        <f>INDEX('Tasa Referencia'!$B$2:$B$37,MATCH(B2969,'Tasa Referencia'!$A$2:$A$37,0))</f>
        <v>0.10920000000000001</v>
      </c>
      <c r="Y2969" s="16">
        <f>INDEX('Catalogo Proveedores'!$N$2:$N$101,MATCH(A2969,'Catalogo Proveedores'!$A$2:$A$101,0))</f>
        <v>1.3800000000000002E-2</v>
      </c>
      <c r="Z2969" s="14">
        <v>-2.9099999999999998E-3</v>
      </c>
      <c r="AA2969" s="16">
        <f t="shared" si="232"/>
        <v>0.12009000000000002</v>
      </c>
      <c r="AB2969" s="25">
        <f t="shared" si="233"/>
        <v>9.4955526552191749E-3</v>
      </c>
      <c r="AC2969" s="23">
        <f t="shared" si="234"/>
        <v>-0.25761825059485011</v>
      </c>
    </row>
    <row r="2970" spans="1:29" x14ac:dyDescent="0.3">
      <c r="A2970" s="4" t="s">
        <v>241</v>
      </c>
      <c r="B2970" s="18">
        <v>45413</v>
      </c>
      <c r="C2970" s="4" t="s">
        <v>281</v>
      </c>
      <c r="D2970" s="4">
        <v>5</v>
      </c>
      <c r="E2970" s="15">
        <v>162010.35999999999</v>
      </c>
      <c r="F2970" s="19">
        <v>1.0967</v>
      </c>
      <c r="G2970" s="20">
        <v>0</v>
      </c>
      <c r="H2970" s="4">
        <v>92</v>
      </c>
      <c r="I2970" s="4">
        <v>5</v>
      </c>
      <c r="J2970" s="4">
        <v>1</v>
      </c>
      <c r="K2970" s="21">
        <v>0.84799999999999998</v>
      </c>
      <c r="L2970" s="21">
        <v>1.61E-2</v>
      </c>
      <c r="M2970" s="4">
        <v>2</v>
      </c>
      <c r="N2970" s="4">
        <v>3</v>
      </c>
      <c r="O2970" s="4">
        <v>110.7</v>
      </c>
      <c r="P2970" s="4">
        <v>92.3</v>
      </c>
      <c r="Q2970" s="15">
        <v>81988.67</v>
      </c>
      <c r="R2970" s="15">
        <v>1271.96</v>
      </c>
      <c r="S2970" s="15">
        <v>1108.77</v>
      </c>
      <c r="T2970" s="15">
        <v>163384.10999999999</v>
      </c>
      <c r="U2970" s="22">
        <f t="shared" si="230"/>
        <v>244162.21999999997</v>
      </c>
      <c r="V2970" s="23">
        <f t="shared" si="231"/>
        <v>-0.49440615736744531</v>
      </c>
      <c r="W2970" s="24">
        <f>Parametros!$B$4*H2970+Parametros!$B$5*K2970*100+Parametros!$B$6*P2970+Parametros!$B$7*(1-L2970)*100</f>
        <v>90.858499999999992</v>
      </c>
      <c r="X2970" s="16">
        <f>INDEX('Tasa Referencia'!$B$2:$B$37,MATCH(B2970,'Tasa Referencia'!$A$2:$A$37,0))</f>
        <v>0.1077</v>
      </c>
      <c r="Y2970" s="16">
        <f>INDEX('Catalogo Proveedores'!$N$2:$N$101,MATCH(A2970,'Catalogo Proveedores'!$A$2:$A$101,0))</f>
        <v>1.3800000000000002E-2</v>
      </c>
      <c r="Z2970" s="14">
        <v>-8.8999999999999995E-4</v>
      </c>
      <c r="AA2970" s="16">
        <f t="shared" si="232"/>
        <v>0.12061000000000001</v>
      </c>
      <c r="AB2970" s="25">
        <f t="shared" si="233"/>
        <v>9.5345990729165386E-3</v>
      </c>
      <c r="AC2970" s="23">
        <f t="shared" si="234"/>
        <v>-0.50394075644036185</v>
      </c>
    </row>
    <row r="2971" spans="1:29" x14ac:dyDescent="0.3">
      <c r="A2971" s="4" t="s">
        <v>241</v>
      </c>
      <c r="B2971" s="18">
        <v>45444</v>
      </c>
      <c r="C2971" s="4" t="s">
        <v>281</v>
      </c>
      <c r="D2971" s="4">
        <v>6</v>
      </c>
      <c r="E2971" s="15">
        <v>176734.62</v>
      </c>
      <c r="F2971" s="19">
        <v>1.0967</v>
      </c>
      <c r="G2971" s="20">
        <v>0</v>
      </c>
      <c r="H2971" s="4">
        <v>94.6</v>
      </c>
      <c r="I2971" s="4">
        <v>5</v>
      </c>
      <c r="J2971" s="4">
        <v>1</v>
      </c>
      <c r="K2971" s="21">
        <v>0.88900000000000001</v>
      </c>
      <c r="L2971" s="21">
        <v>2.98E-2</v>
      </c>
      <c r="M2971" s="4">
        <v>1</v>
      </c>
      <c r="N2971" s="4">
        <v>1</v>
      </c>
      <c r="O2971" s="4">
        <v>64.599999999999994</v>
      </c>
      <c r="P2971" s="4">
        <v>92.6</v>
      </c>
      <c r="Q2971" s="15">
        <v>39472.230000000003</v>
      </c>
      <c r="R2971" s="15">
        <v>3351.67</v>
      </c>
      <c r="S2971" s="15">
        <v>1934.69</v>
      </c>
      <c r="T2971" s="15">
        <v>187177.53</v>
      </c>
      <c r="U2971" s="22">
        <f t="shared" si="230"/>
        <v>217623.83000000002</v>
      </c>
      <c r="V2971" s="23">
        <f t="shared" si="231"/>
        <v>-0.16266001586835779</v>
      </c>
      <c r="W2971" s="24">
        <f>Parametros!$B$4*H2971+Parametros!$B$5*K2971*100+Parametros!$B$6*P2971+Parametros!$B$7*(1-L2971)*100</f>
        <v>92.852999999999994</v>
      </c>
      <c r="X2971" s="16">
        <f>INDEX('Tasa Referencia'!$B$2:$B$37,MATCH(B2971,'Tasa Referencia'!$A$2:$A$37,0))</f>
        <v>0.1045</v>
      </c>
      <c r="Y2971" s="16">
        <f>INDEX('Catalogo Proveedores'!$N$2:$N$101,MATCH(A2971,'Catalogo Proveedores'!$A$2:$A$101,0))</f>
        <v>1.3800000000000002E-2</v>
      </c>
      <c r="Z2971" s="14">
        <v>-2.3999999999999998E-3</v>
      </c>
      <c r="AA2971" s="16">
        <f t="shared" si="232"/>
        <v>0.1159</v>
      </c>
      <c r="AB2971" s="25">
        <f t="shared" si="233"/>
        <v>9.1803208585066187E-3</v>
      </c>
      <c r="AC2971" s="23">
        <f t="shared" si="234"/>
        <v>-0.17184033672686441</v>
      </c>
    </row>
    <row r="2972" spans="1:29" x14ac:dyDescent="0.3">
      <c r="A2972" s="4" t="s">
        <v>241</v>
      </c>
      <c r="B2972" s="18">
        <v>45474</v>
      </c>
      <c r="C2972" s="4" t="s">
        <v>281</v>
      </c>
      <c r="D2972" s="4">
        <v>7</v>
      </c>
      <c r="E2972" s="15">
        <v>165655.67000000001</v>
      </c>
      <c r="F2972" s="19">
        <v>1.1425000000000001</v>
      </c>
      <c r="G2972" s="20">
        <v>4.1799999999999997E-2</v>
      </c>
      <c r="H2972" s="4">
        <v>98.2</v>
      </c>
      <c r="I2972" s="4">
        <v>4</v>
      </c>
      <c r="J2972" s="4">
        <v>0</v>
      </c>
      <c r="K2972" s="21">
        <v>0.96719999999999995</v>
      </c>
      <c r="L2972" s="21">
        <v>4.4999999999999997E-3</v>
      </c>
      <c r="M2972" s="4">
        <v>0</v>
      </c>
      <c r="N2972" s="4">
        <v>0</v>
      </c>
      <c r="O2972" s="4">
        <v>0</v>
      </c>
      <c r="P2972" s="4">
        <v>91</v>
      </c>
      <c r="Q2972" s="15">
        <v>0</v>
      </c>
      <c r="R2972" s="15">
        <v>290.89</v>
      </c>
      <c r="S2972" s="15">
        <v>225.21</v>
      </c>
      <c r="T2972" s="15">
        <v>174084.97</v>
      </c>
      <c r="U2972" s="22">
        <f t="shared" si="230"/>
        <v>165721.35000000003</v>
      </c>
      <c r="V2972" s="23">
        <f t="shared" si="231"/>
        <v>4.8043320454373324E-2</v>
      </c>
      <c r="W2972" s="24">
        <f>Parametros!$B$4*H2972+Parametros!$B$5*K2972*100+Parametros!$B$6*P2972+Parametros!$B$7*(1-L2972)*100</f>
        <v>96.518500000000003</v>
      </c>
      <c r="X2972" s="16">
        <f>INDEX('Tasa Referencia'!$B$2:$B$37,MATCH(B2972,'Tasa Referencia'!$A$2:$A$37,0))</f>
        <v>0.1027</v>
      </c>
      <c r="Y2972" s="16">
        <f>INDEX('Catalogo Proveedores'!$N$2:$N$101,MATCH(A2972,'Catalogo Proveedores'!$A$2:$A$101,0))</f>
        <v>1.3800000000000002E-2</v>
      </c>
      <c r="Z2972" s="14">
        <v>3.7499999999999999E-3</v>
      </c>
      <c r="AA2972" s="16">
        <f t="shared" si="232"/>
        <v>0.12025000000000001</v>
      </c>
      <c r="AB2972" s="25">
        <f t="shared" si="233"/>
        <v>9.5075687070969028E-3</v>
      </c>
      <c r="AC2972" s="23">
        <f t="shared" si="234"/>
        <v>3.8535751747276421E-2</v>
      </c>
    </row>
    <row r="2973" spans="1:29" x14ac:dyDescent="0.3">
      <c r="A2973" s="4" t="s">
        <v>241</v>
      </c>
      <c r="B2973" s="18">
        <v>45505</v>
      </c>
      <c r="C2973" s="4" t="s">
        <v>281</v>
      </c>
      <c r="D2973" s="4">
        <v>8</v>
      </c>
      <c r="E2973" s="15">
        <v>158089.59</v>
      </c>
      <c r="F2973" s="19">
        <v>1.1425000000000001</v>
      </c>
      <c r="G2973" s="20">
        <v>0</v>
      </c>
      <c r="H2973" s="4">
        <v>97.2</v>
      </c>
      <c r="I2973" s="4">
        <v>4</v>
      </c>
      <c r="J2973" s="4">
        <v>1</v>
      </c>
      <c r="K2973" s="21">
        <v>0.86140000000000005</v>
      </c>
      <c r="L2973" s="21">
        <v>6.7000000000000002E-3</v>
      </c>
      <c r="M2973" s="4">
        <v>2</v>
      </c>
      <c r="N2973" s="4">
        <v>0</v>
      </c>
      <c r="O2973" s="4">
        <v>0</v>
      </c>
      <c r="P2973" s="4">
        <v>94.5</v>
      </c>
      <c r="Q2973" s="15">
        <v>850.58</v>
      </c>
      <c r="R2973" s="15">
        <v>367.05</v>
      </c>
      <c r="S2973" s="15">
        <v>635.77</v>
      </c>
      <c r="T2973" s="15">
        <v>165327.66</v>
      </c>
      <c r="U2973" s="22">
        <f t="shared" si="230"/>
        <v>158671.44999999998</v>
      </c>
      <c r="V2973" s="23">
        <f t="shared" si="231"/>
        <v>4.0260716204415042E-2</v>
      </c>
      <c r="W2973" s="24">
        <f>Parametros!$B$4*H2973+Parametros!$B$5*K2973*100+Parametros!$B$6*P2973+Parametros!$B$7*(1-L2973)*100</f>
        <v>93.661500000000004</v>
      </c>
      <c r="X2973" s="16">
        <f>INDEX('Tasa Referencia'!$B$2:$B$37,MATCH(B2973,'Tasa Referencia'!$A$2:$A$37,0))</f>
        <v>0.1017</v>
      </c>
      <c r="Y2973" s="16">
        <f>INDEX('Catalogo Proveedores'!$N$2:$N$101,MATCH(A2973,'Catalogo Proveedores'!$A$2:$A$101,0))</f>
        <v>1.3800000000000002E-2</v>
      </c>
      <c r="Z2973" s="14">
        <v>-3.2299999999999998E-3</v>
      </c>
      <c r="AA2973" s="16">
        <f t="shared" si="232"/>
        <v>0.11227000000000001</v>
      </c>
      <c r="AB2973" s="25">
        <f t="shared" si="233"/>
        <v>8.9063418749415479E-3</v>
      </c>
      <c r="AC2973" s="23">
        <f t="shared" si="234"/>
        <v>3.1354374329473494E-2</v>
      </c>
    </row>
    <row r="2974" spans="1:29" x14ac:dyDescent="0.3">
      <c r="A2974" s="4" t="s">
        <v>241</v>
      </c>
      <c r="B2974" s="18">
        <v>45536</v>
      </c>
      <c r="C2974" s="4" t="s">
        <v>281</v>
      </c>
      <c r="D2974" s="4">
        <v>9</v>
      </c>
      <c r="E2974" s="15">
        <v>152272.62</v>
      </c>
      <c r="F2974" s="19">
        <v>1.1425000000000001</v>
      </c>
      <c r="G2974" s="20">
        <v>0</v>
      </c>
      <c r="H2974" s="4">
        <v>96.6</v>
      </c>
      <c r="I2974" s="4">
        <v>4</v>
      </c>
      <c r="J2974" s="4">
        <v>1</v>
      </c>
      <c r="K2974" s="21">
        <v>0.85699999999999998</v>
      </c>
      <c r="L2974" s="21">
        <v>1.9900000000000001E-2</v>
      </c>
      <c r="M2974" s="4">
        <v>1</v>
      </c>
      <c r="N2974" s="4">
        <v>0</v>
      </c>
      <c r="O2974" s="4">
        <v>0</v>
      </c>
      <c r="P2974" s="4">
        <v>96.1</v>
      </c>
      <c r="Q2974" s="15">
        <v>5207.93</v>
      </c>
      <c r="R2974" s="15">
        <v>1387.54</v>
      </c>
      <c r="S2974" s="15">
        <v>1212.99</v>
      </c>
      <c r="T2974" s="15">
        <v>158916.97</v>
      </c>
      <c r="U2974" s="22">
        <f t="shared" si="230"/>
        <v>157655.1</v>
      </c>
      <c r="V2974" s="23">
        <f t="shared" si="231"/>
        <v>7.9404358137459795E-3</v>
      </c>
      <c r="W2974" s="24">
        <f>Parametros!$B$4*H2974+Parametros!$B$5*K2974*100+Parametros!$B$6*P2974+Parametros!$B$7*(1-L2974)*100</f>
        <v>93.441499999999991</v>
      </c>
      <c r="X2974" s="16">
        <f>INDEX('Tasa Referencia'!$B$2:$B$37,MATCH(B2974,'Tasa Referencia'!$A$2:$A$37,0))</f>
        <v>9.7900000000000001E-2</v>
      </c>
      <c r="Y2974" s="16">
        <f>INDEX('Catalogo Proveedores'!$N$2:$N$101,MATCH(A2974,'Catalogo Proveedores'!$A$2:$A$101,0))</f>
        <v>1.3800000000000002E-2</v>
      </c>
      <c r="Z2974" s="14">
        <v>2.0999999999999999E-3</v>
      </c>
      <c r="AA2974" s="16">
        <f t="shared" si="232"/>
        <v>0.11380000000000001</v>
      </c>
      <c r="AB2974" s="25">
        <f t="shared" si="233"/>
        <v>9.0219204028731959E-3</v>
      </c>
      <c r="AC2974" s="23">
        <f t="shared" si="234"/>
        <v>-1.0814845891272164E-3</v>
      </c>
    </row>
    <row r="2975" spans="1:29" x14ac:dyDescent="0.3">
      <c r="A2975" s="4" t="s">
        <v>241</v>
      </c>
      <c r="B2975" s="18">
        <v>45566</v>
      </c>
      <c r="C2975" s="4" t="s">
        <v>281</v>
      </c>
      <c r="D2975" s="4">
        <v>10</v>
      </c>
      <c r="E2975" s="15">
        <v>155801.85</v>
      </c>
      <c r="F2975" s="19">
        <v>1.1425000000000001</v>
      </c>
      <c r="G2975" s="20">
        <v>0</v>
      </c>
      <c r="H2975" s="4">
        <v>98.2</v>
      </c>
      <c r="I2975" s="4">
        <v>4</v>
      </c>
      <c r="J2975" s="4">
        <v>1</v>
      </c>
      <c r="K2975" s="21">
        <v>0.86980000000000002</v>
      </c>
      <c r="L2975" s="21">
        <v>8.6E-3</v>
      </c>
      <c r="M2975" s="4">
        <v>2</v>
      </c>
      <c r="N2975" s="4">
        <v>0</v>
      </c>
      <c r="O2975" s="4">
        <v>0</v>
      </c>
      <c r="P2975" s="4">
        <v>94.9</v>
      </c>
      <c r="Q2975" s="15">
        <v>10242.620000000001</v>
      </c>
      <c r="R2975" s="15">
        <v>760.33</v>
      </c>
      <c r="S2975" s="15">
        <v>713.91</v>
      </c>
      <c r="T2975" s="15">
        <v>159531.37</v>
      </c>
      <c r="U2975" s="22">
        <f t="shared" si="230"/>
        <v>166090.88999999998</v>
      </c>
      <c r="V2975" s="23">
        <f t="shared" si="231"/>
        <v>-4.1117430383754552E-2</v>
      </c>
      <c r="W2975" s="24">
        <f>Parametros!$B$4*H2975+Parametros!$B$5*K2975*100+Parametros!$B$6*P2975+Parametros!$B$7*(1-L2975)*100</f>
        <v>94.314999999999998</v>
      </c>
      <c r="X2975" s="16">
        <f>INDEX('Tasa Referencia'!$B$2:$B$37,MATCH(B2975,'Tasa Referencia'!$A$2:$A$37,0))</f>
        <v>9.5200000000000007E-2</v>
      </c>
      <c r="Y2975" s="16">
        <f>INDEX('Catalogo Proveedores'!$N$2:$N$101,MATCH(A2975,'Catalogo Proveedores'!$A$2:$A$101,0))</f>
        <v>1.3800000000000002E-2</v>
      </c>
      <c r="Z2975" s="14">
        <v>1.6800000000000001E-3</v>
      </c>
      <c r="AA2975" s="16">
        <f t="shared" si="232"/>
        <v>0.11068000000000001</v>
      </c>
      <c r="AB2975" s="25">
        <f t="shared" si="233"/>
        <v>8.7860763310978474E-3</v>
      </c>
      <c r="AC2975" s="23">
        <f t="shared" si="234"/>
        <v>-4.99035067148524E-2</v>
      </c>
    </row>
    <row r="2976" spans="1:29" x14ac:dyDescent="0.3">
      <c r="A2976" s="4" t="s">
        <v>241</v>
      </c>
      <c r="B2976" s="18">
        <v>45597</v>
      </c>
      <c r="C2976" s="4" t="s">
        <v>281</v>
      </c>
      <c r="D2976" s="4">
        <v>11</v>
      </c>
      <c r="E2976" s="15">
        <v>128544.38</v>
      </c>
      <c r="F2976" s="19">
        <v>1.1425000000000001</v>
      </c>
      <c r="G2976" s="20">
        <v>0</v>
      </c>
      <c r="H2976" s="4">
        <v>99.3</v>
      </c>
      <c r="I2976" s="4">
        <v>4</v>
      </c>
      <c r="J2976" s="4">
        <v>0</v>
      </c>
      <c r="K2976" s="21">
        <v>0.93940000000000001</v>
      </c>
      <c r="L2976" s="21">
        <v>2.5999999999999999E-3</v>
      </c>
      <c r="M2976" s="4">
        <v>1</v>
      </c>
      <c r="N2976" s="4">
        <v>0</v>
      </c>
      <c r="O2976" s="4">
        <v>0</v>
      </c>
      <c r="P2976" s="4">
        <v>96.3</v>
      </c>
      <c r="Q2976" s="15">
        <v>1194.6400000000001</v>
      </c>
      <c r="R2976" s="15">
        <v>179.28</v>
      </c>
      <c r="S2976" s="15">
        <v>101.7</v>
      </c>
      <c r="T2976" s="15">
        <v>138999.94</v>
      </c>
      <c r="U2976" s="22">
        <f t="shared" si="230"/>
        <v>129816.6</v>
      </c>
      <c r="V2976" s="23">
        <f t="shared" si="231"/>
        <v>6.6067222762829947E-2</v>
      </c>
      <c r="W2976" s="24">
        <f>Parametros!$B$4*H2976+Parametros!$B$5*K2976*100+Parametros!$B$6*P2976+Parametros!$B$7*(1-L2976)*100</f>
        <v>97.158000000000001</v>
      </c>
      <c r="X2976" s="16">
        <f>INDEX('Tasa Referencia'!$B$2:$B$37,MATCH(B2976,'Tasa Referencia'!$A$2:$A$37,0))</f>
        <v>9.5600000000000004E-2</v>
      </c>
      <c r="Y2976" s="16">
        <f>INDEX('Catalogo Proveedores'!$N$2:$N$101,MATCH(A2976,'Catalogo Proveedores'!$A$2:$A$101,0))</f>
        <v>1.3800000000000002E-2</v>
      </c>
      <c r="Z2976" s="14">
        <v>5.3699999999999998E-3</v>
      </c>
      <c r="AA2976" s="16">
        <f t="shared" si="232"/>
        <v>0.11477000000000001</v>
      </c>
      <c r="AB2976" s="25">
        <f t="shared" si="233"/>
        <v>9.0951203192717323E-3</v>
      </c>
      <c r="AC2976" s="23">
        <f t="shared" si="234"/>
        <v>5.6972102443558215E-2</v>
      </c>
    </row>
    <row r="2977" spans="1:29" x14ac:dyDescent="0.3">
      <c r="A2977" s="4" t="s">
        <v>241</v>
      </c>
      <c r="B2977" s="18">
        <v>45627</v>
      </c>
      <c r="C2977" s="4" t="s">
        <v>281</v>
      </c>
      <c r="D2977" s="4">
        <v>12</v>
      </c>
      <c r="E2977" s="15">
        <v>164840.10999999999</v>
      </c>
      <c r="F2977" s="19">
        <v>1.1425000000000001</v>
      </c>
      <c r="G2977" s="20">
        <v>0</v>
      </c>
      <c r="H2977" s="4">
        <v>95.9</v>
      </c>
      <c r="I2977" s="4">
        <v>5</v>
      </c>
      <c r="J2977" s="4">
        <v>0</v>
      </c>
      <c r="K2977" s="21">
        <v>0.93889999999999996</v>
      </c>
      <c r="L2977" s="21">
        <v>1.3899999999999999E-2</v>
      </c>
      <c r="M2977" s="4">
        <v>1</v>
      </c>
      <c r="N2977" s="4">
        <v>0</v>
      </c>
      <c r="O2977" s="4">
        <v>0</v>
      </c>
      <c r="P2977" s="4">
        <v>91.6</v>
      </c>
      <c r="Q2977" s="15">
        <v>464.6</v>
      </c>
      <c r="R2977" s="15">
        <v>1246.98</v>
      </c>
      <c r="S2977" s="15">
        <v>686.49</v>
      </c>
      <c r="T2977" s="15">
        <v>171596.08</v>
      </c>
      <c r="U2977" s="22">
        <f t="shared" si="230"/>
        <v>165865.20000000001</v>
      </c>
      <c r="V2977" s="23">
        <f t="shared" si="231"/>
        <v>3.3397499523298992E-2</v>
      </c>
      <c r="W2977" s="24">
        <f>Parametros!$B$4*H2977+Parametros!$B$5*K2977*100+Parametros!$B$6*P2977+Parametros!$B$7*(1-L2977)*100</f>
        <v>94.843499999999992</v>
      </c>
      <c r="X2977" s="16">
        <f>INDEX('Tasa Referencia'!$B$2:$B$37,MATCH(B2977,'Tasa Referencia'!$A$2:$A$37,0))</f>
        <v>9.2399999999999996E-2</v>
      </c>
      <c r="Y2977" s="16">
        <f>INDEX('Catalogo Proveedores'!$N$2:$N$101,MATCH(A2977,'Catalogo Proveedores'!$A$2:$A$101,0))</f>
        <v>1.3800000000000002E-2</v>
      </c>
      <c r="Z2977" s="14">
        <v>4.2399999999999998E-3</v>
      </c>
      <c r="AA2977" s="16">
        <f t="shared" si="232"/>
        <v>0.11044</v>
      </c>
      <c r="AB2977" s="25">
        <f t="shared" si="233"/>
        <v>8.7679093343262515E-3</v>
      </c>
      <c r="AC2977" s="23">
        <f t="shared" si="234"/>
        <v>2.462959018897274E-2</v>
      </c>
    </row>
    <row r="2978" spans="1:29" x14ac:dyDescent="0.3">
      <c r="A2978" s="4" t="s">
        <v>241</v>
      </c>
      <c r="B2978" s="18">
        <v>45658</v>
      </c>
      <c r="C2978" s="4" t="s">
        <v>282</v>
      </c>
      <c r="D2978" s="4">
        <v>1</v>
      </c>
      <c r="E2978" s="15">
        <v>151563.18</v>
      </c>
      <c r="F2978" s="19">
        <v>1.1425000000000001</v>
      </c>
      <c r="G2978" s="20">
        <v>0</v>
      </c>
      <c r="H2978" s="4">
        <v>94.6</v>
      </c>
      <c r="I2978" s="4">
        <v>5</v>
      </c>
      <c r="J2978" s="4">
        <v>1</v>
      </c>
      <c r="K2978" s="21">
        <v>0.81810000000000005</v>
      </c>
      <c r="L2978" s="21">
        <v>1.5800000000000002E-2</v>
      </c>
      <c r="M2978" s="4">
        <v>3</v>
      </c>
      <c r="N2978" s="4">
        <v>0</v>
      </c>
      <c r="O2978" s="4">
        <v>0</v>
      </c>
      <c r="P2978" s="4">
        <v>98.2</v>
      </c>
      <c r="Q2978" s="15">
        <v>1379.52</v>
      </c>
      <c r="R2978" s="15">
        <v>1202.32</v>
      </c>
      <c r="S2978" s="15">
        <v>1019.48</v>
      </c>
      <c r="T2978" s="15">
        <v>149208.4</v>
      </c>
      <c r="U2978" s="22">
        <f t="shared" si="230"/>
        <v>153125.53999999998</v>
      </c>
      <c r="V2978" s="23">
        <f t="shared" si="231"/>
        <v>-2.6252811503909866E-2</v>
      </c>
      <c r="W2978" s="24">
        <f>Parametros!$B$4*H2978+Parametros!$B$5*K2978*100+Parametros!$B$6*P2978+Parametros!$B$7*(1-L2978)*100</f>
        <v>92.056000000000012</v>
      </c>
      <c r="X2978" s="16">
        <f>INDEX('Tasa Referencia'!$B$2:$B$37,MATCH(B2978,'Tasa Referencia'!$A$2:$A$37,0))</f>
        <v>8.8900000000000007E-2</v>
      </c>
      <c r="Y2978" s="16">
        <f>INDEX('Catalogo Proveedores'!$N$2:$N$101,MATCH(A2978,'Catalogo Proveedores'!$A$2:$A$101,0))</f>
        <v>1.3800000000000002E-2</v>
      </c>
      <c r="Z2978" s="14">
        <v>1.5100000000000001E-3</v>
      </c>
      <c r="AA2978" s="16">
        <f t="shared" si="232"/>
        <v>0.10421000000000001</v>
      </c>
      <c r="AB2978" s="25">
        <f t="shared" si="233"/>
        <v>8.295060531286369E-3</v>
      </c>
      <c r="AC2978" s="23">
        <f t="shared" si="234"/>
        <v>-3.4547872035196235E-2</v>
      </c>
    </row>
    <row r="2979" spans="1:29" x14ac:dyDescent="0.3">
      <c r="A2979" s="4" t="s">
        <v>241</v>
      </c>
      <c r="B2979" s="18">
        <v>45689</v>
      </c>
      <c r="C2979" s="4" t="s">
        <v>282</v>
      </c>
      <c r="D2979" s="4">
        <v>2</v>
      </c>
      <c r="E2979" s="15">
        <v>165604.29</v>
      </c>
      <c r="F2979" s="19">
        <v>1.1425000000000001</v>
      </c>
      <c r="G2979" s="20">
        <v>0</v>
      </c>
      <c r="H2979" s="4">
        <v>94.8</v>
      </c>
      <c r="I2979" s="4">
        <v>4</v>
      </c>
      <c r="J2979" s="4">
        <v>1</v>
      </c>
      <c r="K2979" s="21">
        <v>0.84309999999999996</v>
      </c>
      <c r="L2979" s="21">
        <v>2.0199999999999999E-2</v>
      </c>
      <c r="M2979" s="4">
        <v>1</v>
      </c>
      <c r="N2979" s="4">
        <v>0</v>
      </c>
      <c r="O2979" s="4">
        <v>0</v>
      </c>
      <c r="P2979" s="4">
        <v>90.1</v>
      </c>
      <c r="Q2979" s="15">
        <v>2838.38</v>
      </c>
      <c r="R2979" s="15">
        <v>1349.53</v>
      </c>
      <c r="S2979" s="15">
        <v>1334.2</v>
      </c>
      <c r="T2979" s="15">
        <v>184678.39999999999</v>
      </c>
      <c r="U2979" s="22">
        <f t="shared" si="230"/>
        <v>168458</v>
      </c>
      <c r="V2979" s="23">
        <f t="shared" si="231"/>
        <v>8.7830520515663951E-2</v>
      </c>
      <c r="W2979" s="24">
        <f>Parametros!$B$4*H2979+Parametros!$B$5*K2979*100+Parametros!$B$6*P2979+Parametros!$B$7*(1-L2979)*100</f>
        <v>91.19</v>
      </c>
      <c r="X2979" s="16">
        <f>INDEX('Tasa Referencia'!$B$2:$B$37,MATCH(B2979,'Tasa Referencia'!$A$2:$A$37,0))</f>
        <v>8.8300000000000003E-2</v>
      </c>
      <c r="Y2979" s="16">
        <f>INDEX('Catalogo Proveedores'!$N$2:$N$101,MATCH(A2979,'Catalogo Proveedores'!$A$2:$A$101,0))</f>
        <v>1.3800000000000002E-2</v>
      </c>
      <c r="Z2979" s="14">
        <v>-2.97E-3</v>
      </c>
      <c r="AA2979" s="16">
        <f t="shared" si="232"/>
        <v>9.913000000000001E-2</v>
      </c>
      <c r="AB2979" s="25">
        <f t="shared" si="233"/>
        <v>7.9076816749081846E-3</v>
      </c>
      <c r="AC2979" s="23">
        <f t="shared" si="234"/>
        <v>7.9922838840755767E-2</v>
      </c>
    </row>
    <row r="2980" spans="1:29" x14ac:dyDescent="0.3">
      <c r="A2980" s="4" t="s">
        <v>241</v>
      </c>
      <c r="B2980" s="18">
        <v>45717</v>
      </c>
      <c r="C2980" s="4" t="s">
        <v>282</v>
      </c>
      <c r="D2980" s="4">
        <v>3</v>
      </c>
      <c r="E2980" s="15">
        <v>167511.9</v>
      </c>
      <c r="F2980" s="19">
        <v>1.2356</v>
      </c>
      <c r="G2980" s="20">
        <v>8.14E-2</v>
      </c>
      <c r="H2980" s="4">
        <v>95.4</v>
      </c>
      <c r="I2980" s="4">
        <v>4</v>
      </c>
      <c r="J2980" s="4">
        <v>1</v>
      </c>
      <c r="K2980" s="21">
        <v>0.80969999999999998</v>
      </c>
      <c r="L2980" s="21">
        <v>2.69E-2</v>
      </c>
      <c r="M2980" s="4">
        <v>1</v>
      </c>
      <c r="N2980" s="4">
        <v>0</v>
      </c>
      <c r="O2980" s="4">
        <v>0</v>
      </c>
      <c r="P2980" s="4">
        <v>94</v>
      </c>
      <c r="Q2980" s="15">
        <v>526.64</v>
      </c>
      <c r="R2980" s="15">
        <v>1870.27</v>
      </c>
      <c r="S2980" s="15">
        <v>1685.28</v>
      </c>
      <c r="T2980" s="15">
        <v>171793.56</v>
      </c>
      <c r="U2980" s="22">
        <f t="shared" si="230"/>
        <v>168223.53</v>
      </c>
      <c r="V2980" s="23">
        <f t="shared" si="231"/>
        <v>2.0780930321253013E-2</v>
      </c>
      <c r="W2980" s="24">
        <f>Parametros!$B$4*H2980+Parametros!$B$5*K2980*100+Parametros!$B$6*P2980+Parametros!$B$7*(1-L2980)*100</f>
        <v>91.077499999999986</v>
      </c>
      <c r="X2980" s="16">
        <f>INDEX('Tasa Referencia'!$B$2:$B$37,MATCH(B2980,'Tasa Referencia'!$A$2:$A$37,0))</f>
        <v>8.6800000000000002E-2</v>
      </c>
      <c r="Y2980" s="16">
        <f>INDEX('Catalogo Proveedores'!$N$2:$N$101,MATCH(A2980,'Catalogo Proveedores'!$A$2:$A$101,0))</f>
        <v>1.3800000000000002E-2</v>
      </c>
      <c r="Z2980" s="14">
        <v>-6.8999999999999997E-4</v>
      </c>
      <c r="AA2980" s="16">
        <f t="shared" si="232"/>
        <v>9.9910000000000013E-2</v>
      </c>
      <c r="AB2980" s="25">
        <f t="shared" si="233"/>
        <v>7.9672676202120485E-3</v>
      </c>
      <c r="AC2980" s="23">
        <f t="shared" si="234"/>
        <v>1.2813662701040965E-2</v>
      </c>
    </row>
    <row r="2981" spans="1:29" x14ac:dyDescent="0.3">
      <c r="A2981" s="4" t="s">
        <v>241</v>
      </c>
      <c r="B2981" s="18">
        <v>45748</v>
      </c>
      <c r="C2981" s="4" t="s">
        <v>282</v>
      </c>
      <c r="D2981" s="4">
        <v>4</v>
      </c>
      <c r="E2981" s="15">
        <v>188086.94</v>
      </c>
      <c r="F2981" s="19">
        <v>1.2356</v>
      </c>
      <c r="G2981" s="20">
        <v>0</v>
      </c>
      <c r="H2981" s="4">
        <v>94.5</v>
      </c>
      <c r="I2981" s="4">
        <v>5</v>
      </c>
      <c r="J2981" s="4">
        <v>1</v>
      </c>
      <c r="K2981" s="21">
        <v>0.87739999999999996</v>
      </c>
      <c r="L2981" s="21">
        <v>3.0300000000000001E-2</v>
      </c>
      <c r="M2981" s="4">
        <v>1</v>
      </c>
      <c r="N2981" s="4">
        <v>0</v>
      </c>
      <c r="O2981" s="4">
        <v>0</v>
      </c>
      <c r="P2981" s="4">
        <v>97.3</v>
      </c>
      <c r="Q2981" s="15">
        <v>1472.48</v>
      </c>
      <c r="R2981" s="15">
        <v>2382.9899999999998</v>
      </c>
      <c r="S2981" s="15">
        <v>2088.59</v>
      </c>
      <c r="T2981" s="15">
        <v>208359.36</v>
      </c>
      <c r="U2981" s="22">
        <f t="shared" si="230"/>
        <v>189853.82</v>
      </c>
      <c r="V2981" s="23">
        <f t="shared" si="231"/>
        <v>8.8815496457658447E-2</v>
      </c>
      <c r="W2981" s="24">
        <f>Parametros!$B$4*H2981+Parametros!$B$5*K2981*100+Parametros!$B$6*P2981+Parametros!$B$7*(1-L2981)*100</f>
        <v>93.402500000000003</v>
      </c>
      <c r="X2981" s="16">
        <f>INDEX('Tasa Referencia'!$B$2:$B$37,MATCH(B2981,'Tasa Referencia'!$A$2:$A$37,0))</f>
        <v>8.4000000000000005E-2</v>
      </c>
      <c r="Y2981" s="16">
        <f>INDEX('Catalogo Proveedores'!$N$2:$N$101,MATCH(A2981,'Catalogo Proveedores'!$A$2:$A$101,0))</f>
        <v>1.3800000000000002E-2</v>
      </c>
      <c r="Z2981" s="14">
        <v>-1.8400000000000001E-3</v>
      </c>
      <c r="AA2981" s="16">
        <f t="shared" si="232"/>
        <v>9.5960000000000018E-2</v>
      </c>
      <c r="AB2981" s="25">
        <f t="shared" si="233"/>
        <v>7.6651187204612725E-3</v>
      </c>
      <c r="AC2981" s="23">
        <f t="shared" si="234"/>
        <v>8.1150377737197174E-2</v>
      </c>
    </row>
    <row r="2982" spans="1:29" x14ac:dyDescent="0.3">
      <c r="A2982" s="4" t="s">
        <v>241</v>
      </c>
      <c r="B2982" s="18">
        <v>45778</v>
      </c>
      <c r="C2982" s="4" t="s">
        <v>282</v>
      </c>
      <c r="D2982" s="4">
        <v>5</v>
      </c>
      <c r="E2982" s="15">
        <v>190807.11</v>
      </c>
      <c r="F2982" s="19">
        <v>1.2356</v>
      </c>
      <c r="G2982" s="20">
        <v>0</v>
      </c>
      <c r="H2982" s="4">
        <v>95</v>
      </c>
      <c r="I2982" s="4">
        <v>4</v>
      </c>
      <c r="J2982" s="4">
        <v>0</v>
      </c>
      <c r="K2982" s="21">
        <v>0.91169999999999995</v>
      </c>
      <c r="L2982" s="21">
        <v>1.8200000000000001E-2</v>
      </c>
      <c r="M2982" s="4">
        <v>0</v>
      </c>
      <c r="N2982" s="4">
        <v>0</v>
      </c>
      <c r="O2982" s="4">
        <v>0</v>
      </c>
      <c r="P2982" s="4">
        <v>96.6</v>
      </c>
      <c r="Q2982" s="15">
        <v>0</v>
      </c>
      <c r="R2982" s="15">
        <v>1523.97</v>
      </c>
      <c r="S2982" s="15">
        <v>1041.8399999999999</v>
      </c>
      <c r="T2982" s="15">
        <v>202875.63</v>
      </c>
      <c r="U2982" s="22">
        <f t="shared" si="230"/>
        <v>191289.24</v>
      </c>
      <c r="V2982" s="23">
        <f t="shared" si="231"/>
        <v>5.7110802317656459E-2</v>
      </c>
      <c r="W2982" s="24">
        <f>Parametros!$B$4*H2982+Parametros!$B$5*K2982*100+Parametros!$B$6*P2982+Parametros!$B$7*(1-L2982)*100</f>
        <v>94.647999999999996</v>
      </c>
      <c r="X2982" s="16">
        <f>INDEX('Tasa Referencia'!$B$2:$B$37,MATCH(B2982,'Tasa Referencia'!$A$2:$A$37,0))</f>
        <v>8.1699999999999995E-2</v>
      </c>
      <c r="Y2982" s="16">
        <f>INDEX('Catalogo Proveedores'!$N$2:$N$101,MATCH(A2982,'Catalogo Proveedores'!$A$2:$A$101,0))</f>
        <v>1.3800000000000002E-2</v>
      </c>
      <c r="Z2982" s="14">
        <v>-2.5799999999999998E-3</v>
      </c>
      <c r="AA2982" s="16">
        <f t="shared" si="232"/>
        <v>9.2920000000000003E-2</v>
      </c>
      <c r="AB2982" s="25">
        <f t="shared" si="233"/>
        <v>7.4318982742738182E-3</v>
      </c>
      <c r="AC2982" s="23">
        <f t="shared" si="234"/>
        <v>4.9678904043382641E-2</v>
      </c>
    </row>
    <row r="2983" spans="1:29" x14ac:dyDescent="0.3">
      <c r="A2983" s="4" t="s">
        <v>241</v>
      </c>
      <c r="B2983" s="18">
        <v>45809</v>
      </c>
      <c r="C2983" s="4" t="s">
        <v>282</v>
      </c>
      <c r="D2983" s="4">
        <v>6</v>
      </c>
      <c r="E2983" s="15">
        <v>184901.83</v>
      </c>
      <c r="F2983" s="19">
        <v>1.2356</v>
      </c>
      <c r="G2983" s="20">
        <v>0</v>
      </c>
      <c r="H2983" s="4">
        <v>90.5</v>
      </c>
      <c r="I2983" s="4">
        <v>4</v>
      </c>
      <c r="J2983" s="4">
        <v>0</v>
      </c>
      <c r="K2983" s="21">
        <v>0.93020000000000003</v>
      </c>
      <c r="L2983" s="21">
        <v>2.63E-2</v>
      </c>
      <c r="M2983" s="4">
        <v>0</v>
      </c>
      <c r="N2983" s="4">
        <v>0</v>
      </c>
      <c r="O2983" s="4">
        <v>0</v>
      </c>
      <c r="P2983" s="4">
        <v>90.8</v>
      </c>
      <c r="Q2983" s="15">
        <v>0</v>
      </c>
      <c r="R2983" s="15">
        <v>1953.71</v>
      </c>
      <c r="S2983" s="15">
        <v>1457.32</v>
      </c>
      <c r="T2983" s="15">
        <v>197830.65</v>
      </c>
      <c r="U2983" s="22">
        <f t="shared" si="230"/>
        <v>185398.21999999997</v>
      </c>
      <c r="V2983" s="23">
        <f t="shared" si="231"/>
        <v>6.2843800998480373E-2</v>
      </c>
      <c r="W2983" s="24">
        <f>Parametros!$B$4*H2983+Parametros!$B$5*K2983*100+Parametros!$B$6*P2983+Parametros!$B$7*(1-L2983)*100</f>
        <v>92.346499999999992</v>
      </c>
      <c r="X2983" s="16">
        <f>INDEX('Tasa Referencia'!$B$2:$B$37,MATCH(B2983,'Tasa Referencia'!$A$2:$A$37,0))</f>
        <v>8.1600000000000006E-2</v>
      </c>
      <c r="Y2983" s="16">
        <f>INDEX('Catalogo Proveedores'!$N$2:$N$101,MATCH(A2983,'Catalogo Proveedores'!$A$2:$A$101,0))</f>
        <v>1.3800000000000002E-2</v>
      </c>
      <c r="Z2983" s="14">
        <v>-2.8E-3</v>
      </c>
      <c r="AA2983" s="16">
        <f t="shared" si="232"/>
        <v>9.2600000000000016E-2</v>
      </c>
      <c r="AB2983" s="25">
        <f t="shared" si="233"/>
        <v>7.4073141725286007E-3</v>
      </c>
      <c r="AC2983" s="23">
        <f t="shared" si="234"/>
        <v>5.5436486825951772E-2</v>
      </c>
    </row>
    <row r="2984" spans="1:29" x14ac:dyDescent="0.3">
      <c r="A2984" s="4" t="s">
        <v>241</v>
      </c>
      <c r="B2984" s="18">
        <v>45839</v>
      </c>
      <c r="C2984" s="4" t="s">
        <v>282</v>
      </c>
      <c r="D2984" s="4">
        <v>7</v>
      </c>
      <c r="E2984" s="15">
        <v>191587.99</v>
      </c>
      <c r="F2984" s="19">
        <v>1.2356</v>
      </c>
      <c r="G2984" s="20">
        <v>0</v>
      </c>
      <c r="H2984" s="4">
        <v>91.2</v>
      </c>
      <c r="I2984" s="4">
        <v>4</v>
      </c>
      <c r="J2984" s="4">
        <v>1</v>
      </c>
      <c r="K2984" s="21">
        <v>0.84209999999999996</v>
      </c>
      <c r="L2984" s="21">
        <v>4.1099999999999998E-2</v>
      </c>
      <c r="M2984" s="4">
        <v>2</v>
      </c>
      <c r="N2984" s="4">
        <v>0</v>
      </c>
      <c r="O2984" s="4">
        <v>0</v>
      </c>
      <c r="P2984" s="4">
        <v>97.5</v>
      </c>
      <c r="Q2984" s="15">
        <v>1505.9</v>
      </c>
      <c r="R2984" s="15">
        <v>3467.98</v>
      </c>
      <c r="S2984" s="15">
        <v>2744.51</v>
      </c>
      <c r="T2984" s="15">
        <v>199784.74</v>
      </c>
      <c r="U2984" s="22">
        <f t="shared" si="230"/>
        <v>193817.36</v>
      </c>
      <c r="V2984" s="23">
        <f t="shared" si="231"/>
        <v>2.9869048056423153E-2</v>
      </c>
      <c r="W2984" s="24">
        <f>Parametros!$B$4*H2984+Parametros!$B$5*K2984*100+Parametros!$B$6*P2984+Parametros!$B$7*(1-L2984)*100</f>
        <v>91.066499999999991</v>
      </c>
      <c r="X2984" s="16">
        <f>INDEX('Tasa Referencia'!$B$2:$B$37,MATCH(B2984,'Tasa Referencia'!$A$2:$A$37,0))</f>
        <v>8.0699999999999994E-2</v>
      </c>
      <c r="Y2984" s="16">
        <f>INDEX('Catalogo Proveedores'!$N$2:$N$101,MATCH(A2984,'Catalogo Proveedores'!$A$2:$A$101,0))</f>
        <v>1.3800000000000002E-2</v>
      </c>
      <c r="Z2984" s="14">
        <v>-5.3899999999999998E-3</v>
      </c>
      <c r="AA2984" s="16">
        <f t="shared" si="232"/>
        <v>8.9109999999999995E-2</v>
      </c>
      <c r="AB2984" s="25">
        <f t="shared" si="233"/>
        <v>7.1387644351756929E-3</v>
      </c>
      <c r="AC2984" s="23">
        <f t="shared" si="234"/>
        <v>2.273028362124746E-2</v>
      </c>
    </row>
    <row r="2985" spans="1:29" x14ac:dyDescent="0.3">
      <c r="A2985" s="4" t="s">
        <v>241</v>
      </c>
      <c r="B2985" s="18">
        <v>45870</v>
      </c>
      <c r="C2985" s="4" t="s">
        <v>282</v>
      </c>
      <c r="D2985" s="4">
        <v>8</v>
      </c>
      <c r="E2985" s="15">
        <v>181240.17</v>
      </c>
      <c r="F2985" s="19">
        <v>1.2356</v>
      </c>
      <c r="G2985" s="20">
        <v>0</v>
      </c>
      <c r="H2985" s="4">
        <v>87.3</v>
      </c>
      <c r="I2985" s="4">
        <v>5</v>
      </c>
      <c r="J2985" s="4">
        <v>0</v>
      </c>
      <c r="K2985" s="21">
        <v>0.9425</v>
      </c>
      <c r="L2985" s="21">
        <v>5.3699999999999998E-2</v>
      </c>
      <c r="M2985" s="4">
        <v>1</v>
      </c>
      <c r="N2985" s="4">
        <v>0</v>
      </c>
      <c r="O2985" s="4">
        <v>0</v>
      </c>
      <c r="P2985" s="4">
        <v>100</v>
      </c>
      <c r="Q2985" s="15">
        <v>1638.76</v>
      </c>
      <c r="R2985" s="15">
        <v>3389.89</v>
      </c>
      <c r="S2985" s="15">
        <v>2917.34</v>
      </c>
      <c r="T2985" s="15">
        <v>206458.96</v>
      </c>
      <c r="U2985" s="22">
        <f t="shared" si="230"/>
        <v>183351.48000000004</v>
      </c>
      <c r="V2985" s="23">
        <f t="shared" si="231"/>
        <v>0.11192287319474996</v>
      </c>
      <c r="W2985" s="24">
        <f>Parametros!$B$4*H2985+Parametros!$B$5*K2985*100+Parametros!$B$6*P2985+Parametros!$B$7*(1-L2985)*100</f>
        <v>93.024499999999989</v>
      </c>
      <c r="X2985" s="16">
        <f>INDEX('Tasa Referencia'!$B$2:$B$37,MATCH(B2985,'Tasa Referencia'!$A$2:$A$37,0))</f>
        <v>7.7399999999999997E-2</v>
      </c>
      <c r="Y2985" s="16">
        <f>INDEX('Catalogo Proveedores'!$N$2:$N$101,MATCH(A2985,'Catalogo Proveedores'!$A$2:$A$101,0))</f>
        <v>1.3800000000000002E-2</v>
      </c>
      <c r="Z2985" s="14">
        <v>-5.3400000000000001E-3</v>
      </c>
      <c r="AA2985" s="16">
        <f t="shared" si="232"/>
        <v>8.5860000000000006E-2</v>
      </c>
      <c r="AB2985" s="25">
        <f t="shared" si="233"/>
        <v>6.8879720207426498E-3</v>
      </c>
      <c r="AC2985" s="23">
        <f t="shared" si="234"/>
        <v>0.10503490117400731</v>
      </c>
    </row>
    <row r="2986" spans="1:29" x14ac:dyDescent="0.3">
      <c r="A2986" s="4" t="s">
        <v>241</v>
      </c>
      <c r="B2986" s="18">
        <v>45901</v>
      </c>
      <c r="C2986" s="4" t="s">
        <v>282</v>
      </c>
      <c r="D2986" s="4">
        <v>9</v>
      </c>
      <c r="E2986" s="15">
        <v>173681.67</v>
      </c>
      <c r="F2986" s="19">
        <v>1.2356</v>
      </c>
      <c r="G2986" s="20">
        <v>0</v>
      </c>
      <c r="H2986" s="4">
        <v>87.2</v>
      </c>
      <c r="I2986" s="4">
        <v>4</v>
      </c>
      <c r="J2986" s="4">
        <v>1</v>
      </c>
      <c r="K2986" s="21">
        <v>0.84570000000000001</v>
      </c>
      <c r="L2986" s="21">
        <v>6.9400000000000003E-2</v>
      </c>
      <c r="M2986" s="4">
        <v>1</v>
      </c>
      <c r="N2986" s="4">
        <v>0</v>
      </c>
      <c r="O2986" s="4">
        <v>0</v>
      </c>
      <c r="P2986" s="4">
        <v>96.2</v>
      </c>
      <c r="Q2986" s="15">
        <v>432.38</v>
      </c>
      <c r="R2986" s="15">
        <v>3908.72</v>
      </c>
      <c r="S2986" s="15">
        <v>3963.21</v>
      </c>
      <c r="T2986" s="15">
        <v>179296.16</v>
      </c>
      <c r="U2986" s="22">
        <f t="shared" si="230"/>
        <v>174059.56000000003</v>
      </c>
      <c r="V2986" s="23">
        <f t="shared" si="231"/>
        <v>2.9206425837563818E-2</v>
      </c>
      <c r="W2986" s="24">
        <f>Parametros!$B$4*H2986+Parametros!$B$5*K2986*100+Parametros!$B$6*P2986+Parametros!$B$7*(1-L2986)*100</f>
        <v>89.09</v>
      </c>
      <c r="X2986" s="16">
        <f>INDEX('Tasa Referencia'!$B$2:$B$37,MATCH(B2986,'Tasa Referencia'!$A$2:$A$37,0))</f>
        <v>7.4899999999999994E-2</v>
      </c>
      <c r="Y2986" s="16">
        <f>INDEX('Catalogo Proveedores'!$N$2:$N$101,MATCH(A2986,'Catalogo Proveedores'!$A$2:$A$101,0))</f>
        <v>1.3800000000000002E-2</v>
      </c>
      <c r="Z2986" s="14">
        <v>-3.8E-3</v>
      </c>
      <c r="AA2986" s="16">
        <f t="shared" si="232"/>
        <v>8.4900000000000003E-2</v>
      </c>
      <c r="AB2986" s="25">
        <f t="shared" si="233"/>
        <v>6.8137601553113214E-3</v>
      </c>
      <c r="AC2986" s="23">
        <f t="shared" si="234"/>
        <v>2.2392665682252497E-2</v>
      </c>
    </row>
    <row r="2987" spans="1:29" x14ac:dyDescent="0.3">
      <c r="A2987" s="4" t="s">
        <v>241</v>
      </c>
      <c r="B2987" s="18">
        <v>45931</v>
      </c>
      <c r="C2987" s="4" t="s">
        <v>282</v>
      </c>
      <c r="D2987" s="4">
        <v>10</v>
      </c>
      <c r="E2987" s="15">
        <v>172393.97</v>
      </c>
      <c r="F2987" s="19">
        <v>1.2356</v>
      </c>
      <c r="G2987" s="20">
        <v>0</v>
      </c>
      <c r="H2987" s="4">
        <v>83</v>
      </c>
      <c r="I2987" s="4">
        <v>4</v>
      </c>
      <c r="J2987" s="4">
        <v>0</v>
      </c>
      <c r="K2987" s="21">
        <v>0.87890000000000001</v>
      </c>
      <c r="L2987" s="21">
        <v>9.0300000000000005E-2</v>
      </c>
      <c r="M2987" s="4">
        <v>2</v>
      </c>
      <c r="N2987" s="4">
        <v>0</v>
      </c>
      <c r="O2987" s="4">
        <v>0</v>
      </c>
      <c r="P2987" s="4">
        <v>96.7</v>
      </c>
      <c r="Q2987" s="15">
        <v>3112.95</v>
      </c>
      <c r="R2987" s="15">
        <v>5261.46</v>
      </c>
      <c r="S2987" s="15">
        <v>4667.75</v>
      </c>
      <c r="T2987" s="15">
        <v>186040.44</v>
      </c>
      <c r="U2987" s="22">
        <f t="shared" si="230"/>
        <v>176100.63</v>
      </c>
      <c r="V2987" s="23">
        <f t="shared" si="231"/>
        <v>5.342822238003736E-2</v>
      </c>
      <c r="W2987" s="24">
        <f>Parametros!$B$4*H2987+Parametros!$B$5*K2987*100+Parametros!$B$6*P2987+Parametros!$B$7*(1-L2987)*100</f>
        <v>88.402500000000003</v>
      </c>
      <c r="X2987" s="16">
        <f>INDEX('Tasa Referencia'!$B$2:$B$37,MATCH(B2987,'Tasa Referencia'!$A$2:$A$37,0))</f>
        <v>7.4300000000000005E-2</v>
      </c>
      <c r="Y2987" s="16">
        <f>INDEX('Catalogo Proveedores'!$N$2:$N$101,MATCH(A2987,'Catalogo Proveedores'!$A$2:$A$101,0))</f>
        <v>1.3800000000000002E-2</v>
      </c>
      <c r="Z2987" s="14">
        <v>-2.8300000000000001E-3</v>
      </c>
      <c r="AA2987" s="16">
        <f t="shared" si="232"/>
        <v>8.5270000000000012E-2</v>
      </c>
      <c r="AB2987" s="25">
        <f t="shared" si="233"/>
        <v>6.8423697717332477E-3</v>
      </c>
      <c r="AC2987" s="23">
        <f t="shared" si="234"/>
        <v>4.6585852608304112E-2</v>
      </c>
    </row>
    <row r="2988" spans="1:29" x14ac:dyDescent="0.3">
      <c r="A2988" s="4" t="s">
        <v>241</v>
      </c>
      <c r="B2988" s="18">
        <v>45962</v>
      </c>
      <c r="C2988" s="4" t="s">
        <v>282</v>
      </c>
      <c r="D2988" s="4">
        <v>11</v>
      </c>
      <c r="E2988" s="15">
        <v>160525.79999999999</v>
      </c>
      <c r="F2988" s="19">
        <v>1.2356</v>
      </c>
      <c r="G2988" s="20">
        <v>0</v>
      </c>
      <c r="H2988" s="4">
        <v>83.7</v>
      </c>
      <c r="I2988" s="4">
        <v>4</v>
      </c>
      <c r="J2988" s="4">
        <v>1</v>
      </c>
      <c r="K2988" s="21">
        <v>0.85609999999999997</v>
      </c>
      <c r="L2988" s="21">
        <v>4.3700000000000003E-2</v>
      </c>
      <c r="M2988" s="4">
        <v>0</v>
      </c>
      <c r="N2988" s="4">
        <v>1</v>
      </c>
      <c r="O2988" s="4">
        <v>4.5</v>
      </c>
      <c r="P2988" s="4">
        <v>95.1</v>
      </c>
      <c r="Q2988" s="15">
        <v>3001.63</v>
      </c>
      <c r="R2988" s="15">
        <v>4822.58</v>
      </c>
      <c r="S2988" s="15">
        <v>2427.9499999999998</v>
      </c>
      <c r="T2988" s="15">
        <v>165234.89000000001</v>
      </c>
      <c r="U2988" s="22">
        <f t="shared" si="230"/>
        <v>165922.05999999997</v>
      </c>
      <c r="V2988" s="23">
        <f t="shared" si="231"/>
        <v>-4.1587463761434077E-3</v>
      </c>
      <c r="W2988" s="24">
        <f>Parametros!$B$4*H2988+Parametros!$B$5*K2988*100+Parametros!$B$6*P2988+Parametros!$B$7*(1-L2988)*100</f>
        <v>88.342499999999987</v>
      </c>
      <c r="X2988" s="16">
        <f>INDEX('Tasa Referencia'!$B$2:$B$37,MATCH(B2988,'Tasa Referencia'!$A$2:$A$37,0))</f>
        <v>7.2800000000000004E-2</v>
      </c>
      <c r="Y2988" s="16">
        <f>INDEX('Catalogo Proveedores'!$N$2:$N$101,MATCH(A2988,'Catalogo Proveedores'!$A$2:$A$101,0))</f>
        <v>1.3800000000000002E-2</v>
      </c>
      <c r="Z2988" s="14">
        <v>-5.5599999999999998E-3</v>
      </c>
      <c r="AA2988" s="16">
        <f t="shared" si="232"/>
        <v>8.1040000000000015E-2</v>
      </c>
      <c r="AB2988" s="25">
        <f t="shared" si="233"/>
        <v>6.5147577110593602E-3</v>
      </c>
      <c r="AC2988" s="23">
        <f t="shared" si="234"/>
        <v>-1.0673504087202768E-2</v>
      </c>
    </row>
    <row r="2989" spans="1:29" x14ac:dyDescent="0.3">
      <c r="A2989" s="4" t="s">
        <v>241</v>
      </c>
      <c r="B2989" s="18">
        <v>45992</v>
      </c>
      <c r="C2989" s="4" t="s">
        <v>282</v>
      </c>
      <c r="D2989" s="4">
        <v>12</v>
      </c>
      <c r="E2989" s="15">
        <v>150736.54</v>
      </c>
      <c r="F2989" s="19">
        <v>1.2356</v>
      </c>
      <c r="G2989" s="20">
        <v>0</v>
      </c>
      <c r="H2989" s="4">
        <v>84.3</v>
      </c>
      <c r="I2989" s="4">
        <v>4</v>
      </c>
      <c r="J2989" s="4">
        <v>1</v>
      </c>
      <c r="K2989" s="21">
        <v>0.83740000000000003</v>
      </c>
      <c r="L2989" s="21">
        <v>9.1600000000000001E-2</v>
      </c>
      <c r="M2989" s="4">
        <v>1</v>
      </c>
      <c r="N2989" s="4">
        <v>0</v>
      </c>
      <c r="O2989" s="4">
        <v>0</v>
      </c>
      <c r="P2989" s="4">
        <v>95.2</v>
      </c>
      <c r="Q2989" s="15">
        <v>279.76</v>
      </c>
      <c r="R2989" s="15">
        <v>9553.3700000000008</v>
      </c>
      <c r="S2989" s="15">
        <v>4445.32</v>
      </c>
      <c r="T2989" s="15">
        <v>155830.76</v>
      </c>
      <c r="U2989" s="22">
        <f t="shared" si="230"/>
        <v>156124.35</v>
      </c>
      <c r="V2989" s="23">
        <f t="shared" si="231"/>
        <v>-1.8840311117009022E-3</v>
      </c>
      <c r="W2989" s="24">
        <f>Parametros!$B$4*H2989+Parametros!$B$5*K2989*100+Parametros!$B$6*P2989+Parametros!$B$7*(1-L2989)*100</f>
        <v>87.293000000000006</v>
      </c>
      <c r="X2989" s="16">
        <f>INDEX('Tasa Referencia'!$B$2:$B$37,MATCH(B2989,'Tasa Referencia'!$A$2:$A$37,0))</f>
        <v>6.9599999999999995E-2</v>
      </c>
      <c r="Y2989" s="16">
        <f>INDEX('Catalogo Proveedores'!$N$2:$N$101,MATCH(A2989,'Catalogo Proveedores'!$A$2:$A$101,0))</f>
        <v>1.3800000000000002E-2</v>
      </c>
      <c r="Z2989" s="14">
        <v>-3.7599999999999999E-3</v>
      </c>
      <c r="AA2989" s="16">
        <f t="shared" si="232"/>
        <v>7.9640000000000002E-2</v>
      </c>
      <c r="AB2989" s="25">
        <f t="shared" si="233"/>
        <v>6.4060693371250643E-3</v>
      </c>
      <c r="AC2989" s="23">
        <f t="shared" si="234"/>
        <v>-8.2901004488259659E-3</v>
      </c>
    </row>
    <row r="2990" spans="1:29" x14ac:dyDescent="0.3">
      <c r="A2990" s="4" t="s">
        <v>243</v>
      </c>
      <c r="B2990" s="18">
        <v>44927</v>
      </c>
      <c r="C2990" s="4" t="s">
        <v>279</v>
      </c>
      <c r="D2990" s="4">
        <v>1</v>
      </c>
      <c r="E2990" s="15">
        <v>417208.78</v>
      </c>
      <c r="F2990" s="19">
        <v>1</v>
      </c>
      <c r="G2990" s="20">
        <v>0</v>
      </c>
      <c r="H2990" s="4">
        <v>74.900000000000006</v>
      </c>
      <c r="I2990" s="4">
        <v>4</v>
      </c>
      <c r="J2990" s="4">
        <v>1</v>
      </c>
      <c r="K2990" s="21">
        <v>0.86119999999999997</v>
      </c>
      <c r="L2990" s="21">
        <v>0.1484</v>
      </c>
      <c r="M2990" s="4">
        <v>0</v>
      </c>
      <c r="N2990" s="4">
        <v>1</v>
      </c>
      <c r="O2990" s="4">
        <v>52.7</v>
      </c>
      <c r="P2990" s="4">
        <v>74.8</v>
      </c>
      <c r="Q2990" s="15">
        <v>111001.1</v>
      </c>
      <c r="R2990" s="15">
        <v>37393.65</v>
      </c>
      <c r="S2990" s="15">
        <v>19409.23</v>
      </c>
      <c r="T2990" s="15">
        <v>439430.5</v>
      </c>
      <c r="U2990" s="22">
        <f t="shared" si="230"/>
        <v>546194.30000000005</v>
      </c>
      <c r="V2990" s="23">
        <f t="shared" si="231"/>
        <v>-0.24295946685539591</v>
      </c>
      <c r="W2990" s="24">
        <f>Parametros!$B$4*H2990+Parametros!$B$5*K2990*100+Parametros!$B$6*P2990+Parametros!$B$7*(1-L2990)*100</f>
        <v>79.784999999999997</v>
      </c>
      <c r="X2990" s="16">
        <f>INDEX('Tasa Referencia'!$B$2:$B$37,MATCH(B2990,'Tasa Referencia'!$A$2:$A$37,0))</f>
        <v>0.1125</v>
      </c>
      <c r="Y2990" s="16">
        <f>INDEX('Catalogo Proveedores'!$N$2:$N$101,MATCH(A2990,'Catalogo Proveedores'!$A$2:$A$101,0))</f>
        <v>2.9000000000000001E-2</v>
      </c>
      <c r="Z2990" s="14">
        <v>7.8100000000000001E-3</v>
      </c>
      <c r="AA2990" s="16">
        <f t="shared" si="232"/>
        <v>0.14931000000000003</v>
      </c>
      <c r="AB2990" s="25">
        <f t="shared" si="233"/>
        <v>1.1664317257592316E-2</v>
      </c>
      <c r="AC2990" s="23">
        <f t="shared" si="234"/>
        <v>-0.25462378411298825</v>
      </c>
    </row>
    <row r="2991" spans="1:29" x14ac:dyDescent="0.3">
      <c r="A2991" s="4" t="s">
        <v>243</v>
      </c>
      <c r="B2991" s="18">
        <v>44958</v>
      </c>
      <c r="C2991" s="4" t="s">
        <v>279</v>
      </c>
      <c r="D2991" s="4">
        <v>2</v>
      </c>
      <c r="E2991" s="15">
        <v>460315.05</v>
      </c>
      <c r="F2991" s="19">
        <v>1</v>
      </c>
      <c r="G2991" s="20">
        <v>0</v>
      </c>
      <c r="H2991" s="4">
        <v>69.5</v>
      </c>
      <c r="I2991" s="4">
        <v>5</v>
      </c>
      <c r="J2991" s="4">
        <v>0</v>
      </c>
      <c r="K2991" s="21">
        <v>0.92830000000000001</v>
      </c>
      <c r="L2991" s="21">
        <v>0.1469</v>
      </c>
      <c r="M2991" s="4">
        <v>0</v>
      </c>
      <c r="N2991" s="4">
        <v>0</v>
      </c>
      <c r="O2991" s="4">
        <v>0</v>
      </c>
      <c r="P2991" s="4">
        <v>74.599999999999994</v>
      </c>
      <c r="Q2991" s="15">
        <v>0</v>
      </c>
      <c r="R2991" s="15">
        <v>38614.43</v>
      </c>
      <c r="S2991" s="15">
        <v>20290.64</v>
      </c>
      <c r="T2991" s="15">
        <v>493226.61</v>
      </c>
      <c r="U2991" s="22">
        <f t="shared" si="230"/>
        <v>478638.83999999997</v>
      </c>
      <c r="V2991" s="23">
        <f t="shared" si="231"/>
        <v>2.9576202305873194E-2</v>
      </c>
      <c r="W2991" s="24">
        <f>Parametros!$B$4*H2991+Parametros!$B$5*K2991*100+Parametros!$B$6*P2991+Parametros!$B$7*(1-L2991)*100</f>
        <v>79.890499999999989</v>
      </c>
      <c r="X2991" s="16">
        <f>INDEX('Tasa Referencia'!$B$2:$B$37,MATCH(B2991,'Tasa Referencia'!$A$2:$A$37,0))</f>
        <v>0.11409999999999999</v>
      </c>
      <c r="Y2991" s="16">
        <f>INDEX('Catalogo Proveedores'!$N$2:$N$101,MATCH(A2991,'Catalogo Proveedores'!$A$2:$A$101,0))</f>
        <v>2.9000000000000001E-2</v>
      </c>
      <c r="Z2991" s="14">
        <v>5.3E-3</v>
      </c>
      <c r="AA2991" s="16">
        <f t="shared" si="232"/>
        <v>0.1484</v>
      </c>
      <c r="AB2991" s="25">
        <f t="shared" si="233"/>
        <v>1.1597541772895514E-2</v>
      </c>
      <c r="AC2991" s="23">
        <f t="shared" si="234"/>
        <v>1.797866053297768E-2</v>
      </c>
    </row>
    <row r="2992" spans="1:29" x14ac:dyDescent="0.3">
      <c r="A2992" s="4" t="s">
        <v>243</v>
      </c>
      <c r="B2992" s="18">
        <v>44986</v>
      </c>
      <c r="C2992" s="4" t="s">
        <v>279</v>
      </c>
      <c r="D2992" s="4">
        <v>3</v>
      </c>
      <c r="E2992" s="15">
        <v>492995.21</v>
      </c>
      <c r="F2992" s="19">
        <v>1</v>
      </c>
      <c r="G2992" s="20">
        <v>0</v>
      </c>
      <c r="H2992" s="4">
        <v>68.5</v>
      </c>
      <c r="I2992" s="4">
        <v>5</v>
      </c>
      <c r="J2992" s="4">
        <v>1</v>
      </c>
      <c r="K2992" s="21">
        <v>0.79790000000000005</v>
      </c>
      <c r="L2992" s="21">
        <v>6.7699999999999996E-2</v>
      </c>
      <c r="M2992" s="4">
        <v>2</v>
      </c>
      <c r="N2992" s="4">
        <v>1</v>
      </c>
      <c r="O2992" s="4">
        <v>7.2</v>
      </c>
      <c r="P2992" s="4">
        <v>71.3</v>
      </c>
      <c r="Q2992" s="15">
        <v>17281.13</v>
      </c>
      <c r="R2992" s="15">
        <v>15640.23</v>
      </c>
      <c r="S2992" s="15">
        <v>10995.04</v>
      </c>
      <c r="T2992" s="15">
        <v>494278.98</v>
      </c>
      <c r="U2992" s="22">
        <f t="shared" si="230"/>
        <v>514921.53000000009</v>
      </c>
      <c r="V2992" s="23">
        <f t="shared" si="231"/>
        <v>-4.1762953383128097E-2</v>
      </c>
      <c r="W2992" s="24">
        <f>Parametros!$B$4*H2992+Parametros!$B$5*K2992*100+Parametros!$B$6*P2992+Parametros!$B$7*(1-L2992)*100</f>
        <v>76.156499999999994</v>
      </c>
      <c r="X2992" s="16">
        <f>INDEX('Tasa Referencia'!$B$2:$B$37,MATCH(B2992,'Tasa Referencia'!$A$2:$A$37,0))</f>
        <v>0.114</v>
      </c>
      <c r="Y2992" s="16">
        <f>INDEX('Catalogo Proveedores'!$N$2:$N$101,MATCH(A2992,'Catalogo Proveedores'!$A$2:$A$101,0))</f>
        <v>2.9000000000000001E-2</v>
      </c>
      <c r="Z2992" s="14">
        <v>6.5399999999999998E-3</v>
      </c>
      <c r="AA2992" s="16">
        <f t="shared" si="232"/>
        <v>0.14954000000000001</v>
      </c>
      <c r="AB2992" s="25">
        <f t="shared" si="233"/>
        <v>1.1681186905006635E-2</v>
      </c>
      <c r="AC2992" s="23">
        <f t="shared" si="234"/>
        <v>-5.3444140288134732E-2</v>
      </c>
    </row>
    <row r="2993" spans="1:29" x14ac:dyDescent="0.3">
      <c r="A2993" s="4" t="s">
        <v>243</v>
      </c>
      <c r="B2993" s="18">
        <v>45017</v>
      </c>
      <c r="C2993" s="4" t="s">
        <v>279</v>
      </c>
      <c r="D2993" s="4">
        <v>4</v>
      </c>
      <c r="E2993" s="15">
        <v>484683.59</v>
      </c>
      <c r="F2993" s="19">
        <v>1</v>
      </c>
      <c r="G2993" s="20">
        <v>0</v>
      </c>
      <c r="H2993" s="4">
        <v>66.5</v>
      </c>
      <c r="I2993" s="4">
        <v>4</v>
      </c>
      <c r="J2993" s="4">
        <v>0</v>
      </c>
      <c r="K2993" s="21">
        <v>0.9032</v>
      </c>
      <c r="L2993" s="21">
        <v>0.1434</v>
      </c>
      <c r="M2993" s="4">
        <v>1</v>
      </c>
      <c r="N2993" s="4">
        <v>0</v>
      </c>
      <c r="O2993" s="4">
        <v>0</v>
      </c>
      <c r="P2993" s="4">
        <v>65.599999999999994</v>
      </c>
      <c r="Q2993" s="15">
        <v>1723.19</v>
      </c>
      <c r="R2993" s="15">
        <v>47333.760000000002</v>
      </c>
      <c r="S2993" s="15">
        <v>20849.689999999999</v>
      </c>
      <c r="T2993" s="15">
        <v>520675.06</v>
      </c>
      <c r="U2993" s="22">
        <f t="shared" si="230"/>
        <v>512890.85000000003</v>
      </c>
      <c r="V2993" s="23">
        <f t="shared" si="231"/>
        <v>1.4950226346543203E-2</v>
      </c>
      <c r="W2993" s="24">
        <f>Parametros!$B$4*H2993+Parametros!$B$5*K2993*100+Parametros!$B$6*P2993+Parametros!$B$7*(1-L2993)*100</f>
        <v>76.339999999999989</v>
      </c>
      <c r="X2993" s="16">
        <f>INDEX('Tasa Referencia'!$B$2:$B$37,MATCH(B2993,'Tasa Referencia'!$A$2:$A$37,0))</f>
        <v>0.1119</v>
      </c>
      <c r="Y2993" s="16">
        <f>INDEX('Catalogo Proveedores'!$N$2:$N$101,MATCH(A2993,'Catalogo Proveedores'!$A$2:$A$101,0))</f>
        <v>2.9000000000000001E-2</v>
      </c>
      <c r="Z2993" s="14">
        <v>-5.0000000000000001E-4</v>
      </c>
      <c r="AA2993" s="16">
        <f t="shared" si="232"/>
        <v>0.1404</v>
      </c>
      <c r="AB2993" s="25">
        <f t="shared" si="233"/>
        <v>1.100840798245617E-2</v>
      </c>
      <c r="AC2993" s="23">
        <f t="shared" si="234"/>
        <v>3.9418183640870328E-3</v>
      </c>
    </row>
    <row r="2994" spans="1:29" x14ac:dyDescent="0.3">
      <c r="A2994" s="4" t="s">
        <v>243</v>
      </c>
      <c r="B2994" s="18">
        <v>45047</v>
      </c>
      <c r="C2994" s="4" t="s">
        <v>279</v>
      </c>
      <c r="D2994" s="4">
        <v>5</v>
      </c>
      <c r="E2994" s="15">
        <v>514440.28</v>
      </c>
      <c r="F2994" s="19">
        <v>1.0363</v>
      </c>
      <c r="G2994" s="20">
        <v>3.6299999999999999E-2</v>
      </c>
      <c r="H2994" s="4">
        <v>70.599999999999994</v>
      </c>
      <c r="I2994" s="4">
        <v>4</v>
      </c>
      <c r="J2994" s="4">
        <v>0</v>
      </c>
      <c r="K2994" s="21">
        <v>0.9143</v>
      </c>
      <c r="L2994" s="21">
        <v>0.16750000000000001</v>
      </c>
      <c r="M2994" s="4">
        <v>1</v>
      </c>
      <c r="N2994" s="4">
        <v>0</v>
      </c>
      <c r="O2994" s="4">
        <v>0</v>
      </c>
      <c r="P2994" s="4">
        <v>72.8</v>
      </c>
      <c r="Q2994" s="15">
        <v>4186.24</v>
      </c>
      <c r="R2994" s="15">
        <v>47763.88</v>
      </c>
      <c r="S2994" s="15">
        <v>25857.49</v>
      </c>
      <c r="T2994" s="15">
        <v>558550.09</v>
      </c>
      <c r="U2994" s="22">
        <f t="shared" si="230"/>
        <v>540532.91</v>
      </c>
      <c r="V2994" s="23">
        <f t="shared" si="231"/>
        <v>3.2257053257300411E-2</v>
      </c>
      <c r="W2994" s="24">
        <f>Parametros!$B$4*H2994+Parametros!$B$5*K2994*100+Parametros!$B$6*P2994+Parametros!$B$7*(1-L2994)*100</f>
        <v>79.186499999999995</v>
      </c>
      <c r="X2994" s="16">
        <f>INDEX('Tasa Referencia'!$B$2:$B$37,MATCH(B2994,'Tasa Referencia'!$A$2:$A$37,0))</f>
        <v>0.11210000000000001</v>
      </c>
      <c r="Y2994" s="16">
        <f>INDEX('Catalogo Proveedores'!$N$2:$N$101,MATCH(A2994,'Catalogo Proveedores'!$A$2:$A$101,0))</f>
        <v>2.9000000000000001E-2</v>
      </c>
      <c r="Z2994" s="14">
        <v>-4.2999999999999999E-4</v>
      </c>
      <c r="AA2994" s="16">
        <f t="shared" si="232"/>
        <v>0.14066999999999999</v>
      </c>
      <c r="AB2994" s="25">
        <f t="shared" si="233"/>
        <v>1.1028352932559438E-2</v>
      </c>
      <c r="AC2994" s="23">
        <f t="shared" si="234"/>
        <v>2.1228700324740973E-2</v>
      </c>
    </row>
    <row r="2995" spans="1:29" x14ac:dyDescent="0.3">
      <c r="A2995" s="4" t="s">
        <v>243</v>
      </c>
      <c r="B2995" s="18">
        <v>45078</v>
      </c>
      <c r="C2995" s="4" t="s">
        <v>279</v>
      </c>
      <c r="D2995" s="4">
        <v>6</v>
      </c>
      <c r="E2995" s="15">
        <v>518253.76</v>
      </c>
      <c r="F2995" s="19">
        <v>1.0363</v>
      </c>
      <c r="G2995" s="20">
        <v>0</v>
      </c>
      <c r="H2995" s="4">
        <v>71</v>
      </c>
      <c r="I2995" s="4">
        <v>4</v>
      </c>
      <c r="J2995" s="4">
        <v>0</v>
      </c>
      <c r="K2995" s="21">
        <v>0.95660000000000001</v>
      </c>
      <c r="L2995" s="21">
        <v>0.151</v>
      </c>
      <c r="M2995" s="4">
        <v>1</v>
      </c>
      <c r="N2995" s="4">
        <v>0</v>
      </c>
      <c r="O2995" s="4">
        <v>0</v>
      </c>
      <c r="P2995" s="4">
        <v>71</v>
      </c>
      <c r="Q2995" s="15">
        <v>9229.44</v>
      </c>
      <c r="R2995" s="15">
        <v>33207.72</v>
      </c>
      <c r="S2995" s="15">
        <v>23481.42</v>
      </c>
      <c r="T2995" s="15">
        <v>565017.18000000005</v>
      </c>
      <c r="U2995" s="22">
        <f t="shared" si="230"/>
        <v>537209.49999999988</v>
      </c>
      <c r="V2995" s="23">
        <f t="shared" si="231"/>
        <v>4.9215636239592159E-2</v>
      </c>
      <c r="W2995" s="24">
        <f>Parametros!$B$4*H2995+Parametros!$B$5*K2995*100+Parametros!$B$6*P2995+Parametros!$B$7*(1-L2995)*100</f>
        <v>80.483000000000004</v>
      </c>
      <c r="X2995" s="16">
        <f>INDEX('Tasa Referencia'!$B$2:$B$37,MATCH(B2995,'Tasa Referencia'!$A$2:$A$37,0))</f>
        <v>0.1119</v>
      </c>
      <c r="Y2995" s="16">
        <f>INDEX('Catalogo Proveedores'!$N$2:$N$101,MATCH(A2995,'Catalogo Proveedores'!$A$2:$A$101,0))</f>
        <v>2.9000000000000001E-2</v>
      </c>
      <c r="Z2995" s="14">
        <v>9.1E-4</v>
      </c>
      <c r="AA2995" s="16">
        <f t="shared" si="232"/>
        <v>0.14180999999999999</v>
      </c>
      <c r="AB2995" s="25">
        <f t="shared" si="233"/>
        <v>1.1112517261942845E-2</v>
      </c>
      <c r="AC2995" s="23">
        <f t="shared" si="234"/>
        <v>3.8103118977649314E-2</v>
      </c>
    </row>
    <row r="2996" spans="1:29" x14ac:dyDescent="0.3">
      <c r="A2996" s="4" t="s">
        <v>243</v>
      </c>
      <c r="B2996" s="18">
        <v>45108</v>
      </c>
      <c r="C2996" s="4" t="s">
        <v>279</v>
      </c>
      <c r="D2996" s="4">
        <v>7</v>
      </c>
      <c r="E2996" s="15">
        <v>483464.41</v>
      </c>
      <c r="F2996" s="19">
        <v>1.0363</v>
      </c>
      <c r="G2996" s="20">
        <v>0</v>
      </c>
      <c r="H2996" s="4">
        <v>72.599999999999994</v>
      </c>
      <c r="I2996" s="4">
        <v>4</v>
      </c>
      <c r="J2996" s="4">
        <v>0</v>
      </c>
      <c r="K2996" s="21">
        <v>0.875</v>
      </c>
      <c r="L2996" s="21">
        <v>0.158</v>
      </c>
      <c r="M2996" s="4">
        <v>2</v>
      </c>
      <c r="N2996" s="4">
        <v>0</v>
      </c>
      <c r="O2996" s="4">
        <v>0</v>
      </c>
      <c r="P2996" s="4">
        <v>75.5</v>
      </c>
      <c r="Q2996" s="15">
        <v>3607.47</v>
      </c>
      <c r="R2996" s="15">
        <v>42127.69</v>
      </c>
      <c r="S2996" s="15">
        <v>22921.48</v>
      </c>
      <c r="T2996" s="15">
        <v>505285.51</v>
      </c>
      <c r="U2996" s="22">
        <f t="shared" si="230"/>
        <v>506278.08999999997</v>
      </c>
      <c r="V2996" s="23">
        <f t="shared" si="231"/>
        <v>-1.9643943480587007E-3</v>
      </c>
      <c r="W2996" s="24">
        <f>Parametros!$B$4*H2996+Parametros!$B$5*K2996*100+Parametros!$B$6*P2996+Parametros!$B$7*(1-L2996)*100</f>
        <v>79.389999999999986</v>
      </c>
      <c r="X2996" s="16">
        <f>INDEX('Tasa Referencia'!$B$2:$B$37,MATCH(B2996,'Tasa Referencia'!$A$2:$A$37,0))</f>
        <v>0.1132</v>
      </c>
      <c r="Y2996" s="16">
        <f>INDEX('Catalogo Proveedores'!$N$2:$N$101,MATCH(A2996,'Catalogo Proveedores'!$A$2:$A$101,0))</f>
        <v>2.9000000000000001E-2</v>
      </c>
      <c r="Z2996" s="14">
        <v>8.0000000000000002E-3</v>
      </c>
      <c r="AA2996" s="16">
        <f t="shared" si="232"/>
        <v>0.1502</v>
      </c>
      <c r="AB2996" s="25">
        <f t="shared" si="233"/>
        <v>1.1729578286258091E-2</v>
      </c>
      <c r="AC2996" s="23">
        <f t="shared" si="234"/>
        <v>-1.3693972634316792E-2</v>
      </c>
    </row>
    <row r="2997" spans="1:29" x14ac:dyDescent="0.3">
      <c r="A2997" s="4" t="s">
        <v>243</v>
      </c>
      <c r="B2997" s="18">
        <v>45139</v>
      </c>
      <c r="C2997" s="4" t="s">
        <v>279</v>
      </c>
      <c r="D2997" s="4">
        <v>8</v>
      </c>
      <c r="E2997" s="15">
        <v>520891.59</v>
      </c>
      <c r="F2997" s="19">
        <v>1.0363</v>
      </c>
      <c r="G2997" s="20">
        <v>0</v>
      </c>
      <c r="H2997" s="4">
        <v>74.900000000000006</v>
      </c>
      <c r="I2997" s="4">
        <v>5</v>
      </c>
      <c r="J2997" s="4">
        <v>0</v>
      </c>
      <c r="K2997" s="21">
        <v>0.93240000000000001</v>
      </c>
      <c r="L2997" s="21">
        <v>0.13869999999999999</v>
      </c>
      <c r="M2997" s="4">
        <v>0</v>
      </c>
      <c r="N2997" s="4">
        <v>0</v>
      </c>
      <c r="O2997" s="4">
        <v>0</v>
      </c>
      <c r="P2997" s="4">
        <v>73</v>
      </c>
      <c r="Q2997" s="15">
        <v>0</v>
      </c>
      <c r="R2997" s="15">
        <v>24077.5</v>
      </c>
      <c r="S2997" s="15">
        <v>21671.5</v>
      </c>
      <c r="T2997" s="15">
        <v>573293.02</v>
      </c>
      <c r="U2997" s="22">
        <f t="shared" si="230"/>
        <v>523297.59000000008</v>
      </c>
      <c r="V2997" s="23">
        <f t="shared" si="231"/>
        <v>8.7207463296866822E-2</v>
      </c>
      <c r="W2997" s="24">
        <f>Parametros!$B$4*H2997+Parametros!$B$5*K2997*100+Parametros!$B$6*P2997+Parametros!$B$7*(1-L2997)*100</f>
        <v>81.706500000000005</v>
      </c>
      <c r="X2997" s="16">
        <f>INDEX('Tasa Referencia'!$B$2:$B$37,MATCH(B2997,'Tasa Referencia'!$A$2:$A$37,0))</f>
        <v>0.1124</v>
      </c>
      <c r="Y2997" s="16">
        <f>INDEX('Catalogo Proveedores'!$N$2:$N$101,MATCH(A2997,'Catalogo Proveedores'!$A$2:$A$101,0))</f>
        <v>2.9000000000000001E-2</v>
      </c>
      <c r="Z2997" s="14">
        <v>8.6499999999999997E-3</v>
      </c>
      <c r="AA2997" s="16">
        <f t="shared" si="232"/>
        <v>0.15004999999999999</v>
      </c>
      <c r="AB2997" s="25">
        <f t="shared" si="233"/>
        <v>1.1718582480565232E-2</v>
      </c>
      <c r="AC2997" s="23">
        <f t="shared" si="234"/>
        <v>7.548888081630159E-2</v>
      </c>
    </row>
    <row r="2998" spans="1:29" x14ac:dyDescent="0.3">
      <c r="A2998" s="4" t="s">
        <v>243</v>
      </c>
      <c r="B2998" s="18">
        <v>45170</v>
      </c>
      <c r="C2998" s="4" t="s">
        <v>279</v>
      </c>
      <c r="D2998" s="4">
        <v>9</v>
      </c>
      <c r="E2998" s="15">
        <v>544765.31000000006</v>
      </c>
      <c r="F2998" s="19">
        <v>1.0363</v>
      </c>
      <c r="G2998" s="20">
        <v>0</v>
      </c>
      <c r="H2998" s="4">
        <v>76.599999999999994</v>
      </c>
      <c r="I2998" s="4">
        <v>5</v>
      </c>
      <c r="J2998" s="4">
        <v>0</v>
      </c>
      <c r="K2998" s="21">
        <v>0.93010000000000004</v>
      </c>
      <c r="L2998" s="21">
        <v>5.16E-2</v>
      </c>
      <c r="M2998" s="4">
        <v>3</v>
      </c>
      <c r="N2998" s="4">
        <v>0</v>
      </c>
      <c r="O2998" s="4">
        <v>0</v>
      </c>
      <c r="P2998" s="4">
        <v>72</v>
      </c>
      <c r="Q2998" s="15">
        <v>10764.21</v>
      </c>
      <c r="R2998" s="15">
        <v>19362.89</v>
      </c>
      <c r="S2998" s="15">
        <v>8425.49</v>
      </c>
      <c r="T2998" s="15">
        <v>583942.56999999995</v>
      </c>
      <c r="U2998" s="22">
        <f t="shared" si="230"/>
        <v>566466.92000000004</v>
      </c>
      <c r="V2998" s="23">
        <f t="shared" si="231"/>
        <v>2.9927001211779967E-2</v>
      </c>
      <c r="W2998" s="24">
        <f>Parametros!$B$4*H2998+Parametros!$B$5*K2998*100+Parametros!$B$6*P2998+Parametros!$B$7*(1-L2998)*100</f>
        <v>83.338999999999999</v>
      </c>
      <c r="X2998" s="16">
        <f>INDEX('Tasa Referencia'!$B$2:$B$37,MATCH(B2998,'Tasa Referencia'!$A$2:$A$37,0))</f>
        <v>0.1134</v>
      </c>
      <c r="Y2998" s="16">
        <f>INDEX('Catalogo Proveedores'!$N$2:$N$101,MATCH(A2998,'Catalogo Proveedores'!$A$2:$A$101,0))</f>
        <v>2.9000000000000001E-2</v>
      </c>
      <c r="Z2998" s="14">
        <v>9.4400000000000005E-3</v>
      </c>
      <c r="AA2998" s="16">
        <f t="shared" si="232"/>
        <v>0.15184</v>
      </c>
      <c r="AB2998" s="25">
        <f t="shared" si="233"/>
        <v>1.1849713419876728E-2</v>
      </c>
      <c r="AC2998" s="23">
        <f t="shared" si="234"/>
        <v>1.8077287791903238E-2</v>
      </c>
    </row>
    <row r="2999" spans="1:29" x14ac:dyDescent="0.3">
      <c r="A2999" s="4" t="s">
        <v>243</v>
      </c>
      <c r="B2999" s="18">
        <v>45200</v>
      </c>
      <c r="C2999" s="4" t="s">
        <v>279</v>
      </c>
      <c r="D2999" s="4">
        <v>10</v>
      </c>
      <c r="E2999" s="15">
        <v>481686.67</v>
      </c>
      <c r="F2999" s="19">
        <v>1.0363</v>
      </c>
      <c r="G2999" s="20">
        <v>0</v>
      </c>
      <c r="H2999" s="4">
        <v>70.3</v>
      </c>
      <c r="I2999" s="4">
        <v>4</v>
      </c>
      <c r="J2999" s="4">
        <v>1</v>
      </c>
      <c r="K2999" s="21">
        <v>0.76060000000000005</v>
      </c>
      <c r="L2999" s="21">
        <v>6.5199999999999994E-2</v>
      </c>
      <c r="M2999" s="4">
        <v>2</v>
      </c>
      <c r="N2999" s="4">
        <v>1</v>
      </c>
      <c r="O2999" s="4">
        <v>22.9</v>
      </c>
      <c r="P2999" s="4">
        <v>72.7</v>
      </c>
      <c r="Q2999" s="15">
        <v>40280.559999999998</v>
      </c>
      <c r="R2999" s="15">
        <v>16871.87</v>
      </c>
      <c r="S2999" s="15">
        <v>10387.780000000001</v>
      </c>
      <c r="T2999" s="15">
        <v>483510.88</v>
      </c>
      <c r="U2999" s="22">
        <f t="shared" si="230"/>
        <v>528451.31999999995</v>
      </c>
      <c r="V2999" s="23">
        <f t="shared" si="231"/>
        <v>-9.2946078069639185E-2</v>
      </c>
      <c r="W2999" s="24">
        <f>Parametros!$B$4*H2999+Parametros!$B$5*K2999*100+Parametros!$B$6*P2999+Parametros!$B$7*(1-L2999)*100</f>
        <v>75.984999999999985</v>
      </c>
      <c r="X2999" s="16">
        <f>INDEX('Tasa Referencia'!$B$2:$B$37,MATCH(B2999,'Tasa Referencia'!$A$2:$A$37,0))</f>
        <v>0.1103</v>
      </c>
      <c r="Y2999" s="16">
        <f>INDEX('Catalogo Proveedores'!$N$2:$N$101,MATCH(A2999,'Catalogo Proveedores'!$A$2:$A$101,0))</f>
        <v>2.9000000000000001E-2</v>
      </c>
      <c r="Z2999" s="14">
        <v>5.6299999999999996E-3</v>
      </c>
      <c r="AA2999" s="16">
        <f t="shared" si="232"/>
        <v>0.14493</v>
      </c>
      <c r="AB2999" s="25">
        <f t="shared" si="233"/>
        <v>1.1342468467727684E-2</v>
      </c>
      <c r="AC2999" s="23">
        <f t="shared" si="234"/>
        <v>-0.10428854653736687</v>
      </c>
    </row>
    <row r="3000" spans="1:29" x14ac:dyDescent="0.3">
      <c r="A3000" s="4" t="s">
        <v>243</v>
      </c>
      <c r="B3000" s="18">
        <v>45231</v>
      </c>
      <c r="C3000" s="4" t="s">
        <v>279</v>
      </c>
      <c r="D3000" s="4">
        <v>11</v>
      </c>
      <c r="E3000" s="15">
        <v>402600.68</v>
      </c>
      <c r="F3000" s="19">
        <v>1.0363</v>
      </c>
      <c r="G3000" s="20">
        <v>0</v>
      </c>
      <c r="H3000" s="4">
        <v>71.900000000000006</v>
      </c>
      <c r="I3000" s="4">
        <v>4</v>
      </c>
      <c r="J3000" s="4">
        <v>0</v>
      </c>
      <c r="K3000" s="21">
        <v>0.88219999999999998</v>
      </c>
      <c r="L3000" s="21">
        <v>8.8999999999999996E-2</v>
      </c>
      <c r="M3000" s="4">
        <v>2</v>
      </c>
      <c r="N3000" s="4">
        <v>0</v>
      </c>
      <c r="O3000" s="4">
        <v>0</v>
      </c>
      <c r="P3000" s="4">
        <v>73.400000000000006</v>
      </c>
      <c r="Q3000" s="15">
        <v>22874.71</v>
      </c>
      <c r="R3000" s="15">
        <v>24888.52</v>
      </c>
      <c r="S3000" s="15">
        <v>10746.88</v>
      </c>
      <c r="T3000" s="15">
        <v>425736.94</v>
      </c>
      <c r="U3000" s="22">
        <f t="shared" si="230"/>
        <v>439617.03</v>
      </c>
      <c r="V3000" s="23">
        <f t="shared" si="231"/>
        <v>-3.2602503320477726E-2</v>
      </c>
      <c r="W3000" s="24">
        <f>Parametros!$B$4*H3000+Parametros!$B$5*K3000*100+Parametros!$B$6*P3000+Parametros!$B$7*(1-L3000)*100</f>
        <v>79.975999999999999</v>
      </c>
      <c r="X3000" s="16">
        <f>INDEX('Tasa Referencia'!$B$2:$B$37,MATCH(B3000,'Tasa Referencia'!$A$2:$A$37,0))</f>
        <v>0.1144</v>
      </c>
      <c r="Y3000" s="16">
        <f>INDEX('Catalogo Proveedores'!$N$2:$N$101,MATCH(A3000,'Catalogo Proveedores'!$A$2:$A$101,0))</f>
        <v>2.9000000000000001E-2</v>
      </c>
      <c r="Z3000" s="14">
        <v>9.8999999999999999E-4</v>
      </c>
      <c r="AA3000" s="16">
        <f t="shared" si="232"/>
        <v>0.14438999999999999</v>
      </c>
      <c r="AB3000" s="25">
        <f t="shared" si="233"/>
        <v>1.1302710358453538E-2</v>
      </c>
      <c r="AC3000" s="23">
        <f t="shared" si="234"/>
        <v>-4.3905213678931264E-2</v>
      </c>
    </row>
    <row r="3001" spans="1:29" x14ac:dyDescent="0.3">
      <c r="A3001" s="4" t="s">
        <v>243</v>
      </c>
      <c r="B3001" s="18">
        <v>45261</v>
      </c>
      <c r="C3001" s="4" t="s">
        <v>279</v>
      </c>
      <c r="D3001" s="4">
        <v>12</v>
      </c>
      <c r="E3001" s="15">
        <v>479257.81</v>
      </c>
      <c r="F3001" s="19">
        <v>1.0363</v>
      </c>
      <c r="G3001" s="20">
        <v>0</v>
      </c>
      <c r="H3001" s="4">
        <v>72.5</v>
      </c>
      <c r="I3001" s="4">
        <v>5</v>
      </c>
      <c r="J3001" s="4">
        <v>0</v>
      </c>
      <c r="K3001" s="21">
        <v>0.90129999999999999</v>
      </c>
      <c r="L3001" s="21">
        <v>0.1411</v>
      </c>
      <c r="M3001" s="4">
        <v>0</v>
      </c>
      <c r="N3001" s="4">
        <v>0</v>
      </c>
      <c r="O3001" s="4">
        <v>0</v>
      </c>
      <c r="P3001" s="4">
        <v>74.7</v>
      </c>
      <c r="Q3001" s="15">
        <v>0</v>
      </c>
      <c r="R3001" s="15">
        <v>45190.9</v>
      </c>
      <c r="S3001" s="15">
        <v>20290.400000000001</v>
      </c>
      <c r="T3001" s="15">
        <v>512810.27</v>
      </c>
      <c r="U3001" s="22">
        <f t="shared" si="230"/>
        <v>504158.30999999994</v>
      </c>
      <c r="V3001" s="23">
        <f t="shared" si="231"/>
        <v>1.6871658986080913E-2</v>
      </c>
      <c r="W3001" s="24">
        <f>Parametros!$B$4*H3001+Parametros!$B$5*K3001*100+Parametros!$B$6*P3001+Parametros!$B$7*(1-L3001)*100</f>
        <v>80.237499999999997</v>
      </c>
      <c r="X3001" s="16">
        <f>INDEX('Tasa Referencia'!$B$2:$B$37,MATCH(B3001,'Tasa Referencia'!$A$2:$A$37,0))</f>
        <v>0.1124</v>
      </c>
      <c r="Y3001" s="16">
        <f>INDEX('Catalogo Proveedores'!$N$2:$N$101,MATCH(A3001,'Catalogo Proveedores'!$A$2:$A$101,0))</f>
        <v>2.9000000000000001E-2</v>
      </c>
      <c r="Z3001" s="14">
        <v>1.08E-3</v>
      </c>
      <c r="AA3001" s="16">
        <f t="shared" si="232"/>
        <v>0.14248</v>
      </c>
      <c r="AB3001" s="25">
        <f t="shared" si="233"/>
        <v>1.1161946330683126E-2</v>
      </c>
      <c r="AC3001" s="23">
        <f t="shared" si="234"/>
        <v>5.7097126553977869E-3</v>
      </c>
    </row>
    <row r="3002" spans="1:29" x14ac:dyDescent="0.3">
      <c r="A3002" s="4" t="s">
        <v>243</v>
      </c>
      <c r="B3002" s="18">
        <v>45292</v>
      </c>
      <c r="C3002" s="4" t="s">
        <v>281</v>
      </c>
      <c r="D3002" s="4">
        <v>1</v>
      </c>
      <c r="E3002" s="15">
        <v>527359.74</v>
      </c>
      <c r="F3002" s="19">
        <v>1.0363</v>
      </c>
      <c r="G3002" s="20">
        <v>0</v>
      </c>
      <c r="H3002" s="4">
        <v>72.7</v>
      </c>
      <c r="I3002" s="4">
        <v>6</v>
      </c>
      <c r="J3002" s="4">
        <v>1</v>
      </c>
      <c r="K3002" s="21">
        <v>0.8871</v>
      </c>
      <c r="L3002" s="21">
        <v>0.13059999999999999</v>
      </c>
      <c r="M3002" s="4">
        <v>0</v>
      </c>
      <c r="N3002" s="4">
        <v>0</v>
      </c>
      <c r="O3002" s="4">
        <v>0</v>
      </c>
      <c r="P3002" s="4">
        <v>75</v>
      </c>
      <c r="Q3002" s="15">
        <v>0</v>
      </c>
      <c r="R3002" s="15">
        <v>41837.97</v>
      </c>
      <c r="S3002" s="15">
        <v>21717.83</v>
      </c>
      <c r="T3002" s="15">
        <v>565720.4</v>
      </c>
      <c r="U3002" s="22">
        <f t="shared" si="230"/>
        <v>547479.88</v>
      </c>
      <c r="V3002" s="23">
        <f t="shared" si="231"/>
        <v>3.2242994949448558E-2</v>
      </c>
      <c r="W3002" s="24">
        <f>Parametros!$B$4*H3002+Parametros!$B$5*K3002*100+Parametros!$B$6*P3002+Parametros!$B$7*(1-L3002)*100</f>
        <v>80.09899999999999</v>
      </c>
      <c r="X3002" s="16">
        <f>INDEX('Tasa Referencia'!$B$2:$B$37,MATCH(B3002,'Tasa Referencia'!$A$2:$A$37,0))</f>
        <v>0.1133</v>
      </c>
      <c r="Y3002" s="16">
        <f>INDEX('Catalogo Proveedores'!$N$2:$N$101,MATCH(A3002,'Catalogo Proveedores'!$A$2:$A$101,0))</f>
        <v>2.9000000000000001E-2</v>
      </c>
      <c r="Z3002" s="14">
        <v>1.31E-3</v>
      </c>
      <c r="AA3002" s="16">
        <f t="shared" si="232"/>
        <v>0.14361000000000002</v>
      </c>
      <c r="AB3002" s="25">
        <f t="shared" si="233"/>
        <v>1.1245251607323592E-2</v>
      </c>
      <c r="AC3002" s="23">
        <f t="shared" si="234"/>
        <v>2.0997743342124967E-2</v>
      </c>
    </row>
    <row r="3003" spans="1:29" x14ac:dyDescent="0.3">
      <c r="A3003" s="4" t="s">
        <v>243</v>
      </c>
      <c r="B3003" s="18">
        <v>45323</v>
      </c>
      <c r="C3003" s="4" t="s">
        <v>281</v>
      </c>
      <c r="D3003" s="4">
        <v>2</v>
      </c>
      <c r="E3003" s="15">
        <v>455013.66</v>
      </c>
      <c r="F3003" s="19">
        <v>1.0363</v>
      </c>
      <c r="G3003" s="20">
        <v>0</v>
      </c>
      <c r="H3003" s="4">
        <v>73.8</v>
      </c>
      <c r="I3003" s="4">
        <v>5</v>
      </c>
      <c r="J3003" s="4">
        <v>1</v>
      </c>
      <c r="K3003" s="21">
        <v>0.87519999999999998</v>
      </c>
      <c r="L3003" s="21">
        <v>0.15260000000000001</v>
      </c>
      <c r="M3003" s="4">
        <v>0</v>
      </c>
      <c r="N3003" s="4">
        <v>1</v>
      </c>
      <c r="O3003" s="4">
        <v>10.3</v>
      </c>
      <c r="P3003" s="4">
        <v>70.099999999999994</v>
      </c>
      <c r="Q3003" s="15">
        <v>24065.32</v>
      </c>
      <c r="R3003" s="15">
        <v>34512.160000000003</v>
      </c>
      <c r="S3003" s="15">
        <v>21741.439999999999</v>
      </c>
      <c r="T3003" s="15">
        <v>480203.89</v>
      </c>
      <c r="U3003" s="22">
        <f t="shared" si="230"/>
        <v>491849.7</v>
      </c>
      <c r="V3003" s="23">
        <f t="shared" si="231"/>
        <v>-2.4251802708220454E-2</v>
      </c>
      <c r="W3003" s="24">
        <f>Parametros!$B$4*H3003+Parametros!$B$5*K3003*100+Parametros!$B$6*P3003+Parametros!$B$7*(1-L3003)*100</f>
        <v>78.816999999999993</v>
      </c>
      <c r="X3003" s="16">
        <f>INDEX('Tasa Referencia'!$B$2:$B$37,MATCH(B3003,'Tasa Referencia'!$A$2:$A$37,0))</f>
        <v>0.1123</v>
      </c>
      <c r="Y3003" s="16">
        <f>INDEX('Catalogo Proveedores'!$N$2:$N$101,MATCH(A3003,'Catalogo Proveedores'!$A$2:$A$101,0))</f>
        <v>2.9000000000000001E-2</v>
      </c>
      <c r="Z3003" s="14">
        <v>2.9E-4</v>
      </c>
      <c r="AA3003" s="16">
        <f t="shared" si="232"/>
        <v>0.14159000000000002</v>
      </c>
      <c r="AB3003" s="25">
        <f t="shared" si="233"/>
        <v>1.1096281022964893E-2</v>
      </c>
      <c r="AC3003" s="23">
        <f t="shared" si="234"/>
        <v>-3.5348083731185351E-2</v>
      </c>
    </row>
    <row r="3004" spans="1:29" x14ac:dyDescent="0.3">
      <c r="A3004" s="4" t="s">
        <v>243</v>
      </c>
      <c r="B3004" s="18">
        <v>45352</v>
      </c>
      <c r="C3004" s="4" t="s">
        <v>281</v>
      </c>
      <c r="D3004" s="4">
        <v>3</v>
      </c>
      <c r="E3004" s="15">
        <v>518848.17</v>
      </c>
      <c r="F3004" s="19">
        <v>1.0363</v>
      </c>
      <c r="G3004" s="20">
        <v>0</v>
      </c>
      <c r="H3004" s="4">
        <v>69.900000000000006</v>
      </c>
      <c r="I3004" s="4">
        <v>6</v>
      </c>
      <c r="J3004" s="4">
        <v>1</v>
      </c>
      <c r="K3004" s="21">
        <v>0.8921</v>
      </c>
      <c r="L3004" s="21">
        <v>6.2399999999999997E-2</v>
      </c>
      <c r="M3004" s="4">
        <v>1</v>
      </c>
      <c r="N3004" s="4">
        <v>0</v>
      </c>
      <c r="O3004" s="4">
        <v>0</v>
      </c>
      <c r="P3004" s="4">
        <v>72.400000000000006</v>
      </c>
      <c r="Q3004" s="15">
        <v>7503.03</v>
      </c>
      <c r="R3004" s="15">
        <v>21086.46</v>
      </c>
      <c r="S3004" s="15">
        <v>10747.7</v>
      </c>
      <c r="T3004" s="15">
        <v>538698.77</v>
      </c>
      <c r="U3004" s="22">
        <f t="shared" si="230"/>
        <v>536689.96</v>
      </c>
      <c r="V3004" s="23">
        <f t="shared" si="231"/>
        <v>3.7290042448028158E-3</v>
      </c>
      <c r="W3004" s="24">
        <f>Parametros!$B$4*H3004+Parametros!$B$5*K3004*100+Parametros!$B$6*P3004+Parametros!$B$7*(1-L3004)*100</f>
        <v>79.771999999999991</v>
      </c>
      <c r="X3004" s="16">
        <f>INDEX('Tasa Referencia'!$B$2:$B$37,MATCH(B3004,'Tasa Referencia'!$A$2:$A$37,0))</f>
        <v>0.1101</v>
      </c>
      <c r="Y3004" s="16">
        <f>INDEX('Catalogo Proveedores'!$N$2:$N$101,MATCH(A3004,'Catalogo Proveedores'!$A$2:$A$101,0))</f>
        <v>2.9000000000000001E-2</v>
      </c>
      <c r="Z3004" s="14">
        <v>-1.67E-3</v>
      </c>
      <c r="AA3004" s="16">
        <f t="shared" si="232"/>
        <v>0.13743</v>
      </c>
      <c r="AB3004" s="25">
        <f t="shared" si="233"/>
        <v>1.0788727377405216E-2</v>
      </c>
      <c r="AC3004" s="23">
        <f t="shared" si="234"/>
        <v>-7.0597231326023999E-3</v>
      </c>
    </row>
    <row r="3005" spans="1:29" x14ac:dyDescent="0.3">
      <c r="A3005" s="4" t="s">
        <v>243</v>
      </c>
      <c r="B3005" s="18">
        <v>45383</v>
      </c>
      <c r="C3005" s="4" t="s">
        <v>281</v>
      </c>
      <c r="D3005" s="4">
        <v>4</v>
      </c>
      <c r="E3005" s="15">
        <v>546569.37</v>
      </c>
      <c r="F3005" s="19">
        <v>1.0363</v>
      </c>
      <c r="G3005" s="20">
        <v>0</v>
      </c>
      <c r="H3005" s="4">
        <v>65.400000000000006</v>
      </c>
      <c r="I3005" s="4">
        <v>4</v>
      </c>
      <c r="J3005" s="4">
        <v>1</v>
      </c>
      <c r="K3005" s="21">
        <v>0.68559999999999999</v>
      </c>
      <c r="L3005" s="21">
        <v>0.11899999999999999</v>
      </c>
      <c r="M3005" s="4">
        <v>5</v>
      </c>
      <c r="N3005" s="4">
        <v>2</v>
      </c>
      <c r="O3005" s="4">
        <v>20</v>
      </c>
      <c r="P3005" s="4">
        <v>71.900000000000006</v>
      </c>
      <c r="Q3005" s="15">
        <v>96024.78</v>
      </c>
      <c r="R3005" s="15">
        <v>20341.650000000001</v>
      </c>
      <c r="S3005" s="15">
        <v>20602.900000000001</v>
      </c>
      <c r="T3005" s="15">
        <v>515270.5</v>
      </c>
      <c r="U3005" s="22">
        <f t="shared" si="230"/>
        <v>642332.9</v>
      </c>
      <c r="V3005" s="23">
        <f t="shared" si="231"/>
        <v>-0.2465935853110163</v>
      </c>
      <c r="W3005" s="24">
        <f>Parametros!$B$4*H3005+Parametros!$B$5*K3005*100+Parametros!$B$6*P3005+Parametros!$B$7*(1-L3005)*100</f>
        <v>71.052999999999997</v>
      </c>
      <c r="X3005" s="16">
        <f>INDEX('Tasa Referencia'!$B$2:$B$37,MATCH(B3005,'Tasa Referencia'!$A$2:$A$37,0))</f>
        <v>0.10920000000000001</v>
      </c>
      <c r="Y3005" s="16">
        <f>INDEX('Catalogo Proveedores'!$N$2:$N$101,MATCH(A3005,'Catalogo Proveedores'!$A$2:$A$101,0))</f>
        <v>2.9000000000000001E-2</v>
      </c>
      <c r="Z3005" s="14">
        <v>7.8700000000000003E-3</v>
      </c>
      <c r="AA3005" s="16">
        <f t="shared" si="232"/>
        <v>0.14607000000000001</v>
      </c>
      <c r="AB3005" s="25">
        <f t="shared" si="233"/>
        <v>1.142634583704627E-2</v>
      </c>
      <c r="AC3005" s="23">
        <f t="shared" si="234"/>
        <v>-0.25801993114806254</v>
      </c>
    </row>
    <row r="3006" spans="1:29" x14ac:dyDescent="0.3">
      <c r="A3006" s="4" t="s">
        <v>243</v>
      </c>
      <c r="B3006" s="18">
        <v>45413</v>
      </c>
      <c r="C3006" s="4" t="s">
        <v>281</v>
      </c>
      <c r="D3006" s="4">
        <v>5</v>
      </c>
      <c r="E3006" s="15">
        <v>532714.79</v>
      </c>
      <c r="F3006" s="19">
        <v>1.0956999999999999</v>
      </c>
      <c r="G3006" s="20">
        <v>5.7299999999999997E-2</v>
      </c>
      <c r="H3006" s="4">
        <v>64.7</v>
      </c>
      <c r="I3006" s="4">
        <v>4</v>
      </c>
      <c r="J3006" s="4">
        <v>1</v>
      </c>
      <c r="K3006" s="21">
        <v>0.83750000000000002</v>
      </c>
      <c r="L3006" s="21">
        <v>0.1782</v>
      </c>
      <c r="M3006" s="4">
        <v>3</v>
      </c>
      <c r="N3006" s="4">
        <v>1</v>
      </c>
      <c r="O3006" s="4">
        <v>5</v>
      </c>
      <c r="P3006" s="4">
        <v>68.2</v>
      </c>
      <c r="Q3006" s="15">
        <v>38835.93</v>
      </c>
      <c r="R3006" s="15">
        <v>55520.92</v>
      </c>
      <c r="S3006" s="15">
        <v>29541.16</v>
      </c>
      <c r="T3006" s="15">
        <v>550699.06999999995</v>
      </c>
      <c r="U3006" s="22">
        <f t="shared" si="230"/>
        <v>597530.4800000001</v>
      </c>
      <c r="V3006" s="23">
        <f t="shared" si="231"/>
        <v>-8.5039929339267184E-2</v>
      </c>
      <c r="W3006" s="24">
        <f>Parametros!$B$4*H3006+Parametros!$B$5*K3006*100+Parametros!$B$6*P3006+Parametros!$B$7*(1-L3006)*100</f>
        <v>73.736999999999995</v>
      </c>
      <c r="X3006" s="16">
        <f>INDEX('Tasa Referencia'!$B$2:$B$37,MATCH(B3006,'Tasa Referencia'!$A$2:$A$37,0))</f>
        <v>0.1077</v>
      </c>
      <c r="Y3006" s="16">
        <f>INDEX('Catalogo Proveedores'!$N$2:$N$101,MATCH(A3006,'Catalogo Proveedores'!$A$2:$A$101,0))</f>
        <v>2.9000000000000001E-2</v>
      </c>
      <c r="Z3006" s="14">
        <v>8.5299999999999994E-3</v>
      </c>
      <c r="AA3006" s="16">
        <f t="shared" si="232"/>
        <v>0.14523000000000003</v>
      </c>
      <c r="AB3006" s="25">
        <f t="shared" si="233"/>
        <v>1.1364548879454706E-2</v>
      </c>
      <c r="AC3006" s="23">
        <f t="shared" si="234"/>
        <v>-9.640447821872189E-2</v>
      </c>
    </row>
    <row r="3007" spans="1:29" x14ac:dyDescent="0.3">
      <c r="A3007" s="4" t="s">
        <v>243</v>
      </c>
      <c r="B3007" s="18">
        <v>45444</v>
      </c>
      <c r="C3007" s="4" t="s">
        <v>281</v>
      </c>
      <c r="D3007" s="4">
        <v>6</v>
      </c>
      <c r="E3007" s="15">
        <v>534008.39</v>
      </c>
      <c r="F3007" s="19">
        <v>1.0956999999999999</v>
      </c>
      <c r="G3007" s="20">
        <v>0</v>
      </c>
      <c r="H3007" s="4">
        <v>68.599999999999994</v>
      </c>
      <c r="I3007" s="4">
        <v>5</v>
      </c>
      <c r="J3007" s="4">
        <v>0</v>
      </c>
      <c r="K3007" s="21">
        <v>0.92710000000000004</v>
      </c>
      <c r="L3007" s="21">
        <v>0.17829999999999999</v>
      </c>
      <c r="M3007" s="4">
        <v>0</v>
      </c>
      <c r="N3007" s="4">
        <v>0</v>
      </c>
      <c r="O3007" s="4">
        <v>0</v>
      </c>
      <c r="P3007" s="4">
        <v>79.7</v>
      </c>
      <c r="Q3007" s="15">
        <v>0</v>
      </c>
      <c r="R3007" s="15">
        <v>49982.95</v>
      </c>
      <c r="S3007" s="15">
        <v>28570.1</v>
      </c>
      <c r="T3007" s="15">
        <v>564426.97</v>
      </c>
      <c r="U3007" s="22">
        <f t="shared" si="230"/>
        <v>555421.24</v>
      </c>
      <c r="V3007" s="23">
        <f t="shared" si="231"/>
        <v>1.5955527426338222E-2</v>
      </c>
      <c r="W3007" s="24">
        <f>Parametros!$B$4*H3007+Parametros!$B$5*K3007*100+Parametros!$B$6*P3007+Parametros!$B$7*(1-L3007)*100</f>
        <v>80.088499999999982</v>
      </c>
      <c r="X3007" s="16">
        <f>INDEX('Tasa Referencia'!$B$2:$B$37,MATCH(B3007,'Tasa Referencia'!$A$2:$A$37,0))</f>
        <v>0.1045</v>
      </c>
      <c r="Y3007" s="16">
        <f>INDEX('Catalogo Proveedores'!$N$2:$N$101,MATCH(A3007,'Catalogo Proveedores'!$A$2:$A$101,0))</f>
        <v>2.9000000000000001E-2</v>
      </c>
      <c r="Z3007" s="14">
        <v>3.7399999999999998E-3</v>
      </c>
      <c r="AA3007" s="16">
        <f t="shared" si="232"/>
        <v>0.13724</v>
      </c>
      <c r="AB3007" s="25">
        <f t="shared" si="233"/>
        <v>1.0774655847479941E-2</v>
      </c>
      <c r="AC3007" s="23">
        <f t="shared" si="234"/>
        <v>5.1808715788582808E-3</v>
      </c>
    </row>
    <row r="3008" spans="1:29" x14ac:dyDescent="0.3">
      <c r="A3008" s="4" t="s">
        <v>243</v>
      </c>
      <c r="B3008" s="18">
        <v>45474</v>
      </c>
      <c r="C3008" s="4" t="s">
        <v>281</v>
      </c>
      <c r="D3008" s="4">
        <v>7</v>
      </c>
      <c r="E3008" s="15">
        <v>549994.54</v>
      </c>
      <c r="F3008" s="19">
        <v>1.0956999999999999</v>
      </c>
      <c r="G3008" s="20">
        <v>0</v>
      </c>
      <c r="H3008" s="4">
        <v>65.5</v>
      </c>
      <c r="I3008" s="4">
        <v>4</v>
      </c>
      <c r="J3008" s="4">
        <v>0</v>
      </c>
      <c r="K3008" s="21">
        <v>0.89359999999999995</v>
      </c>
      <c r="L3008" s="21">
        <v>0.14369999999999999</v>
      </c>
      <c r="M3008" s="4">
        <v>1</v>
      </c>
      <c r="N3008" s="4">
        <v>0</v>
      </c>
      <c r="O3008" s="4">
        <v>0</v>
      </c>
      <c r="P3008" s="4">
        <v>77.5</v>
      </c>
      <c r="Q3008" s="15">
        <v>1924.74</v>
      </c>
      <c r="R3008" s="15">
        <v>25772.5</v>
      </c>
      <c r="S3008" s="15">
        <v>23716.45</v>
      </c>
      <c r="T3008" s="15">
        <v>592098.22</v>
      </c>
      <c r="U3008" s="22">
        <f t="shared" si="230"/>
        <v>553975.33000000007</v>
      </c>
      <c r="V3008" s="23">
        <f t="shared" si="231"/>
        <v>6.4386091213042146E-2</v>
      </c>
      <c r="W3008" s="24">
        <f>Parametros!$B$4*H3008+Parametros!$B$5*K3008*100+Parametros!$B$6*P3008+Parametros!$B$7*(1-L3008)*100</f>
        <v>78.077500000000001</v>
      </c>
      <c r="X3008" s="16">
        <f>INDEX('Tasa Referencia'!$B$2:$B$37,MATCH(B3008,'Tasa Referencia'!$A$2:$A$37,0))</f>
        <v>0.1027</v>
      </c>
      <c r="Y3008" s="16">
        <f>INDEX('Catalogo Proveedores'!$N$2:$N$101,MATCH(A3008,'Catalogo Proveedores'!$A$2:$A$101,0))</f>
        <v>2.9000000000000001E-2</v>
      </c>
      <c r="Z3008" s="14">
        <v>-8.1999999999999998E-4</v>
      </c>
      <c r="AA3008" s="16">
        <f t="shared" si="232"/>
        <v>0.13088000000000002</v>
      </c>
      <c r="AB3008" s="25">
        <f t="shared" si="233"/>
        <v>1.0302382062094662E-2</v>
      </c>
      <c r="AC3008" s="23">
        <f t="shared" si="234"/>
        <v>5.4083709150947484E-2</v>
      </c>
    </row>
    <row r="3009" spans="1:29" x14ac:dyDescent="0.3">
      <c r="A3009" s="4" t="s">
        <v>243</v>
      </c>
      <c r="B3009" s="18">
        <v>45505</v>
      </c>
      <c r="C3009" s="4" t="s">
        <v>281</v>
      </c>
      <c r="D3009" s="4">
        <v>8</v>
      </c>
      <c r="E3009" s="15">
        <v>523684.82</v>
      </c>
      <c r="F3009" s="19">
        <v>1.0956999999999999</v>
      </c>
      <c r="G3009" s="20">
        <v>0</v>
      </c>
      <c r="H3009" s="4">
        <v>68.900000000000006</v>
      </c>
      <c r="I3009" s="4">
        <v>4</v>
      </c>
      <c r="J3009" s="4">
        <v>0</v>
      </c>
      <c r="K3009" s="21">
        <v>0.88449999999999995</v>
      </c>
      <c r="L3009" s="21">
        <v>0.14230000000000001</v>
      </c>
      <c r="M3009" s="4">
        <v>1</v>
      </c>
      <c r="N3009" s="4">
        <v>0</v>
      </c>
      <c r="O3009" s="4">
        <v>0</v>
      </c>
      <c r="P3009" s="4">
        <v>75.900000000000006</v>
      </c>
      <c r="Q3009" s="15">
        <v>1001.95</v>
      </c>
      <c r="R3009" s="15">
        <v>37588.85</v>
      </c>
      <c r="S3009" s="15">
        <v>22348.880000000001</v>
      </c>
      <c r="T3009" s="15">
        <v>550133.88</v>
      </c>
      <c r="U3009" s="22">
        <f t="shared" si="230"/>
        <v>539926.74</v>
      </c>
      <c r="V3009" s="23">
        <f t="shared" si="231"/>
        <v>1.8553920002163861E-2</v>
      </c>
      <c r="W3009" s="24">
        <f>Parametros!$B$4*H3009+Parametros!$B$5*K3009*100+Parametros!$B$6*P3009+Parametros!$B$7*(1-L3009)*100</f>
        <v>78.695499999999996</v>
      </c>
      <c r="X3009" s="16">
        <f>INDEX('Tasa Referencia'!$B$2:$B$37,MATCH(B3009,'Tasa Referencia'!$A$2:$A$37,0))</f>
        <v>0.1017</v>
      </c>
      <c r="Y3009" s="16">
        <f>INDEX('Catalogo Proveedores'!$N$2:$N$101,MATCH(A3009,'Catalogo Proveedores'!$A$2:$A$101,0))</f>
        <v>2.9000000000000001E-2</v>
      </c>
      <c r="Z3009" s="14">
        <v>4.3200000000000001E-3</v>
      </c>
      <c r="AA3009" s="16">
        <f t="shared" si="232"/>
        <v>0.13502</v>
      </c>
      <c r="AB3009" s="25">
        <f t="shared" si="233"/>
        <v>1.061008124135232E-2</v>
      </c>
      <c r="AC3009" s="23">
        <f t="shared" si="234"/>
        <v>7.9438387608115404E-3</v>
      </c>
    </row>
    <row r="3010" spans="1:29" x14ac:dyDescent="0.3">
      <c r="A3010" s="4" t="s">
        <v>243</v>
      </c>
      <c r="B3010" s="18">
        <v>45536</v>
      </c>
      <c r="C3010" s="4" t="s">
        <v>281</v>
      </c>
      <c r="D3010" s="4">
        <v>9</v>
      </c>
      <c r="E3010" s="15">
        <v>537360.29</v>
      </c>
      <c r="F3010" s="19">
        <v>1.0956999999999999</v>
      </c>
      <c r="G3010" s="20">
        <v>0</v>
      </c>
      <c r="H3010" s="4">
        <v>68</v>
      </c>
      <c r="I3010" s="4">
        <v>5</v>
      </c>
      <c r="J3010" s="4">
        <v>1</v>
      </c>
      <c r="K3010" s="21">
        <v>0.89590000000000003</v>
      </c>
      <c r="L3010" s="21">
        <v>0.10780000000000001</v>
      </c>
      <c r="M3010" s="4">
        <v>0</v>
      </c>
      <c r="N3010" s="4">
        <v>0</v>
      </c>
      <c r="O3010" s="4">
        <v>0</v>
      </c>
      <c r="P3010" s="4">
        <v>74</v>
      </c>
      <c r="Q3010" s="15">
        <v>0</v>
      </c>
      <c r="R3010" s="15">
        <v>37984.910000000003</v>
      </c>
      <c r="S3010" s="15">
        <v>18450.73</v>
      </c>
      <c r="T3010" s="15">
        <v>571174.19999999995</v>
      </c>
      <c r="U3010" s="22">
        <f t="shared" ref="U3010:U3073" si="235">E3010+Q3010+R3010-S3010</f>
        <v>556894.47000000009</v>
      </c>
      <c r="V3010" s="23">
        <f t="shared" ref="V3010:V3073" si="236">IF(T3010=0,0,(T3010-U3010)/T3010)</f>
        <v>2.5000656542259553E-2</v>
      </c>
      <c r="W3010" s="24">
        <f>Parametros!$B$4*H3010+Parametros!$B$5*K3010*100+Parametros!$B$6*P3010+Parametros!$B$7*(1-L3010)*100</f>
        <v>78.86</v>
      </c>
      <c r="X3010" s="16">
        <f>INDEX('Tasa Referencia'!$B$2:$B$37,MATCH(B3010,'Tasa Referencia'!$A$2:$A$37,0))</f>
        <v>9.7900000000000001E-2</v>
      </c>
      <c r="Y3010" s="16">
        <f>INDEX('Catalogo Proveedores'!$N$2:$N$101,MATCH(A3010,'Catalogo Proveedores'!$A$2:$A$101,0))</f>
        <v>2.9000000000000001E-2</v>
      </c>
      <c r="Z3010" s="14">
        <v>2.7399999999999998E-3</v>
      </c>
      <c r="AA3010" s="16">
        <f t="shared" ref="AA3010:AA3073" si="237">X3010+Y3010+Z3010</f>
        <v>0.12964000000000001</v>
      </c>
      <c r="AB3010" s="25">
        <f t="shared" ref="AB3010:AB3073" si="238">(1+AA3010)^(1/12)-1</f>
        <v>1.021001999392368E-2</v>
      </c>
      <c r="AC3010" s="23">
        <f t="shared" ref="AC3010:AC3073" si="239">V3010-AB3010</f>
        <v>1.4790636548335873E-2</v>
      </c>
    </row>
    <row r="3011" spans="1:29" x14ac:dyDescent="0.3">
      <c r="A3011" s="4" t="s">
        <v>243</v>
      </c>
      <c r="B3011" s="18">
        <v>45566</v>
      </c>
      <c r="C3011" s="4" t="s">
        <v>281</v>
      </c>
      <c r="D3011" s="4">
        <v>10</v>
      </c>
      <c r="E3011" s="15">
        <v>506503.98</v>
      </c>
      <c r="F3011" s="19">
        <v>1.0956999999999999</v>
      </c>
      <c r="G3011" s="20">
        <v>0</v>
      </c>
      <c r="H3011" s="4">
        <v>69.7</v>
      </c>
      <c r="I3011" s="4">
        <v>5</v>
      </c>
      <c r="J3011" s="4">
        <v>0</v>
      </c>
      <c r="K3011" s="21">
        <v>1</v>
      </c>
      <c r="L3011" s="21">
        <v>0.14080000000000001</v>
      </c>
      <c r="M3011" s="4">
        <v>0</v>
      </c>
      <c r="N3011" s="4">
        <v>0</v>
      </c>
      <c r="O3011" s="4">
        <v>0</v>
      </c>
      <c r="P3011" s="4">
        <v>74.599999999999994</v>
      </c>
      <c r="Q3011" s="15">
        <v>0</v>
      </c>
      <c r="R3011" s="15">
        <v>22848.03</v>
      </c>
      <c r="S3011" s="15">
        <v>21401.91</v>
      </c>
      <c r="T3011" s="15">
        <v>541433.86</v>
      </c>
      <c r="U3011" s="22">
        <f t="shared" si="235"/>
        <v>507950.10000000003</v>
      </c>
      <c r="V3011" s="23">
        <f t="shared" si="236"/>
        <v>6.1842752132273276E-2</v>
      </c>
      <c r="W3011" s="24">
        <f>Parametros!$B$4*H3011+Parametros!$B$5*K3011*100+Parametros!$B$6*P3011+Parametros!$B$7*(1-L3011)*100</f>
        <v>82.203000000000003</v>
      </c>
      <c r="X3011" s="16">
        <f>INDEX('Tasa Referencia'!$B$2:$B$37,MATCH(B3011,'Tasa Referencia'!$A$2:$A$37,0))</f>
        <v>9.5200000000000007E-2</v>
      </c>
      <c r="Y3011" s="16">
        <f>INDEX('Catalogo Proveedores'!$N$2:$N$101,MATCH(A3011,'Catalogo Proveedores'!$A$2:$A$101,0))</f>
        <v>2.9000000000000001E-2</v>
      </c>
      <c r="Z3011" s="14">
        <v>-4.2999999999999999E-4</v>
      </c>
      <c r="AA3011" s="16">
        <f t="shared" si="237"/>
        <v>0.12377000000000001</v>
      </c>
      <c r="AB3011" s="25">
        <f t="shared" si="238"/>
        <v>9.7715246209548745E-3</v>
      </c>
      <c r="AC3011" s="23">
        <f t="shared" si="239"/>
        <v>5.2071227511318402E-2</v>
      </c>
    </row>
    <row r="3012" spans="1:29" x14ac:dyDescent="0.3">
      <c r="A3012" s="4" t="s">
        <v>243</v>
      </c>
      <c r="B3012" s="18">
        <v>45597</v>
      </c>
      <c r="C3012" s="4" t="s">
        <v>281</v>
      </c>
      <c r="D3012" s="4">
        <v>11</v>
      </c>
      <c r="E3012" s="15">
        <v>514882.65</v>
      </c>
      <c r="F3012" s="19">
        <v>1.0956999999999999</v>
      </c>
      <c r="G3012" s="20">
        <v>0</v>
      </c>
      <c r="H3012" s="4">
        <v>72.5</v>
      </c>
      <c r="I3012" s="4">
        <v>4</v>
      </c>
      <c r="J3012" s="4">
        <v>0</v>
      </c>
      <c r="K3012" s="21">
        <v>0.93089999999999995</v>
      </c>
      <c r="L3012" s="21">
        <v>0.15959999999999999</v>
      </c>
      <c r="M3012" s="4">
        <v>0</v>
      </c>
      <c r="N3012" s="4">
        <v>0</v>
      </c>
      <c r="O3012" s="4">
        <v>0</v>
      </c>
      <c r="P3012" s="4">
        <v>72.3</v>
      </c>
      <c r="Q3012" s="15">
        <v>0</v>
      </c>
      <c r="R3012" s="15">
        <v>26489.08</v>
      </c>
      <c r="S3012" s="15">
        <v>24645.98</v>
      </c>
      <c r="T3012" s="15">
        <v>565106.43999999994</v>
      </c>
      <c r="U3012" s="22">
        <f t="shared" si="235"/>
        <v>516725.75</v>
      </c>
      <c r="V3012" s="23">
        <f t="shared" si="236"/>
        <v>8.5613411165514144E-2</v>
      </c>
      <c r="W3012" s="24">
        <f>Parametros!$B$4*H3012+Parametros!$B$5*K3012*100+Parametros!$B$6*P3012+Parametros!$B$7*(1-L3012)*100</f>
        <v>80.367999999999995</v>
      </c>
      <c r="X3012" s="16">
        <f>INDEX('Tasa Referencia'!$B$2:$B$37,MATCH(B3012,'Tasa Referencia'!$A$2:$A$37,0))</f>
        <v>9.5600000000000004E-2</v>
      </c>
      <c r="Y3012" s="16">
        <f>INDEX('Catalogo Proveedores'!$N$2:$N$101,MATCH(A3012,'Catalogo Proveedores'!$A$2:$A$101,0))</f>
        <v>2.9000000000000001E-2</v>
      </c>
      <c r="Z3012" s="14">
        <v>-1.73E-3</v>
      </c>
      <c r="AA3012" s="16">
        <f t="shared" si="237"/>
        <v>0.12287000000000001</v>
      </c>
      <c r="AB3012" s="25">
        <f t="shared" si="238"/>
        <v>9.7041080875988062E-3</v>
      </c>
      <c r="AC3012" s="23">
        <f t="shared" si="239"/>
        <v>7.5909303077915338E-2</v>
      </c>
    </row>
    <row r="3013" spans="1:29" x14ac:dyDescent="0.3">
      <c r="A3013" s="4" t="s">
        <v>243</v>
      </c>
      <c r="B3013" s="18">
        <v>45627</v>
      </c>
      <c r="C3013" s="4" t="s">
        <v>281</v>
      </c>
      <c r="D3013" s="4">
        <v>12</v>
      </c>
      <c r="E3013" s="15">
        <v>465642.44</v>
      </c>
      <c r="F3013" s="19">
        <v>1.0956999999999999</v>
      </c>
      <c r="G3013" s="20">
        <v>0</v>
      </c>
      <c r="H3013" s="4">
        <v>71.099999999999994</v>
      </c>
      <c r="I3013" s="4">
        <v>4</v>
      </c>
      <c r="J3013" s="4">
        <v>1</v>
      </c>
      <c r="K3013" s="21">
        <v>0.86629999999999996</v>
      </c>
      <c r="L3013" s="21">
        <v>6.0600000000000001E-2</v>
      </c>
      <c r="M3013" s="4">
        <v>4</v>
      </c>
      <c r="N3013" s="4">
        <v>1</v>
      </c>
      <c r="O3013" s="4">
        <v>6.7</v>
      </c>
      <c r="P3013" s="4">
        <v>68.900000000000006</v>
      </c>
      <c r="Q3013" s="15">
        <v>15153.68</v>
      </c>
      <c r="R3013" s="15">
        <v>19086.080000000002</v>
      </c>
      <c r="S3013" s="15">
        <v>9390.5400000000009</v>
      </c>
      <c r="T3013" s="15">
        <v>484236.03</v>
      </c>
      <c r="U3013" s="22">
        <f t="shared" si="235"/>
        <v>490491.66000000003</v>
      </c>
      <c r="V3013" s="23">
        <f t="shared" si="236"/>
        <v>-1.2918555440825014E-2</v>
      </c>
      <c r="W3013" s="24">
        <f>Parametros!$B$4*H3013+Parametros!$B$5*K3013*100+Parametros!$B$6*P3013+Parametros!$B$7*(1-L3013)*100</f>
        <v>78.745000000000005</v>
      </c>
      <c r="X3013" s="16">
        <f>INDEX('Tasa Referencia'!$B$2:$B$37,MATCH(B3013,'Tasa Referencia'!$A$2:$A$37,0))</f>
        <v>9.2399999999999996E-2</v>
      </c>
      <c r="Y3013" s="16">
        <f>INDEX('Catalogo Proveedores'!$N$2:$N$101,MATCH(A3013,'Catalogo Proveedores'!$A$2:$A$101,0))</f>
        <v>2.9000000000000001E-2</v>
      </c>
      <c r="Z3013" s="14">
        <v>2.0200000000000001E-3</v>
      </c>
      <c r="AA3013" s="16">
        <f t="shared" si="237"/>
        <v>0.12341999999999999</v>
      </c>
      <c r="AB3013" s="25">
        <f t="shared" si="238"/>
        <v>9.7453129633278124E-3</v>
      </c>
      <c r="AC3013" s="23">
        <f t="shared" si="239"/>
        <v>-2.2663868404152826E-2</v>
      </c>
    </row>
    <row r="3014" spans="1:29" x14ac:dyDescent="0.3">
      <c r="A3014" s="4" t="s">
        <v>243</v>
      </c>
      <c r="B3014" s="18">
        <v>45658</v>
      </c>
      <c r="C3014" s="4" t="s">
        <v>282</v>
      </c>
      <c r="D3014" s="4">
        <v>1</v>
      </c>
      <c r="E3014" s="15">
        <v>466387.3</v>
      </c>
      <c r="F3014" s="19">
        <v>1.0956999999999999</v>
      </c>
      <c r="G3014" s="20">
        <v>0</v>
      </c>
      <c r="H3014" s="4">
        <v>69.099999999999994</v>
      </c>
      <c r="I3014" s="4">
        <v>5</v>
      </c>
      <c r="J3014" s="4">
        <v>1</v>
      </c>
      <c r="K3014" s="21">
        <v>0.7762</v>
      </c>
      <c r="L3014" s="21">
        <v>0.1467</v>
      </c>
      <c r="M3014" s="4">
        <v>3</v>
      </c>
      <c r="N3014" s="4">
        <v>0</v>
      </c>
      <c r="O3014" s="4">
        <v>0</v>
      </c>
      <c r="P3014" s="4">
        <v>73.099999999999994</v>
      </c>
      <c r="Q3014" s="15">
        <v>19720.509999999998</v>
      </c>
      <c r="R3014" s="15">
        <v>42071.85</v>
      </c>
      <c r="S3014" s="15">
        <v>21459.51</v>
      </c>
      <c r="T3014" s="15">
        <v>472394.46</v>
      </c>
      <c r="U3014" s="22">
        <f t="shared" si="235"/>
        <v>506720.15</v>
      </c>
      <c r="V3014" s="23">
        <f t="shared" si="236"/>
        <v>-7.2663193382919863E-2</v>
      </c>
      <c r="W3014" s="24">
        <f>Parametros!$B$4*H3014+Parametros!$B$5*K3014*100+Parametros!$B$6*P3014+Parametros!$B$7*(1-L3014)*100</f>
        <v>74.890499999999989</v>
      </c>
      <c r="X3014" s="16">
        <f>INDEX('Tasa Referencia'!$B$2:$B$37,MATCH(B3014,'Tasa Referencia'!$A$2:$A$37,0))</f>
        <v>8.8900000000000007E-2</v>
      </c>
      <c r="Y3014" s="16">
        <f>INDEX('Catalogo Proveedores'!$N$2:$N$101,MATCH(A3014,'Catalogo Proveedores'!$A$2:$A$101,0))</f>
        <v>2.9000000000000001E-2</v>
      </c>
      <c r="Z3014" s="14">
        <v>3.7000000000000002E-3</v>
      </c>
      <c r="AA3014" s="16">
        <f t="shared" si="237"/>
        <v>0.1216</v>
      </c>
      <c r="AB3014" s="25">
        <f t="shared" si="238"/>
        <v>9.6088915561034494E-3</v>
      </c>
      <c r="AC3014" s="23">
        <f t="shared" si="239"/>
        <v>-8.2272084939023313E-2</v>
      </c>
    </row>
    <row r="3015" spans="1:29" x14ac:dyDescent="0.3">
      <c r="A3015" s="4" t="s">
        <v>243</v>
      </c>
      <c r="B3015" s="18">
        <v>45689</v>
      </c>
      <c r="C3015" s="4" t="s">
        <v>282</v>
      </c>
      <c r="D3015" s="4">
        <v>2</v>
      </c>
      <c r="E3015" s="15">
        <v>503809.28000000003</v>
      </c>
      <c r="F3015" s="19">
        <v>1.0956999999999999</v>
      </c>
      <c r="G3015" s="20">
        <v>0</v>
      </c>
      <c r="H3015" s="4">
        <v>72</v>
      </c>
      <c r="I3015" s="4">
        <v>4</v>
      </c>
      <c r="J3015" s="4">
        <v>0</v>
      </c>
      <c r="K3015" s="21">
        <v>0.93089999999999995</v>
      </c>
      <c r="L3015" s="21">
        <v>7.9500000000000001E-2</v>
      </c>
      <c r="M3015" s="4">
        <v>0</v>
      </c>
      <c r="N3015" s="4">
        <v>0</v>
      </c>
      <c r="O3015" s="4">
        <v>0</v>
      </c>
      <c r="P3015" s="4">
        <v>66.099999999999994</v>
      </c>
      <c r="Q3015" s="15">
        <v>0</v>
      </c>
      <c r="R3015" s="15">
        <v>20931.080000000002</v>
      </c>
      <c r="S3015" s="15">
        <v>12011.52</v>
      </c>
      <c r="T3015" s="15">
        <v>579100.26</v>
      </c>
      <c r="U3015" s="22">
        <f t="shared" si="235"/>
        <v>512728.83999999997</v>
      </c>
      <c r="V3015" s="23">
        <f t="shared" si="236"/>
        <v>0.11461127646532233</v>
      </c>
      <c r="W3015" s="24">
        <f>Parametros!$B$4*H3015+Parametros!$B$5*K3015*100+Parametros!$B$6*P3015+Parametros!$B$7*(1-L3015)*100</f>
        <v>80.154499999999999</v>
      </c>
      <c r="X3015" s="16">
        <f>INDEX('Tasa Referencia'!$B$2:$B$37,MATCH(B3015,'Tasa Referencia'!$A$2:$A$37,0))</f>
        <v>8.8300000000000003E-2</v>
      </c>
      <c r="Y3015" s="16">
        <f>INDEX('Catalogo Proveedores'!$N$2:$N$101,MATCH(A3015,'Catalogo Proveedores'!$A$2:$A$101,0))</f>
        <v>2.9000000000000001E-2</v>
      </c>
      <c r="Z3015" s="14">
        <v>-1.09E-3</v>
      </c>
      <c r="AA3015" s="16">
        <f t="shared" si="237"/>
        <v>0.11621000000000001</v>
      </c>
      <c r="AB3015" s="25">
        <f t="shared" si="238"/>
        <v>9.2036806333555266E-3</v>
      </c>
      <c r="AC3015" s="23">
        <f t="shared" si="239"/>
        <v>0.10540759583196681</v>
      </c>
    </row>
    <row r="3016" spans="1:29" x14ac:dyDescent="0.3">
      <c r="A3016" s="4" t="s">
        <v>243</v>
      </c>
      <c r="B3016" s="18">
        <v>45717</v>
      </c>
      <c r="C3016" s="4" t="s">
        <v>282</v>
      </c>
      <c r="D3016" s="4">
        <v>3</v>
      </c>
      <c r="E3016" s="15">
        <v>536030.68999999994</v>
      </c>
      <c r="F3016" s="19">
        <v>1.0956999999999999</v>
      </c>
      <c r="G3016" s="20">
        <v>0</v>
      </c>
      <c r="H3016" s="4">
        <v>71.7</v>
      </c>
      <c r="I3016" s="4">
        <v>4</v>
      </c>
      <c r="J3016" s="4">
        <v>1</v>
      </c>
      <c r="K3016" s="21">
        <v>0.81369999999999998</v>
      </c>
      <c r="L3016" s="21">
        <v>6.1100000000000002E-2</v>
      </c>
      <c r="M3016" s="4">
        <v>2</v>
      </c>
      <c r="N3016" s="4">
        <v>0</v>
      </c>
      <c r="O3016" s="4">
        <v>0</v>
      </c>
      <c r="P3016" s="4">
        <v>77.400000000000006</v>
      </c>
      <c r="Q3016" s="15">
        <v>2495.33</v>
      </c>
      <c r="R3016" s="15">
        <v>16775.310000000001</v>
      </c>
      <c r="S3016" s="15">
        <v>10904.55</v>
      </c>
      <c r="T3016" s="15">
        <v>548095.65</v>
      </c>
      <c r="U3016" s="22">
        <f t="shared" si="235"/>
        <v>544396.77999999991</v>
      </c>
      <c r="V3016" s="23">
        <f t="shared" si="236"/>
        <v>6.7485848501080267E-3</v>
      </c>
      <c r="W3016" s="24">
        <f>Parametros!$B$4*H3016+Parametros!$B$5*K3016*100+Parametros!$B$6*P3016+Parametros!$B$7*(1-L3016)*100</f>
        <v>79.069500000000005</v>
      </c>
      <c r="X3016" s="16">
        <f>INDEX('Tasa Referencia'!$B$2:$B$37,MATCH(B3016,'Tasa Referencia'!$A$2:$A$37,0))</f>
        <v>8.6800000000000002E-2</v>
      </c>
      <c r="Y3016" s="16">
        <f>INDEX('Catalogo Proveedores'!$N$2:$N$101,MATCH(A3016,'Catalogo Proveedores'!$A$2:$A$101,0))</f>
        <v>2.9000000000000001E-2</v>
      </c>
      <c r="Z3016" s="14">
        <v>-3.4199999999999999E-3</v>
      </c>
      <c r="AA3016" s="16">
        <f t="shared" si="237"/>
        <v>0.11237999999999999</v>
      </c>
      <c r="AB3016" s="25">
        <f t="shared" si="238"/>
        <v>8.9146563030531034E-3</v>
      </c>
      <c r="AC3016" s="23">
        <f t="shared" si="239"/>
        <v>-2.1660714529450767E-3</v>
      </c>
    </row>
    <row r="3017" spans="1:29" x14ac:dyDescent="0.3">
      <c r="A3017" s="4" t="s">
        <v>243</v>
      </c>
      <c r="B3017" s="18">
        <v>45748</v>
      </c>
      <c r="C3017" s="4" t="s">
        <v>282</v>
      </c>
      <c r="D3017" s="4">
        <v>4</v>
      </c>
      <c r="E3017" s="15">
        <v>580402.36</v>
      </c>
      <c r="F3017" s="19">
        <v>1.0956999999999999</v>
      </c>
      <c r="G3017" s="20">
        <v>0</v>
      </c>
      <c r="H3017" s="4">
        <v>72.5</v>
      </c>
      <c r="I3017" s="4">
        <v>5</v>
      </c>
      <c r="J3017" s="4">
        <v>0</v>
      </c>
      <c r="K3017" s="21">
        <v>0.91690000000000005</v>
      </c>
      <c r="L3017" s="21">
        <v>7.3599999999999999E-2</v>
      </c>
      <c r="M3017" s="4">
        <v>1</v>
      </c>
      <c r="N3017" s="4">
        <v>0</v>
      </c>
      <c r="O3017" s="4">
        <v>0</v>
      </c>
      <c r="P3017" s="4">
        <v>77.8</v>
      </c>
      <c r="Q3017" s="15">
        <v>1942.88</v>
      </c>
      <c r="R3017" s="15">
        <v>19522.82</v>
      </c>
      <c r="S3017" s="15">
        <v>12809.76</v>
      </c>
      <c r="T3017" s="15">
        <v>668083.63</v>
      </c>
      <c r="U3017" s="22">
        <f t="shared" si="235"/>
        <v>589058.29999999993</v>
      </c>
      <c r="V3017" s="23">
        <f t="shared" si="236"/>
        <v>0.1182865833728033</v>
      </c>
      <c r="W3017" s="24">
        <f>Parametros!$B$4*H3017+Parametros!$B$5*K3017*100+Parametros!$B$6*P3017+Parametros!$B$7*(1-L3017)*100</f>
        <v>82.337999999999994</v>
      </c>
      <c r="X3017" s="16">
        <f>INDEX('Tasa Referencia'!$B$2:$B$37,MATCH(B3017,'Tasa Referencia'!$A$2:$A$37,0))</f>
        <v>8.4000000000000005E-2</v>
      </c>
      <c r="Y3017" s="16">
        <f>INDEX('Catalogo Proveedores'!$N$2:$N$101,MATCH(A3017,'Catalogo Proveedores'!$A$2:$A$101,0))</f>
        <v>2.9000000000000001E-2</v>
      </c>
      <c r="Z3017" s="14">
        <v>-2.2100000000000002E-3</v>
      </c>
      <c r="AA3017" s="16">
        <f t="shared" si="237"/>
        <v>0.11079</v>
      </c>
      <c r="AB3017" s="25">
        <f t="shared" si="238"/>
        <v>8.7944016687031557E-3</v>
      </c>
      <c r="AC3017" s="23">
        <f t="shared" si="239"/>
        <v>0.10949218170410015</v>
      </c>
    </row>
    <row r="3018" spans="1:29" x14ac:dyDescent="0.3">
      <c r="A3018" s="4" t="s">
        <v>243</v>
      </c>
      <c r="B3018" s="18">
        <v>45778</v>
      </c>
      <c r="C3018" s="4" t="s">
        <v>282</v>
      </c>
      <c r="D3018" s="4">
        <v>5</v>
      </c>
      <c r="E3018" s="15">
        <v>546042.89</v>
      </c>
      <c r="F3018" s="19">
        <v>1.1412</v>
      </c>
      <c r="G3018" s="20">
        <v>4.1500000000000002E-2</v>
      </c>
      <c r="H3018" s="4">
        <v>73.3</v>
      </c>
      <c r="I3018" s="4">
        <v>5</v>
      </c>
      <c r="J3018" s="4">
        <v>0</v>
      </c>
      <c r="K3018" s="21">
        <v>0.90810000000000002</v>
      </c>
      <c r="L3018" s="21">
        <v>8.5000000000000006E-2</v>
      </c>
      <c r="M3018" s="4">
        <v>1</v>
      </c>
      <c r="N3018" s="4">
        <v>0</v>
      </c>
      <c r="O3018" s="4">
        <v>0</v>
      </c>
      <c r="P3018" s="4">
        <v>73.099999999999994</v>
      </c>
      <c r="Q3018" s="15">
        <v>1397.96</v>
      </c>
      <c r="R3018" s="15">
        <v>31606.82</v>
      </c>
      <c r="S3018" s="15">
        <v>13921.37</v>
      </c>
      <c r="T3018" s="15">
        <v>590382.14</v>
      </c>
      <c r="U3018" s="22">
        <f t="shared" si="235"/>
        <v>565126.29999999993</v>
      </c>
      <c r="V3018" s="23">
        <f t="shared" si="236"/>
        <v>4.2778800862776918E-2</v>
      </c>
      <c r="W3018" s="24">
        <f>Parametros!$B$4*H3018+Parametros!$B$5*K3018*100+Parametros!$B$6*P3018+Parametros!$B$7*(1-L3018)*100</f>
        <v>81.242999999999995</v>
      </c>
      <c r="X3018" s="16">
        <f>INDEX('Tasa Referencia'!$B$2:$B$37,MATCH(B3018,'Tasa Referencia'!$A$2:$A$37,0))</f>
        <v>8.1699999999999995E-2</v>
      </c>
      <c r="Y3018" s="16">
        <f>INDEX('Catalogo Proveedores'!$N$2:$N$101,MATCH(A3018,'Catalogo Proveedores'!$A$2:$A$101,0))</f>
        <v>2.9000000000000001E-2</v>
      </c>
      <c r="Z3018" s="14">
        <v>-4.2000000000000002E-4</v>
      </c>
      <c r="AA3018" s="16">
        <f t="shared" si="237"/>
        <v>0.11027999999999999</v>
      </c>
      <c r="AB3018" s="25">
        <f t="shared" si="238"/>
        <v>8.7557960034618798E-3</v>
      </c>
      <c r="AC3018" s="23">
        <f t="shared" si="239"/>
        <v>3.4023004859315038E-2</v>
      </c>
    </row>
    <row r="3019" spans="1:29" x14ac:dyDescent="0.3">
      <c r="A3019" s="4" t="s">
        <v>243</v>
      </c>
      <c r="B3019" s="18">
        <v>45809</v>
      </c>
      <c r="C3019" s="4" t="s">
        <v>282</v>
      </c>
      <c r="D3019" s="4">
        <v>6</v>
      </c>
      <c r="E3019" s="15">
        <v>559333.79</v>
      </c>
      <c r="F3019" s="19">
        <v>1.1412</v>
      </c>
      <c r="G3019" s="20">
        <v>0</v>
      </c>
      <c r="H3019" s="4">
        <v>70.3</v>
      </c>
      <c r="I3019" s="4">
        <v>4</v>
      </c>
      <c r="J3019" s="4">
        <v>0</v>
      </c>
      <c r="K3019" s="21">
        <v>0.90749999999999997</v>
      </c>
      <c r="L3019" s="21">
        <v>0.17610000000000001</v>
      </c>
      <c r="M3019" s="4">
        <v>0</v>
      </c>
      <c r="N3019" s="4">
        <v>0</v>
      </c>
      <c r="O3019" s="4">
        <v>0</v>
      </c>
      <c r="P3019" s="4">
        <v>70.8</v>
      </c>
      <c r="Q3019" s="15">
        <v>0</v>
      </c>
      <c r="R3019" s="15">
        <v>36131.300000000003</v>
      </c>
      <c r="S3019" s="15">
        <v>29545.86</v>
      </c>
      <c r="T3019" s="15">
        <v>619528.06999999995</v>
      </c>
      <c r="U3019" s="22">
        <f t="shared" si="235"/>
        <v>565919.2300000001</v>
      </c>
      <c r="V3019" s="23">
        <f t="shared" si="236"/>
        <v>8.6531736971982326E-2</v>
      </c>
      <c r="W3019" s="24">
        <f>Parametros!$B$4*H3019+Parametros!$B$5*K3019*100+Parametros!$B$6*P3019+Parametros!$B$7*(1-L3019)*100</f>
        <v>78.348500000000001</v>
      </c>
      <c r="X3019" s="16">
        <f>INDEX('Tasa Referencia'!$B$2:$B$37,MATCH(B3019,'Tasa Referencia'!$A$2:$A$37,0))</f>
        <v>8.1600000000000006E-2</v>
      </c>
      <c r="Y3019" s="16">
        <f>INDEX('Catalogo Proveedores'!$N$2:$N$101,MATCH(A3019,'Catalogo Proveedores'!$A$2:$A$101,0))</f>
        <v>2.9000000000000001E-2</v>
      </c>
      <c r="Z3019" s="14">
        <v>1.7899999999999999E-3</v>
      </c>
      <c r="AA3019" s="16">
        <f t="shared" si="237"/>
        <v>0.11239</v>
      </c>
      <c r="AB3019" s="25">
        <f t="shared" si="238"/>
        <v>8.9154121227814631E-3</v>
      </c>
      <c r="AC3019" s="23">
        <f t="shared" si="239"/>
        <v>7.7616324849200863E-2</v>
      </c>
    </row>
    <row r="3020" spans="1:29" x14ac:dyDescent="0.3">
      <c r="A3020" s="4" t="s">
        <v>243</v>
      </c>
      <c r="B3020" s="18">
        <v>45839</v>
      </c>
      <c r="C3020" s="4" t="s">
        <v>282</v>
      </c>
      <c r="D3020" s="4">
        <v>7</v>
      </c>
      <c r="E3020" s="15">
        <v>581679.57999999996</v>
      </c>
      <c r="F3020" s="19">
        <v>1.1412</v>
      </c>
      <c r="G3020" s="20">
        <v>0</v>
      </c>
      <c r="H3020" s="4">
        <v>72.2</v>
      </c>
      <c r="I3020" s="4">
        <v>4</v>
      </c>
      <c r="J3020" s="4">
        <v>0</v>
      </c>
      <c r="K3020" s="21">
        <v>0.93799999999999994</v>
      </c>
      <c r="L3020" s="21">
        <v>7.8200000000000006E-2</v>
      </c>
      <c r="M3020" s="4">
        <v>2</v>
      </c>
      <c r="N3020" s="4">
        <v>0</v>
      </c>
      <c r="O3020" s="4">
        <v>0</v>
      </c>
      <c r="P3020" s="4">
        <v>75.599999999999994</v>
      </c>
      <c r="Q3020" s="15">
        <v>20051.39</v>
      </c>
      <c r="R3020" s="15">
        <v>15194.74</v>
      </c>
      <c r="S3020" s="15">
        <v>13637.87</v>
      </c>
      <c r="T3020" s="15">
        <v>626628.28</v>
      </c>
      <c r="U3020" s="22">
        <f t="shared" si="235"/>
        <v>603287.84</v>
      </c>
      <c r="V3020" s="23">
        <f t="shared" si="236"/>
        <v>3.72476645963059E-2</v>
      </c>
      <c r="W3020" s="24">
        <f>Parametros!$B$4*H3020+Parametros!$B$5*K3020*100+Parametros!$B$6*P3020+Parametros!$B$7*(1-L3020)*100</f>
        <v>82.356999999999999</v>
      </c>
      <c r="X3020" s="16">
        <f>INDEX('Tasa Referencia'!$B$2:$B$37,MATCH(B3020,'Tasa Referencia'!$A$2:$A$37,0))</f>
        <v>8.0699999999999994E-2</v>
      </c>
      <c r="Y3020" s="16">
        <f>INDEX('Catalogo Proveedores'!$N$2:$N$101,MATCH(A3020,'Catalogo Proveedores'!$A$2:$A$101,0))</f>
        <v>2.9000000000000001E-2</v>
      </c>
      <c r="Z3020" s="14">
        <v>3.9199999999999999E-3</v>
      </c>
      <c r="AA3020" s="16">
        <f t="shared" si="237"/>
        <v>0.11362</v>
      </c>
      <c r="AB3020" s="25">
        <f t="shared" si="238"/>
        <v>9.0083304854668977E-3</v>
      </c>
      <c r="AC3020" s="23">
        <f t="shared" si="239"/>
        <v>2.8239334110839003E-2</v>
      </c>
    </row>
    <row r="3021" spans="1:29" x14ac:dyDescent="0.3">
      <c r="A3021" s="4" t="s">
        <v>243</v>
      </c>
      <c r="B3021" s="18">
        <v>45870</v>
      </c>
      <c r="C3021" s="4" t="s">
        <v>282</v>
      </c>
      <c r="D3021" s="4">
        <v>8</v>
      </c>
      <c r="E3021" s="15">
        <v>497928.71</v>
      </c>
      <c r="F3021" s="19">
        <v>1.1412</v>
      </c>
      <c r="G3021" s="20">
        <v>0</v>
      </c>
      <c r="H3021" s="4">
        <v>72.2</v>
      </c>
      <c r="I3021" s="4">
        <v>4</v>
      </c>
      <c r="J3021" s="4">
        <v>0</v>
      </c>
      <c r="K3021" s="21">
        <v>0.9284</v>
      </c>
      <c r="L3021" s="21">
        <v>0.13800000000000001</v>
      </c>
      <c r="M3021" s="4">
        <v>0</v>
      </c>
      <c r="N3021" s="4">
        <v>0</v>
      </c>
      <c r="O3021" s="4">
        <v>0</v>
      </c>
      <c r="P3021" s="4">
        <v>74.400000000000006</v>
      </c>
      <c r="Q3021" s="15">
        <v>0</v>
      </c>
      <c r="R3021" s="15">
        <v>36202.559999999998</v>
      </c>
      <c r="S3021" s="15">
        <v>20609.38</v>
      </c>
      <c r="T3021" s="15">
        <v>571129.73</v>
      </c>
      <c r="U3021" s="22">
        <f t="shared" si="235"/>
        <v>513521.89</v>
      </c>
      <c r="V3021" s="23">
        <f t="shared" si="236"/>
        <v>0.10086647039018608</v>
      </c>
      <c r="W3021" s="24">
        <f>Parametros!$B$4*H3021+Parametros!$B$5*K3021*100+Parametros!$B$6*P3021+Parametros!$B$7*(1-L3021)*100</f>
        <v>80.932000000000016</v>
      </c>
      <c r="X3021" s="16">
        <f>INDEX('Tasa Referencia'!$B$2:$B$37,MATCH(B3021,'Tasa Referencia'!$A$2:$A$37,0))</f>
        <v>7.7399999999999997E-2</v>
      </c>
      <c r="Y3021" s="16">
        <f>INDEX('Catalogo Proveedores'!$N$2:$N$101,MATCH(A3021,'Catalogo Proveedores'!$A$2:$A$101,0))</f>
        <v>2.9000000000000001E-2</v>
      </c>
      <c r="Z3021" s="14">
        <v>3.47E-3</v>
      </c>
      <c r="AA3021" s="16">
        <f t="shared" si="237"/>
        <v>0.10987</v>
      </c>
      <c r="AB3021" s="25">
        <f t="shared" si="238"/>
        <v>8.7247482877483851E-3</v>
      </c>
      <c r="AC3021" s="23">
        <f t="shared" si="239"/>
        <v>9.2141722102437693E-2</v>
      </c>
    </row>
    <row r="3022" spans="1:29" x14ac:dyDescent="0.3">
      <c r="A3022" s="4" t="s">
        <v>243</v>
      </c>
      <c r="B3022" s="18">
        <v>45901</v>
      </c>
      <c r="C3022" s="4" t="s">
        <v>282</v>
      </c>
      <c r="D3022" s="4">
        <v>9</v>
      </c>
      <c r="E3022" s="15">
        <v>555227.07999999996</v>
      </c>
      <c r="F3022" s="19">
        <v>1.1412</v>
      </c>
      <c r="G3022" s="20">
        <v>0</v>
      </c>
      <c r="H3022" s="4">
        <v>71.599999999999994</v>
      </c>
      <c r="I3022" s="4">
        <v>4</v>
      </c>
      <c r="J3022" s="4">
        <v>0</v>
      </c>
      <c r="K3022" s="21">
        <v>0.9204</v>
      </c>
      <c r="L3022" s="21">
        <v>0.12429999999999999</v>
      </c>
      <c r="M3022" s="4">
        <v>1</v>
      </c>
      <c r="N3022" s="4">
        <v>1</v>
      </c>
      <c r="O3022" s="4">
        <v>2.4</v>
      </c>
      <c r="P3022" s="4">
        <v>71.099999999999994</v>
      </c>
      <c r="Q3022" s="15">
        <v>5410.4</v>
      </c>
      <c r="R3022" s="15">
        <v>34184.839999999997</v>
      </c>
      <c r="S3022" s="15">
        <v>20709.07</v>
      </c>
      <c r="T3022" s="15">
        <v>587104.31999999995</v>
      </c>
      <c r="U3022" s="22">
        <f t="shared" si="235"/>
        <v>574113.25</v>
      </c>
      <c r="V3022" s="23">
        <f t="shared" si="236"/>
        <v>2.2127362305901531E-2</v>
      </c>
      <c r="W3022" s="24">
        <f>Parametros!$B$4*H3022+Parametros!$B$5*K3022*100+Parametros!$B$6*P3022+Parametros!$B$7*(1-L3022)*100</f>
        <v>80.027500000000003</v>
      </c>
      <c r="X3022" s="16">
        <f>INDEX('Tasa Referencia'!$B$2:$B$37,MATCH(B3022,'Tasa Referencia'!$A$2:$A$37,0))</f>
        <v>7.4899999999999994E-2</v>
      </c>
      <c r="Y3022" s="16">
        <f>INDEX('Catalogo Proveedores'!$N$2:$N$101,MATCH(A3022,'Catalogo Proveedores'!$A$2:$A$101,0))</f>
        <v>2.9000000000000001E-2</v>
      </c>
      <c r="Z3022" s="14">
        <v>9.7000000000000005E-4</v>
      </c>
      <c r="AA3022" s="16">
        <f t="shared" si="237"/>
        <v>0.10486999999999999</v>
      </c>
      <c r="AB3022" s="25">
        <f t="shared" si="238"/>
        <v>8.3452693156755853E-3</v>
      </c>
      <c r="AC3022" s="23">
        <f t="shared" si="239"/>
        <v>1.3782092990225946E-2</v>
      </c>
    </row>
    <row r="3023" spans="1:29" x14ac:dyDescent="0.3">
      <c r="A3023" s="4" t="s">
        <v>243</v>
      </c>
      <c r="B3023" s="18">
        <v>45931</v>
      </c>
      <c r="C3023" s="4" t="s">
        <v>282</v>
      </c>
      <c r="D3023" s="4">
        <v>10</v>
      </c>
      <c r="E3023" s="15">
        <v>493843.86</v>
      </c>
      <c r="F3023" s="19">
        <v>1.1412</v>
      </c>
      <c r="G3023" s="20">
        <v>0</v>
      </c>
      <c r="H3023" s="4">
        <v>72.599999999999994</v>
      </c>
      <c r="I3023" s="4">
        <v>4</v>
      </c>
      <c r="J3023" s="4">
        <v>0</v>
      </c>
      <c r="K3023" s="21">
        <v>0.89139999999999997</v>
      </c>
      <c r="L3023" s="21">
        <v>0.12089999999999999</v>
      </c>
      <c r="M3023" s="4">
        <v>1</v>
      </c>
      <c r="N3023" s="4">
        <v>0</v>
      </c>
      <c r="O3023" s="4">
        <v>0</v>
      </c>
      <c r="P3023" s="4">
        <v>74.2</v>
      </c>
      <c r="Q3023" s="15">
        <v>1739.72</v>
      </c>
      <c r="R3023" s="15">
        <v>19751.73</v>
      </c>
      <c r="S3023" s="15">
        <v>17912.099999999999</v>
      </c>
      <c r="T3023" s="15">
        <v>544547.5</v>
      </c>
      <c r="U3023" s="22">
        <f t="shared" si="235"/>
        <v>497423.20999999996</v>
      </c>
      <c r="V3023" s="23">
        <f t="shared" si="236"/>
        <v>8.6538437877320226E-2</v>
      </c>
      <c r="W3023" s="24">
        <f>Parametros!$B$4*H3023+Parametros!$B$5*K3023*100+Parametros!$B$6*P3023+Parametros!$B$7*(1-L3023)*100</f>
        <v>80.178499999999985</v>
      </c>
      <c r="X3023" s="16">
        <f>INDEX('Tasa Referencia'!$B$2:$B$37,MATCH(B3023,'Tasa Referencia'!$A$2:$A$37,0))</f>
        <v>7.4300000000000005E-2</v>
      </c>
      <c r="Y3023" s="16">
        <f>INDEX('Catalogo Proveedores'!$N$2:$N$101,MATCH(A3023,'Catalogo Proveedores'!$A$2:$A$101,0))</f>
        <v>2.9000000000000001E-2</v>
      </c>
      <c r="Z3023" s="14">
        <v>1.3699999999999999E-3</v>
      </c>
      <c r="AA3023" s="16">
        <f t="shared" si="237"/>
        <v>0.10467</v>
      </c>
      <c r="AB3023" s="25">
        <f t="shared" si="238"/>
        <v>8.330057436489513E-3</v>
      </c>
      <c r="AC3023" s="23">
        <f t="shared" si="239"/>
        <v>7.8208380440830713E-2</v>
      </c>
    </row>
    <row r="3024" spans="1:29" x14ac:dyDescent="0.3">
      <c r="A3024" s="4" t="s">
        <v>243</v>
      </c>
      <c r="B3024" s="18">
        <v>45962</v>
      </c>
      <c r="C3024" s="4" t="s">
        <v>282</v>
      </c>
      <c r="D3024" s="4">
        <v>11</v>
      </c>
      <c r="E3024" s="15">
        <v>527939.62</v>
      </c>
      <c r="F3024" s="19">
        <v>1.1412</v>
      </c>
      <c r="G3024" s="20">
        <v>0</v>
      </c>
      <c r="H3024" s="4">
        <v>72</v>
      </c>
      <c r="I3024" s="4">
        <v>4</v>
      </c>
      <c r="J3024" s="4">
        <v>0</v>
      </c>
      <c r="K3024" s="21">
        <v>0.91449999999999998</v>
      </c>
      <c r="L3024" s="21">
        <v>0.12670000000000001</v>
      </c>
      <c r="M3024" s="4">
        <v>0</v>
      </c>
      <c r="N3024" s="4">
        <v>0</v>
      </c>
      <c r="O3024" s="4">
        <v>0</v>
      </c>
      <c r="P3024" s="4">
        <v>70.599999999999994</v>
      </c>
      <c r="Q3024" s="15">
        <v>0</v>
      </c>
      <c r="R3024" s="15">
        <v>26108.81</v>
      </c>
      <c r="S3024" s="15">
        <v>20073.52</v>
      </c>
      <c r="T3024" s="15">
        <v>566035.42000000004</v>
      </c>
      <c r="U3024" s="22">
        <f t="shared" si="235"/>
        <v>533974.91</v>
      </c>
      <c r="V3024" s="23">
        <f t="shared" si="236"/>
        <v>5.6640466068360186E-2</v>
      </c>
      <c r="W3024" s="24">
        <f>Parametros!$B$4*H3024+Parametros!$B$5*K3024*100+Parametros!$B$6*P3024+Parametros!$B$7*(1-L3024)*100</f>
        <v>79.854500000000002</v>
      </c>
      <c r="X3024" s="16">
        <f>INDEX('Tasa Referencia'!$B$2:$B$37,MATCH(B3024,'Tasa Referencia'!$A$2:$A$37,0))</f>
        <v>7.2800000000000004E-2</v>
      </c>
      <c r="Y3024" s="16">
        <f>INDEX('Catalogo Proveedores'!$N$2:$N$101,MATCH(A3024,'Catalogo Proveedores'!$A$2:$A$101,0))</f>
        <v>2.9000000000000001E-2</v>
      </c>
      <c r="Z3024" s="14">
        <v>-1.39E-3</v>
      </c>
      <c r="AA3024" s="16">
        <f t="shared" si="237"/>
        <v>0.10041</v>
      </c>
      <c r="AB3024" s="25">
        <f t="shared" si="238"/>
        <v>8.0054433693730331E-3</v>
      </c>
      <c r="AC3024" s="23">
        <f t="shared" si="239"/>
        <v>4.8635022698987153E-2</v>
      </c>
    </row>
    <row r="3025" spans="1:29" x14ac:dyDescent="0.3">
      <c r="A3025" s="4" t="s">
        <v>243</v>
      </c>
      <c r="B3025" s="18">
        <v>45992</v>
      </c>
      <c r="C3025" s="4" t="s">
        <v>282</v>
      </c>
      <c r="D3025" s="4">
        <v>12</v>
      </c>
      <c r="E3025" s="15">
        <v>462642.69</v>
      </c>
      <c r="F3025" s="19">
        <v>1.1412</v>
      </c>
      <c r="G3025" s="20">
        <v>0</v>
      </c>
      <c r="H3025" s="4">
        <v>72.5</v>
      </c>
      <c r="I3025" s="4">
        <v>4</v>
      </c>
      <c r="J3025" s="4">
        <v>1</v>
      </c>
      <c r="K3025" s="21">
        <v>0.85040000000000004</v>
      </c>
      <c r="L3025" s="21">
        <v>5.5899999999999998E-2</v>
      </c>
      <c r="M3025" s="4">
        <v>0</v>
      </c>
      <c r="N3025" s="4">
        <v>0</v>
      </c>
      <c r="O3025" s="4">
        <v>0</v>
      </c>
      <c r="P3025" s="4">
        <v>73.8</v>
      </c>
      <c r="Q3025" s="15">
        <v>0</v>
      </c>
      <c r="R3025" s="15">
        <v>14837.3</v>
      </c>
      <c r="S3025" s="15">
        <v>8685.5499999999993</v>
      </c>
      <c r="T3025" s="15">
        <v>481994.18</v>
      </c>
      <c r="U3025" s="22">
        <f t="shared" si="235"/>
        <v>468794.44</v>
      </c>
      <c r="V3025" s="23">
        <f t="shared" si="236"/>
        <v>2.7385683370699604E-2</v>
      </c>
      <c r="W3025" s="24">
        <f>Parametros!$B$4*H3025+Parametros!$B$5*K3025*100+Parametros!$B$6*P3025+Parametros!$B$7*(1-L3025)*100</f>
        <v>79.808500000000009</v>
      </c>
      <c r="X3025" s="16">
        <f>INDEX('Tasa Referencia'!$B$2:$B$37,MATCH(B3025,'Tasa Referencia'!$A$2:$A$37,0))</f>
        <v>6.9599999999999995E-2</v>
      </c>
      <c r="Y3025" s="16">
        <f>INDEX('Catalogo Proveedores'!$N$2:$N$101,MATCH(A3025,'Catalogo Proveedores'!$A$2:$A$101,0))</f>
        <v>2.9000000000000001E-2</v>
      </c>
      <c r="Z3025" s="14">
        <v>1.5399999999999999E-3</v>
      </c>
      <c r="AA3025" s="16">
        <f t="shared" si="237"/>
        <v>0.10013999999999999</v>
      </c>
      <c r="AB3025" s="25">
        <f t="shared" si="238"/>
        <v>7.9848304401568537E-3</v>
      </c>
      <c r="AC3025" s="23">
        <f t="shared" si="239"/>
        <v>1.940085293054275E-2</v>
      </c>
    </row>
    <row r="3026" spans="1:29" x14ac:dyDescent="0.3">
      <c r="A3026" s="4" t="s">
        <v>245</v>
      </c>
      <c r="B3026" s="18">
        <v>44927</v>
      </c>
      <c r="C3026" s="4" t="s">
        <v>279</v>
      </c>
      <c r="D3026" s="4">
        <v>1</v>
      </c>
      <c r="E3026" s="15">
        <v>518636.99</v>
      </c>
      <c r="F3026" s="19">
        <v>1</v>
      </c>
      <c r="G3026" s="20">
        <v>0</v>
      </c>
      <c r="H3026" s="4">
        <v>77.5</v>
      </c>
      <c r="I3026" s="4">
        <v>4</v>
      </c>
      <c r="J3026" s="4">
        <v>1</v>
      </c>
      <c r="K3026" s="21">
        <v>0.78669999999999995</v>
      </c>
      <c r="L3026" s="21">
        <v>9.9000000000000005E-2</v>
      </c>
      <c r="M3026" s="4">
        <v>2</v>
      </c>
      <c r="N3026" s="4">
        <v>1</v>
      </c>
      <c r="O3026" s="4">
        <v>15</v>
      </c>
      <c r="P3026" s="4">
        <v>76.400000000000006</v>
      </c>
      <c r="Q3026" s="15">
        <v>56021.06</v>
      </c>
      <c r="R3026" s="15">
        <v>20319.93</v>
      </c>
      <c r="S3026" s="15">
        <v>16433.650000000001</v>
      </c>
      <c r="T3026" s="15">
        <v>550617.24</v>
      </c>
      <c r="U3026" s="22">
        <f t="shared" si="235"/>
        <v>578544.33000000007</v>
      </c>
      <c r="V3026" s="23">
        <f t="shared" si="236"/>
        <v>-5.0719606963269229E-2</v>
      </c>
      <c r="W3026" s="24">
        <f>Parametros!$B$4*H3026+Parametros!$B$5*K3026*100+Parametros!$B$6*P3026+Parametros!$B$7*(1-L3026)*100</f>
        <v>79.521000000000001</v>
      </c>
      <c r="X3026" s="16">
        <f>INDEX('Tasa Referencia'!$B$2:$B$37,MATCH(B3026,'Tasa Referencia'!$A$2:$A$37,0))</f>
        <v>0.1125</v>
      </c>
      <c r="Y3026" s="16">
        <f>INDEX('Catalogo Proveedores'!$N$2:$N$101,MATCH(A3026,'Catalogo Proveedores'!$A$2:$A$101,0))</f>
        <v>3.6000000000000004E-2</v>
      </c>
      <c r="Z3026" s="14">
        <v>1.66E-3</v>
      </c>
      <c r="AA3026" s="16">
        <f t="shared" si="237"/>
        <v>0.15016000000000002</v>
      </c>
      <c r="AB3026" s="25">
        <f t="shared" si="238"/>
        <v>1.1726646199940349E-2</v>
      </c>
      <c r="AC3026" s="23">
        <f t="shared" si="239"/>
        <v>-6.2446253163209578E-2</v>
      </c>
    </row>
    <row r="3027" spans="1:29" x14ac:dyDescent="0.3">
      <c r="A3027" s="4" t="s">
        <v>245</v>
      </c>
      <c r="B3027" s="18">
        <v>44958</v>
      </c>
      <c r="C3027" s="4" t="s">
        <v>279</v>
      </c>
      <c r="D3027" s="4">
        <v>2</v>
      </c>
      <c r="E3027" s="15">
        <v>533092.65</v>
      </c>
      <c r="F3027" s="19">
        <v>1</v>
      </c>
      <c r="G3027" s="20">
        <v>0</v>
      </c>
      <c r="H3027" s="4">
        <v>77.3</v>
      </c>
      <c r="I3027" s="4">
        <v>6</v>
      </c>
      <c r="J3027" s="4">
        <v>1</v>
      </c>
      <c r="K3027" s="21">
        <v>0.86539999999999995</v>
      </c>
      <c r="L3027" s="21">
        <v>0.1076</v>
      </c>
      <c r="M3027" s="4">
        <v>2</v>
      </c>
      <c r="N3027" s="4">
        <v>0</v>
      </c>
      <c r="O3027" s="4">
        <v>0</v>
      </c>
      <c r="P3027" s="4">
        <v>72</v>
      </c>
      <c r="Q3027" s="15">
        <v>33106.47</v>
      </c>
      <c r="R3027" s="15">
        <v>34390.78</v>
      </c>
      <c r="S3027" s="15">
        <v>18273.169999999998</v>
      </c>
      <c r="T3027" s="15">
        <v>569143.67000000004</v>
      </c>
      <c r="U3027" s="22">
        <f t="shared" si="235"/>
        <v>582316.73</v>
      </c>
      <c r="V3027" s="23">
        <f t="shared" si="236"/>
        <v>-2.3145403690424841E-2</v>
      </c>
      <c r="W3027" s="24">
        <f>Parametros!$B$4*H3027+Parametros!$B$5*K3027*100+Parametros!$B$6*P3027+Parametros!$B$7*(1-L3027)*100</f>
        <v>80.802999999999997</v>
      </c>
      <c r="X3027" s="16">
        <f>INDEX('Tasa Referencia'!$B$2:$B$37,MATCH(B3027,'Tasa Referencia'!$A$2:$A$37,0))</f>
        <v>0.11409999999999999</v>
      </c>
      <c r="Y3027" s="16">
        <f>INDEX('Catalogo Proveedores'!$N$2:$N$101,MATCH(A3027,'Catalogo Proveedores'!$A$2:$A$101,0))</f>
        <v>3.6000000000000004E-2</v>
      </c>
      <c r="Z3027" s="14">
        <v>7.3999999999999999E-4</v>
      </c>
      <c r="AA3027" s="16">
        <f t="shared" si="237"/>
        <v>0.15084</v>
      </c>
      <c r="AB3027" s="25">
        <f t="shared" si="238"/>
        <v>1.1776478959786951E-2</v>
      </c>
      <c r="AC3027" s="23">
        <f t="shared" si="239"/>
        <v>-3.4921882650211789E-2</v>
      </c>
    </row>
    <row r="3028" spans="1:29" x14ac:dyDescent="0.3">
      <c r="A3028" s="4" t="s">
        <v>245</v>
      </c>
      <c r="B3028" s="18">
        <v>44986</v>
      </c>
      <c r="C3028" s="4" t="s">
        <v>279</v>
      </c>
      <c r="D3028" s="4">
        <v>3</v>
      </c>
      <c r="E3028" s="15">
        <v>572699.12</v>
      </c>
      <c r="F3028" s="19">
        <v>1</v>
      </c>
      <c r="G3028" s="20">
        <v>0</v>
      </c>
      <c r="H3028" s="4">
        <v>75.599999999999994</v>
      </c>
      <c r="I3028" s="4">
        <v>4</v>
      </c>
      <c r="J3028" s="4">
        <v>1</v>
      </c>
      <c r="K3028" s="21">
        <v>0.75600000000000001</v>
      </c>
      <c r="L3028" s="21">
        <v>0.1154</v>
      </c>
      <c r="M3028" s="4">
        <v>4</v>
      </c>
      <c r="N3028" s="4">
        <v>0</v>
      </c>
      <c r="O3028" s="4">
        <v>0</v>
      </c>
      <c r="P3028" s="4">
        <v>72.900000000000006</v>
      </c>
      <c r="Q3028" s="15">
        <v>14231.08</v>
      </c>
      <c r="R3028" s="15">
        <v>43099.46</v>
      </c>
      <c r="S3028" s="15">
        <v>20975.24</v>
      </c>
      <c r="T3028" s="15">
        <v>591178.27</v>
      </c>
      <c r="U3028" s="22">
        <f t="shared" si="235"/>
        <v>609054.41999999993</v>
      </c>
      <c r="V3028" s="23">
        <f t="shared" si="236"/>
        <v>-3.02381716432167E-2</v>
      </c>
      <c r="W3028" s="24">
        <f>Parametros!$B$4*H3028+Parametros!$B$5*K3028*100+Parametros!$B$6*P3028+Parametros!$B$7*(1-L3028)*100</f>
        <v>76.989000000000004</v>
      </c>
      <c r="X3028" s="16">
        <f>INDEX('Tasa Referencia'!$B$2:$B$37,MATCH(B3028,'Tasa Referencia'!$A$2:$A$37,0))</f>
        <v>0.114</v>
      </c>
      <c r="Y3028" s="16">
        <f>INDEX('Catalogo Proveedores'!$N$2:$N$101,MATCH(A3028,'Catalogo Proveedores'!$A$2:$A$101,0))</f>
        <v>3.6000000000000004E-2</v>
      </c>
      <c r="Z3028" s="14">
        <v>5.1799999999999997E-3</v>
      </c>
      <c r="AA3028" s="16">
        <f t="shared" si="237"/>
        <v>0.15518000000000001</v>
      </c>
      <c r="AB3028" s="25">
        <f t="shared" si="238"/>
        <v>1.2093894814838801E-2</v>
      </c>
      <c r="AC3028" s="23">
        <f t="shared" si="239"/>
        <v>-4.2332066458055498E-2</v>
      </c>
    </row>
    <row r="3029" spans="1:29" x14ac:dyDescent="0.3">
      <c r="A3029" s="4" t="s">
        <v>245</v>
      </c>
      <c r="B3029" s="18">
        <v>45017</v>
      </c>
      <c r="C3029" s="4" t="s">
        <v>279</v>
      </c>
      <c r="D3029" s="4">
        <v>4</v>
      </c>
      <c r="E3029" s="15">
        <v>610817.44999999995</v>
      </c>
      <c r="F3029" s="19">
        <v>1</v>
      </c>
      <c r="G3029" s="20">
        <v>0</v>
      </c>
      <c r="H3029" s="4">
        <v>74.3</v>
      </c>
      <c r="I3029" s="4">
        <v>4</v>
      </c>
      <c r="J3029" s="4">
        <v>1</v>
      </c>
      <c r="K3029" s="21">
        <v>0.80710000000000004</v>
      </c>
      <c r="L3029" s="21">
        <v>0.14410000000000001</v>
      </c>
      <c r="M3029" s="4">
        <v>2</v>
      </c>
      <c r="N3029" s="4">
        <v>0</v>
      </c>
      <c r="O3029" s="4">
        <v>0</v>
      </c>
      <c r="P3029" s="4">
        <v>74.400000000000006</v>
      </c>
      <c r="Q3029" s="15">
        <v>4716.01</v>
      </c>
      <c r="R3029" s="15">
        <v>50944.959999999999</v>
      </c>
      <c r="S3029" s="15">
        <v>27631.41</v>
      </c>
      <c r="T3029" s="15">
        <v>665660.66</v>
      </c>
      <c r="U3029" s="22">
        <f t="shared" si="235"/>
        <v>638847.00999999989</v>
      </c>
      <c r="V3029" s="23">
        <f t="shared" si="236"/>
        <v>4.0281259823887049E-2</v>
      </c>
      <c r="W3029" s="24">
        <f>Parametros!$B$4*H3029+Parametros!$B$5*K3029*100+Parametros!$B$6*P3029+Parametros!$B$7*(1-L3029)*100</f>
        <v>77.936500000000009</v>
      </c>
      <c r="X3029" s="16">
        <f>INDEX('Tasa Referencia'!$B$2:$B$37,MATCH(B3029,'Tasa Referencia'!$A$2:$A$37,0))</f>
        <v>0.1119</v>
      </c>
      <c r="Y3029" s="16">
        <f>INDEX('Catalogo Proveedores'!$N$2:$N$101,MATCH(A3029,'Catalogo Proveedores'!$A$2:$A$101,0))</f>
        <v>3.6000000000000004E-2</v>
      </c>
      <c r="Z3029" s="14">
        <v>2.0100000000000001E-3</v>
      </c>
      <c r="AA3029" s="16">
        <f t="shared" si="237"/>
        <v>0.14991000000000002</v>
      </c>
      <c r="AB3029" s="25">
        <f t="shared" si="238"/>
        <v>1.1708318542406504E-2</v>
      </c>
      <c r="AC3029" s="23">
        <f t="shared" si="239"/>
        <v>2.8572941281480545E-2</v>
      </c>
    </row>
    <row r="3030" spans="1:29" x14ac:dyDescent="0.3">
      <c r="A3030" s="4" t="s">
        <v>245</v>
      </c>
      <c r="B3030" s="18">
        <v>45047</v>
      </c>
      <c r="C3030" s="4" t="s">
        <v>279</v>
      </c>
      <c r="D3030" s="4">
        <v>5</v>
      </c>
      <c r="E3030" s="15">
        <v>649495.09</v>
      </c>
      <c r="F3030" s="19">
        <v>1</v>
      </c>
      <c r="G3030" s="20">
        <v>0</v>
      </c>
      <c r="H3030" s="4">
        <v>76.599999999999994</v>
      </c>
      <c r="I3030" s="4">
        <v>5</v>
      </c>
      <c r="J3030" s="4">
        <v>1</v>
      </c>
      <c r="K3030" s="21">
        <v>0.81240000000000001</v>
      </c>
      <c r="L3030" s="21">
        <v>0.1109</v>
      </c>
      <c r="M3030" s="4">
        <v>0</v>
      </c>
      <c r="N3030" s="4">
        <v>1</v>
      </c>
      <c r="O3030" s="4">
        <v>13.3</v>
      </c>
      <c r="P3030" s="4">
        <v>71.400000000000006</v>
      </c>
      <c r="Q3030" s="15">
        <v>23977.39</v>
      </c>
      <c r="R3030" s="15">
        <v>39196.44</v>
      </c>
      <c r="S3030" s="15">
        <v>22898.1</v>
      </c>
      <c r="T3030" s="15">
        <v>699071.8</v>
      </c>
      <c r="U3030" s="22">
        <f t="shared" si="235"/>
        <v>689770.82</v>
      </c>
      <c r="V3030" s="23">
        <f t="shared" si="236"/>
        <v>1.3304756392691132E-2</v>
      </c>
      <c r="W3030" s="24">
        <f>Parametros!$B$4*H3030+Parametros!$B$5*K3030*100+Parametros!$B$6*P3030+Parametros!$B$7*(1-L3030)*100</f>
        <v>78.79849999999999</v>
      </c>
      <c r="X3030" s="16">
        <f>INDEX('Tasa Referencia'!$B$2:$B$37,MATCH(B3030,'Tasa Referencia'!$A$2:$A$37,0))</f>
        <v>0.11210000000000001</v>
      </c>
      <c r="Y3030" s="16">
        <f>INDEX('Catalogo Proveedores'!$N$2:$N$101,MATCH(A3030,'Catalogo Proveedores'!$A$2:$A$101,0))</f>
        <v>3.6000000000000004E-2</v>
      </c>
      <c r="Z3030" s="14">
        <v>2.8E-3</v>
      </c>
      <c r="AA3030" s="16">
        <f t="shared" si="237"/>
        <v>0.15090000000000001</v>
      </c>
      <c r="AB3030" s="25">
        <f t="shared" si="238"/>
        <v>1.1780874672061348E-2</v>
      </c>
      <c r="AC3030" s="23">
        <f t="shared" si="239"/>
        <v>1.5238817206297845E-3</v>
      </c>
    </row>
    <row r="3031" spans="1:29" x14ac:dyDescent="0.3">
      <c r="A3031" s="4" t="s">
        <v>245</v>
      </c>
      <c r="B3031" s="18">
        <v>45078</v>
      </c>
      <c r="C3031" s="4" t="s">
        <v>279</v>
      </c>
      <c r="D3031" s="4">
        <v>6</v>
      </c>
      <c r="E3031" s="15">
        <v>641413.30000000005</v>
      </c>
      <c r="F3031" s="19">
        <v>1</v>
      </c>
      <c r="G3031" s="20">
        <v>0</v>
      </c>
      <c r="H3031" s="4">
        <v>80.099999999999994</v>
      </c>
      <c r="I3031" s="4">
        <v>5</v>
      </c>
      <c r="J3031" s="4">
        <v>1</v>
      </c>
      <c r="K3031" s="21">
        <v>0.84809999999999997</v>
      </c>
      <c r="L3031" s="21">
        <v>5.2499999999999998E-2</v>
      </c>
      <c r="M3031" s="4">
        <v>0</v>
      </c>
      <c r="N3031" s="4">
        <v>0</v>
      </c>
      <c r="O3031" s="4">
        <v>0</v>
      </c>
      <c r="P3031" s="4">
        <v>71.599999999999994</v>
      </c>
      <c r="Q3031" s="15">
        <v>0</v>
      </c>
      <c r="R3031" s="15">
        <v>22490.54</v>
      </c>
      <c r="S3031" s="15">
        <v>11393.88</v>
      </c>
      <c r="T3031" s="15">
        <v>721488.51</v>
      </c>
      <c r="U3031" s="22">
        <f t="shared" si="235"/>
        <v>652509.96000000008</v>
      </c>
      <c r="V3031" s="23">
        <f t="shared" si="236"/>
        <v>9.5605888443046627E-2</v>
      </c>
      <c r="W3031" s="24">
        <f>Parametros!$B$4*H3031+Parametros!$B$5*K3031*100+Parametros!$B$6*P3031+Parametros!$B$7*(1-L3031)*100</f>
        <v>82.010500000000008</v>
      </c>
      <c r="X3031" s="16">
        <f>INDEX('Tasa Referencia'!$B$2:$B$37,MATCH(B3031,'Tasa Referencia'!$A$2:$A$37,0))</f>
        <v>0.1119</v>
      </c>
      <c r="Y3031" s="16">
        <f>INDEX('Catalogo Proveedores'!$N$2:$N$101,MATCH(A3031,'Catalogo Proveedores'!$A$2:$A$101,0))</f>
        <v>3.6000000000000004E-2</v>
      </c>
      <c r="Z3031" s="14">
        <v>3.2000000000000002E-3</v>
      </c>
      <c r="AA3031" s="16">
        <f t="shared" si="237"/>
        <v>0.15110000000000001</v>
      </c>
      <c r="AB3031" s="25">
        <f t="shared" si="238"/>
        <v>1.1795525529324946E-2</v>
      </c>
      <c r="AC3031" s="23">
        <f t="shared" si="239"/>
        <v>8.3810362913721681E-2</v>
      </c>
    </row>
    <row r="3032" spans="1:29" x14ac:dyDescent="0.3">
      <c r="A3032" s="4" t="s">
        <v>245</v>
      </c>
      <c r="B3032" s="18">
        <v>45108</v>
      </c>
      <c r="C3032" s="4" t="s">
        <v>279</v>
      </c>
      <c r="D3032" s="4">
        <v>7</v>
      </c>
      <c r="E3032" s="15">
        <v>602659.06000000006</v>
      </c>
      <c r="F3032" s="19">
        <v>1</v>
      </c>
      <c r="G3032" s="20">
        <v>0</v>
      </c>
      <c r="H3032" s="4">
        <v>78.2</v>
      </c>
      <c r="I3032" s="4">
        <v>4</v>
      </c>
      <c r="J3032" s="4">
        <v>1</v>
      </c>
      <c r="K3032" s="21">
        <v>0.81950000000000001</v>
      </c>
      <c r="L3032" s="21">
        <v>0.1234</v>
      </c>
      <c r="M3032" s="4">
        <v>2</v>
      </c>
      <c r="N3032" s="4">
        <v>0</v>
      </c>
      <c r="O3032" s="4">
        <v>0</v>
      </c>
      <c r="P3032" s="4">
        <v>71.3</v>
      </c>
      <c r="Q3032" s="15">
        <v>15697.75</v>
      </c>
      <c r="R3032" s="15">
        <v>33124.199999999997</v>
      </c>
      <c r="S3032" s="15">
        <v>23510.2</v>
      </c>
      <c r="T3032" s="15">
        <v>646590.28</v>
      </c>
      <c r="U3032" s="22">
        <f t="shared" si="235"/>
        <v>627970.81000000006</v>
      </c>
      <c r="V3032" s="23">
        <f t="shared" si="236"/>
        <v>2.8796396382574713E-2</v>
      </c>
      <c r="W3032" s="24">
        <f>Parametros!$B$4*H3032+Parametros!$B$5*K3032*100+Parametros!$B$6*P3032+Parametros!$B$7*(1-L3032)*100</f>
        <v>79.364000000000004</v>
      </c>
      <c r="X3032" s="16">
        <f>INDEX('Tasa Referencia'!$B$2:$B$37,MATCH(B3032,'Tasa Referencia'!$A$2:$A$37,0))</f>
        <v>0.1132</v>
      </c>
      <c r="Y3032" s="16">
        <f>INDEX('Catalogo Proveedores'!$N$2:$N$101,MATCH(A3032,'Catalogo Proveedores'!$A$2:$A$101,0))</f>
        <v>3.6000000000000004E-2</v>
      </c>
      <c r="Z3032" s="14">
        <v>3.5000000000000001E-3</v>
      </c>
      <c r="AA3032" s="16">
        <f t="shared" si="237"/>
        <v>0.1527</v>
      </c>
      <c r="AB3032" s="25">
        <f t="shared" si="238"/>
        <v>1.1912648456494423E-2</v>
      </c>
      <c r="AC3032" s="23">
        <f t="shared" si="239"/>
        <v>1.688374792608029E-2</v>
      </c>
    </row>
    <row r="3033" spans="1:29" x14ac:dyDescent="0.3">
      <c r="A3033" s="4" t="s">
        <v>245</v>
      </c>
      <c r="B3033" s="18">
        <v>45139</v>
      </c>
      <c r="C3033" s="4" t="s">
        <v>279</v>
      </c>
      <c r="D3033" s="4">
        <v>8</v>
      </c>
      <c r="E3033" s="15">
        <v>628840.67000000004</v>
      </c>
      <c r="F3033" s="19">
        <v>1</v>
      </c>
      <c r="G3033" s="20">
        <v>0</v>
      </c>
      <c r="H3033" s="4">
        <v>75.099999999999994</v>
      </c>
      <c r="I3033" s="4">
        <v>4</v>
      </c>
      <c r="J3033" s="4">
        <v>1</v>
      </c>
      <c r="K3033" s="21">
        <v>0.80469999999999997</v>
      </c>
      <c r="L3033" s="21">
        <v>0.10440000000000001</v>
      </c>
      <c r="M3033" s="4">
        <v>1</v>
      </c>
      <c r="N3033" s="4">
        <v>0</v>
      </c>
      <c r="O3033" s="4">
        <v>0</v>
      </c>
      <c r="P3033" s="4">
        <v>76.7</v>
      </c>
      <c r="Q3033" s="15">
        <v>7352.5</v>
      </c>
      <c r="R3033" s="15">
        <v>43585.86</v>
      </c>
      <c r="S3033" s="15">
        <v>20952.37</v>
      </c>
      <c r="T3033" s="15">
        <v>683902.33</v>
      </c>
      <c r="U3033" s="22">
        <f t="shared" si="235"/>
        <v>658826.66</v>
      </c>
      <c r="V3033" s="23">
        <f t="shared" si="236"/>
        <v>3.6665571822221937E-2</v>
      </c>
      <c r="W3033" s="24">
        <f>Parametros!$B$4*H3033+Parametros!$B$5*K3033*100+Parametros!$B$6*P3033+Parametros!$B$7*(1-L3033)*100</f>
        <v>79.199999999999989</v>
      </c>
      <c r="X3033" s="16">
        <f>INDEX('Tasa Referencia'!$B$2:$B$37,MATCH(B3033,'Tasa Referencia'!$A$2:$A$37,0))</f>
        <v>0.1124</v>
      </c>
      <c r="Y3033" s="16">
        <f>INDEX('Catalogo Proveedores'!$N$2:$N$101,MATCH(A3033,'Catalogo Proveedores'!$A$2:$A$101,0))</f>
        <v>3.6000000000000004E-2</v>
      </c>
      <c r="Z3033" s="14">
        <v>3.5E-4</v>
      </c>
      <c r="AA3033" s="16">
        <f t="shared" si="237"/>
        <v>0.14874999999999999</v>
      </c>
      <c r="AB3033" s="25">
        <f t="shared" si="238"/>
        <v>1.1623230389793848E-2</v>
      </c>
      <c r="AC3033" s="23">
        <f t="shared" si="239"/>
        <v>2.5042341432428089E-2</v>
      </c>
    </row>
    <row r="3034" spans="1:29" x14ac:dyDescent="0.3">
      <c r="A3034" s="4" t="s">
        <v>245</v>
      </c>
      <c r="B3034" s="18">
        <v>45170</v>
      </c>
      <c r="C3034" s="4" t="s">
        <v>279</v>
      </c>
      <c r="D3034" s="4">
        <v>9</v>
      </c>
      <c r="E3034" s="15">
        <v>532850.01</v>
      </c>
      <c r="F3034" s="19">
        <v>1</v>
      </c>
      <c r="G3034" s="20">
        <v>0</v>
      </c>
      <c r="H3034" s="4">
        <v>73</v>
      </c>
      <c r="I3034" s="4">
        <v>4</v>
      </c>
      <c r="J3034" s="4">
        <v>0</v>
      </c>
      <c r="K3034" s="21">
        <v>0.87580000000000002</v>
      </c>
      <c r="L3034" s="21">
        <v>0.114</v>
      </c>
      <c r="M3034" s="4">
        <v>1</v>
      </c>
      <c r="N3034" s="4">
        <v>0</v>
      </c>
      <c r="O3034" s="4">
        <v>0</v>
      </c>
      <c r="P3034" s="4">
        <v>74</v>
      </c>
      <c r="Q3034" s="15">
        <v>1008.53</v>
      </c>
      <c r="R3034" s="15">
        <v>21648.76</v>
      </c>
      <c r="S3034" s="15">
        <v>18219.330000000002</v>
      </c>
      <c r="T3034" s="15">
        <v>579988.56000000006</v>
      </c>
      <c r="U3034" s="22">
        <f t="shared" si="235"/>
        <v>537287.97000000009</v>
      </c>
      <c r="V3034" s="23">
        <f t="shared" si="236"/>
        <v>7.3623159049895678E-2</v>
      </c>
      <c r="W3034" s="24">
        <f>Parametros!$B$4*H3034+Parametros!$B$5*K3034*100+Parametros!$B$6*P3034+Parametros!$B$7*(1-L3034)*100</f>
        <v>79.913999999999987</v>
      </c>
      <c r="X3034" s="16">
        <f>INDEX('Tasa Referencia'!$B$2:$B$37,MATCH(B3034,'Tasa Referencia'!$A$2:$A$37,0))</f>
        <v>0.1134</v>
      </c>
      <c r="Y3034" s="16">
        <f>INDEX('Catalogo Proveedores'!$N$2:$N$101,MATCH(A3034,'Catalogo Proveedores'!$A$2:$A$101,0))</f>
        <v>3.6000000000000004E-2</v>
      </c>
      <c r="Z3034" s="14">
        <v>2.0899999999999998E-3</v>
      </c>
      <c r="AA3034" s="16">
        <f t="shared" si="237"/>
        <v>0.15149000000000001</v>
      </c>
      <c r="AB3034" s="25">
        <f t="shared" si="238"/>
        <v>1.1824087990754961E-2</v>
      </c>
      <c r="AC3034" s="23">
        <f t="shared" si="239"/>
        <v>6.1799071059140717E-2</v>
      </c>
    </row>
    <row r="3035" spans="1:29" x14ac:dyDescent="0.3">
      <c r="A3035" s="4" t="s">
        <v>245</v>
      </c>
      <c r="B3035" s="18">
        <v>45200</v>
      </c>
      <c r="C3035" s="4" t="s">
        <v>279</v>
      </c>
      <c r="D3035" s="4">
        <v>10</v>
      </c>
      <c r="E3035" s="15">
        <v>552118.55000000005</v>
      </c>
      <c r="F3035" s="19">
        <v>1</v>
      </c>
      <c r="G3035" s="20">
        <v>0</v>
      </c>
      <c r="H3035" s="4">
        <v>74</v>
      </c>
      <c r="I3035" s="4">
        <v>4</v>
      </c>
      <c r="J3035" s="4">
        <v>1</v>
      </c>
      <c r="K3035" s="21">
        <v>0.81689999999999996</v>
      </c>
      <c r="L3035" s="21">
        <v>5.9799999999999999E-2</v>
      </c>
      <c r="M3035" s="4">
        <v>0</v>
      </c>
      <c r="N3035" s="4">
        <v>1</v>
      </c>
      <c r="O3035" s="4">
        <v>7</v>
      </c>
      <c r="P3035" s="4">
        <v>75.099999999999994</v>
      </c>
      <c r="Q3035" s="15">
        <v>17770.849999999999</v>
      </c>
      <c r="R3035" s="15">
        <v>10195.540000000001</v>
      </c>
      <c r="S3035" s="15">
        <v>11008.04</v>
      </c>
      <c r="T3035" s="15">
        <v>578909.29</v>
      </c>
      <c r="U3035" s="22">
        <f t="shared" si="235"/>
        <v>569076.9</v>
      </c>
      <c r="V3035" s="23">
        <f t="shared" si="236"/>
        <v>1.6984336181580389E-2</v>
      </c>
      <c r="W3035" s="24">
        <f>Parametros!$B$4*H3035+Parametros!$B$5*K3035*100+Parametros!$B$6*P3035+Parametros!$B$7*(1-L3035)*100</f>
        <v>79.529999999999987</v>
      </c>
      <c r="X3035" s="16">
        <f>INDEX('Tasa Referencia'!$B$2:$B$37,MATCH(B3035,'Tasa Referencia'!$A$2:$A$37,0))</f>
        <v>0.1103</v>
      </c>
      <c r="Y3035" s="16">
        <f>INDEX('Catalogo Proveedores'!$N$2:$N$101,MATCH(A3035,'Catalogo Proveedores'!$A$2:$A$101,0))</f>
        <v>3.6000000000000004E-2</v>
      </c>
      <c r="Z3035" s="14">
        <v>3.1700000000000001E-3</v>
      </c>
      <c r="AA3035" s="16">
        <f t="shared" si="237"/>
        <v>0.14946999999999999</v>
      </c>
      <c r="AB3035" s="25">
        <f t="shared" si="238"/>
        <v>1.167605299204566E-2</v>
      </c>
      <c r="AC3035" s="23">
        <f t="shared" si="239"/>
        <v>5.3082831895347286E-3</v>
      </c>
    </row>
    <row r="3036" spans="1:29" x14ac:dyDescent="0.3">
      <c r="A3036" s="4" t="s">
        <v>245</v>
      </c>
      <c r="B3036" s="18">
        <v>45231</v>
      </c>
      <c r="C3036" s="4" t="s">
        <v>279</v>
      </c>
      <c r="D3036" s="4">
        <v>11</v>
      </c>
      <c r="E3036" s="15">
        <v>520955.14</v>
      </c>
      <c r="F3036" s="19">
        <v>1</v>
      </c>
      <c r="G3036" s="20">
        <v>0</v>
      </c>
      <c r="H3036" s="4">
        <v>79.3</v>
      </c>
      <c r="I3036" s="4">
        <v>4</v>
      </c>
      <c r="J3036" s="4">
        <v>1</v>
      </c>
      <c r="K3036" s="21">
        <v>0.80159999999999998</v>
      </c>
      <c r="L3036" s="21">
        <v>0.11550000000000001</v>
      </c>
      <c r="M3036" s="4">
        <v>3</v>
      </c>
      <c r="N3036" s="4">
        <v>0</v>
      </c>
      <c r="O3036" s="4">
        <v>0</v>
      </c>
      <c r="P3036" s="4">
        <v>71.8</v>
      </c>
      <c r="Q3036" s="15">
        <v>9639.0400000000009</v>
      </c>
      <c r="R3036" s="15">
        <v>18492.169999999998</v>
      </c>
      <c r="S3036" s="15">
        <v>19097.09</v>
      </c>
      <c r="T3036" s="15">
        <v>553491.98</v>
      </c>
      <c r="U3036" s="22">
        <f t="shared" si="235"/>
        <v>529989.26000000013</v>
      </c>
      <c r="V3036" s="23">
        <f t="shared" si="236"/>
        <v>4.2462620686933635E-2</v>
      </c>
      <c r="W3036" s="24">
        <f>Parametros!$B$4*H3036+Parametros!$B$5*K3036*100+Parametros!$B$6*P3036+Parametros!$B$7*(1-L3036)*100</f>
        <v>79.430499999999995</v>
      </c>
      <c r="X3036" s="16">
        <f>INDEX('Tasa Referencia'!$B$2:$B$37,MATCH(B3036,'Tasa Referencia'!$A$2:$A$37,0))</f>
        <v>0.1144</v>
      </c>
      <c r="Y3036" s="16">
        <f>INDEX('Catalogo Proveedores'!$N$2:$N$101,MATCH(A3036,'Catalogo Proveedores'!$A$2:$A$101,0))</f>
        <v>3.6000000000000004E-2</v>
      </c>
      <c r="Z3036" s="14">
        <v>2.8500000000000001E-3</v>
      </c>
      <c r="AA3036" s="16">
        <f t="shared" si="237"/>
        <v>0.15325</v>
      </c>
      <c r="AB3036" s="25">
        <f t="shared" si="238"/>
        <v>1.1952875046362887E-2</v>
      </c>
      <c r="AC3036" s="23">
        <f t="shared" si="239"/>
        <v>3.0509745640570747E-2</v>
      </c>
    </row>
    <row r="3037" spans="1:29" x14ac:dyDescent="0.3">
      <c r="A3037" s="4" t="s">
        <v>245</v>
      </c>
      <c r="B3037" s="18">
        <v>45261</v>
      </c>
      <c r="C3037" s="4" t="s">
        <v>279</v>
      </c>
      <c r="D3037" s="4">
        <v>12</v>
      </c>
      <c r="E3037" s="15">
        <v>527496.06000000006</v>
      </c>
      <c r="F3037" s="19">
        <v>1.0797000000000001</v>
      </c>
      <c r="G3037" s="20">
        <v>7.9699999999999993E-2</v>
      </c>
      <c r="H3037" s="4">
        <v>77.400000000000006</v>
      </c>
      <c r="I3037" s="4">
        <v>5</v>
      </c>
      <c r="J3037" s="4">
        <v>1</v>
      </c>
      <c r="K3037" s="21">
        <v>0.76480000000000004</v>
      </c>
      <c r="L3037" s="21">
        <v>8.7800000000000003E-2</v>
      </c>
      <c r="M3037" s="4">
        <v>1</v>
      </c>
      <c r="N3037" s="4">
        <v>1</v>
      </c>
      <c r="O3037" s="4">
        <v>4.2</v>
      </c>
      <c r="P3037" s="4">
        <v>78.3</v>
      </c>
      <c r="Q3037" s="15">
        <v>10330.23</v>
      </c>
      <c r="R3037" s="15">
        <v>15194.86</v>
      </c>
      <c r="S3037" s="15">
        <v>14944.49</v>
      </c>
      <c r="T3037" s="15">
        <v>561018.16</v>
      </c>
      <c r="U3037" s="22">
        <f t="shared" si="235"/>
        <v>538076.66</v>
      </c>
      <c r="V3037" s="23">
        <f t="shared" si="236"/>
        <v>4.0892615668626481E-2</v>
      </c>
      <c r="W3037" s="24">
        <f>Parametros!$B$4*H3037+Parametros!$B$5*K3037*100+Parametros!$B$6*P3037+Parametros!$B$7*(1-L3037)*100</f>
        <v>79.37700000000001</v>
      </c>
      <c r="X3037" s="16">
        <f>INDEX('Tasa Referencia'!$B$2:$B$37,MATCH(B3037,'Tasa Referencia'!$A$2:$A$37,0))</f>
        <v>0.1124</v>
      </c>
      <c r="Y3037" s="16">
        <f>INDEX('Catalogo Proveedores'!$N$2:$N$101,MATCH(A3037,'Catalogo Proveedores'!$A$2:$A$101,0))</f>
        <v>3.6000000000000004E-2</v>
      </c>
      <c r="Z3037" s="14">
        <v>2.3600000000000001E-3</v>
      </c>
      <c r="AA3037" s="16">
        <f t="shared" si="237"/>
        <v>0.15076000000000001</v>
      </c>
      <c r="AB3037" s="25">
        <f t="shared" si="238"/>
        <v>1.1770617683291018E-2</v>
      </c>
      <c r="AC3037" s="23">
        <f t="shared" si="239"/>
        <v>2.9121997985335463E-2</v>
      </c>
    </row>
    <row r="3038" spans="1:29" x14ac:dyDescent="0.3">
      <c r="A3038" s="4" t="s">
        <v>245</v>
      </c>
      <c r="B3038" s="18">
        <v>45292</v>
      </c>
      <c r="C3038" s="4" t="s">
        <v>281</v>
      </c>
      <c r="D3038" s="4">
        <v>1</v>
      </c>
      <c r="E3038" s="15">
        <v>580378.79</v>
      </c>
      <c r="F3038" s="19">
        <v>1.0797000000000001</v>
      </c>
      <c r="G3038" s="20">
        <v>0</v>
      </c>
      <c r="H3038" s="4">
        <v>78.400000000000006</v>
      </c>
      <c r="I3038" s="4">
        <v>4</v>
      </c>
      <c r="J3038" s="4">
        <v>1</v>
      </c>
      <c r="K3038" s="21">
        <v>0.8327</v>
      </c>
      <c r="L3038" s="21">
        <v>4.3999999999999997E-2</v>
      </c>
      <c r="M3038" s="4">
        <v>0</v>
      </c>
      <c r="N3038" s="4">
        <v>0</v>
      </c>
      <c r="O3038" s="4">
        <v>0</v>
      </c>
      <c r="P3038" s="4">
        <v>74.2</v>
      </c>
      <c r="Q3038" s="15">
        <v>0</v>
      </c>
      <c r="R3038" s="15">
        <v>9439.43</v>
      </c>
      <c r="S3038" s="15">
        <v>8824.61</v>
      </c>
      <c r="T3038" s="15">
        <v>629890.07999999996</v>
      </c>
      <c r="U3038" s="22">
        <f t="shared" si="235"/>
        <v>580993.6100000001</v>
      </c>
      <c r="V3038" s="23">
        <f t="shared" si="236"/>
        <v>7.7626988505676828E-2</v>
      </c>
      <c r="W3038" s="24">
        <f>Parametros!$B$4*H3038+Parametros!$B$5*K3038*100+Parametros!$B$6*P3038+Parametros!$B$7*(1-L3038)*100</f>
        <v>81.600999999999999</v>
      </c>
      <c r="X3038" s="16">
        <f>INDEX('Tasa Referencia'!$B$2:$B$37,MATCH(B3038,'Tasa Referencia'!$A$2:$A$37,0))</f>
        <v>0.1133</v>
      </c>
      <c r="Y3038" s="16">
        <f>INDEX('Catalogo Proveedores'!$N$2:$N$101,MATCH(A3038,'Catalogo Proveedores'!$A$2:$A$101,0))</f>
        <v>3.6000000000000004E-2</v>
      </c>
      <c r="Z3038" s="14">
        <v>9.2000000000000003E-4</v>
      </c>
      <c r="AA3038" s="16">
        <f t="shared" si="237"/>
        <v>0.15021999999999999</v>
      </c>
      <c r="AB3038" s="25">
        <f t="shared" si="238"/>
        <v>1.1731044294365889E-2</v>
      </c>
      <c r="AC3038" s="23">
        <f t="shared" si="239"/>
        <v>6.5895944211310939E-2</v>
      </c>
    </row>
    <row r="3039" spans="1:29" x14ac:dyDescent="0.3">
      <c r="A3039" s="4" t="s">
        <v>245</v>
      </c>
      <c r="B3039" s="18">
        <v>45323</v>
      </c>
      <c r="C3039" s="4" t="s">
        <v>281</v>
      </c>
      <c r="D3039" s="4">
        <v>2</v>
      </c>
      <c r="E3039" s="15">
        <v>584669.59</v>
      </c>
      <c r="F3039" s="19">
        <v>1.0940000000000001</v>
      </c>
      <c r="G3039" s="20">
        <v>1.32E-2</v>
      </c>
      <c r="H3039" s="4">
        <v>76.7</v>
      </c>
      <c r="I3039" s="4">
        <v>4</v>
      </c>
      <c r="J3039" s="4">
        <v>1</v>
      </c>
      <c r="K3039" s="21">
        <v>0.86899999999999999</v>
      </c>
      <c r="L3039" s="21">
        <v>7.2099999999999997E-2</v>
      </c>
      <c r="M3039" s="4">
        <v>1</v>
      </c>
      <c r="N3039" s="4">
        <v>2</v>
      </c>
      <c r="O3039" s="4">
        <v>54.4</v>
      </c>
      <c r="P3039" s="4">
        <v>74.2</v>
      </c>
      <c r="Q3039" s="15">
        <v>106008.16</v>
      </c>
      <c r="R3039" s="15">
        <v>19760.89</v>
      </c>
      <c r="S3039" s="15">
        <v>13817.09</v>
      </c>
      <c r="T3039" s="15">
        <v>634516.30000000005</v>
      </c>
      <c r="U3039" s="22">
        <f t="shared" si="235"/>
        <v>696621.55</v>
      </c>
      <c r="V3039" s="23">
        <f t="shared" si="236"/>
        <v>-9.787810021586521E-2</v>
      </c>
      <c r="W3039" s="24">
        <f>Parametros!$B$4*H3039+Parametros!$B$5*K3039*100+Parametros!$B$6*P3039+Parametros!$B$7*(1-L3039)*100</f>
        <v>81.67349999999999</v>
      </c>
      <c r="X3039" s="16">
        <f>INDEX('Tasa Referencia'!$B$2:$B$37,MATCH(B3039,'Tasa Referencia'!$A$2:$A$37,0))</f>
        <v>0.1123</v>
      </c>
      <c r="Y3039" s="16">
        <f>INDEX('Catalogo Proveedores'!$N$2:$N$101,MATCH(A3039,'Catalogo Proveedores'!$A$2:$A$101,0))</f>
        <v>3.6000000000000004E-2</v>
      </c>
      <c r="Z3039" s="14">
        <v>4.0000000000000003E-5</v>
      </c>
      <c r="AA3039" s="16">
        <f t="shared" si="237"/>
        <v>0.14834</v>
      </c>
      <c r="AB3039" s="25">
        <f t="shared" si="238"/>
        <v>1.1593137289411137E-2</v>
      </c>
      <c r="AC3039" s="23">
        <f t="shared" si="239"/>
        <v>-0.10947123750527635</v>
      </c>
    </row>
    <row r="3040" spans="1:29" x14ac:dyDescent="0.3">
      <c r="A3040" s="4" t="s">
        <v>245</v>
      </c>
      <c r="B3040" s="18">
        <v>45352</v>
      </c>
      <c r="C3040" s="4" t="s">
        <v>281</v>
      </c>
      <c r="D3040" s="4">
        <v>3</v>
      </c>
      <c r="E3040" s="15">
        <v>678558.83</v>
      </c>
      <c r="F3040" s="19">
        <v>1.0940000000000001</v>
      </c>
      <c r="G3040" s="20">
        <v>0</v>
      </c>
      <c r="H3040" s="4">
        <v>78.7</v>
      </c>
      <c r="I3040" s="4">
        <v>6</v>
      </c>
      <c r="J3040" s="4">
        <v>2</v>
      </c>
      <c r="K3040" s="21">
        <v>0.72260000000000002</v>
      </c>
      <c r="L3040" s="21">
        <v>9.01E-2</v>
      </c>
      <c r="M3040" s="4">
        <v>3</v>
      </c>
      <c r="N3040" s="4">
        <v>0</v>
      </c>
      <c r="O3040" s="4">
        <v>0</v>
      </c>
      <c r="P3040" s="4">
        <v>76.3</v>
      </c>
      <c r="Q3040" s="15">
        <v>8087.29</v>
      </c>
      <c r="R3040" s="15">
        <v>22889.54</v>
      </c>
      <c r="S3040" s="15">
        <v>21057.71</v>
      </c>
      <c r="T3040" s="15">
        <v>704456.25</v>
      </c>
      <c r="U3040" s="22">
        <f t="shared" si="235"/>
        <v>688477.95000000007</v>
      </c>
      <c r="V3040" s="23">
        <f t="shared" si="236"/>
        <v>2.268174922147391E-2</v>
      </c>
      <c r="W3040" s="24">
        <f>Parametros!$B$4*H3040+Parametros!$B$5*K3040*100+Parametros!$B$6*P3040+Parametros!$B$7*(1-L3040)*100</f>
        <v>78.131500000000003</v>
      </c>
      <c r="X3040" s="16">
        <f>INDEX('Tasa Referencia'!$B$2:$B$37,MATCH(B3040,'Tasa Referencia'!$A$2:$A$37,0))</f>
        <v>0.1101</v>
      </c>
      <c r="Y3040" s="16">
        <f>INDEX('Catalogo Proveedores'!$N$2:$N$101,MATCH(A3040,'Catalogo Proveedores'!$A$2:$A$101,0))</f>
        <v>3.6000000000000004E-2</v>
      </c>
      <c r="Z3040" s="14">
        <v>-3.13E-3</v>
      </c>
      <c r="AA3040" s="16">
        <f t="shared" si="237"/>
        <v>0.14297000000000001</v>
      </c>
      <c r="AB3040" s="25">
        <f t="shared" si="238"/>
        <v>1.1198079128292404E-2</v>
      </c>
      <c r="AC3040" s="23">
        <f t="shared" si="239"/>
        <v>1.1483670093181506E-2</v>
      </c>
    </row>
    <row r="3041" spans="1:29" x14ac:dyDescent="0.3">
      <c r="A3041" s="4" t="s">
        <v>245</v>
      </c>
      <c r="B3041" s="18">
        <v>45383</v>
      </c>
      <c r="C3041" s="4" t="s">
        <v>281</v>
      </c>
      <c r="D3041" s="4">
        <v>4</v>
      </c>
      <c r="E3041" s="15">
        <v>701556.54</v>
      </c>
      <c r="F3041" s="19">
        <v>1.0940000000000001</v>
      </c>
      <c r="G3041" s="20">
        <v>0</v>
      </c>
      <c r="H3041" s="4">
        <v>77.3</v>
      </c>
      <c r="I3041" s="4">
        <v>6</v>
      </c>
      <c r="J3041" s="4">
        <v>2</v>
      </c>
      <c r="K3041" s="21">
        <v>0.6653</v>
      </c>
      <c r="L3041" s="21">
        <v>8.09E-2</v>
      </c>
      <c r="M3041" s="4">
        <v>3</v>
      </c>
      <c r="N3041" s="4">
        <v>0</v>
      </c>
      <c r="O3041" s="4">
        <v>0</v>
      </c>
      <c r="P3041" s="4">
        <v>74.099999999999994</v>
      </c>
      <c r="Q3041" s="15">
        <v>8044.44</v>
      </c>
      <c r="R3041" s="15">
        <v>30667.16</v>
      </c>
      <c r="S3041" s="15">
        <v>19840.77</v>
      </c>
      <c r="T3041" s="15">
        <v>704084.57</v>
      </c>
      <c r="U3041" s="22">
        <f t="shared" si="235"/>
        <v>720427.37</v>
      </c>
      <c r="V3041" s="23">
        <f t="shared" si="236"/>
        <v>-2.3211416208141086E-2</v>
      </c>
      <c r="W3041" s="24">
        <f>Parametros!$B$4*H3041+Parametros!$B$5*K3041*100+Parametros!$B$6*P3041+Parametros!$B$7*(1-L3041)*100</f>
        <v>75.620499999999993</v>
      </c>
      <c r="X3041" s="16">
        <f>INDEX('Tasa Referencia'!$B$2:$B$37,MATCH(B3041,'Tasa Referencia'!$A$2:$A$37,0))</f>
        <v>0.10920000000000001</v>
      </c>
      <c r="Y3041" s="16">
        <f>INDEX('Catalogo Proveedores'!$N$2:$N$101,MATCH(A3041,'Catalogo Proveedores'!$A$2:$A$101,0))</f>
        <v>3.6000000000000004E-2</v>
      </c>
      <c r="Z3041" s="14">
        <v>-2.8E-3</v>
      </c>
      <c r="AA3041" s="16">
        <f t="shared" si="237"/>
        <v>0.1424</v>
      </c>
      <c r="AB3041" s="25">
        <f t="shared" si="238"/>
        <v>1.1156045749491694E-2</v>
      </c>
      <c r="AC3041" s="23">
        <f t="shared" si="239"/>
        <v>-3.4367461957632781E-2</v>
      </c>
    </row>
    <row r="3042" spans="1:29" x14ac:dyDescent="0.3">
      <c r="A3042" s="4" t="s">
        <v>245</v>
      </c>
      <c r="B3042" s="18">
        <v>45413</v>
      </c>
      <c r="C3042" s="4" t="s">
        <v>281</v>
      </c>
      <c r="D3042" s="4">
        <v>5</v>
      </c>
      <c r="E3042" s="15">
        <v>663288.68999999994</v>
      </c>
      <c r="F3042" s="19">
        <v>1.0940000000000001</v>
      </c>
      <c r="G3042" s="20">
        <v>0</v>
      </c>
      <c r="H3042" s="4">
        <v>78</v>
      </c>
      <c r="I3042" s="4">
        <v>5</v>
      </c>
      <c r="J3042" s="4">
        <v>1</v>
      </c>
      <c r="K3042" s="21">
        <v>0.77680000000000005</v>
      </c>
      <c r="L3042" s="21">
        <v>0.12039999999999999</v>
      </c>
      <c r="M3042" s="4">
        <v>1</v>
      </c>
      <c r="N3042" s="4">
        <v>2</v>
      </c>
      <c r="O3042" s="4">
        <v>34.299999999999997</v>
      </c>
      <c r="P3042" s="4">
        <v>76</v>
      </c>
      <c r="Q3042" s="15">
        <v>83839.83</v>
      </c>
      <c r="R3042" s="15">
        <v>37077.1</v>
      </c>
      <c r="S3042" s="15">
        <v>25293.74</v>
      </c>
      <c r="T3042" s="15">
        <v>698547.53</v>
      </c>
      <c r="U3042" s="22">
        <f t="shared" si="235"/>
        <v>758911.87999999989</v>
      </c>
      <c r="V3042" s="23">
        <f t="shared" si="236"/>
        <v>-8.6414091250168551E-2</v>
      </c>
      <c r="W3042" s="24">
        <f>Parametros!$B$4*H3042+Parametros!$B$5*K3042*100+Parametros!$B$6*P3042+Parametros!$B$7*(1-L3042)*100</f>
        <v>78.998000000000005</v>
      </c>
      <c r="X3042" s="16">
        <f>INDEX('Tasa Referencia'!$B$2:$B$37,MATCH(B3042,'Tasa Referencia'!$A$2:$A$37,0))</f>
        <v>0.1077</v>
      </c>
      <c r="Y3042" s="16">
        <f>INDEX('Catalogo Proveedores'!$N$2:$N$101,MATCH(A3042,'Catalogo Proveedores'!$A$2:$A$101,0))</f>
        <v>3.6000000000000004E-2</v>
      </c>
      <c r="Z3042" s="14">
        <v>1.3799999999999999E-3</v>
      </c>
      <c r="AA3042" s="16">
        <f t="shared" si="237"/>
        <v>0.14507999999999999</v>
      </c>
      <c r="AB3042" s="25">
        <f t="shared" si="238"/>
        <v>1.1353509336439416E-2</v>
      </c>
      <c r="AC3042" s="23">
        <f t="shared" si="239"/>
        <v>-9.7767600586607967E-2</v>
      </c>
    </row>
    <row r="3043" spans="1:29" x14ac:dyDescent="0.3">
      <c r="A3043" s="4" t="s">
        <v>245</v>
      </c>
      <c r="B3043" s="18">
        <v>45444</v>
      </c>
      <c r="C3043" s="4" t="s">
        <v>281</v>
      </c>
      <c r="D3043" s="4">
        <v>6</v>
      </c>
      <c r="E3043" s="15">
        <v>653872.57999999996</v>
      </c>
      <c r="F3043" s="19">
        <v>1.0940000000000001</v>
      </c>
      <c r="G3043" s="20">
        <v>0</v>
      </c>
      <c r="H3043" s="4">
        <v>82.2</v>
      </c>
      <c r="I3043" s="4">
        <v>5</v>
      </c>
      <c r="J3043" s="4">
        <v>1</v>
      </c>
      <c r="K3043" s="21">
        <v>0.81710000000000005</v>
      </c>
      <c r="L3043" s="21">
        <v>7.3999999999999996E-2</v>
      </c>
      <c r="M3043" s="4">
        <v>0</v>
      </c>
      <c r="N3043" s="4">
        <v>0</v>
      </c>
      <c r="O3043" s="4">
        <v>0</v>
      </c>
      <c r="P3043" s="4">
        <v>75.3</v>
      </c>
      <c r="Q3043" s="15">
        <v>0</v>
      </c>
      <c r="R3043" s="15">
        <v>15321.7</v>
      </c>
      <c r="S3043" s="15">
        <v>15833.41</v>
      </c>
      <c r="T3043" s="15">
        <v>705888.16</v>
      </c>
      <c r="U3043" s="22">
        <f t="shared" si="235"/>
        <v>653360.86999999988</v>
      </c>
      <c r="V3043" s="23">
        <f t="shared" si="236"/>
        <v>7.4413048661986558E-2</v>
      </c>
      <c r="W3043" s="24">
        <f>Parametros!$B$4*H3043+Parametros!$B$5*K3043*100+Parametros!$B$6*P3043+Parametros!$B$7*(1-L3043)*100</f>
        <v>82.233000000000004</v>
      </c>
      <c r="X3043" s="16">
        <f>INDEX('Tasa Referencia'!$B$2:$B$37,MATCH(B3043,'Tasa Referencia'!$A$2:$A$37,0))</f>
        <v>0.1045</v>
      </c>
      <c r="Y3043" s="16">
        <f>INDEX('Catalogo Proveedores'!$N$2:$N$101,MATCH(A3043,'Catalogo Proveedores'!$A$2:$A$101,0))</f>
        <v>3.6000000000000004E-2</v>
      </c>
      <c r="Z3043" s="14">
        <v>2.49E-3</v>
      </c>
      <c r="AA3043" s="16">
        <f t="shared" si="237"/>
        <v>0.14299000000000001</v>
      </c>
      <c r="AB3043" s="25">
        <f t="shared" si="238"/>
        <v>1.119955363472358E-2</v>
      </c>
      <c r="AC3043" s="23">
        <f t="shared" si="239"/>
        <v>6.3213495027262978E-2</v>
      </c>
    </row>
    <row r="3044" spans="1:29" x14ac:dyDescent="0.3">
      <c r="A3044" s="4" t="s">
        <v>245</v>
      </c>
      <c r="B3044" s="18">
        <v>45474</v>
      </c>
      <c r="C3044" s="4" t="s">
        <v>281</v>
      </c>
      <c r="D3044" s="4">
        <v>7</v>
      </c>
      <c r="E3044" s="15">
        <v>659095.92000000004</v>
      </c>
      <c r="F3044" s="19">
        <v>1.0940000000000001</v>
      </c>
      <c r="G3044" s="20">
        <v>0</v>
      </c>
      <c r="H3044" s="4">
        <v>81.3</v>
      </c>
      <c r="I3044" s="4">
        <v>4</v>
      </c>
      <c r="J3044" s="4">
        <v>1</v>
      </c>
      <c r="K3044" s="21">
        <v>0.82840000000000003</v>
      </c>
      <c r="L3044" s="21">
        <v>6.83E-2</v>
      </c>
      <c r="M3044" s="4">
        <v>2</v>
      </c>
      <c r="N3044" s="4">
        <v>0</v>
      </c>
      <c r="O3044" s="4">
        <v>0</v>
      </c>
      <c r="P3044" s="4">
        <v>71.3</v>
      </c>
      <c r="Q3044" s="15">
        <v>11837.83</v>
      </c>
      <c r="R3044" s="15">
        <v>20536.830000000002</v>
      </c>
      <c r="S3044" s="15">
        <v>14814.59</v>
      </c>
      <c r="T3044" s="15">
        <v>710511.8</v>
      </c>
      <c r="U3044" s="22">
        <f t="shared" si="235"/>
        <v>676655.99</v>
      </c>
      <c r="V3044" s="23">
        <f t="shared" si="236"/>
        <v>4.7649891247407927E-2</v>
      </c>
      <c r="W3044" s="24">
        <f>Parametros!$B$4*H3044+Parametros!$B$5*K3044*100+Parametros!$B$6*P3044+Parametros!$B$7*(1-L3044)*100</f>
        <v>81.542500000000004</v>
      </c>
      <c r="X3044" s="16">
        <f>INDEX('Tasa Referencia'!$B$2:$B$37,MATCH(B3044,'Tasa Referencia'!$A$2:$A$37,0))</f>
        <v>0.1027</v>
      </c>
      <c r="Y3044" s="16">
        <f>INDEX('Catalogo Proveedores'!$N$2:$N$101,MATCH(A3044,'Catalogo Proveedores'!$A$2:$A$101,0))</f>
        <v>3.6000000000000004E-2</v>
      </c>
      <c r="Z3044" s="14">
        <v>3.0899999999999999E-3</v>
      </c>
      <c r="AA3044" s="16">
        <f t="shared" si="237"/>
        <v>0.14179</v>
      </c>
      <c r="AB3044" s="25">
        <f t="shared" si="238"/>
        <v>1.1111041358720986E-2</v>
      </c>
      <c r="AC3044" s="23">
        <f t="shared" si="239"/>
        <v>3.6538849888686942E-2</v>
      </c>
    </row>
    <row r="3045" spans="1:29" x14ac:dyDescent="0.3">
      <c r="A3045" s="4" t="s">
        <v>245</v>
      </c>
      <c r="B3045" s="18">
        <v>45505</v>
      </c>
      <c r="C3045" s="4" t="s">
        <v>281</v>
      </c>
      <c r="D3045" s="4">
        <v>8</v>
      </c>
      <c r="E3045" s="15">
        <v>688638.22</v>
      </c>
      <c r="F3045" s="19">
        <v>1.0940000000000001</v>
      </c>
      <c r="G3045" s="20">
        <v>0</v>
      </c>
      <c r="H3045" s="4">
        <v>79.400000000000006</v>
      </c>
      <c r="I3045" s="4">
        <v>4</v>
      </c>
      <c r="J3045" s="4">
        <v>0</v>
      </c>
      <c r="K3045" s="21">
        <v>0.87809999999999999</v>
      </c>
      <c r="L3045" s="21">
        <v>4.6100000000000002E-2</v>
      </c>
      <c r="M3045" s="4">
        <v>2</v>
      </c>
      <c r="N3045" s="4">
        <v>1</v>
      </c>
      <c r="O3045" s="4">
        <v>14.8</v>
      </c>
      <c r="P3045" s="4">
        <v>74.3</v>
      </c>
      <c r="Q3045" s="15">
        <v>47898.75</v>
      </c>
      <c r="R3045" s="15">
        <v>14745.96</v>
      </c>
      <c r="S3045" s="15">
        <v>9526.3799999999992</v>
      </c>
      <c r="T3045" s="15">
        <v>740726.68</v>
      </c>
      <c r="U3045" s="22">
        <f t="shared" si="235"/>
        <v>741756.54999999993</v>
      </c>
      <c r="V3045" s="23">
        <f t="shared" si="236"/>
        <v>-1.3903508916404616E-3</v>
      </c>
      <c r="W3045" s="24">
        <f>Parametros!$B$4*H3045+Parametros!$B$5*K3045*100+Parametros!$B$6*P3045+Parametros!$B$7*(1-L3045)*100</f>
        <v>83.30149999999999</v>
      </c>
      <c r="X3045" s="16">
        <f>INDEX('Tasa Referencia'!$B$2:$B$37,MATCH(B3045,'Tasa Referencia'!$A$2:$A$37,0))</f>
        <v>0.1017</v>
      </c>
      <c r="Y3045" s="16">
        <f>INDEX('Catalogo Proveedores'!$N$2:$N$101,MATCH(A3045,'Catalogo Proveedores'!$A$2:$A$101,0))</f>
        <v>3.6000000000000004E-2</v>
      </c>
      <c r="Z3045" s="14">
        <v>1.5499999999999999E-3</v>
      </c>
      <c r="AA3045" s="16">
        <f t="shared" si="237"/>
        <v>0.13924999999999998</v>
      </c>
      <c r="AB3045" s="25">
        <f t="shared" si="238"/>
        <v>1.0923408757972819E-2</v>
      </c>
      <c r="AC3045" s="23">
        <f t="shared" si="239"/>
        <v>-1.231375964961328E-2</v>
      </c>
    </row>
    <row r="3046" spans="1:29" x14ac:dyDescent="0.3">
      <c r="A3046" s="4" t="s">
        <v>245</v>
      </c>
      <c r="B3046" s="18">
        <v>45536</v>
      </c>
      <c r="C3046" s="4" t="s">
        <v>281</v>
      </c>
      <c r="D3046" s="4">
        <v>9</v>
      </c>
      <c r="E3046" s="15">
        <v>648278.87</v>
      </c>
      <c r="F3046" s="19">
        <v>1.0940000000000001</v>
      </c>
      <c r="G3046" s="20">
        <v>0</v>
      </c>
      <c r="H3046" s="4">
        <v>78.7</v>
      </c>
      <c r="I3046" s="4">
        <v>4</v>
      </c>
      <c r="J3046" s="4">
        <v>1</v>
      </c>
      <c r="K3046" s="21">
        <v>0.79290000000000005</v>
      </c>
      <c r="L3046" s="21">
        <v>8.2699999999999996E-2</v>
      </c>
      <c r="M3046" s="4">
        <v>1</v>
      </c>
      <c r="N3046" s="4">
        <v>1</v>
      </c>
      <c r="O3046" s="4">
        <v>113.4</v>
      </c>
      <c r="P3046" s="4">
        <v>65.900000000000006</v>
      </c>
      <c r="Q3046" s="15">
        <v>293446.78999999998</v>
      </c>
      <c r="R3046" s="15">
        <v>35489.21</v>
      </c>
      <c r="S3046" s="15">
        <v>17381.38</v>
      </c>
      <c r="T3046" s="15">
        <v>688059.97</v>
      </c>
      <c r="U3046" s="22">
        <f t="shared" si="235"/>
        <v>959833.48999999987</v>
      </c>
      <c r="V3046" s="23">
        <f t="shared" si="236"/>
        <v>-0.39498522200034381</v>
      </c>
      <c r="W3046" s="24">
        <f>Parametros!$B$4*H3046+Parametros!$B$5*K3046*100+Parametros!$B$6*P3046+Parametros!$B$7*(1-L3046)*100</f>
        <v>78.271500000000003</v>
      </c>
      <c r="X3046" s="16">
        <f>INDEX('Tasa Referencia'!$B$2:$B$37,MATCH(B3046,'Tasa Referencia'!$A$2:$A$37,0))</f>
        <v>9.7900000000000001E-2</v>
      </c>
      <c r="Y3046" s="16">
        <f>INDEX('Catalogo Proveedores'!$N$2:$N$101,MATCH(A3046,'Catalogo Proveedores'!$A$2:$A$101,0))</f>
        <v>3.6000000000000004E-2</v>
      </c>
      <c r="Z3046" s="14">
        <v>1.2199999999999999E-3</v>
      </c>
      <c r="AA3046" s="16">
        <f t="shared" si="237"/>
        <v>0.13512000000000002</v>
      </c>
      <c r="AB3046" s="25">
        <f t="shared" si="238"/>
        <v>1.0617500855647055E-2</v>
      </c>
      <c r="AC3046" s="23">
        <f t="shared" si="239"/>
        <v>-0.40560272285599086</v>
      </c>
    </row>
    <row r="3047" spans="1:29" x14ac:dyDescent="0.3">
      <c r="A3047" s="4" t="s">
        <v>245</v>
      </c>
      <c r="B3047" s="18">
        <v>45566</v>
      </c>
      <c r="C3047" s="4" t="s">
        <v>281</v>
      </c>
      <c r="D3047" s="4">
        <v>10</v>
      </c>
      <c r="E3047" s="15">
        <v>614675.57999999996</v>
      </c>
      <c r="F3047" s="19">
        <v>1.0940000000000001</v>
      </c>
      <c r="G3047" s="20">
        <v>0</v>
      </c>
      <c r="H3047" s="4">
        <v>79.8</v>
      </c>
      <c r="I3047" s="4">
        <v>4</v>
      </c>
      <c r="J3047" s="4">
        <v>1</v>
      </c>
      <c r="K3047" s="21">
        <v>0.81030000000000002</v>
      </c>
      <c r="L3047" s="21">
        <v>5.8599999999999999E-2</v>
      </c>
      <c r="M3047" s="4">
        <v>1</v>
      </c>
      <c r="N3047" s="4">
        <v>0</v>
      </c>
      <c r="O3047" s="4">
        <v>0</v>
      </c>
      <c r="P3047" s="4">
        <v>77.2</v>
      </c>
      <c r="Q3047" s="15">
        <v>6039.41</v>
      </c>
      <c r="R3047" s="15">
        <v>17614.79</v>
      </c>
      <c r="S3047" s="15">
        <v>12031.38</v>
      </c>
      <c r="T3047" s="15">
        <v>657999.69999999995</v>
      </c>
      <c r="U3047" s="22">
        <f t="shared" si="235"/>
        <v>626298.4</v>
      </c>
      <c r="V3047" s="23">
        <f t="shared" si="236"/>
        <v>4.8178289442989006E-2</v>
      </c>
      <c r="W3047" s="24">
        <f>Parametros!$B$4*H3047+Parametros!$B$5*K3047*100+Parametros!$B$6*P3047+Parametros!$B$7*(1-L3047)*100</f>
        <v>81.8</v>
      </c>
      <c r="X3047" s="16">
        <f>INDEX('Tasa Referencia'!$B$2:$B$37,MATCH(B3047,'Tasa Referencia'!$A$2:$A$37,0))</f>
        <v>9.5200000000000007E-2</v>
      </c>
      <c r="Y3047" s="16">
        <f>INDEX('Catalogo Proveedores'!$N$2:$N$101,MATCH(A3047,'Catalogo Proveedores'!$A$2:$A$101,0))</f>
        <v>3.6000000000000004E-2</v>
      </c>
      <c r="Z3047" s="14">
        <v>3.3400000000000001E-3</v>
      </c>
      <c r="AA3047" s="16">
        <f t="shared" si="237"/>
        <v>0.13454000000000002</v>
      </c>
      <c r="AB3047" s="25">
        <f t="shared" si="238"/>
        <v>1.0574458749416982E-2</v>
      </c>
      <c r="AC3047" s="23">
        <f t="shared" si="239"/>
        <v>3.7603830693572024E-2</v>
      </c>
    </row>
    <row r="3048" spans="1:29" x14ac:dyDescent="0.3">
      <c r="A3048" s="4" t="s">
        <v>245</v>
      </c>
      <c r="B3048" s="18">
        <v>45597</v>
      </c>
      <c r="C3048" s="4" t="s">
        <v>281</v>
      </c>
      <c r="D3048" s="4">
        <v>11</v>
      </c>
      <c r="E3048" s="15">
        <v>607341.11</v>
      </c>
      <c r="F3048" s="19">
        <v>1.0940000000000001</v>
      </c>
      <c r="G3048" s="20">
        <v>0</v>
      </c>
      <c r="H3048" s="4">
        <v>79.599999999999994</v>
      </c>
      <c r="I3048" s="4">
        <v>4</v>
      </c>
      <c r="J3048" s="4">
        <v>1</v>
      </c>
      <c r="K3048" s="21">
        <v>0.85389999999999999</v>
      </c>
      <c r="L3048" s="21">
        <v>4.0800000000000003E-2</v>
      </c>
      <c r="M3048" s="4">
        <v>1</v>
      </c>
      <c r="N3048" s="4">
        <v>0</v>
      </c>
      <c r="O3048" s="4">
        <v>0</v>
      </c>
      <c r="P3048" s="4">
        <v>71.400000000000006</v>
      </c>
      <c r="Q3048" s="15">
        <v>1645.63</v>
      </c>
      <c r="R3048" s="15">
        <v>11971.21</v>
      </c>
      <c r="S3048" s="15">
        <v>8646.7099999999991</v>
      </c>
      <c r="T3048" s="15">
        <v>658109.05000000005</v>
      </c>
      <c r="U3048" s="22">
        <f t="shared" si="235"/>
        <v>612311.24</v>
      </c>
      <c r="V3048" s="23">
        <f t="shared" si="236"/>
        <v>6.9590001839360899E-2</v>
      </c>
      <c r="W3048" s="24">
        <f>Parametros!$B$4*H3048+Parametros!$B$5*K3048*100+Parametros!$B$6*P3048+Parametros!$B$7*(1-L3048)*100</f>
        <v>82.14500000000001</v>
      </c>
      <c r="X3048" s="16">
        <f>INDEX('Tasa Referencia'!$B$2:$B$37,MATCH(B3048,'Tasa Referencia'!$A$2:$A$37,0))</f>
        <v>9.5600000000000004E-2</v>
      </c>
      <c r="Y3048" s="16">
        <f>INDEX('Catalogo Proveedores'!$N$2:$N$101,MATCH(A3048,'Catalogo Proveedores'!$A$2:$A$101,0))</f>
        <v>3.6000000000000004E-2</v>
      </c>
      <c r="Z3048" s="14">
        <v>-1.3999999999999999E-4</v>
      </c>
      <c r="AA3048" s="16">
        <f t="shared" si="237"/>
        <v>0.13145999999999999</v>
      </c>
      <c r="AB3048" s="25">
        <f t="shared" si="238"/>
        <v>1.0345551812115605E-2</v>
      </c>
      <c r="AC3048" s="23">
        <f t="shared" si="239"/>
        <v>5.9244450027245293E-2</v>
      </c>
    </row>
    <row r="3049" spans="1:29" x14ac:dyDescent="0.3">
      <c r="A3049" s="4" t="s">
        <v>245</v>
      </c>
      <c r="B3049" s="18">
        <v>45627</v>
      </c>
      <c r="C3049" s="4" t="s">
        <v>281</v>
      </c>
      <c r="D3049" s="4">
        <v>12</v>
      </c>
      <c r="E3049" s="15">
        <v>628455.19999999995</v>
      </c>
      <c r="F3049" s="19">
        <v>1.1409</v>
      </c>
      <c r="G3049" s="20">
        <v>4.2799999999999998E-2</v>
      </c>
      <c r="H3049" s="4">
        <v>78.3</v>
      </c>
      <c r="I3049" s="4">
        <v>4</v>
      </c>
      <c r="J3049" s="4">
        <v>1</v>
      </c>
      <c r="K3049" s="21">
        <v>0.86950000000000005</v>
      </c>
      <c r="L3049" s="21">
        <v>6.7199999999999996E-2</v>
      </c>
      <c r="M3049" s="4">
        <v>0</v>
      </c>
      <c r="N3049" s="4">
        <v>0</v>
      </c>
      <c r="O3049" s="4">
        <v>0</v>
      </c>
      <c r="P3049" s="4">
        <v>71.900000000000006</v>
      </c>
      <c r="Q3049" s="15">
        <v>0</v>
      </c>
      <c r="R3049" s="15">
        <v>17388.509999999998</v>
      </c>
      <c r="S3049" s="15">
        <v>13920.37</v>
      </c>
      <c r="T3049" s="15">
        <v>680798.24</v>
      </c>
      <c r="U3049" s="22">
        <f t="shared" si="235"/>
        <v>631923.34</v>
      </c>
      <c r="V3049" s="23">
        <f t="shared" si="236"/>
        <v>7.1790579247090924E-2</v>
      </c>
      <c r="W3049" s="24">
        <f>Parametros!$B$4*H3049+Parametros!$B$5*K3049*100+Parametros!$B$6*P3049+Parametros!$B$7*(1-L3049)*100</f>
        <v>81.862000000000009</v>
      </c>
      <c r="X3049" s="16">
        <f>INDEX('Tasa Referencia'!$B$2:$B$37,MATCH(B3049,'Tasa Referencia'!$A$2:$A$37,0))</f>
        <v>9.2399999999999996E-2</v>
      </c>
      <c r="Y3049" s="16">
        <f>INDEX('Catalogo Proveedores'!$N$2:$N$101,MATCH(A3049,'Catalogo Proveedores'!$A$2:$A$101,0))</f>
        <v>3.6000000000000004E-2</v>
      </c>
      <c r="Z3049" s="14">
        <v>-8.3000000000000001E-4</v>
      </c>
      <c r="AA3049" s="16">
        <f t="shared" si="237"/>
        <v>0.12757000000000002</v>
      </c>
      <c r="AB3049" s="25">
        <f t="shared" si="238"/>
        <v>1.0055627659476762E-2</v>
      </c>
      <c r="AC3049" s="23">
        <f t="shared" si="239"/>
        <v>6.1734951587614162E-2</v>
      </c>
    </row>
    <row r="3050" spans="1:29" x14ac:dyDescent="0.3">
      <c r="A3050" s="4" t="s">
        <v>245</v>
      </c>
      <c r="B3050" s="18">
        <v>45658</v>
      </c>
      <c r="C3050" s="4" t="s">
        <v>282</v>
      </c>
      <c r="D3050" s="4">
        <v>1</v>
      </c>
      <c r="E3050" s="15">
        <v>578972.68999999994</v>
      </c>
      <c r="F3050" s="19">
        <v>1.1409</v>
      </c>
      <c r="G3050" s="20">
        <v>0</v>
      </c>
      <c r="H3050" s="4">
        <v>80.7</v>
      </c>
      <c r="I3050" s="4">
        <v>4</v>
      </c>
      <c r="J3050" s="4">
        <v>1</v>
      </c>
      <c r="K3050" s="21">
        <v>0.7883</v>
      </c>
      <c r="L3050" s="21">
        <v>7.9100000000000004E-2</v>
      </c>
      <c r="M3050" s="4">
        <v>5</v>
      </c>
      <c r="N3050" s="4">
        <v>2</v>
      </c>
      <c r="O3050" s="4">
        <v>62.6</v>
      </c>
      <c r="P3050" s="4">
        <v>76</v>
      </c>
      <c r="Q3050" s="15">
        <v>182704.37</v>
      </c>
      <c r="R3050" s="15">
        <v>31293.21</v>
      </c>
      <c r="S3050" s="15">
        <v>14904.84</v>
      </c>
      <c r="T3050" s="15">
        <v>595630.94999999995</v>
      </c>
      <c r="U3050" s="22">
        <f t="shared" si="235"/>
        <v>778065.42999999993</v>
      </c>
      <c r="V3050" s="23">
        <f t="shared" si="236"/>
        <v>-0.30628777769187449</v>
      </c>
      <c r="W3050" s="24">
        <f>Parametros!$B$4*H3050+Parametros!$B$5*K3050*100+Parametros!$B$6*P3050+Parametros!$B$7*(1-L3050)*100</f>
        <v>80.907499999999999</v>
      </c>
      <c r="X3050" s="16">
        <f>INDEX('Tasa Referencia'!$B$2:$B$37,MATCH(B3050,'Tasa Referencia'!$A$2:$A$37,0))</f>
        <v>8.8900000000000007E-2</v>
      </c>
      <c r="Y3050" s="16">
        <f>INDEX('Catalogo Proveedores'!$N$2:$N$101,MATCH(A3050,'Catalogo Proveedores'!$A$2:$A$101,0))</f>
        <v>3.6000000000000004E-2</v>
      </c>
      <c r="Z3050" s="14">
        <v>6.9999999999999994E-5</v>
      </c>
      <c r="AA3050" s="16">
        <f t="shared" si="237"/>
        <v>0.12497000000000001</v>
      </c>
      <c r="AB3050" s="25">
        <f t="shared" si="238"/>
        <v>9.8613363844926027E-3</v>
      </c>
      <c r="AC3050" s="23">
        <f t="shared" si="239"/>
        <v>-0.31614911407636709</v>
      </c>
    </row>
    <row r="3051" spans="1:29" x14ac:dyDescent="0.3">
      <c r="A3051" s="4" t="s">
        <v>245</v>
      </c>
      <c r="B3051" s="18">
        <v>45689</v>
      </c>
      <c r="C3051" s="4" t="s">
        <v>282</v>
      </c>
      <c r="D3051" s="4">
        <v>2</v>
      </c>
      <c r="E3051" s="15">
        <v>671505.31</v>
      </c>
      <c r="F3051" s="19">
        <v>1.1409</v>
      </c>
      <c r="G3051" s="20">
        <v>0</v>
      </c>
      <c r="H3051" s="4">
        <v>84.5</v>
      </c>
      <c r="I3051" s="4">
        <v>4</v>
      </c>
      <c r="J3051" s="4">
        <v>1</v>
      </c>
      <c r="K3051" s="21">
        <v>0.86360000000000003</v>
      </c>
      <c r="L3051" s="21">
        <v>7.1099999999999997E-2</v>
      </c>
      <c r="M3051" s="4">
        <v>2</v>
      </c>
      <c r="N3051" s="4">
        <v>0</v>
      </c>
      <c r="O3051" s="4">
        <v>0</v>
      </c>
      <c r="P3051" s="4">
        <v>75.2</v>
      </c>
      <c r="Q3051" s="15">
        <v>13224.63</v>
      </c>
      <c r="R3051" s="15">
        <v>25937.87</v>
      </c>
      <c r="S3051" s="15">
        <v>15675.09</v>
      </c>
      <c r="T3051" s="15">
        <v>749830.16</v>
      </c>
      <c r="U3051" s="22">
        <f t="shared" si="235"/>
        <v>694992.72000000009</v>
      </c>
      <c r="V3051" s="23">
        <f t="shared" si="236"/>
        <v>7.3133147911788376E-2</v>
      </c>
      <c r="W3051" s="24">
        <f>Parametros!$B$4*H3051+Parametros!$B$5*K3051*100+Parametros!$B$6*P3051+Parametros!$B$7*(1-L3051)*100</f>
        <v>84.456500000000005</v>
      </c>
      <c r="X3051" s="16">
        <f>INDEX('Tasa Referencia'!$B$2:$B$37,MATCH(B3051,'Tasa Referencia'!$A$2:$A$37,0))</f>
        <v>8.8300000000000003E-2</v>
      </c>
      <c r="Y3051" s="16">
        <f>INDEX('Catalogo Proveedores'!$N$2:$N$101,MATCH(A3051,'Catalogo Proveedores'!$A$2:$A$101,0))</f>
        <v>3.6000000000000004E-2</v>
      </c>
      <c r="Z3051" s="14">
        <v>1.2600000000000001E-3</v>
      </c>
      <c r="AA3051" s="16">
        <f t="shared" si="237"/>
        <v>0.12556</v>
      </c>
      <c r="AB3051" s="25">
        <f t="shared" si="238"/>
        <v>9.9054616363940529E-3</v>
      </c>
      <c r="AC3051" s="23">
        <f t="shared" si="239"/>
        <v>6.3227686275394324E-2</v>
      </c>
    </row>
    <row r="3052" spans="1:29" x14ac:dyDescent="0.3">
      <c r="A3052" s="4" t="s">
        <v>245</v>
      </c>
      <c r="B3052" s="18">
        <v>45717</v>
      </c>
      <c r="C3052" s="4" t="s">
        <v>282</v>
      </c>
      <c r="D3052" s="4">
        <v>3</v>
      </c>
      <c r="E3052" s="15">
        <v>598836.1</v>
      </c>
      <c r="F3052" s="19">
        <v>1.1409</v>
      </c>
      <c r="G3052" s="20">
        <v>0</v>
      </c>
      <c r="H3052" s="4">
        <v>80.400000000000006</v>
      </c>
      <c r="I3052" s="4">
        <v>4</v>
      </c>
      <c r="J3052" s="4">
        <v>1</v>
      </c>
      <c r="K3052" s="21">
        <v>0.80579999999999996</v>
      </c>
      <c r="L3052" s="21">
        <v>9.1300000000000006E-2</v>
      </c>
      <c r="M3052" s="4">
        <v>1</v>
      </c>
      <c r="N3052" s="4">
        <v>1</v>
      </c>
      <c r="O3052" s="4">
        <v>3.3</v>
      </c>
      <c r="P3052" s="4">
        <v>76.599999999999994</v>
      </c>
      <c r="Q3052" s="15">
        <v>8865.66</v>
      </c>
      <c r="R3052" s="15">
        <v>32146.799999999999</v>
      </c>
      <c r="S3052" s="15">
        <v>17603.98</v>
      </c>
      <c r="T3052" s="15">
        <v>635743.49</v>
      </c>
      <c r="U3052" s="22">
        <f t="shared" si="235"/>
        <v>622244.58000000007</v>
      </c>
      <c r="V3052" s="23">
        <f t="shared" si="236"/>
        <v>2.1233265007558184E-2</v>
      </c>
      <c r="W3052" s="24">
        <f>Parametros!$B$4*H3052+Parametros!$B$5*K3052*100+Parametros!$B$6*P3052+Parametros!$B$7*(1-L3052)*100</f>
        <v>81.264499999999998</v>
      </c>
      <c r="X3052" s="16">
        <f>INDEX('Tasa Referencia'!$B$2:$B$37,MATCH(B3052,'Tasa Referencia'!$A$2:$A$37,0))</f>
        <v>8.6800000000000002E-2</v>
      </c>
      <c r="Y3052" s="16">
        <f>INDEX('Catalogo Proveedores'!$N$2:$N$101,MATCH(A3052,'Catalogo Proveedores'!$A$2:$A$101,0))</f>
        <v>3.6000000000000004E-2</v>
      </c>
      <c r="Z3052" s="14">
        <v>6.7000000000000002E-3</v>
      </c>
      <c r="AA3052" s="16">
        <f t="shared" si="237"/>
        <v>0.1295</v>
      </c>
      <c r="AB3052" s="25">
        <f t="shared" si="238"/>
        <v>1.0199586180421605E-2</v>
      </c>
      <c r="AC3052" s="23">
        <f t="shared" si="239"/>
        <v>1.103367882713658E-2</v>
      </c>
    </row>
    <row r="3053" spans="1:29" x14ac:dyDescent="0.3">
      <c r="A3053" s="4" t="s">
        <v>245</v>
      </c>
      <c r="B3053" s="18">
        <v>45748</v>
      </c>
      <c r="C3053" s="4" t="s">
        <v>282</v>
      </c>
      <c r="D3053" s="4">
        <v>4</v>
      </c>
      <c r="E3053" s="15">
        <v>620483.15</v>
      </c>
      <c r="F3053" s="19">
        <v>1.1409</v>
      </c>
      <c r="G3053" s="20">
        <v>0</v>
      </c>
      <c r="H3053" s="4">
        <v>81.599999999999994</v>
      </c>
      <c r="I3053" s="4">
        <v>4</v>
      </c>
      <c r="J3053" s="4">
        <v>1</v>
      </c>
      <c r="K3053" s="21">
        <v>0.82140000000000002</v>
      </c>
      <c r="L3053" s="21">
        <v>8.3400000000000002E-2</v>
      </c>
      <c r="M3053" s="4">
        <v>2</v>
      </c>
      <c r="N3053" s="4">
        <v>0</v>
      </c>
      <c r="O3053" s="4">
        <v>0</v>
      </c>
      <c r="P3053" s="4">
        <v>76.3</v>
      </c>
      <c r="Q3053" s="15">
        <v>3912.44</v>
      </c>
      <c r="R3053" s="15">
        <v>30747.279999999999</v>
      </c>
      <c r="S3053" s="15">
        <v>16770.759999999998</v>
      </c>
      <c r="T3053" s="15">
        <v>696904.66</v>
      </c>
      <c r="U3053" s="22">
        <f t="shared" si="235"/>
        <v>638372.11</v>
      </c>
      <c r="V3053" s="23">
        <f t="shared" si="236"/>
        <v>8.3989322154912907E-2</v>
      </c>
      <c r="W3053" s="24">
        <f>Parametros!$B$4*H3053+Parametros!$B$5*K3053*100+Parametros!$B$6*P3053+Parametros!$B$7*(1-L3053)*100</f>
        <v>82.210999999999999</v>
      </c>
      <c r="X3053" s="16">
        <f>INDEX('Tasa Referencia'!$B$2:$B$37,MATCH(B3053,'Tasa Referencia'!$A$2:$A$37,0))</f>
        <v>8.4000000000000005E-2</v>
      </c>
      <c r="Y3053" s="16">
        <f>INDEX('Catalogo Proveedores'!$N$2:$N$101,MATCH(A3053,'Catalogo Proveedores'!$A$2:$A$101,0))</f>
        <v>3.6000000000000004E-2</v>
      </c>
      <c r="Z3053" s="14">
        <v>1.2899999999999999E-3</v>
      </c>
      <c r="AA3053" s="16">
        <f t="shared" si="237"/>
        <v>0.12129000000000001</v>
      </c>
      <c r="AB3053" s="25">
        <f t="shared" si="238"/>
        <v>9.5856347197933456E-3</v>
      </c>
      <c r="AC3053" s="23">
        <f t="shared" si="239"/>
        <v>7.4403687435119562E-2</v>
      </c>
    </row>
    <row r="3054" spans="1:29" x14ac:dyDescent="0.3">
      <c r="A3054" s="4" t="s">
        <v>245</v>
      </c>
      <c r="B3054" s="18">
        <v>45778</v>
      </c>
      <c r="C3054" s="4" t="s">
        <v>282</v>
      </c>
      <c r="D3054" s="4">
        <v>5</v>
      </c>
      <c r="E3054" s="15">
        <v>644504.88</v>
      </c>
      <c r="F3054" s="19">
        <v>1.1409</v>
      </c>
      <c r="G3054" s="20">
        <v>0</v>
      </c>
      <c r="H3054" s="4">
        <v>83.6</v>
      </c>
      <c r="I3054" s="4">
        <v>5</v>
      </c>
      <c r="J3054" s="4">
        <v>0</v>
      </c>
      <c r="K3054" s="21">
        <v>0.90110000000000001</v>
      </c>
      <c r="L3054" s="21">
        <v>3.9699999999999999E-2</v>
      </c>
      <c r="M3054" s="4">
        <v>2</v>
      </c>
      <c r="N3054" s="4">
        <v>0</v>
      </c>
      <c r="O3054" s="4">
        <v>0</v>
      </c>
      <c r="P3054" s="4">
        <v>78.099999999999994</v>
      </c>
      <c r="Q3054" s="15">
        <v>3140.29</v>
      </c>
      <c r="R3054" s="15">
        <v>10500.91</v>
      </c>
      <c r="S3054" s="15">
        <v>7675.47</v>
      </c>
      <c r="T3054" s="15">
        <v>694098.63</v>
      </c>
      <c r="U3054" s="22">
        <f t="shared" si="235"/>
        <v>650470.6100000001</v>
      </c>
      <c r="V3054" s="23">
        <f t="shared" si="236"/>
        <v>6.2855649203629613E-2</v>
      </c>
      <c r="W3054" s="24">
        <f>Parametros!$B$4*H3054+Parametros!$B$5*K3054*100+Parametros!$B$6*P3054+Parametros!$B$7*(1-L3054)*100</f>
        <v>86.317499999999995</v>
      </c>
      <c r="X3054" s="16">
        <f>INDEX('Tasa Referencia'!$B$2:$B$37,MATCH(B3054,'Tasa Referencia'!$A$2:$A$37,0))</f>
        <v>8.1699999999999995E-2</v>
      </c>
      <c r="Y3054" s="16">
        <f>INDEX('Catalogo Proveedores'!$N$2:$N$101,MATCH(A3054,'Catalogo Proveedores'!$A$2:$A$101,0))</f>
        <v>3.6000000000000004E-2</v>
      </c>
      <c r="Z3054" s="14">
        <v>-5.7200000000000003E-3</v>
      </c>
      <c r="AA3054" s="16">
        <f t="shared" si="237"/>
        <v>0.11198</v>
      </c>
      <c r="AB3054" s="25">
        <f t="shared" si="238"/>
        <v>8.8844184054659436E-3</v>
      </c>
      <c r="AC3054" s="23">
        <f t="shared" si="239"/>
        <v>5.3971230798163669E-2</v>
      </c>
    </row>
    <row r="3055" spans="1:29" x14ac:dyDescent="0.3">
      <c r="A3055" s="4" t="s">
        <v>245</v>
      </c>
      <c r="B3055" s="18">
        <v>45809</v>
      </c>
      <c r="C3055" s="4" t="s">
        <v>282</v>
      </c>
      <c r="D3055" s="4">
        <v>6</v>
      </c>
      <c r="E3055" s="15">
        <v>703445.72</v>
      </c>
      <c r="F3055" s="19">
        <v>1.1409</v>
      </c>
      <c r="G3055" s="20">
        <v>0</v>
      </c>
      <c r="H3055" s="4">
        <v>81.3</v>
      </c>
      <c r="I3055" s="4">
        <v>4</v>
      </c>
      <c r="J3055" s="4">
        <v>1</v>
      </c>
      <c r="K3055" s="21">
        <v>0.87139999999999995</v>
      </c>
      <c r="L3055" s="21">
        <v>7.9100000000000004E-2</v>
      </c>
      <c r="M3055" s="4">
        <v>3</v>
      </c>
      <c r="N3055" s="4">
        <v>0</v>
      </c>
      <c r="O3055" s="4">
        <v>0</v>
      </c>
      <c r="P3055" s="4">
        <v>69.3</v>
      </c>
      <c r="Q3055" s="15">
        <v>5817.57</v>
      </c>
      <c r="R3055" s="15">
        <v>26855.89</v>
      </c>
      <c r="S3055" s="15">
        <v>18106.990000000002</v>
      </c>
      <c r="T3055" s="15">
        <v>768009.48</v>
      </c>
      <c r="U3055" s="22">
        <f t="shared" si="235"/>
        <v>718012.19</v>
      </c>
      <c r="V3055" s="23">
        <f t="shared" si="236"/>
        <v>6.5099834444751953E-2</v>
      </c>
      <c r="W3055" s="24">
        <f>Parametros!$B$4*H3055+Parametros!$B$5*K3055*100+Parametros!$B$6*P3055+Parametros!$B$7*(1-L3055)*100</f>
        <v>82.270499999999998</v>
      </c>
      <c r="X3055" s="16">
        <f>INDEX('Tasa Referencia'!$B$2:$B$37,MATCH(B3055,'Tasa Referencia'!$A$2:$A$37,0))</f>
        <v>8.1600000000000006E-2</v>
      </c>
      <c r="Y3055" s="16">
        <f>INDEX('Catalogo Proveedores'!$N$2:$N$101,MATCH(A3055,'Catalogo Proveedores'!$A$2:$A$101,0))</f>
        <v>3.6000000000000004E-2</v>
      </c>
      <c r="Z3055" s="14">
        <v>-1.14E-3</v>
      </c>
      <c r="AA3055" s="16">
        <f t="shared" si="237"/>
        <v>0.11646000000000001</v>
      </c>
      <c r="AB3055" s="25">
        <f t="shared" si="238"/>
        <v>9.2225148300408843E-3</v>
      </c>
      <c r="AC3055" s="23">
        <f t="shared" si="239"/>
        <v>5.5877319614711068E-2</v>
      </c>
    </row>
    <row r="3056" spans="1:29" x14ac:dyDescent="0.3">
      <c r="A3056" s="4" t="s">
        <v>245</v>
      </c>
      <c r="B3056" s="18">
        <v>45839</v>
      </c>
      <c r="C3056" s="4" t="s">
        <v>282</v>
      </c>
      <c r="D3056" s="4">
        <v>7</v>
      </c>
      <c r="E3056" s="15">
        <v>688638.57</v>
      </c>
      <c r="F3056" s="19">
        <v>1.1409</v>
      </c>
      <c r="G3056" s="20">
        <v>0</v>
      </c>
      <c r="H3056" s="4">
        <v>82.3</v>
      </c>
      <c r="I3056" s="4">
        <v>4</v>
      </c>
      <c r="J3056" s="4">
        <v>1</v>
      </c>
      <c r="K3056" s="21">
        <v>0.85270000000000001</v>
      </c>
      <c r="L3056" s="21">
        <v>8.8499999999999995E-2</v>
      </c>
      <c r="M3056" s="4">
        <v>1</v>
      </c>
      <c r="N3056" s="4">
        <v>0</v>
      </c>
      <c r="O3056" s="4">
        <v>0</v>
      </c>
      <c r="P3056" s="4">
        <v>74.400000000000006</v>
      </c>
      <c r="Q3056" s="15">
        <v>2925.66</v>
      </c>
      <c r="R3056" s="15">
        <v>28944.639999999999</v>
      </c>
      <c r="S3056" s="15">
        <v>19669.09</v>
      </c>
      <c r="T3056" s="15">
        <v>746165.44</v>
      </c>
      <c r="U3056" s="22">
        <f t="shared" si="235"/>
        <v>700839.78</v>
      </c>
      <c r="V3056" s="23">
        <f t="shared" si="236"/>
        <v>6.0744786035654398E-2</v>
      </c>
      <c r="W3056" s="24">
        <f>Parametros!$B$4*H3056+Parametros!$B$5*K3056*100+Parametros!$B$6*P3056+Parametros!$B$7*(1-L3056)*100</f>
        <v>82.938499999999991</v>
      </c>
      <c r="X3056" s="16">
        <f>INDEX('Tasa Referencia'!$B$2:$B$37,MATCH(B3056,'Tasa Referencia'!$A$2:$A$37,0))</f>
        <v>8.0699999999999994E-2</v>
      </c>
      <c r="Y3056" s="16">
        <f>INDEX('Catalogo Proveedores'!$N$2:$N$101,MATCH(A3056,'Catalogo Proveedores'!$A$2:$A$101,0))</f>
        <v>3.6000000000000004E-2</v>
      </c>
      <c r="Z3056" s="14">
        <v>-8.0999999999999996E-4</v>
      </c>
      <c r="AA3056" s="16">
        <f t="shared" si="237"/>
        <v>0.11588999999999999</v>
      </c>
      <c r="AB3056" s="25">
        <f t="shared" si="238"/>
        <v>9.1795672183463406E-3</v>
      </c>
      <c r="AC3056" s="23">
        <f t="shared" si="239"/>
        <v>5.1565218817308058E-2</v>
      </c>
    </row>
    <row r="3057" spans="1:29" x14ac:dyDescent="0.3">
      <c r="A3057" s="4" t="s">
        <v>245</v>
      </c>
      <c r="B3057" s="18">
        <v>45870</v>
      </c>
      <c r="C3057" s="4" t="s">
        <v>282</v>
      </c>
      <c r="D3057" s="4">
        <v>8</v>
      </c>
      <c r="E3057" s="15">
        <v>704774.24</v>
      </c>
      <c r="F3057" s="19">
        <v>1.1409</v>
      </c>
      <c r="G3057" s="20">
        <v>0</v>
      </c>
      <c r="H3057" s="4">
        <v>79.900000000000006</v>
      </c>
      <c r="I3057" s="4">
        <v>4</v>
      </c>
      <c r="J3057" s="4">
        <v>1</v>
      </c>
      <c r="K3057" s="21">
        <v>0.84909999999999997</v>
      </c>
      <c r="L3057" s="21">
        <v>9.9699999999999997E-2</v>
      </c>
      <c r="M3057" s="4">
        <v>4</v>
      </c>
      <c r="N3057" s="4">
        <v>0</v>
      </c>
      <c r="O3057" s="4">
        <v>0</v>
      </c>
      <c r="P3057" s="4">
        <v>76.099999999999994</v>
      </c>
      <c r="Q3057" s="15">
        <v>50308.78</v>
      </c>
      <c r="R3057" s="15">
        <v>46268.07</v>
      </c>
      <c r="S3057" s="15">
        <v>22487.360000000001</v>
      </c>
      <c r="T3057" s="15">
        <v>792583.99</v>
      </c>
      <c r="U3057" s="22">
        <f t="shared" si="235"/>
        <v>778863.73</v>
      </c>
      <c r="V3057" s="23">
        <f t="shared" si="236"/>
        <v>1.7310796298068056E-2</v>
      </c>
      <c r="W3057" s="24">
        <f>Parametros!$B$4*H3057+Parametros!$B$5*K3057*100+Parametros!$B$6*P3057+Parametros!$B$7*(1-L3057)*100</f>
        <v>82.162499999999994</v>
      </c>
      <c r="X3057" s="16">
        <f>INDEX('Tasa Referencia'!$B$2:$B$37,MATCH(B3057,'Tasa Referencia'!$A$2:$A$37,0))</f>
        <v>7.7399999999999997E-2</v>
      </c>
      <c r="Y3057" s="16">
        <f>INDEX('Catalogo Proveedores'!$N$2:$N$101,MATCH(A3057,'Catalogo Proveedores'!$A$2:$A$101,0))</f>
        <v>3.6000000000000004E-2</v>
      </c>
      <c r="Z3057" s="14">
        <v>-4.2100000000000002E-3</v>
      </c>
      <c r="AA3057" s="16">
        <f t="shared" si="237"/>
        <v>0.10919</v>
      </c>
      <c r="AB3057" s="25">
        <f t="shared" si="238"/>
        <v>8.6732313290367458E-3</v>
      </c>
      <c r="AC3057" s="23">
        <f t="shared" si="239"/>
        <v>8.6375649690313104E-3</v>
      </c>
    </row>
    <row r="3058" spans="1:29" x14ac:dyDescent="0.3">
      <c r="A3058" s="4" t="s">
        <v>245</v>
      </c>
      <c r="B3058" s="18">
        <v>45901</v>
      </c>
      <c r="C3058" s="4" t="s">
        <v>282</v>
      </c>
      <c r="D3058" s="4">
        <v>9</v>
      </c>
      <c r="E3058" s="15">
        <v>619334.48</v>
      </c>
      <c r="F3058" s="19">
        <v>1.1409</v>
      </c>
      <c r="G3058" s="20">
        <v>0</v>
      </c>
      <c r="H3058" s="4">
        <v>80.5</v>
      </c>
      <c r="I3058" s="4">
        <v>5</v>
      </c>
      <c r="J3058" s="4">
        <v>1</v>
      </c>
      <c r="K3058" s="21">
        <v>0.85389999999999999</v>
      </c>
      <c r="L3058" s="21">
        <v>4.9000000000000002E-2</v>
      </c>
      <c r="M3058" s="4">
        <v>1</v>
      </c>
      <c r="N3058" s="4">
        <v>1</v>
      </c>
      <c r="O3058" s="4">
        <v>105.9</v>
      </c>
      <c r="P3058" s="4">
        <v>70.099999999999994</v>
      </c>
      <c r="Q3058" s="15">
        <v>178419.37</v>
      </c>
      <c r="R3058" s="15">
        <v>17944.59</v>
      </c>
      <c r="S3058" s="15">
        <v>10336.870000000001</v>
      </c>
      <c r="T3058" s="15">
        <v>656233.66</v>
      </c>
      <c r="U3058" s="22">
        <f t="shared" si="235"/>
        <v>805361.57</v>
      </c>
      <c r="V3058" s="23">
        <f t="shared" si="236"/>
        <v>-0.22724818778725844</v>
      </c>
      <c r="W3058" s="24">
        <f>Parametros!$B$4*H3058+Parametros!$B$5*K3058*100+Parametros!$B$6*P3058+Parametros!$B$7*(1-L3058)*100</f>
        <v>82.076999999999998</v>
      </c>
      <c r="X3058" s="16">
        <f>INDEX('Tasa Referencia'!$B$2:$B$37,MATCH(B3058,'Tasa Referencia'!$A$2:$A$37,0))</f>
        <v>7.4899999999999994E-2</v>
      </c>
      <c r="Y3058" s="16">
        <f>INDEX('Catalogo Proveedores'!$N$2:$N$101,MATCH(A3058,'Catalogo Proveedores'!$A$2:$A$101,0))</f>
        <v>3.6000000000000004E-2</v>
      </c>
      <c r="Z3058" s="14">
        <v>1.8500000000000001E-3</v>
      </c>
      <c r="AA3058" s="16">
        <f t="shared" si="237"/>
        <v>0.11275</v>
      </c>
      <c r="AB3058" s="25">
        <f t="shared" si="238"/>
        <v>8.942617485775628E-3</v>
      </c>
      <c r="AC3058" s="23">
        <f t="shared" si="239"/>
        <v>-0.23619080527303407</v>
      </c>
    </row>
    <row r="3059" spans="1:29" x14ac:dyDescent="0.3">
      <c r="A3059" s="4" t="s">
        <v>245</v>
      </c>
      <c r="B3059" s="18">
        <v>45931</v>
      </c>
      <c r="C3059" s="4" t="s">
        <v>282</v>
      </c>
      <c r="D3059" s="4">
        <v>10</v>
      </c>
      <c r="E3059" s="15">
        <v>626394.86</v>
      </c>
      <c r="F3059" s="19">
        <v>1.1409</v>
      </c>
      <c r="G3059" s="20">
        <v>0</v>
      </c>
      <c r="H3059" s="4">
        <v>83.4</v>
      </c>
      <c r="I3059" s="4">
        <v>5</v>
      </c>
      <c r="J3059" s="4">
        <v>1</v>
      </c>
      <c r="K3059" s="21">
        <v>0.82089999999999996</v>
      </c>
      <c r="L3059" s="21">
        <v>7.4200000000000002E-2</v>
      </c>
      <c r="M3059" s="4">
        <v>0</v>
      </c>
      <c r="N3059" s="4">
        <v>0</v>
      </c>
      <c r="O3059" s="4">
        <v>0</v>
      </c>
      <c r="P3059" s="4">
        <v>77.400000000000006</v>
      </c>
      <c r="Q3059" s="15">
        <v>0</v>
      </c>
      <c r="R3059" s="15">
        <v>24088.32</v>
      </c>
      <c r="S3059" s="15">
        <v>15187.71</v>
      </c>
      <c r="T3059" s="15">
        <v>679497.59</v>
      </c>
      <c r="U3059" s="22">
        <f t="shared" si="235"/>
        <v>635295.47</v>
      </c>
      <c r="V3059" s="23">
        <f t="shared" si="236"/>
        <v>6.5051179946053958E-2</v>
      </c>
      <c r="W3059" s="24">
        <f>Parametros!$B$4*H3059+Parametros!$B$5*K3059*100+Parametros!$B$6*P3059+Parametros!$B$7*(1-L3059)*100</f>
        <v>83.183999999999997</v>
      </c>
      <c r="X3059" s="16">
        <f>INDEX('Tasa Referencia'!$B$2:$B$37,MATCH(B3059,'Tasa Referencia'!$A$2:$A$37,0))</f>
        <v>7.4300000000000005E-2</v>
      </c>
      <c r="Y3059" s="16">
        <f>INDEX('Catalogo Proveedores'!$N$2:$N$101,MATCH(A3059,'Catalogo Proveedores'!$A$2:$A$101,0))</f>
        <v>3.6000000000000004E-2</v>
      </c>
      <c r="Z3059" s="14">
        <v>5.8900000000000003E-3</v>
      </c>
      <c r="AA3059" s="16">
        <f t="shared" si="237"/>
        <v>0.11619000000000002</v>
      </c>
      <c r="AB3059" s="25">
        <f t="shared" si="238"/>
        <v>9.2021737305794105E-3</v>
      </c>
      <c r="AC3059" s="23">
        <f t="shared" si="239"/>
        <v>5.5849006215474548E-2</v>
      </c>
    </row>
    <row r="3060" spans="1:29" x14ac:dyDescent="0.3">
      <c r="A3060" s="4" t="s">
        <v>245</v>
      </c>
      <c r="B3060" s="18">
        <v>45962</v>
      </c>
      <c r="C3060" s="4" t="s">
        <v>282</v>
      </c>
      <c r="D3060" s="4">
        <v>11</v>
      </c>
      <c r="E3060" s="15">
        <v>536118.82999999996</v>
      </c>
      <c r="F3060" s="19">
        <v>1.1409</v>
      </c>
      <c r="G3060" s="20">
        <v>0</v>
      </c>
      <c r="H3060" s="4">
        <v>82.3</v>
      </c>
      <c r="I3060" s="4">
        <v>4</v>
      </c>
      <c r="J3060" s="4">
        <v>1</v>
      </c>
      <c r="K3060" s="21">
        <v>0.86109999999999998</v>
      </c>
      <c r="L3060" s="21">
        <v>8.2100000000000006E-2</v>
      </c>
      <c r="M3060" s="4">
        <v>0</v>
      </c>
      <c r="N3060" s="4">
        <v>0</v>
      </c>
      <c r="O3060" s="4">
        <v>0</v>
      </c>
      <c r="P3060" s="4">
        <v>69.400000000000006</v>
      </c>
      <c r="Q3060" s="15">
        <v>0</v>
      </c>
      <c r="R3060" s="15">
        <v>29583.4</v>
      </c>
      <c r="S3060" s="15">
        <v>14269.14</v>
      </c>
      <c r="T3060" s="15">
        <v>573802.06000000006</v>
      </c>
      <c r="U3060" s="22">
        <f t="shared" si="235"/>
        <v>551433.09</v>
      </c>
      <c r="V3060" s="23">
        <f t="shared" si="236"/>
        <v>3.8983774300148183E-2</v>
      </c>
      <c r="W3060" s="24">
        <f>Parametros!$B$4*H3060+Parametros!$B$5*K3060*100+Parametros!$B$6*P3060+Parametros!$B$7*(1-L3060)*100</f>
        <v>82.286500000000004</v>
      </c>
      <c r="X3060" s="16">
        <f>INDEX('Tasa Referencia'!$B$2:$B$37,MATCH(B3060,'Tasa Referencia'!$A$2:$A$37,0))</f>
        <v>7.2800000000000004E-2</v>
      </c>
      <c r="Y3060" s="16">
        <f>INDEX('Catalogo Proveedores'!$N$2:$N$101,MATCH(A3060,'Catalogo Proveedores'!$A$2:$A$101,0))</f>
        <v>3.6000000000000004E-2</v>
      </c>
      <c r="Z3060" s="14">
        <v>1.82E-3</v>
      </c>
      <c r="AA3060" s="16">
        <f t="shared" si="237"/>
        <v>0.11062000000000001</v>
      </c>
      <c r="AB3060" s="25">
        <f t="shared" si="238"/>
        <v>8.7815349192856829E-3</v>
      </c>
      <c r="AC3060" s="23">
        <f t="shared" si="239"/>
        <v>3.02022393808625E-2</v>
      </c>
    </row>
    <row r="3061" spans="1:29" x14ac:dyDescent="0.3">
      <c r="A3061" s="4" t="s">
        <v>245</v>
      </c>
      <c r="B3061" s="18">
        <v>45992</v>
      </c>
      <c r="C3061" s="4" t="s">
        <v>282</v>
      </c>
      <c r="D3061" s="4">
        <v>12</v>
      </c>
      <c r="E3061" s="15">
        <v>559331.57999999996</v>
      </c>
      <c r="F3061" s="19">
        <v>1.173</v>
      </c>
      <c r="G3061" s="20">
        <v>2.8199999999999999E-2</v>
      </c>
      <c r="H3061" s="4">
        <v>80.8</v>
      </c>
      <c r="I3061" s="4">
        <v>5</v>
      </c>
      <c r="J3061" s="4">
        <v>1</v>
      </c>
      <c r="K3061" s="21">
        <v>0.87529999999999997</v>
      </c>
      <c r="L3061" s="21">
        <v>8.6699999999999999E-2</v>
      </c>
      <c r="M3061" s="4">
        <v>1</v>
      </c>
      <c r="N3061" s="4">
        <v>0</v>
      </c>
      <c r="O3061" s="4">
        <v>0</v>
      </c>
      <c r="P3061" s="4">
        <v>78.2</v>
      </c>
      <c r="Q3061" s="15">
        <v>1309.45</v>
      </c>
      <c r="R3061" s="15">
        <v>18713.05</v>
      </c>
      <c r="S3061" s="15">
        <v>15674.63</v>
      </c>
      <c r="T3061" s="15">
        <v>601860.56000000006</v>
      </c>
      <c r="U3061" s="22">
        <f t="shared" si="235"/>
        <v>563679.44999999995</v>
      </c>
      <c r="V3061" s="23">
        <f t="shared" si="236"/>
        <v>6.3438464882962425E-2</v>
      </c>
      <c r="W3061" s="24">
        <f>Parametros!$B$4*H3061+Parametros!$B$5*K3061*100+Parametros!$B$6*P3061+Parametros!$B$7*(1-L3061)*100</f>
        <v>83.878500000000003</v>
      </c>
      <c r="X3061" s="16">
        <f>INDEX('Tasa Referencia'!$B$2:$B$37,MATCH(B3061,'Tasa Referencia'!$A$2:$A$37,0))</f>
        <v>6.9599999999999995E-2</v>
      </c>
      <c r="Y3061" s="16">
        <f>INDEX('Catalogo Proveedores'!$N$2:$N$101,MATCH(A3061,'Catalogo Proveedores'!$A$2:$A$101,0))</f>
        <v>3.6000000000000004E-2</v>
      </c>
      <c r="Z3061" s="14">
        <v>3.5200000000000001E-3</v>
      </c>
      <c r="AA3061" s="16">
        <f t="shared" si="237"/>
        <v>0.10911999999999999</v>
      </c>
      <c r="AB3061" s="25">
        <f t="shared" si="238"/>
        <v>8.6679264692901548E-3</v>
      </c>
      <c r="AC3061" s="23">
        <f t="shared" si="239"/>
        <v>5.4770538413672271E-2</v>
      </c>
    </row>
    <row r="3062" spans="1:29" x14ac:dyDescent="0.3">
      <c r="A3062" s="4" t="s">
        <v>247</v>
      </c>
      <c r="B3062" s="18">
        <v>44927</v>
      </c>
      <c r="C3062" s="4" t="s">
        <v>279</v>
      </c>
      <c r="D3062" s="4">
        <v>1</v>
      </c>
      <c r="E3062" s="15">
        <v>406448.97</v>
      </c>
      <c r="F3062" s="19">
        <v>1</v>
      </c>
      <c r="G3062" s="20">
        <v>0</v>
      </c>
      <c r="H3062" s="4">
        <v>78.099999999999994</v>
      </c>
      <c r="I3062" s="4">
        <v>4</v>
      </c>
      <c r="J3062" s="4">
        <v>0</v>
      </c>
      <c r="K3062" s="21">
        <v>0.92369999999999997</v>
      </c>
      <c r="L3062" s="21">
        <v>5.0200000000000002E-2</v>
      </c>
      <c r="M3062" s="4">
        <v>0</v>
      </c>
      <c r="N3062" s="4">
        <v>0</v>
      </c>
      <c r="O3062" s="4">
        <v>0</v>
      </c>
      <c r="P3062" s="4">
        <v>95</v>
      </c>
      <c r="Q3062" s="15">
        <v>0</v>
      </c>
      <c r="R3062" s="15">
        <v>8147.69</v>
      </c>
      <c r="S3062" s="15">
        <v>6121.05</v>
      </c>
      <c r="T3062" s="15">
        <v>425050.76</v>
      </c>
      <c r="U3062" s="22">
        <f t="shared" si="235"/>
        <v>408475.61</v>
      </c>
      <c r="V3062" s="23">
        <f t="shared" si="236"/>
        <v>3.8995695478817691E-2</v>
      </c>
      <c r="W3062" s="24">
        <f>Parametros!$B$4*H3062+Parametros!$B$5*K3062*100+Parametros!$B$6*P3062+Parametros!$B$7*(1-L3062)*100</f>
        <v>88.292999999999992</v>
      </c>
      <c r="X3062" s="16">
        <f>INDEX('Tasa Referencia'!$B$2:$B$37,MATCH(B3062,'Tasa Referencia'!$A$2:$A$37,0))</f>
        <v>0.1125</v>
      </c>
      <c r="Y3062" s="16">
        <f>INDEX('Catalogo Proveedores'!$N$2:$N$101,MATCH(A3062,'Catalogo Proveedores'!$A$2:$A$101,0))</f>
        <v>4.3200000000000002E-2</v>
      </c>
      <c r="Z3062" s="14">
        <v>1.6900000000000001E-3</v>
      </c>
      <c r="AA3062" s="16">
        <f t="shared" si="237"/>
        <v>0.15739</v>
      </c>
      <c r="AB3062" s="25">
        <f t="shared" si="238"/>
        <v>1.2255108408718574E-2</v>
      </c>
      <c r="AC3062" s="23">
        <f t="shared" si="239"/>
        <v>2.6740587070099117E-2</v>
      </c>
    </row>
    <row r="3063" spans="1:29" x14ac:dyDescent="0.3">
      <c r="A3063" s="4" t="s">
        <v>247</v>
      </c>
      <c r="B3063" s="18">
        <v>44958</v>
      </c>
      <c r="C3063" s="4" t="s">
        <v>279</v>
      </c>
      <c r="D3063" s="4">
        <v>2</v>
      </c>
      <c r="E3063" s="15">
        <v>394579.14</v>
      </c>
      <c r="F3063" s="19">
        <v>1</v>
      </c>
      <c r="G3063" s="20">
        <v>0</v>
      </c>
      <c r="H3063" s="4">
        <v>75.900000000000006</v>
      </c>
      <c r="I3063" s="4">
        <v>4</v>
      </c>
      <c r="J3063" s="4">
        <v>0</v>
      </c>
      <c r="K3063" s="21">
        <v>0.95740000000000003</v>
      </c>
      <c r="L3063" s="21">
        <v>0.1225</v>
      </c>
      <c r="M3063" s="4">
        <v>2</v>
      </c>
      <c r="N3063" s="4">
        <v>0</v>
      </c>
      <c r="O3063" s="4">
        <v>0</v>
      </c>
      <c r="P3063" s="4">
        <v>92.2</v>
      </c>
      <c r="Q3063" s="15">
        <v>17435.490000000002</v>
      </c>
      <c r="R3063" s="15">
        <v>17356.77</v>
      </c>
      <c r="S3063" s="15">
        <v>14496.21</v>
      </c>
      <c r="T3063" s="15">
        <v>413431.7</v>
      </c>
      <c r="U3063" s="22">
        <f t="shared" si="235"/>
        <v>414875.19</v>
      </c>
      <c r="V3063" s="23">
        <f t="shared" si="236"/>
        <v>-3.4914835993466167E-3</v>
      </c>
      <c r="W3063" s="24">
        <f>Parametros!$B$4*H3063+Parametros!$B$5*K3063*100+Parametros!$B$6*P3063+Parametros!$B$7*(1-L3063)*100</f>
        <v>86.889499999999998</v>
      </c>
      <c r="X3063" s="16">
        <f>INDEX('Tasa Referencia'!$B$2:$B$37,MATCH(B3063,'Tasa Referencia'!$A$2:$A$37,0))</f>
        <v>0.11409999999999999</v>
      </c>
      <c r="Y3063" s="16">
        <f>INDEX('Catalogo Proveedores'!$N$2:$N$101,MATCH(A3063,'Catalogo Proveedores'!$A$2:$A$101,0))</f>
        <v>4.3200000000000002E-2</v>
      </c>
      <c r="Z3063" s="14">
        <v>8.0999999999999996E-4</v>
      </c>
      <c r="AA3063" s="16">
        <f t="shared" si="237"/>
        <v>0.15811</v>
      </c>
      <c r="AB3063" s="25">
        <f t="shared" si="238"/>
        <v>1.2307569546514019E-2</v>
      </c>
      <c r="AC3063" s="23">
        <f t="shared" si="239"/>
        <v>-1.5799053145860636E-2</v>
      </c>
    </row>
    <row r="3064" spans="1:29" x14ac:dyDescent="0.3">
      <c r="A3064" s="4" t="s">
        <v>247</v>
      </c>
      <c r="B3064" s="18">
        <v>44986</v>
      </c>
      <c r="C3064" s="4" t="s">
        <v>279</v>
      </c>
      <c r="D3064" s="4">
        <v>3</v>
      </c>
      <c r="E3064" s="15">
        <v>428501.76000000001</v>
      </c>
      <c r="F3064" s="19">
        <v>1</v>
      </c>
      <c r="G3064" s="20">
        <v>0</v>
      </c>
      <c r="H3064" s="4">
        <v>73.5</v>
      </c>
      <c r="I3064" s="4">
        <v>4</v>
      </c>
      <c r="J3064" s="4">
        <v>1</v>
      </c>
      <c r="K3064" s="21">
        <v>0.80210000000000004</v>
      </c>
      <c r="L3064" s="21">
        <v>0.1477</v>
      </c>
      <c r="M3064" s="4">
        <v>1</v>
      </c>
      <c r="N3064" s="4">
        <v>0</v>
      </c>
      <c r="O3064" s="4">
        <v>0</v>
      </c>
      <c r="P3064" s="4">
        <v>99.2</v>
      </c>
      <c r="Q3064" s="15">
        <v>14131.02</v>
      </c>
      <c r="R3064" s="15">
        <v>33318.6</v>
      </c>
      <c r="S3064" s="15">
        <v>19841.63</v>
      </c>
      <c r="T3064" s="15">
        <v>428997.51</v>
      </c>
      <c r="U3064" s="22">
        <f t="shared" si="235"/>
        <v>456109.75</v>
      </c>
      <c r="V3064" s="23">
        <f t="shared" si="236"/>
        <v>-6.3199061458421968E-2</v>
      </c>
      <c r="W3064" s="24">
        <f>Parametros!$B$4*H3064+Parametros!$B$5*K3064*100+Parametros!$B$6*P3064+Parametros!$B$7*(1-L3064)*100</f>
        <v>82.412499999999994</v>
      </c>
      <c r="X3064" s="16">
        <f>INDEX('Tasa Referencia'!$B$2:$B$37,MATCH(B3064,'Tasa Referencia'!$A$2:$A$37,0))</f>
        <v>0.114</v>
      </c>
      <c r="Y3064" s="16">
        <f>INDEX('Catalogo Proveedores'!$N$2:$N$101,MATCH(A3064,'Catalogo Proveedores'!$A$2:$A$101,0))</f>
        <v>4.3200000000000002E-2</v>
      </c>
      <c r="Z3064" s="14">
        <v>-1.91E-3</v>
      </c>
      <c r="AA3064" s="16">
        <f t="shared" si="237"/>
        <v>0.15529000000000001</v>
      </c>
      <c r="AB3064" s="25">
        <f t="shared" si="238"/>
        <v>1.2101925703951633E-2</v>
      </c>
      <c r="AC3064" s="23">
        <f t="shared" si="239"/>
        <v>-7.53009871623736E-2</v>
      </c>
    </row>
    <row r="3065" spans="1:29" x14ac:dyDescent="0.3">
      <c r="A3065" s="4" t="s">
        <v>247</v>
      </c>
      <c r="B3065" s="18">
        <v>45017</v>
      </c>
      <c r="C3065" s="4" t="s">
        <v>279</v>
      </c>
      <c r="D3065" s="4">
        <v>4</v>
      </c>
      <c r="E3065" s="15">
        <v>446714.38</v>
      </c>
      <c r="F3065" s="19">
        <v>1</v>
      </c>
      <c r="G3065" s="20">
        <v>0</v>
      </c>
      <c r="H3065" s="4">
        <v>74</v>
      </c>
      <c r="I3065" s="4">
        <v>5</v>
      </c>
      <c r="J3065" s="4">
        <v>0</v>
      </c>
      <c r="K3065" s="21">
        <v>0.95689999999999997</v>
      </c>
      <c r="L3065" s="21">
        <v>0.1192</v>
      </c>
      <c r="M3065" s="4">
        <v>0</v>
      </c>
      <c r="N3065" s="4">
        <v>0</v>
      </c>
      <c r="O3065" s="4">
        <v>0</v>
      </c>
      <c r="P3065" s="4">
        <v>99.2</v>
      </c>
      <c r="Q3065" s="15">
        <v>0</v>
      </c>
      <c r="R3065" s="15">
        <v>20485.330000000002</v>
      </c>
      <c r="S3065" s="15">
        <v>15980.11</v>
      </c>
      <c r="T3065" s="15">
        <v>494634.11</v>
      </c>
      <c r="U3065" s="22">
        <f t="shared" si="235"/>
        <v>451219.60000000003</v>
      </c>
      <c r="V3065" s="23">
        <f t="shared" si="236"/>
        <v>8.7770958618280395E-2</v>
      </c>
      <c r="W3065" s="24">
        <f>Parametros!$B$4*H3065+Parametros!$B$5*K3065*100+Parametros!$B$6*P3065+Parametros!$B$7*(1-L3065)*100</f>
        <v>87.659000000000006</v>
      </c>
      <c r="X3065" s="16">
        <f>INDEX('Tasa Referencia'!$B$2:$B$37,MATCH(B3065,'Tasa Referencia'!$A$2:$A$37,0))</f>
        <v>0.1119</v>
      </c>
      <c r="Y3065" s="16">
        <f>INDEX('Catalogo Proveedores'!$N$2:$N$101,MATCH(A3065,'Catalogo Proveedores'!$A$2:$A$101,0))</f>
        <v>4.3200000000000002E-2</v>
      </c>
      <c r="Z3065" s="14">
        <v>1.6900000000000001E-3</v>
      </c>
      <c r="AA3065" s="16">
        <f t="shared" si="237"/>
        <v>0.15679000000000001</v>
      </c>
      <c r="AB3065" s="25">
        <f t="shared" si="238"/>
        <v>1.2211367936469486E-2</v>
      </c>
      <c r="AC3065" s="23">
        <f t="shared" si="239"/>
        <v>7.5559590681810909E-2</v>
      </c>
    </row>
    <row r="3066" spans="1:29" x14ac:dyDescent="0.3">
      <c r="A3066" s="4" t="s">
        <v>247</v>
      </c>
      <c r="B3066" s="18">
        <v>45047</v>
      </c>
      <c r="C3066" s="4" t="s">
        <v>279</v>
      </c>
      <c r="D3066" s="4">
        <v>5</v>
      </c>
      <c r="E3066" s="15">
        <v>453606.97</v>
      </c>
      <c r="F3066" s="19">
        <v>1</v>
      </c>
      <c r="G3066" s="20">
        <v>0</v>
      </c>
      <c r="H3066" s="4">
        <v>75.900000000000006</v>
      </c>
      <c r="I3066" s="4">
        <v>4</v>
      </c>
      <c r="J3066" s="4">
        <v>1</v>
      </c>
      <c r="K3066" s="21">
        <v>0.86799999999999999</v>
      </c>
      <c r="L3066" s="21">
        <v>5.6500000000000002E-2</v>
      </c>
      <c r="M3066" s="4">
        <v>2</v>
      </c>
      <c r="N3066" s="4">
        <v>0</v>
      </c>
      <c r="O3066" s="4">
        <v>0</v>
      </c>
      <c r="P3066" s="4">
        <v>94.7</v>
      </c>
      <c r="Q3066" s="15">
        <v>24764.45</v>
      </c>
      <c r="R3066" s="15">
        <v>13867.4</v>
      </c>
      <c r="S3066" s="15">
        <v>8594.16</v>
      </c>
      <c r="T3066" s="15">
        <v>469686.32</v>
      </c>
      <c r="U3066" s="22">
        <f t="shared" si="235"/>
        <v>483644.66000000003</v>
      </c>
      <c r="V3066" s="23">
        <f t="shared" si="236"/>
        <v>-2.97184299512918E-2</v>
      </c>
      <c r="W3066" s="24">
        <f>Parametros!$B$4*H3066+Parametros!$B$5*K3066*100+Parametros!$B$6*P3066+Parametros!$B$7*(1-L3066)*100</f>
        <v>85.697500000000005</v>
      </c>
      <c r="X3066" s="16">
        <f>INDEX('Tasa Referencia'!$B$2:$B$37,MATCH(B3066,'Tasa Referencia'!$A$2:$A$37,0))</f>
        <v>0.11210000000000001</v>
      </c>
      <c r="Y3066" s="16">
        <f>INDEX('Catalogo Proveedores'!$N$2:$N$101,MATCH(A3066,'Catalogo Proveedores'!$A$2:$A$101,0))</f>
        <v>4.3200000000000002E-2</v>
      </c>
      <c r="Z3066" s="14">
        <v>2.0200000000000001E-3</v>
      </c>
      <c r="AA3066" s="16">
        <f t="shared" si="237"/>
        <v>0.15731999999999999</v>
      </c>
      <c r="AB3066" s="25">
        <f t="shared" si="238"/>
        <v>1.2250006424809889E-2</v>
      </c>
      <c r="AC3066" s="23">
        <f t="shared" si="239"/>
        <v>-4.1968436376101689E-2</v>
      </c>
    </row>
    <row r="3067" spans="1:29" x14ac:dyDescent="0.3">
      <c r="A3067" s="4" t="s">
        <v>247</v>
      </c>
      <c r="B3067" s="18">
        <v>45078</v>
      </c>
      <c r="C3067" s="4" t="s">
        <v>279</v>
      </c>
      <c r="D3067" s="4">
        <v>6</v>
      </c>
      <c r="E3067" s="15">
        <v>443873.11</v>
      </c>
      <c r="F3067" s="19">
        <v>1</v>
      </c>
      <c r="G3067" s="20">
        <v>0</v>
      </c>
      <c r="H3067" s="4">
        <v>77.099999999999994</v>
      </c>
      <c r="I3067" s="4">
        <v>5</v>
      </c>
      <c r="J3067" s="4">
        <v>0</v>
      </c>
      <c r="K3067" s="21">
        <v>0.94230000000000003</v>
      </c>
      <c r="L3067" s="21">
        <v>0.06</v>
      </c>
      <c r="M3067" s="4">
        <v>0</v>
      </c>
      <c r="N3067" s="4">
        <v>0</v>
      </c>
      <c r="O3067" s="4">
        <v>0</v>
      </c>
      <c r="P3067" s="4">
        <v>99.7</v>
      </c>
      <c r="Q3067" s="15">
        <v>0</v>
      </c>
      <c r="R3067" s="15">
        <v>12289.28</v>
      </c>
      <c r="S3067" s="15">
        <v>7986.62</v>
      </c>
      <c r="T3067" s="15">
        <v>489175.52</v>
      </c>
      <c r="U3067" s="22">
        <f t="shared" si="235"/>
        <v>448175.77</v>
      </c>
      <c r="V3067" s="23">
        <f t="shared" si="236"/>
        <v>8.3813985622175041E-2</v>
      </c>
      <c r="W3067" s="24">
        <f>Parametros!$B$4*H3067+Parametros!$B$5*K3067*100+Parametros!$B$6*P3067+Parametros!$B$7*(1-L3067)*100</f>
        <v>89.293999999999983</v>
      </c>
      <c r="X3067" s="16">
        <f>INDEX('Tasa Referencia'!$B$2:$B$37,MATCH(B3067,'Tasa Referencia'!$A$2:$A$37,0))</f>
        <v>0.1119</v>
      </c>
      <c r="Y3067" s="16">
        <f>INDEX('Catalogo Proveedores'!$N$2:$N$101,MATCH(A3067,'Catalogo Proveedores'!$A$2:$A$101,0))</f>
        <v>4.3200000000000002E-2</v>
      </c>
      <c r="Z3067" s="14">
        <v>6.8000000000000005E-4</v>
      </c>
      <c r="AA3067" s="16">
        <f t="shared" si="237"/>
        <v>0.15578000000000003</v>
      </c>
      <c r="AB3067" s="25">
        <f t="shared" si="238"/>
        <v>1.2137691151234309E-2</v>
      </c>
      <c r="AC3067" s="23">
        <f t="shared" si="239"/>
        <v>7.1676294470940732E-2</v>
      </c>
    </row>
    <row r="3068" spans="1:29" x14ac:dyDescent="0.3">
      <c r="A3068" s="4" t="s">
        <v>247</v>
      </c>
      <c r="B3068" s="18">
        <v>45108</v>
      </c>
      <c r="C3068" s="4" t="s">
        <v>279</v>
      </c>
      <c r="D3068" s="4">
        <v>7</v>
      </c>
      <c r="E3068" s="15">
        <v>463274.74</v>
      </c>
      <c r="F3068" s="19">
        <v>1</v>
      </c>
      <c r="G3068" s="20">
        <v>0</v>
      </c>
      <c r="H3068" s="4">
        <v>74.900000000000006</v>
      </c>
      <c r="I3068" s="4">
        <v>4</v>
      </c>
      <c r="J3068" s="4">
        <v>1</v>
      </c>
      <c r="K3068" s="21">
        <v>0.82630000000000003</v>
      </c>
      <c r="L3068" s="21">
        <v>0.1434</v>
      </c>
      <c r="M3068" s="4">
        <v>3</v>
      </c>
      <c r="N3068" s="4">
        <v>0</v>
      </c>
      <c r="O3068" s="4">
        <v>0</v>
      </c>
      <c r="P3068" s="4">
        <v>95</v>
      </c>
      <c r="Q3068" s="15">
        <v>8277.31</v>
      </c>
      <c r="R3068" s="15">
        <v>45813.51</v>
      </c>
      <c r="S3068" s="15">
        <v>20852.490000000002</v>
      </c>
      <c r="T3068" s="15">
        <v>482145.94</v>
      </c>
      <c r="U3068" s="22">
        <f t="shared" si="235"/>
        <v>496513.07</v>
      </c>
      <c r="V3068" s="23">
        <f t="shared" si="236"/>
        <v>-2.9798301319305946E-2</v>
      </c>
      <c r="W3068" s="24">
        <f>Parametros!$B$4*H3068+Parametros!$B$5*K3068*100+Parametros!$B$6*P3068+Parametros!$B$7*(1-L3068)*100</f>
        <v>82.853000000000009</v>
      </c>
      <c r="X3068" s="16">
        <f>INDEX('Tasa Referencia'!$B$2:$B$37,MATCH(B3068,'Tasa Referencia'!$A$2:$A$37,0))</f>
        <v>0.1132</v>
      </c>
      <c r="Y3068" s="16">
        <f>INDEX('Catalogo Proveedores'!$N$2:$N$101,MATCH(A3068,'Catalogo Proveedores'!$A$2:$A$101,0))</f>
        <v>4.3200000000000002E-2</v>
      </c>
      <c r="Z3068" s="14">
        <v>-9.5E-4</v>
      </c>
      <c r="AA3068" s="16">
        <f t="shared" si="237"/>
        <v>0.15544999999999998</v>
      </c>
      <c r="AB3068" s="25">
        <f t="shared" si="238"/>
        <v>1.2113605746043143E-2</v>
      </c>
      <c r="AC3068" s="23">
        <f t="shared" si="239"/>
        <v>-4.1911907065349085E-2</v>
      </c>
    </row>
    <row r="3069" spans="1:29" x14ac:dyDescent="0.3">
      <c r="A3069" s="4" t="s">
        <v>247</v>
      </c>
      <c r="B3069" s="18">
        <v>45139</v>
      </c>
      <c r="C3069" s="4" t="s">
        <v>279</v>
      </c>
      <c r="D3069" s="4">
        <v>8</v>
      </c>
      <c r="E3069" s="15">
        <v>425259.24</v>
      </c>
      <c r="F3069" s="19">
        <v>1</v>
      </c>
      <c r="G3069" s="20">
        <v>0</v>
      </c>
      <c r="H3069" s="4">
        <v>70.7</v>
      </c>
      <c r="I3069" s="4">
        <v>5</v>
      </c>
      <c r="J3069" s="4">
        <v>0</v>
      </c>
      <c r="K3069" s="21">
        <v>0.93589999999999995</v>
      </c>
      <c r="L3069" s="21">
        <v>0.1166</v>
      </c>
      <c r="M3069" s="4">
        <v>0</v>
      </c>
      <c r="N3069" s="4">
        <v>0</v>
      </c>
      <c r="O3069" s="4">
        <v>0</v>
      </c>
      <c r="P3069" s="4">
        <v>89.8</v>
      </c>
      <c r="Q3069" s="15">
        <v>0</v>
      </c>
      <c r="R3069" s="15">
        <v>30621.38</v>
      </c>
      <c r="S3069" s="15">
        <v>14873.34</v>
      </c>
      <c r="T3069" s="15">
        <v>458002.4</v>
      </c>
      <c r="U3069" s="22">
        <f t="shared" si="235"/>
        <v>441007.27999999997</v>
      </c>
      <c r="V3069" s="23">
        <f t="shared" si="236"/>
        <v>3.7107054460850102E-2</v>
      </c>
      <c r="W3069" s="24">
        <f>Parametros!$B$4*H3069+Parametros!$B$5*K3069*100+Parametros!$B$6*P3069+Parametros!$B$7*(1-L3069)*100</f>
        <v>84.033000000000015</v>
      </c>
      <c r="X3069" s="16">
        <f>INDEX('Tasa Referencia'!$B$2:$B$37,MATCH(B3069,'Tasa Referencia'!$A$2:$A$37,0))</f>
        <v>0.1124</v>
      </c>
      <c r="Y3069" s="16">
        <f>INDEX('Catalogo Proveedores'!$N$2:$N$101,MATCH(A3069,'Catalogo Proveedores'!$A$2:$A$101,0))</f>
        <v>4.3200000000000002E-2</v>
      </c>
      <c r="Z3069" s="14">
        <v>-5.6299999999999996E-3</v>
      </c>
      <c r="AA3069" s="16">
        <f t="shared" si="237"/>
        <v>0.14997000000000002</v>
      </c>
      <c r="AB3069" s="25">
        <f t="shared" si="238"/>
        <v>1.1712717513301829E-2</v>
      </c>
      <c r="AC3069" s="23">
        <f t="shared" si="239"/>
        <v>2.5394336947548272E-2</v>
      </c>
    </row>
    <row r="3070" spans="1:29" x14ac:dyDescent="0.3">
      <c r="A3070" s="4" t="s">
        <v>247</v>
      </c>
      <c r="B3070" s="18">
        <v>45170</v>
      </c>
      <c r="C3070" s="4" t="s">
        <v>279</v>
      </c>
      <c r="D3070" s="4">
        <v>9</v>
      </c>
      <c r="E3070" s="15">
        <v>433422.61</v>
      </c>
      <c r="F3070" s="19">
        <v>1</v>
      </c>
      <c r="G3070" s="20">
        <v>0</v>
      </c>
      <c r="H3070" s="4">
        <v>72.900000000000006</v>
      </c>
      <c r="I3070" s="4">
        <v>4</v>
      </c>
      <c r="J3070" s="4">
        <v>1</v>
      </c>
      <c r="K3070" s="21">
        <v>0.86299999999999999</v>
      </c>
      <c r="L3070" s="21">
        <v>8.9899999999999994E-2</v>
      </c>
      <c r="M3070" s="4">
        <v>0</v>
      </c>
      <c r="N3070" s="4">
        <v>0</v>
      </c>
      <c r="O3070" s="4">
        <v>0</v>
      </c>
      <c r="P3070" s="4">
        <v>96.3</v>
      </c>
      <c r="Q3070" s="15">
        <v>0</v>
      </c>
      <c r="R3070" s="15">
        <v>14640.65</v>
      </c>
      <c r="S3070" s="15">
        <v>12556.35</v>
      </c>
      <c r="T3070" s="15">
        <v>457168.86</v>
      </c>
      <c r="U3070" s="22">
        <f t="shared" si="235"/>
        <v>435506.91000000003</v>
      </c>
      <c r="V3070" s="23">
        <f t="shared" si="236"/>
        <v>4.7382820430945265E-2</v>
      </c>
      <c r="W3070" s="24">
        <f>Parametros!$B$4*H3070+Parametros!$B$5*K3070*100+Parametros!$B$6*P3070+Parametros!$B$7*(1-L3070)*100</f>
        <v>84.316500000000005</v>
      </c>
      <c r="X3070" s="16">
        <f>INDEX('Tasa Referencia'!$B$2:$B$37,MATCH(B3070,'Tasa Referencia'!$A$2:$A$37,0))</f>
        <v>0.1134</v>
      </c>
      <c r="Y3070" s="16">
        <f>INDEX('Catalogo Proveedores'!$N$2:$N$101,MATCH(A3070,'Catalogo Proveedores'!$A$2:$A$101,0))</f>
        <v>4.3200000000000002E-2</v>
      </c>
      <c r="Z3070" s="14">
        <v>-2.5500000000000002E-3</v>
      </c>
      <c r="AA3070" s="16">
        <f t="shared" si="237"/>
        <v>0.15405000000000002</v>
      </c>
      <c r="AB3070" s="25">
        <f t="shared" si="238"/>
        <v>1.2011355068052287E-2</v>
      </c>
      <c r="AC3070" s="23">
        <f t="shared" si="239"/>
        <v>3.5371465362892977E-2</v>
      </c>
    </row>
    <row r="3071" spans="1:29" x14ac:dyDescent="0.3">
      <c r="A3071" s="4" t="s">
        <v>247</v>
      </c>
      <c r="B3071" s="18">
        <v>45200</v>
      </c>
      <c r="C3071" s="4" t="s">
        <v>279</v>
      </c>
      <c r="D3071" s="4">
        <v>10</v>
      </c>
      <c r="E3071" s="15">
        <v>415435.53</v>
      </c>
      <c r="F3071" s="19">
        <v>1.0466</v>
      </c>
      <c r="G3071" s="20">
        <v>4.6600000000000003E-2</v>
      </c>
      <c r="H3071" s="4">
        <v>74.7</v>
      </c>
      <c r="I3071" s="4">
        <v>4</v>
      </c>
      <c r="J3071" s="4">
        <v>1</v>
      </c>
      <c r="K3071" s="21">
        <v>0.86970000000000003</v>
      </c>
      <c r="L3071" s="21">
        <v>0.14050000000000001</v>
      </c>
      <c r="M3071" s="4">
        <v>0</v>
      </c>
      <c r="N3071" s="4">
        <v>1</v>
      </c>
      <c r="O3071" s="4">
        <v>4</v>
      </c>
      <c r="P3071" s="4">
        <v>100</v>
      </c>
      <c r="Q3071" s="15">
        <v>4698.95</v>
      </c>
      <c r="R3071" s="15">
        <v>27386.560000000001</v>
      </c>
      <c r="S3071" s="15">
        <v>18337.64</v>
      </c>
      <c r="T3071" s="15">
        <v>430275.26</v>
      </c>
      <c r="U3071" s="22">
        <f t="shared" si="235"/>
        <v>429183.4</v>
      </c>
      <c r="V3071" s="23">
        <f t="shared" si="236"/>
        <v>2.537584893911832E-3</v>
      </c>
      <c r="W3071" s="24">
        <f>Parametros!$B$4*H3071+Parametros!$B$5*K3071*100+Parametros!$B$6*P3071+Parametros!$B$7*(1-L3071)*100</f>
        <v>85.128499999999988</v>
      </c>
      <c r="X3071" s="16">
        <f>INDEX('Tasa Referencia'!$B$2:$B$37,MATCH(B3071,'Tasa Referencia'!$A$2:$A$37,0))</f>
        <v>0.1103</v>
      </c>
      <c r="Y3071" s="16">
        <f>INDEX('Catalogo Proveedores'!$N$2:$N$101,MATCH(A3071,'Catalogo Proveedores'!$A$2:$A$101,0))</f>
        <v>4.3200000000000002E-2</v>
      </c>
      <c r="Z3071" s="14">
        <v>-1.5E-3</v>
      </c>
      <c r="AA3071" s="16">
        <f t="shared" si="237"/>
        <v>0.152</v>
      </c>
      <c r="AB3071" s="25">
        <f t="shared" si="238"/>
        <v>1.1861425524549274E-2</v>
      </c>
      <c r="AC3071" s="23">
        <f t="shared" si="239"/>
        <v>-9.3238406306374415E-3</v>
      </c>
    </row>
    <row r="3072" spans="1:29" x14ac:dyDescent="0.3">
      <c r="A3072" s="4" t="s">
        <v>247</v>
      </c>
      <c r="B3072" s="18">
        <v>45231</v>
      </c>
      <c r="C3072" s="4" t="s">
        <v>279</v>
      </c>
      <c r="D3072" s="4">
        <v>11</v>
      </c>
      <c r="E3072" s="15">
        <v>435699.78</v>
      </c>
      <c r="F3072" s="19">
        <v>1.0920000000000001</v>
      </c>
      <c r="G3072" s="20">
        <v>4.3400000000000001E-2</v>
      </c>
      <c r="H3072" s="4">
        <v>75.099999999999994</v>
      </c>
      <c r="I3072" s="4">
        <v>4</v>
      </c>
      <c r="J3072" s="4">
        <v>0</v>
      </c>
      <c r="K3072" s="21">
        <v>0.92279999999999995</v>
      </c>
      <c r="L3072" s="21">
        <v>5.0900000000000001E-2</v>
      </c>
      <c r="M3072" s="4">
        <v>1</v>
      </c>
      <c r="N3072" s="4">
        <v>0</v>
      </c>
      <c r="O3072" s="4">
        <v>0</v>
      </c>
      <c r="P3072" s="4">
        <v>100</v>
      </c>
      <c r="Q3072" s="15">
        <v>1072.31</v>
      </c>
      <c r="R3072" s="15">
        <v>14454.9</v>
      </c>
      <c r="S3072" s="15">
        <v>6648.22</v>
      </c>
      <c r="T3072" s="15">
        <v>456503.49</v>
      </c>
      <c r="U3072" s="22">
        <f t="shared" si="235"/>
        <v>444578.77000000008</v>
      </c>
      <c r="V3072" s="23">
        <f t="shared" si="236"/>
        <v>2.6121859440767725E-2</v>
      </c>
      <c r="W3072" s="24">
        <f>Parametros!$B$4*H3072+Parametros!$B$5*K3072*100+Parametros!$B$6*P3072+Parametros!$B$7*(1-L3072)*100</f>
        <v>88.205500000000001</v>
      </c>
      <c r="X3072" s="16">
        <f>INDEX('Tasa Referencia'!$B$2:$B$37,MATCH(B3072,'Tasa Referencia'!$A$2:$A$37,0))</f>
        <v>0.1144</v>
      </c>
      <c r="Y3072" s="16">
        <f>INDEX('Catalogo Proveedores'!$N$2:$N$101,MATCH(A3072,'Catalogo Proveedores'!$A$2:$A$101,0))</f>
        <v>4.3200000000000002E-2</v>
      </c>
      <c r="Z3072" s="14">
        <v>2.3400000000000001E-3</v>
      </c>
      <c r="AA3072" s="16">
        <f t="shared" si="237"/>
        <v>0.15994000000000003</v>
      </c>
      <c r="AB3072" s="25">
        <f t="shared" si="238"/>
        <v>1.2440773828590102E-2</v>
      </c>
      <c r="AC3072" s="23">
        <f t="shared" si="239"/>
        <v>1.3681085612177624E-2</v>
      </c>
    </row>
    <row r="3073" spans="1:29" x14ac:dyDescent="0.3">
      <c r="A3073" s="4" t="s">
        <v>247</v>
      </c>
      <c r="B3073" s="18">
        <v>45261</v>
      </c>
      <c r="C3073" s="4" t="s">
        <v>279</v>
      </c>
      <c r="D3073" s="4">
        <v>12</v>
      </c>
      <c r="E3073" s="15">
        <v>427284.96</v>
      </c>
      <c r="F3073" s="19">
        <v>1.0920000000000001</v>
      </c>
      <c r="G3073" s="20">
        <v>0</v>
      </c>
      <c r="H3073" s="4">
        <v>76.5</v>
      </c>
      <c r="I3073" s="4">
        <v>4</v>
      </c>
      <c r="J3073" s="4">
        <v>0</v>
      </c>
      <c r="K3073" s="21">
        <v>0.93310000000000004</v>
      </c>
      <c r="L3073" s="21">
        <v>8.7400000000000005E-2</v>
      </c>
      <c r="M3073" s="4">
        <v>1</v>
      </c>
      <c r="N3073" s="4">
        <v>1</v>
      </c>
      <c r="O3073" s="4">
        <v>3</v>
      </c>
      <c r="P3073" s="4">
        <v>94.7</v>
      </c>
      <c r="Q3073" s="15">
        <v>7075.24</v>
      </c>
      <c r="R3073" s="15">
        <v>17593.580000000002</v>
      </c>
      <c r="S3073" s="15">
        <v>11207.13</v>
      </c>
      <c r="T3073" s="15">
        <v>443664.41</v>
      </c>
      <c r="U3073" s="22">
        <f t="shared" si="235"/>
        <v>440746.65</v>
      </c>
      <c r="V3073" s="23">
        <f t="shared" si="236"/>
        <v>6.5765022711647102E-3</v>
      </c>
      <c r="W3073" s="24">
        <f>Parametros!$B$4*H3073+Parametros!$B$5*K3073*100+Parametros!$B$6*P3073+Parametros!$B$7*(1-L3073)*100</f>
        <v>87.396999999999991</v>
      </c>
      <c r="X3073" s="16">
        <f>INDEX('Tasa Referencia'!$B$2:$B$37,MATCH(B3073,'Tasa Referencia'!$A$2:$A$37,0))</f>
        <v>0.1124</v>
      </c>
      <c r="Y3073" s="16">
        <f>INDEX('Catalogo Proveedores'!$N$2:$N$101,MATCH(A3073,'Catalogo Proveedores'!$A$2:$A$101,0))</f>
        <v>4.3200000000000002E-2</v>
      </c>
      <c r="Z3073" s="14">
        <v>7.6999999999999996E-4</v>
      </c>
      <c r="AA3073" s="16">
        <f t="shared" si="237"/>
        <v>0.15637000000000001</v>
      </c>
      <c r="AB3073" s="25">
        <f t="shared" si="238"/>
        <v>1.2180737230226057E-2</v>
      </c>
      <c r="AC3073" s="23">
        <f t="shared" si="239"/>
        <v>-5.6042349590613473E-3</v>
      </c>
    </row>
    <row r="3074" spans="1:29" x14ac:dyDescent="0.3">
      <c r="A3074" s="4" t="s">
        <v>247</v>
      </c>
      <c r="B3074" s="18">
        <v>45292</v>
      </c>
      <c r="C3074" s="4" t="s">
        <v>281</v>
      </c>
      <c r="D3074" s="4">
        <v>1</v>
      </c>
      <c r="E3074" s="15">
        <v>438483.34</v>
      </c>
      <c r="F3074" s="19">
        <v>1.0920000000000001</v>
      </c>
      <c r="G3074" s="20">
        <v>0</v>
      </c>
      <c r="H3074" s="4">
        <v>80.5</v>
      </c>
      <c r="I3074" s="4">
        <v>5</v>
      </c>
      <c r="J3074" s="4">
        <v>0</v>
      </c>
      <c r="K3074" s="21">
        <v>0.92759999999999998</v>
      </c>
      <c r="L3074" s="21">
        <v>8.1799999999999998E-2</v>
      </c>
      <c r="M3074" s="4">
        <v>2</v>
      </c>
      <c r="N3074" s="4">
        <v>0</v>
      </c>
      <c r="O3074" s="4">
        <v>0</v>
      </c>
      <c r="P3074" s="4">
        <v>97.9</v>
      </c>
      <c r="Q3074" s="15">
        <v>14961.17</v>
      </c>
      <c r="R3074" s="15">
        <v>22685.14</v>
      </c>
      <c r="S3074" s="15">
        <v>10758.08</v>
      </c>
      <c r="T3074" s="15">
        <v>468860.54</v>
      </c>
      <c r="U3074" s="22">
        <f t="shared" ref="U3074:U3137" si="240">E3074+Q3074+R3074-S3074</f>
        <v>465371.57</v>
      </c>
      <c r="V3074" s="23">
        <f t="shared" ref="V3074:V3137" si="241">IF(T3074=0,0,(T3074-U3074)/T3074)</f>
        <v>7.4413811834111105E-3</v>
      </c>
      <c r="W3074" s="24">
        <f>Parametros!$B$4*H3074+Parametros!$B$5*K3074*100+Parametros!$B$6*P3074+Parametros!$B$7*(1-L3074)*100</f>
        <v>89.355999999999995</v>
      </c>
      <c r="X3074" s="16">
        <f>INDEX('Tasa Referencia'!$B$2:$B$37,MATCH(B3074,'Tasa Referencia'!$A$2:$A$37,0))</f>
        <v>0.1133</v>
      </c>
      <c r="Y3074" s="16">
        <f>INDEX('Catalogo Proveedores'!$N$2:$N$101,MATCH(A3074,'Catalogo Proveedores'!$A$2:$A$101,0))</f>
        <v>4.3200000000000002E-2</v>
      </c>
      <c r="Z3074" s="14">
        <v>-6.7000000000000002E-3</v>
      </c>
      <c r="AA3074" s="16">
        <f t="shared" ref="AA3074:AA3137" si="242">X3074+Y3074+Z3074</f>
        <v>0.14979999999999999</v>
      </c>
      <c r="AB3074" s="25">
        <f t="shared" ref="AB3074:AB3137" si="243">(1+AA3074)^(1/12)-1</f>
        <v>1.1700253215942702E-2</v>
      </c>
      <c r="AC3074" s="23">
        <f t="shared" ref="AC3074:AC3137" si="244">V3074-AB3074</f>
        <v>-4.2588720325315915E-3</v>
      </c>
    </row>
    <row r="3075" spans="1:29" x14ac:dyDescent="0.3">
      <c r="A3075" s="4" t="s">
        <v>247</v>
      </c>
      <c r="B3075" s="18">
        <v>45323</v>
      </c>
      <c r="C3075" s="4" t="s">
        <v>281</v>
      </c>
      <c r="D3075" s="4">
        <v>2</v>
      </c>
      <c r="E3075" s="15">
        <v>454709.81</v>
      </c>
      <c r="F3075" s="19">
        <v>1.0920000000000001</v>
      </c>
      <c r="G3075" s="20">
        <v>0</v>
      </c>
      <c r="H3075" s="4">
        <v>86.2</v>
      </c>
      <c r="I3075" s="4">
        <v>4</v>
      </c>
      <c r="J3075" s="4">
        <v>0</v>
      </c>
      <c r="K3075" s="21">
        <v>0.94220000000000004</v>
      </c>
      <c r="L3075" s="21">
        <v>5.6099999999999997E-2</v>
      </c>
      <c r="M3075" s="4">
        <v>0</v>
      </c>
      <c r="N3075" s="4">
        <v>0</v>
      </c>
      <c r="O3075" s="4">
        <v>0</v>
      </c>
      <c r="P3075" s="4">
        <v>90.1</v>
      </c>
      <c r="Q3075" s="15">
        <v>0</v>
      </c>
      <c r="R3075" s="15">
        <v>16181.8</v>
      </c>
      <c r="S3075" s="15">
        <v>7651.36</v>
      </c>
      <c r="T3075" s="15">
        <v>476255.71</v>
      </c>
      <c r="U3075" s="22">
        <f t="shared" si="240"/>
        <v>463240.25</v>
      </c>
      <c r="V3075" s="23">
        <f t="shared" si="241"/>
        <v>2.7328722211015635E-2</v>
      </c>
      <c r="W3075" s="24">
        <f>Parametros!$B$4*H3075+Parametros!$B$5*K3075*100+Parametros!$B$6*P3075+Parametros!$B$7*(1-L3075)*100</f>
        <v>90.614500000000007</v>
      </c>
      <c r="X3075" s="16">
        <f>INDEX('Tasa Referencia'!$B$2:$B$37,MATCH(B3075,'Tasa Referencia'!$A$2:$A$37,0))</f>
        <v>0.1123</v>
      </c>
      <c r="Y3075" s="16">
        <f>INDEX('Catalogo Proveedores'!$N$2:$N$101,MATCH(A3075,'Catalogo Proveedores'!$A$2:$A$101,0))</f>
        <v>4.3200000000000002E-2</v>
      </c>
      <c r="Z3075" s="14">
        <v>-2.7200000000000002E-3</v>
      </c>
      <c r="AA3075" s="16">
        <f t="shared" si="242"/>
        <v>0.15278</v>
      </c>
      <c r="AB3075" s="25">
        <f t="shared" si="243"/>
        <v>1.1918500690157874E-2</v>
      </c>
      <c r="AC3075" s="23">
        <f t="shared" si="244"/>
        <v>1.5410221520857761E-2</v>
      </c>
    </row>
    <row r="3076" spans="1:29" x14ac:dyDescent="0.3">
      <c r="A3076" s="4" t="s">
        <v>247</v>
      </c>
      <c r="B3076" s="18">
        <v>45352</v>
      </c>
      <c r="C3076" s="4" t="s">
        <v>281</v>
      </c>
      <c r="D3076" s="4">
        <v>3</v>
      </c>
      <c r="E3076" s="15">
        <v>392330.18</v>
      </c>
      <c r="F3076" s="19">
        <v>1.0920000000000001</v>
      </c>
      <c r="G3076" s="20">
        <v>0</v>
      </c>
      <c r="H3076" s="4">
        <v>82.5</v>
      </c>
      <c r="I3076" s="4">
        <v>4</v>
      </c>
      <c r="J3076" s="4">
        <v>1</v>
      </c>
      <c r="K3076" s="21">
        <v>0.72919999999999996</v>
      </c>
      <c r="L3076" s="21">
        <v>7.7700000000000005E-2</v>
      </c>
      <c r="M3076" s="4">
        <v>1</v>
      </c>
      <c r="N3076" s="4">
        <v>3</v>
      </c>
      <c r="O3076" s="4">
        <v>283.2</v>
      </c>
      <c r="P3076" s="4">
        <v>100</v>
      </c>
      <c r="Q3076" s="15">
        <v>350205.34</v>
      </c>
      <c r="R3076" s="15">
        <v>11356.55</v>
      </c>
      <c r="S3076" s="15">
        <v>9928.73</v>
      </c>
      <c r="T3076" s="15">
        <v>387580.26</v>
      </c>
      <c r="U3076" s="22">
        <f t="shared" si="240"/>
        <v>743963.34000000008</v>
      </c>
      <c r="V3076" s="23">
        <f t="shared" si="241"/>
        <v>-0.91950782013511234</v>
      </c>
      <c r="W3076" s="24">
        <f>Parametros!$B$4*H3076+Parametros!$B$5*K3076*100+Parametros!$B$6*P3076+Parametros!$B$7*(1-L3076)*100</f>
        <v>84.585499999999996</v>
      </c>
      <c r="X3076" s="16">
        <f>INDEX('Tasa Referencia'!$B$2:$B$37,MATCH(B3076,'Tasa Referencia'!$A$2:$A$37,0))</f>
        <v>0.1101</v>
      </c>
      <c r="Y3076" s="16">
        <f>INDEX('Catalogo Proveedores'!$N$2:$N$101,MATCH(A3076,'Catalogo Proveedores'!$A$2:$A$101,0))</f>
        <v>4.3200000000000002E-2</v>
      </c>
      <c r="Z3076" s="14">
        <v>2.7399999999999998E-3</v>
      </c>
      <c r="AA3076" s="16">
        <f t="shared" si="242"/>
        <v>0.15603999999999998</v>
      </c>
      <c r="AB3076" s="25">
        <f t="shared" si="243"/>
        <v>1.2156663091607012E-2</v>
      </c>
      <c r="AC3076" s="23">
        <f t="shared" si="244"/>
        <v>-0.93166448322671935</v>
      </c>
    </row>
    <row r="3077" spans="1:29" x14ac:dyDescent="0.3">
      <c r="A3077" s="4" t="s">
        <v>247</v>
      </c>
      <c r="B3077" s="18">
        <v>45383</v>
      </c>
      <c r="C3077" s="4" t="s">
        <v>281</v>
      </c>
      <c r="D3077" s="4">
        <v>4</v>
      </c>
      <c r="E3077" s="15">
        <v>437814.01</v>
      </c>
      <c r="F3077" s="19">
        <v>1.0920000000000001</v>
      </c>
      <c r="G3077" s="20">
        <v>0</v>
      </c>
      <c r="H3077" s="4">
        <v>80</v>
      </c>
      <c r="I3077" s="4">
        <v>4</v>
      </c>
      <c r="J3077" s="4">
        <v>1</v>
      </c>
      <c r="K3077" s="21">
        <v>0.62719999999999998</v>
      </c>
      <c r="L3077" s="21">
        <v>8.6199999999999999E-2</v>
      </c>
      <c r="M3077" s="4">
        <v>4</v>
      </c>
      <c r="N3077" s="4">
        <v>1</v>
      </c>
      <c r="O3077" s="4">
        <v>88</v>
      </c>
      <c r="P3077" s="4">
        <v>94.4</v>
      </c>
      <c r="Q3077" s="15">
        <v>119470.25</v>
      </c>
      <c r="R3077" s="15">
        <v>21517.19</v>
      </c>
      <c r="S3077" s="15">
        <v>12194.6</v>
      </c>
      <c r="T3077" s="15">
        <v>408557.41</v>
      </c>
      <c r="U3077" s="22">
        <f t="shared" si="240"/>
        <v>566606.85</v>
      </c>
      <c r="V3077" s="23">
        <f t="shared" si="241"/>
        <v>-0.38684756690620298</v>
      </c>
      <c r="W3077" s="24">
        <f>Parametros!$B$4*H3077+Parametros!$B$5*K3077*100+Parametros!$B$6*P3077+Parametros!$B$7*(1-L3077)*100</f>
        <v>79.402999999999992</v>
      </c>
      <c r="X3077" s="16">
        <f>INDEX('Tasa Referencia'!$B$2:$B$37,MATCH(B3077,'Tasa Referencia'!$A$2:$A$37,0))</f>
        <v>0.10920000000000001</v>
      </c>
      <c r="Y3077" s="16">
        <f>INDEX('Catalogo Proveedores'!$N$2:$N$101,MATCH(A3077,'Catalogo Proveedores'!$A$2:$A$101,0))</f>
        <v>4.3200000000000002E-2</v>
      </c>
      <c r="Z3077" s="14">
        <v>-3.3800000000000002E-3</v>
      </c>
      <c r="AA3077" s="16">
        <f t="shared" si="242"/>
        <v>0.14902000000000001</v>
      </c>
      <c r="AB3077" s="25">
        <f t="shared" si="243"/>
        <v>1.1643042421174865E-2</v>
      </c>
      <c r="AC3077" s="23">
        <f t="shared" si="244"/>
        <v>-0.39849060932737784</v>
      </c>
    </row>
    <row r="3078" spans="1:29" x14ac:dyDescent="0.3">
      <c r="A3078" s="4" t="s">
        <v>247</v>
      </c>
      <c r="B3078" s="18">
        <v>45413</v>
      </c>
      <c r="C3078" s="4" t="s">
        <v>281</v>
      </c>
      <c r="D3078" s="4">
        <v>5</v>
      </c>
      <c r="E3078" s="15">
        <v>452989.25</v>
      </c>
      <c r="F3078" s="19">
        <v>1.0920000000000001</v>
      </c>
      <c r="G3078" s="20">
        <v>0</v>
      </c>
      <c r="H3078" s="4">
        <v>76.5</v>
      </c>
      <c r="I3078" s="4">
        <v>4</v>
      </c>
      <c r="J3078" s="4">
        <v>1</v>
      </c>
      <c r="K3078" s="21">
        <v>0.8458</v>
      </c>
      <c r="L3078" s="21">
        <v>8.3599999999999994E-2</v>
      </c>
      <c r="M3078" s="4">
        <v>1</v>
      </c>
      <c r="N3078" s="4">
        <v>1</v>
      </c>
      <c r="O3078" s="4">
        <v>133.1</v>
      </c>
      <c r="P3078" s="4">
        <v>95.5</v>
      </c>
      <c r="Q3078" s="15">
        <v>281155.73</v>
      </c>
      <c r="R3078" s="15">
        <v>23700.29</v>
      </c>
      <c r="S3078" s="15">
        <v>12272.73</v>
      </c>
      <c r="T3078" s="15">
        <v>458692.31</v>
      </c>
      <c r="U3078" s="22">
        <f t="shared" si="240"/>
        <v>745572.54</v>
      </c>
      <c r="V3078" s="23">
        <f t="shared" si="241"/>
        <v>-0.62543065088664784</v>
      </c>
      <c r="W3078" s="24">
        <f>Parametros!$B$4*H3078+Parametros!$B$5*K3078*100+Parametros!$B$6*P3078+Parametros!$B$7*(1-L3078)*100</f>
        <v>84.99499999999999</v>
      </c>
      <c r="X3078" s="16">
        <f>INDEX('Tasa Referencia'!$B$2:$B$37,MATCH(B3078,'Tasa Referencia'!$A$2:$A$37,0))</f>
        <v>0.1077</v>
      </c>
      <c r="Y3078" s="16">
        <f>INDEX('Catalogo Proveedores'!$N$2:$N$101,MATCH(A3078,'Catalogo Proveedores'!$A$2:$A$101,0))</f>
        <v>4.3200000000000002E-2</v>
      </c>
      <c r="Z3078" s="14">
        <v>5.1000000000000004E-4</v>
      </c>
      <c r="AA3078" s="16">
        <f t="shared" si="242"/>
        <v>0.15141000000000002</v>
      </c>
      <c r="AB3078" s="25">
        <f t="shared" si="243"/>
        <v>1.1818229747327047E-2</v>
      </c>
      <c r="AC3078" s="23">
        <f t="shared" si="244"/>
        <v>-0.63724888063397489</v>
      </c>
    </row>
    <row r="3079" spans="1:29" x14ac:dyDescent="0.3">
      <c r="A3079" s="4" t="s">
        <v>247</v>
      </c>
      <c r="B3079" s="18">
        <v>45444</v>
      </c>
      <c r="C3079" s="4" t="s">
        <v>281</v>
      </c>
      <c r="D3079" s="4">
        <v>6</v>
      </c>
      <c r="E3079" s="15">
        <v>491584.47</v>
      </c>
      <c r="F3079" s="19">
        <v>1.0920000000000001</v>
      </c>
      <c r="G3079" s="20">
        <v>0</v>
      </c>
      <c r="H3079" s="4">
        <v>77</v>
      </c>
      <c r="I3079" s="4">
        <v>4</v>
      </c>
      <c r="J3079" s="4">
        <v>0</v>
      </c>
      <c r="K3079" s="21">
        <v>0.87670000000000003</v>
      </c>
      <c r="L3079" s="21">
        <v>9.5799999999999996E-2</v>
      </c>
      <c r="M3079" s="4">
        <v>0</v>
      </c>
      <c r="N3079" s="4">
        <v>0</v>
      </c>
      <c r="O3079" s="4">
        <v>0</v>
      </c>
      <c r="P3079" s="4">
        <v>99</v>
      </c>
      <c r="Q3079" s="15">
        <v>0</v>
      </c>
      <c r="R3079" s="15">
        <v>31077.23</v>
      </c>
      <c r="S3079" s="15">
        <v>14121.08</v>
      </c>
      <c r="T3079" s="15">
        <v>510931.11</v>
      </c>
      <c r="U3079" s="22">
        <f t="shared" si="240"/>
        <v>508540.61999999994</v>
      </c>
      <c r="V3079" s="23">
        <f t="shared" si="241"/>
        <v>4.6786933760992726E-3</v>
      </c>
      <c r="W3079" s="24">
        <f>Parametros!$B$4*H3079+Parametros!$B$5*K3079*100+Parametros!$B$6*P3079+Parametros!$B$7*(1-L3079)*100</f>
        <v>86.614000000000004</v>
      </c>
      <c r="X3079" s="16">
        <f>INDEX('Tasa Referencia'!$B$2:$B$37,MATCH(B3079,'Tasa Referencia'!$A$2:$A$37,0))</f>
        <v>0.1045</v>
      </c>
      <c r="Y3079" s="16">
        <f>INDEX('Catalogo Proveedores'!$N$2:$N$101,MATCH(A3079,'Catalogo Proveedores'!$A$2:$A$101,0))</f>
        <v>4.3200000000000002E-2</v>
      </c>
      <c r="Z3079" s="14">
        <v>-5.3499999999999997E-3</v>
      </c>
      <c r="AA3079" s="16">
        <f t="shared" si="242"/>
        <v>0.14235</v>
      </c>
      <c r="AB3079" s="25">
        <f t="shared" si="243"/>
        <v>1.1152357693898773E-2</v>
      </c>
      <c r="AC3079" s="23">
        <f t="shared" si="244"/>
        <v>-6.4736643177995008E-3</v>
      </c>
    </row>
    <row r="3080" spans="1:29" x14ac:dyDescent="0.3">
      <c r="A3080" s="4" t="s">
        <v>247</v>
      </c>
      <c r="B3080" s="18">
        <v>45474</v>
      </c>
      <c r="C3080" s="4" t="s">
        <v>281</v>
      </c>
      <c r="D3080" s="4">
        <v>7</v>
      </c>
      <c r="E3080" s="15">
        <v>511931.92</v>
      </c>
      <c r="F3080" s="19">
        <v>1.0920000000000001</v>
      </c>
      <c r="G3080" s="20">
        <v>0</v>
      </c>
      <c r="H3080" s="4">
        <v>75</v>
      </c>
      <c r="I3080" s="4">
        <v>4</v>
      </c>
      <c r="J3080" s="4">
        <v>0</v>
      </c>
      <c r="K3080" s="21">
        <v>0.96519999999999995</v>
      </c>
      <c r="L3080" s="21">
        <v>8.2699999999999996E-2</v>
      </c>
      <c r="M3080" s="4">
        <v>0</v>
      </c>
      <c r="N3080" s="4">
        <v>0</v>
      </c>
      <c r="O3080" s="4">
        <v>0</v>
      </c>
      <c r="P3080" s="4">
        <v>96.3</v>
      </c>
      <c r="Q3080" s="15">
        <v>0</v>
      </c>
      <c r="R3080" s="15">
        <v>14286.15</v>
      </c>
      <c r="S3080" s="15">
        <v>12708.11</v>
      </c>
      <c r="T3080" s="15">
        <v>558175.38</v>
      </c>
      <c r="U3080" s="22">
        <f t="shared" si="240"/>
        <v>513509.95999999996</v>
      </c>
      <c r="V3080" s="23">
        <f t="shared" si="241"/>
        <v>8.0020405056203017E-2</v>
      </c>
      <c r="W3080" s="24">
        <f>Parametros!$B$4*H3080+Parametros!$B$5*K3080*100+Parametros!$B$6*P3080+Parametros!$B$7*(1-L3080)*100</f>
        <v>88.225500000000011</v>
      </c>
      <c r="X3080" s="16">
        <f>INDEX('Tasa Referencia'!$B$2:$B$37,MATCH(B3080,'Tasa Referencia'!$A$2:$A$37,0))</f>
        <v>0.1027</v>
      </c>
      <c r="Y3080" s="16">
        <f>INDEX('Catalogo Proveedores'!$N$2:$N$101,MATCH(A3080,'Catalogo Proveedores'!$A$2:$A$101,0))</f>
        <v>4.3200000000000002E-2</v>
      </c>
      <c r="Z3080" s="14">
        <v>-2.4000000000000001E-4</v>
      </c>
      <c r="AA3080" s="16">
        <f t="shared" si="242"/>
        <v>0.14566000000000001</v>
      </c>
      <c r="AB3080" s="25">
        <f t="shared" si="243"/>
        <v>1.1396188225120119E-2</v>
      </c>
      <c r="AC3080" s="23">
        <f t="shared" si="244"/>
        <v>6.8624216831082899E-2</v>
      </c>
    </row>
    <row r="3081" spans="1:29" x14ac:dyDescent="0.3">
      <c r="A3081" s="4" t="s">
        <v>247</v>
      </c>
      <c r="B3081" s="18">
        <v>45505</v>
      </c>
      <c r="C3081" s="4" t="s">
        <v>281</v>
      </c>
      <c r="D3081" s="4">
        <v>8</v>
      </c>
      <c r="E3081" s="15">
        <v>476605.34</v>
      </c>
      <c r="F3081" s="19">
        <v>1.0920000000000001</v>
      </c>
      <c r="G3081" s="20">
        <v>0</v>
      </c>
      <c r="H3081" s="4">
        <v>73.400000000000006</v>
      </c>
      <c r="I3081" s="4">
        <v>5</v>
      </c>
      <c r="J3081" s="4">
        <v>1</v>
      </c>
      <c r="K3081" s="21">
        <v>0.87090000000000001</v>
      </c>
      <c r="L3081" s="21">
        <v>0.11550000000000001</v>
      </c>
      <c r="M3081" s="4">
        <v>0</v>
      </c>
      <c r="N3081" s="4">
        <v>0</v>
      </c>
      <c r="O3081" s="4">
        <v>0</v>
      </c>
      <c r="P3081" s="4">
        <v>96.2</v>
      </c>
      <c r="Q3081" s="15">
        <v>0</v>
      </c>
      <c r="R3081" s="15">
        <v>27443.439999999999</v>
      </c>
      <c r="S3081" s="15">
        <v>17461.72</v>
      </c>
      <c r="T3081" s="15">
        <v>495502.99</v>
      </c>
      <c r="U3081" s="22">
        <f t="shared" si="240"/>
        <v>486587.06000000006</v>
      </c>
      <c r="V3081" s="23">
        <f t="shared" si="241"/>
        <v>1.7993695658627479E-2</v>
      </c>
      <c r="W3081" s="24">
        <f>Parametros!$B$4*H3081+Parametros!$B$5*K3081*100+Parametros!$B$6*P3081+Parametros!$B$7*(1-L3081)*100</f>
        <v>84.3245</v>
      </c>
      <c r="X3081" s="16">
        <f>INDEX('Tasa Referencia'!$B$2:$B$37,MATCH(B3081,'Tasa Referencia'!$A$2:$A$37,0))</f>
        <v>0.1017</v>
      </c>
      <c r="Y3081" s="16">
        <f>INDEX('Catalogo Proveedores'!$N$2:$N$101,MATCH(A3081,'Catalogo Proveedores'!$A$2:$A$101,0))</f>
        <v>4.3200000000000002E-2</v>
      </c>
      <c r="Z3081" s="14">
        <v>2.3700000000000001E-3</v>
      </c>
      <c r="AA3081" s="16">
        <f t="shared" si="242"/>
        <v>0.14727000000000001</v>
      </c>
      <c r="AB3081" s="25">
        <f t="shared" si="243"/>
        <v>1.1514555220931699E-2</v>
      </c>
      <c r="AC3081" s="23">
        <f t="shared" si="244"/>
        <v>6.4791404376957802E-3</v>
      </c>
    </row>
    <row r="3082" spans="1:29" x14ac:dyDescent="0.3">
      <c r="A3082" s="4" t="s">
        <v>247</v>
      </c>
      <c r="B3082" s="18">
        <v>45536</v>
      </c>
      <c r="C3082" s="4" t="s">
        <v>281</v>
      </c>
      <c r="D3082" s="4">
        <v>9</v>
      </c>
      <c r="E3082" s="15">
        <v>458040.61</v>
      </c>
      <c r="F3082" s="19">
        <v>1.0920000000000001</v>
      </c>
      <c r="G3082" s="20">
        <v>0</v>
      </c>
      <c r="H3082" s="4">
        <v>79.599999999999994</v>
      </c>
      <c r="I3082" s="4">
        <v>4</v>
      </c>
      <c r="J3082" s="4">
        <v>0</v>
      </c>
      <c r="K3082" s="21">
        <v>0.90059999999999996</v>
      </c>
      <c r="L3082" s="21">
        <v>7.0699999999999999E-2</v>
      </c>
      <c r="M3082" s="4">
        <v>0</v>
      </c>
      <c r="N3082" s="4">
        <v>0</v>
      </c>
      <c r="O3082" s="4">
        <v>0</v>
      </c>
      <c r="P3082" s="4">
        <v>95.1</v>
      </c>
      <c r="Q3082" s="15">
        <v>0</v>
      </c>
      <c r="R3082" s="15">
        <v>14215.66</v>
      </c>
      <c r="S3082" s="15">
        <v>9713.4699999999993</v>
      </c>
      <c r="T3082" s="15">
        <v>489090.33</v>
      </c>
      <c r="U3082" s="22">
        <f t="shared" si="240"/>
        <v>462542.8</v>
      </c>
      <c r="V3082" s="23">
        <f t="shared" si="241"/>
        <v>5.4279400698844377E-2</v>
      </c>
      <c r="W3082" s="24">
        <f>Parametros!$B$4*H3082+Parametros!$B$5*K3082*100+Parametros!$B$6*P3082+Parametros!$B$7*(1-L3082)*100</f>
        <v>87.837499999999991</v>
      </c>
      <c r="X3082" s="16">
        <f>INDEX('Tasa Referencia'!$B$2:$B$37,MATCH(B3082,'Tasa Referencia'!$A$2:$A$37,0))</f>
        <v>9.7900000000000001E-2</v>
      </c>
      <c r="Y3082" s="16">
        <f>INDEX('Catalogo Proveedores'!$N$2:$N$101,MATCH(A3082,'Catalogo Proveedores'!$A$2:$A$101,0))</f>
        <v>4.3200000000000002E-2</v>
      </c>
      <c r="Z3082" s="14">
        <v>2.3900000000000002E-3</v>
      </c>
      <c r="AA3082" s="16">
        <f t="shared" si="242"/>
        <v>0.14349000000000001</v>
      </c>
      <c r="AB3082" s="25">
        <f t="shared" si="243"/>
        <v>1.123640861111852E-2</v>
      </c>
      <c r="AC3082" s="23">
        <f t="shared" si="244"/>
        <v>4.3042992087725856E-2</v>
      </c>
    </row>
    <row r="3083" spans="1:29" x14ac:dyDescent="0.3">
      <c r="A3083" s="4" t="s">
        <v>247</v>
      </c>
      <c r="B3083" s="18">
        <v>45566</v>
      </c>
      <c r="C3083" s="4" t="s">
        <v>281</v>
      </c>
      <c r="D3083" s="4">
        <v>10</v>
      </c>
      <c r="E3083" s="15">
        <v>472336.05</v>
      </c>
      <c r="F3083" s="19">
        <v>1.1319999999999999</v>
      </c>
      <c r="G3083" s="20">
        <v>3.6600000000000001E-2</v>
      </c>
      <c r="H3083" s="4">
        <v>78.099999999999994</v>
      </c>
      <c r="I3083" s="4">
        <v>4</v>
      </c>
      <c r="J3083" s="4">
        <v>0</v>
      </c>
      <c r="K3083" s="21">
        <v>0.92730000000000001</v>
      </c>
      <c r="L3083" s="21">
        <v>8.0199999999999994E-2</v>
      </c>
      <c r="M3083" s="4">
        <v>0</v>
      </c>
      <c r="N3083" s="4">
        <v>0</v>
      </c>
      <c r="O3083" s="4">
        <v>0</v>
      </c>
      <c r="P3083" s="4">
        <v>97.1</v>
      </c>
      <c r="Q3083" s="15">
        <v>0</v>
      </c>
      <c r="R3083" s="15">
        <v>24887.75</v>
      </c>
      <c r="S3083" s="15">
        <v>11358.37</v>
      </c>
      <c r="T3083" s="15">
        <v>519892.81</v>
      </c>
      <c r="U3083" s="22">
        <f t="shared" si="240"/>
        <v>485865.43</v>
      </c>
      <c r="V3083" s="23">
        <f t="shared" si="241"/>
        <v>6.5450760898193613E-2</v>
      </c>
      <c r="W3083" s="24">
        <f>Parametros!$B$4*H3083+Parametros!$B$5*K3083*100+Parametros!$B$6*P3083+Parametros!$B$7*(1-L3083)*100</f>
        <v>88.370999999999995</v>
      </c>
      <c r="X3083" s="16">
        <f>INDEX('Tasa Referencia'!$B$2:$B$37,MATCH(B3083,'Tasa Referencia'!$A$2:$A$37,0))</f>
        <v>9.5200000000000007E-2</v>
      </c>
      <c r="Y3083" s="16">
        <f>INDEX('Catalogo Proveedores'!$N$2:$N$101,MATCH(A3083,'Catalogo Proveedores'!$A$2:$A$101,0))</f>
        <v>4.3200000000000002E-2</v>
      </c>
      <c r="Z3083" s="14">
        <v>2.9199999999999999E-3</v>
      </c>
      <c r="AA3083" s="16">
        <f t="shared" si="242"/>
        <v>0.14132000000000003</v>
      </c>
      <c r="AB3083" s="25">
        <f t="shared" si="243"/>
        <v>1.1076350809146929E-2</v>
      </c>
      <c r="AC3083" s="23">
        <f t="shared" si="244"/>
        <v>5.4374410089046685E-2</v>
      </c>
    </row>
    <row r="3084" spans="1:29" x14ac:dyDescent="0.3">
      <c r="A3084" s="4" t="s">
        <v>247</v>
      </c>
      <c r="B3084" s="18">
        <v>45597</v>
      </c>
      <c r="C3084" s="4" t="s">
        <v>281</v>
      </c>
      <c r="D3084" s="4">
        <v>11</v>
      </c>
      <c r="E3084" s="15">
        <v>431642.03</v>
      </c>
      <c r="F3084" s="19">
        <v>1.1319999999999999</v>
      </c>
      <c r="G3084" s="20">
        <v>0</v>
      </c>
      <c r="H3084" s="4">
        <v>79.7</v>
      </c>
      <c r="I3084" s="4">
        <v>7</v>
      </c>
      <c r="J3084" s="4">
        <v>1</v>
      </c>
      <c r="K3084" s="21">
        <v>0.92630000000000001</v>
      </c>
      <c r="L3084" s="21">
        <v>9.3899999999999997E-2</v>
      </c>
      <c r="M3084" s="4">
        <v>0</v>
      </c>
      <c r="N3084" s="4">
        <v>0</v>
      </c>
      <c r="O3084" s="4">
        <v>0</v>
      </c>
      <c r="P3084" s="4">
        <v>93.5</v>
      </c>
      <c r="Q3084" s="15">
        <v>0</v>
      </c>
      <c r="R3084" s="15">
        <v>17368.009999999998</v>
      </c>
      <c r="S3084" s="15">
        <v>13021.93</v>
      </c>
      <c r="T3084" s="15">
        <v>462642.94</v>
      </c>
      <c r="U3084" s="22">
        <f t="shared" si="240"/>
        <v>435988.11000000004</v>
      </c>
      <c r="V3084" s="23">
        <f t="shared" si="241"/>
        <v>5.7614258633234432E-2</v>
      </c>
      <c r="W3084" s="24">
        <f>Parametros!$B$4*H3084+Parametros!$B$5*K3084*100+Parametros!$B$6*P3084+Parametros!$B$7*(1-L3084)*100</f>
        <v>87.975499999999997</v>
      </c>
      <c r="X3084" s="16">
        <f>INDEX('Tasa Referencia'!$B$2:$B$37,MATCH(B3084,'Tasa Referencia'!$A$2:$A$37,0))</f>
        <v>9.5600000000000004E-2</v>
      </c>
      <c r="Y3084" s="16">
        <f>INDEX('Catalogo Proveedores'!$N$2:$N$101,MATCH(A3084,'Catalogo Proveedores'!$A$2:$A$101,0))</f>
        <v>4.3200000000000002E-2</v>
      </c>
      <c r="Z3084" s="14">
        <v>-3.1E-4</v>
      </c>
      <c r="AA3084" s="16">
        <f t="shared" si="242"/>
        <v>0.13849</v>
      </c>
      <c r="AB3084" s="25">
        <f t="shared" si="243"/>
        <v>1.0867192182429264E-2</v>
      </c>
      <c r="AC3084" s="23">
        <f t="shared" si="244"/>
        <v>4.6747066450805168E-2</v>
      </c>
    </row>
    <row r="3085" spans="1:29" x14ac:dyDescent="0.3">
      <c r="A3085" s="4" t="s">
        <v>247</v>
      </c>
      <c r="B3085" s="18">
        <v>45627</v>
      </c>
      <c r="C3085" s="4" t="s">
        <v>281</v>
      </c>
      <c r="D3085" s="4">
        <v>12</v>
      </c>
      <c r="E3085" s="15">
        <v>353949.44</v>
      </c>
      <c r="F3085" s="19">
        <v>1.1319999999999999</v>
      </c>
      <c r="G3085" s="20">
        <v>0</v>
      </c>
      <c r="H3085" s="4">
        <v>74.599999999999994</v>
      </c>
      <c r="I3085" s="4">
        <v>4</v>
      </c>
      <c r="J3085" s="4">
        <v>0</v>
      </c>
      <c r="K3085" s="21">
        <v>0.89459999999999995</v>
      </c>
      <c r="L3085" s="21">
        <v>0.11509999999999999</v>
      </c>
      <c r="M3085" s="4">
        <v>0</v>
      </c>
      <c r="N3085" s="4">
        <v>0</v>
      </c>
      <c r="O3085" s="4">
        <v>0</v>
      </c>
      <c r="P3085" s="4">
        <v>94.1</v>
      </c>
      <c r="Q3085" s="15">
        <v>0</v>
      </c>
      <c r="R3085" s="15">
        <v>16876.830000000002</v>
      </c>
      <c r="S3085" s="15">
        <v>12226.25</v>
      </c>
      <c r="T3085" s="15">
        <v>380518.75</v>
      </c>
      <c r="U3085" s="22">
        <f t="shared" si="240"/>
        <v>358600.02</v>
      </c>
      <c r="V3085" s="23">
        <f t="shared" si="241"/>
        <v>5.7602233792684282E-2</v>
      </c>
      <c r="W3085" s="24">
        <f>Parametros!$B$4*H3085+Parametros!$B$5*K3085*100+Parametros!$B$6*P3085+Parametros!$B$7*(1-L3085)*100</f>
        <v>85.041499999999999</v>
      </c>
      <c r="X3085" s="16">
        <f>INDEX('Tasa Referencia'!$B$2:$B$37,MATCH(B3085,'Tasa Referencia'!$A$2:$A$37,0))</f>
        <v>9.2399999999999996E-2</v>
      </c>
      <c r="Y3085" s="16">
        <f>INDEX('Catalogo Proveedores'!$N$2:$N$101,MATCH(A3085,'Catalogo Proveedores'!$A$2:$A$101,0))</f>
        <v>4.3200000000000002E-2</v>
      </c>
      <c r="Z3085" s="14">
        <v>-6.4999999999999997E-4</v>
      </c>
      <c r="AA3085" s="16">
        <f t="shared" si="242"/>
        <v>0.13494999999999999</v>
      </c>
      <c r="AB3085" s="25">
        <f t="shared" si="243"/>
        <v>1.0604887154799458E-2</v>
      </c>
      <c r="AC3085" s="23">
        <f t="shared" si="244"/>
        <v>4.6997346637884824E-2</v>
      </c>
    </row>
    <row r="3086" spans="1:29" x14ac:dyDescent="0.3">
      <c r="A3086" s="4" t="s">
        <v>247</v>
      </c>
      <c r="B3086" s="18">
        <v>45658</v>
      </c>
      <c r="C3086" s="4" t="s">
        <v>282</v>
      </c>
      <c r="D3086" s="4">
        <v>1</v>
      </c>
      <c r="E3086" s="15">
        <v>370167.68</v>
      </c>
      <c r="F3086" s="19">
        <v>1.1319999999999999</v>
      </c>
      <c r="G3086" s="20">
        <v>0</v>
      </c>
      <c r="H3086" s="4">
        <v>75.900000000000006</v>
      </c>
      <c r="I3086" s="4">
        <v>6</v>
      </c>
      <c r="J3086" s="4">
        <v>1</v>
      </c>
      <c r="K3086" s="21">
        <v>0.81640000000000001</v>
      </c>
      <c r="L3086" s="21">
        <v>0.13350000000000001</v>
      </c>
      <c r="M3086" s="4">
        <v>1</v>
      </c>
      <c r="N3086" s="4">
        <v>0</v>
      </c>
      <c r="O3086" s="4">
        <v>0</v>
      </c>
      <c r="P3086" s="4">
        <v>92.4</v>
      </c>
      <c r="Q3086" s="15">
        <v>12551.37</v>
      </c>
      <c r="R3086" s="15">
        <v>23123.22</v>
      </c>
      <c r="S3086" s="15">
        <v>15567.03</v>
      </c>
      <c r="T3086" s="15">
        <v>376052.08</v>
      </c>
      <c r="U3086" s="22">
        <f t="shared" si="240"/>
        <v>390275.24</v>
      </c>
      <c r="V3086" s="23">
        <f t="shared" si="241"/>
        <v>-3.782231439858004E-2</v>
      </c>
      <c r="W3086" s="24">
        <f>Parametros!$B$4*H3086+Parametros!$B$5*K3086*100+Parametros!$B$6*P3086+Parametros!$B$7*(1-L3086)*100</f>
        <v>82.534500000000008</v>
      </c>
      <c r="X3086" s="16">
        <f>INDEX('Tasa Referencia'!$B$2:$B$37,MATCH(B3086,'Tasa Referencia'!$A$2:$A$37,0))</f>
        <v>8.8900000000000007E-2</v>
      </c>
      <c r="Y3086" s="16">
        <f>INDEX('Catalogo Proveedores'!$N$2:$N$101,MATCH(A3086,'Catalogo Proveedores'!$A$2:$A$101,0))</f>
        <v>4.3200000000000002E-2</v>
      </c>
      <c r="Z3086" s="14">
        <v>3.62E-3</v>
      </c>
      <c r="AA3086" s="16">
        <f t="shared" si="242"/>
        <v>0.13572000000000001</v>
      </c>
      <c r="AB3086" s="25">
        <f t="shared" si="243"/>
        <v>1.0662005962865706E-2</v>
      </c>
      <c r="AC3086" s="23">
        <f t="shared" si="244"/>
        <v>-4.8484320361445746E-2</v>
      </c>
    </row>
    <row r="3087" spans="1:29" x14ac:dyDescent="0.3">
      <c r="A3087" s="4" t="s">
        <v>247</v>
      </c>
      <c r="B3087" s="18">
        <v>45689</v>
      </c>
      <c r="C3087" s="4" t="s">
        <v>282</v>
      </c>
      <c r="D3087" s="4">
        <v>2</v>
      </c>
      <c r="E3087" s="15">
        <v>462554.88</v>
      </c>
      <c r="F3087" s="19">
        <v>1.1319999999999999</v>
      </c>
      <c r="G3087" s="20">
        <v>0</v>
      </c>
      <c r="H3087" s="4">
        <v>77.599999999999994</v>
      </c>
      <c r="I3087" s="4">
        <v>4</v>
      </c>
      <c r="J3087" s="4">
        <v>0</v>
      </c>
      <c r="K3087" s="21">
        <v>0.98080000000000001</v>
      </c>
      <c r="L3087" s="21">
        <v>0.1137</v>
      </c>
      <c r="M3087" s="4">
        <v>1</v>
      </c>
      <c r="N3087" s="4">
        <v>0</v>
      </c>
      <c r="O3087" s="4">
        <v>0</v>
      </c>
      <c r="P3087" s="4">
        <v>94.4</v>
      </c>
      <c r="Q3087" s="15">
        <v>2844.3</v>
      </c>
      <c r="R3087" s="15">
        <v>33117.96</v>
      </c>
      <c r="S3087" s="15">
        <v>15775.55</v>
      </c>
      <c r="T3087" s="15">
        <v>527258.37</v>
      </c>
      <c r="U3087" s="22">
        <f t="shared" si="240"/>
        <v>482741.59</v>
      </c>
      <c r="V3087" s="23">
        <f t="shared" si="241"/>
        <v>8.4430674851117049E-2</v>
      </c>
      <c r="W3087" s="24">
        <f>Parametros!$B$4*H3087+Parametros!$B$5*K3087*100+Parametros!$B$6*P3087+Parametros!$B$7*(1-L3087)*100</f>
        <v>88.758499999999998</v>
      </c>
      <c r="X3087" s="16">
        <f>INDEX('Tasa Referencia'!$B$2:$B$37,MATCH(B3087,'Tasa Referencia'!$A$2:$A$37,0))</f>
        <v>8.8300000000000003E-2</v>
      </c>
      <c r="Y3087" s="16">
        <f>INDEX('Catalogo Proveedores'!$N$2:$N$101,MATCH(A3087,'Catalogo Proveedores'!$A$2:$A$101,0))</f>
        <v>4.3200000000000002E-2</v>
      </c>
      <c r="Z3087" s="14">
        <v>2.9199999999999999E-3</v>
      </c>
      <c r="AA3087" s="16">
        <f t="shared" si="242"/>
        <v>0.13442000000000001</v>
      </c>
      <c r="AB3087" s="25">
        <f t="shared" si="243"/>
        <v>1.0565550967827297E-2</v>
      </c>
      <c r="AC3087" s="23">
        <f t="shared" si="244"/>
        <v>7.3865123883289752E-2</v>
      </c>
    </row>
    <row r="3088" spans="1:29" x14ac:dyDescent="0.3">
      <c r="A3088" s="4" t="s">
        <v>247</v>
      </c>
      <c r="B3088" s="18">
        <v>45717</v>
      </c>
      <c r="C3088" s="4" t="s">
        <v>282</v>
      </c>
      <c r="D3088" s="4">
        <v>3</v>
      </c>
      <c r="E3088" s="15">
        <v>526148.1</v>
      </c>
      <c r="F3088" s="19">
        <v>1.1319999999999999</v>
      </c>
      <c r="G3088" s="20">
        <v>0</v>
      </c>
      <c r="H3088" s="4">
        <v>75.2</v>
      </c>
      <c r="I3088" s="4">
        <v>4</v>
      </c>
      <c r="J3088" s="4">
        <v>1</v>
      </c>
      <c r="K3088" s="21">
        <v>0.85950000000000004</v>
      </c>
      <c r="L3088" s="21">
        <v>9.4700000000000006E-2</v>
      </c>
      <c r="M3088" s="4">
        <v>1</v>
      </c>
      <c r="N3088" s="4">
        <v>0</v>
      </c>
      <c r="O3088" s="4">
        <v>0</v>
      </c>
      <c r="P3088" s="4">
        <v>96.6</v>
      </c>
      <c r="Q3088" s="15">
        <v>26234.73</v>
      </c>
      <c r="R3088" s="15">
        <v>29549.27</v>
      </c>
      <c r="S3088" s="15">
        <v>15997.72</v>
      </c>
      <c r="T3088" s="15">
        <v>539879.05000000005</v>
      </c>
      <c r="U3088" s="22">
        <f t="shared" si="240"/>
        <v>565934.38</v>
      </c>
      <c r="V3088" s="23">
        <f t="shared" si="241"/>
        <v>-4.8261420775634757E-2</v>
      </c>
      <c r="W3088" s="24">
        <f>Parametros!$B$4*H3088+Parametros!$B$5*K3088*100+Parametros!$B$6*P3088+Parametros!$B$7*(1-L3088)*100</f>
        <v>85.004500000000007</v>
      </c>
      <c r="X3088" s="16">
        <f>INDEX('Tasa Referencia'!$B$2:$B$37,MATCH(B3088,'Tasa Referencia'!$A$2:$A$37,0))</f>
        <v>8.6800000000000002E-2</v>
      </c>
      <c r="Y3088" s="16">
        <f>INDEX('Catalogo Proveedores'!$N$2:$N$101,MATCH(A3088,'Catalogo Proveedores'!$A$2:$A$101,0))</f>
        <v>4.3200000000000002E-2</v>
      </c>
      <c r="Z3088" s="14">
        <v>1.56E-3</v>
      </c>
      <c r="AA3088" s="16">
        <f t="shared" si="242"/>
        <v>0.13156000000000001</v>
      </c>
      <c r="AB3088" s="25">
        <f t="shared" si="243"/>
        <v>1.035299282215929E-2</v>
      </c>
      <c r="AC3088" s="23">
        <f t="shared" si="244"/>
        <v>-5.8614413597794048E-2</v>
      </c>
    </row>
    <row r="3089" spans="1:29" x14ac:dyDescent="0.3">
      <c r="A3089" s="4" t="s">
        <v>247</v>
      </c>
      <c r="B3089" s="18">
        <v>45748</v>
      </c>
      <c r="C3089" s="4" t="s">
        <v>282</v>
      </c>
      <c r="D3089" s="4">
        <v>4</v>
      </c>
      <c r="E3089" s="15">
        <v>476435.93</v>
      </c>
      <c r="F3089" s="19">
        <v>1.1319999999999999</v>
      </c>
      <c r="G3089" s="20">
        <v>0</v>
      </c>
      <c r="H3089" s="4">
        <v>77.2</v>
      </c>
      <c r="I3089" s="4">
        <v>4</v>
      </c>
      <c r="J3089" s="4">
        <v>0</v>
      </c>
      <c r="K3089" s="21">
        <v>0.95320000000000005</v>
      </c>
      <c r="L3089" s="21">
        <v>0.13619999999999999</v>
      </c>
      <c r="M3089" s="4">
        <v>0</v>
      </c>
      <c r="N3089" s="4">
        <v>0</v>
      </c>
      <c r="O3089" s="4">
        <v>0</v>
      </c>
      <c r="P3089" s="4">
        <v>94.9</v>
      </c>
      <c r="Q3089" s="15">
        <v>0</v>
      </c>
      <c r="R3089" s="15">
        <v>41528.03</v>
      </c>
      <c r="S3089" s="15">
        <v>19474.189999999999</v>
      </c>
      <c r="T3089" s="15">
        <v>538304.92000000004</v>
      </c>
      <c r="U3089" s="22">
        <f t="shared" si="240"/>
        <v>498489.76999999996</v>
      </c>
      <c r="V3089" s="23">
        <f t="shared" si="241"/>
        <v>7.3963934789970112E-2</v>
      </c>
      <c r="W3089" s="24">
        <f>Parametros!$B$4*H3089+Parametros!$B$5*K3089*100+Parametros!$B$6*P3089+Parametros!$B$7*(1-L3089)*100</f>
        <v>87.552999999999997</v>
      </c>
      <c r="X3089" s="16">
        <f>INDEX('Tasa Referencia'!$B$2:$B$37,MATCH(B3089,'Tasa Referencia'!$A$2:$A$37,0))</f>
        <v>8.4000000000000005E-2</v>
      </c>
      <c r="Y3089" s="16">
        <f>INDEX('Catalogo Proveedores'!$N$2:$N$101,MATCH(A3089,'Catalogo Proveedores'!$A$2:$A$101,0))</f>
        <v>4.3200000000000002E-2</v>
      </c>
      <c r="Z3089" s="14">
        <v>4.7499999999999999E-3</v>
      </c>
      <c r="AA3089" s="16">
        <f t="shared" si="242"/>
        <v>0.13195000000000001</v>
      </c>
      <c r="AB3089" s="25">
        <f t="shared" si="243"/>
        <v>1.0382007002852189E-2</v>
      </c>
      <c r="AC3089" s="23">
        <f t="shared" si="244"/>
        <v>6.3581927787117923E-2</v>
      </c>
    </row>
    <row r="3090" spans="1:29" x14ac:dyDescent="0.3">
      <c r="A3090" s="4" t="s">
        <v>247</v>
      </c>
      <c r="B3090" s="18">
        <v>45778</v>
      </c>
      <c r="C3090" s="4" t="s">
        <v>282</v>
      </c>
      <c r="D3090" s="4">
        <v>5</v>
      </c>
      <c r="E3090" s="15">
        <v>466256.52</v>
      </c>
      <c r="F3090" s="19">
        <v>1.1319999999999999</v>
      </c>
      <c r="G3090" s="20">
        <v>0</v>
      </c>
      <c r="H3090" s="4">
        <v>79</v>
      </c>
      <c r="I3090" s="4">
        <v>4</v>
      </c>
      <c r="J3090" s="4">
        <v>0</v>
      </c>
      <c r="K3090" s="21">
        <v>0.89970000000000006</v>
      </c>
      <c r="L3090" s="21">
        <v>7.0300000000000001E-2</v>
      </c>
      <c r="M3090" s="4">
        <v>1</v>
      </c>
      <c r="N3090" s="4">
        <v>0</v>
      </c>
      <c r="O3090" s="4">
        <v>0</v>
      </c>
      <c r="P3090" s="4">
        <v>98.8</v>
      </c>
      <c r="Q3090" s="15">
        <v>7266.41</v>
      </c>
      <c r="R3090" s="15">
        <v>11793.66</v>
      </c>
      <c r="S3090" s="15">
        <v>9838.7900000000009</v>
      </c>
      <c r="T3090" s="15">
        <v>489585.28</v>
      </c>
      <c r="U3090" s="22">
        <f t="shared" si="240"/>
        <v>475477.8</v>
      </c>
      <c r="V3090" s="23">
        <f t="shared" si="241"/>
        <v>2.8815163723876745E-2</v>
      </c>
      <c r="W3090" s="24">
        <f>Parametros!$B$4*H3090+Parametros!$B$5*K3090*100+Parametros!$B$6*P3090+Parametros!$B$7*(1-L3090)*100</f>
        <v>88.346499999999992</v>
      </c>
      <c r="X3090" s="16">
        <f>INDEX('Tasa Referencia'!$B$2:$B$37,MATCH(B3090,'Tasa Referencia'!$A$2:$A$37,0))</f>
        <v>8.1699999999999995E-2</v>
      </c>
      <c r="Y3090" s="16">
        <f>INDEX('Catalogo Proveedores'!$N$2:$N$101,MATCH(A3090,'Catalogo Proveedores'!$A$2:$A$101,0))</f>
        <v>4.3200000000000002E-2</v>
      </c>
      <c r="Z3090" s="14">
        <v>3.2100000000000002E-3</v>
      </c>
      <c r="AA3090" s="16">
        <f t="shared" si="242"/>
        <v>0.12811</v>
      </c>
      <c r="AB3090" s="25">
        <f t="shared" si="243"/>
        <v>1.0095928952998934E-2</v>
      </c>
      <c r="AC3090" s="23">
        <f t="shared" si="244"/>
        <v>1.8719234770877811E-2</v>
      </c>
    </row>
    <row r="3091" spans="1:29" x14ac:dyDescent="0.3">
      <c r="A3091" s="4" t="s">
        <v>247</v>
      </c>
      <c r="B3091" s="18">
        <v>45809</v>
      </c>
      <c r="C3091" s="4" t="s">
        <v>282</v>
      </c>
      <c r="D3091" s="4">
        <v>6</v>
      </c>
      <c r="E3091" s="15">
        <v>519290.95</v>
      </c>
      <c r="F3091" s="19">
        <v>1.1319999999999999</v>
      </c>
      <c r="G3091" s="20">
        <v>0</v>
      </c>
      <c r="H3091" s="4">
        <v>74.8</v>
      </c>
      <c r="I3091" s="4">
        <v>4</v>
      </c>
      <c r="J3091" s="4">
        <v>0</v>
      </c>
      <c r="K3091" s="21">
        <v>0.93610000000000004</v>
      </c>
      <c r="L3091" s="21">
        <v>0.13519999999999999</v>
      </c>
      <c r="M3091" s="4">
        <v>0</v>
      </c>
      <c r="N3091" s="4">
        <v>0</v>
      </c>
      <c r="O3091" s="4">
        <v>0</v>
      </c>
      <c r="P3091" s="4">
        <v>93.4</v>
      </c>
      <c r="Q3091" s="15">
        <v>0</v>
      </c>
      <c r="R3091" s="15">
        <v>47162.99</v>
      </c>
      <c r="S3091" s="15">
        <v>21061.66</v>
      </c>
      <c r="T3091" s="15">
        <v>569123.27</v>
      </c>
      <c r="U3091" s="22">
        <f t="shared" si="240"/>
        <v>545392.28</v>
      </c>
      <c r="V3091" s="23">
        <f t="shared" si="241"/>
        <v>4.1697451590759924E-2</v>
      </c>
      <c r="W3091" s="24">
        <f>Parametros!$B$4*H3091+Parametros!$B$5*K3091*100+Parametros!$B$6*P3091+Parametros!$B$7*(1-L3091)*100</f>
        <v>85.914999999999992</v>
      </c>
      <c r="X3091" s="16">
        <f>INDEX('Tasa Referencia'!$B$2:$B$37,MATCH(B3091,'Tasa Referencia'!$A$2:$A$37,0))</f>
        <v>8.1600000000000006E-2</v>
      </c>
      <c r="Y3091" s="16">
        <f>INDEX('Catalogo Proveedores'!$N$2:$N$101,MATCH(A3091,'Catalogo Proveedores'!$A$2:$A$101,0))</f>
        <v>4.3200000000000002E-2</v>
      </c>
      <c r="Z3091" s="14">
        <v>-1.1199999999999999E-3</v>
      </c>
      <c r="AA3091" s="16">
        <f t="shared" si="242"/>
        <v>0.12368000000000001</v>
      </c>
      <c r="AB3091" s="25">
        <f t="shared" si="243"/>
        <v>9.7647851952360476E-3</v>
      </c>
      <c r="AC3091" s="23">
        <f t="shared" si="244"/>
        <v>3.1932666395523876E-2</v>
      </c>
    </row>
    <row r="3092" spans="1:29" x14ac:dyDescent="0.3">
      <c r="A3092" s="4" t="s">
        <v>247</v>
      </c>
      <c r="B3092" s="18">
        <v>45839</v>
      </c>
      <c r="C3092" s="4" t="s">
        <v>282</v>
      </c>
      <c r="D3092" s="4">
        <v>7</v>
      </c>
      <c r="E3092" s="15">
        <v>516709.91</v>
      </c>
      <c r="F3092" s="19">
        <v>1.1319999999999999</v>
      </c>
      <c r="G3092" s="20">
        <v>0</v>
      </c>
      <c r="H3092" s="4">
        <v>73.5</v>
      </c>
      <c r="I3092" s="4">
        <v>4</v>
      </c>
      <c r="J3092" s="4">
        <v>0</v>
      </c>
      <c r="K3092" s="21">
        <v>0.88870000000000005</v>
      </c>
      <c r="L3092" s="21">
        <v>0.10290000000000001</v>
      </c>
      <c r="M3092" s="4">
        <v>1</v>
      </c>
      <c r="N3092" s="4">
        <v>0</v>
      </c>
      <c r="O3092" s="4">
        <v>0</v>
      </c>
      <c r="P3092" s="4">
        <v>94.3</v>
      </c>
      <c r="Q3092" s="15">
        <v>27174.33</v>
      </c>
      <c r="R3092" s="15">
        <v>33950.239999999998</v>
      </c>
      <c r="S3092" s="15">
        <v>15951.08</v>
      </c>
      <c r="T3092" s="15">
        <v>538631.68000000005</v>
      </c>
      <c r="U3092" s="22">
        <f t="shared" si="240"/>
        <v>561883.4</v>
      </c>
      <c r="V3092" s="23">
        <f t="shared" si="241"/>
        <v>-4.316812557330451E-2</v>
      </c>
      <c r="W3092" s="24">
        <f>Parametros!$B$4*H3092+Parametros!$B$5*K3092*100+Parametros!$B$6*P3092+Parametros!$B$7*(1-L3092)*100</f>
        <v>84.702499999999986</v>
      </c>
      <c r="X3092" s="16">
        <f>INDEX('Tasa Referencia'!$B$2:$B$37,MATCH(B3092,'Tasa Referencia'!$A$2:$A$37,0))</f>
        <v>8.0699999999999994E-2</v>
      </c>
      <c r="Y3092" s="16">
        <f>INDEX('Catalogo Proveedores'!$N$2:$N$101,MATCH(A3092,'Catalogo Proveedores'!$A$2:$A$101,0))</f>
        <v>4.3200000000000002E-2</v>
      </c>
      <c r="Z3092" s="14">
        <v>-2.7799999999999999E-3</v>
      </c>
      <c r="AA3092" s="16">
        <f t="shared" si="242"/>
        <v>0.12111999999999999</v>
      </c>
      <c r="AB3092" s="25">
        <f t="shared" si="243"/>
        <v>9.5728784684128154E-3</v>
      </c>
      <c r="AC3092" s="23">
        <f t="shared" si="244"/>
        <v>-5.2741004041717325E-2</v>
      </c>
    </row>
    <row r="3093" spans="1:29" x14ac:dyDescent="0.3">
      <c r="A3093" s="4" t="s">
        <v>247</v>
      </c>
      <c r="B3093" s="18">
        <v>45870</v>
      </c>
      <c r="C3093" s="4" t="s">
        <v>282</v>
      </c>
      <c r="D3093" s="4">
        <v>8</v>
      </c>
      <c r="E3093" s="15">
        <v>486548.78</v>
      </c>
      <c r="F3093" s="19">
        <v>1.1319999999999999</v>
      </c>
      <c r="G3093" s="20">
        <v>0</v>
      </c>
      <c r="H3093" s="4">
        <v>73.5</v>
      </c>
      <c r="I3093" s="4">
        <v>5</v>
      </c>
      <c r="J3093" s="4">
        <v>0</v>
      </c>
      <c r="K3093" s="21">
        <v>0.94310000000000005</v>
      </c>
      <c r="L3093" s="21">
        <v>9.6699999999999994E-2</v>
      </c>
      <c r="M3093" s="4">
        <v>0</v>
      </c>
      <c r="N3093" s="4">
        <v>0</v>
      </c>
      <c r="O3093" s="4">
        <v>0</v>
      </c>
      <c r="P3093" s="4">
        <v>98</v>
      </c>
      <c r="Q3093" s="15">
        <v>0</v>
      </c>
      <c r="R3093" s="15">
        <v>24760.93</v>
      </c>
      <c r="S3093" s="15">
        <v>14115.06</v>
      </c>
      <c r="T3093" s="15">
        <v>565709.05000000005</v>
      </c>
      <c r="U3093" s="22">
        <f t="shared" si="240"/>
        <v>497194.65</v>
      </c>
      <c r="V3093" s="23">
        <f t="shared" si="241"/>
        <v>0.12111243403300692</v>
      </c>
      <c r="W3093" s="24">
        <f>Parametros!$B$4*H3093+Parametros!$B$5*K3093*100+Parametros!$B$6*P3093+Parametros!$B$7*(1-L3093)*100</f>
        <v>87.16749999999999</v>
      </c>
      <c r="X3093" s="16">
        <f>INDEX('Tasa Referencia'!$B$2:$B$37,MATCH(B3093,'Tasa Referencia'!$A$2:$A$37,0))</f>
        <v>7.7399999999999997E-2</v>
      </c>
      <c r="Y3093" s="16">
        <f>INDEX('Catalogo Proveedores'!$N$2:$N$101,MATCH(A3093,'Catalogo Proveedores'!$A$2:$A$101,0))</f>
        <v>4.3200000000000002E-2</v>
      </c>
      <c r="Z3093" s="14">
        <v>8.8000000000000003E-4</v>
      </c>
      <c r="AA3093" s="16">
        <f t="shared" si="242"/>
        <v>0.12148</v>
      </c>
      <c r="AB3093" s="25">
        <f t="shared" si="243"/>
        <v>9.5998896088564933E-3</v>
      </c>
      <c r="AC3093" s="23">
        <f t="shared" si="244"/>
        <v>0.11151254442415043</v>
      </c>
    </row>
    <row r="3094" spans="1:29" x14ac:dyDescent="0.3">
      <c r="A3094" s="4" t="s">
        <v>247</v>
      </c>
      <c r="B3094" s="18">
        <v>45901</v>
      </c>
      <c r="C3094" s="4" t="s">
        <v>282</v>
      </c>
      <c r="D3094" s="4">
        <v>9</v>
      </c>
      <c r="E3094" s="15">
        <v>403219.8</v>
      </c>
      <c r="F3094" s="19">
        <v>1.1319999999999999</v>
      </c>
      <c r="G3094" s="20">
        <v>0</v>
      </c>
      <c r="H3094" s="4">
        <v>72.8</v>
      </c>
      <c r="I3094" s="4">
        <v>6</v>
      </c>
      <c r="J3094" s="4">
        <v>1</v>
      </c>
      <c r="K3094" s="21">
        <v>0.88280000000000003</v>
      </c>
      <c r="L3094" s="21">
        <v>8.8900000000000007E-2</v>
      </c>
      <c r="M3094" s="4">
        <v>2</v>
      </c>
      <c r="N3094" s="4">
        <v>0</v>
      </c>
      <c r="O3094" s="4">
        <v>0</v>
      </c>
      <c r="P3094" s="4">
        <v>97.9</v>
      </c>
      <c r="Q3094" s="15">
        <v>6531.55</v>
      </c>
      <c r="R3094" s="15">
        <v>14721.73</v>
      </c>
      <c r="S3094" s="15">
        <v>11560.68</v>
      </c>
      <c r="T3094" s="15">
        <v>428367.41</v>
      </c>
      <c r="U3094" s="22">
        <f t="shared" si="240"/>
        <v>412912.39999999997</v>
      </c>
      <c r="V3094" s="23">
        <f t="shared" si="241"/>
        <v>3.6078865103206639E-2</v>
      </c>
      <c r="W3094" s="24">
        <f>Parametros!$B$4*H3094+Parametros!$B$5*K3094*100+Parametros!$B$6*P3094+Parametros!$B$7*(1-L3094)*100</f>
        <v>85.210499999999996</v>
      </c>
      <c r="X3094" s="16">
        <f>INDEX('Tasa Referencia'!$B$2:$B$37,MATCH(B3094,'Tasa Referencia'!$A$2:$A$37,0))</f>
        <v>7.4899999999999994E-2</v>
      </c>
      <c r="Y3094" s="16">
        <f>INDEX('Catalogo Proveedores'!$N$2:$N$101,MATCH(A3094,'Catalogo Proveedores'!$A$2:$A$101,0))</f>
        <v>4.3200000000000002E-2</v>
      </c>
      <c r="Z3094" s="14">
        <v>3.9899999999999996E-3</v>
      </c>
      <c r="AA3094" s="16">
        <f t="shared" si="242"/>
        <v>0.12208999999999999</v>
      </c>
      <c r="AB3094" s="25">
        <f t="shared" si="243"/>
        <v>9.6456403470184249E-3</v>
      </c>
      <c r="AC3094" s="23">
        <f t="shared" si="244"/>
        <v>2.6433224756188214E-2</v>
      </c>
    </row>
    <row r="3095" spans="1:29" x14ac:dyDescent="0.3">
      <c r="A3095" s="4" t="s">
        <v>247</v>
      </c>
      <c r="B3095" s="18">
        <v>45931</v>
      </c>
      <c r="C3095" s="4" t="s">
        <v>282</v>
      </c>
      <c r="D3095" s="4">
        <v>10</v>
      </c>
      <c r="E3095" s="15">
        <v>452812.1</v>
      </c>
      <c r="F3095" s="19">
        <v>1.2398</v>
      </c>
      <c r="G3095" s="20">
        <v>9.5299999999999996E-2</v>
      </c>
      <c r="H3095" s="4">
        <v>72.2</v>
      </c>
      <c r="I3095" s="4">
        <v>5</v>
      </c>
      <c r="J3095" s="4">
        <v>0</v>
      </c>
      <c r="K3095" s="21">
        <v>0.95230000000000004</v>
      </c>
      <c r="L3095" s="21">
        <v>0.16600000000000001</v>
      </c>
      <c r="M3095" s="4">
        <v>2</v>
      </c>
      <c r="N3095" s="4">
        <v>0</v>
      </c>
      <c r="O3095" s="4">
        <v>0</v>
      </c>
      <c r="P3095" s="4">
        <v>97.1</v>
      </c>
      <c r="Q3095" s="15">
        <v>2523.39</v>
      </c>
      <c r="R3095" s="15">
        <v>39894.82</v>
      </c>
      <c r="S3095" s="15">
        <v>22552.38</v>
      </c>
      <c r="T3095" s="15">
        <v>499129.29</v>
      </c>
      <c r="U3095" s="22">
        <f t="shared" si="240"/>
        <v>472677.93</v>
      </c>
      <c r="V3095" s="23">
        <f t="shared" si="241"/>
        <v>5.2995006564331232E-2</v>
      </c>
      <c r="W3095" s="24">
        <f>Parametros!$B$4*H3095+Parametros!$B$5*K3095*100+Parametros!$B$6*P3095+Parametros!$B$7*(1-L3095)*100</f>
        <v>85.769000000000005</v>
      </c>
      <c r="X3095" s="16">
        <f>INDEX('Tasa Referencia'!$B$2:$B$37,MATCH(B3095,'Tasa Referencia'!$A$2:$A$37,0))</f>
        <v>7.4300000000000005E-2</v>
      </c>
      <c r="Y3095" s="16">
        <f>INDEX('Catalogo Proveedores'!$N$2:$N$101,MATCH(A3095,'Catalogo Proveedores'!$A$2:$A$101,0))</f>
        <v>4.3200000000000002E-2</v>
      </c>
      <c r="Z3095" s="14">
        <v>2.1099999999999999E-3</v>
      </c>
      <c r="AA3095" s="16">
        <f t="shared" si="242"/>
        <v>0.11961000000000001</v>
      </c>
      <c r="AB3095" s="25">
        <f t="shared" si="243"/>
        <v>9.4594950568192004E-3</v>
      </c>
      <c r="AC3095" s="23">
        <f t="shared" si="244"/>
        <v>4.3535511507512031E-2</v>
      </c>
    </row>
    <row r="3096" spans="1:29" x14ac:dyDescent="0.3">
      <c r="A3096" s="4" t="s">
        <v>247</v>
      </c>
      <c r="B3096" s="18">
        <v>45962</v>
      </c>
      <c r="C3096" s="4" t="s">
        <v>282</v>
      </c>
      <c r="D3096" s="4">
        <v>11</v>
      </c>
      <c r="E3096" s="15">
        <v>421131.31</v>
      </c>
      <c r="F3096" s="19">
        <v>1.2398</v>
      </c>
      <c r="G3096" s="20">
        <v>0</v>
      </c>
      <c r="H3096" s="4">
        <v>78.5</v>
      </c>
      <c r="I3096" s="4">
        <v>4</v>
      </c>
      <c r="J3096" s="4">
        <v>0</v>
      </c>
      <c r="K3096" s="21">
        <v>0.95660000000000001</v>
      </c>
      <c r="L3096" s="21">
        <v>0.10390000000000001</v>
      </c>
      <c r="M3096" s="4">
        <v>0</v>
      </c>
      <c r="N3096" s="4">
        <v>1</v>
      </c>
      <c r="O3096" s="4">
        <v>18.399999999999999</v>
      </c>
      <c r="P3096" s="4">
        <v>94.3</v>
      </c>
      <c r="Q3096" s="15">
        <v>32696.6</v>
      </c>
      <c r="R3096" s="15">
        <v>25505.06</v>
      </c>
      <c r="S3096" s="15">
        <v>13127.55</v>
      </c>
      <c r="T3096" s="15">
        <v>450099.05</v>
      </c>
      <c r="U3096" s="22">
        <f t="shared" si="240"/>
        <v>466205.42</v>
      </c>
      <c r="V3096" s="23">
        <f t="shared" si="241"/>
        <v>-3.5784056864816748E-2</v>
      </c>
      <c r="W3096" s="24">
        <f>Parametros!$B$4*H3096+Parametros!$B$5*K3096*100+Parametros!$B$6*P3096+Parametros!$B$7*(1-L3096)*100</f>
        <v>88.474500000000006</v>
      </c>
      <c r="X3096" s="16">
        <f>INDEX('Tasa Referencia'!$B$2:$B$37,MATCH(B3096,'Tasa Referencia'!$A$2:$A$37,0))</f>
        <v>7.2800000000000004E-2</v>
      </c>
      <c r="Y3096" s="16">
        <f>INDEX('Catalogo Proveedores'!$N$2:$N$101,MATCH(A3096,'Catalogo Proveedores'!$A$2:$A$101,0))</f>
        <v>4.3200000000000002E-2</v>
      </c>
      <c r="Z3096" s="14">
        <v>8.9999999999999998E-4</v>
      </c>
      <c r="AA3096" s="16">
        <f t="shared" si="242"/>
        <v>0.1169</v>
      </c>
      <c r="AB3096" s="25">
        <f t="shared" si="243"/>
        <v>9.2556536285899327E-3</v>
      </c>
      <c r="AC3096" s="23">
        <f t="shared" si="244"/>
        <v>-4.503971049340668E-2</v>
      </c>
    </row>
    <row r="3097" spans="1:29" x14ac:dyDescent="0.3">
      <c r="A3097" s="4" t="s">
        <v>247</v>
      </c>
      <c r="B3097" s="18">
        <v>45992</v>
      </c>
      <c r="C3097" s="4" t="s">
        <v>282</v>
      </c>
      <c r="D3097" s="4">
        <v>12</v>
      </c>
      <c r="E3097" s="15">
        <v>426523.46</v>
      </c>
      <c r="F3097" s="19">
        <v>1.2398</v>
      </c>
      <c r="G3097" s="20">
        <v>0</v>
      </c>
      <c r="H3097" s="4">
        <v>77.5</v>
      </c>
      <c r="I3097" s="4">
        <v>4</v>
      </c>
      <c r="J3097" s="4">
        <v>0</v>
      </c>
      <c r="K3097" s="21">
        <v>0.92510000000000003</v>
      </c>
      <c r="L3097" s="21">
        <v>9.4600000000000004E-2</v>
      </c>
      <c r="M3097" s="4">
        <v>2</v>
      </c>
      <c r="N3097" s="4">
        <v>0</v>
      </c>
      <c r="O3097" s="4">
        <v>0</v>
      </c>
      <c r="P3097" s="4">
        <v>99.3</v>
      </c>
      <c r="Q3097" s="15">
        <v>4609.2700000000004</v>
      </c>
      <c r="R3097" s="15">
        <v>26080.44</v>
      </c>
      <c r="S3097" s="15">
        <v>12107.21</v>
      </c>
      <c r="T3097" s="15">
        <v>458632.97</v>
      </c>
      <c r="U3097" s="22">
        <f t="shared" si="240"/>
        <v>445105.96</v>
      </c>
      <c r="V3097" s="23">
        <f t="shared" si="241"/>
        <v>2.9494194453573524E-2</v>
      </c>
      <c r="W3097" s="24">
        <f>Parametros!$B$4*H3097+Parametros!$B$5*K3097*100+Parametros!$B$6*P3097+Parametros!$B$7*(1-L3097)*100</f>
        <v>88.319000000000003</v>
      </c>
      <c r="X3097" s="16">
        <f>INDEX('Tasa Referencia'!$B$2:$B$37,MATCH(B3097,'Tasa Referencia'!$A$2:$A$37,0))</f>
        <v>6.9599999999999995E-2</v>
      </c>
      <c r="Y3097" s="16">
        <f>INDEX('Catalogo Proveedores'!$N$2:$N$101,MATCH(A3097,'Catalogo Proveedores'!$A$2:$A$101,0))</f>
        <v>4.3200000000000002E-2</v>
      </c>
      <c r="Z3097" s="14">
        <v>3.9300000000000003E-3</v>
      </c>
      <c r="AA3097" s="16">
        <f t="shared" si="242"/>
        <v>0.11673</v>
      </c>
      <c r="AB3097" s="25">
        <f t="shared" si="243"/>
        <v>9.2428514207296697E-3</v>
      </c>
      <c r="AC3097" s="23">
        <f t="shared" si="244"/>
        <v>2.0251343032843854E-2</v>
      </c>
    </row>
    <row r="3098" spans="1:29" x14ac:dyDescent="0.3">
      <c r="A3098" s="4" t="s">
        <v>249</v>
      </c>
      <c r="B3098" s="18">
        <v>44927</v>
      </c>
      <c r="C3098" s="4" t="s">
        <v>279</v>
      </c>
      <c r="D3098" s="4">
        <v>1</v>
      </c>
      <c r="E3098" s="15">
        <v>356265.07</v>
      </c>
      <c r="F3098" s="19">
        <v>1</v>
      </c>
      <c r="G3098" s="20">
        <v>0</v>
      </c>
      <c r="H3098" s="4">
        <v>75.599999999999994</v>
      </c>
      <c r="I3098" s="4">
        <v>4</v>
      </c>
      <c r="J3098" s="4">
        <v>1</v>
      </c>
      <c r="K3098" s="21">
        <v>0.81130000000000002</v>
      </c>
      <c r="L3098" s="21">
        <v>8.6699999999999999E-2</v>
      </c>
      <c r="M3098" s="4">
        <v>1</v>
      </c>
      <c r="N3098" s="4">
        <v>0</v>
      </c>
      <c r="O3098" s="4">
        <v>0</v>
      </c>
      <c r="P3098" s="4">
        <v>78.400000000000006</v>
      </c>
      <c r="Q3098" s="15">
        <v>14535.69</v>
      </c>
      <c r="R3098" s="15">
        <v>18800.91</v>
      </c>
      <c r="S3098" s="15">
        <v>9975.18</v>
      </c>
      <c r="T3098" s="15">
        <v>373931.06</v>
      </c>
      <c r="U3098" s="22">
        <f t="shared" si="240"/>
        <v>379626.49</v>
      </c>
      <c r="V3098" s="23">
        <f t="shared" si="241"/>
        <v>-1.5231230056149904E-2</v>
      </c>
      <c r="W3098" s="24">
        <f>Parametros!$B$4*H3098+Parametros!$B$5*K3098*100+Parametros!$B$6*P3098+Parametros!$B$7*(1-L3098)*100</f>
        <v>80.1785</v>
      </c>
      <c r="X3098" s="16">
        <f>INDEX('Tasa Referencia'!$B$2:$B$37,MATCH(B3098,'Tasa Referencia'!$A$2:$A$37,0))</f>
        <v>0.1125</v>
      </c>
      <c r="Y3098" s="16">
        <f>INDEX('Catalogo Proveedores'!$N$2:$N$101,MATCH(A3098,'Catalogo Proveedores'!$A$2:$A$101,0))</f>
        <v>1.9100000000000002E-2</v>
      </c>
      <c r="Z3098" s="14">
        <v>-4.2000000000000002E-4</v>
      </c>
      <c r="AA3098" s="16">
        <f t="shared" si="242"/>
        <v>0.13117999999999999</v>
      </c>
      <c r="AB3098" s="25">
        <f t="shared" si="243"/>
        <v>1.0324713776412642E-2</v>
      </c>
      <c r="AC3098" s="23">
        <f t="shared" si="244"/>
        <v>-2.5555943832562544E-2</v>
      </c>
    </row>
    <row r="3099" spans="1:29" x14ac:dyDescent="0.3">
      <c r="A3099" s="4" t="s">
        <v>249</v>
      </c>
      <c r="B3099" s="18">
        <v>44958</v>
      </c>
      <c r="C3099" s="4" t="s">
        <v>279</v>
      </c>
      <c r="D3099" s="4">
        <v>2</v>
      </c>
      <c r="E3099" s="15">
        <v>394724.8</v>
      </c>
      <c r="F3099" s="19">
        <v>1</v>
      </c>
      <c r="G3099" s="20">
        <v>0</v>
      </c>
      <c r="H3099" s="4">
        <v>75.5</v>
      </c>
      <c r="I3099" s="4">
        <v>7</v>
      </c>
      <c r="J3099" s="4">
        <v>1</v>
      </c>
      <c r="K3099" s="21">
        <v>0.8478</v>
      </c>
      <c r="L3099" s="21">
        <v>8.2199999999999995E-2</v>
      </c>
      <c r="M3099" s="4">
        <v>0</v>
      </c>
      <c r="N3099" s="4">
        <v>0</v>
      </c>
      <c r="O3099" s="4">
        <v>0</v>
      </c>
      <c r="P3099" s="4">
        <v>75.5</v>
      </c>
      <c r="Q3099" s="15">
        <v>0</v>
      </c>
      <c r="R3099" s="15">
        <v>14248.4</v>
      </c>
      <c r="S3099" s="15">
        <v>10528.69</v>
      </c>
      <c r="T3099" s="15">
        <v>418265.84</v>
      </c>
      <c r="U3099" s="22">
        <f t="shared" si="240"/>
        <v>398444.51</v>
      </c>
      <c r="V3099" s="23">
        <f t="shared" si="241"/>
        <v>4.7389311065900136E-2</v>
      </c>
      <c r="W3099" s="24">
        <f>Parametros!$B$4*H3099+Parametros!$B$5*K3099*100+Parametros!$B$6*P3099+Parametros!$B$7*(1-L3099)*100</f>
        <v>80.725999999999999</v>
      </c>
      <c r="X3099" s="16">
        <f>INDEX('Tasa Referencia'!$B$2:$B$37,MATCH(B3099,'Tasa Referencia'!$A$2:$A$37,0))</f>
        <v>0.11409999999999999</v>
      </c>
      <c r="Y3099" s="16">
        <f>INDEX('Catalogo Proveedores'!$N$2:$N$101,MATCH(A3099,'Catalogo Proveedores'!$A$2:$A$101,0))</f>
        <v>1.9100000000000002E-2</v>
      </c>
      <c r="Z3099" s="14">
        <v>5.9000000000000003E-4</v>
      </c>
      <c r="AA3099" s="16">
        <f t="shared" si="242"/>
        <v>0.13378999999999999</v>
      </c>
      <c r="AB3099" s="25">
        <f t="shared" si="243"/>
        <v>1.051877093881326E-2</v>
      </c>
      <c r="AC3099" s="23">
        <f t="shared" si="244"/>
        <v>3.6870540127086876E-2</v>
      </c>
    </row>
    <row r="3100" spans="1:29" x14ac:dyDescent="0.3">
      <c r="A3100" s="4" t="s">
        <v>249</v>
      </c>
      <c r="B3100" s="18">
        <v>44986</v>
      </c>
      <c r="C3100" s="4" t="s">
        <v>279</v>
      </c>
      <c r="D3100" s="4">
        <v>3</v>
      </c>
      <c r="E3100" s="15">
        <v>374895.38</v>
      </c>
      <c r="F3100" s="19">
        <v>1</v>
      </c>
      <c r="G3100" s="20">
        <v>0</v>
      </c>
      <c r="H3100" s="4">
        <v>73.400000000000006</v>
      </c>
      <c r="I3100" s="4">
        <v>4</v>
      </c>
      <c r="J3100" s="4">
        <v>1</v>
      </c>
      <c r="K3100" s="21">
        <v>0.79969999999999997</v>
      </c>
      <c r="L3100" s="21">
        <v>0.13600000000000001</v>
      </c>
      <c r="M3100" s="4">
        <v>2</v>
      </c>
      <c r="N3100" s="4">
        <v>2</v>
      </c>
      <c r="O3100" s="4">
        <v>19.7</v>
      </c>
      <c r="P3100" s="4">
        <v>80</v>
      </c>
      <c r="Q3100" s="15">
        <v>21163.119999999999</v>
      </c>
      <c r="R3100" s="15">
        <v>19375.509999999998</v>
      </c>
      <c r="S3100" s="15">
        <v>16042.66</v>
      </c>
      <c r="T3100" s="15">
        <v>380932.38</v>
      </c>
      <c r="U3100" s="22">
        <f t="shared" si="240"/>
        <v>399391.35000000003</v>
      </c>
      <c r="V3100" s="23">
        <f t="shared" si="241"/>
        <v>-4.8457340381513461E-2</v>
      </c>
      <c r="W3100" s="24">
        <f>Parametros!$B$4*H3100+Parametros!$B$5*K3100*100+Parametros!$B$6*P3100+Parametros!$B$7*(1-L3100)*100</f>
        <v>78.640999999999991</v>
      </c>
      <c r="X3100" s="16">
        <f>INDEX('Tasa Referencia'!$B$2:$B$37,MATCH(B3100,'Tasa Referencia'!$A$2:$A$37,0))</f>
        <v>0.114</v>
      </c>
      <c r="Y3100" s="16">
        <f>INDEX('Catalogo Proveedores'!$N$2:$N$101,MATCH(A3100,'Catalogo Proveedores'!$A$2:$A$101,0))</f>
        <v>1.9100000000000002E-2</v>
      </c>
      <c r="Z3100" s="14">
        <v>2.9E-4</v>
      </c>
      <c r="AA3100" s="16">
        <f t="shared" si="242"/>
        <v>0.13339000000000001</v>
      </c>
      <c r="AB3100" s="25">
        <f t="shared" si="243"/>
        <v>1.0489056964496868E-2</v>
      </c>
      <c r="AC3100" s="23">
        <f t="shared" si="244"/>
        <v>-5.8946397346010329E-2</v>
      </c>
    </row>
    <row r="3101" spans="1:29" x14ac:dyDescent="0.3">
      <c r="A3101" s="4" t="s">
        <v>249</v>
      </c>
      <c r="B3101" s="18">
        <v>45017</v>
      </c>
      <c r="C3101" s="4" t="s">
        <v>279</v>
      </c>
      <c r="D3101" s="4">
        <v>4</v>
      </c>
      <c r="E3101" s="15">
        <v>439222.06</v>
      </c>
      <c r="F3101" s="19">
        <v>1</v>
      </c>
      <c r="G3101" s="20">
        <v>0</v>
      </c>
      <c r="H3101" s="4">
        <v>73.900000000000006</v>
      </c>
      <c r="I3101" s="4">
        <v>7</v>
      </c>
      <c r="J3101" s="4">
        <v>1</v>
      </c>
      <c r="K3101" s="21">
        <v>0.87719999999999998</v>
      </c>
      <c r="L3101" s="21">
        <v>0.1137</v>
      </c>
      <c r="M3101" s="4">
        <v>1</v>
      </c>
      <c r="N3101" s="4">
        <v>0</v>
      </c>
      <c r="O3101" s="4">
        <v>0</v>
      </c>
      <c r="P3101" s="4">
        <v>78.400000000000006</v>
      </c>
      <c r="Q3101" s="15">
        <v>1675.3</v>
      </c>
      <c r="R3101" s="15">
        <v>17399.400000000001</v>
      </c>
      <c r="S3101" s="15">
        <v>15855.55</v>
      </c>
      <c r="T3101" s="15">
        <v>467630.27</v>
      </c>
      <c r="U3101" s="22">
        <f t="shared" si="240"/>
        <v>442441.21</v>
      </c>
      <c r="V3101" s="23">
        <f t="shared" si="241"/>
        <v>5.3865332541454161E-2</v>
      </c>
      <c r="W3101" s="24">
        <f>Parametros!$B$4*H3101+Parametros!$B$5*K3101*100+Parametros!$B$6*P3101+Parametros!$B$7*(1-L3101)*100</f>
        <v>81.155500000000004</v>
      </c>
      <c r="X3101" s="16">
        <f>INDEX('Tasa Referencia'!$B$2:$B$37,MATCH(B3101,'Tasa Referencia'!$A$2:$A$37,0))</f>
        <v>0.1119</v>
      </c>
      <c r="Y3101" s="16">
        <f>INDEX('Catalogo Proveedores'!$N$2:$N$101,MATCH(A3101,'Catalogo Proveedores'!$A$2:$A$101,0))</f>
        <v>1.9100000000000002E-2</v>
      </c>
      <c r="Z3101" s="14">
        <v>3.8000000000000002E-4</v>
      </c>
      <c r="AA3101" s="16">
        <f t="shared" si="242"/>
        <v>0.13138</v>
      </c>
      <c r="AB3101" s="25">
        <f t="shared" si="243"/>
        <v>1.033959857002098E-2</v>
      </c>
      <c r="AC3101" s="23">
        <f t="shared" si="244"/>
        <v>4.3525733971433181E-2</v>
      </c>
    </row>
    <row r="3102" spans="1:29" x14ac:dyDescent="0.3">
      <c r="A3102" s="4" t="s">
        <v>249</v>
      </c>
      <c r="B3102" s="18">
        <v>45047</v>
      </c>
      <c r="C3102" s="4" t="s">
        <v>279</v>
      </c>
      <c r="D3102" s="4">
        <v>5</v>
      </c>
      <c r="E3102" s="15">
        <v>361655.24</v>
      </c>
      <c r="F3102" s="19">
        <v>1</v>
      </c>
      <c r="G3102" s="20">
        <v>0</v>
      </c>
      <c r="H3102" s="4">
        <v>68.7</v>
      </c>
      <c r="I3102" s="4">
        <v>4</v>
      </c>
      <c r="J3102" s="4">
        <v>1</v>
      </c>
      <c r="K3102" s="21">
        <v>0.79320000000000002</v>
      </c>
      <c r="L3102" s="21">
        <v>0.1094</v>
      </c>
      <c r="M3102" s="4">
        <v>4</v>
      </c>
      <c r="N3102" s="4">
        <v>0</v>
      </c>
      <c r="O3102" s="4">
        <v>0</v>
      </c>
      <c r="P3102" s="4">
        <v>79.3</v>
      </c>
      <c r="Q3102" s="15">
        <v>10936.71</v>
      </c>
      <c r="R3102" s="15">
        <v>21192.35</v>
      </c>
      <c r="S3102" s="15">
        <v>12592.24</v>
      </c>
      <c r="T3102" s="15">
        <v>371049.25</v>
      </c>
      <c r="U3102" s="22">
        <f t="shared" si="240"/>
        <v>381192.06</v>
      </c>
      <c r="V3102" s="23">
        <f t="shared" si="241"/>
        <v>-2.7335481745347816E-2</v>
      </c>
      <c r="W3102" s="24">
        <f>Parametros!$B$4*H3102+Parametros!$B$5*K3102*100+Parametros!$B$6*P3102+Parametros!$B$7*(1-L3102)*100</f>
        <v>77.06</v>
      </c>
      <c r="X3102" s="16">
        <f>INDEX('Tasa Referencia'!$B$2:$B$37,MATCH(B3102,'Tasa Referencia'!$A$2:$A$37,0))</f>
        <v>0.11210000000000001</v>
      </c>
      <c r="Y3102" s="16">
        <f>INDEX('Catalogo Proveedores'!$N$2:$N$101,MATCH(A3102,'Catalogo Proveedores'!$A$2:$A$101,0))</f>
        <v>1.9100000000000002E-2</v>
      </c>
      <c r="Z3102" s="14">
        <v>-6.0000000000000002E-5</v>
      </c>
      <c r="AA3102" s="16">
        <f t="shared" si="242"/>
        <v>0.13114000000000001</v>
      </c>
      <c r="AB3102" s="25">
        <f t="shared" si="243"/>
        <v>1.0321736528203562E-2</v>
      </c>
      <c r="AC3102" s="23">
        <f t="shared" si="244"/>
        <v>-3.7657218273551382E-2</v>
      </c>
    </row>
    <row r="3103" spans="1:29" x14ac:dyDescent="0.3">
      <c r="A3103" s="4" t="s">
        <v>249</v>
      </c>
      <c r="B3103" s="18">
        <v>45078</v>
      </c>
      <c r="C3103" s="4" t="s">
        <v>279</v>
      </c>
      <c r="D3103" s="4">
        <v>6</v>
      </c>
      <c r="E3103" s="15">
        <v>417137.45</v>
      </c>
      <c r="F3103" s="19">
        <v>1.0876999999999999</v>
      </c>
      <c r="G3103" s="20">
        <v>8.77E-2</v>
      </c>
      <c r="H3103" s="4">
        <v>73.8</v>
      </c>
      <c r="I3103" s="4">
        <v>4</v>
      </c>
      <c r="J3103" s="4">
        <v>1</v>
      </c>
      <c r="K3103" s="21">
        <v>0.86280000000000001</v>
      </c>
      <c r="L3103" s="21">
        <v>0.13009999999999999</v>
      </c>
      <c r="M3103" s="4">
        <v>0</v>
      </c>
      <c r="N3103" s="4">
        <v>0</v>
      </c>
      <c r="O3103" s="4">
        <v>0</v>
      </c>
      <c r="P3103" s="4">
        <v>78.900000000000006</v>
      </c>
      <c r="Q3103" s="15">
        <v>0</v>
      </c>
      <c r="R3103" s="15">
        <v>16326.45</v>
      </c>
      <c r="S3103" s="15">
        <v>17116.79</v>
      </c>
      <c r="T3103" s="15">
        <v>455482.24</v>
      </c>
      <c r="U3103" s="22">
        <f t="shared" si="240"/>
        <v>416347.11000000004</v>
      </c>
      <c r="V3103" s="23">
        <f t="shared" si="241"/>
        <v>8.592021063214221E-2</v>
      </c>
      <c r="W3103" s="24">
        <f>Parametros!$B$4*H3103+Parametros!$B$5*K3103*100+Parametros!$B$6*P3103+Parametros!$B$7*(1-L3103)*100</f>
        <v>80.542500000000004</v>
      </c>
      <c r="X3103" s="16">
        <f>INDEX('Tasa Referencia'!$B$2:$B$37,MATCH(B3103,'Tasa Referencia'!$A$2:$A$37,0))</f>
        <v>0.1119</v>
      </c>
      <c r="Y3103" s="16">
        <f>INDEX('Catalogo Proveedores'!$N$2:$N$101,MATCH(A3103,'Catalogo Proveedores'!$A$2:$A$101,0))</f>
        <v>1.9100000000000002E-2</v>
      </c>
      <c r="Z3103" s="14">
        <v>-1.16E-3</v>
      </c>
      <c r="AA3103" s="16">
        <f t="shared" si="242"/>
        <v>0.12984000000000001</v>
      </c>
      <c r="AB3103" s="25">
        <f t="shared" si="243"/>
        <v>1.0224923385770746E-2</v>
      </c>
      <c r="AC3103" s="23">
        <f t="shared" si="244"/>
        <v>7.5695287246371465E-2</v>
      </c>
    </row>
    <row r="3104" spans="1:29" x14ac:dyDescent="0.3">
      <c r="A3104" s="4" t="s">
        <v>249</v>
      </c>
      <c r="B3104" s="18">
        <v>45108</v>
      </c>
      <c r="C3104" s="4" t="s">
        <v>279</v>
      </c>
      <c r="D3104" s="4">
        <v>7</v>
      </c>
      <c r="E3104" s="15">
        <v>399047.88</v>
      </c>
      <c r="F3104" s="19">
        <v>1.0876999999999999</v>
      </c>
      <c r="G3104" s="20">
        <v>0</v>
      </c>
      <c r="H3104" s="4">
        <v>71.3</v>
      </c>
      <c r="I3104" s="4">
        <v>4</v>
      </c>
      <c r="J3104" s="4">
        <v>1</v>
      </c>
      <c r="K3104" s="21">
        <v>0.8044</v>
      </c>
      <c r="L3104" s="21">
        <v>0.1198</v>
      </c>
      <c r="M3104" s="4">
        <v>1</v>
      </c>
      <c r="N3104" s="4">
        <v>0</v>
      </c>
      <c r="O3104" s="4">
        <v>0</v>
      </c>
      <c r="P3104" s="4">
        <v>81.2</v>
      </c>
      <c r="Q3104" s="15">
        <v>1109.92</v>
      </c>
      <c r="R3104" s="15">
        <v>20034.59</v>
      </c>
      <c r="S3104" s="15">
        <v>15141.5</v>
      </c>
      <c r="T3104" s="15">
        <v>406955.31</v>
      </c>
      <c r="U3104" s="22">
        <f t="shared" si="240"/>
        <v>405050.89</v>
      </c>
      <c r="V3104" s="23">
        <f t="shared" si="241"/>
        <v>4.6796784639570954E-3</v>
      </c>
      <c r="W3104" s="24">
        <f>Parametros!$B$4*H3104+Parametros!$B$5*K3104*100+Parametros!$B$6*P3104+Parametros!$B$7*(1-L3104)*100</f>
        <v>78.53</v>
      </c>
      <c r="X3104" s="16">
        <f>INDEX('Tasa Referencia'!$B$2:$B$37,MATCH(B3104,'Tasa Referencia'!$A$2:$A$37,0))</f>
        <v>0.1132</v>
      </c>
      <c r="Y3104" s="16">
        <f>INDEX('Catalogo Proveedores'!$N$2:$N$101,MATCH(A3104,'Catalogo Proveedores'!$A$2:$A$101,0))</f>
        <v>1.9100000000000002E-2</v>
      </c>
      <c r="Z3104" s="14">
        <v>1.91E-3</v>
      </c>
      <c r="AA3104" s="16">
        <f t="shared" si="242"/>
        <v>0.13421</v>
      </c>
      <c r="AB3104" s="25">
        <f t="shared" si="243"/>
        <v>1.0549960271439174E-2</v>
      </c>
      <c r="AC3104" s="23">
        <f t="shared" si="244"/>
        <v>-5.8702818074820784E-3</v>
      </c>
    </row>
    <row r="3105" spans="1:29" x14ac:dyDescent="0.3">
      <c r="A3105" s="4" t="s">
        <v>249</v>
      </c>
      <c r="B3105" s="18">
        <v>45139</v>
      </c>
      <c r="C3105" s="4" t="s">
        <v>279</v>
      </c>
      <c r="D3105" s="4">
        <v>8</v>
      </c>
      <c r="E3105" s="15">
        <v>404544.06</v>
      </c>
      <c r="F3105" s="19">
        <v>1.0876999999999999</v>
      </c>
      <c r="G3105" s="20">
        <v>0</v>
      </c>
      <c r="H3105" s="4">
        <v>68.5</v>
      </c>
      <c r="I3105" s="4">
        <v>6</v>
      </c>
      <c r="J3105" s="4">
        <v>1</v>
      </c>
      <c r="K3105" s="21">
        <v>0.86040000000000005</v>
      </c>
      <c r="L3105" s="21">
        <v>0.15260000000000001</v>
      </c>
      <c r="M3105" s="4">
        <v>1</v>
      </c>
      <c r="N3105" s="4">
        <v>1</v>
      </c>
      <c r="O3105" s="4">
        <v>6.7</v>
      </c>
      <c r="P3105" s="4">
        <v>79.7</v>
      </c>
      <c r="Q3105" s="15">
        <v>9755.52</v>
      </c>
      <c r="R3105" s="15">
        <v>33090.449999999997</v>
      </c>
      <c r="S3105" s="15">
        <v>19332.63</v>
      </c>
      <c r="T3105" s="15">
        <v>429283.24</v>
      </c>
      <c r="U3105" s="22">
        <f t="shared" si="240"/>
        <v>428057.4</v>
      </c>
      <c r="V3105" s="23">
        <f t="shared" si="241"/>
        <v>2.8555505684311538E-3</v>
      </c>
      <c r="W3105" s="24">
        <f>Parametros!$B$4*H3105+Parametros!$B$5*K3105*100+Parametros!$B$6*P3105+Parametros!$B$7*(1-L3105)*100</f>
        <v>78.438000000000002</v>
      </c>
      <c r="X3105" s="16">
        <f>INDEX('Tasa Referencia'!$B$2:$B$37,MATCH(B3105,'Tasa Referencia'!$A$2:$A$37,0))</f>
        <v>0.1124</v>
      </c>
      <c r="Y3105" s="16">
        <f>INDEX('Catalogo Proveedores'!$N$2:$N$101,MATCH(A3105,'Catalogo Proveedores'!$A$2:$A$101,0))</f>
        <v>1.9100000000000002E-2</v>
      </c>
      <c r="Z3105" s="14">
        <v>3.0100000000000001E-3</v>
      </c>
      <c r="AA3105" s="16">
        <f t="shared" si="242"/>
        <v>0.13451000000000002</v>
      </c>
      <c r="AB3105" s="25">
        <f t="shared" si="243"/>
        <v>1.0572231884990568E-2</v>
      </c>
      <c r="AC3105" s="23">
        <f t="shared" si="244"/>
        <v>-7.7166813165594145E-3</v>
      </c>
    </row>
    <row r="3106" spans="1:29" x14ac:dyDescent="0.3">
      <c r="A3106" s="4" t="s">
        <v>249</v>
      </c>
      <c r="B3106" s="18">
        <v>45170</v>
      </c>
      <c r="C3106" s="4" t="s">
        <v>279</v>
      </c>
      <c r="D3106" s="4">
        <v>9</v>
      </c>
      <c r="E3106" s="15">
        <v>368988.21</v>
      </c>
      <c r="F3106" s="19">
        <v>1.0876999999999999</v>
      </c>
      <c r="G3106" s="20">
        <v>0</v>
      </c>
      <c r="H3106" s="4">
        <v>67.2</v>
      </c>
      <c r="I3106" s="4">
        <v>4</v>
      </c>
      <c r="J3106" s="4">
        <v>1</v>
      </c>
      <c r="K3106" s="21">
        <v>0.80910000000000004</v>
      </c>
      <c r="L3106" s="21">
        <v>7.0499999999999993E-2</v>
      </c>
      <c r="M3106" s="4">
        <v>0</v>
      </c>
      <c r="N3106" s="4">
        <v>0</v>
      </c>
      <c r="O3106" s="4">
        <v>0</v>
      </c>
      <c r="P3106" s="4">
        <v>76.099999999999994</v>
      </c>
      <c r="Q3106" s="15">
        <v>0</v>
      </c>
      <c r="R3106" s="15">
        <v>14413.81</v>
      </c>
      <c r="S3106" s="15">
        <v>8545.9599999999991</v>
      </c>
      <c r="T3106" s="15">
        <v>391018.03</v>
      </c>
      <c r="U3106" s="22">
        <f t="shared" si="240"/>
        <v>374856.06</v>
      </c>
      <c r="V3106" s="23">
        <f t="shared" si="241"/>
        <v>4.1333055664977976E-2</v>
      </c>
      <c r="W3106" s="24">
        <f>Parametros!$B$4*H3106+Parametros!$B$5*K3106*100+Parametros!$B$6*P3106+Parametros!$B$7*(1-L3106)*100</f>
        <v>76.955500000000001</v>
      </c>
      <c r="X3106" s="16">
        <f>INDEX('Tasa Referencia'!$B$2:$B$37,MATCH(B3106,'Tasa Referencia'!$A$2:$A$37,0))</f>
        <v>0.1134</v>
      </c>
      <c r="Y3106" s="16">
        <f>INDEX('Catalogo Proveedores'!$N$2:$N$101,MATCH(A3106,'Catalogo Proveedores'!$A$2:$A$101,0))</f>
        <v>1.9100000000000002E-2</v>
      </c>
      <c r="Z3106" s="14">
        <v>-1.9E-3</v>
      </c>
      <c r="AA3106" s="16">
        <f t="shared" si="242"/>
        <v>0.13059999999999999</v>
      </c>
      <c r="AB3106" s="25">
        <f t="shared" si="243"/>
        <v>1.0281534228690825E-2</v>
      </c>
      <c r="AC3106" s="23">
        <f t="shared" si="244"/>
        <v>3.1051521436287151E-2</v>
      </c>
    </row>
    <row r="3107" spans="1:29" x14ac:dyDescent="0.3">
      <c r="A3107" s="4" t="s">
        <v>249</v>
      </c>
      <c r="B3107" s="18">
        <v>45200</v>
      </c>
      <c r="C3107" s="4" t="s">
        <v>279</v>
      </c>
      <c r="D3107" s="4">
        <v>10</v>
      </c>
      <c r="E3107" s="15">
        <v>394721.58</v>
      </c>
      <c r="F3107" s="19">
        <v>1.0876999999999999</v>
      </c>
      <c r="G3107" s="20">
        <v>0</v>
      </c>
      <c r="H3107" s="4">
        <v>64.3</v>
      </c>
      <c r="I3107" s="4">
        <v>4</v>
      </c>
      <c r="J3107" s="4">
        <v>1</v>
      </c>
      <c r="K3107" s="21">
        <v>0.80759999999999998</v>
      </c>
      <c r="L3107" s="21">
        <v>9.9599999999999994E-2</v>
      </c>
      <c r="M3107" s="4">
        <v>1</v>
      </c>
      <c r="N3107" s="4">
        <v>0</v>
      </c>
      <c r="O3107" s="4">
        <v>0</v>
      </c>
      <c r="P3107" s="4">
        <v>78.8</v>
      </c>
      <c r="Q3107" s="15">
        <v>1353.74</v>
      </c>
      <c r="R3107" s="15">
        <v>14521.35</v>
      </c>
      <c r="S3107" s="15">
        <v>12582.39</v>
      </c>
      <c r="T3107" s="15">
        <v>398870.08</v>
      </c>
      <c r="U3107" s="22">
        <f t="shared" si="240"/>
        <v>398014.27999999997</v>
      </c>
      <c r="V3107" s="23">
        <f t="shared" si="241"/>
        <v>2.1455607800917194E-3</v>
      </c>
      <c r="W3107" s="24">
        <f>Parametros!$B$4*H3107+Parametros!$B$5*K3107*100+Parametros!$B$6*P3107+Parametros!$B$7*(1-L3107)*100</f>
        <v>75.998999999999995</v>
      </c>
      <c r="X3107" s="16">
        <f>INDEX('Tasa Referencia'!$B$2:$B$37,MATCH(B3107,'Tasa Referencia'!$A$2:$A$37,0))</f>
        <v>0.1103</v>
      </c>
      <c r="Y3107" s="16">
        <f>INDEX('Catalogo Proveedores'!$N$2:$N$101,MATCH(A3107,'Catalogo Proveedores'!$A$2:$A$101,0))</f>
        <v>1.9100000000000002E-2</v>
      </c>
      <c r="Z3107" s="14">
        <v>-1.17E-3</v>
      </c>
      <c r="AA3107" s="16">
        <f t="shared" si="242"/>
        <v>0.12822999999999998</v>
      </c>
      <c r="AB3107" s="25">
        <f t="shared" si="243"/>
        <v>1.0104882394471604E-2</v>
      </c>
      <c r="AC3107" s="23">
        <f t="shared" si="244"/>
        <v>-7.9593216143798839E-3</v>
      </c>
    </row>
    <row r="3108" spans="1:29" x14ac:dyDescent="0.3">
      <c r="A3108" s="4" t="s">
        <v>249</v>
      </c>
      <c r="B3108" s="18">
        <v>45231</v>
      </c>
      <c r="C3108" s="4" t="s">
        <v>279</v>
      </c>
      <c r="D3108" s="4">
        <v>11</v>
      </c>
      <c r="E3108" s="15">
        <v>331968.28000000003</v>
      </c>
      <c r="F3108" s="19">
        <v>1.0876999999999999</v>
      </c>
      <c r="G3108" s="20">
        <v>0</v>
      </c>
      <c r="H3108" s="4">
        <v>62</v>
      </c>
      <c r="I3108" s="4">
        <v>6</v>
      </c>
      <c r="J3108" s="4">
        <v>1</v>
      </c>
      <c r="K3108" s="21">
        <v>0.78849999999999998</v>
      </c>
      <c r="L3108" s="21">
        <v>9.6299999999999997E-2</v>
      </c>
      <c r="M3108" s="4">
        <v>4</v>
      </c>
      <c r="N3108" s="4">
        <v>0</v>
      </c>
      <c r="O3108" s="4">
        <v>0</v>
      </c>
      <c r="P3108" s="4">
        <v>74.900000000000006</v>
      </c>
      <c r="Q3108" s="15">
        <v>5897.49</v>
      </c>
      <c r="R3108" s="15">
        <v>18062.05</v>
      </c>
      <c r="S3108" s="15">
        <v>10257.5</v>
      </c>
      <c r="T3108" s="15">
        <v>339957.6</v>
      </c>
      <c r="U3108" s="22">
        <f t="shared" si="240"/>
        <v>345670.32</v>
      </c>
      <c r="V3108" s="23">
        <f t="shared" si="241"/>
        <v>-1.6804213231297171E-2</v>
      </c>
      <c r="W3108" s="24">
        <f>Parametros!$B$4*H3108+Parametros!$B$5*K3108*100+Parametros!$B$6*P3108+Parametros!$B$7*(1-L3108)*100</f>
        <v>73.890500000000003</v>
      </c>
      <c r="X3108" s="16">
        <f>INDEX('Tasa Referencia'!$B$2:$B$37,MATCH(B3108,'Tasa Referencia'!$A$2:$A$37,0))</f>
        <v>0.1144</v>
      </c>
      <c r="Y3108" s="16">
        <f>INDEX('Catalogo Proveedores'!$N$2:$N$101,MATCH(A3108,'Catalogo Proveedores'!$A$2:$A$101,0))</f>
        <v>1.9100000000000002E-2</v>
      </c>
      <c r="Z3108" s="14">
        <v>-6.4900000000000001E-3</v>
      </c>
      <c r="AA3108" s="16">
        <f t="shared" si="242"/>
        <v>0.12701000000000001</v>
      </c>
      <c r="AB3108" s="25">
        <f t="shared" si="243"/>
        <v>1.0013815033954154E-2</v>
      </c>
      <c r="AC3108" s="23">
        <f t="shared" si="244"/>
        <v>-2.6818028265251325E-2</v>
      </c>
    </row>
    <row r="3109" spans="1:29" x14ac:dyDescent="0.3">
      <c r="A3109" s="4" t="s">
        <v>249</v>
      </c>
      <c r="B3109" s="18">
        <v>45261</v>
      </c>
      <c r="C3109" s="4" t="s">
        <v>279</v>
      </c>
      <c r="D3109" s="4">
        <v>12</v>
      </c>
      <c r="E3109" s="15">
        <v>352838.72</v>
      </c>
      <c r="F3109" s="19">
        <v>1.0876999999999999</v>
      </c>
      <c r="G3109" s="20">
        <v>0</v>
      </c>
      <c r="H3109" s="4">
        <v>64.400000000000006</v>
      </c>
      <c r="I3109" s="4">
        <v>5</v>
      </c>
      <c r="J3109" s="4">
        <v>1</v>
      </c>
      <c r="K3109" s="21">
        <v>0.87280000000000002</v>
      </c>
      <c r="L3109" s="21">
        <v>8.0799999999999997E-2</v>
      </c>
      <c r="M3109" s="4">
        <v>1</v>
      </c>
      <c r="N3109" s="4">
        <v>1</v>
      </c>
      <c r="O3109" s="4">
        <v>2.4</v>
      </c>
      <c r="P3109" s="4">
        <v>78.400000000000006</v>
      </c>
      <c r="Q3109" s="15">
        <v>3225.79</v>
      </c>
      <c r="R3109" s="15">
        <v>13415.62</v>
      </c>
      <c r="S3109" s="15">
        <v>9261.11</v>
      </c>
      <c r="T3109" s="15">
        <v>371384.7</v>
      </c>
      <c r="U3109" s="22">
        <f t="shared" si="240"/>
        <v>360219.01999999996</v>
      </c>
      <c r="V3109" s="23">
        <f t="shared" si="241"/>
        <v>3.0064997292564961E-2</v>
      </c>
      <c r="W3109" s="24">
        <f>Parametros!$B$4*H3109+Parametros!$B$5*K3109*100+Parametros!$B$6*P3109+Parametros!$B$7*(1-L3109)*100</f>
        <v>78.192000000000007</v>
      </c>
      <c r="X3109" s="16">
        <f>INDEX('Tasa Referencia'!$B$2:$B$37,MATCH(B3109,'Tasa Referencia'!$A$2:$A$37,0))</f>
        <v>0.1124</v>
      </c>
      <c r="Y3109" s="16">
        <f>INDEX('Catalogo Proveedores'!$N$2:$N$101,MATCH(A3109,'Catalogo Proveedores'!$A$2:$A$101,0))</f>
        <v>1.9100000000000002E-2</v>
      </c>
      <c r="Z3109" s="14">
        <v>-2.5000000000000001E-3</v>
      </c>
      <c r="AA3109" s="16">
        <f t="shared" si="242"/>
        <v>0.129</v>
      </c>
      <c r="AB3109" s="25">
        <f t="shared" si="243"/>
        <v>1.0162312880815705E-2</v>
      </c>
      <c r="AC3109" s="23">
        <f t="shared" si="244"/>
        <v>1.9902684411749257E-2</v>
      </c>
    </row>
    <row r="3110" spans="1:29" x14ac:dyDescent="0.3">
      <c r="A3110" s="4" t="s">
        <v>249</v>
      </c>
      <c r="B3110" s="18">
        <v>45292</v>
      </c>
      <c r="C3110" s="4" t="s">
        <v>281</v>
      </c>
      <c r="D3110" s="4">
        <v>1</v>
      </c>
      <c r="E3110" s="15">
        <v>377521.16</v>
      </c>
      <c r="F3110" s="19">
        <v>1.0876999999999999</v>
      </c>
      <c r="G3110" s="20">
        <v>0</v>
      </c>
      <c r="H3110" s="4">
        <v>63.9</v>
      </c>
      <c r="I3110" s="4">
        <v>6</v>
      </c>
      <c r="J3110" s="4">
        <v>1</v>
      </c>
      <c r="K3110" s="21">
        <v>0.89219999999999999</v>
      </c>
      <c r="L3110" s="21">
        <v>0.20960000000000001</v>
      </c>
      <c r="M3110" s="4">
        <v>1</v>
      </c>
      <c r="N3110" s="4">
        <v>0</v>
      </c>
      <c r="O3110" s="4">
        <v>0</v>
      </c>
      <c r="P3110" s="4">
        <v>74</v>
      </c>
      <c r="Q3110" s="15">
        <v>1582.23</v>
      </c>
      <c r="R3110" s="15">
        <v>34317.269999999997</v>
      </c>
      <c r="S3110" s="15">
        <v>24488.880000000001</v>
      </c>
      <c r="T3110" s="15">
        <v>408238.21</v>
      </c>
      <c r="U3110" s="22">
        <f t="shared" si="240"/>
        <v>388931.77999999997</v>
      </c>
      <c r="V3110" s="23">
        <f t="shared" si="241"/>
        <v>4.7292069990214902E-2</v>
      </c>
      <c r="W3110" s="24">
        <f>Parametros!$B$4*H3110+Parametros!$B$5*K3110*100+Parametros!$B$6*P3110+Parametros!$B$7*(1-L3110)*100</f>
        <v>75.786999999999992</v>
      </c>
      <c r="X3110" s="16">
        <f>INDEX('Tasa Referencia'!$B$2:$B$37,MATCH(B3110,'Tasa Referencia'!$A$2:$A$37,0))</f>
        <v>0.1133</v>
      </c>
      <c r="Y3110" s="16">
        <f>INDEX('Catalogo Proveedores'!$N$2:$N$101,MATCH(A3110,'Catalogo Proveedores'!$A$2:$A$101,0))</f>
        <v>1.9100000000000002E-2</v>
      </c>
      <c r="Z3110" s="14">
        <v>-1.9499999999999999E-3</v>
      </c>
      <c r="AA3110" s="16">
        <f t="shared" si="242"/>
        <v>0.13044999999999998</v>
      </c>
      <c r="AB3110" s="25">
        <f t="shared" si="243"/>
        <v>1.0270363799570692E-2</v>
      </c>
      <c r="AC3110" s="23">
        <f t="shared" si="244"/>
        <v>3.702170619064421E-2</v>
      </c>
    </row>
    <row r="3111" spans="1:29" x14ac:dyDescent="0.3">
      <c r="A3111" s="4" t="s">
        <v>249</v>
      </c>
      <c r="B3111" s="18">
        <v>45323</v>
      </c>
      <c r="C3111" s="4" t="s">
        <v>281</v>
      </c>
      <c r="D3111" s="4">
        <v>2</v>
      </c>
      <c r="E3111" s="15">
        <v>367786.16</v>
      </c>
      <c r="F3111" s="19">
        <v>1.0876999999999999</v>
      </c>
      <c r="G3111" s="20">
        <v>0</v>
      </c>
      <c r="H3111" s="4">
        <v>62.9</v>
      </c>
      <c r="I3111" s="4">
        <v>4</v>
      </c>
      <c r="J3111" s="4">
        <v>1</v>
      </c>
      <c r="K3111" s="21">
        <v>0.77010000000000001</v>
      </c>
      <c r="L3111" s="21">
        <v>0.14510000000000001</v>
      </c>
      <c r="M3111" s="4">
        <v>1</v>
      </c>
      <c r="N3111" s="4">
        <v>0</v>
      </c>
      <c r="O3111" s="4">
        <v>0</v>
      </c>
      <c r="P3111" s="4">
        <v>75.599999999999994</v>
      </c>
      <c r="Q3111" s="15">
        <v>3817.78</v>
      </c>
      <c r="R3111" s="15">
        <v>29066.12</v>
      </c>
      <c r="S3111" s="15">
        <v>16744.5</v>
      </c>
      <c r="T3111" s="15">
        <v>381705.11</v>
      </c>
      <c r="U3111" s="22">
        <f t="shared" si="240"/>
        <v>383925.56</v>
      </c>
      <c r="V3111" s="23">
        <f t="shared" si="241"/>
        <v>-5.8171869902396952E-3</v>
      </c>
      <c r="W3111" s="24">
        <f>Parametros!$B$4*H3111+Parametros!$B$5*K3111*100+Parametros!$B$6*P3111+Parametros!$B$7*(1-L3111)*100</f>
        <v>73.061499999999995</v>
      </c>
      <c r="X3111" s="16">
        <f>INDEX('Tasa Referencia'!$B$2:$B$37,MATCH(B3111,'Tasa Referencia'!$A$2:$A$37,0))</f>
        <v>0.1123</v>
      </c>
      <c r="Y3111" s="16">
        <f>INDEX('Catalogo Proveedores'!$N$2:$N$101,MATCH(A3111,'Catalogo Proveedores'!$A$2:$A$101,0))</f>
        <v>1.9100000000000002E-2</v>
      </c>
      <c r="Z3111" s="14">
        <v>-3.0400000000000002E-3</v>
      </c>
      <c r="AA3111" s="16">
        <f t="shared" si="242"/>
        <v>0.12836</v>
      </c>
      <c r="AB3111" s="25">
        <f t="shared" si="243"/>
        <v>1.0114580971030573E-2</v>
      </c>
      <c r="AC3111" s="23">
        <f t="shared" si="244"/>
        <v>-1.5931767961270268E-2</v>
      </c>
    </row>
    <row r="3112" spans="1:29" x14ac:dyDescent="0.3">
      <c r="A3112" s="4" t="s">
        <v>249</v>
      </c>
      <c r="B3112" s="18">
        <v>45352</v>
      </c>
      <c r="C3112" s="4" t="s">
        <v>281</v>
      </c>
      <c r="D3112" s="4">
        <v>3</v>
      </c>
      <c r="E3112" s="15">
        <v>380553.02</v>
      </c>
      <c r="F3112" s="19">
        <v>1.0876999999999999</v>
      </c>
      <c r="G3112" s="20">
        <v>0</v>
      </c>
      <c r="H3112" s="4">
        <v>64.599999999999994</v>
      </c>
      <c r="I3112" s="4">
        <v>5</v>
      </c>
      <c r="J3112" s="4">
        <v>1</v>
      </c>
      <c r="K3112" s="21">
        <v>0.81710000000000005</v>
      </c>
      <c r="L3112" s="21">
        <v>0.1011</v>
      </c>
      <c r="M3112" s="4">
        <v>0</v>
      </c>
      <c r="N3112" s="4">
        <v>0</v>
      </c>
      <c r="O3112" s="4">
        <v>0</v>
      </c>
      <c r="P3112" s="4">
        <v>77.3</v>
      </c>
      <c r="Q3112" s="15">
        <v>0</v>
      </c>
      <c r="R3112" s="15">
        <v>25967.24</v>
      </c>
      <c r="S3112" s="15">
        <v>12303.46</v>
      </c>
      <c r="T3112" s="15">
        <v>394092.19</v>
      </c>
      <c r="U3112" s="22">
        <f t="shared" si="240"/>
        <v>394216.8</v>
      </c>
      <c r="V3112" s="23">
        <f t="shared" si="241"/>
        <v>-3.1619505070624727E-4</v>
      </c>
      <c r="W3112" s="24">
        <f>Parametros!$B$4*H3112+Parametros!$B$5*K3112*100+Parametros!$B$6*P3112+Parametros!$B$7*(1-L3112)*100</f>
        <v>76.066500000000005</v>
      </c>
      <c r="X3112" s="16">
        <f>INDEX('Tasa Referencia'!$B$2:$B$37,MATCH(B3112,'Tasa Referencia'!$A$2:$A$37,0))</f>
        <v>0.1101</v>
      </c>
      <c r="Y3112" s="16">
        <f>INDEX('Catalogo Proveedores'!$N$2:$N$101,MATCH(A3112,'Catalogo Proveedores'!$A$2:$A$101,0))</f>
        <v>1.9100000000000002E-2</v>
      </c>
      <c r="Z3112" s="14">
        <v>1.07E-3</v>
      </c>
      <c r="AA3112" s="16">
        <f t="shared" si="242"/>
        <v>0.13027</v>
      </c>
      <c r="AB3112" s="25">
        <f t="shared" si="243"/>
        <v>1.0256957491012741E-2</v>
      </c>
      <c r="AC3112" s="23">
        <f t="shared" si="244"/>
        <v>-1.0573152541718988E-2</v>
      </c>
    </row>
    <row r="3113" spans="1:29" x14ac:dyDescent="0.3">
      <c r="A3113" s="4" t="s">
        <v>249</v>
      </c>
      <c r="B3113" s="18">
        <v>45383</v>
      </c>
      <c r="C3113" s="4" t="s">
        <v>281</v>
      </c>
      <c r="D3113" s="4">
        <v>4</v>
      </c>
      <c r="E3113" s="15">
        <v>338736.05</v>
      </c>
      <c r="F3113" s="19">
        <v>1.0876999999999999</v>
      </c>
      <c r="G3113" s="20">
        <v>0</v>
      </c>
      <c r="H3113" s="4">
        <v>58.7</v>
      </c>
      <c r="I3113" s="4">
        <v>4</v>
      </c>
      <c r="J3113" s="4">
        <v>1</v>
      </c>
      <c r="K3113" s="21">
        <v>0.63639999999999997</v>
      </c>
      <c r="L3113" s="21">
        <v>0.22850000000000001</v>
      </c>
      <c r="M3113" s="4">
        <v>5</v>
      </c>
      <c r="N3113" s="4">
        <v>1</v>
      </c>
      <c r="O3113" s="4">
        <v>4.2</v>
      </c>
      <c r="P3113" s="4">
        <v>78.599999999999994</v>
      </c>
      <c r="Q3113" s="15">
        <v>11546.88</v>
      </c>
      <c r="R3113" s="15">
        <v>50078.91</v>
      </c>
      <c r="S3113" s="15">
        <v>23898.82</v>
      </c>
      <c r="T3113" s="15">
        <v>318003.03000000003</v>
      </c>
      <c r="U3113" s="22">
        <f t="shared" si="240"/>
        <v>376463.01999999996</v>
      </c>
      <c r="V3113" s="23">
        <f t="shared" si="241"/>
        <v>-0.18383469490840992</v>
      </c>
      <c r="W3113" s="24">
        <f>Parametros!$B$4*H3113+Parametros!$B$5*K3113*100+Parametros!$B$6*P3113+Parametros!$B$7*(1-L3113)*100</f>
        <v>66.929500000000004</v>
      </c>
      <c r="X3113" s="16">
        <f>INDEX('Tasa Referencia'!$B$2:$B$37,MATCH(B3113,'Tasa Referencia'!$A$2:$A$37,0))</f>
        <v>0.10920000000000001</v>
      </c>
      <c r="Y3113" s="16">
        <f>INDEX('Catalogo Proveedores'!$N$2:$N$101,MATCH(A3113,'Catalogo Proveedores'!$A$2:$A$101,0))</f>
        <v>1.9100000000000002E-2</v>
      </c>
      <c r="Z3113" s="14">
        <v>1.17E-3</v>
      </c>
      <c r="AA3113" s="16">
        <f t="shared" si="242"/>
        <v>0.12947</v>
      </c>
      <c r="AB3113" s="25">
        <f t="shared" si="243"/>
        <v>1.0197350209009137E-2</v>
      </c>
      <c r="AC3113" s="23">
        <f t="shared" si="244"/>
        <v>-0.19403204511741906</v>
      </c>
    </row>
    <row r="3114" spans="1:29" x14ac:dyDescent="0.3">
      <c r="A3114" s="4" t="s">
        <v>249</v>
      </c>
      <c r="B3114" s="18">
        <v>45413</v>
      </c>
      <c r="C3114" s="4" t="s">
        <v>281</v>
      </c>
      <c r="D3114" s="4">
        <v>5</v>
      </c>
      <c r="E3114" s="15">
        <v>410785.37</v>
      </c>
      <c r="F3114" s="19">
        <v>1.0876999999999999</v>
      </c>
      <c r="G3114" s="20">
        <v>0</v>
      </c>
      <c r="H3114" s="4">
        <v>60.7</v>
      </c>
      <c r="I3114" s="4">
        <v>5</v>
      </c>
      <c r="J3114" s="4">
        <v>1</v>
      </c>
      <c r="K3114" s="21">
        <v>0.71989999999999998</v>
      </c>
      <c r="L3114" s="21">
        <v>0.17860000000000001</v>
      </c>
      <c r="M3114" s="4">
        <v>1</v>
      </c>
      <c r="N3114" s="4">
        <v>1</v>
      </c>
      <c r="O3114" s="4">
        <v>6.2</v>
      </c>
      <c r="P3114" s="4">
        <v>76.2</v>
      </c>
      <c r="Q3114" s="15">
        <v>7402.22</v>
      </c>
      <c r="R3114" s="15">
        <v>37657.589999999997</v>
      </c>
      <c r="S3114" s="15">
        <v>22828.69</v>
      </c>
      <c r="T3114" s="15">
        <v>415184.17</v>
      </c>
      <c r="U3114" s="22">
        <f t="shared" si="240"/>
        <v>433016.48999999993</v>
      </c>
      <c r="V3114" s="23">
        <f t="shared" si="241"/>
        <v>-4.2950385126677516E-2</v>
      </c>
      <c r="W3114" s="24">
        <f>Parametros!$B$4*H3114+Parametros!$B$5*K3114*100+Parametros!$B$6*P3114+Parametros!$B$7*(1-L3114)*100</f>
        <v>70.403000000000006</v>
      </c>
      <c r="X3114" s="16">
        <f>INDEX('Tasa Referencia'!$B$2:$B$37,MATCH(B3114,'Tasa Referencia'!$A$2:$A$37,0))</f>
        <v>0.1077</v>
      </c>
      <c r="Y3114" s="16">
        <f>INDEX('Catalogo Proveedores'!$N$2:$N$101,MATCH(A3114,'Catalogo Proveedores'!$A$2:$A$101,0))</f>
        <v>1.9100000000000002E-2</v>
      </c>
      <c r="Z3114" s="14">
        <v>2.9199999999999999E-3</v>
      </c>
      <c r="AA3114" s="16">
        <f t="shared" si="242"/>
        <v>0.12972</v>
      </c>
      <c r="AB3114" s="25">
        <f t="shared" si="243"/>
        <v>1.0215981640887106E-2</v>
      </c>
      <c r="AC3114" s="23">
        <f t="shared" si="244"/>
        <v>-5.3166366767564623E-2</v>
      </c>
    </row>
    <row r="3115" spans="1:29" x14ac:dyDescent="0.3">
      <c r="A3115" s="4" t="s">
        <v>249</v>
      </c>
      <c r="B3115" s="18">
        <v>45444</v>
      </c>
      <c r="C3115" s="4" t="s">
        <v>281</v>
      </c>
      <c r="D3115" s="4">
        <v>6</v>
      </c>
      <c r="E3115" s="15">
        <v>433941.44</v>
      </c>
      <c r="F3115" s="19">
        <v>1.1383000000000001</v>
      </c>
      <c r="G3115" s="20">
        <v>4.6600000000000003E-2</v>
      </c>
      <c r="H3115" s="4">
        <v>60.4</v>
      </c>
      <c r="I3115" s="4">
        <v>5</v>
      </c>
      <c r="J3115" s="4">
        <v>1</v>
      </c>
      <c r="K3115" s="21">
        <v>0.83289999999999997</v>
      </c>
      <c r="L3115" s="21">
        <v>0.1489</v>
      </c>
      <c r="M3115" s="4">
        <v>0</v>
      </c>
      <c r="N3115" s="4">
        <v>0</v>
      </c>
      <c r="O3115" s="4">
        <v>0</v>
      </c>
      <c r="P3115" s="4">
        <v>77.8</v>
      </c>
      <c r="Q3115" s="15">
        <v>0</v>
      </c>
      <c r="R3115" s="15">
        <v>20534.39</v>
      </c>
      <c r="S3115" s="15">
        <v>20253.89</v>
      </c>
      <c r="T3115" s="15">
        <v>458844.14</v>
      </c>
      <c r="U3115" s="22">
        <f t="shared" si="240"/>
        <v>434221.94</v>
      </c>
      <c r="V3115" s="23">
        <f t="shared" si="241"/>
        <v>5.3661358735016235E-2</v>
      </c>
      <c r="W3115" s="24">
        <f>Parametros!$B$4*H3115+Parametros!$B$5*K3115*100+Parametros!$B$6*P3115+Parametros!$B$7*(1-L3115)*100</f>
        <v>74.453499999999991</v>
      </c>
      <c r="X3115" s="16">
        <f>INDEX('Tasa Referencia'!$B$2:$B$37,MATCH(B3115,'Tasa Referencia'!$A$2:$A$37,0))</f>
        <v>0.1045</v>
      </c>
      <c r="Y3115" s="16">
        <f>INDEX('Catalogo Proveedores'!$N$2:$N$101,MATCH(A3115,'Catalogo Proveedores'!$A$2:$A$101,0))</f>
        <v>1.9100000000000002E-2</v>
      </c>
      <c r="Z3115" s="14">
        <v>1.56E-3</v>
      </c>
      <c r="AA3115" s="16">
        <f t="shared" si="242"/>
        <v>0.12515999999999999</v>
      </c>
      <c r="AB3115" s="25">
        <f t="shared" si="243"/>
        <v>9.8755485266444065E-3</v>
      </c>
      <c r="AC3115" s="23">
        <f t="shared" si="244"/>
        <v>4.3785810208371828E-2</v>
      </c>
    </row>
    <row r="3116" spans="1:29" x14ac:dyDescent="0.3">
      <c r="A3116" s="4" t="s">
        <v>249</v>
      </c>
      <c r="B3116" s="18">
        <v>45474</v>
      </c>
      <c r="C3116" s="4" t="s">
        <v>281</v>
      </c>
      <c r="D3116" s="4">
        <v>7</v>
      </c>
      <c r="E3116" s="15">
        <v>405873.13</v>
      </c>
      <c r="F3116" s="19">
        <v>1.1383000000000001</v>
      </c>
      <c r="G3116" s="20">
        <v>0</v>
      </c>
      <c r="H3116" s="4">
        <v>60.9</v>
      </c>
      <c r="I3116" s="4">
        <v>4</v>
      </c>
      <c r="J3116" s="4">
        <v>1</v>
      </c>
      <c r="K3116" s="21">
        <v>0.84450000000000003</v>
      </c>
      <c r="L3116" s="21">
        <v>0.21679999999999999</v>
      </c>
      <c r="M3116" s="4">
        <v>0</v>
      </c>
      <c r="N3116" s="4">
        <v>0</v>
      </c>
      <c r="O3116" s="4">
        <v>0</v>
      </c>
      <c r="P3116" s="4">
        <v>79</v>
      </c>
      <c r="Q3116" s="15">
        <v>0</v>
      </c>
      <c r="R3116" s="15">
        <v>48574.83</v>
      </c>
      <c r="S3116" s="15">
        <v>27209.18</v>
      </c>
      <c r="T3116" s="15">
        <v>437582.47</v>
      </c>
      <c r="U3116" s="22">
        <f t="shared" si="240"/>
        <v>427238.78</v>
      </c>
      <c r="V3116" s="23">
        <f t="shared" si="241"/>
        <v>2.3638264119675418E-2</v>
      </c>
      <c r="W3116" s="24">
        <f>Parametros!$B$4*H3116+Parametros!$B$5*K3116*100+Parametros!$B$6*P3116+Parametros!$B$7*(1-L3116)*100</f>
        <v>74.198000000000008</v>
      </c>
      <c r="X3116" s="16">
        <f>INDEX('Tasa Referencia'!$B$2:$B$37,MATCH(B3116,'Tasa Referencia'!$A$2:$A$37,0))</f>
        <v>0.1027</v>
      </c>
      <c r="Y3116" s="16">
        <f>INDEX('Catalogo Proveedores'!$N$2:$N$101,MATCH(A3116,'Catalogo Proveedores'!$A$2:$A$101,0))</f>
        <v>1.9100000000000002E-2</v>
      </c>
      <c r="Z3116" s="14">
        <v>1.65E-3</v>
      </c>
      <c r="AA3116" s="16">
        <f t="shared" si="242"/>
        <v>0.12345</v>
      </c>
      <c r="AB3116" s="25">
        <f t="shared" si="243"/>
        <v>9.7475599701342119E-3</v>
      </c>
      <c r="AC3116" s="23">
        <f t="shared" si="244"/>
        <v>1.3890704149541206E-2</v>
      </c>
    </row>
    <row r="3117" spans="1:29" x14ac:dyDescent="0.3">
      <c r="A3117" s="4" t="s">
        <v>249</v>
      </c>
      <c r="B3117" s="18">
        <v>45505</v>
      </c>
      <c r="C3117" s="4" t="s">
        <v>281</v>
      </c>
      <c r="D3117" s="4">
        <v>8</v>
      </c>
      <c r="E3117" s="15">
        <v>359679.98</v>
      </c>
      <c r="F3117" s="19">
        <v>1.1383000000000001</v>
      </c>
      <c r="G3117" s="20">
        <v>0</v>
      </c>
      <c r="H3117" s="4">
        <v>59</v>
      </c>
      <c r="I3117" s="4">
        <v>5</v>
      </c>
      <c r="J3117" s="4">
        <v>1</v>
      </c>
      <c r="K3117" s="21">
        <v>0.79610000000000003</v>
      </c>
      <c r="L3117" s="21">
        <v>9.0499999999999997E-2</v>
      </c>
      <c r="M3117" s="4">
        <v>2</v>
      </c>
      <c r="N3117" s="4">
        <v>0</v>
      </c>
      <c r="O3117" s="4">
        <v>0</v>
      </c>
      <c r="P3117" s="4">
        <v>72.3</v>
      </c>
      <c r="Q3117" s="15">
        <v>9516.24</v>
      </c>
      <c r="R3117" s="15">
        <v>11235.28</v>
      </c>
      <c r="S3117" s="15">
        <v>10489.59</v>
      </c>
      <c r="T3117" s="15">
        <v>381914.64</v>
      </c>
      <c r="U3117" s="22">
        <f t="shared" si="240"/>
        <v>369941.91</v>
      </c>
      <c r="V3117" s="23">
        <f t="shared" si="241"/>
        <v>3.1349230288736873E-2</v>
      </c>
      <c r="W3117" s="24">
        <f>Parametros!$B$4*H3117+Parametros!$B$5*K3117*100+Parametros!$B$6*P3117+Parametros!$B$7*(1-L3117)*100</f>
        <v>72.635500000000008</v>
      </c>
      <c r="X3117" s="16">
        <f>INDEX('Tasa Referencia'!$B$2:$B$37,MATCH(B3117,'Tasa Referencia'!$A$2:$A$37,0))</f>
        <v>0.1017</v>
      </c>
      <c r="Y3117" s="16">
        <f>INDEX('Catalogo Proveedores'!$N$2:$N$101,MATCH(A3117,'Catalogo Proveedores'!$A$2:$A$101,0))</f>
        <v>1.9100000000000002E-2</v>
      </c>
      <c r="Z3117" s="14">
        <v>1.4599999999999999E-3</v>
      </c>
      <c r="AA3117" s="16">
        <f t="shared" si="242"/>
        <v>0.12226000000000001</v>
      </c>
      <c r="AB3117" s="25">
        <f t="shared" si="243"/>
        <v>9.6583864904902228E-3</v>
      </c>
      <c r="AC3117" s="23">
        <f t="shared" si="244"/>
        <v>2.1690843798246651E-2</v>
      </c>
    </row>
    <row r="3118" spans="1:29" x14ac:dyDescent="0.3">
      <c r="A3118" s="4" t="s">
        <v>249</v>
      </c>
      <c r="B3118" s="18">
        <v>45536</v>
      </c>
      <c r="C3118" s="4" t="s">
        <v>281</v>
      </c>
      <c r="D3118" s="4">
        <v>9</v>
      </c>
      <c r="E3118" s="15">
        <v>392064.85</v>
      </c>
      <c r="F3118" s="19">
        <v>1.1383000000000001</v>
      </c>
      <c r="G3118" s="20">
        <v>0</v>
      </c>
      <c r="H3118" s="4">
        <v>57.6</v>
      </c>
      <c r="I3118" s="4">
        <v>4</v>
      </c>
      <c r="J3118" s="4">
        <v>1</v>
      </c>
      <c r="K3118" s="21">
        <v>0.81810000000000005</v>
      </c>
      <c r="L3118" s="21">
        <v>0.17760000000000001</v>
      </c>
      <c r="M3118" s="4">
        <v>0</v>
      </c>
      <c r="N3118" s="4">
        <v>1</v>
      </c>
      <c r="O3118" s="4">
        <v>4.2</v>
      </c>
      <c r="P3118" s="4">
        <v>79.3</v>
      </c>
      <c r="Q3118" s="15">
        <v>4209.63</v>
      </c>
      <c r="R3118" s="15">
        <v>46477.03</v>
      </c>
      <c r="S3118" s="15">
        <v>21678.37</v>
      </c>
      <c r="T3118" s="15">
        <v>403446.14</v>
      </c>
      <c r="U3118" s="22">
        <f t="shared" si="240"/>
        <v>421073.14</v>
      </c>
      <c r="V3118" s="23">
        <f t="shared" si="241"/>
        <v>-4.3691086002210854E-2</v>
      </c>
      <c r="W3118" s="24">
        <f>Parametros!$B$4*H3118+Parametros!$B$5*K3118*100+Parametros!$B$6*P3118+Parametros!$B$7*(1-L3118)*100</f>
        <v>72.899000000000001</v>
      </c>
      <c r="X3118" s="16">
        <f>INDEX('Tasa Referencia'!$B$2:$B$37,MATCH(B3118,'Tasa Referencia'!$A$2:$A$37,0))</f>
        <v>9.7900000000000001E-2</v>
      </c>
      <c r="Y3118" s="16">
        <f>INDEX('Catalogo Proveedores'!$N$2:$N$101,MATCH(A3118,'Catalogo Proveedores'!$A$2:$A$101,0))</f>
        <v>1.9100000000000002E-2</v>
      </c>
      <c r="Z3118" s="14">
        <v>7.9100000000000004E-3</v>
      </c>
      <c r="AA3118" s="16">
        <f t="shared" si="242"/>
        <v>0.12491000000000001</v>
      </c>
      <c r="AB3118" s="25">
        <f t="shared" si="243"/>
        <v>9.8568478824729855E-3</v>
      </c>
      <c r="AC3118" s="23">
        <f t="shared" si="244"/>
        <v>-5.3547933884683839E-2</v>
      </c>
    </row>
    <row r="3119" spans="1:29" x14ac:dyDescent="0.3">
      <c r="A3119" s="4" t="s">
        <v>249</v>
      </c>
      <c r="B3119" s="18">
        <v>45566</v>
      </c>
      <c r="C3119" s="4" t="s">
        <v>281</v>
      </c>
      <c r="D3119" s="4">
        <v>10</v>
      </c>
      <c r="E3119" s="15">
        <v>352409.97</v>
      </c>
      <c r="F3119" s="19">
        <v>1.1383000000000001</v>
      </c>
      <c r="G3119" s="20">
        <v>0</v>
      </c>
      <c r="H3119" s="4">
        <v>57.9</v>
      </c>
      <c r="I3119" s="4">
        <v>4</v>
      </c>
      <c r="J3119" s="4">
        <v>1</v>
      </c>
      <c r="K3119" s="21">
        <v>0.79920000000000002</v>
      </c>
      <c r="L3119" s="21">
        <v>0.17369999999999999</v>
      </c>
      <c r="M3119" s="4">
        <v>2</v>
      </c>
      <c r="N3119" s="4">
        <v>0</v>
      </c>
      <c r="O3119" s="4">
        <v>0</v>
      </c>
      <c r="P3119" s="4">
        <v>82.2</v>
      </c>
      <c r="Q3119" s="15">
        <v>2339.3000000000002</v>
      </c>
      <c r="R3119" s="15">
        <v>37677.629999999997</v>
      </c>
      <c r="S3119" s="15">
        <v>19070.93</v>
      </c>
      <c r="T3119" s="15">
        <v>363490.92</v>
      </c>
      <c r="U3119" s="22">
        <f t="shared" si="240"/>
        <v>373355.97</v>
      </c>
      <c r="V3119" s="23">
        <f t="shared" si="241"/>
        <v>-2.7139742582840829E-2</v>
      </c>
      <c r="W3119" s="24">
        <f>Parametros!$B$4*H3119+Parametros!$B$5*K3119*100+Parametros!$B$6*P3119+Parametros!$B$7*(1-L3119)*100</f>
        <v>73.075500000000005</v>
      </c>
      <c r="X3119" s="16">
        <f>INDEX('Tasa Referencia'!$B$2:$B$37,MATCH(B3119,'Tasa Referencia'!$A$2:$A$37,0))</f>
        <v>9.5200000000000007E-2</v>
      </c>
      <c r="Y3119" s="16">
        <f>INDEX('Catalogo Proveedores'!$N$2:$N$101,MATCH(A3119,'Catalogo Proveedores'!$A$2:$A$101,0))</f>
        <v>1.9100000000000002E-2</v>
      </c>
      <c r="Z3119" s="14">
        <v>8.4899999999999993E-3</v>
      </c>
      <c r="AA3119" s="16">
        <f t="shared" si="242"/>
        <v>0.12279000000000001</v>
      </c>
      <c r="AB3119" s="25">
        <f t="shared" si="243"/>
        <v>9.6981131099618256E-3</v>
      </c>
      <c r="AC3119" s="23">
        <f t="shared" si="244"/>
        <v>-3.6837855692802651E-2</v>
      </c>
    </row>
    <row r="3120" spans="1:29" x14ac:dyDescent="0.3">
      <c r="A3120" s="4" t="s">
        <v>249</v>
      </c>
      <c r="B3120" s="18">
        <v>45597</v>
      </c>
      <c r="C3120" s="4" t="s">
        <v>281</v>
      </c>
      <c r="D3120" s="4">
        <v>11</v>
      </c>
      <c r="E3120" s="15">
        <v>344038.57</v>
      </c>
      <c r="F3120" s="19">
        <v>1.1383000000000001</v>
      </c>
      <c r="G3120" s="20">
        <v>0</v>
      </c>
      <c r="H3120" s="4">
        <v>56.1</v>
      </c>
      <c r="I3120" s="4">
        <v>5</v>
      </c>
      <c r="J3120" s="4">
        <v>1</v>
      </c>
      <c r="K3120" s="21">
        <v>0.84060000000000001</v>
      </c>
      <c r="L3120" s="21">
        <v>0.15459999999999999</v>
      </c>
      <c r="M3120" s="4">
        <v>0</v>
      </c>
      <c r="N3120" s="4">
        <v>0</v>
      </c>
      <c r="O3120" s="4">
        <v>0</v>
      </c>
      <c r="P3120" s="4">
        <v>76.400000000000006</v>
      </c>
      <c r="Q3120" s="15">
        <v>0</v>
      </c>
      <c r="R3120" s="15">
        <v>29217.54</v>
      </c>
      <c r="S3120" s="15">
        <v>16641.27</v>
      </c>
      <c r="T3120" s="15">
        <v>373580.92</v>
      </c>
      <c r="U3120" s="22">
        <f t="shared" si="240"/>
        <v>356614.83999999997</v>
      </c>
      <c r="V3120" s="23">
        <f t="shared" si="241"/>
        <v>4.5414739061084855E-2</v>
      </c>
      <c r="W3120" s="24">
        <f>Parametros!$B$4*H3120+Parametros!$B$5*K3120*100+Parametros!$B$6*P3120+Parametros!$B$7*(1-L3120)*100</f>
        <v>72.813999999999993</v>
      </c>
      <c r="X3120" s="16">
        <f>INDEX('Tasa Referencia'!$B$2:$B$37,MATCH(B3120,'Tasa Referencia'!$A$2:$A$37,0))</f>
        <v>9.5600000000000004E-2</v>
      </c>
      <c r="Y3120" s="16">
        <f>INDEX('Catalogo Proveedores'!$N$2:$N$101,MATCH(A3120,'Catalogo Proveedores'!$A$2:$A$101,0))</f>
        <v>1.9100000000000002E-2</v>
      </c>
      <c r="Z3120" s="14">
        <v>4.9199999999999999E-3</v>
      </c>
      <c r="AA3120" s="16">
        <f t="shared" si="242"/>
        <v>0.11962</v>
      </c>
      <c r="AB3120" s="25">
        <f t="shared" si="243"/>
        <v>9.4602464013073817E-3</v>
      </c>
      <c r="AC3120" s="23">
        <f t="shared" si="244"/>
        <v>3.5954492659777473E-2</v>
      </c>
    </row>
    <row r="3121" spans="1:29" x14ac:dyDescent="0.3">
      <c r="A3121" s="4" t="s">
        <v>249</v>
      </c>
      <c r="B3121" s="18">
        <v>45627</v>
      </c>
      <c r="C3121" s="4" t="s">
        <v>281</v>
      </c>
      <c r="D3121" s="4">
        <v>12</v>
      </c>
      <c r="E3121" s="15">
        <v>368321.21</v>
      </c>
      <c r="F3121" s="19">
        <v>1.1383000000000001</v>
      </c>
      <c r="G3121" s="20">
        <v>0</v>
      </c>
      <c r="H3121" s="4">
        <v>57</v>
      </c>
      <c r="I3121" s="4">
        <v>4</v>
      </c>
      <c r="J3121" s="4">
        <v>0</v>
      </c>
      <c r="K3121" s="21">
        <v>0.8911</v>
      </c>
      <c r="L3121" s="21">
        <v>0.2576</v>
      </c>
      <c r="M3121" s="4">
        <v>0</v>
      </c>
      <c r="N3121" s="4">
        <v>0</v>
      </c>
      <c r="O3121" s="4">
        <v>0</v>
      </c>
      <c r="P3121" s="4">
        <v>77.8</v>
      </c>
      <c r="Q3121" s="15">
        <v>0</v>
      </c>
      <c r="R3121" s="15">
        <v>54422.02</v>
      </c>
      <c r="S3121" s="15">
        <v>28466.880000000001</v>
      </c>
      <c r="T3121" s="15">
        <v>385987.55</v>
      </c>
      <c r="U3121" s="22">
        <f t="shared" si="240"/>
        <v>394276.35000000003</v>
      </c>
      <c r="V3121" s="23">
        <f t="shared" si="241"/>
        <v>-2.1474267758118226E-2</v>
      </c>
      <c r="W3121" s="24">
        <f>Parametros!$B$4*H3121+Parametros!$B$5*K3121*100+Parametros!$B$6*P3121+Parametros!$B$7*(1-L3121)*100</f>
        <v>73.379000000000005</v>
      </c>
      <c r="X3121" s="16">
        <f>INDEX('Tasa Referencia'!$B$2:$B$37,MATCH(B3121,'Tasa Referencia'!$A$2:$A$37,0))</f>
        <v>9.2399999999999996E-2</v>
      </c>
      <c r="Y3121" s="16">
        <f>INDEX('Catalogo Proveedores'!$N$2:$N$101,MATCH(A3121,'Catalogo Proveedores'!$A$2:$A$101,0))</f>
        <v>1.9100000000000002E-2</v>
      </c>
      <c r="Z3121" s="14">
        <v>3.8600000000000001E-3</v>
      </c>
      <c r="AA3121" s="16">
        <f t="shared" si="242"/>
        <v>0.11536</v>
      </c>
      <c r="AB3121" s="25">
        <f t="shared" si="243"/>
        <v>9.1396154279903552E-3</v>
      </c>
      <c r="AC3121" s="23">
        <f t="shared" si="244"/>
        <v>-3.0613883186108581E-2</v>
      </c>
    </row>
    <row r="3122" spans="1:29" x14ac:dyDescent="0.3">
      <c r="A3122" s="4" t="s">
        <v>249</v>
      </c>
      <c r="B3122" s="18">
        <v>45658</v>
      </c>
      <c r="C3122" s="4" t="s">
        <v>282</v>
      </c>
      <c r="D3122" s="4">
        <v>1</v>
      </c>
      <c r="E3122" s="15">
        <v>370642.26</v>
      </c>
      <c r="F3122" s="19">
        <v>1.1383000000000001</v>
      </c>
      <c r="G3122" s="20">
        <v>0</v>
      </c>
      <c r="H3122" s="4">
        <v>63.7</v>
      </c>
      <c r="I3122" s="4">
        <v>4</v>
      </c>
      <c r="J3122" s="4">
        <v>1</v>
      </c>
      <c r="K3122" s="21">
        <v>0.71809999999999996</v>
      </c>
      <c r="L3122" s="21">
        <v>8.5900000000000004E-2</v>
      </c>
      <c r="M3122" s="4">
        <v>2</v>
      </c>
      <c r="N3122" s="4">
        <v>0</v>
      </c>
      <c r="O3122" s="4">
        <v>0</v>
      </c>
      <c r="P3122" s="4">
        <v>77</v>
      </c>
      <c r="Q3122" s="15">
        <v>2181.42</v>
      </c>
      <c r="R3122" s="15">
        <v>18046.63</v>
      </c>
      <c r="S3122" s="15">
        <v>10291.93</v>
      </c>
      <c r="T3122" s="15">
        <v>365676.92</v>
      </c>
      <c r="U3122" s="22">
        <f t="shared" si="240"/>
        <v>380578.38</v>
      </c>
      <c r="V3122" s="23">
        <f t="shared" si="241"/>
        <v>-4.0750343226474403E-2</v>
      </c>
      <c r="W3122" s="24">
        <f>Parametros!$B$4*H3122+Parametros!$B$5*K3122*100+Parametros!$B$6*P3122+Parametros!$B$7*(1-L3122)*100</f>
        <v>72.949499999999986</v>
      </c>
      <c r="X3122" s="16">
        <f>INDEX('Tasa Referencia'!$B$2:$B$37,MATCH(B3122,'Tasa Referencia'!$A$2:$A$37,0))</f>
        <v>8.8900000000000007E-2</v>
      </c>
      <c r="Y3122" s="16">
        <f>INDEX('Catalogo Proveedores'!$N$2:$N$101,MATCH(A3122,'Catalogo Proveedores'!$A$2:$A$101,0))</f>
        <v>1.9100000000000002E-2</v>
      </c>
      <c r="Z3122" s="14">
        <v>6.4999999999999997E-3</v>
      </c>
      <c r="AA3122" s="16">
        <f t="shared" si="242"/>
        <v>0.11450000000000002</v>
      </c>
      <c r="AB3122" s="25">
        <f t="shared" si="243"/>
        <v>9.0747509506783341E-3</v>
      </c>
      <c r="AC3122" s="23">
        <f t="shared" si="244"/>
        <v>-4.9825094177152737E-2</v>
      </c>
    </row>
    <row r="3123" spans="1:29" x14ac:dyDescent="0.3">
      <c r="A3123" s="4" t="s">
        <v>249</v>
      </c>
      <c r="B3123" s="18">
        <v>45689</v>
      </c>
      <c r="C3123" s="4" t="s">
        <v>282</v>
      </c>
      <c r="D3123" s="4">
        <v>2</v>
      </c>
      <c r="E3123" s="15">
        <v>414320.61</v>
      </c>
      <c r="F3123" s="19">
        <v>1.1383000000000001</v>
      </c>
      <c r="G3123" s="20">
        <v>0</v>
      </c>
      <c r="H3123" s="4">
        <v>64.599999999999994</v>
      </c>
      <c r="I3123" s="4">
        <v>4</v>
      </c>
      <c r="J3123" s="4">
        <v>1</v>
      </c>
      <c r="K3123" s="21">
        <v>0.84740000000000004</v>
      </c>
      <c r="L3123" s="21">
        <v>0.1323</v>
      </c>
      <c r="M3123" s="4">
        <v>0</v>
      </c>
      <c r="N3123" s="4">
        <v>0</v>
      </c>
      <c r="O3123" s="4">
        <v>0</v>
      </c>
      <c r="P3123" s="4">
        <v>78.599999999999994</v>
      </c>
      <c r="Q3123" s="15">
        <v>0</v>
      </c>
      <c r="R3123" s="15">
        <v>18806.900000000001</v>
      </c>
      <c r="S3123" s="15">
        <v>17277.349999999999</v>
      </c>
      <c r="T3123" s="15">
        <v>458806.65</v>
      </c>
      <c r="U3123" s="22">
        <f t="shared" si="240"/>
        <v>415850.16000000003</v>
      </c>
      <c r="V3123" s="23">
        <f t="shared" si="241"/>
        <v>9.3626563608003477E-2</v>
      </c>
      <c r="W3123" s="24">
        <f>Parametros!$B$4*H3123+Parametros!$B$5*K3123*100+Parametros!$B$6*P3123+Parametros!$B$7*(1-L3123)*100</f>
        <v>76.767499999999998</v>
      </c>
      <c r="X3123" s="16">
        <f>INDEX('Tasa Referencia'!$B$2:$B$37,MATCH(B3123,'Tasa Referencia'!$A$2:$A$37,0))</f>
        <v>8.8300000000000003E-2</v>
      </c>
      <c r="Y3123" s="16">
        <f>INDEX('Catalogo Proveedores'!$N$2:$N$101,MATCH(A3123,'Catalogo Proveedores'!$A$2:$A$101,0))</f>
        <v>1.9100000000000002E-2</v>
      </c>
      <c r="Z3123" s="14">
        <v>2.3400000000000001E-3</v>
      </c>
      <c r="AA3123" s="16">
        <f t="shared" si="242"/>
        <v>0.10974</v>
      </c>
      <c r="AB3123" s="25">
        <f t="shared" si="243"/>
        <v>8.7149016947734026E-3</v>
      </c>
      <c r="AC3123" s="23">
        <f t="shared" si="244"/>
        <v>8.4911661913230074E-2</v>
      </c>
    </row>
    <row r="3124" spans="1:29" x14ac:dyDescent="0.3">
      <c r="A3124" s="4" t="s">
        <v>249</v>
      </c>
      <c r="B3124" s="18">
        <v>45717</v>
      </c>
      <c r="C3124" s="4" t="s">
        <v>282</v>
      </c>
      <c r="D3124" s="4">
        <v>3</v>
      </c>
      <c r="E3124" s="15">
        <v>423700.74</v>
      </c>
      <c r="F3124" s="19">
        <v>1.1383000000000001</v>
      </c>
      <c r="G3124" s="20">
        <v>0</v>
      </c>
      <c r="H3124" s="4">
        <v>66.900000000000006</v>
      </c>
      <c r="I3124" s="4">
        <v>5</v>
      </c>
      <c r="J3124" s="4">
        <v>1</v>
      </c>
      <c r="K3124" s="21">
        <v>0.79669999999999996</v>
      </c>
      <c r="L3124" s="21">
        <v>0.126</v>
      </c>
      <c r="M3124" s="4">
        <v>1</v>
      </c>
      <c r="N3124" s="4">
        <v>0</v>
      </c>
      <c r="O3124" s="4">
        <v>0</v>
      </c>
      <c r="P3124" s="4">
        <v>77.900000000000006</v>
      </c>
      <c r="Q3124" s="15">
        <v>984.3</v>
      </c>
      <c r="R3124" s="15">
        <v>36094.03</v>
      </c>
      <c r="S3124" s="15">
        <v>16864.560000000001</v>
      </c>
      <c r="T3124" s="15">
        <v>434998.86</v>
      </c>
      <c r="U3124" s="22">
        <f t="shared" si="240"/>
        <v>443914.50999999995</v>
      </c>
      <c r="V3124" s="23">
        <f t="shared" si="241"/>
        <v>-2.0495800839569936E-2</v>
      </c>
      <c r="W3124" s="24">
        <f>Parametros!$B$4*H3124+Parametros!$B$5*K3124*100+Parametros!$B$6*P3124+Parametros!$B$7*(1-L3124)*100</f>
        <v>76.006</v>
      </c>
      <c r="X3124" s="16">
        <f>INDEX('Tasa Referencia'!$B$2:$B$37,MATCH(B3124,'Tasa Referencia'!$A$2:$A$37,0))</f>
        <v>8.6800000000000002E-2</v>
      </c>
      <c r="Y3124" s="16">
        <f>INDEX('Catalogo Proveedores'!$N$2:$N$101,MATCH(A3124,'Catalogo Proveedores'!$A$2:$A$101,0))</f>
        <v>1.9100000000000002E-2</v>
      </c>
      <c r="Z3124" s="14">
        <v>1.4999999999999999E-4</v>
      </c>
      <c r="AA3124" s="16">
        <f t="shared" si="242"/>
        <v>0.10605000000000001</v>
      </c>
      <c r="AB3124" s="25">
        <f t="shared" si="243"/>
        <v>8.4349680573945207E-3</v>
      </c>
      <c r="AC3124" s="23">
        <f t="shared" si="244"/>
        <v>-2.8930768896964457E-2</v>
      </c>
    </row>
    <row r="3125" spans="1:29" x14ac:dyDescent="0.3">
      <c r="A3125" s="4" t="s">
        <v>249</v>
      </c>
      <c r="B3125" s="18">
        <v>45748</v>
      </c>
      <c r="C3125" s="4" t="s">
        <v>282</v>
      </c>
      <c r="D3125" s="4">
        <v>4</v>
      </c>
      <c r="E3125" s="15">
        <v>396625.24</v>
      </c>
      <c r="F3125" s="19">
        <v>1.1383000000000001</v>
      </c>
      <c r="G3125" s="20">
        <v>0</v>
      </c>
      <c r="H3125" s="4">
        <v>66.8</v>
      </c>
      <c r="I3125" s="4">
        <v>5</v>
      </c>
      <c r="J3125" s="4">
        <v>1</v>
      </c>
      <c r="K3125" s="21">
        <v>0.88090000000000002</v>
      </c>
      <c r="L3125" s="21">
        <v>0.13669999999999999</v>
      </c>
      <c r="M3125" s="4">
        <v>1</v>
      </c>
      <c r="N3125" s="4">
        <v>0</v>
      </c>
      <c r="O3125" s="4">
        <v>0</v>
      </c>
      <c r="P3125" s="4">
        <v>77</v>
      </c>
      <c r="Q3125" s="15">
        <v>987.31</v>
      </c>
      <c r="R3125" s="15">
        <v>37868.559999999998</v>
      </c>
      <c r="S3125" s="15">
        <v>17054.38</v>
      </c>
      <c r="T3125" s="15">
        <v>431436.58</v>
      </c>
      <c r="U3125" s="22">
        <f t="shared" si="240"/>
        <v>418426.73</v>
      </c>
      <c r="V3125" s="23">
        <f t="shared" si="241"/>
        <v>3.0154721697450954E-2</v>
      </c>
      <c r="W3125" s="24">
        <f>Parametros!$B$4*H3125+Parametros!$B$5*K3125*100+Parametros!$B$6*P3125+Parametros!$B$7*(1-L3125)*100</f>
        <v>78.156500000000008</v>
      </c>
      <c r="X3125" s="16">
        <f>INDEX('Tasa Referencia'!$B$2:$B$37,MATCH(B3125,'Tasa Referencia'!$A$2:$A$37,0))</f>
        <v>8.4000000000000005E-2</v>
      </c>
      <c r="Y3125" s="16">
        <f>INDEX('Catalogo Proveedores'!$N$2:$N$101,MATCH(A3125,'Catalogo Proveedores'!$A$2:$A$101,0))</f>
        <v>1.9100000000000002E-2</v>
      </c>
      <c r="Z3125" s="14">
        <v>-1.2199999999999999E-3</v>
      </c>
      <c r="AA3125" s="16">
        <f t="shared" si="242"/>
        <v>0.10188000000000001</v>
      </c>
      <c r="AB3125" s="25">
        <f t="shared" si="243"/>
        <v>8.1175880495800712E-3</v>
      </c>
      <c r="AC3125" s="23">
        <f t="shared" si="244"/>
        <v>2.2037133647870882E-2</v>
      </c>
    </row>
    <row r="3126" spans="1:29" x14ac:dyDescent="0.3">
      <c r="A3126" s="4" t="s">
        <v>249</v>
      </c>
      <c r="B3126" s="18">
        <v>45778</v>
      </c>
      <c r="C3126" s="4" t="s">
        <v>282</v>
      </c>
      <c r="D3126" s="4">
        <v>5</v>
      </c>
      <c r="E3126" s="15">
        <v>473543.27</v>
      </c>
      <c r="F3126" s="19">
        <v>1.1383000000000001</v>
      </c>
      <c r="G3126" s="20">
        <v>0</v>
      </c>
      <c r="H3126" s="4">
        <v>72.400000000000006</v>
      </c>
      <c r="I3126" s="4">
        <v>4</v>
      </c>
      <c r="J3126" s="4">
        <v>1</v>
      </c>
      <c r="K3126" s="21">
        <v>0.87280000000000002</v>
      </c>
      <c r="L3126" s="21">
        <v>7.2400000000000006E-2</v>
      </c>
      <c r="M3126" s="4">
        <v>1</v>
      </c>
      <c r="N3126" s="4">
        <v>0</v>
      </c>
      <c r="O3126" s="4">
        <v>0</v>
      </c>
      <c r="P3126" s="4">
        <v>80.900000000000006</v>
      </c>
      <c r="Q3126" s="15">
        <v>4557.33</v>
      </c>
      <c r="R3126" s="15">
        <v>16285.66</v>
      </c>
      <c r="S3126" s="15">
        <v>11226.03</v>
      </c>
      <c r="T3126" s="15">
        <v>513282.34</v>
      </c>
      <c r="U3126" s="22">
        <f t="shared" si="240"/>
        <v>483160.23</v>
      </c>
      <c r="V3126" s="23">
        <f t="shared" si="241"/>
        <v>5.8685264721946295E-2</v>
      </c>
      <c r="W3126" s="24">
        <f>Parametros!$B$4*H3126+Parametros!$B$5*K3126*100+Parametros!$B$6*P3126+Parametros!$B$7*(1-L3126)*100</f>
        <v>81.618000000000009</v>
      </c>
      <c r="X3126" s="16">
        <f>INDEX('Tasa Referencia'!$B$2:$B$37,MATCH(B3126,'Tasa Referencia'!$A$2:$A$37,0))</f>
        <v>8.1699999999999995E-2</v>
      </c>
      <c r="Y3126" s="16">
        <f>INDEX('Catalogo Proveedores'!$N$2:$N$101,MATCH(A3126,'Catalogo Proveedores'!$A$2:$A$101,0))</f>
        <v>1.9100000000000002E-2</v>
      </c>
      <c r="Z3126" s="14">
        <v>-3.1800000000000001E-3</v>
      </c>
      <c r="AA3126" s="16">
        <f t="shared" si="242"/>
        <v>9.7619999999999998E-2</v>
      </c>
      <c r="AB3126" s="25">
        <f t="shared" si="243"/>
        <v>7.7922191611072833E-3</v>
      </c>
      <c r="AC3126" s="23">
        <f t="shared" si="244"/>
        <v>5.0893045560839012E-2</v>
      </c>
    </row>
    <row r="3127" spans="1:29" x14ac:dyDescent="0.3">
      <c r="A3127" s="4" t="s">
        <v>249</v>
      </c>
      <c r="B3127" s="18">
        <v>45809</v>
      </c>
      <c r="C3127" s="4" t="s">
        <v>282</v>
      </c>
      <c r="D3127" s="4">
        <v>6</v>
      </c>
      <c r="E3127" s="15">
        <v>438334.07</v>
      </c>
      <c r="F3127" s="19">
        <v>1.2031000000000001</v>
      </c>
      <c r="G3127" s="20">
        <v>5.6899999999999999E-2</v>
      </c>
      <c r="H3127" s="4">
        <v>69.599999999999994</v>
      </c>
      <c r="I3127" s="4">
        <v>4</v>
      </c>
      <c r="J3127" s="4">
        <v>0</v>
      </c>
      <c r="K3127" s="21">
        <v>0.90820000000000001</v>
      </c>
      <c r="L3127" s="21">
        <v>8.9800000000000005E-2</v>
      </c>
      <c r="M3127" s="4">
        <v>1</v>
      </c>
      <c r="N3127" s="4">
        <v>0</v>
      </c>
      <c r="O3127" s="4">
        <v>0</v>
      </c>
      <c r="P3127" s="4">
        <v>79.400000000000006</v>
      </c>
      <c r="Q3127" s="15">
        <v>678.52</v>
      </c>
      <c r="R3127" s="15">
        <v>19483.099999999999</v>
      </c>
      <c r="S3127" s="15">
        <v>11808.05</v>
      </c>
      <c r="T3127" s="15">
        <v>478503.42</v>
      </c>
      <c r="U3127" s="22">
        <f t="shared" si="240"/>
        <v>446687.64</v>
      </c>
      <c r="V3127" s="23">
        <f t="shared" si="241"/>
        <v>6.6490183079569151E-2</v>
      </c>
      <c r="W3127" s="24">
        <f>Parametros!$B$4*H3127+Parametros!$B$5*K3127*100+Parametros!$B$6*P3127+Parametros!$B$7*(1-L3127)*100</f>
        <v>81.138999999999982</v>
      </c>
      <c r="X3127" s="16">
        <f>INDEX('Tasa Referencia'!$B$2:$B$37,MATCH(B3127,'Tasa Referencia'!$A$2:$A$37,0))</f>
        <v>8.1600000000000006E-2</v>
      </c>
      <c r="Y3127" s="16">
        <f>INDEX('Catalogo Proveedores'!$N$2:$N$101,MATCH(A3127,'Catalogo Proveedores'!$A$2:$A$101,0))</f>
        <v>1.9100000000000002E-2</v>
      </c>
      <c r="Z3127" s="14">
        <v>3.5E-4</v>
      </c>
      <c r="AA3127" s="16">
        <f t="shared" si="242"/>
        <v>0.10105000000000001</v>
      </c>
      <c r="AB3127" s="25">
        <f t="shared" si="243"/>
        <v>8.0542851328064824E-3</v>
      </c>
      <c r="AC3127" s="23">
        <f t="shared" si="244"/>
        <v>5.8435897946762669E-2</v>
      </c>
    </row>
    <row r="3128" spans="1:29" x14ac:dyDescent="0.3">
      <c r="A3128" s="4" t="s">
        <v>249</v>
      </c>
      <c r="B3128" s="18">
        <v>45839</v>
      </c>
      <c r="C3128" s="4" t="s">
        <v>282</v>
      </c>
      <c r="D3128" s="4">
        <v>7</v>
      </c>
      <c r="E3128" s="15">
        <v>452303.65</v>
      </c>
      <c r="F3128" s="19">
        <v>1.2031000000000001</v>
      </c>
      <c r="G3128" s="20">
        <v>0</v>
      </c>
      <c r="H3128" s="4">
        <v>69.900000000000006</v>
      </c>
      <c r="I3128" s="4">
        <v>5</v>
      </c>
      <c r="J3128" s="4">
        <v>1</v>
      </c>
      <c r="K3128" s="21">
        <v>0.84619999999999995</v>
      </c>
      <c r="L3128" s="21">
        <v>7.7899999999999997E-2</v>
      </c>
      <c r="M3128" s="4">
        <v>1</v>
      </c>
      <c r="N3128" s="4">
        <v>0</v>
      </c>
      <c r="O3128" s="4">
        <v>0</v>
      </c>
      <c r="P3128" s="4">
        <v>75.8</v>
      </c>
      <c r="Q3128" s="15">
        <v>7907.06</v>
      </c>
      <c r="R3128" s="15">
        <v>15244</v>
      </c>
      <c r="S3128" s="15">
        <v>11481.67</v>
      </c>
      <c r="T3128" s="15">
        <v>494547.32</v>
      </c>
      <c r="U3128" s="22">
        <f t="shared" si="240"/>
        <v>463973.04000000004</v>
      </c>
      <c r="V3128" s="23">
        <f t="shared" si="241"/>
        <v>6.182275944797349E-2</v>
      </c>
      <c r="W3128" s="24">
        <f>Parametros!$B$4*H3128+Parametros!$B$5*K3128*100+Parametros!$B$6*P3128+Parametros!$B$7*(1-L3128)*100</f>
        <v>78.842500000000001</v>
      </c>
      <c r="X3128" s="16">
        <f>INDEX('Tasa Referencia'!$B$2:$B$37,MATCH(B3128,'Tasa Referencia'!$A$2:$A$37,0))</f>
        <v>8.0699999999999994E-2</v>
      </c>
      <c r="Y3128" s="16">
        <f>INDEX('Catalogo Proveedores'!$N$2:$N$101,MATCH(A3128,'Catalogo Proveedores'!$A$2:$A$101,0))</f>
        <v>1.9100000000000002E-2</v>
      </c>
      <c r="Z3128" s="14">
        <v>-4.2900000000000004E-3</v>
      </c>
      <c r="AA3128" s="16">
        <f t="shared" si="242"/>
        <v>9.5509999999999998E-2</v>
      </c>
      <c r="AB3128" s="25">
        <f t="shared" si="243"/>
        <v>7.6306333787687919E-3</v>
      </c>
      <c r="AC3128" s="23">
        <f t="shared" si="244"/>
        <v>5.4192126069204698E-2</v>
      </c>
    </row>
    <row r="3129" spans="1:29" x14ac:dyDescent="0.3">
      <c r="A3129" s="4" t="s">
        <v>249</v>
      </c>
      <c r="B3129" s="18">
        <v>45870</v>
      </c>
      <c r="C3129" s="4" t="s">
        <v>282</v>
      </c>
      <c r="D3129" s="4">
        <v>8</v>
      </c>
      <c r="E3129" s="15">
        <v>430185.37</v>
      </c>
      <c r="F3129" s="19">
        <v>1.2031000000000001</v>
      </c>
      <c r="G3129" s="20">
        <v>0</v>
      </c>
      <c r="H3129" s="4">
        <v>71.5</v>
      </c>
      <c r="I3129" s="4">
        <v>5</v>
      </c>
      <c r="J3129" s="4">
        <v>1</v>
      </c>
      <c r="K3129" s="21">
        <v>0.877</v>
      </c>
      <c r="L3129" s="21">
        <v>9.5699999999999993E-2</v>
      </c>
      <c r="M3129" s="4">
        <v>1</v>
      </c>
      <c r="N3129" s="4">
        <v>0</v>
      </c>
      <c r="O3129" s="4">
        <v>0</v>
      </c>
      <c r="P3129" s="4">
        <v>78.599999999999994</v>
      </c>
      <c r="Q3129" s="15">
        <v>819.79</v>
      </c>
      <c r="R3129" s="15">
        <v>20211.28</v>
      </c>
      <c r="S3129" s="15">
        <v>13212.18</v>
      </c>
      <c r="T3129" s="15">
        <v>484065.09</v>
      </c>
      <c r="U3129" s="22">
        <f t="shared" si="240"/>
        <v>438004.25999999995</v>
      </c>
      <c r="V3129" s="23">
        <f t="shared" si="241"/>
        <v>9.5154207464124452E-2</v>
      </c>
      <c r="W3129" s="24">
        <f>Parametros!$B$4*H3129+Parametros!$B$5*K3129*100+Parametros!$B$6*P3129+Parametros!$B$7*(1-L3129)*100</f>
        <v>80.619499999999988</v>
      </c>
      <c r="X3129" s="16">
        <f>INDEX('Tasa Referencia'!$B$2:$B$37,MATCH(B3129,'Tasa Referencia'!$A$2:$A$37,0))</f>
        <v>7.7399999999999997E-2</v>
      </c>
      <c r="Y3129" s="16">
        <f>INDEX('Catalogo Proveedores'!$N$2:$N$101,MATCH(A3129,'Catalogo Proveedores'!$A$2:$A$101,0))</f>
        <v>1.9100000000000002E-2</v>
      </c>
      <c r="Z3129" s="14">
        <v>1.42E-3</v>
      </c>
      <c r="AA3129" s="16">
        <f t="shared" si="242"/>
        <v>9.7920000000000007E-2</v>
      </c>
      <c r="AB3129" s="25">
        <f t="shared" si="243"/>
        <v>7.8151703189310862E-3</v>
      </c>
      <c r="AC3129" s="23">
        <f t="shared" si="244"/>
        <v>8.7339037145193366E-2</v>
      </c>
    </row>
    <row r="3130" spans="1:29" x14ac:dyDescent="0.3">
      <c r="A3130" s="4" t="s">
        <v>249</v>
      </c>
      <c r="B3130" s="18">
        <v>45901</v>
      </c>
      <c r="C3130" s="4" t="s">
        <v>282</v>
      </c>
      <c r="D3130" s="4">
        <v>9</v>
      </c>
      <c r="E3130" s="15">
        <v>404838.95</v>
      </c>
      <c r="F3130" s="19">
        <v>1.2031000000000001</v>
      </c>
      <c r="G3130" s="20">
        <v>0</v>
      </c>
      <c r="H3130" s="4">
        <v>68.8</v>
      </c>
      <c r="I3130" s="4">
        <v>5</v>
      </c>
      <c r="J3130" s="4">
        <v>1</v>
      </c>
      <c r="K3130" s="21">
        <v>0.82010000000000005</v>
      </c>
      <c r="L3130" s="21">
        <v>8.1000000000000003E-2</v>
      </c>
      <c r="M3130" s="4">
        <v>2</v>
      </c>
      <c r="N3130" s="4">
        <v>0</v>
      </c>
      <c r="O3130" s="4">
        <v>0</v>
      </c>
      <c r="P3130" s="4">
        <v>79.2</v>
      </c>
      <c r="Q3130" s="15">
        <v>17695.89</v>
      </c>
      <c r="R3130" s="15">
        <v>19894.349999999999</v>
      </c>
      <c r="S3130" s="15">
        <v>10646.52</v>
      </c>
      <c r="T3130" s="15">
        <v>411879.67</v>
      </c>
      <c r="U3130" s="22">
        <f t="shared" si="240"/>
        <v>431782.67</v>
      </c>
      <c r="V3130" s="23">
        <f t="shared" si="241"/>
        <v>-4.8322365607411509E-2</v>
      </c>
      <c r="W3130" s="24">
        <f>Parametros!$B$4*H3130+Parametros!$B$5*K3130*100+Parametros!$B$6*P3130+Parametros!$B$7*(1-L3130)*100</f>
        <v>78.307999999999993</v>
      </c>
      <c r="X3130" s="16">
        <f>INDEX('Tasa Referencia'!$B$2:$B$37,MATCH(B3130,'Tasa Referencia'!$A$2:$A$37,0))</f>
        <v>7.4899999999999994E-2</v>
      </c>
      <c r="Y3130" s="16">
        <f>INDEX('Catalogo Proveedores'!$N$2:$N$101,MATCH(A3130,'Catalogo Proveedores'!$A$2:$A$101,0))</f>
        <v>1.9100000000000002E-2</v>
      </c>
      <c r="Z3130" s="14">
        <v>-3.5300000000000002E-3</v>
      </c>
      <c r="AA3130" s="16">
        <f t="shared" si="242"/>
        <v>9.0469999999999995E-2</v>
      </c>
      <c r="AB3130" s="25">
        <f t="shared" si="243"/>
        <v>7.2435078659973673E-3</v>
      </c>
      <c r="AC3130" s="23">
        <f t="shared" si="244"/>
        <v>-5.5565873473408876E-2</v>
      </c>
    </row>
    <row r="3131" spans="1:29" x14ac:dyDescent="0.3">
      <c r="A3131" s="4" t="s">
        <v>249</v>
      </c>
      <c r="B3131" s="18">
        <v>45931</v>
      </c>
      <c r="C3131" s="4" t="s">
        <v>282</v>
      </c>
      <c r="D3131" s="4">
        <v>10</v>
      </c>
      <c r="E3131" s="15">
        <v>398021.38</v>
      </c>
      <c r="F3131" s="19">
        <v>1.2031000000000001</v>
      </c>
      <c r="G3131" s="20">
        <v>0</v>
      </c>
      <c r="H3131" s="4">
        <v>69.2</v>
      </c>
      <c r="I3131" s="4">
        <v>4</v>
      </c>
      <c r="J3131" s="4">
        <v>1</v>
      </c>
      <c r="K3131" s="21">
        <v>0.85499999999999998</v>
      </c>
      <c r="L3131" s="21">
        <v>0.1123</v>
      </c>
      <c r="M3131" s="4">
        <v>1</v>
      </c>
      <c r="N3131" s="4">
        <v>0</v>
      </c>
      <c r="O3131" s="4">
        <v>0</v>
      </c>
      <c r="P3131" s="4">
        <v>76.7</v>
      </c>
      <c r="Q3131" s="15">
        <v>1086.79</v>
      </c>
      <c r="R3131" s="15">
        <v>16557.75</v>
      </c>
      <c r="S3131" s="15">
        <v>14205.74</v>
      </c>
      <c r="T3131" s="15">
        <v>422532.81</v>
      </c>
      <c r="U3131" s="22">
        <f t="shared" si="240"/>
        <v>401460.18</v>
      </c>
      <c r="V3131" s="23">
        <f t="shared" si="241"/>
        <v>4.9872174423567263E-2</v>
      </c>
      <c r="W3131" s="24">
        <f>Parametros!$B$4*H3131+Parametros!$B$5*K3131*100+Parametros!$B$6*P3131+Parametros!$B$7*(1-L3131)*100</f>
        <v>78.525500000000008</v>
      </c>
      <c r="X3131" s="16">
        <f>INDEX('Tasa Referencia'!$B$2:$B$37,MATCH(B3131,'Tasa Referencia'!$A$2:$A$37,0))</f>
        <v>7.4300000000000005E-2</v>
      </c>
      <c r="Y3131" s="16">
        <f>INDEX('Catalogo Proveedores'!$N$2:$N$101,MATCH(A3131,'Catalogo Proveedores'!$A$2:$A$101,0))</f>
        <v>1.9100000000000002E-2</v>
      </c>
      <c r="Z3131" s="14">
        <v>-4.8999999999999998E-3</v>
      </c>
      <c r="AA3131" s="16">
        <f t="shared" si="242"/>
        <v>8.8500000000000009E-2</v>
      </c>
      <c r="AB3131" s="25">
        <f t="shared" si="243"/>
        <v>7.0917449718399528E-3</v>
      </c>
      <c r="AC3131" s="23">
        <f t="shared" si="244"/>
        <v>4.278042945172731E-2</v>
      </c>
    </row>
    <row r="3132" spans="1:29" x14ac:dyDescent="0.3">
      <c r="A3132" s="4" t="s">
        <v>249</v>
      </c>
      <c r="B3132" s="18">
        <v>45962</v>
      </c>
      <c r="C3132" s="4" t="s">
        <v>282</v>
      </c>
      <c r="D3132" s="4">
        <v>11</v>
      </c>
      <c r="E3132" s="15">
        <v>393002.8</v>
      </c>
      <c r="F3132" s="19">
        <v>1.2031000000000001</v>
      </c>
      <c r="G3132" s="20">
        <v>0</v>
      </c>
      <c r="H3132" s="4">
        <v>73</v>
      </c>
      <c r="I3132" s="4">
        <v>5</v>
      </c>
      <c r="J3132" s="4">
        <v>1</v>
      </c>
      <c r="K3132" s="21">
        <v>0.80289999999999995</v>
      </c>
      <c r="L3132" s="21">
        <v>9.8199999999999996E-2</v>
      </c>
      <c r="M3132" s="4">
        <v>1</v>
      </c>
      <c r="N3132" s="4">
        <v>0</v>
      </c>
      <c r="O3132" s="4">
        <v>0</v>
      </c>
      <c r="P3132" s="4">
        <v>79.400000000000006</v>
      </c>
      <c r="Q3132" s="15">
        <v>909.58</v>
      </c>
      <c r="R3132" s="15">
        <v>25379.94</v>
      </c>
      <c r="S3132" s="15">
        <v>12369.11</v>
      </c>
      <c r="T3132" s="15">
        <v>407649.71</v>
      </c>
      <c r="U3132" s="22">
        <f t="shared" si="240"/>
        <v>406923.21</v>
      </c>
      <c r="V3132" s="23">
        <f t="shared" si="241"/>
        <v>1.7821673416620362E-3</v>
      </c>
      <c r="W3132" s="24">
        <f>Parametros!$B$4*H3132+Parametros!$B$5*K3132*100+Parametros!$B$6*P3132+Parametros!$B$7*(1-L3132)*100</f>
        <v>79.043999999999997</v>
      </c>
      <c r="X3132" s="16">
        <f>INDEX('Tasa Referencia'!$B$2:$B$37,MATCH(B3132,'Tasa Referencia'!$A$2:$A$37,0))</f>
        <v>7.2800000000000004E-2</v>
      </c>
      <c r="Y3132" s="16">
        <f>INDEX('Catalogo Proveedores'!$N$2:$N$101,MATCH(A3132,'Catalogo Proveedores'!$A$2:$A$101,0))</f>
        <v>1.9100000000000002E-2</v>
      </c>
      <c r="Z3132" s="14">
        <v>3.3999999999999998E-3</v>
      </c>
      <c r="AA3132" s="16">
        <f t="shared" si="242"/>
        <v>9.530000000000001E-2</v>
      </c>
      <c r="AB3132" s="25">
        <f t="shared" si="243"/>
        <v>7.6145357753401033E-3</v>
      </c>
      <c r="AC3132" s="23">
        <f t="shared" si="244"/>
        <v>-5.8323684336780666E-3</v>
      </c>
    </row>
    <row r="3133" spans="1:29" x14ac:dyDescent="0.3">
      <c r="A3133" s="4" t="s">
        <v>249</v>
      </c>
      <c r="B3133" s="18">
        <v>45992</v>
      </c>
      <c r="C3133" s="4" t="s">
        <v>282</v>
      </c>
      <c r="D3133" s="4">
        <v>12</v>
      </c>
      <c r="E3133" s="15">
        <v>380940.65</v>
      </c>
      <c r="F3133" s="19">
        <v>1.2031000000000001</v>
      </c>
      <c r="G3133" s="20">
        <v>0</v>
      </c>
      <c r="H3133" s="4">
        <v>67.599999999999994</v>
      </c>
      <c r="I3133" s="4">
        <v>4</v>
      </c>
      <c r="J3133" s="4">
        <v>1</v>
      </c>
      <c r="K3133" s="21">
        <v>0.78769999999999996</v>
      </c>
      <c r="L3133" s="21">
        <v>6.7199999999999996E-2</v>
      </c>
      <c r="M3133" s="4">
        <v>1</v>
      </c>
      <c r="N3133" s="4">
        <v>1</v>
      </c>
      <c r="O3133" s="4">
        <v>16.5</v>
      </c>
      <c r="P3133" s="4">
        <v>74.7</v>
      </c>
      <c r="Q3133" s="15">
        <v>24144.66</v>
      </c>
      <c r="R3133" s="15">
        <v>13196.99</v>
      </c>
      <c r="S3133" s="15">
        <v>8436.73</v>
      </c>
      <c r="T3133" s="15">
        <v>389480.25</v>
      </c>
      <c r="U3133" s="22">
        <f t="shared" si="240"/>
        <v>409845.57</v>
      </c>
      <c r="V3133" s="23">
        <f t="shared" si="241"/>
        <v>-5.2288453650730704E-2</v>
      </c>
      <c r="W3133" s="24">
        <f>Parametros!$B$4*H3133+Parametros!$B$5*K3133*100+Parametros!$B$6*P3133+Parametros!$B$7*(1-L3133)*100</f>
        <v>76.222999999999999</v>
      </c>
      <c r="X3133" s="16">
        <f>INDEX('Tasa Referencia'!$B$2:$B$37,MATCH(B3133,'Tasa Referencia'!$A$2:$A$37,0))</f>
        <v>6.9599999999999995E-2</v>
      </c>
      <c r="Y3133" s="16">
        <f>INDEX('Catalogo Proveedores'!$N$2:$N$101,MATCH(A3133,'Catalogo Proveedores'!$A$2:$A$101,0))</f>
        <v>1.9100000000000002E-2</v>
      </c>
      <c r="Z3133" s="14">
        <v>-1.48E-3</v>
      </c>
      <c r="AA3133" s="16">
        <f t="shared" si="242"/>
        <v>8.7220000000000006E-2</v>
      </c>
      <c r="AB3133" s="25">
        <f t="shared" si="243"/>
        <v>6.9930026102207332E-3</v>
      </c>
      <c r="AC3133" s="23">
        <f t="shared" si="244"/>
        <v>-5.9281456260951437E-2</v>
      </c>
    </row>
    <row r="3134" spans="1:29" x14ac:dyDescent="0.3">
      <c r="A3134" s="4" t="s">
        <v>251</v>
      </c>
      <c r="B3134" s="18">
        <v>44927</v>
      </c>
      <c r="C3134" s="4" t="s">
        <v>279</v>
      </c>
      <c r="D3134" s="4">
        <v>1</v>
      </c>
      <c r="E3134" s="15">
        <v>202853.35</v>
      </c>
      <c r="F3134" s="19">
        <v>1</v>
      </c>
      <c r="G3134" s="20">
        <v>0</v>
      </c>
      <c r="H3134" s="4">
        <v>73.3</v>
      </c>
      <c r="I3134" s="4">
        <v>4</v>
      </c>
      <c r="J3134" s="4">
        <v>0</v>
      </c>
      <c r="K3134" s="21">
        <v>0.89200000000000002</v>
      </c>
      <c r="L3134" s="21">
        <v>7.1199999999999999E-2</v>
      </c>
      <c r="M3134" s="4">
        <v>0</v>
      </c>
      <c r="N3134" s="4">
        <v>2</v>
      </c>
      <c r="O3134" s="4">
        <v>71.099999999999994</v>
      </c>
      <c r="P3134" s="4">
        <v>76</v>
      </c>
      <c r="Q3134" s="15">
        <v>69915.820000000007</v>
      </c>
      <c r="R3134" s="15">
        <v>9377.58</v>
      </c>
      <c r="S3134" s="15">
        <v>1300.3</v>
      </c>
      <c r="T3134" s="15">
        <v>208709.41</v>
      </c>
      <c r="U3134" s="22">
        <f t="shared" si="240"/>
        <v>280846.45000000007</v>
      </c>
      <c r="V3134" s="23">
        <f t="shared" si="241"/>
        <v>-0.34563386480753344</v>
      </c>
      <c r="W3134" s="24">
        <f>Parametros!$B$4*H3134+Parametros!$B$5*K3134*100+Parametros!$B$6*P3134+Parametros!$B$7*(1-L3134)*100</f>
        <v>81.546999999999997</v>
      </c>
      <c r="X3134" s="16">
        <f>INDEX('Tasa Referencia'!$B$2:$B$37,MATCH(B3134,'Tasa Referencia'!$A$2:$A$37,0))</f>
        <v>0.1125</v>
      </c>
      <c r="Y3134" s="16">
        <f>INDEX('Catalogo Proveedores'!$N$2:$N$101,MATCH(A3134,'Catalogo Proveedores'!$A$2:$A$101,0))</f>
        <v>6.1000000000000004E-3</v>
      </c>
      <c r="Z3134" s="14">
        <v>-4.0999999999999999E-4</v>
      </c>
      <c r="AA3134" s="16">
        <f t="shared" si="242"/>
        <v>0.11819</v>
      </c>
      <c r="AB3134" s="25">
        <f t="shared" si="243"/>
        <v>9.3527416323921919E-3</v>
      </c>
      <c r="AC3134" s="23">
        <f t="shared" si="244"/>
        <v>-0.35498660643992563</v>
      </c>
    </row>
    <row r="3135" spans="1:29" x14ac:dyDescent="0.3">
      <c r="A3135" s="4" t="s">
        <v>251</v>
      </c>
      <c r="B3135" s="18">
        <v>44958</v>
      </c>
      <c r="C3135" s="4" t="s">
        <v>279</v>
      </c>
      <c r="D3135" s="4">
        <v>2</v>
      </c>
      <c r="E3135" s="15">
        <v>192645.44</v>
      </c>
      <c r="F3135" s="19">
        <v>1.0474000000000001</v>
      </c>
      <c r="G3135" s="20">
        <v>4.7399999999999998E-2</v>
      </c>
      <c r="H3135" s="4">
        <v>74.5</v>
      </c>
      <c r="I3135" s="4">
        <v>4</v>
      </c>
      <c r="J3135" s="4">
        <v>0</v>
      </c>
      <c r="K3135" s="21">
        <v>0.94030000000000002</v>
      </c>
      <c r="L3135" s="21">
        <v>0.13039999999999999</v>
      </c>
      <c r="M3135" s="4">
        <v>0</v>
      </c>
      <c r="N3135" s="4">
        <v>1</v>
      </c>
      <c r="O3135" s="4">
        <v>16.2</v>
      </c>
      <c r="P3135" s="4">
        <v>82.7</v>
      </c>
      <c r="Q3135" s="15">
        <v>12538.64</v>
      </c>
      <c r="R3135" s="15">
        <v>10291.59</v>
      </c>
      <c r="S3135" s="15">
        <v>2260.04</v>
      </c>
      <c r="T3135" s="15">
        <v>202656.05</v>
      </c>
      <c r="U3135" s="22">
        <f t="shared" si="240"/>
        <v>213215.63</v>
      </c>
      <c r="V3135" s="23">
        <f t="shared" si="241"/>
        <v>-5.2105920351255323E-2</v>
      </c>
      <c r="W3135" s="24">
        <f>Parametros!$B$4*H3135+Parametros!$B$5*K3135*100+Parametros!$B$6*P3135+Parametros!$B$7*(1-L3135)*100</f>
        <v>83.867999999999995</v>
      </c>
      <c r="X3135" s="16">
        <f>INDEX('Tasa Referencia'!$B$2:$B$37,MATCH(B3135,'Tasa Referencia'!$A$2:$A$37,0))</f>
        <v>0.11409999999999999</v>
      </c>
      <c r="Y3135" s="16">
        <f>INDEX('Catalogo Proveedores'!$N$2:$N$101,MATCH(A3135,'Catalogo Proveedores'!$A$2:$A$101,0))</f>
        <v>6.1000000000000004E-3</v>
      </c>
      <c r="Z3135" s="14">
        <v>-1.6299999999999999E-3</v>
      </c>
      <c r="AA3135" s="16">
        <f t="shared" si="242"/>
        <v>0.11856999999999998</v>
      </c>
      <c r="AB3135" s="25">
        <f t="shared" si="243"/>
        <v>9.381321622771388E-3</v>
      </c>
      <c r="AC3135" s="23">
        <f t="shared" si="244"/>
        <v>-6.1487241974026711E-2</v>
      </c>
    </row>
    <row r="3136" spans="1:29" x14ac:dyDescent="0.3">
      <c r="A3136" s="4" t="s">
        <v>251</v>
      </c>
      <c r="B3136" s="18">
        <v>44986</v>
      </c>
      <c r="C3136" s="4" t="s">
        <v>279</v>
      </c>
      <c r="D3136" s="4">
        <v>3</v>
      </c>
      <c r="E3136" s="15">
        <v>215040.7</v>
      </c>
      <c r="F3136" s="19">
        <v>1.0474000000000001</v>
      </c>
      <c r="G3136" s="20">
        <v>0</v>
      </c>
      <c r="H3136" s="4">
        <v>71.400000000000006</v>
      </c>
      <c r="I3136" s="4">
        <v>4</v>
      </c>
      <c r="J3136" s="4">
        <v>0</v>
      </c>
      <c r="K3136" s="21">
        <v>0.89710000000000001</v>
      </c>
      <c r="L3136" s="21">
        <v>0.12620000000000001</v>
      </c>
      <c r="M3136" s="4">
        <v>0</v>
      </c>
      <c r="N3136" s="4">
        <v>0</v>
      </c>
      <c r="O3136" s="4">
        <v>0</v>
      </c>
      <c r="P3136" s="4">
        <v>78.3</v>
      </c>
      <c r="Q3136" s="15">
        <v>0</v>
      </c>
      <c r="R3136" s="15">
        <v>17937.02</v>
      </c>
      <c r="S3136" s="15">
        <v>2443.38</v>
      </c>
      <c r="T3136" s="15">
        <v>221606.99</v>
      </c>
      <c r="U3136" s="22">
        <f t="shared" si="240"/>
        <v>230534.34</v>
      </c>
      <c r="V3136" s="23">
        <f t="shared" si="241"/>
        <v>-4.0284604741032792E-2</v>
      </c>
      <c r="W3136" s="24">
        <f>Parametros!$B$4*H3136+Parametros!$B$5*K3136*100+Parametros!$B$6*P3136+Parametros!$B$7*(1-L3136)*100</f>
        <v>80.67</v>
      </c>
      <c r="X3136" s="16">
        <f>INDEX('Tasa Referencia'!$B$2:$B$37,MATCH(B3136,'Tasa Referencia'!$A$2:$A$37,0))</f>
        <v>0.114</v>
      </c>
      <c r="Y3136" s="16">
        <f>INDEX('Catalogo Proveedores'!$N$2:$N$101,MATCH(A3136,'Catalogo Proveedores'!$A$2:$A$101,0))</f>
        <v>6.1000000000000004E-3</v>
      </c>
      <c r="Z3136" s="14">
        <v>-5.0099999999999997E-3</v>
      </c>
      <c r="AA3136" s="16">
        <f t="shared" si="242"/>
        <v>0.11509</v>
      </c>
      <c r="AB3136" s="25">
        <f t="shared" si="243"/>
        <v>9.1192559378310278E-3</v>
      </c>
      <c r="AC3136" s="23">
        <f t="shared" si="244"/>
        <v>-4.940386067886382E-2</v>
      </c>
    </row>
    <row r="3137" spans="1:29" x14ac:dyDescent="0.3">
      <c r="A3137" s="4" t="s">
        <v>251</v>
      </c>
      <c r="B3137" s="18">
        <v>45017</v>
      </c>
      <c r="C3137" s="4" t="s">
        <v>279</v>
      </c>
      <c r="D3137" s="4">
        <v>4</v>
      </c>
      <c r="E3137" s="15">
        <v>243174.65</v>
      </c>
      <c r="F3137" s="19">
        <v>1.1208</v>
      </c>
      <c r="G3137" s="20">
        <v>7.0099999999999996E-2</v>
      </c>
      <c r="H3137" s="4">
        <v>73.900000000000006</v>
      </c>
      <c r="I3137" s="4">
        <v>4</v>
      </c>
      <c r="J3137" s="4">
        <v>0</v>
      </c>
      <c r="K3137" s="21">
        <v>0.92220000000000002</v>
      </c>
      <c r="L3137" s="21">
        <v>0.1082</v>
      </c>
      <c r="M3137" s="4">
        <v>0</v>
      </c>
      <c r="N3137" s="4">
        <v>0</v>
      </c>
      <c r="O3137" s="4">
        <v>0</v>
      </c>
      <c r="P3137" s="4">
        <v>79.3</v>
      </c>
      <c r="Q3137" s="15">
        <v>0</v>
      </c>
      <c r="R3137" s="15">
        <v>15875.5</v>
      </c>
      <c r="S3137" s="15">
        <v>2369.11</v>
      </c>
      <c r="T3137" s="15">
        <v>255708.27</v>
      </c>
      <c r="U3137" s="22">
        <f t="shared" si="240"/>
        <v>256681.04</v>
      </c>
      <c r="V3137" s="23">
        <f t="shared" si="241"/>
        <v>-3.8042179863796298E-3</v>
      </c>
      <c r="W3137" s="24">
        <f>Parametros!$B$4*H3137+Parametros!$B$5*K3137*100+Parametros!$B$6*P3137+Parametros!$B$7*(1-L3137)*100</f>
        <v>82.768000000000001</v>
      </c>
      <c r="X3137" s="16">
        <f>INDEX('Tasa Referencia'!$B$2:$B$37,MATCH(B3137,'Tasa Referencia'!$A$2:$A$37,0))</f>
        <v>0.1119</v>
      </c>
      <c r="Y3137" s="16">
        <f>INDEX('Catalogo Proveedores'!$N$2:$N$101,MATCH(A3137,'Catalogo Proveedores'!$A$2:$A$101,0))</f>
        <v>6.1000000000000004E-3</v>
      </c>
      <c r="Z3137" s="14">
        <v>7.2000000000000005E-4</v>
      </c>
      <c r="AA3137" s="16">
        <f t="shared" si="242"/>
        <v>0.11871999999999999</v>
      </c>
      <c r="AB3137" s="25">
        <f t="shared" si="243"/>
        <v>9.3926007479931961E-3</v>
      </c>
      <c r="AC3137" s="23">
        <f t="shared" si="244"/>
        <v>-1.3196818734372825E-2</v>
      </c>
    </row>
    <row r="3138" spans="1:29" x14ac:dyDescent="0.3">
      <c r="A3138" s="4" t="s">
        <v>251</v>
      </c>
      <c r="B3138" s="18">
        <v>45047</v>
      </c>
      <c r="C3138" s="4" t="s">
        <v>279</v>
      </c>
      <c r="D3138" s="4">
        <v>5</v>
      </c>
      <c r="E3138" s="15">
        <v>245736.19</v>
      </c>
      <c r="F3138" s="19">
        <v>1.1208</v>
      </c>
      <c r="G3138" s="20">
        <v>0</v>
      </c>
      <c r="H3138" s="4">
        <v>74.7</v>
      </c>
      <c r="I3138" s="4">
        <v>6</v>
      </c>
      <c r="J3138" s="4">
        <v>0</v>
      </c>
      <c r="K3138" s="21">
        <v>0.97070000000000001</v>
      </c>
      <c r="L3138" s="21">
        <v>5.96E-2</v>
      </c>
      <c r="M3138" s="4">
        <v>0</v>
      </c>
      <c r="N3138" s="4">
        <v>0</v>
      </c>
      <c r="O3138" s="4">
        <v>0</v>
      </c>
      <c r="P3138" s="4">
        <v>81.400000000000006</v>
      </c>
      <c r="Q3138" s="15">
        <v>0</v>
      </c>
      <c r="R3138" s="15">
        <v>5261.69</v>
      </c>
      <c r="S3138" s="15">
        <v>1317.39</v>
      </c>
      <c r="T3138" s="15">
        <v>257330.64</v>
      </c>
      <c r="U3138" s="22">
        <f t="shared" ref="U3138:U3201" si="245">E3138+Q3138+R3138-S3138</f>
        <v>249680.49</v>
      </c>
      <c r="V3138" s="23">
        <f t="shared" ref="V3138:V3201" si="246">IF(T3138=0,0,(T3138-U3138)/T3138)</f>
        <v>2.9728873328104352E-2</v>
      </c>
      <c r="W3138" s="24">
        <f>Parametros!$B$4*H3138+Parametros!$B$5*K3138*100+Parametros!$B$6*P3138+Parametros!$B$7*(1-L3138)*100</f>
        <v>85.651999999999987</v>
      </c>
      <c r="X3138" s="16">
        <f>INDEX('Tasa Referencia'!$B$2:$B$37,MATCH(B3138,'Tasa Referencia'!$A$2:$A$37,0))</f>
        <v>0.11210000000000001</v>
      </c>
      <c r="Y3138" s="16">
        <f>INDEX('Catalogo Proveedores'!$N$2:$N$101,MATCH(A3138,'Catalogo Proveedores'!$A$2:$A$101,0))</f>
        <v>6.1000000000000004E-3</v>
      </c>
      <c r="Z3138" s="14">
        <v>1.81E-3</v>
      </c>
      <c r="AA3138" s="16">
        <f t="shared" ref="AA3138:AA3201" si="247">X3138+Y3138+Z3138</f>
        <v>0.12001000000000001</v>
      </c>
      <c r="AB3138" s="25">
        <f t="shared" ref="AB3138:AB3201" si="248">(1+AA3138)^(1/12)-1</f>
        <v>9.4895440392421815E-3</v>
      </c>
      <c r="AC3138" s="23">
        <f t="shared" ref="AC3138:AC3201" si="249">V3138-AB3138</f>
        <v>2.0239329288862171E-2</v>
      </c>
    </row>
    <row r="3139" spans="1:29" x14ac:dyDescent="0.3">
      <c r="A3139" s="4" t="s">
        <v>251</v>
      </c>
      <c r="B3139" s="18">
        <v>45078</v>
      </c>
      <c r="C3139" s="4" t="s">
        <v>279</v>
      </c>
      <c r="D3139" s="4">
        <v>6</v>
      </c>
      <c r="E3139" s="15">
        <v>236158.39</v>
      </c>
      <c r="F3139" s="19">
        <v>1.1208</v>
      </c>
      <c r="G3139" s="20">
        <v>0</v>
      </c>
      <c r="H3139" s="4">
        <v>74</v>
      </c>
      <c r="I3139" s="4">
        <v>4</v>
      </c>
      <c r="J3139" s="4">
        <v>0</v>
      </c>
      <c r="K3139" s="21">
        <v>0.94899999999999995</v>
      </c>
      <c r="L3139" s="21">
        <v>0.1</v>
      </c>
      <c r="M3139" s="4">
        <v>0</v>
      </c>
      <c r="N3139" s="4">
        <v>0</v>
      </c>
      <c r="O3139" s="4">
        <v>0</v>
      </c>
      <c r="P3139" s="4">
        <v>79.599999999999994</v>
      </c>
      <c r="Q3139" s="15">
        <v>0</v>
      </c>
      <c r="R3139" s="15">
        <v>11574.43</v>
      </c>
      <c r="S3139" s="15">
        <v>2126.2399999999998</v>
      </c>
      <c r="T3139" s="15">
        <v>257355.37</v>
      </c>
      <c r="U3139" s="22">
        <f t="shared" si="245"/>
        <v>245606.58000000002</v>
      </c>
      <c r="V3139" s="23">
        <f t="shared" si="246"/>
        <v>4.5652010292227353E-2</v>
      </c>
      <c r="W3139" s="24">
        <f>Parametros!$B$4*H3139+Parametros!$B$5*K3139*100+Parametros!$B$6*P3139+Parametros!$B$7*(1-L3139)*100</f>
        <v>83.789999999999992</v>
      </c>
      <c r="X3139" s="16">
        <f>INDEX('Tasa Referencia'!$B$2:$B$37,MATCH(B3139,'Tasa Referencia'!$A$2:$A$37,0))</f>
        <v>0.1119</v>
      </c>
      <c r="Y3139" s="16">
        <f>INDEX('Catalogo Proveedores'!$N$2:$N$101,MATCH(A3139,'Catalogo Proveedores'!$A$2:$A$101,0))</f>
        <v>6.1000000000000004E-3</v>
      </c>
      <c r="Z3139" s="14">
        <v>2.98E-3</v>
      </c>
      <c r="AA3139" s="16">
        <f t="shared" si="247"/>
        <v>0.12097999999999999</v>
      </c>
      <c r="AB3139" s="25">
        <f t="shared" si="248"/>
        <v>9.5623719887945047E-3</v>
      </c>
      <c r="AC3139" s="23">
        <f t="shared" si="249"/>
        <v>3.6089638303432849E-2</v>
      </c>
    </row>
    <row r="3140" spans="1:29" x14ac:dyDescent="0.3">
      <c r="A3140" s="4" t="s">
        <v>251</v>
      </c>
      <c r="B3140" s="18">
        <v>45108</v>
      </c>
      <c r="C3140" s="4" t="s">
        <v>279</v>
      </c>
      <c r="D3140" s="4">
        <v>7</v>
      </c>
      <c r="E3140" s="15">
        <v>244713.67</v>
      </c>
      <c r="F3140" s="19">
        <v>1.1208</v>
      </c>
      <c r="G3140" s="20">
        <v>0</v>
      </c>
      <c r="H3140" s="4">
        <v>73.5</v>
      </c>
      <c r="I3140" s="4">
        <v>5</v>
      </c>
      <c r="J3140" s="4">
        <v>0</v>
      </c>
      <c r="K3140" s="21">
        <v>0.9224</v>
      </c>
      <c r="L3140" s="21">
        <v>7.1199999999999999E-2</v>
      </c>
      <c r="M3140" s="4">
        <v>1</v>
      </c>
      <c r="N3140" s="4">
        <v>0</v>
      </c>
      <c r="O3140" s="4">
        <v>0</v>
      </c>
      <c r="P3140" s="4">
        <v>79.099999999999994</v>
      </c>
      <c r="Q3140" s="15">
        <v>3917.65</v>
      </c>
      <c r="R3140" s="15">
        <v>8985.48</v>
      </c>
      <c r="S3140" s="15">
        <v>1567.3</v>
      </c>
      <c r="T3140" s="15">
        <v>258224.92</v>
      </c>
      <c r="U3140" s="22">
        <f t="shared" si="245"/>
        <v>256049.50000000003</v>
      </c>
      <c r="V3140" s="23">
        <f t="shared" si="246"/>
        <v>8.4245161156405179E-3</v>
      </c>
      <c r="W3140" s="24">
        <f>Parametros!$B$4*H3140+Parametros!$B$5*K3140*100+Parametros!$B$6*P3140+Parametros!$B$7*(1-L3140)*100</f>
        <v>83.148999999999987</v>
      </c>
      <c r="X3140" s="16">
        <f>INDEX('Tasa Referencia'!$B$2:$B$37,MATCH(B3140,'Tasa Referencia'!$A$2:$A$37,0))</f>
        <v>0.1132</v>
      </c>
      <c r="Y3140" s="16">
        <f>INDEX('Catalogo Proveedores'!$N$2:$N$101,MATCH(A3140,'Catalogo Proveedores'!$A$2:$A$101,0))</f>
        <v>6.1000000000000004E-3</v>
      </c>
      <c r="Z3140" s="14">
        <v>1.6000000000000001E-3</v>
      </c>
      <c r="AA3140" s="16">
        <f t="shared" si="247"/>
        <v>0.12089999999999999</v>
      </c>
      <c r="AB3140" s="25">
        <f t="shared" si="248"/>
        <v>9.5563677461034668E-3</v>
      </c>
      <c r="AC3140" s="23">
        <f t="shared" si="249"/>
        <v>-1.1318516304629489E-3</v>
      </c>
    </row>
    <row r="3141" spans="1:29" x14ac:dyDescent="0.3">
      <c r="A3141" s="4" t="s">
        <v>251</v>
      </c>
      <c r="B3141" s="18">
        <v>45139</v>
      </c>
      <c r="C3141" s="4" t="s">
        <v>279</v>
      </c>
      <c r="D3141" s="4">
        <v>8</v>
      </c>
      <c r="E3141" s="15">
        <v>252260.59</v>
      </c>
      <c r="F3141" s="19">
        <v>1.1208</v>
      </c>
      <c r="G3141" s="20">
        <v>0</v>
      </c>
      <c r="H3141" s="4">
        <v>76</v>
      </c>
      <c r="I3141" s="4">
        <v>4</v>
      </c>
      <c r="J3141" s="4">
        <v>0</v>
      </c>
      <c r="K3141" s="21">
        <v>0.93010000000000004</v>
      </c>
      <c r="L3141" s="21">
        <v>0.12189999999999999</v>
      </c>
      <c r="M3141" s="4">
        <v>2</v>
      </c>
      <c r="N3141" s="4">
        <v>0</v>
      </c>
      <c r="O3141" s="4">
        <v>0</v>
      </c>
      <c r="P3141" s="4">
        <v>77.5</v>
      </c>
      <c r="Q3141" s="15">
        <v>2734.09</v>
      </c>
      <c r="R3141" s="15">
        <v>15106.08</v>
      </c>
      <c r="S3141" s="15">
        <v>2767.04</v>
      </c>
      <c r="T3141" s="15">
        <v>262993.95</v>
      </c>
      <c r="U3141" s="22">
        <f t="shared" si="245"/>
        <v>267333.72000000003</v>
      </c>
      <c r="V3141" s="23">
        <f t="shared" si="246"/>
        <v>-1.6501406211055496E-2</v>
      </c>
      <c r="W3141" s="24">
        <f>Parametros!$B$4*H3141+Parametros!$B$5*K3141*100+Parametros!$B$6*P3141+Parametros!$B$7*(1-L3141)*100</f>
        <v>83.174499999999995</v>
      </c>
      <c r="X3141" s="16">
        <f>INDEX('Tasa Referencia'!$B$2:$B$37,MATCH(B3141,'Tasa Referencia'!$A$2:$A$37,0))</f>
        <v>0.1124</v>
      </c>
      <c r="Y3141" s="16">
        <f>INDEX('Catalogo Proveedores'!$N$2:$N$101,MATCH(A3141,'Catalogo Proveedores'!$A$2:$A$101,0))</f>
        <v>6.1000000000000004E-3</v>
      </c>
      <c r="Z3141" s="14">
        <v>-1.8500000000000001E-3</v>
      </c>
      <c r="AA3141" s="16">
        <f t="shared" si="247"/>
        <v>0.11664999999999999</v>
      </c>
      <c r="AB3141" s="25">
        <f t="shared" si="248"/>
        <v>9.2368262341560037E-3</v>
      </c>
      <c r="AC3141" s="23">
        <f t="shared" si="249"/>
        <v>-2.5738232445211499E-2</v>
      </c>
    </row>
    <row r="3142" spans="1:29" x14ac:dyDescent="0.3">
      <c r="A3142" s="4" t="s">
        <v>251</v>
      </c>
      <c r="B3142" s="18">
        <v>45170</v>
      </c>
      <c r="C3142" s="4" t="s">
        <v>279</v>
      </c>
      <c r="D3142" s="4">
        <v>9</v>
      </c>
      <c r="E3142" s="15">
        <v>216751.82</v>
      </c>
      <c r="F3142" s="19">
        <v>1.1208</v>
      </c>
      <c r="G3142" s="20">
        <v>0</v>
      </c>
      <c r="H3142" s="4">
        <v>74.099999999999994</v>
      </c>
      <c r="I3142" s="4">
        <v>4</v>
      </c>
      <c r="J3142" s="4">
        <v>0</v>
      </c>
      <c r="K3142" s="21">
        <v>0.92059999999999997</v>
      </c>
      <c r="L3142" s="21">
        <v>0.13389999999999999</v>
      </c>
      <c r="M3142" s="4">
        <v>2</v>
      </c>
      <c r="N3142" s="4">
        <v>1</v>
      </c>
      <c r="O3142" s="4">
        <v>7</v>
      </c>
      <c r="P3142" s="4">
        <v>78.7</v>
      </c>
      <c r="Q3142" s="15">
        <v>8142.52</v>
      </c>
      <c r="R3142" s="15">
        <v>12296.9</v>
      </c>
      <c r="S3142" s="15">
        <v>2612.0500000000002</v>
      </c>
      <c r="T3142" s="15">
        <v>225773.62</v>
      </c>
      <c r="U3142" s="22">
        <f t="shared" si="245"/>
        <v>234579.19</v>
      </c>
      <c r="V3142" s="23">
        <f t="shared" si="246"/>
        <v>-3.9001766459695365E-2</v>
      </c>
      <c r="W3142" s="24">
        <f>Parametros!$B$4*H3142+Parametros!$B$5*K3142*100+Parametros!$B$6*P3142+Parametros!$B$7*(1-L3142)*100</f>
        <v>82.284500000000008</v>
      </c>
      <c r="X3142" s="16">
        <f>INDEX('Tasa Referencia'!$B$2:$B$37,MATCH(B3142,'Tasa Referencia'!$A$2:$A$37,0))</f>
        <v>0.1134</v>
      </c>
      <c r="Y3142" s="16">
        <f>INDEX('Catalogo Proveedores'!$N$2:$N$101,MATCH(A3142,'Catalogo Proveedores'!$A$2:$A$101,0))</f>
        <v>6.1000000000000004E-3</v>
      </c>
      <c r="Z3142" s="14">
        <v>-2.4599999999999999E-3</v>
      </c>
      <c r="AA3142" s="16">
        <f t="shared" si="247"/>
        <v>0.11703999999999999</v>
      </c>
      <c r="AB3142" s="25">
        <f t="shared" si="248"/>
        <v>9.2661952821713189E-3</v>
      </c>
      <c r="AC3142" s="23">
        <f t="shared" si="249"/>
        <v>-4.8267961741866684E-2</v>
      </c>
    </row>
    <row r="3143" spans="1:29" x14ac:dyDescent="0.3">
      <c r="A3143" s="4" t="s">
        <v>251</v>
      </c>
      <c r="B3143" s="18">
        <v>45200</v>
      </c>
      <c r="C3143" s="4" t="s">
        <v>279</v>
      </c>
      <c r="D3143" s="4">
        <v>10</v>
      </c>
      <c r="E3143" s="15">
        <v>221120.37</v>
      </c>
      <c r="F3143" s="19">
        <v>1.1208</v>
      </c>
      <c r="G3143" s="20">
        <v>0</v>
      </c>
      <c r="H3143" s="4">
        <v>71.3</v>
      </c>
      <c r="I3143" s="4">
        <v>5</v>
      </c>
      <c r="J3143" s="4">
        <v>1</v>
      </c>
      <c r="K3143" s="21">
        <v>0.88239999999999996</v>
      </c>
      <c r="L3143" s="21">
        <v>9.5200000000000007E-2</v>
      </c>
      <c r="M3143" s="4">
        <v>3</v>
      </c>
      <c r="N3143" s="4">
        <v>1</v>
      </c>
      <c r="O3143" s="4">
        <v>13.4</v>
      </c>
      <c r="P3143" s="4">
        <v>81.8</v>
      </c>
      <c r="Q3143" s="15">
        <v>27275.86</v>
      </c>
      <c r="R3143" s="15">
        <v>13774.68</v>
      </c>
      <c r="S3143" s="15">
        <v>2026.29</v>
      </c>
      <c r="T3143" s="15">
        <v>222473.83</v>
      </c>
      <c r="U3143" s="22">
        <f t="shared" si="245"/>
        <v>260144.61999999997</v>
      </c>
      <c r="V3143" s="23">
        <f t="shared" si="246"/>
        <v>-0.16932683722845057</v>
      </c>
      <c r="W3143" s="24">
        <f>Parametros!$B$4*H3143+Parametros!$B$5*K3143*100+Parametros!$B$6*P3143+Parametros!$B$7*(1-L3143)*100</f>
        <v>81.358999999999995</v>
      </c>
      <c r="X3143" s="16">
        <f>INDEX('Tasa Referencia'!$B$2:$B$37,MATCH(B3143,'Tasa Referencia'!$A$2:$A$37,0))</f>
        <v>0.1103</v>
      </c>
      <c r="Y3143" s="16">
        <f>INDEX('Catalogo Proveedores'!$N$2:$N$101,MATCH(A3143,'Catalogo Proveedores'!$A$2:$A$101,0))</f>
        <v>6.1000000000000004E-3</v>
      </c>
      <c r="Z3143" s="14">
        <v>-7.6000000000000004E-4</v>
      </c>
      <c r="AA3143" s="16">
        <f t="shared" si="247"/>
        <v>0.11563999999999999</v>
      </c>
      <c r="AB3143" s="25">
        <f t="shared" si="248"/>
        <v>9.1607242020095292E-3</v>
      </c>
      <c r="AC3143" s="23">
        <f t="shared" si="249"/>
        <v>-0.1784875614304601</v>
      </c>
    </row>
    <row r="3144" spans="1:29" x14ac:dyDescent="0.3">
      <c r="A3144" s="4" t="s">
        <v>251</v>
      </c>
      <c r="B3144" s="18">
        <v>45231</v>
      </c>
      <c r="C3144" s="4" t="s">
        <v>279</v>
      </c>
      <c r="D3144" s="4">
        <v>11</v>
      </c>
      <c r="E3144" s="15">
        <v>186411.26</v>
      </c>
      <c r="F3144" s="19">
        <v>1.1208</v>
      </c>
      <c r="G3144" s="20">
        <v>0</v>
      </c>
      <c r="H3144" s="4">
        <v>71.8</v>
      </c>
      <c r="I3144" s="4">
        <v>5</v>
      </c>
      <c r="J3144" s="4">
        <v>0</v>
      </c>
      <c r="K3144" s="21">
        <v>0.9153</v>
      </c>
      <c r="L3144" s="21">
        <v>0.1086</v>
      </c>
      <c r="M3144" s="4">
        <v>0</v>
      </c>
      <c r="N3144" s="4">
        <v>0</v>
      </c>
      <c r="O3144" s="4">
        <v>0</v>
      </c>
      <c r="P3144" s="4">
        <v>74.7</v>
      </c>
      <c r="Q3144" s="15">
        <v>0</v>
      </c>
      <c r="R3144" s="15">
        <v>7140.2</v>
      </c>
      <c r="S3144" s="15">
        <v>1821.4</v>
      </c>
      <c r="T3144" s="15">
        <v>194754.61</v>
      </c>
      <c r="U3144" s="22">
        <f t="shared" si="245"/>
        <v>191730.06000000003</v>
      </c>
      <c r="V3144" s="23">
        <f t="shared" si="246"/>
        <v>1.5530056002268493E-2</v>
      </c>
      <c r="W3144" s="24">
        <f>Parametros!$B$4*H3144+Parametros!$B$5*K3144*100+Parametros!$B$6*P3144+Parametros!$B$7*(1-L3144)*100</f>
        <v>80.899999999999991</v>
      </c>
      <c r="X3144" s="16">
        <f>INDEX('Tasa Referencia'!$B$2:$B$37,MATCH(B3144,'Tasa Referencia'!$A$2:$A$37,0))</f>
        <v>0.1144</v>
      </c>
      <c r="Y3144" s="16">
        <f>INDEX('Catalogo Proveedores'!$N$2:$N$101,MATCH(A3144,'Catalogo Proveedores'!$A$2:$A$101,0))</f>
        <v>6.1000000000000004E-3</v>
      </c>
      <c r="Z3144" s="14">
        <v>-5.47E-3</v>
      </c>
      <c r="AA3144" s="16">
        <f t="shared" si="247"/>
        <v>0.11502999999999999</v>
      </c>
      <c r="AB3144" s="25">
        <f t="shared" si="248"/>
        <v>9.114730993013076E-3</v>
      </c>
      <c r="AC3144" s="23">
        <f t="shared" si="249"/>
        <v>6.4153250092554171E-3</v>
      </c>
    </row>
    <row r="3145" spans="1:29" x14ac:dyDescent="0.3">
      <c r="A3145" s="4" t="s">
        <v>251</v>
      </c>
      <c r="B3145" s="18">
        <v>45261</v>
      </c>
      <c r="C3145" s="4" t="s">
        <v>279</v>
      </c>
      <c r="D3145" s="4">
        <v>12</v>
      </c>
      <c r="E3145" s="15">
        <v>214585.62</v>
      </c>
      <c r="F3145" s="19">
        <v>1.1208</v>
      </c>
      <c r="G3145" s="20">
        <v>0</v>
      </c>
      <c r="H3145" s="4">
        <v>68.099999999999994</v>
      </c>
      <c r="I3145" s="4">
        <v>5</v>
      </c>
      <c r="J3145" s="4">
        <v>0</v>
      </c>
      <c r="K3145" s="21">
        <v>0.96330000000000005</v>
      </c>
      <c r="L3145" s="21">
        <v>0.16009999999999999</v>
      </c>
      <c r="M3145" s="4">
        <v>0</v>
      </c>
      <c r="N3145" s="4">
        <v>0</v>
      </c>
      <c r="O3145" s="4">
        <v>0</v>
      </c>
      <c r="P3145" s="4">
        <v>81.7</v>
      </c>
      <c r="Q3145" s="15">
        <v>0</v>
      </c>
      <c r="R3145" s="15">
        <v>16153.37</v>
      </c>
      <c r="S3145" s="15">
        <v>3092.04</v>
      </c>
      <c r="T3145" s="15">
        <v>225254.39999999999</v>
      </c>
      <c r="U3145" s="22">
        <f t="shared" si="245"/>
        <v>227646.94999999998</v>
      </c>
      <c r="V3145" s="23">
        <f t="shared" si="246"/>
        <v>-1.062154612740079E-2</v>
      </c>
      <c r="W3145" s="24">
        <f>Parametros!$B$4*H3145+Parametros!$B$5*K3145*100+Parametros!$B$6*P3145+Parametros!$B$7*(1-L3145)*100</f>
        <v>81.672499999999999</v>
      </c>
      <c r="X3145" s="16">
        <f>INDEX('Tasa Referencia'!$B$2:$B$37,MATCH(B3145,'Tasa Referencia'!$A$2:$A$37,0))</f>
        <v>0.1124</v>
      </c>
      <c r="Y3145" s="16">
        <f>INDEX('Catalogo Proveedores'!$N$2:$N$101,MATCH(A3145,'Catalogo Proveedores'!$A$2:$A$101,0))</f>
        <v>6.1000000000000004E-3</v>
      </c>
      <c r="Z3145" s="14">
        <v>-7.2000000000000005E-4</v>
      </c>
      <c r="AA3145" s="16">
        <f t="shared" si="247"/>
        <v>0.11778</v>
      </c>
      <c r="AB3145" s="25">
        <f t="shared" si="248"/>
        <v>9.3218953400906468E-3</v>
      </c>
      <c r="AC3145" s="23">
        <f t="shared" si="249"/>
        <v>-1.9943441467491437E-2</v>
      </c>
    </row>
    <row r="3146" spans="1:29" x14ac:dyDescent="0.3">
      <c r="A3146" s="4" t="s">
        <v>251</v>
      </c>
      <c r="B3146" s="18">
        <v>45292</v>
      </c>
      <c r="C3146" s="4" t="s">
        <v>281</v>
      </c>
      <c r="D3146" s="4">
        <v>1</v>
      </c>
      <c r="E3146" s="15">
        <v>219870.11</v>
      </c>
      <c r="F3146" s="19">
        <v>1.1208</v>
      </c>
      <c r="G3146" s="20">
        <v>0</v>
      </c>
      <c r="H3146" s="4">
        <v>66.599999999999994</v>
      </c>
      <c r="I3146" s="4">
        <v>4</v>
      </c>
      <c r="J3146" s="4">
        <v>0</v>
      </c>
      <c r="K3146" s="21">
        <v>0.90949999999999998</v>
      </c>
      <c r="L3146" s="21">
        <v>0.1983</v>
      </c>
      <c r="M3146" s="4">
        <v>0</v>
      </c>
      <c r="N3146" s="4">
        <v>0</v>
      </c>
      <c r="O3146" s="4">
        <v>0</v>
      </c>
      <c r="P3146" s="4">
        <v>78.2</v>
      </c>
      <c r="Q3146" s="15">
        <v>0</v>
      </c>
      <c r="R3146" s="15">
        <v>16684.740000000002</v>
      </c>
      <c r="S3146" s="15">
        <v>3923.68</v>
      </c>
      <c r="T3146" s="15">
        <v>233660.5</v>
      </c>
      <c r="U3146" s="22">
        <f t="shared" si="245"/>
        <v>232631.16999999998</v>
      </c>
      <c r="V3146" s="23">
        <f t="shared" si="246"/>
        <v>4.4052375134009227E-3</v>
      </c>
      <c r="W3146" s="24">
        <f>Parametros!$B$4*H3146+Parametros!$B$5*K3146*100+Parametros!$B$6*P3146+Parametros!$B$7*(1-L3146)*100</f>
        <v>78.260499999999979</v>
      </c>
      <c r="X3146" s="16">
        <f>INDEX('Tasa Referencia'!$B$2:$B$37,MATCH(B3146,'Tasa Referencia'!$A$2:$A$37,0))</f>
        <v>0.1133</v>
      </c>
      <c r="Y3146" s="16">
        <f>INDEX('Catalogo Proveedores'!$N$2:$N$101,MATCH(A3146,'Catalogo Proveedores'!$A$2:$A$101,0))</f>
        <v>6.1000000000000004E-3</v>
      </c>
      <c r="Z3146" s="14">
        <v>-1E-3</v>
      </c>
      <c r="AA3146" s="16">
        <f t="shared" si="247"/>
        <v>0.11839999999999999</v>
      </c>
      <c r="AB3146" s="25">
        <f t="shared" si="248"/>
        <v>9.3685369379592487E-3</v>
      </c>
      <c r="AC3146" s="23">
        <f t="shared" si="249"/>
        <v>-4.963299424558326E-3</v>
      </c>
    </row>
    <row r="3147" spans="1:29" x14ac:dyDescent="0.3">
      <c r="A3147" s="4" t="s">
        <v>251</v>
      </c>
      <c r="B3147" s="18">
        <v>45323</v>
      </c>
      <c r="C3147" s="4" t="s">
        <v>281</v>
      </c>
      <c r="D3147" s="4">
        <v>2</v>
      </c>
      <c r="E3147" s="15">
        <v>256614.21</v>
      </c>
      <c r="F3147" s="19">
        <v>1.1208</v>
      </c>
      <c r="G3147" s="20">
        <v>0</v>
      </c>
      <c r="H3147" s="4">
        <v>66.900000000000006</v>
      </c>
      <c r="I3147" s="4">
        <v>4</v>
      </c>
      <c r="J3147" s="4">
        <v>0</v>
      </c>
      <c r="K3147" s="21">
        <v>0.88190000000000002</v>
      </c>
      <c r="L3147" s="21">
        <v>8.2000000000000003E-2</v>
      </c>
      <c r="M3147" s="4">
        <v>0</v>
      </c>
      <c r="N3147" s="4">
        <v>0</v>
      </c>
      <c r="O3147" s="4">
        <v>0</v>
      </c>
      <c r="P3147" s="4">
        <v>78.7</v>
      </c>
      <c r="Q3147" s="15">
        <v>0</v>
      </c>
      <c r="R3147" s="15">
        <v>6583.01</v>
      </c>
      <c r="S3147" s="15">
        <v>1893.4</v>
      </c>
      <c r="T3147" s="15">
        <v>261527.99</v>
      </c>
      <c r="U3147" s="22">
        <f t="shared" si="245"/>
        <v>261303.81999999998</v>
      </c>
      <c r="V3147" s="23">
        <f t="shared" si="246"/>
        <v>8.5715490720520131E-4</v>
      </c>
      <c r="W3147" s="24">
        <f>Parametros!$B$4*H3147+Parametros!$B$5*K3147*100+Parametros!$B$6*P3147+Parametros!$B$7*(1-L3147)*100</f>
        <v>79.381999999999991</v>
      </c>
      <c r="X3147" s="16">
        <f>INDEX('Tasa Referencia'!$B$2:$B$37,MATCH(B3147,'Tasa Referencia'!$A$2:$A$37,0))</f>
        <v>0.1123</v>
      </c>
      <c r="Y3147" s="16">
        <f>INDEX('Catalogo Proveedores'!$N$2:$N$101,MATCH(A3147,'Catalogo Proveedores'!$A$2:$A$101,0))</f>
        <v>6.1000000000000004E-3</v>
      </c>
      <c r="Z3147" s="14">
        <v>-3.5100000000000001E-3</v>
      </c>
      <c r="AA3147" s="16">
        <f t="shared" si="247"/>
        <v>0.11488999999999999</v>
      </c>
      <c r="AB3147" s="25">
        <f t="shared" si="248"/>
        <v>9.1041719203865945E-3</v>
      </c>
      <c r="AC3147" s="23">
        <f t="shared" si="249"/>
        <v>-8.2470170131813923E-3</v>
      </c>
    </row>
    <row r="3148" spans="1:29" x14ac:dyDescent="0.3">
      <c r="A3148" s="4" t="s">
        <v>251</v>
      </c>
      <c r="B3148" s="18">
        <v>45352</v>
      </c>
      <c r="C3148" s="4" t="s">
        <v>281</v>
      </c>
      <c r="D3148" s="4">
        <v>3</v>
      </c>
      <c r="E3148" s="15">
        <v>268337.74</v>
      </c>
      <c r="F3148" s="19">
        <v>1.1208</v>
      </c>
      <c r="G3148" s="20">
        <v>0</v>
      </c>
      <c r="H3148" s="4">
        <v>67.599999999999994</v>
      </c>
      <c r="I3148" s="4">
        <v>4</v>
      </c>
      <c r="J3148" s="4">
        <v>0</v>
      </c>
      <c r="K3148" s="21">
        <v>0.88549999999999995</v>
      </c>
      <c r="L3148" s="21">
        <v>0.13139999999999999</v>
      </c>
      <c r="M3148" s="4">
        <v>1</v>
      </c>
      <c r="N3148" s="4">
        <v>0</v>
      </c>
      <c r="O3148" s="4">
        <v>0</v>
      </c>
      <c r="P3148" s="4">
        <v>81.3</v>
      </c>
      <c r="Q3148" s="15">
        <v>1195.28</v>
      </c>
      <c r="R3148" s="15">
        <v>11037.79</v>
      </c>
      <c r="S3148" s="15">
        <v>3172.42</v>
      </c>
      <c r="T3148" s="15">
        <v>274223.46000000002</v>
      </c>
      <c r="U3148" s="22">
        <f t="shared" si="245"/>
        <v>277398.39</v>
      </c>
      <c r="V3148" s="23">
        <f t="shared" si="246"/>
        <v>-1.157789344500282E-2</v>
      </c>
      <c r="W3148" s="24">
        <f>Parametros!$B$4*H3148+Parametros!$B$5*K3148*100+Parametros!$B$6*P3148+Parametros!$B$7*(1-L3148)*100</f>
        <v>79.513999999999996</v>
      </c>
      <c r="X3148" s="16">
        <f>INDEX('Tasa Referencia'!$B$2:$B$37,MATCH(B3148,'Tasa Referencia'!$A$2:$A$37,0))</f>
        <v>0.1101</v>
      </c>
      <c r="Y3148" s="16">
        <f>INDEX('Catalogo Proveedores'!$N$2:$N$101,MATCH(A3148,'Catalogo Proveedores'!$A$2:$A$101,0))</f>
        <v>6.1000000000000004E-3</v>
      </c>
      <c r="Z3148" s="14">
        <v>-2.3500000000000001E-3</v>
      </c>
      <c r="AA3148" s="16">
        <f t="shared" si="247"/>
        <v>0.11384999999999999</v>
      </c>
      <c r="AB3148" s="25">
        <f t="shared" si="248"/>
        <v>9.0256950226439425E-3</v>
      </c>
      <c r="AC3148" s="23">
        <f t="shared" si="249"/>
        <v>-2.0603588467646761E-2</v>
      </c>
    </row>
    <row r="3149" spans="1:29" x14ac:dyDescent="0.3">
      <c r="A3149" s="4" t="s">
        <v>251</v>
      </c>
      <c r="B3149" s="18">
        <v>45383</v>
      </c>
      <c r="C3149" s="4" t="s">
        <v>281</v>
      </c>
      <c r="D3149" s="4">
        <v>4</v>
      </c>
      <c r="E3149" s="15">
        <v>248621.64</v>
      </c>
      <c r="F3149" s="19">
        <v>1.1915</v>
      </c>
      <c r="G3149" s="20">
        <v>6.3100000000000003E-2</v>
      </c>
      <c r="H3149" s="4">
        <v>67.5</v>
      </c>
      <c r="I3149" s="4">
        <v>4</v>
      </c>
      <c r="J3149" s="4">
        <v>1</v>
      </c>
      <c r="K3149" s="21">
        <v>0.82950000000000002</v>
      </c>
      <c r="L3149" s="21">
        <v>9.4799999999999995E-2</v>
      </c>
      <c r="M3149" s="4">
        <v>1</v>
      </c>
      <c r="N3149" s="4">
        <v>0</v>
      </c>
      <c r="O3149" s="4">
        <v>0</v>
      </c>
      <c r="P3149" s="4">
        <v>84</v>
      </c>
      <c r="Q3149" s="15">
        <v>2504.2800000000002</v>
      </c>
      <c r="R3149" s="15">
        <v>7702.83</v>
      </c>
      <c r="S3149" s="15">
        <v>2269.7800000000002</v>
      </c>
      <c r="T3149" s="15">
        <v>248599.63</v>
      </c>
      <c r="U3149" s="22">
        <f t="shared" si="245"/>
        <v>256558.97</v>
      </c>
      <c r="V3149" s="23">
        <f t="shared" si="246"/>
        <v>-3.2016700909812283E-2</v>
      </c>
      <c r="W3149" s="24">
        <f>Parametros!$B$4*H3149+Parametros!$B$5*K3149*100+Parametros!$B$6*P3149+Parametros!$B$7*(1-L3149)*100</f>
        <v>78.888000000000005</v>
      </c>
      <c r="X3149" s="16">
        <f>INDEX('Tasa Referencia'!$B$2:$B$37,MATCH(B3149,'Tasa Referencia'!$A$2:$A$37,0))</f>
        <v>0.10920000000000001</v>
      </c>
      <c r="Y3149" s="16">
        <f>INDEX('Catalogo Proveedores'!$N$2:$N$101,MATCH(A3149,'Catalogo Proveedores'!$A$2:$A$101,0))</f>
        <v>6.1000000000000004E-3</v>
      </c>
      <c r="Z3149" s="14">
        <v>2.66E-3</v>
      </c>
      <c r="AA3149" s="16">
        <f t="shared" si="247"/>
        <v>0.11796</v>
      </c>
      <c r="AB3149" s="25">
        <f t="shared" si="248"/>
        <v>9.3354388917015196E-3</v>
      </c>
      <c r="AC3149" s="23">
        <f t="shared" si="249"/>
        <v>-4.1352139801513803E-2</v>
      </c>
    </row>
    <row r="3150" spans="1:29" x14ac:dyDescent="0.3">
      <c r="A3150" s="4" t="s">
        <v>251</v>
      </c>
      <c r="B3150" s="18">
        <v>45413</v>
      </c>
      <c r="C3150" s="4" t="s">
        <v>281</v>
      </c>
      <c r="D3150" s="4">
        <v>5</v>
      </c>
      <c r="E3150" s="15">
        <v>275315.27</v>
      </c>
      <c r="F3150" s="19">
        <v>1.1915</v>
      </c>
      <c r="G3150" s="20">
        <v>0</v>
      </c>
      <c r="H3150" s="4">
        <v>67</v>
      </c>
      <c r="I3150" s="4">
        <v>4</v>
      </c>
      <c r="J3150" s="4">
        <v>0</v>
      </c>
      <c r="K3150" s="21">
        <v>0.95209999999999995</v>
      </c>
      <c r="L3150" s="21">
        <v>0.1195</v>
      </c>
      <c r="M3150" s="4">
        <v>1</v>
      </c>
      <c r="N3150" s="4">
        <v>1</v>
      </c>
      <c r="O3150" s="4">
        <v>3.5</v>
      </c>
      <c r="P3150" s="4">
        <v>80.7</v>
      </c>
      <c r="Q3150" s="15">
        <v>3224.41</v>
      </c>
      <c r="R3150" s="15">
        <v>17298.29</v>
      </c>
      <c r="S3150" s="15">
        <v>2961.94</v>
      </c>
      <c r="T3150" s="15">
        <v>282098.65999999997</v>
      </c>
      <c r="U3150" s="22">
        <f t="shared" si="245"/>
        <v>292876.02999999997</v>
      </c>
      <c r="V3150" s="23">
        <f t="shared" si="246"/>
        <v>-3.8204258042204085E-2</v>
      </c>
      <c r="W3150" s="24">
        <f>Parametros!$B$4*H3150+Parametros!$B$5*K3150*100+Parametros!$B$6*P3150+Parametros!$B$7*(1-L3150)*100</f>
        <v>81.360499999999988</v>
      </c>
      <c r="X3150" s="16">
        <f>INDEX('Tasa Referencia'!$B$2:$B$37,MATCH(B3150,'Tasa Referencia'!$A$2:$A$37,0))</f>
        <v>0.1077</v>
      </c>
      <c r="Y3150" s="16">
        <f>INDEX('Catalogo Proveedores'!$N$2:$N$101,MATCH(A3150,'Catalogo Proveedores'!$A$2:$A$101,0))</f>
        <v>6.1000000000000004E-3</v>
      </c>
      <c r="Z3150" s="14">
        <v>3.9300000000000003E-3</v>
      </c>
      <c r="AA3150" s="16">
        <f t="shared" si="247"/>
        <v>0.11773</v>
      </c>
      <c r="AB3150" s="25">
        <f t="shared" si="248"/>
        <v>9.3181328876217329E-3</v>
      </c>
      <c r="AC3150" s="23">
        <f t="shared" si="249"/>
        <v>-4.7522390929825818E-2</v>
      </c>
    </row>
    <row r="3151" spans="1:29" x14ac:dyDescent="0.3">
      <c r="A3151" s="4" t="s">
        <v>251</v>
      </c>
      <c r="B3151" s="18">
        <v>45444</v>
      </c>
      <c r="C3151" s="4" t="s">
        <v>281</v>
      </c>
      <c r="D3151" s="4">
        <v>6</v>
      </c>
      <c r="E3151" s="15">
        <v>283893.31</v>
      </c>
      <c r="F3151" s="19">
        <v>1.1915</v>
      </c>
      <c r="G3151" s="20">
        <v>0</v>
      </c>
      <c r="H3151" s="4">
        <v>71.599999999999994</v>
      </c>
      <c r="I3151" s="4">
        <v>5</v>
      </c>
      <c r="J3151" s="4">
        <v>0</v>
      </c>
      <c r="K3151" s="21">
        <v>0.98750000000000004</v>
      </c>
      <c r="L3151" s="21">
        <v>0.14480000000000001</v>
      </c>
      <c r="M3151" s="4">
        <v>0</v>
      </c>
      <c r="N3151" s="4">
        <v>1</v>
      </c>
      <c r="O3151" s="4">
        <v>8.9</v>
      </c>
      <c r="P3151" s="4">
        <v>74.2</v>
      </c>
      <c r="Q3151" s="15">
        <v>9079.69</v>
      </c>
      <c r="R3151" s="15">
        <v>24184.240000000002</v>
      </c>
      <c r="S3151" s="15">
        <v>3699.5</v>
      </c>
      <c r="T3151" s="15">
        <v>297653.78000000003</v>
      </c>
      <c r="U3151" s="22">
        <f t="shared" si="245"/>
        <v>313457.74</v>
      </c>
      <c r="V3151" s="23">
        <f t="shared" si="246"/>
        <v>-5.3095109358261672E-2</v>
      </c>
      <c r="W3151" s="24">
        <f>Parametros!$B$4*H3151+Parametros!$B$5*K3151*100+Parametros!$B$6*P3151+Parametros!$B$7*(1-L3151)*100</f>
        <v>82.352999999999994</v>
      </c>
      <c r="X3151" s="16">
        <f>INDEX('Tasa Referencia'!$B$2:$B$37,MATCH(B3151,'Tasa Referencia'!$A$2:$A$37,0))</f>
        <v>0.1045</v>
      </c>
      <c r="Y3151" s="16">
        <f>INDEX('Catalogo Proveedores'!$N$2:$N$101,MATCH(A3151,'Catalogo Proveedores'!$A$2:$A$101,0))</f>
        <v>6.1000000000000004E-3</v>
      </c>
      <c r="Z3151" s="14">
        <v>1.5299999999999999E-3</v>
      </c>
      <c r="AA3151" s="16">
        <f t="shared" si="247"/>
        <v>0.11212999999999999</v>
      </c>
      <c r="AB3151" s="25">
        <f t="shared" si="248"/>
        <v>8.8957587853271125E-3</v>
      </c>
      <c r="AC3151" s="23">
        <f t="shared" si="249"/>
        <v>-6.1990868143588784E-2</v>
      </c>
    </row>
    <row r="3152" spans="1:29" x14ac:dyDescent="0.3">
      <c r="A3152" s="4" t="s">
        <v>251</v>
      </c>
      <c r="B3152" s="18">
        <v>45474</v>
      </c>
      <c r="C3152" s="4" t="s">
        <v>281</v>
      </c>
      <c r="D3152" s="4">
        <v>7</v>
      </c>
      <c r="E3152" s="15">
        <v>289447.64</v>
      </c>
      <c r="F3152" s="19">
        <v>1.1915</v>
      </c>
      <c r="G3152" s="20">
        <v>0</v>
      </c>
      <c r="H3152" s="4">
        <v>71.5</v>
      </c>
      <c r="I3152" s="4">
        <v>4</v>
      </c>
      <c r="J3152" s="4">
        <v>0</v>
      </c>
      <c r="K3152" s="21">
        <v>0.9133</v>
      </c>
      <c r="L3152" s="21">
        <v>5.9200000000000003E-2</v>
      </c>
      <c r="M3152" s="4">
        <v>2</v>
      </c>
      <c r="N3152" s="4">
        <v>0</v>
      </c>
      <c r="O3152" s="4">
        <v>0</v>
      </c>
      <c r="P3152" s="4">
        <v>75.400000000000006</v>
      </c>
      <c r="Q3152" s="15">
        <v>1657.06</v>
      </c>
      <c r="R3152" s="15">
        <v>8725.2800000000007</v>
      </c>
      <c r="S3152" s="15">
        <v>1541.77</v>
      </c>
      <c r="T3152" s="15">
        <v>299746.21000000002</v>
      </c>
      <c r="U3152" s="22">
        <f t="shared" si="245"/>
        <v>298288.21000000002</v>
      </c>
      <c r="V3152" s="23">
        <f t="shared" si="246"/>
        <v>4.8641148790505139E-3</v>
      </c>
      <c r="W3152" s="24">
        <f>Parametros!$B$4*H3152+Parametros!$B$5*K3152*100+Parametros!$B$6*P3152+Parametros!$B$7*(1-L3152)*100</f>
        <v>81.616</v>
      </c>
      <c r="X3152" s="16">
        <f>INDEX('Tasa Referencia'!$B$2:$B$37,MATCH(B3152,'Tasa Referencia'!$A$2:$A$37,0))</f>
        <v>0.1027</v>
      </c>
      <c r="Y3152" s="16">
        <f>INDEX('Catalogo Proveedores'!$N$2:$N$101,MATCH(A3152,'Catalogo Proveedores'!$A$2:$A$101,0))</f>
        <v>6.1000000000000004E-3</v>
      </c>
      <c r="Z3152" s="14">
        <v>-3.0500000000000002E-3</v>
      </c>
      <c r="AA3152" s="16">
        <f t="shared" si="247"/>
        <v>0.10575</v>
      </c>
      <c r="AB3152" s="25">
        <f t="shared" si="248"/>
        <v>8.4121716116043466E-3</v>
      </c>
      <c r="AC3152" s="23">
        <f t="shared" si="249"/>
        <v>-3.5480567325538327E-3</v>
      </c>
    </row>
    <row r="3153" spans="1:29" x14ac:dyDescent="0.3">
      <c r="A3153" s="4" t="s">
        <v>251</v>
      </c>
      <c r="B3153" s="18">
        <v>45505</v>
      </c>
      <c r="C3153" s="4" t="s">
        <v>281</v>
      </c>
      <c r="D3153" s="4">
        <v>8</v>
      </c>
      <c r="E3153" s="15">
        <v>268626.55</v>
      </c>
      <c r="F3153" s="19">
        <v>1.1915</v>
      </c>
      <c r="G3153" s="20">
        <v>0</v>
      </c>
      <c r="H3153" s="4">
        <v>72.599999999999994</v>
      </c>
      <c r="I3153" s="4">
        <v>4</v>
      </c>
      <c r="J3153" s="4">
        <v>0</v>
      </c>
      <c r="K3153" s="21">
        <v>0.90939999999999999</v>
      </c>
      <c r="L3153" s="21">
        <v>0.151</v>
      </c>
      <c r="M3153" s="4">
        <v>0</v>
      </c>
      <c r="N3153" s="4">
        <v>0</v>
      </c>
      <c r="O3153" s="4">
        <v>0</v>
      </c>
      <c r="P3153" s="4">
        <v>80.8</v>
      </c>
      <c r="Q3153" s="15">
        <v>0</v>
      </c>
      <c r="R3153" s="15">
        <v>18807.96</v>
      </c>
      <c r="S3153" s="15">
        <v>3650.4</v>
      </c>
      <c r="T3153" s="15">
        <v>274904.03999999998</v>
      </c>
      <c r="U3153" s="22">
        <f t="shared" si="245"/>
        <v>283784.11</v>
      </c>
      <c r="V3153" s="23">
        <f t="shared" si="246"/>
        <v>-3.2302435424375747E-2</v>
      </c>
      <c r="W3153" s="24">
        <f>Parametros!$B$4*H3153+Parametros!$B$5*K3153*100+Parametros!$B$6*P3153+Parametros!$B$7*(1-L3153)*100</f>
        <v>81.586999999999989</v>
      </c>
      <c r="X3153" s="16">
        <f>INDEX('Tasa Referencia'!$B$2:$B$37,MATCH(B3153,'Tasa Referencia'!$A$2:$A$37,0))</f>
        <v>0.1017</v>
      </c>
      <c r="Y3153" s="16">
        <f>INDEX('Catalogo Proveedores'!$N$2:$N$101,MATCH(A3153,'Catalogo Proveedores'!$A$2:$A$101,0))</f>
        <v>6.1000000000000004E-3</v>
      </c>
      <c r="Z3153" s="14">
        <v>-4.0600000000000002E-3</v>
      </c>
      <c r="AA3153" s="16">
        <f t="shared" si="247"/>
        <v>0.10374</v>
      </c>
      <c r="AB3153" s="25">
        <f t="shared" si="248"/>
        <v>8.2592890177970446E-3</v>
      </c>
      <c r="AC3153" s="23">
        <f t="shared" si="249"/>
        <v>-4.0561724442172792E-2</v>
      </c>
    </row>
    <row r="3154" spans="1:29" x14ac:dyDescent="0.3">
      <c r="A3154" s="4" t="s">
        <v>251</v>
      </c>
      <c r="B3154" s="18">
        <v>45536</v>
      </c>
      <c r="C3154" s="4" t="s">
        <v>281</v>
      </c>
      <c r="D3154" s="4">
        <v>9</v>
      </c>
      <c r="E3154" s="15">
        <v>278483.64</v>
      </c>
      <c r="F3154" s="19">
        <v>1.1915</v>
      </c>
      <c r="G3154" s="20">
        <v>0</v>
      </c>
      <c r="H3154" s="4">
        <v>74.099999999999994</v>
      </c>
      <c r="I3154" s="4">
        <v>4</v>
      </c>
      <c r="J3154" s="4">
        <v>0</v>
      </c>
      <c r="K3154" s="21">
        <v>0.95669999999999999</v>
      </c>
      <c r="L3154" s="21">
        <v>0.1084</v>
      </c>
      <c r="M3154" s="4">
        <v>1</v>
      </c>
      <c r="N3154" s="4">
        <v>0</v>
      </c>
      <c r="O3154" s="4">
        <v>0</v>
      </c>
      <c r="P3154" s="4">
        <v>77.2</v>
      </c>
      <c r="Q3154" s="15">
        <v>2028.79</v>
      </c>
      <c r="R3154" s="15">
        <v>9572.41</v>
      </c>
      <c r="S3154" s="15">
        <v>2717.33</v>
      </c>
      <c r="T3154" s="15">
        <v>290160.88</v>
      </c>
      <c r="U3154" s="22">
        <f t="shared" si="245"/>
        <v>287367.50999999995</v>
      </c>
      <c r="V3154" s="23">
        <f t="shared" si="246"/>
        <v>9.6269697003953589E-3</v>
      </c>
      <c r="W3154" s="24">
        <f>Parametros!$B$4*H3154+Parametros!$B$5*K3154*100+Parametros!$B$6*P3154+Parametros!$B$7*(1-L3154)*100</f>
        <v>83.449999999999989</v>
      </c>
      <c r="X3154" s="16">
        <f>INDEX('Tasa Referencia'!$B$2:$B$37,MATCH(B3154,'Tasa Referencia'!$A$2:$A$37,0))</f>
        <v>9.7900000000000001E-2</v>
      </c>
      <c r="Y3154" s="16">
        <f>INDEX('Catalogo Proveedores'!$N$2:$N$101,MATCH(A3154,'Catalogo Proveedores'!$A$2:$A$101,0))</f>
        <v>6.1000000000000004E-3</v>
      </c>
      <c r="Z3154" s="14">
        <v>-5.6499999999999996E-3</v>
      </c>
      <c r="AA3154" s="16">
        <f t="shared" si="247"/>
        <v>9.8349999999999993E-2</v>
      </c>
      <c r="AB3154" s="25">
        <f t="shared" si="248"/>
        <v>7.8480569554679747E-3</v>
      </c>
      <c r="AC3154" s="23">
        <f t="shared" si="249"/>
        <v>1.7789127449273842E-3</v>
      </c>
    </row>
    <row r="3155" spans="1:29" x14ac:dyDescent="0.3">
      <c r="A3155" s="4" t="s">
        <v>251</v>
      </c>
      <c r="B3155" s="18">
        <v>45566</v>
      </c>
      <c r="C3155" s="4" t="s">
        <v>281</v>
      </c>
      <c r="D3155" s="4">
        <v>10</v>
      </c>
      <c r="E3155" s="15">
        <v>241339.32</v>
      </c>
      <c r="F3155" s="19">
        <v>1.1915</v>
      </c>
      <c r="G3155" s="20">
        <v>0</v>
      </c>
      <c r="H3155" s="4">
        <v>73.2</v>
      </c>
      <c r="I3155" s="4">
        <v>4</v>
      </c>
      <c r="J3155" s="4">
        <v>0</v>
      </c>
      <c r="K3155" s="21">
        <v>0.90469999999999995</v>
      </c>
      <c r="L3155" s="21">
        <v>0.15509999999999999</v>
      </c>
      <c r="M3155" s="4">
        <v>0</v>
      </c>
      <c r="N3155" s="4">
        <v>0</v>
      </c>
      <c r="O3155" s="4">
        <v>0</v>
      </c>
      <c r="P3155" s="4">
        <v>83.4</v>
      </c>
      <c r="Q3155" s="15">
        <v>0</v>
      </c>
      <c r="R3155" s="15">
        <v>19822.080000000002</v>
      </c>
      <c r="S3155" s="15">
        <v>3369.08</v>
      </c>
      <c r="T3155" s="15">
        <v>255801.60000000001</v>
      </c>
      <c r="U3155" s="22">
        <f t="shared" si="245"/>
        <v>257792.32000000004</v>
      </c>
      <c r="V3155" s="23">
        <f t="shared" si="246"/>
        <v>-7.7822812679828046E-3</v>
      </c>
      <c r="W3155" s="24">
        <f>Parametros!$B$4*H3155+Parametros!$B$5*K3155*100+Parametros!$B$6*P3155+Parametros!$B$7*(1-L3155)*100</f>
        <v>82.114500000000007</v>
      </c>
      <c r="X3155" s="16">
        <f>INDEX('Tasa Referencia'!$B$2:$B$37,MATCH(B3155,'Tasa Referencia'!$A$2:$A$37,0))</f>
        <v>9.5200000000000007E-2</v>
      </c>
      <c r="Y3155" s="16">
        <f>INDEX('Catalogo Proveedores'!$N$2:$N$101,MATCH(A3155,'Catalogo Proveedores'!$A$2:$A$101,0))</f>
        <v>6.1000000000000004E-3</v>
      </c>
      <c r="Z3155" s="14">
        <v>-5.79E-3</v>
      </c>
      <c r="AA3155" s="16">
        <f t="shared" si="247"/>
        <v>9.5509999999999998E-2</v>
      </c>
      <c r="AB3155" s="25">
        <f t="shared" si="248"/>
        <v>7.6306333787687919E-3</v>
      </c>
      <c r="AC3155" s="23">
        <f t="shared" si="249"/>
        <v>-1.5412914646751597E-2</v>
      </c>
    </row>
    <row r="3156" spans="1:29" x14ac:dyDescent="0.3">
      <c r="A3156" s="4" t="s">
        <v>251</v>
      </c>
      <c r="B3156" s="18">
        <v>45597</v>
      </c>
      <c r="C3156" s="4" t="s">
        <v>281</v>
      </c>
      <c r="D3156" s="4">
        <v>11</v>
      </c>
      <c r="E3156" s="15">
        <v>223128.82</v>
      </c>
      <c r="F3156" s="19">
        <v>1.1915</v>
      </c>
      <c r="G3156" s="20">
        <v>0</v>
      </c>
      <c r="H3156" s="4">
        <v>66.5</v>
      </c>
      <c r="I3156" s="4">
        <v>4</v>
      </c>
      <c r="J3156" s="4">
        <v>0</v>
      </c>
      <c r="K3156" s="21">
        <v>0.95089999999999997</v>
      </c>
      <c r="L3156" s="21">
        <v>0.1835</v>
      </c>
      <c r="M3156" s="4">
        <v>0</v>
      </c>
      <c r="N3156" s="4">
        <v>0</v>
      </c>
      <c r="O3156" s="4">
        <v>0</v>
      </c>
      <c r="P3156" s="4">
        <v>74.900000000000006</v>
      </c>
      <c r="Q3156" s="15">
        <v>0</v>
      </c>
      <c r="R3156" s="15">
        <v>21130.080000000002</v>
      </c>
      <c r="S3156" s="15">
        <v>3685.28</v>
      </c>
      <c r="T3156" s="15">
        <v>236996.6</v>
      </c>
      <c r="U3156" s="22">
        <f t="shared" si="245"/>
        <v>240573.62000000002</v>
      </c>
      <c r="V3156" s="23">
        <f t="shared" si="246"/>
        <v>-1.5093127918290889E-2</v>
      </c>
      <c r="W3156" s="24">
        <f>Parametros!$B$4*H3156+Parametros!$B$5*K3156*100+Parametros!$B$6*P3156+Parametros!$B$7*(1-L3156)*100</f>
        <v>79.029499999999999</v>
      </c>
      <c r="X3156" s="16">
        <f>INDEX('Tasa Referencia'!$B$2:$B$37,MATCH(B3156,'Tasa Referencia'!$A$2:$A$37,0))</f>
        <v>9.5600000000000004E-2</v>
      </c>
      <c r="Y3156" s="16">
        <f>INDEX('Catalogo Proveedores'!$N$2:$N$101,MATCH(A3156,'Catalogo Proveedores'!$A$2:$A$101,0))</f>
        <v>6.1000000000000004E-3</v>
      </c>
      <c r="Z3156" s="14">
        <v>8.3000000000000001E-4</v>
      </c>
      <c r="AA3156" s="16">
        <f t="shared" si="247"/>
        <v>0.10253</v>
      </c>
      <c r="AB3156" s="25">
        <f t="shared" si="248"/>
        <v>8.1671321114764606E-3</v>
      </c>
      <c r="AC3156" s="23">
        <f t="shared" si="249"/>
        <v>-2.326026002976735E-2</v>
      </c>
    </row>
    <row r="3157" spans="1:29" x14ac:dyDescent="0.3">
      <c r="A3157" s="4" t="s">
        <v>251</v>
      </c>
      <c r="B3157" s="18">
        <v>45627</v>
      </c>
      <c r="C3157" s="4" t="s">
        <v>281</v>
      </c>
      <c r="D3157" s="4">
        <v>12</v>
      </c>
      <c r="E3157" s="15">
        <v>239871.2</v>
      </c>
      <c r="F3157" s="19">
        <v>1.1915</v>
      </c>
      <c r="G3157" s="20">
        <v>0</v>
      </c>
      <c r="H3157" s="4">
        <v>68</v>
      </c>
      <c r="I3157" s="4">
        <v>4</v>
      </c>
      <c r="J3157" s="4">
        <v>1</v>
      </c>
      <c r="K3157" s="21">
        <v>0.86850000000000005</v>
      </c>
      <c r="L3157" s="21">
        <v>8.0500000000000002E-2</v>
      </c>
      <c r="M3157" s="4">
        <v>1</v>
      </c>
      <c r="N3157" s="4">
        <v>1</v>
      </c>
      <c r="O3157" s="4">
        <v>14.6</v>
      </c>
      <c r="P3157" s="4">
        <v>76.099999999999994</v>
      </c>
      <c r="Q3157" s="15">
        <v>12719.55</v>
      </c>
      <c r="R3157" s="15">
        <v>9465.33</v>
      </c>
      <c r="S3157" s="15">
        <v>1880.89</v>
      </c>
      <c r="T3157" s="15">
        <v>246118.63</v>
      </c>
      <c r="U3157" s="22">
        <f t="shared" si="245"/>
        <v>260175.18999999997</v>
      </c>
      <c r="V3157" s="23">
        <f t="shared" si="246"/>
        <v>-5.7112945899300549E-2</v>
      </c>
      <c r="W3157" s="24">
        <f>Parametros!$B$4*H3157+Parametros!$B$5*K3157*100+Parametros!$B$6*P3157+Parametros!$B$7*(1-L3157)*100</f>
        <v>78.867499999999993</v>
      </c>
      <c r="X3157" s="16">
        <f>INDEX('Tasa Referencia'!$B$2:$B$37,MATCH(B3157,'Tasa Referencia'!$A$2:$A$37,0))</f>
        <v>9.2399999999999996E-2</v>
      </c>
      <c r="Y3157" s="16">
        <f>INDEX('Catalogo Proveedores'!$N$2:$N$101,MATCH(A3157,'Catalogo Proveedores'!$A$2:$A$101,0))</f>
        <v>6.1000000000000004E-3</v>
      </c>
      <c r="Z3157" s="14">
        <v>1.1199999999999999E-3</v>
      </c>
      <c r="AA3157" s="16">
        <f t="shared" si="247"/>
        <v>9.9619999999999986E-2</v>
      </c>
      <c r="AB3157" s="25">
        <f t="shared" si="248"/>
        <v>7.9451183960859151E-3</v>
      </c>
      <c r="AC3157" s="23">
        <f t="shared" si="249"/>
        <v>-6.5058064295386464E-2</v>
      </c>
    </row>
    <row r="3158" spans="1:29" x14ac:dyDescent="0.3">
      <c r="A3158" s="4" t="s">
        <v>251</v>
      </c>
      <c r="B3158" s="18">
        <v>45658</v>
      </c>
      <c r="C3158" s="4" t="s">
        <v>282</v>
      </c>
      <c r="D3158" s="4">
        <v>1</v>
      </c>
      <c r="E3158" s="15">
        <v>238399</v>
      </c>
      <c r="F3158" s="19">
        <v>1.1915</v>
      </c>
      <c r="G3158" s="20">
        <v>0</v>
      </c>
      <c r="H3158" s="4">
        <v>70.2</v>
      </c>
      <c r="I3158" s="4">
        <v>4</v>
      </c>
      <c r="J3158" s="4">
        <v>0</v>
      </c>
      <c r="K3158" s="21">
        <v>0.88490000000000002</v>
      </c>
      <c r="L3158" s="21">
        <v>0.1547</v>
      </c>
      <c r="M3158" s="4">
        <v>0</v>
      </c>
      <c r="N3158" s="4">
        <v>0</v>
      </c>
      <c r="O3158" s="4">
        <v>0</v>
      </c>
      <c r="P3158" s="4">
        <v>81.099999999999994</v>
      </c>
      <c r="Q3158" s="15">
        <v>0</v>
      </c>
      <c r="R3158" s="15">
        <v>13082.27</v>
      </c>
      <c r="S3158" s="15">
        <v>3319.44</v>
      </c>
      <c r="T3158" s="15">
        <v>244604.47</v>
      </c>
      <c r="U3158" s="22">
        <f t="shared" si="245"/>
        <v>248161.83</v>
      </c>
      <c r="V3158" s="23">
        <f t="shared" si="246"/>
        <v>-1.4543315582090491E-2</v>
      </c>
      <c r="W3158" s="24">
        <f>Parametros!$B$4*H3158+Parametros!$B$5*K3158*100+Parametros!$B$6*P3158+Parametros!$B$7*(1-L3158)*100</f>
        <v>80.016499999999994</v>
      </c>
      <c r="X3158" s="16">
        <f>INDEX('Tasa Referencia'!$B$2:$B$37,MATCH(B3158,'Tasa Referencia'!$A$2:$A$37,0))</f>
        <v>8.8900000000000007E-2</v>
      </c>
      <c r="Y3158" s="16">
        <f>INDEX('Catalogo Proveedores'!$N$2:$N$101,MATCH(A3158,'Catalogo Proveedores'!$A$2:$A$101,0))</f>
        <v>6.1000000000000004E-3</v>
      </c>
      <c r="Z3158" s="14">
        <v>-6.4000000000000005E-4</v>
      </c>
      <c r="AA3158" s="16">
        <f t="shared" si="247"/>
        <v>9.4359999999999999E-2</v>
      </c>
      <c r="AB3158" s="25">
        <f t="shared" si="248"/>
        <v>7.5424451433996342E-3</v>
      </c>
      <c r="AC3158" s="23">
        <f t="shared" si="249"/>
        <v>-2.2085760725490126E-2</v>
      </c>
    </row>
    <row r="3159" spans="1:29" x14ac:dyDescent="0.3">
      <c r="A3159" s="4" t="s">
        <v>251</v>
      </c>
      <c r="B3159" s="18">
        <v>45689</v>
      </c>
      <c r="C3159" s="4" t="s">
        <v>282</v>
      </c>
      <c r="D3159" s="4">
        <v>2</v>
      </c>
      <c r="E3159" s="15">
        <v>240021.14</v>
      </c>
      <c r="F3159" s="19">
        <v>1.1915</v>
      </c>
      <c r="G3159" s="20">
        <v>0</v>
      </c>
      <c r="H3159" s="4">
        <v>72.3</v>
      </c>
      <c r="I3159" s="4">
        <v>4</v>
      </c>
      <c r="J3159" s="4">
        <v>0</v>
      </c>
      <c r="K3159" s="21">
        <v>0.94330000000000003</v>
      </c>
      <c r="L3159" s="21">
        <v>0.12640000000000001</v>
      </c>
      <c r="M3159" s="4">
        <v>1</v>
      </c>
      <c r="N3159" s="4">
        <v>1</v>
      </c>
      <c r="O3159" s="4">
        <v>11.8</v>
      </c>
      <c r="P3159" s="4">
        <v>77.7</v>
      </c>
      <c r="Q3159" s="15">
        <v>16036.58</v>
      </c>
      <c r="R3159" s="15">
        <v>10479.26</v>
      </c>
      <c r="S3159" s="15">
        <v>2731.07</v>
      </c>
      <c r="T3159" s="15">
        <v>258754.12</v>
      </c>
      <c r="U3159" s="22">
        <f t="shared" si="245"/>
        <v>263805.90999999997</v>
      </c>
      <c r="V3159" s="23">
        <f t="shared" si="246"/>
        <v>-1.9523515219776903E-2</v>
      </c>
      <c r="W3159" s="24">
        <f>Parametros!$B$4*H3159+Parametros!$B$5*K3159*100+Parametros!$B$6*P3159+Parametros!$B$7*(1-L3159)*100</f>
        <v>82.248000000000005</v>
      </c>
      <c r="X3159" s="16">
        <f>INDEX('Tasa Referencia'!$B$2:$B$37,MATCH(B3159,'Tasa Referencia'!$A$2:$A$37,0))</f>
        <v>8.8300000000000003E-2</v>
      </c>
      <c r="Y3159" s="16">
        <f>INDEX('Catalogo Proveedores'!$N$2:$N$101,MATCH(A3159,'Catalogo Proveedores'!$A$2:$A$101,0))</f>
        <v>6.1000000000000004E-3</v>
      </c>
      <c r="Z3159" s="14">
        <v>2.0200000000000001E-3</v>
      </c>
      <c r="AA3159" s="16">
        <f t="shared" si="247"/>
        <v>9.6419999999999992E-2</v>
      </c>
      <c r="AB3159" s="25">
        <f t="shared" si="248"/>
        <v>7.7003569901474833E-3</v>
      </c>
      <c r="AC3159" s="23">
        <f t="shared" si="249"/>
        <v>-2.7223872209924387E-2</v>
      </c>
    </row>
    <row r="3160" spans="1:29" x14ac:dyDescent="0.3">
      <c r="A3160" s="4" t="s">
        <v>251</v>
      </c>
      <c r="B3160" s="18">
        <v>45717</v>
      </c>
      <c r="C3160" s="4" t="s">
        <v>282</v>
      </c>
      <c r="D3160" s="4">
        <v>3</v>
      </c>
      <c r="E3160" s="15">
        <v>241431.41</v>
      </c>
      <c r="F3160" s="19">
        <v>1.1915</v>
      </c>
      <c r="G3160" s="20">
        <v>0</v>
      </c>
      <c r="H3160" s="4">
        <v>70.900000000000006</v>
      </c>
      <c r="I3160" s="4">
        <v>4</v>
      </c>
      <c r="J3160" s="4">
        <v>1</v>
      </c>
      <c r="K3160" s="21">
        <v>0.85350000000000004</v>
      </c>
      <c r="L3160" s="21">
        <v>0.11609999999999999</v>
      </c>
      <c r="M3160" s="4">
        <v>0</v>
      </c>
      <c r="N3160" s="4">
        <v>0</v>
      </c>
      <c r="O3160" s="4">
        <v>0</v>
      </c>
      <c r="P3160" s="4">
        <v>83.1</v>
      </c>
      <c r="Q3160" s="15">
        <v>0</v>
      </c>
      <c r="R3160" s="15">
        <v>10954.61</v>
      </c>
      <c r="S3160" s="15">
        <v>2668.61</v>
      </c>
      <c r="T3160" s="15">
        <v>249834.77</v>
      </c>
      <c r="U3160" s="22">
        <f t="shared" si="245"/>
        <v>249717.41000000003</v>
      </c>
      <c r="V3160" s="23">
        <f t="shared" si="246"/>
        <v>4.697504674787938E-4</v>
      </c>
      <c r="W3160" s="24">
        <f>Parametros!$B$4*H3160+Parametros!$B$5*K3160*100+Parametros!$B$6*P3160+Parametros!$B$7*(1-L3160)*100</f>
        <v>80.298500000000004</v>
      </c>
      <c r="X3160" s="16">
        <f>INDEX('Tasa Referencia'!$B$2:$B$37,MATCH(B3160,'Tasa Referencia'!$A$2:$A$37,0))</f>
        <v>8.6800000000000002E-2</v>
      </c>
      <c r="Y3160" s="16">
        <f>INDEX('Catalogo Proveedores'!$N$2:$N$101,MATCH(A3160,'Catalogo Proveedores'!$A$2:$A$101,0))</f>
        <v>6.1000000000000004E-3</v>
      </c>
      <c r="Z3160" s="14">
        <v>-1.0399999999999999E-3</v>
      </c>
      <c r="AA3160" s="16">
        <f t="shared" si="247"/>
        <v>9.1859999999999997E-2</v>
      </c>
      <c r="AB3160" s="25">
        <f t="shared" si="248"/>
        <v>7.3504381485016701E-3</v>
      </c>
      <c r="AC3160" s="23">
        <f t="shared" si="249"/>
        <v>-6.880687681022876E-3</v>
      </c>
    </row>
    <row r="3161" spans="1:29" x14ac:dyDescent="0.3">
      <c r="A3161" s="4" t="s">
        <v>251</v>
      </c>
      <c r="B3161" s="18">
        <v>45748</v>
      </c>
      <c r="C3161" s="4" t="s">
        <v>282</v>
      </c>
      <c r="D3161" s="4">
        <v>4</v>
      </c>
      <c r="E3161" s="15">
        <v>287216.03999999998</v>
      </c>
      <c r="F3161" s="19">
        <v>1.2336</v>
      </c>
      <c r="G3161" s="20">
        <v>3.5400000000000001E-2</v>
      </c>
      <c r="H3161" s="4">
        <v>73.099999999999994</v>
      </c>
      <c r="I3161" s="4">
        <v>5</v>
      </c>
      <c r="J3161" s="4">
        <v>0</v>
      </c>
      <c r="K3161" s="21">
        <v>0.90200000000000002</v>
      </c>
      <c r="L3161" s="21">
        <v>9.5699999999999993E-2</v>
      </c>
      <c r="M3161" s="4">
        <v>0</v>
      </c>
      <c r="N3161" s="4">
        <v>0</v>
      </c>
      <c r="O3161" s="4">
        <v>0</v>
      </c>
      <c r="P3161" s="4">
        <v>79</v>
      </c>
      <c r="Q3161" s="15">
        <v>0</v>
      </c>
      <c r="R3161" s="15">
        <v>14650.46</v>
      </c>
      <c r="S3161" s="15">
        <v>2474.31</v>
      </c>
      <c r="T3161" s="15">
        <v>306820.21999999997</v>
      </c>
      <c r="U3161" s="22">
        <f t="shared" si="245"/>
        <v>299392.19</v>
      </c>
      <c r="V3161" s="23">
        <f t="shared" si="246"/>
        <v>2.4209714731317156E-2</v>
      </c>
      <c r="W3161" s="24">
        <f>Parametros!$B$4*H3161+Parametros!$B$5*K3161*100+Parametros!$B$6*P3161+Parametros!$B$7*(1-L3161)*100</f>
        <v>82.009499999999989</v>
      </c>
      <c r="X3161" s="16">
        <f>INDEX('Tasa Referencia'!$B$2:$B$37,MATCH(B3161,'Tasa Referencia'!$A$2:$A$37,0))</f>
        <v>8.4000000000000005E-2</v>
      </c>
      <c r="Y3161" s="16">
        <f>INDEX('Catalogo Proveedores'!$N$2:$N$101,MATCH(A3161,'Catalogo Proveedores'!$A$2:$A$101,0))</f>
        <v>6.1000000000000004E-3</v>
      </c>
      <c r="Z3161" s="14">
        <v>-3.0000000000000001E-5</v>
      </c>
      <c r="AA3161" s="16">
        <f t="shared" si="247"/>
        <v>9.0069999999999997E-2</v>
      </c>
      <c r="AB3161" s="25">
        <f t="shared" si="248"/>
        <v>7.2127134107444757E-3</v>
      </c>
      <c r="AC3161" s="23">
        <f t="shared" si="249"/>
        <v>1.6997001320572681E-2</v>
      </c>
    </row>
    <row r="3162" spans="1:29" x14ac:dyDescent="0.3">
      <c r="A3162" s="4" t="s">
        <v>251</v>
      </c>
      <c r="B3162" s="18">
        <v>45778</v>
      </c>
      <c r="C3162" s="4" t="s">
        <v>282</v>
      </c>
      <c r="D3162" s="4">
        <v>5</v>
      </c>
      <c r="E3162" s="15">
        <v>254539</v>
      </c>
      <c r="F3162" s="19">
        <v>1.2336</v>
      </c>
      <c r="G3162" s="20">
        <v>0</v>
      </c>
      <c r="H3162" s="4">
        <v>69.400000000000006</v>
      </c>
      <c r="I3162" s="4">
        <v>4</v>
      </c>
      <c r="J3162" s="4">
        <v>0</v>
      </c>
      <c r="K3162" s="21">
        <v>0.96319999999999995</v>
      </c>
      <c r="L3162" s="21">
        <v>0.17580000000000001</v>
      </c>
      <c r="M3162" s="4">
        <v>0</v>
      </c>
      <c r="N3162" s="4">
        <v>0</v>
      </c>
      <c r="O3162" s="4">
        <v>0</v>
      </c>
      <c r="P3162" s="4">
        <v>79.099999999999994</v>
      </c>
      <c r="Q3162" s="15">
        <v>0</v>
      </c>
      <c r="R3162" s="15">
        <v>30672.98</v>
      </c>
      <c r="S3162" s="15">
        <v>4026.21</v>
      </c>
      <c r="T3162" s="15">
        <v>266675.40000000002</v>
      </c>
      <c r="U3162" s="22">
        <f t="shared" si="245"/>
        <v>281185.76999999996</v>
      </c>
      <c r="V3162" s="23">
        <f t="shared" si="246"/>
        <v>-5.4412105503544521E-2</v>
      </c>
      <c r="W3162" s="24">
        <f>Parametros!$B$4*H3162+Parametros!$B$5*K3162*100+Parametros!$B$6*P3162+Parametros!$B$7*(1-L3162)*100</f>
        <v>81.369</v>
      </c>
      <c r="X3162" s="16">
        <f>INDEX('Tasa Referencia'!$B$2:$B$37,MATCH(B3162,'Tasa Referencia'!$A$2:$A$37,0))</f>
        <v>8.1699999999999995E-2</v>
      </c>
      <c r="Y3162" s="16">
        <f>INDEX('Catalogo Proveedores'!$N$2:$N$101,MATCH(A3162,'Catalogo Proveedores'!$A$2:$A$101,0))</f>
        <v>6.1000000000000004E-3</v>
      </c>
      <c r="Z3162" s="14">
        <v>-1.6999999999999999E-3</v>
      </c>
      <c r="AA3162" s="16">
        <f t="shared" si="247"/>
        <v>8.6099999999999996E-2</v>
      </c>
      <c r="AB3162" s="25">
        <f t="shared" si="248"/>
        <v>6.9065155896457231E-3</v>
      </c>
      <c r="AC3162" s="23">
        <f t="shared" si="249"/>
        <v>-6.1318621093190244E-2</v>
      </c>
    </row>
    <row r="3163" spans="1:29" x14ac:dyDescent="0.3">
      <c r="A3163" s="4" t="s">
        <v>251</v>
      </c>
      <c r="B3163" s="18">
        <v>45809</v>
      </c>
      <c r="C3163" s="4" t="s">
        <v>282</v>
      </c>
      <c r="D3163" s="4">
        <v>6</v>
      </c>
      <c r="E3163" s="15">
        <v>292957.25</v>
      </c>
      <c r="F3163" s="19">
        <v>1.2336</v>
      </c>
      <c r="G3163" s="20">
        <v>0</v>
      </c>
      <c r="H3163" s="4">
        <v>72.599999999999994</v>
      </c>
      <c r="I3163" s="4">
        <v>5</v>
      </c>
      <c r="J3163" s="4">
        <v>0</v>
      </c>
      <c r="K3163" s="21">
        <v>0.97550000000000003</v>
      </c>
      <c r="L3163" s="21">
        <v>7.22E-2</v>
      </c>
      <c r="M3163" s="4">
        <v>0</v>
      </c>
      <c r="N3163" s="4">
        <v>0</v>
      </c>
      <c r="O3163" s="4">
        <v>0</v>
      </c>
      <c r="P3163" s="4">
        <v>78.900000000000006</v>
      </c>
      <c r="Q3163" s="15">
        <v>0</v>
      </c>
      <c r="R3163" s="15">
        <v>7464.68</v>
      </c>
      <c r="S3163" s="15">
        <v>1903.35</v>
      </c>
      <c r="T3163" s="15">
        <v>315226.34000000003</v>
      </c>
      <c r="U3163" s="22">
        <f t="shared" si="245"/>
        <v>298518.58</v>
      </c>
      <c r="V3163" s="23">
        <f t="shared" si="246"/>
        <v>5.3002423591886415E-2</v>
      </c>
      <c r="W3163" s="24">
        <f>Parametros!$B$4*H3163+Parametros!$B$5*K3163*100+Parametros!$B$6*P3163+Parametros!$B$7*(1-L3163)*100</f>
        <v>84.372</v>
      </c>
      <c r="X3163" s="16">
        <f>INDEX('Tasa Referencia'!$B$2:$B$37,MATCH(B3163,'Tasa Referencia'!$A$2:$A$37,0))</f>
        <v>8.1600000000000006E-2</v>
      </c>
      <c r="Y3163" s="16">
        <f>INDEX('Catalogo Proveedores'!$N$2:$N$101,MATCH(A3163,'Catalogo Proveedores'!$A$2:$A$101,0))</f>
        <v>6.1000000000000004E-3</v>
      </c>
      <c r="Z3163" s="14">
        <v>6.9999999999999994E-5</v>
      </c>
      <c r="AA3163" s="16">
        <f t="shared" si="247"/>
        <v>8.7770000000000001E-2</v>
      </c>
      <c r="AB3163" s="25">
        <f t="shared" si="248"/>
        <v>7.0354440187290201E-3</v>
      </c>
      <c r="AC3163" s="23">
        <f t="shared" si="249"/>
        <v>4.5966979573157395E-2</v>
      </c>
    </row>
    <row r="3164" spans="1:29" x14ac:dyDescent="0.3">
      <c r="A3164" s="4" t="s">
        <v>251</v>
      </c>
      <c r="B3164" s="18">
        <v>45839</v>
      </c>
      <c r="C3164" s="4" t="s">
        <v>282</v>
      </c>
      <c r="D3164" s="4">
        <v>7</v>
      </c>
      <c r="E3164" s="15">
        <v>299249.34999999998</v>
      </c>
      <c r="F3164" s="19">
        <v>1.2336</v>
      </c>
      <c r="G3164" s="20">
        <v>0</v>
      </c>
      <c r="H3164" s="4">
        <v>73</v>
      </c>
      <c r="I3164" s="4">
        <v>4</v>
      </c>
      <c r="J3164" s="4">
        <v>0</v>
      </c>
      <c r="K3164" s="21">
        <v>0.93969999999999998</v>
      </c>
      <c r="L3164" s="21">
        <v>8.4699999999999998E-2</v>
      </c>
      <c r="M3164" s="4">
        <v>0</v>
      </c>
      <c r="N3164" s="4">
        <v>0</v>
      </c>
      <c r="O3164" s="4">
        <v>0</v>
      </c>
      <c r="P3164" s="4">
        <v>76.900000000000006</v>
      </c>
      <c r="Q3164" s="15">
        <v>0</v>
      </c>
      <c r="R3164" s="15">
        <v>16501.66</v>
      </c>
      <c r="S3164" s="15">
        <v>2280.62</v>
      </c>
      <c r="T3164" s="15">
        <v>321014.52</v>
      </c>
      <c r="U3164" s="22">
        <f t="shared" si="245"/>
        <v>313470.38999999996</v>
      </c>
      <c r="V3164" s="23">
        <f t="shared" si="246"/>
        <v>2.3500899585476888E-2</v>
      </c>
      <c r="W3164" s="24">
        <f>Parametros!$B$4*H3164+Parametros!$B$5*K3164*100+Parametros!$B$6*P3164+Parametros!$B$7*(1-L3164)*100</f>
        <v>82.850500000000011</v>
      </c>
      <c r="X3164" s="16">
        <f>INDEX('Tasa Referencia'!$B$2:$B$37,MATCH(B3164,'Tasa Referencia'!$A$2:$A$37,0))</f>
        <v>8.0699999999999994E-2</v>
      </c>
      <c r="Y3164" s="16">
        <f>INDEX('Catalogo Proveedores'!$N$2:$N$101,MATCH(A3164,'Catalogo Proveedores'!$A$2:$A$101,0))</f>
        <v>6.1000000000000004E-3</v>
      </c>
      <c r="Z3164" s="14">
        <v>1.56E-3</v>
      </c>
      <c r="AA3164" s="16">
        <f t="shared" si="247"/>
        <v>8.8359999999999994E-2</v>
      </c>
      <c r="AB3164" s="25">
        <f t="shared" si="248"/>
        <v>7.0809502117379353E-3</v>
      </c>
      <c r="AC3164" s="23">
        <f t="shared" si="249"/>
        <v>1.6419949373738953E-2</v>
      </c>
    </row>
    <row r="3165" spans="1:29" x14ac:dyDescent="0.3">
      <c r="A3165" s="4" t="s">
        <v>251</v>
      </c>
      <c r="B3165" s="18">
        <v>45870</v>
      </c>
      <c r="C3165" s="4" t="s">
        <v>282</v>
      </c>
      <c r="D3165" s="4">
        <v>8</v>
      </c>
      <c r="E3165" s="15">
        <v>260340.24</v>
      </c>
      <c r="F3165" s="19">
        <v>1.2336</v>
      </c>
      <c r="G3165" s="20">
        <v>0</v>
      </c>
      <c r="H3165" s="4">
        <v>72.7</v>
      </c>
      <c r="I3165" s="4">
        <v>5</v>
      </c>
      <c r="J3165" s="4">
        <v>0</v>
      </c>
      <c r="K3165" s="21">
        <v>0.94359999999999999</v>
      </c>
      <c r="L3165" s="21">
        <v>9.69E-2</v>
      </c>
      <c r="M3165" s="4">
        <v>1</v>
      </c>
      <c r="N3165" s="4">
        <v>0</v>
      </c>
      <c r="O3165" s="4">
        <v>0</v>
      </c>
      <c r="P3165" s="4">
        <v>77.900000000000006</v>
      </c>
      <c r="Q3165" s="15">
        <v>501.88</v>
      </c>
      <c r="R3165" s="15">
        <v>13740.22</v>
      </c>
      <c r="S3165" s="15">
        <v>2269.9299999999998</v>
      </c>
      <c r="T3165" s="15">
        <v>284195.40000000002</v>
      </c>
      <c r="U3165" s="22">
        <f t="shared" si="245"/>
        <v>272312.40999999997</v>
      </c>
      <c r="V3165" s="23">
        <f t="shared" si="246"/>
        <v>4.1812745737615904E-2</v>
      </c>
      <c r="W3165" s="24">
        <f>Parametros!$B$4*H3165+Parametros!$B$5*K3165*100+Parametros!$B$6*P3165+Parametros!$B$7*(1-L3165)*100</f>
        <v>82.879499999999993</v>
      </c>
      <c r="X3165" s="16">
        <f>INDEX('Tasa Referencia'!$B$2:$B$37,MATCH(B3165,'Tasa Referencia'!$A$2:$A$37,0))</f>
        <v>7.7399999999999997E-2</v>
      </c>
      <c r="Y3165" s="16">
        <f>INDEX('Catalogo Proveedores'!$N$2:$N$101,MATCH(A3165,'Catalogo Proveedores'!$A$2:$A$101,0))</f>
        <v>6.1000000000000004E-3</v>
      </c>
      <c r="Z3165" s="14">
        <v>2.9099999999999998E-3</v>
      </c>
      <c r="AA3165" s="16">
        <f t="shared" si="247"/>
        <v>8.6409999999999987E-2</v>
      </c>
      <c r="AB3165" s="25">
        <f t="shared" si="248"/>
        <v>6.9304621409966849E-3</v>
      </c>
      <c r="AC3165" s="23">
        <f t="shared" si="249"/>
        <v>3.4882283596619219E-2</v>
      </c>
    </row>
    <row r="3166" spans="1:29" x14ac:dyDescent="0.3">
      <c r="A3166" s="4" t="s">
        <v>251</v>
      </c>
      <c r="B3166" s="18">
        <v>45901</v>
      </c>
      <c r="C3166" s="4" t="s">
        <v>282</v>
      </c>
      <c r="D3166" s="4">
        <v>9</v>
      </c>
      <c r="E3166" s="15">
        <v>246895.07</v>
      </c>
      <c r="F3166" s="19">
        <v>1.2336</v>
      </c>
      <c r="G3166" s="20">
        <v>0</v>
      </c>
      <c r="H3166" s="4">
        <v>74.8</v>
      </c>
      <c r="I3166" s="4">
        <v>4</v>
      </c>
      <c r="J3166" s="4">
        <v>0</v>
      </c>
      <c r="K3166" s="21">
        <v>0.95889999999999997</v>
      </c>
      <c r="L3166" s="21">
        <v>0.1457</v>
      </c>
      <c r="M3166" s="4">
        <v>3</v>
      </c>
      <c r="N3166" s="4">
        <v>0</v>
      </c>
      <c r="O3166" s="4">
        <v>0</v>
      </c>
      <c r="P3166" s="4">
        <v>78.099999999999994</v>
      </c>
      <c r="Q3166" s="15">
        <v>11374.43</v>
      </c>
      <c r="R3166" s="15">
        <v>16355.1</v>
      </c>
      <c r="S3166" s="15">
        <v>3238.34</v>
      </c>
      <c r="T3166" s="15">
        <v>261803.18</v>
      </c>
      <c r="U3166" s="22">
        <f t="shared" si="245"/>
        <v>271386.25999999995</v>
      </c>
      <c r="V3166" s="23">
        <f t="shared" si="246"/>
        <v>-3.6604139032994018E-2</v>
      </c>
      <c r="W3166" s="24">
        <f>Parametros!$B$4*H3166+Parametros!$B$5*K3166*100+Parametros!$B$6*P3166+Parametros!$B$7*(1-L3166)*100</f>
        <v>83.381499999999988</v>
      </c>
      <c r="X3166" s="16">
        <f>INDEX('Tasa Referencia'!$B$2:$B$37,MATCH(B3166,'Tasa Referencia'!$A$2:$A$37,0))</f>
        <v>7.4899999999999994E-2</v>
      </c>
      <c r="Y3166" s="16">
        <f>INDEX('Catalogo Proveedores'!$N$2:$N$101,MATCH(A3166,'Catalogo Proveedores'!$A$2:$A$101,0))</f>
        <v>6.1000000000000004E-3</v>
      </c>
      <c r="Z3166" s="14">
        <v>-2.5799999999999998E-3</v>
      </c>
      <c r="AA3166" s="16">
        <f t="shared" si="247"/>
        <v>7.841999999999999E-2</v>
      </c>
      <c r="AB3166" s="25">
        <f t="shared" si="248"/>
        <v>6.3112497851085525E-3</v>
      </c>
      <c r="AC3166" s="23">
        <f t="shared" si="249"/>
        <v>-4.2915388818102571E-2</v>
      </c>
    </row>
    <row r="3167" spans="1:29" x14ac:dyDescent="0.3">
      <c r="A3167" s="4" t="s">
        <v>251</v>
      </c>
      <c r="B3167" s="18">
        <v>45931</v>
      </c>
      <c r="C3167" s="4" t="s">
        <v>282</v>
      </c>
      <c r="D3167" s="4">
        <v>10</v>
      </c>
      <c r="E3167" s="15">
        <v>242623.76</v>
      </c>
      <c r="F3167" s="19">
        <v>1.2336</v>
      </c>
      <c r="G3167" s="20">
        <v>0</v>
      </c>
      <c r="H3167" s="4">
        <v>73.099999999999994</v>
      </c>
      <c r="I3167" s="4">
        <v>4</v>
      </c>
      <c r="J3167" s="4">
        <v>0</v>
      </c>
      <c r="K3167" s="21">
        <v>0.94120000000000004</v>
      </c>
      <c r="L3167" s="21">
        <v>0.1119</v>
      </c>
      <c r="M3167" s="4">
        <v>0</v>
      </c>
      <c r="N3167" s="4">
        <v>0</v>
      </c>
      <c r="O3167" s="4">
        <v>0</v>
      </c>
      <c r="P3167" s="4">
        <v>81.599999999999994</v>
      </c>
      <c r="Q3167" s="15">
        <v>0</v>
      </c>
      <c r="R3167" s="15">
        <v>17994.21</v>
      </c>
      <c r="S3167" s="15">
        <v>2444.5500000000002</v>
      </c>
      <c r="T3167" s="15">
        <v>252480.66</v>
      </c>
      <c r="U3167" s="22">
        <f t="shared" si="245"/>
        <v>258173.42</v>
      </c>
      <c r="V3167" s="23">
        <f t="shared" si="246"/>
        <v>-2.2547311148505431E-2</v>
      </c>
      <c r="W3167" s="24">
        <f>Parametros!$B$4*H3167+Parametros!$B$5*K3167*100+Parametros!$B$6*P3167+Parametros!$B$7*(1-L3167)*100</f>
        <v>83.462499999999991</v>
      </c>
      <c r="X3167" s="16">
        <f>INDEX('Tasa Referencia'!$B$2:$B$37,MATCH(B3167,'Tasa Referencia'!$A$2:$A$37,0))</f>
        <v>7.4300000000000005E-2</v>
      </c>
      <c r="Y3167" s="16">
        <f>INDEX('Catalogo Proveedores'!$N$2:$N$101,MATCH(A3167,'Catalogo Proveedores'!$A$2:$A$101,0))</f>
        <v>6.1000000000000004E-3</v>
      </c>
      <c r="Z3167" s="14">
        <v>-4.4200000000000003E-3</v>
      </c>
      <c r="AA3167" s="16">
        <f t="shared" si="247"/>
        <v>7.5979999999999992E-2</v>
      </c>
      <c r="AB3167" s="25">
        <f t="shared" si="248"/>
        <v>6.1213153275720966E-3</v>
      </c>
      <c r="AC3167" s="23">
        <f t="shared" si="249"/>
        <v>-2.8668626476077527E-2</v>
      </c>
    </row>
    <row r="3168" spans="1:29" x14ac:dyDescent="0.3">
      <c r="A3168" s="4" t="s">
        <v>251</v>
      </c>
      <c r="B3168" s="18">
        <v>45962</v>
      </c>
      <c r="C3168" s="4" t="s">
        <v>282</v>
      </c>
      <c r="D3168" s="4">
        <v>11</v>
      </c>
      <c r="E3168" s="15">
        <v>244159.5</v>
      </c>
      <c r="F3168" s="19">
        <v>1.2336</v>
      </c>
      <c r="G3168" s="20">
        <v>0</v>
      </c>
      <c r="H3168" s="4">
        <v>74.7</v>
      </c>
      <c r="I3168" s="4">
        <v>5</v>
      </c>
      <c r="J3168" s="4">
        <v>0</v>
      </c>
      <c r="K3168" s="21">
        <v>0.96089999999999998</v>
      </c>
      <c r="L3168" s="21">
        <v>0.1431</v>
      </c>
      <c r="M3168" s="4">
        <v>0</v>
      </c>
      <c r="N3168" s="4">
        <v>0</v>
      </c>
      <c r="O3168" s="4">
        <v>0</v>
      </c>
      <c r="P3168" s="4">
        <v>76.8</v>
      </c>
      <c r="Q3168" s="15">
        <v>0</v>
      </c>
      <c r="R3168" s="15">
        <v>20359.73</v>
      </c>
      <c r="S3168" s="15">
        <v>3143.96</v>
      </c>
      <c r="T3168" s="15">
        <v>254849.92000000001</v>
      </c>
      <c r="U3168" s="22">
        <f t="shared" si="245"/>
        <v>261375.27</v>
      </c>
      <c r="V3168" s="23">
        <f t="shared" si="246"/>
        <v>-2.5604677450948292E-2</v>
      </c>
      <c r="W3168" s="24">
        <f>Parametros!$B$4*H3168+Parametros!$B$5*K3168*100+Parametros!$B$6*P3168+Parametros!$B$7*(1-L3168)*100</f>
        <v>83.18549999999999</v>
      </c>
      <c r="X3168" s="16">
        <f>INDEX('Tasa Referencia'!$B$2:$B$37,MATCH(B3168,'Tasa Referencia'!$A$2:$A$37,0))</f>
        <v>7.2800000000000004E-2</v>
      </c>
      <c r="Y3168" s="16">
        <f>INDEX('Catalogo Proveedores'!$N$2:$N$101,MATCH(A3168,'Catalogo Proveedores'!$A$2:$A$101,0))</f>
        <v>6.1000000000000004E-3</v>
      </c>
      <c r="Z3168" s="14">
        <v>-6.9100000000000003E-3</v>
      </c>
      <c r="AA3168" s="16">
        <f t="shared" si="247"/>
        <v>7.1989999999999998E-2</v>
      </c>
      <c r="AB3168" s="25">
        <f t="shared" si="248"/>
        <v>5.8098734152771669E-3</v>
      </c>
      <c r="AC3168" s="23">
        <f t="shared" si="249"/>
        <v>-3.1414550866225459E-2</v>
      </c>
    </row>
    <row r="3169" spans="1:29" x14ac:dyDescent="0.3">
      <c r="A3169" s="4" t="s">
        <v>251</v>
      </c>
      <c r="B3169" s="18">
        <v>45992</v>
      </c>
      <c r="C3169" s="4" t="s">
        <v>282</v>
      </c>
      <c r="D3169" s="4">
        <v>12</v>
      </c>
      <c r="E3169" s="15">
        <v>238744.09</v>
      </c>
      <c r="F3169" s="19">
        <v>1.2336</v>
      </c>
      <c r="G3169" s="20">
        <v>0</v>
      </c>
      <c r="H3169" s="4">
        <v>77.3</v>
      </c>
      <c r="I3169" s="4">
        <v>4</v>
      </c>
      <c r="J3169" s="4">
        <v>0</v>
      </c>
      <c r="K3169" s="21">
        <v>0.90059999999999996</v>
      </c>
      <c r="L3169" s="21">
        <v>9.35E-2</v>
      </c>
      <c r="M3169" s="4">
        <v>1</v>
      </c>
      <c r="N3169" s="4">
        <v>0</v>
      </c>
      <c r="O3169" s="4">
        <v>0</v>
      </c>
      <c r="P3169" s="4">
        <v>78.400000000000006</v>
      </c>
      <c r="Q3169" s="15">
        <v>2035.38</v>
      </c>
      <c r="R3169" s="15">
        <v>11675.39</v>
      </c>
      <c r="S3169" s="15">
        <v>2009.95</v>
      </c>
      <c r="T3169" s="15">
        <v>248221.28</v>
      </c>
      <c r="U3169" s="22">
        <f t="shared" si="245"/>
        <v>250444.90999999997</v>
      </c>
      <c r="V3169" s="23">
        <f t="shared" si="246"/>
        <v>-8.958256923016333E-3</v>
      </c>
      <c r="W3169" s="24">
        <f>Parametros!$B$4*H3169+Parametros!$B$5*K3169*100+Parametros!$B$6*P3169+Parametros!$B$7*(1-L3169)*100</f>
        <v>83.350499999999997</v>
      </c>
      <c r="X3169" s="16">
        <f>INDEX('Tasa Referencia'!$B$2:$B$37,MATCH(B3169,'Tasa Referencia'!$A$2:$A$37,0))</f>
        <v>6.9599999999999995E-2</v>
      </c>
      <c r="Y3169" s="16">
        <f>INDEX('Catalogo Proveedores'!$N$2:$N$101,MATCH(A3169,'Catalogo Proveedores'!$A$2:$A$101,0))</f>
        <v>6.1000000000000004E-3</v>
      </c>
      <c r="Z3169" s="14">
        <v>-7.2700000000000004E-3</v>
      </c>
      <c r="AA3169" s="16">
        <f t="shared" si="247"/>
        <v>6.8429999999999991E-2</v>
      </c>
      <c r="AB3169" s="25">
        <f t="shared" si="248"/>
        <v>5.5310971154594046E-3</v>
      </c>
      <c r="AC3169" s="23">
        <f t="shared" si="249"/>
        <v>-1.4489354038475738E-2</v>
      </c>
    </row>
    <row r="3170" spans="1:29" x14ac:dyDescent="0.3">
      <c r="A3170" s="4" t="s">
        <v>253</v>
      </c>
      <c r="B3170" s="18">
        <v>44927</v>
      </c>
      <c r="C3170" s="4" t="s">
        <v>279</v>
      </c>
      <c r="D3170" s="4">
        <v>1</v>
      </c>
      <c r="E3170" s="15">
        <v>153046.18</v>
      </c>
      <c r="F3170" s="19">
        <v>1</v>
      </c>
      <c r="G3170" s="20">
        <v>0</v>
      </c>
      <c r="H3170" s="4">
        <v>87.3</v>
      </c>
      <c r="I3170" s="4">
        <v>4</v>
      </c>
      <c r="J3170" s="4">
        <v>0</v>
      </c>
      <c r="K3170" s="21">
        <v>0.88919999999999999</v>
      </c>
      <c r="L3170" s="21">
        <v>5.5800000000000002E-2</v>
      </c>
      <c r="M3170" s="4">
        <v>1</v>
      </c>
      <c r="N3170" s="4">
        <v>0</v>
      </c>
      <c r="O3170" s="4">
        <v>0</v>
      </c>
      <c r="P3170" s="4">
        <v>92.3</v>
      </c>
      <c r="Q3170" s="15">
        <v>245.8</v>
      </c>
      <c r="R3170" s="15">
        <v>5941.44</v>
      </c>
      <c r="S3170" s="15">
        <v>2561.13</v>
      </c>
      <c r="T3170" s="15">
        <v>159841.17000000001</v>
      </c>
      <c r="U3170" s="22">
        <f t="shared" si="245"/>
        <v>156672.28999999998</v>
      </c>
      <c r="V3170" s="23">
        <f t="shared" si="246"/>
        <v>1.9825180208578513E-2</v>
      </c>
      <c r="W3170" s="24">
        <f>Parametros!$B$4*H3170+Parametros!$B$5*K3170*100+Parametros!$B$6*P3170+Parametros!$B$7*(1-L3170)*100</f>
        <v>89.853999999999999</v>
      </c>
      <c r="X3170" s="16">
        <f>INDEX('Tasa Referencia'!$B$2:$B$37,MATCH(B3170,'Tasa Referencia'!$A$2:$A$37,0))</f>
        <v>0.1125</v>
      </c>
      <c r="Y3170" s="16">
        <f>INDEX('Catalogo Proveedores'!$N$2:$N$101,MATCH(A3170,'Catalogo Proveedores'!$A$2:$A$101,0))</f>
        <v>1.4600000000000002E-2</v>
      </c>
      <c r="Z3170" s="14">
        <v>-2.2100000000000002E-3</v>
      </c>
      <c r="AA3170" s="16">
        <f t="shared" si="247"/>
        <v>0.12488999999999999</v>
      </c>
      <c r="AB3170" s="25">
        <f t="shared" si="248"/>
        <v>9.8553516663653085E-3</v>
      </c>
      <c r="AC3170" s="23">
        <f t="shared" si="249"/>
        <v>9.9698285422132049E-3</v>
      </c>
    </row>
    <row r="3171" spans="1:29" x14ac:dyDescent="0.3">
      <c r="A3171" s="4" t="s">
        <v>253</v>
      </c>
      <c r="B3171" s="18">
        <v>44958</v>
      </c>
      <c r="C3171" s="4" t="s">
        <v>279</v>
      </c>
      <c r="D3171" s="4">
        <v>2</v>
      </c>
      <c r="E3171" s="15">
        <v>172041.44</v>
      </c>
      <c r="F3171" s="19">
        <v>1</v>
      </c>
      <c r="G3171" s="20">
        <v>0</v>
      </c>
      <c r="H3171" s="4">
        <v>88.4</v>
      </c>
      <c r="I3171" s="4">
        <v>4</v>
      </c>
      <c r="J3171" s="4">
        <v>0</v>
      </c>
      <c r="K3171" s="21">
        <v>0.88690000000000002</v>
      </c>
      <c r="L3171" s="21">
        <v>6.9599999999999995E-2</v>
      </c>
      <c r="M3171" s="4">
        <v>0</v>
      </c>
      <c r="N3171" s="4">
        <v>2</v>
      </c>
      <c r="O3171" s="4">
        <v>10.1</v>
      </c>
      <c r="P3171" s="4">
        <v>93.3</v>
      </c>
      <c r="Q3171" s="15">
        <v>8220.58</v>
      </c>
      <c r="R3171" s="15">
        <v>5266.52</v>
      </c>
      <c r="S3171" s="15">
        <v>3591.18</v>
      </c>
      <c r="T3171" s="15">
        <v>184283.36</v>
      </c>
      <c r="U3171" s="22">
        <f t="shared" si="245"/>
        <v>181937.36</v>
      </c>
      <c r="V3171" s="23">
        <f t="shared" si="246"/>
        <v>1.2730395191405237E-2</v>
      </c>
      <c r="W3171" s="24">
        <f>Parametros!$B$4*H3171+Parametros!$B$5*K3171*100+Parametros!$B$6*P3171+Parametros!$B$7*(1-L3171)*100</f>
        <v>90.162999999999997</v>
      </c>
      <c r="X3171" s="16">
        <f>INDEX('Tasa Referencia'!$B$2:$B$37,MATCH(B3171,'Tasa Referencia'!$A$2:$A$37,0))</f>
        <v>0.11409999999999999</v>
      </c>
      <c r="Y3171" s="16">
        <f>INDEX('Catalogo Proveedores'!$N$2:$N$101,MATCH(A3171,'Catalogo Proveedores'!$A$2:$A$101,0))</f>
        <v>1.4600000000000002E-2</v>
      </c>
      <c r="Z3171" s="14">
        <v>2.8800000000000002E-3</v>
      </c>
      <c r="AA3171" s="16">
        <f t="shared" si="247"/>
        <v>0.13157999999999997</v>
      </c>
      <c r="AB3171" s="25">
        <f t="shared" si="248"/>
        <v>1.0354480951833001E-2</v>
      </c>
      <c r="AC3171" s="23">
        <f t="shared" si="249"/>
        <v>2.3759142395722369E-3</v>
      </c>
    </row>
    <row r="3172" spans="1:29" x14ac:dyDescent="0.3">
      <c r="A3172" s="4" t="s">
        <v>253</v>
      </c>
      <c r="B3172" s="18">
        <v>44986</v>
      </c>
      <c r="C3172" s="4" t="s">
        <v>279</v>
      </c>
      <c r="D3172" s="4">
        <v>3</v>
      </c>
      <c r="E3172" s="15">
        <v>177014.17</v>
      </c>
      <c r="F3172" s="19">
        <v>1</v>
      </c>
      <c r="G3172" s="20">
        <v>0</v>
      </c>
      <c r="H3172" s="4">
        <v>86.9</v>
      </c>
      <c r="I3172" s="4">
        <v>4</v>
      </c>
      <c r="J3172" s="4">
        <v>1</v>
      </c>
      <c r="K3172" s="21">
        <v>0.76749999999999996</v>
      </c>
      <c r="L3172" s="21">
        <v>4.3200000000000002E-2</v>
      </c>
      <c r="M3172" s="4">
        <v>3</v>
      </c>
      <c r="N3172" s="4">
        <v>1</v>
      </c>
      <c r="O3172" s="4">
        <v>15.9</v>
      </c>
      <c r="P3172" s="4">
        <v>94.3</v>
      </c>
      <c r="Q3172" s="15">
        <v>12725.97</v>
      </c>
      <c r="R3172" s="15">
        <v>3845.45</v>
      </c>
      <c r="S3172" s="15">
        <v>2646.5</v>
      </c>
      <c r="T3172" s="15">
        <v>180546.18</v>
      </c>
      <c r="U3172" s="22">
        <f t="shared" si="245"/>
        <v>190939.09000000003</v>
      </c>
      <c r="V3172" s="23">
        <f t="shared" si="246"/>
        <v>-5.7563721370344323E-2</v>
      </c>
      <c r="W3172" s="24">
        <f>Parametros!$B$4*H3172+Parametros!$B$5*K3172*100+Parametros!$B$6*P3172+Parametros!$B$7*(1-L3172)*100</f>
        <v>86.652000000000001</v>
      </c>
      <c r="X3172" s="16">
        <f>INDEX('Tasa Referencia'!$B$2:$B$37,MATCH(B3172,'Tasa Referencia'!$A$2:$A$37,0))</f>
        <v>0.114</v>
      </c>
      <c r="Y3172" s="16">
        <f>INDEX('Catalogo Proveedores'!$N$2:$N$101,MATCH(A3172,'Catalogo Proveedores'!$A$2:$A$101,0))</f>
        <v>1.4600000000000002E-2</v>
      </c>
      <c r="Z3172" s="14">
        <v>4.0000000000000002E-4</v>
      </c>
      <c r="AA3172" s="16">
        <f t="shared" si="247"/>
        <v>0.129</v>
      </c>
      <c r="AB3172" s="25">
        <f t="shared" si="248"/>
        <v>1.0162312880815705E-2</v>
      </c>
      <c r="AC3172" s="23">
        <f t="shared" si="249"/>
        <v>-6.7726034251160028E-2</v>
      </c>
    </row>
    <row r="3173" spans="1:29" x14ac:dyDescent="0.3">
      <c r="A3173" s="4" t="s">
        <v>253</v>
      </c>
      <c r="B3173" s="18">
        <v>45017</v>
      </c>
      <c r="C3173" s="4" t="s">
        <v>279</v>
      </c>
      <c r="D3173" s="4">
        <v>4</v>
      </c>
      <c r="E3173" s="15">
        <v>178154.95</v>
      </c>
      <c r="F3173" s="19">
        <v>1</v>
      </c>
      <c r="G3173" s="20">
        <v>0</v>
      </c>
      <c r="H3173" s="4">
        <v>86.3</v>
      </c>
      <c r="I3173" s="4">
        <v>4</v>
      </c>
      <c r="J3173" s="4">
        <v>1</v>
      </c>
      <c r="K3173" s="21">
        <v>0.8619</v>
      </c>
      <c r="L3173" s="21">
        <v>2.8500000000000001E-2</v>
      </c>
      <c r="M3173" s="4">
        <v>2</v>
      </c>
      <c r="N3173" s="4">
        <v>0</v>
      </c>
      <c r="O3173" s="4">
        <v>0</v>
      </c>
      <c r="P3173" s="4">
        <v>90</v>
      </c>
      <c r="Q3173" s="15">
        <v>1155.3699999999999</v>
      </c>
      <c r="R3173" s="15">
        <v>3410.78</v>
      </c>
      <c r="S3173" s="15">
        <v>1877.91</v>
      </c>
      <c r="T3173" s="15">
        <v>194563.71</v>
      </c>
      <c r="U3173" s="22">
        <f t="shared" si="245"/>
        <v>180843.19</v>
      </c>
      <c r="V3173" s="23">
        <f t="shared" si="246"/>
        <v>7.051942009123896E-2</v>
      </c>
      <c r="W3173" s="24">
        <f>Parametros!$B$4*H3173+Parametros!$B$5*K3173*100+Parametros!$B$6*P3173+Parametros!$B$7*(1-L3173)*100</f>
        <v>88.634500000000003</v>
      </c>
      <c r="X3173" s="16">
        <f>INDEX('Tasa Referencia'!$B$2:$B$37,MATCH(B3173,'Tasa Referencia'!$A$2:$A$37,0))</f>
        <v>0.1119</v>
      </c>
      <c r="Y3173" s="16">
        <f>INDEX('Catalogo Proveedores'!$N$2:$N$101,MATCH(A3173,'Catalogo Proveedores'!$A$2:$A$101,0))</f>
        <v>1.4600000000000002E-2</v>
      </c>
      <c r="Z3173" s="14">
        <v>-4.6999999999999999E-4</v>
      </c>
      <c r="AA3173" s="16">
        <f t="shared" si="247"/>
        <v>0.12603</v>
      </c>
      <c r="AB3173" s="25">
        <f t="shared" si="248"/>
        <v>9.9405970910910746E-3</v>
      </c>
      <c r="AC3173" s="23">
        <f t="shared" si="249"/>
        <v>6.0578823000147886E-2</v>
      </c>
    </row>
    <row r="3174" spans="1:29" x14ac:dyDescent="0.3">
      <c r="A3174" s="4" t="s">
        <v>253</v>
      </c>
      <c r="B3174" s="18">
        <v>45047</v>
      </c>
      <c r="C3174" s="4" t="s">
        <v>279</v>
      </c>
      <c r="D3174" s="4">
        <v>5</v>
      </c>
      <c r="E3174" s="15">
        <v>192671.48</v>
      </c>
      <c r="F3174" s="19">
        <v>1</v>
      </c>
      <c r="G3174" s="20">
        <v>0</v>
      </c>
      <c r="H3174" s="4">
        <v>88.6</v>
      </c>
      <c r="I3174" s="4">
        <v>5</v>
      </c>
      <c r="J3174" s="4">
        <v>1</v>
      </c>
      <c r="K3174" s="21">
        <v>0.85599999999999998</v>
      </c>
      <c r="L3174" s="21">
        <v>3.0300000000000001E-2</v>
      </c>
      <c r="M3174" s="4">
        <v>2</v>
      </c>
      <c r="N3174" s="4">
        <v>0</v>
      </c>
      <c r="O3174" s="4">
        <v>0</v>
      </c>
      <c r="P3174" s="4">
        <v>94.5</v>
      </c>
      <c r="Q3174" s="15">
        <v>3240.36</v>
      </c>
      <c r="R3174" s="15">
        <v>3447.36</v>
      </c>
      <c r="S3174" s="15">
        <v>2136.83</v>
      </c>
      <c r="T3174" s="15">
        <v>204341.97</v>
      </c>
      <c r="U3174" s="22">
        <f t="shared" si="245"/>
        <v>197222.37</v>
      </c>
      <c r="V3174" s="23">
        <f t="shared" si="246"/>
        <v>3.4841594215813843E-2</v>
      </c>
      <c r="W3174" s="24">
        <f>Parametros!$B$4*H3174+Parametros!$B$5*K3174*100+Parametros!$B$6*P3174+Parametros!$B$7*(1-L3174)*100</f>
        <v>90.135499999999993</v>
      </c>
      <c r="X3174" s="16">
        <f>INDEX('Tasa Referencia'!$B$2:$B$37,MATCH(B3174,'Tasa Referencia'!$A$2:$A$37,0))</f>
        <v>0.11210000000000001</v>
      </c>
      <c r="Y3174" s="16">
        <f>INDEX('Catalogo Proveedores'!$N$2:$N$101,MATCH(A3174,'Catalogo Proveedores'!$A$2:$A$101,0))</f>
        <v>1.4600000000000002E-2</v>
      </c>
      <c r="Z3174" s="14">
        <v>-1.08E-3</v>
      </c>
      <c r="AA3174" s="16">
        <f t="shared" si="247"/>
        <v>0.12562000000000001</v>
      </c>
      <c r="AB3174" s="25">
        <f t="shared" si="248"/>
        <v>9.9099477623587617E-3</v>
      </c>
      <c r="AC3174" s="23">
        <f t="shared" si="249"/>
        <v>2.4931646453455081E-2</v>
      </c>
    </row>
    <row r="3175" spans="1:29" x14ac:dyDescent="0.3">
      <c r="A3175" s="4" t="s">
        <v>253</v>
      </c>
      <c r="B3175" s="18">
        <v>45078</v>
      </c>
      <c r="C3175" s="4" t="s">
        <v>279</v>
      </c>
      <c r="D3175" s="4">
        <v>6</v>
      </c>
      <c r="E3175" s="15">
        <v>177093.8</v>
      </c>
      <c r="F3175" s="19">
        <v>1</v>
      </c>
      <c r="G3175" s="20">
        <v>0</v>
      </c>
      <c r="H3175" s="4">
        <v>88.8</v>
      </c>
      <c r="I3175" s="4">
        <v>4</v>
      </c>
      <c r="J3175" s="4">
        <v>0</v>
      </c>
      <c r="K3175" s="21">
        <v>0.89300000000000002</v>
      </c>
      <c r="L3175" s="21">
        <v>2.3400000000000001E-2</v>
      </c>
      <c r="M3175" s="4">
        <v>1</v>
      </c>
      <c r="N3175" s="4">
        <v>1</v>
      </c>
      <c r="O3175" s="4">
        <v>14.6</v>
      </c>
      <c r="P3175" s="4">
        <v>95.1</v>
      </c>
      <c r="Q3175" s="15">
        <v>12281.39</v>
      </c>
      <c r="R3175" s="15">
        <v>1559.1</v>
      </c>
      <c r="S3175" s="15">
        <v>1241.7</v>
      </c>
      <c r="T3175" s="15">
        <v>192387.5</v>
      </c>
      <c r="U3175" s="22">
        <f t="shared" si="245"/>
        <v>189692.59</v>
      </c>
      <c r="V3175" s="23">
        <f t="shared" si="246"/>
        <v>1.4007718796699388E-2</v>
      </c>
      <c r="W3175" s="24">
        <f>Parametros!$B$4*H3175+Parametros!$B$5*K3175*100+Parametros!$B$6*P3175+Parametros!$B$7*(1-L3175)*100</f>
        <v>91.538999999999987</v>
      </c>
      <c r="X3175" s="16">
        <f>INDEX('Tasa Referencia'!$B$2:$B$37,MATCH(B3175,'Tasa Referencia'!$A$2:$A$37,0))</f>
        <v>0.1119</v>
      </c>
      <c r="Y3175" s="16">
        <f>INDEX('Catalogo Proveedores'!$N$2:$N$101,MATCH(A3175,'Catalogo Proveedores'!$A$2:$A$101,0))</f>
        <v>1.4600000000000002E-2</v>
      </c>
      <c r="Z3175" s="14">
        <v>2.7799999999999999E-3</v>
      </c>
      <c r="AA3175" s="16">
        <f t="shared" si="247"/>
        <v>0.12928000000000001</v>
      </c>
      <c r="AB3175" s="25">
        <f t="shared" si="248"/>
        <v>1.0183187792365933E-2</v>
      </c>
      <c r="AC3175" s="23">
        <f t="shared" si="249"/>
        <v>3.8245310043334545E-3</v>
      </c>
    </row>
    <row r="3176" spans="1:29" x14ac:dyDescent="0.3">
      <c r="A3176" s="4" t="s">
        <v>253</v>
      </c>
      <c r="B3176" s="18">
        <v>45108</v>
      </c>
      <c r="C3176" s="4" t="s">
        <v>279</v>
      </c>
      <c r="D3176" s="4">
        <v>7</v>
      </c>
      <c r="E3176" s="15">
        <v>189885.96</v>
      </c>
      <c r="F3176" s="19">
        <v>1</v>
      </c>
      <c r="G3176" s="20">
        <v>0</v>
      </c>
      <c r="H3176" s="4">
        <v>84.5</v>
      </c>
      <c r="I3176" s="4">
        <v>4</v>
      </c>
      <c r="J3176" s="4">
        <v>0</v>
      </c>
      <c r="K3176" s="21">
        <v>0.87860000000000005</v>
      </c>
      <c r="L3176" s="21">
        <v>8.3599999999999994E-2</v>
      </c>
      <c r="M3176" s="4">
        <v>1</v>
      </c>
      <c r="N3176" s="4">
        <v>0</v>
      </c>
      <c r="O3176" s="4">
        <v>0</v>
      </c>
      <c r="P3176" s="4">
        <v>89.5</v>
      </c>
      <c r="Q3176" s="15">
        <v>580.27</v>
      </c>
      <c r="R3176" s="15">
        <v>8714.86</v>
      </c>
      <c r="S3176" s="15">
        <v>4762.75</v>
      </c>
      <c r="T3176" s="15">
        <v>199589.35</v>
      </c>
      <c r="U3176" s="22">
        <f t="shared" si="245"/>
        <v>194418.33999999997</v>
      </c>
      <c r="V3176" s="23">
        <f t="shared" si="246"/>
        <v>2.5908246106317988E-2</v>
      </c>
      <c r="W3176" s="24">
        <f>Parametros!$B$4*H3176+Parametros!$B$5*K3176*100+Parametros!$B$6*P3176+Parametros!$B$7*(1-L3176)*100</f>
        <v>87.578999999999994</v>
      </c>
      <c r="X3176" s="16">
        <f>INDEX('Tasa Referencia'!$B$2:$B$37,MATCH(B3176,'Tasa Referencia'!$A$2:$A$37,0))</f>
        <v>0.1132</v>
      </c>
      <c r="Y3176" s="16">
        <f>INDEX('Catalogo Proveedores'!$N$2:$N$101,MATCH(A3176,'Catalogo Proveedores'!$A$2:$A$101,0))</f>
        <v>1.4600000000000002E-2</v>
      </c>
      <c r="Z3176" s="14">
        <v>-7.9000000000000001E-4</v>
      </c>
      <c r="AA3176" s="16">
        <f t="shared" si="247"/>
        <v>0.12700999999999998</v>
      </c>
      <c r="AB3176" s="25">
        <f t="shared" si="248"/>
        <v>1.0013815033954154E-2</v>
      </c>
      <c r="AC3176" s="23">
        <f t="shared" si="249"/>
        <v>1.5894431072363834E-2</v>
      </c>
    </row>
    <row r="3177" spans="1:29" x14ac:dyDescent="0.3">
      <c r="A3177" s="4" t="s">
        <v>253</v>
      </c>
      <c r="B3177" s="18">
        <v>45139</v>
      </c>
      <c r="C3177" s="4" t="s">
        <v>279</v>
      </c>
      <c r="D3177" s="4">
        <v>8</v>
      </c>
      <c r="E3177" s="15">
        <v>189822.9</v>
      </c>
      <c r="F3177" s="19">
        <v>1</v>
      </c>
      <c r="G3177" s="20">
        <v>0</v>
      </c>
      <c r="H3177" s="4">
        <v>81</v>
      </c>
      <c r="I3177" s="4">
        <v>4</v>
      </c>
      <c r="J3177" s="4">
        <v>1</v>
      </c>
      <c r="K3177" s="21">
        <v>0.86209999999999998</v>
      </c>
      <c r="L3177" s="21">
        <v>6.3200000000000006E-2</v>
      </c>
      <c r="M3177" s="4">
        <v>2</v>
      </c>
      <c r="N3177" s="4">
        <v>0</v>
      </c>
      <c r="O3177" s="4">
        <v>0</v>
      </c>
      <c r="P3177" s="4">
        <v>92.6</v>
      </c>
      <c r="Q3177" s="15">
        <v>3842.17</v>
      </c>
      <c r="R3177" s="15">
        <v>5125.22</v>
      </c>
      <c r="S3177" s="15">
        <v>3981.39</v>
      </c>
      <c r="T3177" s="15">
        <v>204161.75</v>
      </c>
      <c r="U3177" s="22">
        <f t="shared" si="245"/>
        <v>194808.9</v>
      </c>
      <c r="V3177" s="23">
        <f t="shared" si="246"/>
        <v>4.5810980754230436E-2</v>
      </c>
      <c r="W3177" s="24">
        <f>Parametros!$B$4*H3177+Parametros!$B$5*K3177*100+Parametros!$B$6*P3177+Parametros!$B$7*(1-L3177)*100</f>
        <v>86.784999999999982</v>
      </c>
      <c r="X3177" s="16">
        <f>INDEX('Tasa Referencia'!$B$2:$B$37,MATCH(B3177,'Tasa Referencia'!$A$2:$A$37,0))</f>
        <v>0.1124</v>
      </c>
      <c r="Y3177" s="16">
        <f>INDEX('Catalogo Proveedores'!$N$2:$N$101,MATCH(A3177,'Catalogo Proveedores'!$A$2:$A$101,0))</f>
        <v>1.4600000000000002E-2</v>
      </c>
      <c r="Z3177" s="14">
        <v>-7.1000000000000002E-4</v>
      </c>
      <c r="AA3177" s="16">
        <f t="shared" si="247"/>
        <v>0.12629000000000001</v>
      </c>
      <c r="AB3177" s="25">
        <f t="shared" si="248"/>
        <v>9.9600279507094935E-3</v>
      </c>
      <c r="AC3177" s="23">
        <f t="shared" si="249"/>
        <v>3.5850952803520943E-2</v>
      </c>
    </row>
    <row r="3178" spans="1:29" x14ac:dyDescent="0.3">
      <c r="A3178" s="4" t="s">
        <v>253</v>
      </c>
      <c r="B3178" s="18">
        <v>45170</v>
      </c>
      <c r="C3178" s="4" t="s">
        <v>279</v>
      </c>
      <c r="D3178" s="4">
        <v>9</v>
      </c>
      <c r="E3178" s="15">
        <v>174899.84</v>
      </c>
      <c r="F3178" s="19">
        <v>1.0339</v>
      </c>
      <c r="G3178" s="20">
        <v>3.39E-2</v>
      </c>
      <c r="H3178" s="4">
        <v>82.3</v>
      </c>
      <c r="I3178" s="4">
        <v>4</v>
      </c>
      <c r="J3178" s="4">
        <v>1</v>
      </c>
      <c r="K3178" s="21">
        <v>0.84009999999999996</v>
      </c>
      <c r="L3178" s="21">
        <v>8.5000000000000006E-2</v>
      </c>
      <c r="M3178" s="4">
        <v>1</v>
      </c>
      <c r="N3178" s="4">
        <v>0</v>
      </c>
      <c r="O3178" s="4">
        <v>0</v>
      </c>
      <c r="P3178" s="4">
        <v>91.2</v>
      </c>
      <c r="Q3178" s="15">
        <v>2907.12</v>
      </c>
      <c r="R3178" s="15">
        <v>8540.83</v>
      </c>
      <c r="S3178" s="15">
        <v>4811.6099999999997</v>
      </c>
      <c r="T3178" s="15">
        <v>183627.95</v>
      </c>
      <c r="U3178" s="22">
        <f t="shared" si="245"/>
        <v>181536.18</v>
      </c>
      <c r="V3178" s="23">
        <f t="shared" si="246"/>
        <v>1.1391348648177025E-2</v>
      </c>
      <c r="W3178" s="24">
        <f>Parametros!$B$4*H3178+Parametros!$B$5*K3178*100+Parametros!$B$6*P3178+Parametros!$B$7*(1-L3178)*100</f>
        <v>85.972999999999985</v>
      </c>
      <c r="X3178" s="16">
        <f>INDEX('Tasa Referencia'!$B$2:$B$37,MATCH(B3178,'Tasa Referencia'!$A$2:$A$37,0))</f>
        <v>0.1134</v>
      </c>
      <c r="Y3178" s="16">
        <f>INDEX('Catalogo Proveedores'!$N$2:$N$101,MATCH(A3178,'Catalogo Proveedores'!$A$2:$A$101,0))</f>
        <v>1.4600000000000002E-2</v>
      </c>
      <c r="Z3178" s="14">
        <v>1.1299999999999999E-3</v>
      </c>
      <c r="AA3178" s="16">
        <f t="shared" si="247"/>
        <v>0.12912999999999999</v>
      </c>
      <c r="AB3178" s="25">
        <f t="shared" si="248"/>
        <v>1.0172005394151196E-2</v>
      </c>
      <c r="AC3178" s="23">
        <f t="shared" si="249"/>
        <v>1.2193432540258294E-3</v>
      </c>
    </row>
    <row r="3179" spans="1:29" x14ac:dyDescent="0.3">
      <c r="A3179" s="4" t="s">
        <v>253</v>
      </c>
      <c r="B3179" s="18">
        <v>45200</v>
      </c>
      <c r="C3179" s="4" t="s">
        <v>279</v>
      </c>
      <c r="D3179" s="4">
        <v>10</v>
      </c>
      <c r="E3179" s="15">
        <v>171320.66</v>
      </c>
      <c r="F3179" s="19">
        <v>1.0339</v>
      </c>
      <c r="G3179" s="20">
        <v>0</v>
      </c>
      <c r="H3179" s="4">
        <v>79.5</v>
      </c>
      <c r="I3179" s="4">
        <v>5</v>
      </c>
      <c r="J3179" s="4">
        <v>1</v>
      </c>
      <c r="K3179" s="21">
        <v>0.81859999999999999</v>
      </c>
      <c r="L3179" s="21">
        <v>0.1026</v>
      </c>
      <c r="M3179" s="4">
        <v>1</v>
      </c>
      <c r="N3179" s="4">
        <v>0</v>
      </c>
      <c r="O3179" s="4">
        <v>0</v>
      </c>
      <c r="P3179" s="4">
        <v>93.6</v>
      </c>
      <c r="Q3179" s="15">
        <v>1841.21</v>
      </c>
      <c r="R3179" s="15">
        <v>12167.08</v>
      </c>
      <c r="S3179" s="15">
        <v>5616.15</v>
      </c>
      <c r="T3179" s="15">
        <v>180170.88</v>
      </c>
      <c r="U3179" s="22">
        <f t="shared" si="245"/>
        <v>179712.8</v>
      </c>
      <c r="V3179" s="23">
        <f t="shared" si="246"/>
        <v>2.5424752324016862E-3</v>
      </c>
      <c r="W3179" s="24">
        <f>Parametros!$B$4*H3179+Parametros!$B$5*K3179*100+Parametros!$B$6*P3179+Parametros!$B$7*(1-L3179)*100</f>
        <v>84.563999999999993</v>
      </c>
      <c r="X3179" s="16">
        <f>INDEX('Tasa Referencia'!$B$2:$B$37,MATCH(B3179,'Tasa Referencia'!$A$2:$A$37,0))</f>
        <v>0.1103</v>
      </c>
      <c r="Y3179" s="16">
        <f>INDEX('Catalogo Proveedores'!$N$2:$N$101,MATCH(A3179,'Catalogo Proveedores'!$A$2:$A$101,0))</f>
        <v>1.4600000000000002E-2</v>
      </c>
      <c r="Z3179" s="14">
        <v>-5.0000000000000001E-3</v>
      </c>
      <c r="AA3179" s="16">
        <f t="shared" si="247"/>
        <v>0.11989999999999999</v>
      </c>
      <c r="AB3179" s="25">
        <f t="shared" si="248"/>
        <v>9.4812815498641623E-3</v>
      </c>
      <c r="AC3179" s="23">
        <f t="shared" si="249"/>
        <v>-6.9388063174624761E-3</v>
      </c>
    </row>
    <row r="3180" spans="1:29" x14ac:dyDescent="0.3">
      <c r="A3180" s="4" t="s">
        <v>253</v>
      </c>
      <c r="B3180" s="18">
        <v>45231</v>
      </c>
      <c r="C3180" s="4" t="s">
        <v>279</v>
      </c>
      <c r="D3180" s="4">
        <v>11</v>
      </c>
      <c r="E3180" s="15">
        <v>148517.57999999999</v>
      </c>
      <c r="F3180" s="19">
        <v>1.0339</v>
      </c>
      <c r="G3180" s="20">
        <v>0</v>
      </c>
      <c r="H3180" s="4">
        <v>75.5</v>
      </c>
      <c r="I3180" s="4">
        <v>4</v>
      </c>
      <c r="J3180" s="4">
        <v>0</v>
      </c>
      <c r="K3180" s="21">
        <v>0.88780000000000003</v>
      </c>
      <c r="L3180" s="21">
        <v>7.0699999999999999E-2</v>
      </c>
      <c r="M3180" s="4">
        <v>1</v>
      </c>
      <c r="N3180" s="4">
        <v>0</v>
      </c>
      <c r="O3180" s="4">
        <v>0</v>
      </c>
      <c r="P3180" s="4">
        <v>94.5</v>
      </c>
      <c r="Q3180" s="15">
        <v>7291.25</v>
      </c>
      <c r="R3180" s="15">
        <v>4098.8999999999996</v>
      </c>
      <c r="S3180" s="15">
        <v>3151.33</v>
      </c>
      <c r="T3180" s="15">
        <v>157303.60999999999</v>
      </c>
      <c r="U3180" s="22">
        <f t="shared" si="245"/>
        <v>156756.4</v>
      </c>
      <c r="V3180" s="23">
        <f t="shared" si="246"/>
        <v>3.4786868527682986E-3</v>
      </c>
      <c r="W3180" s="24">
        <f>Parametros!$B$4*H3180+Parametros!$B$5*K3180*100+Parametros!$B$6*P3180+Parametros!$B$7*(1-L3180)*100</f>
        <v>85.898499999999999</v>
      </c>
      <c r="X3180" s="16">
        <f>INDEX('Tasa Referencia'!$B$2:$B$37,MATCH(B3180,'Tasa Referencia'!$A$2:$A$37,0))</f>
        <v>0.1144</v>
      </c>
      <c r="Y3180" s="16">
        <f>INDEX('Catalogo Proveedores'!$N$2:$N$101,MATCH(A3180,'Catalogo Proveedores'!$A$2:$A$101,0))</f>
        <v>1.4600000000000002E-2</v>
      </c>
      <c r="Z3180" s="14">
        <v>-1.57E-3</v>
      </c>
      <c r="AA3180" s="16">
        <f t="shared" si="247"/>
        <v>0.12743000000000002</v>
      </c>
      <c r="AB3180" s="25">
        <f t="shared" si="248"/>
        <v>1.0045176287972302E-2</v>
      </c>
      <c r="AC3180" s="23">
        <f t="shared" si="249"/>
        <v>-6.5664894352040031E-3</v>
      </c>
    </row>
    <row r="3181" spans="1:29" x14ac:dyDescent="0.3">
      <c r="A3181" s="4" t="s">
        <v>253</v>
      </c>
      <c r="B3181" s="18">
        <v>45261</v>
      </c>
      <c r="C3181" s="4" t="s">
        <v>279</v>
      </c>
      <c r="D3181" s="4">
        <v>12</v>
      </c>
      <c r="E3181" s="15">
        <v>171329.81</v>
      </c>
      <c r="F3181" s="19">
        <v>1.0339</v>
      </c>
      <c r="G3181" s="20">
        <v>0</v>
      </c>
      <c r="H3181" s="4">
        <v>77.599999999999994</v>
      </c>
      <c r="I3181" s="4">
        <v>4</v>
      </c>
      <c r="J3181" s="4">
        <v>1</v>
      </c>
      <c r="K3181" s="21">
        <v>0.84209999999999996</v>
      </c>
      <c r="L3181" s="21">
        <v>5.0900000000000001E-2</v>
      </c>
      <c r="M3181" s="4">
        <v>0</v>
      </c>
      <c r="N3181" s="4">
        <v>0</v>
      </c>
      <c r="O3181" s="4">
        <v>0</v>
      </c>
      <c r="P3181" s="4">
        <v>96.1</v>
      </c>
      <c r="Q3181" s="15">
        <v>0</v>
      </c>
      <c r="R3181" s="15">
        <v>5229.8599999999997</v>
      </c>
      <c r="S3181" s="15">
        <v>2960.27</v>
      </c>
      <c r="T3181" s="15">
        <v>182351.12</v>
      </c>
      <c r="U3181" s="22">
        <f t="shared" si="245"/>
        <v>173599.4</v>
      </c>
      <c r="V3181" s="23">
        <f t="shared" si="246"/>
        <v>4.7993782544357287E-2</v>
      </c>
      <c r="W3181" s="24">
        <f>Parametros!$B$4*H3181+Parametros!$B$5*K3181*100+Parametros!$B$6*P3181+Parametros!$B$7*(1-L3181)*100</f>
        <v>85.879500000000007</v>
      </c>
      <c r="X3181" s="16">
        <f>INDEX('Tasa Referencia'!$B$2:$B$37,MATCH(B3181,'Tasa Referencia'!$A$2:$A$37,0))</f>
        <v>0.1124</v>
      </c>
      <c r="Y3181" s="16">
        <f>INDEX('Catalogo Proveedores'!$N$2:$N$101,MATCH(A3181,'Catalogo Proveedores'!$A$2:$A$101,0))</f>
        <v>1.4600000000000002E-2</v>
      </c>
      <c r="Z3181" s="14">
        <v>-9.1E-4</v>
      </c>
      <c r="AA3181" s="16">
        <f t="shared" si="247"/>
        <v>0.12609000000000001</v>
      </c>
      <c r="AB3181" s="25">
        <f t="shared" si="248"/>
        <v>9.9450815006232318E-3</v>
      </c>
      <c r="AC3181" s="23">
        <f t="shared" si="249"/>
        <v>3.8048701043734055E-2</v>
      </c>
    </row>
    <row r="3182" spans="1:29" x14ac:dyDescent="0.3">
      <c r="A3182" s="4" t="s">
        <v>253</v>
      </c>
      <c r="B3182" s="18">
        <v>45292</v>
      </c>
      <c r="C3182" s="4" t="s">
        <v>281</v>
      </c>
      <c r="D3182" s="4">
        <v>1</v>
      </c>
      <c r="E3182" s="15">
        <v>148927.67999999999</v>
      </c>
      <c r="F3182" s="19">
        <v>1.0339</v>
      </c>
      <c r="G3182" s="20">
        <v>0</v>
      </c>
      <c r="H3182" s="4">
        <v>81.7</v>
      </c>
      <c r="I3182" s="4">
        <v>4</v>
      </c>
      <c r="J3182" s="4">
        <v>1</v>
      </c>
      <c r="K3182" s="21">
        <v>0.82930000000000004</v>
      </c>
      <c r="L3182" s="21">
        <v>4.8500000000000001E-2</v>
      </c>
      <c r="M3182" s="4">
        <v>1</v>
      </c>
      <c r="N3182" s="4">
        <v>0</v>
      </c>
      <c r="O3182" s="4">
        <v>0</v>
      </c>
      <c r="P3182" s="4">
        <v>93.3</v>
      </c>
      <c r="Q3182" s="15">
        <v>621.48</v>
      </c>
      <c r="R3182" s="15">
        <v>5026.88</v>
      </c>
      <c r="S3182" s="15">
        <v>2463.37</v>
      </c>
      <c r="T3182" s="15">
        <v>159777.20000000001</v>
      </c>
      <c r="U3182" s="22">
        <f t="shared" si="245"/>
        <v>152112.67000000001</v>
      </c>
      <c r="V3182" s="23">
        <f t="shared" si="246"/>
        <v>4.7970110879399556E-2</v>
      </c>
      <c r="W3182" s="24">
        <f>Parametros!$B$4*H3182+Parametros!$B$5*K3182*100+Parametros!$B$6*P3182+Parametros!$B$7*(1-L3182)*100</f>
        <v>86.406499999999994</v>
      </c>
      <c r="X3182" s="16">
        <f>INDEX('Tasa Referencia'!$B$2:$B$37,MATCH(B3182,'Tasa Referencia'!$A$2:$A$37,0))</f>
        <v>0.1133</v>
      </c>
      <c r="Y3182" s="16">
        <f>INDEX('Catalogo Proveedores'!$N$2:$N$101,MATCH(A3182,'Catalogo Proveedores'!$A$2:$A$101,0))</f>
        <v>1.4600000000000002E-2</v>
      </c>
      <c r="Z3182" s="14">
        <v>2.5500000000000002E-3</v>
      </c>
      <c r="AA3182" s="16">
        <f t="shared" si="247"/>
        <v>0.13045000000000001</v>
      </c>
      <c r="AB3182" s="25">
        <f t="shared" si="248"/>
        <v>1.0270363799570692E-2</v>
      </c>
      <c r="AC3182" s="23">
        <f t="shared" si="249"/>
        <v>3.7699747079828864E-2</v>
      </c>
    </row>
    <row r="3183" spans="1:29" x14ac:dyDescent="0.3">
      <c r="A3183" s="4" t="s">
        <v>253</v>
      </c>
      <c r="B3183" s="18">
        <v>45323</v>
      </c>
      <c r="C3183" s="4" t="s">
        <v>281</v>
      </c>
      <c r="D3183" s="4">
        <v>2</v>
      </c>
      <c r="E3183" s="15">
        <v>148314.63</v>
      </c>
      <c r="F3183" s="19">
        <v>1.0339</v>
      </c>
      <c r="G3183" s="20">
        <v>0</v>
      </c>
      <c r="H3183" s="4">
        <v>81.3</v>
      </c>
      <c r="I3183" s="4">
        <v>4</v>
      </c>
      <c r="J3183" s="4">
        <v>1</v>
      </c>
      <c r="K3183" s="21">
        <v>0.85770000000000002</v>
      </c>
      <c r="L3183" s="21">
        <v>0.111</v>
      </c>
      <c r="M3183" s="4">
        <v>0</v>
      </c>
      <c r="N3183" s="4">
        <v>0</v>
      </c>
      <c r="O3183" s="4">
        <v>0</v>
      </c>
      <c r="P3183" s="4">
        <v>94.7</v>
      </c>
      <c r="Q3183" s="15">
        <v>0</v>
      </c>
      <c r="R3183" s="15">
        <v>8436.1200000000008</v>
      </c>
      <c r="S3183" s="15">
        <v>5234.5200000000004</v>
      </c>
      <c r="T3183" s="15">
        <v>157021.44</v>
      </c>
      <c r="U3183" s="22">
        <f t="shared" si="245"/>
        <v>151516.23000000001</v>
      </c>
      <c r="V3183" s="23">
        <f t="shared" si="246"/>
        <v>3.5060244002347654E-2</v>
      </c>
      <c r="W3183" s="24">
        <f>Parametros!$B$4*H3183+Parametros!$B$5*K3183*100+Parametros!$B$6*P3183+Parametros!$B$7*(1-L3183)*100</f>
        <v>86.460999999999984</v>
      </c>
      <c r="X3183" s="16">
        <f>INDEX('Tasa Referencia'!$B$2:$B$37,MATCH(B3183,'Tasa Referencia'!$A$2:$A$37,0))</f>
        <v>0.1123</v>
      </c>
      <c r="Y3183" s="16">
        <f>INDEX('Catalogo Proveedores'!$N$2:$N$101,MATCH(A3183,'Catalogo Proveedores'!$A$2:$A$101,0))</f>
        <v>1.4600000000000002E-2</v>
      </c>
      <c r="Z3183" s="14">
        <v>1.34E-3</v>
      </c>
      <c r="AA3183" s="16">
        <f t="shared" si="247"/>
        <v>0.12824000000000002</v>
      </c>
      <c r="AB3183" s="25">
        <f t="shared" si="248"/>
        <v>1.0105628475190143E-2</v>
      </c>
      <c r="AC3183" s="23">
        <f t="shared" si="249"/>
        <v>2.4954615527157512E-2</v>
      </c>
    </row>
    <row r="3184" spans="1:29" x14ac:dyDescent="0.3">
      <c r="A3184" s="4" t="s">
        <v>253</v>
      </c>
      <c r="B3184" s="18">
        <v>45352</v>
      </c>
      <c r="C3184" s="4" t="s">
        <v>281</v>
      </c>
      <c r="D3184" s="4">
        <v>3</v>
      </c>
      <c r="E3184" s="15">
        <v>172840.66</v>
      </c>
      <c r="F3184" s="19">
        <v>1.0339</v>
      </c>
      <c r="G3184" s="20">
        <v>0</v>
      </c>
      <c r="H3184" s="4">
        <v>79.8</v>
      </c>
      <c r="I3184" s="4">
        <v>4</v>
      </c>
      <c r="J3184" s="4">
        <v>1</v>
      </c>
      <c r="K3184" s="21">
        <v>0.79410000000000003</v>
      </c>
      <c r="L3184" s="21">
        <v>0.10730000000000001</v>
      </c>
      <c r="M3184" s="4">
        <v>1</v>
      </c>
      <c r="N3184" s="4">
        <v>0</v>
      </c>
      <c r="O3184" s="4">
        <v>0</v>
      </c>
      <c r="P3184" s="4">
        <v>88.4</v>
      </c>
      <c r="Q3184" s="15">
        <v>324.52</v>
      </c>
      <c r="R3184" s="15">
        <v>12489.93</v>
      </c>
      <c r="S3184" s="15">
        <v>5906.94</v>
      </c>
      <c r="T3184" s="15">
        <v>177687.34</v>
      </c>
      <c r="U3184" s="22">
        <f t="shared" si="245"/>
        <v>179748.16999999998</v>
      </c>
      <c r="V3184" s="23">
        <f t="shared" si="246"/>
        <v>-1.1598068832590928E-2</v>
      </c>
      <c r="W3184" s="24">
        <f>Parametros!$B$4*H3184+Parametros!$B$5*K3184*100+Parametros!$B$6*P3184+Parametros!$B$7*(1-L3184)*100</f>
        <v>82.82350000000001</v>
      </c>
      <c r="X3184" s="16">
        <f>INDEX('Tasa Referencia'!$B$2:$B$37,MATCH(B3184,'Tasa Referencia'!$A$2:$A$37,0))</f>
        <v>0.1101</v>
      </c>
      <c r="Y3184" s="16">
        <f>INDEX('Catalogo Proveedores'!$N$2:$N$101,MATCH(A3184,'Catalogo Proveedores'!$A$2:$A$101,0))</f>
        <v>1.4600000000000002E-2</v>
      </c>
      <c r="Z3184" s="14">
        <v>2.0400000000000001E-3</v>
      </c>
      <c r="AA3184" s="16">
        <f t="shared" si="247"/>
        <v>0.12674000000000002</v>
      </c>
      <c r="AB3184" s="25">
        <f t="shared" si="248"/>
        <v>9.9936485699954059E-3</v>
      </c>
      <c r="AC3184" s="23">
        <f t="shared" si="249"/>
        <v>-2.1591717402586336E-2</v>
      </c>
    </row>
    <row r="3185" spans="1:29" x14ac:dyDescent="0.3">
      <c r="A3185" s="4" t="s">
        <v>253</v>
      </c>
      <c r="B3185" s="18">
        <v>45383</v>
      </c>
      <c r="C3185" s="4" t="s">
        <v>281</v>
      </c>
      <c r="D3185" s="4">
        <v>4</v>
      </c>
      <c r="E3185" s="15">
        <v>180838.77</v>
      </c>
      <c r="F3185" s="19">
        <v>1.0339</v>
      </c>
      <c r="G3185" s="20">
        <v>0</v>
      </c>
      <c r="H3185" s="4">
        <v>77.3</v>
      </c>
      <c r="I3185" s="4">
        <v>5</v>
      </c>
      <c r="J3185" s="4">
        <v>1</v>
      </c>
      <c r="K3185" s="21">
        <v>0.76729999999999998</v>
      </c>
      <c r="L3185" s="21">
        <v>9.1899999999999996E-2</v>
      </c>
      <c r="M3185" s="4">
        <v>2</v>
      </c>
      <c r="N3185" s="4">
        <v>3</v>
      </c>
      <c r="O3185" s="4">
        <v>160.69999999999999</v>
      </c>
      <c r="P3185" s="4">
        <v>93.3</v>
      </c>
      <c r="Q3185" s="15">
        <v>108630.02</v>
      </c>
      <c r="R3185" s="15">
        <v>8432.7800000000007</v>
      </c>
      <c r="S3185" s="15">
        <v>5344.71</v>
      </c>
      <c r="T3185" s="15">
        <v>181587.35</v>
      </c>
      <c r="U3185" s="22">
        <f t="shared" si="245"/>
        <v>292556.86</v>
      </c>
      <c r="V3185" s="23">
        <f t="shared" si="246"/>
        <v>-0.61110815263287876</v>
      </c>
      <c r="W3185" s="24">
        <f>Parametros!$B$4*H3185+Parametros!$B$5*K3185*100+Parametros!$B$6*P3185+Parametros!$B$7*(1-L3185)*100</f>
        <v>82.355499999999992</v>
      </c>
      <c r="X3185" s="16">
        <f>INDEX('Tasa Referencia'!$B$2:$B$37,MATCH(B3185,'Tasa Referencia'!$A$2:$A$37,0))</f>
        <v>0.10920000000000001</v>
      </c>
      <c r="Y3185" s="16">
        <f>INDEX('Catalogo Proveedores'!$N$2:$N$101,MATCH(A3185,'Catalogo Proveedores'!$A$2:$A$101,0))</f>
        <v>1.4600000000000002E-2</v>
      </c>
      <c r="Z3185" s="14">
        <v>1.74E-3</v>
      </c>
      <c r="AA3185" s="16">
        <f t="shared" si="247"/>
        <v>0.12554000000000001</v>
      </c>
      <c r="AB3185" s="25">
        <f t="shared" si="248"/>
        <v>9.9039662123585614E-3</v>
      </c>
      <c r="AC3185" s="23">
        <f t="shared" si="249"/>
        <v>-0.62101211884523733</v>
      </c>
    </row>
    <row r="3186" spans="1:29" x14ac:dyDescent="0.3">
      <c r="A3186" s="4" t="s">
        <v>253</v>
      </c>
      <c r="B3186" s="18">
        <v>45413</v>
      </c>
      <c r="C3186" s="4" t="s">
        <v>281</v>
      </c>
      <c r="D3186" s="4">
        <v>5</v>
      </c>
      <c r="E3186" s="15">
        <v>188929.64</v>
      </c>
      <c r="F3186" s="19">
        <v>1.0339</v>
      </c>
      <c r="G3186" s="20">
        <v>0</v>
      </c>
      <c r="H3186" s="4">
        <v>73.2</v>
      </c>
      <c r="I3186" s="4">
        <v>4</v>
      </c>
      <c r="J3186" s="4">
        <v>1</v>
      </c>
      <c r="K3186" s="21">
        <v>0.80630000000000002</v>
      </c>
      <c r="L3186" s="21">
        <v>6.8400000000000002E-2</v>
      </c>
      <c r="M3186" s="4">
        <v>0</v>
      </c>
      <c r="N3186" s="4">
        <v>0</v>
      </c>
      <c r="O3186" s="4">
        <v>0</v>
      </c>
      <c r="P3186" s="4">
        <v>93.6</v>
      </c>
      <c r="Q3186" s="15">
        <v>0</v>
      </c>
      <c r="R3186" s="15">
        <v>6558.62</v>
      </c>
      <c r="S3186" s="15">
        <v>4255.1899999999996</v>
      </c>
      <c r="T3186" s="15">
        <v>192002.81</v>
      </c>
      <c r="U3186" s="22">
        <f t="shared" si="245"/>
        <v>191233.07</v>
      </c>
      <c r="V3186" s="23">
        <f t="shared" si="246"/>
        <v>4.0090038265585314E-3</v>
      </c>
      <c r="W3186" s="24">
        <f>Parametros!$B$4*H3186+Parametros!$B$5*K3186*100+Parametros!$B$6*P3186+Parametros!$B$7*(1-L3186)*100</f>
        <v>82.503</v>
      </c>
      <c r="X3186" s="16">
        <f>INDEX('Tasa Referencia'!$B$2:$B$37,MATCH(B3186,'Tasa Referencia'!$A$2:$A$37,0))</f>
        <v>0.1077</v>
      </c>
      <c r="Y3186" s="16">
        <f>INDEX('Catalogo Proveedores'!$N$2:$N$101,MATCH(A3186,'Catalogo Proveedores'!$A$2:$A$101,0))</f>
        <v>1.4600000000000002E-2</v>
      </c>
      <c r="Z3186" s="14">
        <v>-2.47E-3</v>
      </c>
      <c r="AA3186" s="16">
        <f t="shared" si="247"/>
        <v>0.11983000000000001</v>
      </c>
      <c r="AB3186" s="25">
        <f t="shared" si="248"/>
        <v>9.4760232147308443E-3</v>
      </c>
      <c r="AC3186" s="23">
        <f t="shared" si="249"/>
        <v>-5.4670193881723129E-3</v>
      </c>
    </row>
    <row r="3187" spans="1:29" x14ac:dyDescent="0.3">
      <c r="A3187" s="4" t="s">
        <v>253</v>
      </c>
      <c r="B3187" s="18">
        <v>45444</v>
      </c>
      <c r="C3187" s="4" t="s">
        <v>281</v>
      </c>
      <c r="D3187" s="4">
        <v>6</v>
      </c>
      <c r="E3187" s="15">
        <v>171067.13</v>
      </c>
      <c r="F3187" s="19">
        <v>1.0339</v>
      </c>
      <c r="G3187" s="20">
        <v>0</v>
      </c>
      <c r="H3187" s="4">
        <v>75.400000000000006</v>
      </c>
      <c r="I3187" s="4">
        <v>4</v>
      </c>
      <c r="J3187" s="4">
        <v>0</v>
      </c>
      <c r="K3187" s="21">
        <v>0.89319999999999999</v>
      </c>
      <c r="L3187" s="21">
        <v>9.1800000000000007E-2</v>
      </c>
      <c r="M3187" s="4">
        <v>1</v>
      </c>
      <c r="N3187" s="4">
        <v>0</v>
      </c>
      <c r="O3187" s="4">
        <v>0</v>
      </c>
      <c r="P3187" s="4">
        <v>93</v>
      </c>
      <c r="Q3187" s="15">
        <v>8609.34</v>
      </c>
      <c r="R3187" s="15">
        <v>5979.39</v>
      </c>
      <c r="S3187" s="15">
        <v>4708.6499999999996</v>
      </c>
      <c r="T3187" s="15">
        <v>181866.82</v>
      </c>
      <c r="U3187" s="22">
        <f t="shared" si="245"/>
        <v>180947.21000000002</v>
      </c>
      <c r="V3187" s="23">
        <f t="shared" si="246"/>
        <v>5.0565023350602712E-3</v>
      </c>
      <c r="W3187" s="24">
        <f>Parametros!$B$4*H3187+Parametros!$B$5*K3187*100+Parametros!$B$6*P3187+Parametros!$B$7*(1-L3187)*100</f>
        <v>85.409000000000006</v>
      </c>
      <c r="X3187" s="16">
        <f>INDEX('Tasa Referencia'!$B$2:$B$37,MATCH(B3187,'Tasa Referencia'!$A$2:$A$37,0))</f>
        <v>0.1045</v>
      </c>
      <c r="Y3187" s="16">
        <f>INDEX('Catalogo Proveedores'!$N$2:$N$101,MATCH(A3187,'Catalogo Proveedores'!$A$2:$A$101,0))</f>
        <v>1.4600000000000002E-2</v>
      </c>
      <c r="Z3187" s="14">
        <v>5.1999999999999995E-4</v>
      </c>
      <c r="AA3187" s="16">
        <f t="shared" si="247"/>
        <v>0.11962</v>
      </c>
      <c r="AB3187" s="25">
        <f t="shared" si="248"/>
        <v>9.4602464013073817E-3</v>
      </c>
      <c r="AC3187" s="23">
        <f t="shared" si="249"/>
        <v>-4.4037440662471105E-3</v>
      </c>
    </row>
    <row r="3188" spans="1:29" x14ac:dyDescent="0.3">
      <c r="A3188" s="4" t="s">
        <v>253</v>
      </c>
      <c r="B3188" s="18">
        <v>45474</v>
      </c>
      <c r="C3188" s="4" t="s">
        <v>281</v>
      </c>
      <c r="D3188" s="4">
        <v>7</v>
      </c>
      <c r="E3188" s="15">
        <v>173486.98</v>
      </c>
      <c r="F3188" s="19">
        <v>1.0339</v>
      </c>
      <c r="G3188" s="20">
        <v>0</v>
      </c>
      <c r="H3188" s="4">
        <v>73.7</v>
      </c>
      <c r="I3188" s="4">
        <v>4</v>
      </c>
      <c r="J3188" s="4">
        <v>1</v>
      </c>
      <c r="K3188" s="21">
        <v>0.86040000000000005</v>
      </c>
      <c r="L3188" s="21">
        <v>9.4500000000000001E-2</v>
      </c>
      <c r="M3188" s="4">
        <v>0</v>
      </c>
      <c r="N3188" s="4">
        <v>0</v>
      </c>
      <c r="O3188" s="4">
        <v>0</v>
      </c>
      <c r="P3188" s="4">
        <v>92.7</v>
      </c>
      <c r="Q3188" s="15">
        <v>0</v>
      </c>
      <c r="R3188" s="15">
        <v>8523.99</v>
      </c>
      <c r="S3188" s="15">
        <v>5262.94</v>
      </c>
      <c r="T3188" s="15">
        <v>183896.89</v>
      </c>
      <c r="U3188" s="22">
        <f t="shared" si="245"/>
        <v>176748.03</v>
      </c>
      <c r="V3188" s="23">
        <f t="shared" si="246"/>
        <v>3.8874284388387505E-2</v>
      </c>
      <c r="W3188" s="24">
        <f>Parametros!$B$4*H3188+Parametros!$B$5*K3188*100+Parametros!$B$6*P3188+Parametros!$B$7*(1-L3188)*100</f>
        <v>83.729500000000002</v>
      </c>
      <c r="X3188" s="16">
        <f>INDEX('Tasa Referencia'!$B$2:$B$37,MATCH(B3188,'Tasa Referencia'!$A$2:$A$37,0))</f>
        <v>0.1027</v>
      </c>
      <c r="Y3188" s="16">
        <f>INDEX('Catalogo Proveedores'!$N$2:$N$101,MATCH(A3188,'Catalogo Proveedores'!$A$2:$A$101,0))</f>
        <v>1.4600000000000002E-2</v>
      </c>
      <c r="Z3188" s="14">
        <v>-1.9599999999999999E-3</v>
      </c>
      <c r="AA3188" s="16">
        <f t="shared" si="247"/>
        <v>0.11534</v>
      </c>
      <c r="AB3188" s="25">
        <f t="shared" si="248"/>
        <v>9.1381074725480627E-3</v>
      </c>
      <c r="AC3188" s="23">
        <f t="shared" si="249"/>
        <v>2.9736176915839442E-2</v>
      </c>
    </row>
    <row r="3189" spans="1:29" x14ac:dyDescent="0.3">
      <c r="A3189" s="4" t="s">
        <v>253</v>
      </c>
      <c r="B3189" s="18">
        <v>45505</v>
      </c>
      <c r="C3189" s="4" t="s">
        <v>281</v>
      </c>
      <c r="D3189" s="4">
        <v>8</v>
      </c>
      <c r="E3189" s="15">
        <v>189676.72</v>
      </c>
      <c r="F3189" s="19">
        <v>1.0339</v>
      </c>
      <c r="G3189" s="20">
        <v>0</v>
      </c>
      <c r="H3189" s="4">
        <v>74.400000000000006</v>
      </c>
      <c r="I3189" s="4">
        <v>4</v>
      </c>
      <c r="J3189" s="4">
        <v>0</v>
      </c>
      <c r="K3189" s="21">
        <v>0.87780000000000002</v>
      </c>
      <c r="L3189" s="21">
        <v>7.1999999999999995E-2</v>
      </c>
      <c r="M3189" s="4">
        <v>1</v>
      </c>
      <c r="N3189" s="4">
        <v>0</v>
      </c>
      <c r="O3189" s="4">
        <v>0</v>
      </c>
      <c r="P3189" s="4">
        <v>92.7</v>
      </c>
      <c r="Q3189" s="15">
        <v>853.08</v>
      </c>
      <c r="R3189" s="15">
        <v>6146.02</v>
      </c>
      <c r="S3189" s="15">
        <v>4096.83</v>
      </c>
      <c r="T3189" s="15">
        <v>197263.05</v>
      </c>
      <c r="U3189" s="22">
        <f t="shared" si="245"/>
        <v>192578.99</v>
      </c>
      <c r="V3189" s="23">
        <f t="shared" si="246"/>
        <v>2.3745247779551202E-2</v>
      </c>
      <c r="W3189" s="24">
        <f>Parametros!$B$4*H3189+Parametros!$B$5*K3189*100+Parametros!$B$6*P3189+Parametros!$B$7*(1-L3189)*100</f>
        <v>84.834000000000003</v>
      </c>
      <c r="X3189" s="16">
        <f>INDEX('Tasa Referencia'!$B$2:$B$37,MATCH(B3189,'Tasa Referencia'!$A$2:$A$37,0))</f>
        <v>0.1017</v>
      </c>
      <c r="Y3189" s="16">
        <f>INDEX('Catalogo Proveedores'!$N$2:$N$101,MATCH(A3189,'Catalogo Proveedores'!$A$2:$A$101,0))</f>
        <v>1.4600000000000002E-2</v>
      </c>
      <c r="Z3189" s="14">
        <v>-3.8400000000000001E-3</v>
      </c>
      <c r="AA3189" s="16">
        <f t="shared" si="247"/>
        <v>0.11246</v>
      </c>
      <c r="AB3189" s="25">
        <f t="shared" si="248"/>
        <v>8.9207026864930317E-3</v>
      </c>
      <c r="AC3189" s="23">
        <f t="shared" si="249"/>
        <v>1.482454509305817E-2</v>
      </c>
    </row>
    <row r="3190" spans="1:29" x14ac:dyDescent="0.3">
      <c r="A3190" s="4" t="s">
        <v>253</v>
      </c>
      <c r="B3190" s="18">
        <v>45536</v>
      </c>
      <c r="C3190" s="4" t="s">
        <v>281</v>
      </c>
      <c r="D3190" s="4">
        <v>9</v>
      </c>
      <c r="E3190" s="15">
        <v>178579.9</v>
      </c>
      <c r="F3190" s="19">
        <v>1.0719000000000001</v>
      </c>
      <c r="G3190" s="20">
        <v>3.6700000000000003E-2</v>
      </c>
      <c r="H3190" s="4">
        <v>76.2</v>
      </c>
      <c r="I3190" s="4">
        <v>4</v>
      </c>
      <c r="J3190" s="4">
        <v>1</v>
      </c>
      <c r="K3190" s="21">
        <v>0.85960000000000003</v>
      </c>
      <c r="L3190" s="21">
        <v>5.2900000000000003E-2</v>
      </c>
      <c r="M3190" s="4">
        <v>0</v>
      </c>
      <c r="N3190" s="4">
        <v>0</v>
      </c>
      <c r="O3190" s="4">
        <v>0</v>
      </c>
      <c r="P3190" s="4">
        <v>91.9</v>
      </c>
      <c r="Q3190" s="15">
        <v>0</v>
      </c>
      <c r="R3190" s="15">
        <v>4313.92</v>
      </c>
      <c r="S3190" s="15">
        <v>3191.8</v>
      </c>
      <c r="T3190" s="15">
        <v>190354.32</v>
      </c>
      <c r="U3190" s="22">
        <f t="shared" si="245"/>
        <v>179702.02000000002</v>
      </c>
      <c r="V3190" s="23">
        <f t="shared" si="246"/>
        <v>5.5960379570056451E-2</v>
      </c>
      <c r="W3190" s="24">
        <f>Parametros!$B$4*H3190+Parametros!$B$5*K3190*100+Parametros!$B$6*P3190+Parametros!$B$7*(1-L3190)*100</f>
        <v>85.044499999999999</v>
      </c>
      <c r="X3190" s="16">
        <f>INDEX('Tasa Referencia'!$B$2:$B$37,MATCH(B3190,'Tasa Referencia'!$A$2:$A$37,0))</f>
        <v>9.7900000000000001E-2</v>
      </c>
      <c r="Y3190" s="16">
        <f>INDEX('Catalogo Proveedores'!$N$2:$N$101,MATCH(A3190,'Catalogo Proveedores'!$A$2:$A$101,0))</f>
        <v>1.4600000000000002E-2</v>
      </c>
      <c r="Z3190" s="14">
        <v>-3.82E-3</v>
      </c>
      <c r="AA3190" s="16">
        <f t="shared" si="247"/>
        <v>0.10868</v>
      </c>
      <c r="AB3190" s="25">
        <f t="shared" si="248"/>
        <v>8.6345746073834828E-3</v>
      </c>
      <c r="AC3190" s="23">
        <f t="shared" si="249"/>
        <v>4.7325804962672968E-2</v>
      </c>
    </row>
    <row r="3191" spans="1:29" x14ac:dyDescent="0.3">
      <c r="A3191" s="4" t="s">
        <v>253</v>
      </c>
      <c r="B3191" s="18">
        <v>45566</v>
      </c>
      <c r="C3191" s="4" t="s">
        <v>281</v>
      </c>
      <c r="D3191" s="4">
        <v>10</v>
      </c>
      <c r="E3191" s="15">
        <v>161055.10999999999</v>
      </c>
      <c r="F3191" s="19">
        <v>1.0719000000000001</v>
      </c>
      <c r="G3191" s="20">
        <v>0</v>
      </c>
      <c r="H3191" s="4">
        <v>74.900000000000006</v>
      </c>
      <c r="I3191" s="4">
        <v>4</v>
      </c>
      <c r="J3191" s="4">
        <v>1</v>
      </c>
      <c r="K3191" s="21">
        <v>0.86729999999999996</v>
      </c>
      <c r="L3191" s="21">
        <v>5.3600000000000002E-2</v>
      </c>
      <c r="M3191" s="4">
        <v>1</v>
      </c>
      <c r="N3191" s="4">
        <v>0</v>
      </c>
      <c r="O3191" s="4">
        <v>0</v>
      </c>
      <c r="P3191" s="4">
        <v>89.2</v>
      </c>
      <c r="Q3191" s="15">
        <v>4424.7700000000004</v>
      </c>
      <c r="R3191" s="15">
        <v>3793.32</v>
      </c>
      <c r="S3191" s="15">
        <v>2910.2</v>
      </c>
      <c r="T3191" s="15">
        <v>174352.6</v>
      </c>
      <c r="U3191" s="22">
        <f t="shared" si="245"/>
        <v>166362.99999999997</v>
      </c>
      <c r="V3191" s="23">
        <f t="shared" si="246"/>
        <v>4.5824381167817597E-2</v>
      </c>
      <c r="W3191" s="24">
        <f>Parametros!$B$4*H3191+Parametros!$B$5*K3191*100+Parametros!$B$6*P3191+Parametros!$B$7*(1-L3191)*100</f>
        <v>84.27</v>
      </c>
      <c r="X3191" s="16">
        <f>INDEX('Tasa Referencia'!$B$2:$B$37,MATCH(B3191,'Tasa Referencia'!$A$2:$A$37,0))</f>
        <v>9.5200000000000007E-2</v>
      </c>
      <c r="Y3191" s="16">
        <f>INDEX('Catalogo Proveedores'!$N$2:$N$101,MATCH(A3191,'Catalogo Proveedores'!$A$2:$A$101,0))</f>
        <v>1.4600000000000002E-2</v>
      </c>
      <c r="Z3191" s="14">
        <v>1.14E-3</v>
      </c>
      <c r="AA3191" s="16">
        <f t="shared" si="247"/>
        <v>0.11094000000000001</v>
      </c>
      <c r="AB3191" s="25">
        <f t="shared" si="248"/>
        <v>8.8057531839520475E-3</v>
      </c>
      <c r="AC3191" s="23">
        <f t="shared" si="249"/>
        <v>3.701862798386555E-2</v>
      </c>
    </row>
    <row r="3192" spans="1:29" x14ac:dyDescent="0.3">
      <c r="A3192" s="4" t="s">
        <v>253</v>
      </c>
      <c r="B3192" s="18">
        <v>45597</v>
      </c>
      <c r="C3192" s="4" t="s">
        <v>281</v>
      </c>
      <c r="D3192" s="4">
        <v>11</v>
      </c>
      <c r="E3192" s="15">
        <v>166125.59</v>
      </c>
      <c r="F3192" s="19">
        <v>1.0719000000000001</v>
      </c>
      <c r="G3192" s="20">
        <v>0</v>
      </c>
      <c r="H3192" s="4">
        <v>76.900000000000006</v>
      </c>
      <c r="I3192" s="4">
        <v>4</v>
      </c>
      <c r="J3192" s="4">
        <v>0</v>
      </c>
      <c r="K3192" s="21">
        <v>0.88970000000000005</v>
      </c>
      <c r="L3192" s="21">
        <v>0.13039999999999999</v>
      </c>
      <c r="M3192" s="4">
        <v>1</v>
      </c>
      <c r="N3192" s="4">
        <v>0</v>
      </c>
      <c r="O3192" s="4">
        <v>0</v>
      </c>
      <c r="P3192" s="4">
        <v>100</v>
      </c>
      <c r="Q3192" s="15">
        <v>1223.83</v>
      </c>
      <c r="R3192" s="15">
        <v>13740.93</v>
      </c>
      <c r="S3192" s="15">
        <v>6497.91</v>
      </c>
      <c r="T3192" s="15">
        <v>178758.07</v>
      </c>
      <c r="U3192" s="22">
        <f t="shared" si="245"/>
        <v>174592.43999999997</v>
      </c>
      <c r="V3192" s="23">
        <f t="shared" si="246"/>
        <v>2.3303171711352856E-2</v>
      </c>
      <c r="W3192" s="24">
        <f>Parametros!$B$4*H3192+Parametros!$B$5*K3192*100+Parametros!$B$6*P3192+Parametros!$B$7*(1-L3192)*100</f>
        <v>86.649999999999991</v>
      </c>
      <c r="X3192" s="16">
        <f>INDEX('Tasa Referencia'!$B$2:$B$37,MATCH(B3192,'Tasa Referencia'!$A$2:$A$37,0))</f>
        <v>9.5600000000000004E-2</v>
      </c>
      <c r="Y3192" s="16">
        <f>INDEX('Catalogo Proveedores'!$N$2:$N$101,MATCH(A3192,'Catalogo Proveedores'!$A$2:$A$101,0))</f>
        <v>1.4600000000000002E-2</v>
      </c>
      <c r="Z3192" s="14">
        <v>2.2300000000000002E-3</v>
      </c>
      <c r="AA3192" s="16">
        <f t="shared" si="247"/>
        <v>0.11243</v>
      </c>
      <c r="AB3192" s="25">
        <f t="shared" si="248"/>
        <v>8.9184353394127225E-3</v>
      </c>
      <c r="AC3192" s="23">
        <f t="shared" si="249"/>
        <v>1.4384736371940134E-2</v>
      </c>
    </row>
    <row r="3193" spans="1:29" x14ac:dyDescent="0.3">
      <c r="A3193" s="4" t="s">
        <v>253</v>
      </c>
      <c r="B3193" s="18">
        <v>45627</v>
      </c>
      <c r="C3193" s="4" t="s">
        <v>281</v>
      </c>
      <c r="D3193" s="4">
        <v>12</v>
      </c>
      <c r="E3193" s="15">
        <v>157608.56</v>
      </c>
      <c r="F3193" s="19">
        <v>1.0719000000000001</v>
      </c>
      <c r="G3193" s="20">
        <v>0</v>
      </c>
      <c r="H3193" s="4">
        <v>75.3</v>
      </c>
      <c r="I3193" s="4">
        <v>4</v>
      </c>
      <c r="J3193" s="4">
        <v>0</v>
      </c>
      <c r="K3193" s="21">
        <v>0.90310000000000001</v>
      </c>
      <c r="L3193" s="21">
        <v>9.5500000000000002E-2</v>
      </c>
      <c r="M3193" s="4">
        <v>0</v>
      </c>
      <c r="N3193" s="4">
        <v>0</v>
      </c>
      <c r="O3193" s="4">
        <v>0</v>
      </c>
      <c r="P3193" s="4">
        <v>97.4</v>
      </c>
      <c r="Q3193" s="15">
        <v>0</v>
      </c>
      <c r="R3193" s="15">
        <v>4568.68</v>
      </c>
      <c r="S3193" s="15">
        <v>4514.42</v>
      </c>
      <c r="T3193" s="15">
        <v>166854.96</v>
      </c>
      <c r="U3193" s="22">
        <f t="shared" si="245"/>
        <v>157662.81999999998</v>
      </c>
      <c r="V3193" s="23">
        <f t="shared" si="246"/>
        <v>5.5090600842791937E-2</v>
      </c>
      <c r="W3193" s="24">
        <f>Parametros!$B$4*H3193+Parametros!$B$5*K3193*100+Parametros!$B$6*P3193+Parametros!$B$7*(1-L3193)*100</f>
        <v>86.495499999999993</v>
      </c>
      <c r="X3193" s="16">
        <f>INDEX('Tasa Referencia'!$B$2:$B$37,MATCH(B3193,'Tasa Referencia'!$A$2:$A$37,0))</f>
        <v>9.2399999999999996E-2</v>
      </c>
      <c r="Y3193" s="16">
        <f>INDEX('Catalogo Proveedores'!$N$2:$N$101,MATCH(A3193,'Catalogo Proveedores'!$A$2:$A$101,0))</f>
        <v>1.4600000000000002E-2</v>
      </c>
      <c r="Z3193" s="14">
        <v>4.3200000000000001E-3</v>
      </c>
      <c r="AA3193" s="16">
        <f t="shared" si="247"/>
        <v>0.11132</v>
      </c>
      <c r="AB3193" s="25">
        <f t="shared" si="248"/>
        <v>8.8345040691311105E-3</v>
      </c>
      <c r="AC3193" s="23">
        <f t="shared" si="249"/>
        <v>4.6256096773660826E-2</v>
      </c>
    </row>
    <row r="3194" spans="1:29" x14ac:dyDescent="0.3">
      <c r="A3194" s="4" t="s">
        <v>253</v>
      </c>
      <c r="B3194" s="18">
        <v>45658</v>
      </c>
      <c r="C3194" s="4" t="s">
        <v>282</v>
      </c>
      <c r="D3194" s="4">
        <v>1</v>
      </c>
      <c r="E3194" s="15">
        <v>195759.41</v>
      </c>
      <c r="F3194" s="19">
        <v>1.1214</v>
      </c>
      <c r="G3194" s="20">
        <v>4.6199999999999998E-2</v>
      </c>
      <c r="H3194" s="4">
        <v>79.099999999999994</v>
      </c>
      <c r="I3194" s="4">
        <v>5</v>
      </c>
      <c r="J3194" s="4">
        <v>1</v>
      </c>
      <c r="K3194" s="21">
        <v>0.80089999999999995</v>
      </c>
      <c r="L3194" s="21">
        <v>4.5600000000000002E-2</v>
      </c>
      <c r="M3194" s="4">
        <v>0</v>
      </c>
      <c r="N3194" s="4">
        <v>0</v>
      </c>
      <c r="O3194" s="4">
        <v>0</v>
      </c>
      <c r="P3194" s="4">
        <v>93.4</v>
      </c>
      <c r="Q3194" s="15">
        <v>0</v>
      </c>
      <c r="R3194" s="15">
        <v>3167.37</v>
      </c>
      <c r="S3194" s="15">
        <v>3068.22</v>
      </c>
      <c r="T3194" s="15">
        <v>201411.82</v>
      </c>
      <c r="U3194" s="22">
        <f t="shared" si="245"/>
        <v>195858.56</v>
      </c>
      <c r="V3194" s="23">
        <f t="shared" si="246"/>
        <v>2.7571668832544232E-2</v>
      </c>
      <c r="W3194" s="24">
        <f>Parametros!$B$4*H3194+Parametros!$B$5*K3194*100+Parametros!$B$6*P3194+Parametros!$B$7*(1-L3194)*100</f>
        <v>84.707999999999998</v>
      </c>
      <c r="X3194" s="16">
        <f>INDEX('Tasa Referencia'!$B$2:$B$37,MATCH(B3194,'Tasa Referencia'!$A$2:$A$37,0))</f>
        <v>8.8900000000000007E-2</v>
      </c>
      <c r="Y3194" s="16">
        <f>INDEX('Catalogo Proveedores'!$N$2:$N$101,MATCH(A3194,'Catalogo Proveedores'!$A$2:$A$101,0))</f>
        <v>1.4600000000000002E-2</v>
      </c>
      <c r="Z3194" s="14">
        <v>8.2199999999999999E-3</v>
      </c>
      <c r="AA3194" s="16">
        <f t="shared" si="247"/>
        <v>0.11172000000000001</v>
      </c>
      <c r="AB3194" s="25">
        <f t="shared" si="248"/>
        <v>8.8647584247900646E-3</v>
      </c>
      <c r="AC3194" s="23">
        <f t="shared" si="249"/>
        <v>1.8706910407754167E-2</v>
      </c>
    </row>
    <row r="3195" spans="1:29" x14ac:dyDescent="0.3">
      <c r="A3195" s="4" t="s">
        <v>253</v>
      </c>
      <c r="B3195" s="18">
        <v>45689</v>
      </c>
      <c r="C3195" s="4" t="s">
        <v>282</v>
      </c>
      <c r="D3195" s="4">
        <v>2</v>
      </c>
      <c r="E3195" s="15">
        <v>194003.48</v>
      </c>
      <c r="F3195" s="19">
        <v>1.1214</v>
      </c>
      <c r="G3195" s="20">
        <v>0</v>
      </c>
      <c r="H3195" s="4">
        <v>81.599999999999994</v>
      </c>
      <c r="I3195" s="4">
        <v>4</v>
      </c>
      <c r="J3195" s="4">
        <v>1</v>
      </c>
      <c r="K3195" s="21">
        <v>0.82220000000000004</v>
      </c>
      <c r="L3195" s="21">
        <v>5.3800000000000001E-2</v>
      </c>
      <c r="M3195" s="4">
        <v>1</v>
      </c>
      <c r="N3195" s="4">
        <v>0</v>
      </c>
      <c r="O3195" s="4">
        <v>0</v>
      </c>
      <c r="P3195" s="4">
        <v>93.7</v>
      </c>
      <c r="Q3195" s="15">
        <v>830.1</v>
      </c>
      <c r="R3195" s="15">
        <v>5364.18</v>
      </c>
      <c r="S3195" s="15">
        <v>3519.44</v>
      </c>
      <c r="T3195" s="15">
        <v>214035.84</v>
      </c>
      <c r="U3195" s="22">
        <f t="shared" si="245"/>
        <v>196678.32</v>
      </c>
      <c r="V3195" s="23">
        <f t="shared" si="246"/>
        <v>8.1096324802425568E-2</v>
      </c>
      <c r="W3195" s="24">
        <f>Parametros!$B$4*H3195+Parametros!$B$5*K3195*100+Parametros!$B$6*P3195+Parametros!$B$7*(1-L3195)*100</f>
        <v>86.159000000000006</v>
      </c>
      <c r="X3195" s="16">
        <f>INDEX('Tasa Referencia'!$B$2:$B$37,MATCH(B3195,'Tasa Referencia'!$A$2:$A$37,0))</f>
        <v>8.8300000000000003E-2</v>
      </c>
      <c r="Y3195" s="16">
        <f>INDEX('Catalogo Proveedores'!$N$2:$N$101,MATCH(A3195,'Catalogo Proveedores'!$A$2:$A$101,0))</f>
        <v>1.4600000000000002E-2</v>
      </c>
      <c r="Z3195" s="14">
        <v>6.4400000000000004E-3</v>
      </c>
      <c r="AA3195" s="16">
        <f t="shared" si="247"/>
        <v>0.10934000000000001</v>
      </c>
      <c r="AB3195" s="25">
        <f t="shared" si="248"/>
        <v>8.6845978523215628E-3</v>
      </c>
      <c r="AC3195" s="23">
        <f t="shared" si="249"/>
        <v>7.2411726950104005E-2</v>
      </c>
    </row>
    <row r="3196" spans="1:29" x14ac:dyDescent="0.3">
      <c r="A3196" s="4" t="s">
        <v>253</v>
      </c>
      <c r="B3196" s="18">
        <v>45717</v>
      </c>
      <c r="C3196" s="4" t="s">
        <v>282</v>
      </c>
      <c r="D3196" s="4">
        <v>3</v>
      </c>
      <c r="E3196" s="15">
        <v>194366.39</v>
      </c>
      <c r="F3196" s="19">
        <v>1.1214</v>
      </c>
      <c r="G3196" s="20">
        <v>0</v>
      </c>
      <c r="H3196" s="4">
        <v>84.7</v>
      </c>
      <c r="I3196" s="4">
        <v>4</v>
      </c>
      <c r="J3196" s="4">
        <v>1</v>
      </c>
      <c r="K3196" s="21">
        <v>0.75839999999999996</v>
      </c>
      <c r="L3196" s="21">
        <v>5.8000000000000003E-2</v>
      </c>
      <c r="M3196" s="4">
        <v>1</v>
      </c>
      <c r="N3196" s="4">
        <v>1</v>
      </c>
      <c r="O3196" s="4">
        <v>8.6999999999999993</v>
      </c>
      <c r="P3196" s="4">
        <v>93.7</v>
      </c>
      <c r="Q3196" s="15">
        <v>8101.14</v>
      </c>
      <c r="R3196" s="15">
        <v>5600.29</v>
      </c>
      <c r="S3196" s="15">
        <v>3773.49</v>
      </c>
      <c r="T3196" s="15">
        <v>202620.96</v>
      </c>
      <c r="U3196" s="22">
        <f t="shared" si="245"/>
        <v>204294.33000000005</v>
      </c>
      <c r="V3196" s="23">
        <f t="shared" si="246"/>
        <v>-8.2586224051058379E-3</v>
      </c>
      <c r="W3196" s="24">
        <f>Parametros!$B$4*H3196+Parametros!$B$5*K3196*100+Parametros!$B$6*P3196+Parametros!$B$7*(1-L3196)*100</f>
        <v>85.266999999999996</v>
      </c>
      <c r="X3196" s="16">
        <f>INDEX('Tasa Referencia'!$B$2:$B$37,MATCH(B3196,'Tasa Referencia'!$A$2:$A$37,0))</f>
        <v>8.6800000000000002E-2</v>
      </c>
      <c r="Y3196" s="16">
        <f>INDEX('Catalogo Proveedores'!$N$2:$N$101,MATCH(A3196,'Catalogo Proveedores'!$A$2:$A$101,0))</f>
        <v>1.4600000000000002E-2</v>
      </c>
      <c r="Z3196" s="14">
        <v>5.5100000000000001E-3</v>
      </c>
      <c r="AA3196" s="16">
        <f t="shared" si="247"/>
        <v>0.10691000000000001</v>
      </c>
      <c r="AB3196" s="25">
        <f t="shared" si="248"/>
        <v>8.5002864697476532E-3</v>
      </c>
      <c r="AC3196" s="23">
        <f t="shared" si="249"/>
        <v>-1.6758908874853491E-2</v>
      </c>
    </row>
    <row r="3197" spans="1:29" x14ac:dyDescent="0.3">
      <c r="A3197" s="4" t="s">
        <v>253</v>
      </c>
      <c r="B3197" s="18">
        <v>45748</v>
      </c>
      <c r="C3197" s="4" t="s">
        <v>282</v>
      </c>
      <c r="D3197" s="4">
        <v>4</v>
      </c>
      <c r="E3197" s="15">
        <v>199679.19</v>
      </c>
      <c r="F3197" s="19">
        <v>1.1214</v>
      </c>
      <c r="G3197" s="20">
        <v>0</v>
      </c>
      <c r="H3197" s="4">
        <v>87.2</v>
      </c>
      <c r="I3197" s="4">
        <v>4</v>
      </c>
      <c r="J3197" s="4">
        <v>1</v>
      </c>
      <c r="K3197" s="21">
        <v>0.87160000000000004</v>
      </c>
      <c r="L3197" s="21">
        <v>7.3599999999999999E-2</v>
      </c>
      <c r="M3197" s="4">
        <v>4</v>
      </c>
      <c r="N3197" s="4">
        <v>0</v>
      </c>
      <c r="O3197" s="4">
        <v>0</v>
      </c>
      <c r="P3197" s="4">
        <v>95.5</v>
      </c>
      <c r="Q3197" s="15">
        <v>4096.83</v>
      </c>
      <c r="R3197" s="15">
        <v>6784.88</v>
      </c>
      <c r="S3197" s="15">
        <v>4806.0600000000004</v>
      </c>
      <c r="T3197" s="15">
        <v>219726.07</v>
      </c>
      <c r="U3197" s="22">
        <f t="shared" si="245"/>
        <v>205754.84</v>
      </c>
      <c r="V3197" s="23">
        <f t="shared" si="246"/>
        <v>6.3584762609188841E-2</v>
      </c>
      <c r="W3197" s="24">
        <f>Parametros!$B$4*H3197+Parametros!$B$5*K3197*100+Parametros!$B$6*P3197+Parametros!$B$7*(1-L3197)*100</f>
        <v>89.664000000000001</v>
      </c>
      <c r="X3197" s="16">
        <f>INDEX('Tasa Referencia'!$B$2:$B$37,MATCH(B3197,'Tasa Referencia'!$A$2:$A$37,0))</f>
        <v>8.4000000000000005E-2</v>
      </c>
      <c r="Y3197" s="16">
        <f>INDEX('Catalogo Proveedores'!$N$2:$N$101,MATCH(A3197,'Catalogo Proveedores'!$A$2:$A$101,0))</f>
        <v>1.4600000000000002E-2</v>
      </c>
      <c r="Z3197" s="14">
        <v>1.81E-3</v>
      </c>
      <c r="AA3197" s="16">
        <f t="shared" si="247"/>
        <v>0.10041000000000001</v>
      </c>
      <c r="AB3197" s="25">
        <f t="shared" si="248"/>
        <v>8.0054433693730331E-3</v>
      </c>
      <c r="AC3197" s="23">
        <f t="shared" si="249"/>
        <v>5.5579319239815808E-2</v>
      </c>
    </row>
    <row r="3198" spans="1:29" x14ac:dyDescent="0.3">
      <c r="A3198" s="4" t="s">
        <v>253</v>
      </c>
      <c r="B3198" s="18">
        <v>45778</v>
      </c>
      <c r="C3198" s="4" t="s">
        <v>282</v>
      </c>
      <c r="D3198" s="4">
        <v>5</v>
      </c>
      <c r="E3198" s="15">
        <v>222331.09</v>
      </c>
      <c r="F3198" s="19">
        <v>1.1214</v>
      </c>
      <c r="G3198" s="20">
        <v>0</v>
      </c>
      <c r="H3198" s="4">
        <v>86.8</v>
      </c>
      <c r="I3198" s="4">
        <v>4</v>
      </c>
      <c r="J3198" s="4">
        <v>1</v>
      </c>
      <c r="K3198" s="21">
        <v>0.83520000000000005</v>
      </c>
      <c r="L3198" s="21">
        <v>7.7700000000000005E-2</v>
      </c>
      <c r="M3198" s="4">
        <v>1</v>
      </c>
      <c r="N3198" s="4">
        <v>1</v>
      </c>
      <c r="O3198" s="4">
        <v>7.1</v>
      </c>
      <c r="P3198" s="4">
        <v>89.2</v>
      </c>
      <c r="Q3198" s="15">
        <v>12045.99</v>
      </c>
      <c r="R3198" s="15">
        <v>7918.7</v>
      </c>
      <c r="S3198" s="15">
        <v>5626.09</v>
      </c>
      <c r="T3198" s="15">
        <v>238295.82</v>
      </c>
      <c r="U3198" s="22">
        <f t="shared" si="245"/>
        <v>236669.69</v>
      </c>
      <c r="V3198" s="23">
        <f t="shared" si="246"/>
        <v>6.8239971645327416E-3</v>
      </c>
      <c r="W3198" s="24">
        <f>Parametros!$B$4*H3198+Parametros!$B$5*K3198*100+Parametros!$B$6*P3198+Parametros!$B$7*(1-L3198)*100</f>
        <v>87.110500000000002</v>
      </c>
      <c r="X3198" s="16">
        <f>INDEX('Tasa Referencia'!$B$2:$B$37,MATCH(B3198,'Tasa Referencia'!$A$2:$A$37,0))</f>
        <v>8.1699999999999995E-2</v>
      </c>
      <c r="Y3198" s="16">
        <f>INDEX('Catalogo Proveedores'!$N$2:$N$101,MATCH(A3198,'Catalogo Proveedores'!$A$2:$A$101,0))</f>
        <v>1.4600000000000002E-2</v>
      </c>
      <c r="Z3198" s="14">
        <v>4.3499999999999997E-3</v>
      </c>
      <c r="AA3198" s="16">
        <f t="shared" si="247"/>
        <v>0.10064999999999999</v>
      </c>
      <c r="AB3198" s="25">
        <f t="shared" si="248"/>
        <v>8.0237620813881083E-3</v>
      </c>
      <c r="AC3198" s="23">
        <f t="shared" si="249"/>
        <v>-1.1997649168553667E-3</v>
      </c>
    </row>
    <row r="3199" spans="1:29" x14ac:dyDescent="0.3">
      <c r="A3199" s="4" t="s">
        <v>253</v>
      </c>
      <c r="B3199" s="18">
        <v>45809</v>
      </c>
      <c r="C3199" s="4" t="s">
        <v>282</v>
      </c>
      <c r="D3199" s="4">
        <v>6</v>
      </c>
      <c r="E3199" s="15">
        <v>224274.59</v>
      </c>
      <c r="F3199" s="19">
        <v>1.1214</v>
      </c>
      <c r="G3199" s="20">
        <v>0</v>
      </c>
      <c r="H3199" s="4">
        <v>89.3</v>
      </c>
      <c r="I3199" s="4">
        <v>4</v>
      </c>
      <c r="J3199" s="4">
        <v>1</v>
      </c>
      <c r="K3199" s="21">
        <v>0.80859999999999999</v>
      </c>
      <c r="L3199" s="21">
        <v>3.44E-2</v>
      </c>
      <c r="M3199" s="4">
        <v>3</v>
      </c>
      <c r="N3199" s="4">
        <v>0</v>
      </c>
      <c r="O3199" s="4">
        <v>0</v>
      </c>
      <c r="P3199" s="4">
        <v>93.3</v>
      </c>
      <c r="Q3199" s="15">
        <v>5161.97</v>
      </c>
      <c r="R3199" s="15">
        <v>2450.14</v>
      </c>
      <c r="S3199" s="15">
        <v>2760.03</v>
      </c>
      <c r="T3199" s="15">
        <v>239403.9</v>
      </c>
      <c r="U3199" s="22">
        <f t="shared" si="245"/>
        <v>229126.67</v>
      </c>
      <c r="V3199" s="23">
        <f t="shared" si="246"/>
        <v>4.2928415117715217E-2</v>
      </c>
      <c r="W3199" s="24">
        <f>Parametros!$B$4*H3199+Parametros!$B$5*K3199*100+Parametros!$B$6*P3199+Parametros!$B$7*(1-L3199)*100</f>
        <v>88.656999999999982</v>
      </c>
      <c r="X3199" s="16">
        <f>INDEX('Tasa Referencia'!$B$2:$B$37,MATCH(B3199,'Tasa Referencia'!$A$2:$A$37,0))</f>
        <v>8.1600000000000006E-2</v>
      </c>
      <c r="Y3199" s="16">
        <f>INDEX('Catalogo Proveedores'!$N$2:$N$101,MATCH(A3199,'Catalogo Proveedores'!$A$2:$A$101,0))</f>
        <v>1.4600000000000002E-2</v>
      </c>
      <c r="Z3199" s="14">
        <v>2.5400000000000002E-3</v>
      </c>
      <c r="AA3199" s="16">
        <f t="shared" si="247"/>
        <v>9.8740000000000008E-2</v>
      </c>
      <c r="AB3199" s="25">
        <f t="shared" si="248"/>
        <v>7.8778741652523188E-3</v>
      </c>
      <c r="AC3199" s="23">
        <f t="shared" si="249"/>
        <v>3.5050540952462898E-2</v>
      </c>
    </row>
    <row r="3200" spans="1:29" x14ac:dyDescent="0.3">
      <c r="A3200" s="4" t="s">
        <v>253</v>
      </c>
      <c r="B3200" s="18">
        <v>45839</v>
      </c>
      <c r="C3200" s="4" t="s">
        <v>282</v>
      </c>
      <c r="D3200" s="4">
        <v>7</v>
      </c>
      <c r="E3200" s="15">
        <v>218327.17</v>
      </c>
      <c r="F3200" s="19">
        <v>1.1214</v>
      </c>
      <c r="G3200" s="20">
        <v>0</v>
      </c>
      <c r="H3200" s="4">
        <v>88.4</v>
      </c>
      <c r="I3200" s="4">
        <v>4</v>
      </c>
      <c r="J3200" s="4">
        <v>1</v>
      </c>
      <c r="K3200" s="21">
        <v>0.84660000000000002</v>
      </c>
      <c r="L3200" s="21">
        <v>6.7199999999999996E-2</v>
      </c>
      <c r="M3200" s="4">
        <v>1</v>
      </c>
      <c r="N3200" s="4">
        <v>0</v>
      </c>
      <c r="O3200" s="4">
        <v>0</v>
      </c>
      <c r="P3200" s="4">
        <v>91.9</v>
      </c>
      <c r="Q3200" s="15">
        <v>1922.06</v>
      </c>
      <c r="R3200" s="15">
        <v>6665.9</v>
      </c>
      <c r="S3200" s="15">
        <v>4840.3500000000004</v>
      </c>
      <c r="T3200" s="15">
        <v>231693.74</v>
      </c>
      <c r="U3200" s="22">
        <f t="shared" si="245"/>
        <v>222074.78</v>
      </c>
      <c r="V3200" s="23">
        <f t="shared" si="246"/>
        <v>4.1515838969149503E-2</v>
      </c>
      <c r="W3200" s="24">
        <f>Parametros!$B$4*H3200+Parametros!$B$5*K3200*100+Parametros!$B$6*P3200+Parametros!$B$7*(1-L3200)*100</f>
        <v>88.710000000000008</v>
      </c>
      <c r="X3200" s="16">
        <f>INDEX('Tasa Referencia'!$B$2:$B$37,MATCH(B3200,'Tasa Referencia'!$A$2:$A$37,0))</f>
        <v>8.0699999999999994E-2</v>
      </c>
      <c r="Y3200" s="16">
        <f>INDEX('Catalogo Proveedores'!$N$2:$N$101,MATCH(A3200,'Catalogo Proveedores'!$A$2:$A$101,0))</f>
        <v>1.4600000000000002E-2</v>
      </c>
      <c r="Z3200" s="14">
        <v>2.5600000000000002E-3</v>
      </c>
      <c r="AA3200" s="16">
        <f t="shared" si="247"/>
        <v>9.7860000000000003E-2</v>
      </c>
      <c r="AB3200" s="25">
        <f t="shared" si="248"/>
        <v>7.8105805472978851E-3</v>
      </c>
      <c r="AC3200" s="23">
        <f t="shared" si="249"/>
        <v>3.3705258421851618E-2</v>
      </c>
    </row>
    <row r="3201" spans="1:29" x14ac:dyDescent="0.3">
      <c r="A3201" s="4" t="s">
        <v>253</v>
      </c>
      <c r="B3201" s="18">
        <v>45870</v>
      </c>
      <c r="C3201" s="4" t="s">
        <v>282</v>
      </c>
      <c r="D3201" s="4">
        <v>8</v>
      </c>
      <c r="E3201" s="15">
        <v>203716.63</v>
      </c>
      <c r="F3201" s="19">
        <v>1.1214</v>
      </c>
      <c r="G3201" s="20">
        <v>0</v>
      </c>
      <c r="H3201" s="4">
        <v>88.3</v>
      </c>
      <c r="I3201" s="4">
        <v>4</v>
      </c>
      <c r="J3201" s="4">
        <v>0</v>
      </c>
      <c r="K3201" s="21">
        <v>0.91120000000000001</v>
      </c>
      <c r="L3201" s="21">
        <v>3.6200000000000003E-2</v>
      </c>
      <c r="M3201" s="4">
        <v>1</v>
      </c>
      <c r="N3201" s="4">
        <v>0</v>
      </c>
      <c r="O3201" s="4">
        <v>0</v>
      </c>
      <c r="P3201" s="4">
        <v>91.2</v>
      </c>
      <c r="Q3201" s="15">
        <v>2904.06</v>
      </c>
      <c r="R3201" s="15">
        <v>3615.89</v>
      </c>
      <c r="S3201" s="15">
        <v>2211.27</v>
      </c>
      <c r="T3201" s="15">
        <v>224704.43</v>
      </c>
      <c r="U3201" s="22">
        <f t="shared" si="245"/>
        <v>208025.31000000003</v>
      </c>
      <c r="V3201" s="23">
        <f t="shared" si="246"/>
        <v>7.4226930016466366E-2</v>
      </c>
      <c r="W3201" s="24">
        <f>Parametros!$B$4*H3201+Parametros!$B$5*K3201*100+Parametros!$B$6*P3201+Parametros!$B$7*(1-L3201)*100</f>
        <v>90.937999999999988</v>
      </c>
      <c r="X3201" s="16">
        <f>INDEX('Tasa Referencia'!$B$2:$B$37,MATCH(B3201,'Tasa Referencia'!$A$2:$A$37,0))</f>
        <v>7.7399999999999997E-2</v>
      </c>
      <c r="Y3201" s="16">
        <f>INDEX('Catalogo Proveedores'!$N$2:$N$101,MATCH(A3201,'Catalogo Proveedores'!$A$2:$A$101,0))</f>
        <v>1.4600000000000002E-2</v>
      </c>
      <c r="Z3201" s="14">
        <v>5.2399999999999999E-3</v>
      </c>
      <c r="AA3201" s="16">
        <f t="shared" si="247"/>
        <v>9.7239999999999993E-2</v>
      </c>
      <c r="AB3201" s="25">
        <f t="shared" si="248"/>
        <v>7.7631394383357311E-3</v>
      </c>
      <c r="AC3201" s="23">
        <f t="shared" si="249"/>
        <v>6.6463790578130635E-2</v>
      </c>
    </row>
    <row r="3202" spans="1:29" x14ac:dyDescent="0.3">
      <c r="A3202" s="4" t="s">
        <v>253</v>
      </c>
      <c r="B3202" s="18">
        <v>45901</v>
      </c>
      <c r="C3202" s="4" t="s">
        <v>282</v>
      </c>
      <c r="D3202" s="4">
        <v>9</v>
      </c>
      <c r="E3202" s="15">
        <v>203336.79</v>
      </c>
      <c r="F3202" s="19">
        <v>1.1437999999999999</v>
      </c>
      <c r="G3202" s="20">
        <v>0.02</v>
      </c>
      <c r="H3202" s="4">
        <v>89.6</v>
      </c>
      <c r="I3202" s="4">
        <v>4</v>
      </c>
      <c r="J3202" s="4">
        <v>0</v>
      </c>
      <c r="K3202" s="21">
        <v>0.89539999999999997</v>
      </c>
      <c r="L3202" s="21">
        <v>3.27E-2</v>
      </c>
      <c r="M3202" s="4">
        <v>0</v>
      </c>
      <c r="N3202" s="4">
        <v>1</v>
      </c>
      <c r="O3202" s="4">
        <v>3.4</v>
      </c>
      <c r="P3202" s="4">
        <v>91.2</v>
      </c>
      <c r="Q3202" s="15">
        <v>2645.25</v>
      </c>
      <c r="R3202" s="15">
        <v>3071.55</v>
      </c>
      <c r="S3202" s="15">
        <v>1997.2</v>
      </c>
      <c r="T3202" s="15">
        <v>218076.35</v>
      </c>
      <c r="U3202" s="22">
        <f t="shared" ref="U3202:U3265" si="250">E3202+Q3202+R3202-S3202</f>
        <v>207056.38999999998</v>
      </c>
      <c r="V3202" s="23">
        <f t="shared" ref="V3202:V3265" si="251">IF(T3202=0,0,(T3202-U3202)/T3202)</f>
        <v>5.0532577237284194E-2</v>
      </c>
      <c r="W3202" s="24">
        <f>Parametros!$B$4*H3202+Parametros!$B$5*K3202*100+Parametros!$B$6*P3202+Parametros!$B$7*(1-L3202)*100</f>
        <v>90.971499999999992</v>
      </c>
      <c r="X3202" s="16">
        <f>INDEX('Tasa Referencia'!$B$2:$B$37,MATCH(B3202,'Tasa Referencia'!$A$2:$A$37,0))</f>
        <v>7.4899999999999994E-2</v>
      </c>
      <c r="Y3202" s="16">
        <f>INDEX('Catalogo Proveedores'!$N$2:$N$101,MATCH(A3202,'Catalogo Proveedores'!$A$2:$A$101,0))</f>
        <v>1.4600000000000002E-2</v>
      </c>
      <c r="Z3202" s="14">
        <v>5.3E-3</v>
      </c>
      <c r="AA3202" s="16">
        <f t="shared" ref="AA3202:AA3265" si="252">X3202+Y3202+Z3202</f>
        <v>9.4799999999999995E-2</v>
      </c>
      <c r="AB3202" s="25">
        <f t="shared" ref="AB3202:AB3265" si="253">(1+AA3202)^(1/12)-1</f>
        <v>7.5761967579570655E-3</v>
      </c>
      <c r="AC3202" s="23">
        <f t="shared" ref="AC3202:AC3265" si="254">V3202-AB3202</f>
        <v>4.2956380479327129E-2</v>
      </c>
    </row>
    <row r="3203" spans="1:29" x14ac:dyDescent="0.3">
      <c r="A3203" s="4" t="s">
        <v>253</v>
      </c>
      <c r="B3203" s="18">
        <v>45931</v>
      </c>
      <c r="C3203" s="4" t="s">
        <v>282</v>
      </c>
      <c r="D3203" s="4">
        <v>10</v>
      </c>
      <c r="E3203" s="15">
        <v>190197.02</v>
      </c>
      <c r="F3203" s="19">
        <v>1.1437999999999999</v>
      </c>
      <c r="G3203" s="20">
        <v>0</v>
      </c>
      <c r="H3203" s="4">
        <v>87.1</v>
      </c>
      <c r="I3203" s="4">
        <v>4</v>
      </c>
      <c r="J3203" s="4">
        <v>1</v>
      </c>
      <c r="K3203" s="21">
        <v>0.81689999999999996</v>
      </c>
      <c r="L3203" s="21">
        <v>7.2300000000000003E-2</v>
      </c>
      <c r="M3203" s="4">
        <v>1</v>
      </c>
      <c r="N3203" s="4">
        <v>1</v>
      </c>
      <c r="O3203" s="4">
        <v>108.6</v>
      </c>
      <c r="P3203" s="4">
        <v>95.4</v>
      </c>
      <c r="Q3203" s="15">
        <v>56143.93</v>
      </c>
      <c r="R3203" s="15">
        <v>6626.74</v>
      </c>
      <c r="S3203" s="15">
        <v>4504.08</v>
      </c>
      <c r="T3203" s="15">
        <v>206816.37</v>
      </c>
      <c r="U3203" s="22">
        <f t="shared" si="250"/>
        <v>248463.61</v>
      </c>
      <c r="V3203" s="23">
        <f t="shared" si="251"/>
        <v>-0.20137303444596766</v>
      </c>
      <c r="W3203" s="24">
        <f>Parametros!$B$4*H3203+Parametros!$B$5*K3203*100+Parametros!$B$6*P3203+Parametros!$B$7*(1-L3203)*100</f>
        <v>87.987499999999983</v>
      </c>
      <c r="X3203" s="16">
        <f>INDEX('Tasa Referencia'!$B$2:$B$37,MATCH(B3203,'Tasa Referencia'!$A$2:$A$37,0))</f>
        <v>7.4300000000000005E-2</v>
      </c>
      <c r="Y3203" s="16">
        <f>INDEX('Catalogo Proveedores'!$N$2:$N$101,MATCH(A3203,'Catalogo Proveedores'!$A$2:$A$101,0))</f>
        <v>1.4600000000000002E-2</v>
      </c>
      <c r="Z3203" s="14">
        <v>3.47E-3</v>
      </c>
      <c r="AA3203" s="16">
        <f t="shared" si="252"/>
        <v>9.2370000000000008E-2</v>
      </c>
      <c r="AB3203" s="25">
        <f t="shared" si="253"/>
        <v>7.3896402723063748E-3</v>
      </c>
      <c r="AC3203" s="23">
        <f t="shared" si="254"/>
        <v>-0.20876267471827403</v>
      </c>
    </row>
    <row r="3204" spans="1:29" x14ac:dyDescent="0.3">
      <c r="A3204" s="4" t="s">
        <v>253</v>
      </c>
      <c r="B3204" s="18">
        <v>45962</v>
      </c>
      <c r="C3204" s="4" t="s">
        <v>282</v>
      </c>
      <c r="D3204" s="4">
        <v>11</v>
      </c>
      <c r="E3204" s="15">
        <v>206502.22</v>
      </c>
      <c r="F3204" s="19">
        <v>1.1437999999999999</v>
      </c>
      <c r="G3204" s="20">
        <v>0</v>
      </c>
      <c r="H3204" s="4">
        <v>85.1</v>
      </c>
      <c r="I3204" s="4">
        <v>4</v>
      </c>
      <c r="J3204" s="4">
        <v>1</v>
      </c>
      <c r="K3204" s="21">
        <v>0.81950000000000001</v>
      </c>
      <c r="L3204" s="21">
        <v>6.1499999999999999E-2</v>
      </c>
      <c r="M3204" s="4">
        <v>0</v>
      </c>
      <c r="N3204" s="4">
        <v>0</v>
      </c>
      <c r="O3204" s="4">
        <v>0</v>
      </c>
      <c r="P3204" s="4">
        <v>90.6</v>
      </c>
      <c r="Q3204" s="15">
        <v>0</v>
      </c>
      <c r="R3204" s="15">
        <v>4940.8599999999997</v>
      </c>
      <c r="S3204" s="15">
        <v>4224.7700000000004</v>
      </c>
      <c r="T3204" s="15">
        <v>218182.57</v>
      </c>
      <c r="U3204" s="22">
        <f t="shared" si="250"/>
        <v>207218.31</v>
      </c>
      <c r="V3204" s="23">
        <f t="shared" si="251"/>
        <v>5.025268517095572E-2</v>
      </c>
      <c r="W3204" s="24">
        <f>Parametros!$B$4*H3204+Parametros!$B$5*K3204*100+Parametros!$B$6*P3204+Parametros!$B$7*(1-L3204)*100</f>
        <v>86.567499999999995</v>
      </c>
      <c r="X3204" s="16">
        <f>INDEX('Tasa Referencia'!$B$2:$B$37,MATCH(B3204,'Tasa Referencia'!$A$2:$A$37,0))</f>
        <v>7.2800000000000004E-2</v>
      </c>
      <c r="Y3204" s="16">
        <f>INDEX('Catalogo Proveedores'!$N$2:$N$101,MATCH(A3204,'Catalogo Proveedores'!$A$2:$A$101,0))</f>
        <v>1.4600000000000002E-2</v>
      </c>
      <c r="Z3204" s="14">
        <v>2.7999999999999998E-4</v>
      </c>
      <c r="AA3204" s="16">
        <f t="shared" si="252"/>
        <v>8.7680000000000008E-2</v>
      </c>
      <c r="AB3204" s="25">
        <f t="shared" si="253"/>
        <v>7.0285004072501156E-3</v>
      </c>
      <c r="AC3204" s="23">
        <f t="shared" si="254"/>
        <v>4.3224184763705605E-2</v>
      </c>
    </row>
    <row r="3205" spans="1:29" x14ac:dyDescent="0.3">
      <c r="A3205" s="4" t="s">
        <v>253</v>
      </c>
      <c r="B3205" s="18">
        <v>45992</v>
      </c>
      <c r="C3205" s="4" t="s">
        <v>282</v>
      </c>
      <c r="D3205" s="4">
        <v>12</v>
      </c>
      <c r="E3205" s="15">
        <v>168287.97</v>
      </c>
      <c r="F3205" s="19">
        <v>1.1437999999999999</v>
      </c>
      <c r="G3205" s="20">
        <v>0</v>
      </c>
      <c r="H3205" s="4">
        <v>90.6</v>
      </c>
      <c r="I3205" s="4">
        <v>4</v>
      </c>
      <c r="J3205" s="4">
        <v>0</v>
      </c>
      <c r="K3205" s="21">
        <v>0.88570000000000004</v>
      </c>
      <c r="L3205" s="21">
        <v>4.3999999999999997E-2</v>
      </c>
      <c r="M3205" s="4">
        <v>1</v>
      </c>
      <c r="N3205" s="4">
        <v>0</v>
      </c>
      <c r="O3205" s="4">
        <v>0</v>
      </c>
      <c r="P3205" s="4">
        <v>93.4</v>
      </c>
      <c r="Q3205" s="15">
        <v>2367.89</v>
      </c>
      <c r="R3205" s="15">
        <v>3365.22</v>
      </c>
      <c r="S3205" s="15">
        <v>2223.91</v>
      </c>
      <c r="T3205" s="15">
        <v>178419.66</v>
      </c>
      <c r="U3205" s="22">
        <f t="shared" si="250"/>
        <v>171797.17</v>
      </c>
      <c r="V3205" s="23">
        <f t="shared" si="251"/>
        <v>3.7117490303478835E-2</v>
      </c>
      <c r="W3205" s="24">
        <f>Parametros!$B$4*H3205+Parametros!$B$5*K3205*100+Parametros!$B$6*P3205+Parametros!$B$7*(1-L3205)*100</f>
        <v>91.301000000000002</v>
      </c>
      <c r="X3205" s="16">
        <f>INDEX('Tasa Referencia'!$B$2:$B$37,MATCH(B3205,'Tasa Referencia'!$A$2:$A$37,0))</f>
        <v>6.9599999999999995E-2</v>
      </c>
      <c r="Y3205" s="16">
        <f>INDEX('Catalogo Proveedores'!$N$2:$N$101,MATCH(A3205,'Catalogo Proveedores'!$A$2:$A$101,0))</f>
        <v>1.4600000000000002E-2</v>
      </c>
      <c r="Z3205" s="14">
        <v>2.0999999999999999E-3</v>
      </c>
      <c r="AA3205" s="16">
        <f t="shared" si="252"/>
        <v>8.6300000000000002E-2</v>
      </c>
      <c r="AB3205" s="25">
        <f t="shared" si="253"/>
        <v>6.921965694651977E-3</v>
      </c>
      <c r="AC3205" s="23">
        <f t="shared" si="254"/>
        <v>3.0195524608826858E-2</v>
      </c>
    </row>
    <row r="3206" spans="1:29" x14ac:dyDescent="0.3">
      <c r="A3206" s="4" t="s">
        <v>255</v>
      </c>
      <c r="B3206" s="18">
        <v>44927</v>
      </c>
      <c r="C3206" s="4" t="s">
        <v>279</v>
      </c>
      <c r="D3206" s="4">
        <v>1</v>
      </c>
      <c r="E3206" s="15">
        <v>137830.42000000001</v>
      </c>
      <c r="F3206" s="19">
        <v>1</v>
      </c>
      <c r="G3206" s="20">
        <v>0</v>
      </c>
      <c r="H3206" s="4">
        <v>73.8</v>
      </c>
      <c r="I3206" s="4">
        <v>4</v>
      </c>
      <c r="J3206" s="4">
        <v>1</v>
      </c>
      <c r="K3206" s="21">
        <v>0.76380000000000003</v>
      </c>
      <c r="L3206" s="21">
        <v>9.8599999999999993E-2</v>
      </c>
      <c r="M3206" s="4">
        <v>2</v>
      </c>
      <c r="N3206" s="4">
        <v>0</v>
      </c>
      <c r="O3206" s="4">
        <v>0</v>
      </c>
      <c r="P3206" s="4">
        <v>97.1</v>
      </c>
      <c r="Q3206" s="15">
        <v>660.83</v>
      </c>
      <c r="R3206" s="15">
        <v>9106.3799999999992</v>
      </c>
      <c r="S3206" s="15">
        <v>4352.0200000000004</v>
      </c>
      <c r="T3206" s="15">
        <v>139062.01</v>
      </c>
      <c r="U3206" s="22">
        <f t="shared" si="250"/>
        <v>143245.61000000002</v>
      </c>
      <c r="V3206" s="23">
        <f t="shared" si="251"/>
        <v>-3.008442061207087E-2</v>
      </c>
      <c r="W3206" s="24">
        <f>Parametros!$B$4*H3206+Parametros!$B$5*K3206*100+Parametros!$B$6*P3206+Parametros!$B$7*(1-L3206)*100</f>
        <v>81.685000000000002</v>
      </c>
      <c r="X3206" s="16">
        <f>INDEX('Tasa Referencia'!$B$2:$B$37,MATCH(B3206,'Tasa Referencia'!$A$2:$A$37,0))</f>
        <v>0.1125</v>
      </c>
      <c r="Y3206" s="16">
        <f>INDEX('Catalogo Proveedores'!$N$2:$N$101,MATCH(A3206,'Catalogo Proveedores'!$A$2:$A$101,0))</f>
        <v>1.3900000000000001E-2</v>
      </c>
      <c r="Z3206" s="14">
        <v>-4.2000000000000002E-4</v>
      </c>
      <c r="AA3206" s="16">
        <f t="shared" si="252"/>
        <v>0.12598000000000001</v>
      </c>
      <c r="AB3206" s="25">
        <f t="shared" si="253"/>
        <v>9.9368599158244919E-3</v>
      </c>
      <c r="AC3206" s="23">
        <f t="shared" si="254"/>
        <v>-4.0021280527895359E-2</v>
      </c>
    </row>
    <row r="3207" spans="1:29" x14ac:dyDescent="0.3">
      <c r="A3207" s="4" t="s">
        <v>255</v>
      </c>
      <c r="B3207" s="18">
        <v>44958</v>
      </c>
      <c r="C3207" s="4" t="s">
        <v>279</v>
      </c>
      <c r="D3207" s="4">
        <v>2</v>
      </c>
      <c r="E3207" s="15">
        <v>140973.07999999999</v>
      </c>
      <c r="F3207" s="19">
        <v>1</v>
      </c>
      <c r="G3207" s="20">
        <v>0</v>
      </c>
      <c r="H3207" s="4">
        <v>76</v>
      </c>
      <c r="I3207" s="4">
        <v>4</v>
      </c>
      <c r="J3207" s="4">
        <v>1</v>
      </c>
      <c r="K3207" s="21">
        <v>0.85840000000000005</v>
      </c>
      <c r="L3207" s="21">
        <v>5.5599999999999997E-2</v>
      </c>
      <c r="M3207" s="4">
        <v>1</v>
      </c>
      <c r="N3207" s="4">
        <v>0</v>
      </c>
      <c r="O3207" s="4">
        <v>0</v>
      </c>
      <c r="P3207" s="4">
        <v>97.7</v>
      </c>
      <c r="Q3207" s="15">
        <v>593.87</v>
      </c>
      <c r="R3207" s="15">
        <v>4474.58</v>
      </c>
      <c r="S3207" s="15">
        <v>2635.38</v>
      </c>
      <c r="T3207" s="15">
        <v>148030.42000000001</v>
      </c>
      <c r="U3207" s="22">
        <f t="shared" si="250"/>
        <v>143406.14999999997</v>
      </c>
      <c r="V3207" s="23">
        <f t="shared" si="251"/>
        <v>3.1238646759227242E-2</v>
      </c>
      <c r="W3207" s="24">
        <f>Parametros!$B$4*H3207+Parametros!$B$5*K3207*100+Parametros!$B$6*P3207+Parametros!$B$7*(1-L3207)*100</f>
        <v>86.058000000000007</v>
      </c>
      <c r="X3207" s="16">
        <f>INDEX('Tasa Referencia'!$B$2:$B$37,MATCH(B3207,'Tasa Referencia'!$A$2:$A$37,0))</f>
        <v>0.11409999999999999</v>
      </c>
      <c r="Y3207" s="16">
        <f>INDEX('Catalogo Proveedores'!$N$2:$N$101,MATCH(A3207,'Catalogo Proveedores'!$A$2:$A$101,0))</f>
        <v>1.3900000000000001E-2</v>
      </c>
      <c r="Z3207" s="14">
        <v>1.89E-3</v>
      </c>
      <c r="AA3207" s="16">
        <f t="shared" si="252"/>
        <v>0.12989000000000001</v>
      </c>
      <c r="AB3207" s="25">
        <f t="shared" si="253"/>
        <v>1.0228648855872047E-2</v>
      </c>
      <c r="AC3207" s="23">
        <f t="shared" si="254"/>
        <v>2.1009997903355195E-2</v>
      </c>
    </row>
    <row r="3208" spans="1:29" x14ac:dyDescent="0.3">
      <c r="A3208" s="4" t="s">
        <v>255</v>
      </c>
      <c r="B3208" s="18">
        <v>44986</v>
      </c>
      <c r="C3208" s="4" t="s">
        <v>279</v>
      </c>
      <c r="D3208" s="4">
        <v>3</v>
      </c>
      <c r="E3208" s="15">
        <v>139665.47</v>
      </c>
      <c r="F3208" s="19">
        <v>1</v>
      </c>
      <c r="G3208" s="20">
        <v>0</v>
      </c>
      <c r="H3208" s="4">
        <v>74.099999999999994</v>
      </c>
      <c r="I3208" s="4">
        <v>5</v>
      </c>
      <c r="J3208" s="4">
        <v>1</v>
      </c>
      <c r="K3208" s="21">
        <v>0.70369999999999999</v>
      </c>
      <c r="L3208" s="21">
        <v>6.5299999999999997E-2</v>
      </c>
      <c r="M3208" s="4">
        <v>4</v>
      </c>
      <c r="N3208" s="4">
        <v>2</v>
      </c>
      <c r="O3208" s="4">
        <v>19.2</v>
      </c>
      <c r="P3208" s="4">
        <v>96</v>
      </c>
      <c r="Q3208" s="15">
        <v>15719.18</v>
      </c>
      <c r="R3208" s="15">
        <v>4221.72</v>
      </c>
      <c r="S3208" s="15">
        <v>3014.94</v>
      </c>
      <c r="T3208" s="15">
        <v>136570.45000000001</v>
      </c>
      <c r="U3208" s="22">
        <f t="shared" si="250"/>
        <v>156591.43</v>
      </c>
      <c r="V3208" s="23">
        <f t="shared" si="251"/>
        <v>-0.14659818430707361</v>
      </c>
      <c r="W3208" s="24">
        <f>Parametros!$B$4*H3208+Parametros!$B$5*K3208*100+Parametros!$B$6*P3208+Parametros!$B$7*(1-L3208)*100</f>
        <v>80.266499999999994</v>
      </c>
      <c r="X3208" s="16">
        <f>INDEX('Tasa Referencia'!$B$2:$B$37,MATCH(B3208,'Tasa Referencia'!$A$2:$A$37,0))</f>
        <v>0.114</v>
      </c>
      <c r="Y3208" s="16">
        <f>INDEX('Catalogo Proveedores'!$N$2:$N$101,MATCH(A3208,'Catalogo Proveedores'!$A$2:$A$101,0))</f>
        <v>1.3900000000000001E-2</v>
      </c>
      <c r="Z3208" s="14">
        <v>1.33E-3</v>
      </c>
      <c r="AA3208" s="16">
        <f t="shared" si="252"/>
        <v>0.12923000000000001</v>
      </c>
      <c r="AB3208" s="25">
        <f t="shared" si="253"/>
        <v>1.0179460477586444E-2</v>
      </c>
      <c r="AC3208" s="23">
        <f t="shared" si="254"/>
        <v>-0.15677764478466005</v>
      </c>
    </row>
    <row r="3209" spans="1:29" x14ac:dyDescent="0.3">
      <c r="A3209" s="4" t="s">
        <v>255</v>
      </c>
      <c r="B3209" s="18">
        <v>45017</v>
      </c>
      <c r="C3209" s="4" t="s">
        <v>279</v>
      </c>
      <c r="D3209" s="4">
        <v>4</v>
      </c>
      <c r="E3209" s="15">
        <v>146016.28</v>
      </c>
      <c r="F3209" s="19">
        <v>1</v>
      </c>
      <c r="G3209" s="20">
        <v>0</v>
      </c>
      <c r="H3209" s="4">
        <v>79.400000000000006</v>
      </c>
      <c r="I3209" s="4">
        <v>4</v>
      </c>
      <c r="J3209" s="4">
        <v>1</v>
      </c>
      <c r="K3209" s="21">
        <v>0.84670000000000001</v>
      </c>
      <c r="L3209" s="21">
        <v>4.2299999999999997E-2</v>
      </c>
      <c r="M3209" s="4">
        <v>0</v>
      </c>
      <c r="N3209" s="4">
        <v>0</v>
      </c>
      <c r="O3209" s="4">
        <v>0</v>
      </c>
      <c r="P3209" s="4">
        <v>90.9</v>
      </c>
      <c r="Q3209" s="15">
        <v>0</v>
      </c>
      <c r="R3209" s="15">
        <v>2151.91</v>
      </c>
      <c r="S3209" s="15">
        <v>2143.71</v>
      </c>
      <c r="T3209" s="15">
        <v>156955.35</v>
      </c>
      <c r="U3209" s="22">
        <f t="shared" si="250"/>
        <v>146024.48000000001</v>
      </c>
      <c r="V3209" s="23">
        <f t="shared" si="251"/>
        <v>6.964318196225866E-2</v>
      </c>
      <c r="W3209" s="24">
        <f>Parametros!$B$4*H3209+Parametros!$B$5*K3209*100+Parametros!$B$6*P3209+Parametros!$B$7*(1-L3209)*100</f>
        <v>85.736500000000007</v>
      </c>
      <c r="X3209" s="16">
        <f>INDEX('Tasa Referencia'!$B$2:$B$37,MATCH(B3209,'Tasa Referencia'!$A$2:$A$37,0))</f>
        <v>0.1119</v>
      </c>
      <c r="Y3209" s="16">
        <f>INDEX('Catalogo Proveedores'!$N$2:$N$101,MATCH(A3209,'Catalogo Proveedores'!$A$2:$A$101,0))</f>
        <v>1.3900000000000001E-2</v>
      </c>
      <c r="Z3209" s="14">
        <v>-1.5299999999999999E-3</v>
      </c>
      <c r="AA3209" s="16">
        <f t="shared" si="252"/>
        <v>0.12426999999999999</v>
      </c>
      <c r="AB3209" s="25">
        <f t="shared" si="253"/>
        <v>9.8089568677595107E-3</v>
      </c>
      <c r="AC3209" s="23">
        <f t="shared" si="254"/>
        <v>5.9834225094499149E-2</v>
      </c>
    </row>
    <row r="3210" spans="1:29" x14ac:dyDescent="0.3">
      <c r="A3210" s="4" t="s">
        <v>255</v>
      </c>
      <c r="B3210" s="18">
        <v>45047</v>
      </c>
      <c r="C3210" s="4" t="s">
        <v>279</v>
      </c>
      <c r="D3210" s="4">
        <v>5</v>
      </c>
      <c r="E3210" s="15">
        <v>150832.42000000001</v>
      </c>
      <c r="F3210" s="19">
        <v>1</v>
      </c>
      <c r="G3210" s="20">
        <v>0</v>
      </c>
      <c r="H3210" s="4">
        <v>79</v>
      </c>
      <c r="I3210" s="4">
        <v>4</v>
      </c>
      <c r="J3210" s="4">
        <v>1</v>
      </c>
      <c r="K3210" s="21">
        <v>0.83279999999999998</v>
      </c>
      <c r="L3210" s="21">
        <v>6.6000000000000003E-2</v>
      </c>
      <c r="M3210" s="4">
        <v>1</v>
      </c>
      <c r="N3210" s="4">
        <v>1</v>
      </c>
      <c r="O3210" s="4">
        <v>56.4</v>
      </c>
      <c r="P3210" s="4">
        <v>99</v>
      </c>
      <c r="Q3210" s="15">
        <v>33280.28</v>
      </c>
      <c r="R3210" s="15">
        <v>4850.67</v>
      </c>
      <c r="S3210" s="15">
        <v>3286.36</v>
      </c>
      <c r="T3210" s="15">
        <v>155694.49</v>
      </c>
      <c r="U3210" s="22">
        <f t="shared" si="250"/>
        <v>185677.01000000004</v>
      </c>
      <c r="V3210" s="23">
        <f t="shared" si="251"/>
        <v>-0.1925727750545318</v>
      </c>
      <c r="W3210" s="24">
        <f>Parametros!$B$4*H3210+Parametros!$B$5*K3210*100+Parametros!$B$6*P3210+Parametros!$B$7*(1-L3210)*100</f>
        <v>86.443999999999988</v>
      </c>
      <c r="X3210" s="16">
        <f>INDEX('Tasa Referencia'!$B$2:$B$37,MATCH(B3210,'Tasa Referencia'!$A$2:$A$37,0))</f>
        <v>0.11210000000000001</v>
      </c>
      <c r="Y3210" s="16">
        <f>INDEX('Catalogo Proveedores'!$N$2:$N$101,MATCH(A3210,'Catalogo Proveedores'!$A$2:$A$101,0))</f>
        <v>1.3900000000000001E-2</v>
      </c>
      <c r="Z3210" s="14">
        <v>1.3600000000000001E-3</v>
      </c>
      <c r="AA3210" s="16">
        <f t="shared" si="252"/>
        <v>0.12736</v>
      </c>
      <c r="AB3210" s="25">
        <f t="shared" si="253"/>
        <v>1.0039950156089494E-2</v>
      </c>
      <c r="AC3210" s="23">
        <f t="shared" si="254"/>
        <v>-0.20261272521062129</v>
      </c>
    </row>
    <row r="3211" spans="1:29" x14ac:dyDescent="0.3">
      <c r="A3211" s="4" t="s">
        <v>255</v>
      </c>
      <c r="B3211" s="18">
        <v>45078</v>
      </c>
      <c r="C3211" s="4" t="s">
        <v>279</v>
      </c>
      <c r="D3211" s="4">
        <v>6</v>
      </c>
      <c r="E3211" s="15">
        <v>141740.17000000001</v>
      </c>
      <c r="F3211" s="19">
        <v>1</v>
      </c>
      <c r="G3211" s="20">
        <v>0</v>
      </c>
      <c r="H3211" s="4">
        <v>76.400000000000006</v>
      </c>
      <c r="I3211" s="4">
        <v>4</v>
      </c>
      <c r="J3211" s="4">
        <v>1</v>
      </c>
      <c r="K3211" s="21">
        <v>0.83289999999999997</v>
      </c>
      <c r="L3211" s="21">
        <v>8.4099999999999994E-2</v>
      </c>
      <c r="M3211" s="4">
        <v>0</v>
      </c>
      <c r="N3211" s="4">
        <v>0</v>
      </c>
      <c r="O3211" s="4">
        <v>0</v>
      </c>
      <c r="P3211" s="4">
        <v>95.5</v>
      </c>
      <c r="Q3211" s="15">
        <v>0</v>
      </c>
      <c r="R3211" s="15">
        <v>8109.81</v>
      </c>
      <c r="S3211" s="15">
        <v>3860.55</v>
      </c>
      <c r="T3211" s="15">
        <v>151381.01999999999</v>
      </c>
      <c r="U3211" s="22">
        <f t="shared" si="250"/>
        <v>145989.43000000002</v>
      </c>
      <c r="V3211" s="23">
        <f t="shared" si="251"/>
        <v>3.5616023726091739E-2</v>
      </c>
      <c r="W3211" s="24">
        <f>Parametros!$B$4*H3211+Parametros!$B$5*K3211*100+Parametros!$B$6*P3211+Parametros!$B$7*(1-L3211)*100</f>
        <v>84.5655</v>
      </c>
      <c r="X3211" s="16">
        <f>INDEX('Tasa Referencia'!$B$2:$B$37,MATCH(B3211,'Tasa Referencia'!$A$2:$A$37,0))</f>
        <v>0.1119</v>
      </c>
      <c r="Y3211" s="16">
        <f>INDEX('Catalogo Proveedores'!$N$2:$N$101,MATCH(A3211,'Catalogo Proveedores'!$A$2:$A$101,0))</f>
        <v>1.3900000000000001E-2</v>
      </c>
      <c r="Z3211" s="14">
        <v>1.1999999999999999E-3</v>
      </c>
      <c r="AA3211" s="16">
        <f t="shared" si="252"/>
        <v>0.127</v>
      </c>
      <c r="AB3211" s="25">
        <f t="shared" si="253"/>
        <v>1.0013068206861098E-2</v>
      </c>
      <c r="AC3211" s="23">
        <f t="shared" si="254"/>
        <v>2.5602955519230641E-2</v>
      </c>
    </row>
    <row r="3212" spans="1:29" x14ac:dyDescent="0.3">
      <c r="A3212" s="4" t="s">
        <v>255</v>
      </c>
      <c r="B3212" s="18">
        <v>45108</v>
      </c>
      <c r="C3212" s="4" t="s">
        <v>279</v>
      </c>
      <c r="D3212" s="4">
        <v>7</v>
      </c>
      <c r="E3212" s="15">
        <v>144856.79</v>
      </c>
      <c r="F3212" s="19">
        <v>1</v>
      </c>
      <c r="G3212" s="20">
        <v>0</v>
      </c>
      <c r="H3212" s="4">
        <v>74.8</v>
      </c>
      <c r="I3212" s="4">
        <v>4</v>
      </c>
      <c r="J3212" s="4">
        <v>1</v>
      </c>
      <c r="K3212" s="21">
        <v>0.76239999999999997</v>
      </c>
      <c r="L3212" s="21">
        <v>0.1106</v>
      </c>
      <c r="M3212" s="4">
        <v>4</v>
      </c>
      <c r="N3212" s="4">
        <v>0</v>
      </c>
      <c r="O3212" s="4">
        <v>0</v>
      </c>
      <c r="P3212" s="4">
        <v>97.4</v>
      </c>
      <c r="Q3212" s="15">
        <v>2971.04</v>
      </c>
      <c r="R3212" s="15">
        <v>5186.1400000000003</v>
      </c>
      <c r="S3212" s="15">
        <v>5096.34</v>
      </c>
      <c r="T3212" s="15">
        <v>144446.65</v>
      </c>
      <c r="U3212" s="22">
        <f t="shared" si="250"/>
        <v>147917.63000000003</v>
      </c>
      <c r="V3212" s="23">
        <f t="shared" si="251"/>
        <v>-2.4029494626563092E-2</v>
      </c>
      <c r="W3212" s="24">
        <f>Parametros!$B$4*H3212+Parametros!$B$5*K3212*100+Parametros!$B$6*P3212+Parametros!$B$7*(1-L3212)*100</f>
        <v>81.87299999999999</v>
      </c>
      <c r="X3212" s="16">
        <f>INDEX('Tasa Referencia'!$B$2:$B$37,MATCH(B3212,'Tasa Referencia'!$A$2:$A$37,0))</f>
        <v>0.1132</v>
      </c>
      <c r="Y3212" s="16">
        <f>INDEX('Catalogo Proveedores'!$N$2:$N$101,MATCH(A3212,'Catalogo Proveedores'!$A$2:$A$101,0))</f>
        <v>1.3900000000000001E-2</v>
      </c>
      <c r="Z3212" s="14">
        <v>1.3500000000000001E-3</v>
      </c>
      <c r="AA3212" s="16">
        <f t="shared" si="252"/>
        <v>0.12844999999999998</v>
      </c>
      <c r="AB3212" s="25">
        <f t="shared" si="253"/>
        <v>1.0121294770187861E-2</v>
      </c>
      <c r="AC3212" s="23">
        <f t="shared" si="254"/>
        <v>-3.4150789396750952E-2</v>
      </c>
    </row>
    <row r="3213" spans="1:29" x14ac:dyDescent="0.3">
      <c r="A3213" s="4" t="s">
        <v>255</v>
      </c>
      <c r="B3213" s="18">
        <v>45139</v>
      </c>
      <c r="C3213" s="4" t="s">
        <v>279</v>
      </c>
      <c r="D3213" s="4">
        <v>8</v>
      </c>
      <c r="E3213" s="15">
        <v>141009.28</v>
      </c>
      <c r="F3213" s="19">
        <v>1.0390999999999999</v>
      </c>
      <c r="G3213" s="20">
        <v>3.9100000000000003E-2</v>
      </c>
      <c r="H3213" s="4">
        <v>79.599999999999994</v>
      </c>
      <c r="I3213" s="4">
        <v>5</v>
      </c>
      <c r="J3213" s="4">
        <v>1</v>
      </c>
      <c r="K3213" s="21">
        <v>0.8972</v>
      </c>
      <c r="L3213" s="21">
        <v>0.10970000000000001</v>
      </c>
      <c r="M3213" s="4">
        <v>1</v>
      </c>
      <c r="N3213" s="4">
        <v>1</v>
      </c>
      <c r="O3213" s="4">
        <v>98.6</v>
      </c>
      <c r="P3213" s="4">
        <v>94.9</v>
      </c>
      <c r="Q3213" s="15">
        <v>76808.97</v>
      </c>
      <c r="R3213" s="15">
        <v>9502.1</v>
      </c>
      <c r="S3213" s="15">
        <v>4921.67</v>
      </c>
      <c r="T3213" s="15">
        <v>149036.15</v>
      </c>
      <c r="U3213" s="22">
        <f t="shared" si="250"/>
        <v>222398.68</v>
      </c>
      <c r="V3213" s="23">
        <f t="shared" si="251"/>
        <v>-0.49224654555287428</v>
      </c>
      <c r="W3213" s="24">
        <f>Parametros!$B$4*H3213+Parametros!$B$5*K3213*100+Parametros!$B$6*P3213+Parametros!$B$7*(1-L3213)*100</f>
        <v>87.110500000000002</v>
      </c>
      <c r="X3213" s="16">
        <f>INDEX('Tasa Referencia'!$B$2:$B$37,MATCH(B3213,'Tasa Referencia'!$A$2:$A$37,0))</f>
        <v>0.1124</v>
      </c>
      <c r="Y3213" s="16">
        <f>INDEX('Catalogo Proveedores'!$N$2:$N$101,MATCH(A3213,'Catalogo Proveedores'!$A$2:$A$101,0))</f>
        <v>1.3900000000000001E-2</v>
      </c>
      <c r="Z3213" s="14">
        <v>4.5399999999999998E-3</v>
      </c>
      <c r="AA3213" s="16">
        <f t="shared" si="252"/>
        <v>0.13083999999999998</v>
      </c>
      <c r="AB3213" s="25">
        <f t="shared" si="253"/>
        <v>1.029940408989316E-2</v>
      </c>
      <c r="AC3213" s="23">
        <f t="shared" si="254"/>
        <v>-0.50254594964276744</v>
      </c>
    </row>
    <row r="3214" spans="1:29" x14ac:dyDescent="0.3">
      <c r="A3214" s="4" t="s">
        <v>255</v>
      </c>
      <c r="B3214" s="18">
        <v>45170</v>
      </c>
      <c r="C3214" s="4" t="s">
        <v>279</v>
      </c>
      <c r="D3214" s="4">
        <v>9</v>
      </c>
      <c r="E3214" s="15">
        <v>134152.43</v>
      </c>
      <c r="F3214" s="19">
        <v>1.0390999999999999</v>
      </c>
      <c r="G3214" s="20">
        <v>0</v>
      </c>
      <c r="H3214" s="4">
        <v>83.9</v>
      </c>
      <c r="I3214" s="4">
        <v>5</v>
      </c>
      <c r="J3214" s="4">
        <v>1</v>
      </c>
      <c r="K3214" s="21">
        <v>0.84560000000000002</v>
      </c>
      <c r="L3214" s="21">
        <v>8.3799999999999999E-2</v>
      </c>
      <c r="M3214" s="4">
        <v>0</v>
      </c>
      <c r="N3214" s="4">
        <v>0</v>
      </c>
      <c r="O3214" s="4">
        <v>0</v>
      </c>
      <c r="P3214" s="4">
        <v>95.8</v>
      </c>
      <c r="Q3214" s="15">
        <v>0</v>
      </c>
      <c r="R3214" s="15">
        <v>3985.68</v>
      </c>
      <c r="S3214" s="15">
        <v>3640.1</v>
      </c>
      <c r="T3214" s="15">
        <v>140380.99</v>
      </c>
      <c r="U3214" s="22">
        <f t="shared" si="250"/>
        <v>134498.00999999998</v>
      </c>
      <c r="V3214" s="23">
        <f t="shared" si="251"/>
        <v>4.1907241144260421E-2</v>
      </c>
      <c r="W3214" s="24">
        <f>Parametros!$B$4*H3214+Parametros!$B$5*K3214*100+Parametros!$B$6*P3214+Parametros!$B$7*(1-L3214)*100</f>
        <v>87.635999999999996</v>
      </c>
      <c r="X3214" s="16">
        <f>INDEX('Tasa Referencia'!$B$2:$B$37,MATCH(B3214,'Tasa Referencia'!$A$2:$A$37,0))</f>
        <v>0.1134</v>
      </c>
      <c r="Y3214" s="16">
        <f>INDEX('Catalogo Proveedores'!$N$2:$N$101,MATCH(A3214,'Catalogo Proveedores'!$A$2:$A$101,0))</f>
        <v>1.3900000000000001E-2</v>
      </c>
      <c r="Z3214" s="14">
        <v>2.3400000000000001E-3</v>
      </c>
      <c r="AA3214" s="16">
        <f t="shared" si="252"/>
        <v>0.12964000000000001</v>
      </c>
      <c r="AB3214" s="25">
        <f t="shared" si="253"/>
        <v>1.021001999392368E-2</v>
      </c>
      <c r="AC3214" s="23">
        <f t="shared" si="254"/>
        <v>3.1697221150336741E-2</v>
      </c>
    </row>
    <row r="3215" spans="1:29" x14ac:dyDescent="0.3">
      <c r="A3215" s="4" t="s">
        <v>255</v>
      </c>
      <c r="B3215" s="18">
        <v>45200</v>
      </c>
      <c r="C3215" s="4" t="s">
        <v>279</v>
      </c>
      <c r="D3215" s="4">
        <v>10</v>
      </c>
      <c r="E3215" s="15">
        <v>133741.51</v>
      </c>
      <c r="F3215" s="19">
        <v>1.0390999999999999</v>
      </c>
      <c r="G3215" s="20">
        <v>0</v>
      </c>
      <c r="H3215" s="4">
        <v>81.8</v>
      </c>
      <c r="I3215" s="4">
        <v>4</v>
      </c>
      <c r="J3215" s="4">
        <v>1</v>
      </c>
      <c r="K3215" s="21">
        <v>0.8125</v>
      </c>
      <c r="L3215" s="21">
        <v>7.2900000000000006E-2</v>
      </c>
      <c r="M3215" s="4">
        <v>4</v>
      </c>
      <c r="N3215" s="4">
        <v>3</v>
      </c>
      <c r="O3215" s="4">
        <v>99.8</v>
      </c>
      <c r="P3215" s="4">
        <v>98.8</v>
      </c>
      <c r="Q3215" s="15">
        <v>63557.09</v>
      </c>
      <c r="R3215" s="15">
        <v>6787.29</v>
      </c>
      <c r="S3215" s="15">
        <v>3194.08</v>
      </c>
      <c r="T3215" s="15">
        <v>136055.44</v>
      </c>
      <c r="U3215" s="22">
        <f t="shared" si="250"/>
        <v>200891.81000000003</v>
      </c>
      <c r="V3215" s="23">
        <f t="shared" si="251"/>
        <v>-0.47654375304655239</v>
      </c>
      <c r="W3215" s="24">
        <f>Parametros!$B$4*H3215+Parametros!$B$5*K3215*100+Parametros!$B$6*P3215+Parametros!$B$7*(1-L3215)*100</f>
        <v>86.671499999999995</v>
      </c>
      <c r="X3215" s="16">
        <f>INDEX('Tasa Referencia'!$B$2:$B$37,MATCH(B3215,'Tasa Referencia'!$A$2:$A$37,0))</f>
        <v>0.1103</v>
      </c>
      <c r="Y3215" s="16">
        <f>INDEX('Catalogo Proveedores'!$N$2:$N$101,MATCH(A3215,'Catalogo Proveedores'!$A$2:$A$101,0))</f>
        <v>1.3900000000000001E-2</v>
      </c>
      <c r="Z3215" s="14">
        <v>4.3400000000000001E-3</v>
      </c>
      <c r="AA3215" s="16">
        <f t="shared" si="252"/>
        <v>0.12853999999999999</v>
      </c>
      <c r="AB3215" s="25">
        <f t="shared" si="253"/>
        <v>1.0128008078522877E-2</v>
      </c>
      <c r="AC3215" s="23">
        <f t="shared" si="254"/>
        <v>-0.48667176112507526</v>
      </c>
    </row>
    <row r="3216" spans="1:29" x14ac:dyDescent="0.3">
      <c r="A3216" s="4" t="s">
        <v>255</v>
      </c>
      <c r="B3216" s="18">
        <v>45231</v>
      </c>
      <c r="C3216" s="4" t="s">
        <v>279</v>
      </c>
      <c r="D3216" s="4">
        <v>11</v>
      </c>
      <c r="E3216" s="15">
        <v>131914.35999999999</v>
      </c>
      <c r="F3216" s="19">
        <v>1.0390999999999999</v>
      </c>
      <c r="G3216" s="20">
        <v>0</v>
      </c>
      <c r="H3216" s="4">
        <v>78.8</v>
      </c>
      <c r="I3216" s="4">
        <v>4</v>
      </c>
      <c r="J3216" s="4">
        <v>1</v>
      </c>
      <c r="K3216" s="21">
        <v>0.84009999999999996</v>
      </c>
      <c r="L3216" s="21">
        <v>4.7500000000000001E-2</v>
      </c>
      <c r="M3216" s="4">
        <v>2</v>
      </c>
      <c r="N3216" s="4">
        <v>0</v>
      </c>
      <c r="O3216" s="4">
        <v>0</v>
      </c>
      <c r="P3216" s="4">
        <v>97.7</v>
      </c>
      <c r="Q3216" s="15">
        <v>5041.7700000000004</v>
      </c>
      <c r="R3216" s="15">
        <v>4230.1099999999997</v>
      </c>
      <c r="S3216" s="15">
        <v>2142.19</v>
      </c>
      <c r="T3216" s="15">
        <v>137639.57</v>
      </c>
      <c r="U3216" s="22">
        <f t="shared" si="250"/>
        <v>139044.04999999996</v>
      </c>
      <c r="V3216" s="23">
        <f t="shared" si="251"/>
        <v>-1.0204042340439978E-2</v>
      </c>
      <c r="W3216" s="24">
        <f>Parametros!$B$4*H3216+Parametros!$B$5*K3216*100+Parametros!$B$6*P3216+Parametros!$B$7*(1-L3216)*100</f>
        <v>86.610499999999988</v>
      </c>
      <c r="X3216" s="16">
        <f>INDEX('Tasa Referencia'!$B$2:$B$37,MATCH(B3216,'Tasa Referencia'!$A$2:$A$37,0))</f>
        <v>0.1144</v>
      </c>
      <c r="Y3216" s="16">
        <f>INDEX('Catalogo Proveedores'!$N$2:$N$101,MATCH(A3216,'Catalogo Proveedores'!$A$2:$A$101,0))</f>
        <v>1.3900000000000001E-2</v>
      </c>
      <c r="Z3216" s="14">
        <v>2.3500000000000001E-3</v>
      </c>
      <c r="AA3216" s="16">
        <f t="shared" si="252"/>
        <v>0.13064999999999999</v>
      </c>
      <c r="AB3216" s="25">
        <f t="shared" si="253"/>
        <v>1.0285257403173986E-2</v>
      </c>
      <c r="AC3216" s="23">
        <f t="shared" si="254"/>
        <v>-2.0489299743613965E-2</v>
      </c>
    </row>
    <row r="3217" spans="1:29" x14ac:dyDescent="0.3">
      <c r="A3217" s="4" t="s">
        <v>255</v>
      </c>
      <c r="B3217" s="18">
        <v>45261</v>
      </c>
      <c r="C3217" s="4" t="s">
        <v>279</v>
      </c>
      <c r="D3217" s="4">
        <v>12</v>
      </c>
      <c r="E3217" s="15">
        <v>122697</v>
      </c>
      <c r="F3217" s="19">
        <v>1.0390999999999999</v>
      </c>
      <c r="G3217" s="20">
        <v>0</v>
      </c>
      <c r="H3217" s="4">
        <v>77.099999999999994</v>
      </c>
      <c r="I3217" s="4">
        <v>4</v>
      </c>
      <c r="J3217" s="4">
        <v>0</v>
      </c>
      <c r="K3217" s="21">
        <v>0.9012</v>
      </c>
      <c r="L3217" s="21">
        <v>6.9800000000000001E-2</v>
      </c>
      <c r="M3217" s="4">
        <v>0</v>
      </c>
      <c r="N3217" s="4">
        <v>0</v>
      </c>
      <c r="O3217" s="4">
        <v>0</v>
      </c>
      <c r="P3217" s="4">
        <v>90.4</v>
      </c>
      <c r="Q3217" s="15">
        <v>0</v>
      </c>
      <c r="R3217" s="15">
        <v>3126.76</v>
      </c>
      <c r="S3217" s="15">
        <v>2567.54</v>
      </c>
      <c r="T3217" s="15">
        <v>128030.76</v>
      </c>
      <c r="U3217" s="22">
        <f t="shared" si="250"/>
        <v>123256.22</v>
      </c>
      <c r="V3217" s="23">
        <f t="shared" si="251"/>
        <v>3.729213198453242E-2</v>
      </c>
      <c r="W3217" s="24">
        <f>Parametros!$B$4*H3217+Parametros!$B$5*K3217*100+Parametros!$B$6*P3217+Parametros!$B$7*(1-L3217)*100</f>
        <v>86.054000000000002</v>
      </c>
      <c r="X3217" s="16">
        <f>INDEX('Tasa Referencia'!$B$2:$B$37,MATCH(B3217,'Tasa Referencia'!$A$2:$A$37,0))</f>
        <v>0.1124</v>
      </c>
      <c r="Y3217" s="16">
        <f>INDEX('Catalogo Proveedores'!$N$2:$N$101,MATCH(A3217,'Catalogo Proveedores'!$A$2:$A$101,0))</f>
        <v>1.3900000000000001E-2</v>
      </c>
      <c r="Z3217" s="14">
        <v>-3.2799999999999999E-3</v>
      </c>
      <c r="AA3217" s="16">
        <f t="shared" si="252"/>
        <v>0.12301999999999999</v>
      </c>
      <c r="AB3217" s="25">
        <f t="shared" si="253"/>
        <v>9.7153476154623331E-3</v>
      </c>
      <c r="AC3217" s="23">
        <f t="shared" si="254"/>
        <v>2.7576784369070087E-2</v>
      </c>
    </row>
    <row r="3218" spans="1:29" x14ac:dyDescent="0.3">
      <c r="A3218" s="4" t="s">
        <v>255</v>
      </c>
      <c r="B3218" s="18">
        <v>45292</v>
      </c>
      <c r="C3218" s="4" t="s">
        <v>281</v>
      </c>
      <c r="D3218" s="4">
        <v>1</v>
      </c>
      <c r="E3218" s="15">
        <v>128701.53</v>
      </c>
      <c r="F3218" s="19">
        <v>1.0390999999999999</v>
      </c>
      <c r="G3218" s="20">
        <v>0</v>
      </c>
      <c r="H3218" s="4">
        <v>74.8</v>
      </c>
      <c r="I3218" s="4">
        <v>4</v>
      </c>
      <c r="J3218" s="4">
        <v>0</v>
      </c>
      <c r="K3218" s="21">
        <v>0.90100000000000002</v>
      </c>
      <c r="L3218" s="21">
        <v>9.7199999999999995E-2</v>
      </c>
      <c r="M3218" s="4">
        <v>0</v>
      </c>
      <c r="N3218" s="4">
        <v>0</v>
      </c>
      <c r="O3218" s="4">
        <v>0</v>
      </c>
      <c r="P3218" s="4">
        <v>94.8</v>
      </c>
      <c r="Q3218" s="15">
        <v>0</v>
      </c>
      <c r="R3218" s="15">
        <v>5799.98</v>
      </c>
      <c r="S3218" s="15">
        <v>3751.55</v>
      </c>
      <c r="T3218" s="15">
        <v>137819.87</v>
      </c>
      <c r="U3218" s="22">
        <f t="shared" si="250"/>
        <v>130749.96</v>
      </c>
      <c r="V3218" s="23">
        <f t="shared" si="251"/>
        <v>5.1298190892213068E-2</v>
      </c>
      <c r="W3218" s="24">
        <f>Parametros!$B$4*H3218+Parametros!$B$5*K3218*100+Parametros!$B$6*P3218+Parametros!$B$7*(1-L3218)*100</f>
        <v>85.711999999999989</v>
      </c>
      <c r="X3218" s="16">
        <f>INDEX('Tasa Referencia'!$B$2:$B$37,MATCH(B3218,'Tasa Referencia'!$A$2:$A$37,0))</f>
        <v>0.1133</v>
      </c>
      <c r="Y3218" s="16">
        <f>INDEX('Catalogo Proveedores'!$N$2:$N$101,MATCH(A3218,'Catalogo Proveedores'!$A$2:$A$101,0))</f>
        <v>1.3900000000000001E-2</v>
      </c>
      <c r="Z3218" s="14">
        <v>-4.0999999999999999E-4</v>
      </c>
      <c r="AA3218" s="16">
        <f t="shared" si="252"/>
        <v>0.12679000000000001</v>
      </c>
      <c r="AB3218" s="25">
        <f t="shared" si="253"/>
        <v>9.9973834345419288E-3</v>
      </c>
      <c r="AC3218" s="23">
        <f t="shared" si="254"/>
        <v>4.1300807457671139E-2</v>
      </c>
    </row>
    <row r="3219" spans="1:29" x14ac:dyDescent="0.3">
      <c r="A3219" s="4" t="s">
        <v>255</v>
      </c>
      <c r="B3219" s="18">
        <v>45323</v>
      </c>
      <c r="C3219" s="4" t="s">
        <v>281</v>
      </c>
      <c r="D3219" s="4">
        <v>2</v>
      </c>
      <c r="E3219" s="15">
        <v>132544.12</v>
      </c>
      <c r="F3219" s="19">
        <v>1.0390999999999999</v>
      </c>
      <c r="G3219" s="20">
        <v>0</v>
      </c>
      <c r="H3219" s="4">
        <v>73.2</v>
      </c>
      <c r="I3219" s="4">
        <v>4</v>
      </c>
      <c r="J3219" s="4">
        <v>1</v>
      </c>
      <c r="K3219" s="21">
        <v>0.75670000000000004</v>
      </c>
      <c r="L3219" s="21">
        <v>0.1318</v>
      </c>
      <c r="M3219" s="4">
        <v>5</v>
      </c>
      <c r="N3219" s="4">
        <v>1</v>
      </c>
      <c r="O3219" s="4">
        <v>14.2</v>
      </c>
      <c r="P3219" s="4">
        <v>96</v>
      </c>
      <c r="Q3219" s="15">
        <v>11740.54</v>
      </c>
      <c r="R3219" s="15">
        <v>8191.89</v>
      </c>
      <c r="S3219" s="15">
        <v>5507.14</v>
      </c>
      <c r="T3219" s="15">
        <v>135044.56</v>
      </c>
      <c r="U3219" s="22">
        <f t="shared" si="250"/>
        <v>146969.41</v>
      </c>
      <c r="V3219" s="23">
        <f t="shared" si="251"/>
        <v>-8.8303075666283828E-2</v>
      </c>
      <c r="W3219" s="24">
        <f>Parametros!$B$4*H3219+Parametros!$B$5*K3219*100+Parametros!$B$6*P3219+Parametros!$B$7*(1-L3219)*100</f>
        <v>80.543999999999997</v>
      </c>
      <c r="X3219" s="16">
        <f>INDEX('Tasa Referencia'!$B$2:$B$37,MATCH(B3219,'Tasa Referencia'!$A$2:$A$37,0))</f>
        <v>0.1123</v>
      </c>
      <c r="Y3219" s="16">
        <f>INDEX('Catalogo Proveedores'!$N$2:$N$101,MATCH(A3219,'Catalogo Proveedores'!$A$2:$A$101,0))</f>
        <v>1.3900000000000001E-2</v>
      </c>
      <c r="Z3219" s="14">
        <v>-3.0300000000000001E-3</v>
      </c>
      <c r="AA3219" s="16">
        <f t="shared" si="252"/>
        <v>0.12317</v>
      </c>
      <c r="AB3219" s="25">
        <f t="shared" si="253"/>
        <v>9.7265857672681477E-3</v>
      </c>
      <c r="AC3219" s="23">
        <f t="shared" si="254"/>
        <v>-9.8029661433551976E-2</v>
      </c>
    </row>
    <row r="3220" spans="1:29" x14ac:dyDescent="0.3">
      <c r="A3220" s="4" t="s">
        <v>255</v>
      </c>
      <c r="B3220" s="18">
        <v>45352</v>
      </c>
      <c r="C3220" s="4" t="s">
        <v>281</v>
      </c>
      <c r="D3220" s="4">
        <v>3</v>
      </c>
      <c r="E3220" s="15">
        <v>153314.57999999999</v>
      </c>
      <c r="F3220" s="19">
        <v>1.0390999999999999</v>
      </c>
      <c r="G3220" s="20">
        <v>0</v>
      </c>
      <c r="H3220" s="4">
        <v>73.5</v>
      </c>
      <c r="I3220" s="4">
        <v>4</v>
      </c>
      <c r="J3220" s="4">
        <v>1</v>
      </c>
      <c r="K3220" s="21">
        <v>0.75460000000000005</v>
      </c>
      <c r="L3220" s="21">
        <v>0.1229</v>
      </c>
      <c r="M3220" s="4">
        <v>3</v>
      </c>
      <c r="N3220" s="4">
        <v>0</v>
      </c>
      <c r="O3220" s="4">
        <v>0</v>
      </c>
      <c r="P3220" s="4">
        <v>90.9</v>
      </c>
      <c r="Q3220" s="15">
        <v>2836.06</v>
      </c>
      <c r="R3220" s="15">
        <v>6447.27</v>
      </c>
      <c r="S3220" s="15">
        <v>5958.2</v>
      </c>
      <c r="T3220" s="15">
        <v>156608.72</v>
      </c>
      <c r="U3220" s="22">
        <f t="shared" si="250"/>
        <v>156639.70999999996</v>
      </c>
      <c r="V3220" s="23">
        <f t="shared" si="251"/>
        <v>-1.978817016061531E-4</v>
      </c>
      <c r="W3220" s="24">
        <f>Parametros!$B$4*H3220+Parametros!$B$5*K3220*100+Parametros!$B$6*P3220+Parametros!$B$7*(1-L3220)*100</f>
        <v>79.6995</v>
      </c>
      <c r="X3220" s="16">
        <f>INDEX('Tasa Referencia'!$B$2:$B$37,MATCH(B3220,'Tasa Referencia'!$A$2:$A$37,0))</f>
        <v>0.1101</v>
      </c>
      <c r="Y3220" s="16">
        <f>INDEX('Catalogo Proveedores'!$N$2:$N$101,MATCH(A3220,'Catalogo Proveedores'!$A$2:$A$101,0))</f>
        <v>1.3900000000000001E-2</v>
      </c>
      <c r="Z3220" s="14">
        <v>-7.7999999999999999E-4</v>
      </c>
      <c r="AA3220" s="16">
        <f t="shared" si="252"/>
        <v>0.12322</v>
      </c>
      <c r="AB3220" s="25">
        <f t="shared" si="253"/>
        <v>9.7303315121402001E-3</v>
      </c>
      <c r="AC3220" s="23">
        <f t="shared" si="254"/>
        <v>-9.9282132137463539E-3</v>
      </c>
    </row>
    <row r="3221" spans="1:29" x14ac:dyDescent="0.3">
      <c r="A3221" s="4" t="s">
        <v>255</v>
      </c>
      <c r="B3221" s="18">
        <v>45383</v>
      </c>
      <c r="C3221" s="4" t="s">
        <v>281</v>
      </c>
      <c r="D3221" s="4">
        <v>4</v>
      </c>
      <c r="E3221" s="15">
        <v>142225.43</v>
      </c>
      <c r="F3221" s="19">
        <v>1.0390999999999999</v>
      </c>
      <c r="G3221" s="20">
        <v>0</v>
      </c>
      <c r="H3221" s="4">
        <v>70.599999999999994</v>
      </c>
      <c r="I3221" s="4">
        <v>4</v>
      </c>
      <c r="J3221" s="4">
        <v>2</v>
      </c>
      <c r="K3221" s="21">
        <v>0.58240000000000003</v>
      </c>
      <c r="L3221" s="21">
        <v>0.16120000000000001</v>
      </c>
      <c r="M3221" s="4">
        <v>0</v>
      </c>
      <c r="N3221" s="4">
        <v>0</v>
      </c>
      <c r="O3221" s="4">
        <v>0</v>
      </c>
      <c r="P3221" s="4">
        <v>97.8</v>
      </c>
      <c r="Q3221" s="15">
        <v>0</v>
      </c>
      <c r="R3221" s="15">
        <v>14313.79</v>
      </c>
      <c r="S3221" s="15">
        <v>7446.69</v>
      </c>
      <c r="T3221" s="15">
        <v>128343.3</v>
      </c>
      <c r="U3221" s="22">
        <f t="shared" si="250"/>
        <v>149092.53</v>
      </c>
      <c r="V3221" s="23">
        <f t="shared" si="251"/>
        <v>-0.16166975603712852</v>
      </c>
      <c r="W3221" s="24">
        <f>Parametros!$B$4*H3221+Parametros!$B$5*K3221*100+Parametros!$B$6*P3221+Parametros!$B$7*(1-L3221)*100</f>
        <v>74.323999999999998</v>
      </c>
      <c r="X3221" s="16">
        <f>INDEX('Tasa Referencia'!$B$2:$B$37,MATCH(B3221,'Tasa Referencia'!$A$2:$A$37,0))</f>
        <v>0.10920000000000001</v>
      </c>
      <c r="Y3221" s="16">
        <f>INDEX('Catalogo Proveedores'!$N$2:$N$101,MATCH(A3221,'Catalogo Proveedores'!$A$2:$A$101,0))</f>
        <v>1.3900000000000001E-2</v>
      </c>
      <c r="Z3221" s="14">
        <v>4.28E-3</v>
      </c>
      <c r="AA3221" s="16">
        <f t="shared" si="252"/>
        <v>0.12737999999999999</v>
      </c>
      <c r="AB3221" s="25">
        <f t="shared" si="253"/>
        <v>1.0041443366979541E-2</v>
      </c>
      <c r="AC3221" s="23">
        <f t="shared" si="254"/>
        <v>-0.17171119940410806</v>
      </c>
    </row>
    <row r="3222" spans="1:29" x14ac:dyDescent="0.3">
      <c r="A3222" s="4" t="s">
        <v>255</v>
      </c>
      <c r="B3222" s="18">
        <v>45413</v>
      </c>
      <c r="C3222" s="4" t="s">
        <v>281</v>
      </c>
      <c r="D3222" s="4">
        <v>5</v>
      </c>
      <c r="E3222" s="15">
        <v>145121.63</v>
      </c>
      <c r="F3222" s="19">
        <v>1.0390999999999999</v>
      </c>
      <c r="G3222" s="20">
        <v>0</v>
      </c>
      <c r="H3222" s="4">
        <v>72.7</v>
      </c>
      <c r="I3222" s="4">
        <v>4</v>
      </c>
      <c r="J3222" s="4">
        <v>1</v>
      </c>
      <c r="K3222" s="21">
        <v>0.77569999999999995</v>
      </c>
      <c r="L3222" s="21">
        <v>9.1600000000000001E-2</v>
      </c>
      <c r="M3222" s="4">
        <v>2</v>
      </c>
      <c r="N3222" s="4">
        <v>0</v>
      </c>
      <c r="O3222" s="4">
        <v>0</v>
      </c>
      <c r="P3222" s="4">
        <v>91.3</v>
      </c>
      <c r="Q3222" s="15">
        <v>8872.2199999999993</v>
      </c>
      <c r="R3222" s="15">
        <v>8749.25</v>
      </c>
      <c r="S3222" s="15">
        <v>4277.62</v>
      </c>
      <c r="T3222" s="15">
        <v>144533.07999999999</v>
      </c>
      <c r="U3222" s="22">
        <f t="shared" si="250"/>
        <v>158465.48000000001</v>
      </c>
      <c r="V3222" s="23">
        <f t="shared" si="251"/>
        <v>-9.6395925417212619E-2</v>
      </c>
      <c r="W3222" s="24">
        <f>Parametros!$B$4*H3222+Parametros!$B$5*K3222*100+Parametros!$B$6*P3222+Parametros!$B$7*(1-L3222)*100</f>
        <v>80.602000000000004</v>
      </c>
      <c r="X3222" s="16">
        <f>INDEX('Tasa Referencia'!$B$2:$B$37,MATCH(B3222,'Tasa Referencia'!$A$2:$A$37,0))</f>
        <v>0.1077</v>
      </c>
      <c r="Y3222" s="16">
        <f>INDEX('Catalogo Proveedores'!$N$2:$N$101,MATCH(A3222,'Catalogo Proveedores'!$A$2:$A$101,0))</f>
        <v>1.3900000000000001E-2</v>
      </c>
      <c r="Z3222" s="14">
        <v>2.7200000000000002E-3</v>
      </c>
      <c r="AA3222" s="16">
        <f t="shared" si="252"/>
        <v>0.12432</v>
      </c>
      <c r="AB3222" s="25">
        <f t="shared" si="253"/>
        <v>9.8126992530920276E-3</v>
      </c>
      <c r="AC3222" s="23">
        <f t="shared" si="254"/>
        <v>-0.10620862467030465</v>
      </c>
    </row>
    <row r="3223" spans="1:29" x14ac:dyDescent="0.3">
      <c r="A3223" s="4" t="s">
        <v>255</v>
      </c>
      <c r="B3223" s="18">
        <v>45444</v>
      </c>
      <c r="C3223" s="4" t="s">
        <v>281</v>
      </c>
      <c r="D3223" s="4">
        <v>6</v>
      </c>
      <c r="E3223" s="15">
        <v>145291.35</v>
      </c>
      <c r="F3223" s="19">
        <v>1.0390999999999999</v>
      </c>
      <c r="G3223" s="20">
        <v>0</v>
      </c>
      <c r="H3223" s="4">
        <v>73.2</v>
      </c>
      <c r="I3223" s="4">
        <v>4</v>
      </c>
      <c r="J3223" s="4">
        <v>1</v>
      </c>
      <c r="K3223" s="21">
        <v>0.8105</v>
      </c>
      <c r="L3223" s="21">
        <v>6.8000000000000005E-2</v>
      </c>
      <c r="M3223" s="4">
        <v>0</v>
      </c>
      <c r="N3223" s="4">
        <v>0</v>
      </c>
      <c r="O3223" s="4">
        <v>0</v>
      </c>
      <c r="P3223" s="4">
        <v>94.8</v>
      </c>
      <c r="Q3223" s="15">
        <v>0</v>
      </c>
      <c r="R3223" s="15">
        <v>4488.62</v>
      </c>
      <c r="S3223" s="15">
        <v>3254.64</v>
      </c>
      <c r="T3223" s="15">
        <v>151168.57999999999</v>
      </c>
      <c r="U3223" s="22">
        <f t="shared" si="250"/>
        <v>146525.32999999999</v>
      </c>
      <c r="V3223" s="23">
        <f t="shared" si="251"/>
        <v>3.0715708251013541E-2</v>
      </c>
      <c r="W3223" s="24">
        <f>Parametros!$B$4*H3223+Parametros!$B$5*K3223*100+Parametros!$B$6*P3223+Parametros!$B$7*(1-L3223)*100</f>
        <v>82.875000000000014</v>
      </c>
      <c r="X3223" s="16">
        <f>INDEX('Tasa Referencia'!$B$2:$B$37,MATCH(B3223,'Tasa Referencia'!$A$2:$A$37,0))</f>
        <v>0.1045</v>
      </c>
      <c r="Y3223" s="16">
        <f>INDEX('Catalogo Proveedores'!$N$2:$N$101,MATCH(A3223,'Catalogo Proveedores'!$A$2:$A$101,0))</f>
        <v>1.3900000000000001E-2</v>
      </c>
      <c r="Z3223" s="14">
        <v>1.0000000000000001E-5</v>
      </c>
      <c r="AA3223" s="16">
        <f t="shared" si="252"/>
        <v>0.11840999999999999</v>
      </c>
      <c r="AB3223" s="25">
        <f t="shared" si="253"/>
        <v>9.3692890275518526E-3</v>
      </c>
      <c r="AC3223" s="23">
        <f t="shared" si="254"/>
        <v>2.1346419223461689E-2</v>
      </c>
    </row>
    <row r="3224" spans="1:29" x14ac:dyDescent="0.3">
      <c r="A3224" s="4" t="s">
        <v>255</v>
      </c>
      <c r="B3224" s="18">
        <v>45474</v>
      </c>
      <c r="C3224" s="4" t="s">
        <v>281</v>
      </c>
      <c r="D3224" s="4">
        <v>7</v>
      </c>
      <c r="E3224" s="15">
        <v>159851.09</v>
      </c>
      <c r="F3224" s="19">
        <v>1.0390999999999999</v>
      </c>
      <c r="G3224" s="20">
        <v>0</v>
      </c>
      <c r="H3224" s="4">
        <v>73.2</v>
      </c>
      <c r="I3224" s="4">
        <v>4</v>
      </c>
      <c r="J3224" s="4">
        <v>1</v>
      </c>
      <c r="K3224" s="21">
        <v>0.8548</v>
      </c>
      <c r="L3224" s="21">
        <v>7.7600000000000002E-2</v>
      </c>
      <c r="M3224" s="4">
        <v>1</v>
      </c>
      <c r="N3224" s="4">
        <v>0</v>
      </c>
      <c r="O3224" s="4">
        <v>0</v>
      </c>
      <c r="P3224" s="4">
        <v>99.1</v>
      </c>
      <c r="Q3224" s="15">
        <v>526.86</v>
      </c>
      <c r="R3224" s="15">
        <v>4309.26</v>
      </c>
      <c r="S3224" s="15">
        <v>4038.72</v>
      </c>
      <c r="T3224" s="15">
        <v>169811.20000000001</v>
      </c>
      <c r="U3224" s="22">
        <f t="shared" si="250"/>
        <v>160648.49</v>
      </c>
      <c r="V3224" s="23">
        <f t="shared" si="251"/>
        <v>5.3958219481400636E-2</v>
      </c>
      <c r="W3224" s="24">
        <f>Parametros!$B$4*H3224+Parametros!$B$5*K3224*100+Parametros!$B$6*P3224+Parametros!$B$7*(1-L3224)*100</f>
        <v>84.92</v>
      </c>
      <c r="X3224" s="16">
        <f>INDEX('Tasa Referencia'!$B$2:$B$37,MATCH(B3224,'Tasa Referencia'!$A$2:$A$37,0))</f>
        <v>0.1027</v>
      </c>
      <c r="Y3224" s="16">
        <f>INDEX('Catalogo Proveedores'!$N$2:$N$101,MATCH(A3224,'Catalogo Proveedores'!$A$2:$A$101,0))</f>
        <v>1.3900000000000001E-2</v>
      </c>
      <c r="Z3224" s="14">
        <v>3.5699999999999998E-3</v>
      </c>
      <c r="AA3224" s="16">
        <f t="shared" si="252"/>
        <v>0.12017</v>
      </c>
      <c r="AB3224" s="25">
        <f t="shared" si="253"/>
        <v>9.5015608778195038E-3</v>
      </c>
      <c r="AC3224" s="23">
        <f t="shared" si="254"/>
        <v>4.4456658603581133E-2</v>
      </c>
    </row>
    <row r="3225" spans="1:29" x14ac:dyDescent="0.3">
      <c r="A3225" s="4" t="s">
        <v>255</v>
      </c>
      <c r="B3225" s="18">
        <v>45505</v>
      </c>
      <c r="C3225" s="4" t="s">
        <v>281</v>
      </c>
      <c r="D3225" s="4">
        <v>8</v>
      </c>
      <c r="E3225" s="15">
        <v>145434.21</v>
      </c>
      <c r="F3225" s="19">
        <v>1.0879000000000001</v>
      </c>
      <c r="G3225" s="20">
        <v>4.7E-2</v>
      </c>
      <c r="H3225" s="4">
        <v>72.900000000000006</v>
      </c>
      <c r="I3225" s="4">
        <v>4</v>
      </c>
      <c r="J3225" s="4">
        <v>1</v>
      </c>
      <c r="K3225" s="21">
        <v>0.83320000000000005</v>
      </c>
      <c r="L3225" s="21">
        <v>0.10630000000000001</v>
      </c>
      <c r="M3225" s="4">
        <v>0</v>
      </c>
      <c r="N3225" s="4">
        <v>0</v>
      </c>
      <c r="O3225" s="4">
        <v>0</v>
      </c>
      <c r="P3225" s="4">
        <v>96.8</v>
      </c>
      <c r="Q3225" s="15">
        <v>0</v>
      </c>
      <c r="R3225" s="15">
        <v>8010.07</v>
      </c>
      <c r="S3225" s="15">
        <v>4930.3</v>
      </c>
      <c r="T3225" s="15">
        <v>151780.26</v>
      </c>
      <c r="U3225" s="22">
        <f t="shared" si="250"/>
        <v>148513.98000000001</v>
      </c>
      <c r="V3225" s="23">
        <f t="shared" si="251"/>
        <v>2.1519794471296851E-2</v>
      </c>
      <c r="W3225" s="24">
        <f>Parametros!$B$4*H3225+Parametros!$B$5*K3225*100+Parametros!$B$6*P3225+Parametros!$B$7*(1-L3225)*100</f>
        <v>83.276500000000013</v>
      </c>
      <c r="X3225" s="16">
        <f>INDEX('Tasa Referencia'!$B$2:$B$37,MATCH(B3225,'Tasa Referencia'!$A$2:$A$37,0))</f>
        <v>0.1017</v>
      </c>
      <c r="Y3225" s="16">
        <f>INDEX('Catalogo Proveedores'!$N$2:$N$101,MATCH(A3225,'Catalogo Proveedores'!$A$2:$A$101,0))</f>
        <v>1.3900000000000001E-2</v>
      </c>
      <c r="Z3225" s="14">
        <v>6.0999999999999997E-4</v>
      </c>
      <c r="AA3225" s="16">
        <f t="shared" si="252"/>
        <v>0.11620999999999999</v>
      </c>
      <c r="AB3225" s="25">
        <f t="shared" si="253"/>
        <v>9.2036806333555266E-3</v>
      </c>
      <c r="AC3225" s="23">
        <f t="shared" si="254"/>
        <v>1.2316113837941324E-2</v>
      </c>
    </row>
    <row r="3226" spans="1:29" x14ac:dyDescent="0.3">
      <c r="A3226" s="4" t="s">
        <v>255</v>
      </c>
      <c r="B3226" s="18">
        <v>45536</v>
      </c>
      <c r="C3226" s="4" t="s">
        <v>281</v>
      </c>
      <c r="D3226" s="4">
        <v>9</v>
      </c>
      <c r="E3226" s="15">
        <v>139561.16</v>
      </c>
      <c r="F3226" s="19">
        <v>1.0879000000000001</v>
      </c>
      <c r="G3226" s="20">
        <v>0</v>
      </c>
      <c r="H3226" s="4">
        <v>74.7</v>
      </c>
      <c r="I3226" s="4">
        <v>4</v>
      </c>
      <c r="J3226" s="4">
        <v>1</v>
      </c>
      <c r="K3226" s="21">
        <v>0.84050000000000002</v>
      </c>
      <c r="L3226" s="21">
        <v>8.0500000000000002E-2</v>
      </c>
      <c r="M3226" s="4">
        <v>0</v>
      </c>
      <c r="N3226" s="4">
        <v>0</v>
      </c>
      <c r="O3226" s="4">
        <v>0</v>
      </c>
      <c r="P3226" s="4">
        <v>92.3</v>
      </c>
      <c r="Q3226" s="15">
        <v>0</v>
      </c>
      <c r="R3226" s="15">
        <v>7123.08</v>
      </c>
      <c r="S3226" s="15">
        <v>3647.54</v>
      </c>
      <c r="T3226" s="15">
        <v>143830.67000000001</v>
      </c>
      <c r="U3226" s="22">
        <f t="shared" si="250"/>
        <v>143036.69999999998</v>
      </c>
      <c r="V3226" s="23">
        <f t="shared" si="251"/>
        <v>5.5201717408396292E-3</v>
      </c>
      <c r="W3226" s="24">
        <f>Parametros!$B$4*H3226+Parametros!$B$5*K3226*100+Parametros!$B$6*P3226+Parametros!$B$7*(1-L3226)*100</f>
        <v>83.612499999999997</v>
      </c>
      <c r="X3226" s="16">
        <f>INDEX('Tasa Referencia'!$B$2:$B$37,MATCH(B3226,'Tasa Referencia'!$A$2:$A$37,0))</f>
        <v>9.7900000000000001E-2</v>
      </c>
      <c r="Y3226" s="16">
        <f>INDEX('Catalogo Proveedores'!$N$2:$N$101,MATCH(A3226,'Catalogo Proveedores'!$A$2:$A$101,0))</f>
        <v>1.3900000000000001E-2</v>
      </c>
      <c r="Z3226" s="14">
        <v>-5.5000000000000003E-4</v>
      </c>
      <c r="AA3226" s="16">
        <f t="shared" si="252"/>
        <v>0.11125</v>
      </c>
      <c r="AB3226" s="25">
        <f t="shared" si="253"/>
        <v>8.8292085306356238E-3</v>
      </c>
      <c r="AC3226" s="23">
        <f t="shared" si="254"/>
        <v>-3.3090367897959947E-3</v>
      </c>
    </row>
    <row r="3227" spans="1:29" x14ac:dyDescent="0.3">
      <c r="A3227" s="4" t="s">
        <v>255</v>
      </c>
      <c r="B3227" s="18">
        <v>45566</v>
      </c>
      <c r="C3227" s="4" t="s">
        <v>281</v>
      </c>
      <c r="D3227" s="4">
        <v>10</v>
      </c>
      <c r="E3227" s="15">
        <v>139895.38</v>
      </c>
      <c r="F3227" s="19">
        <v>1.0879000000000001</v>
      </c>
      <c r="G3227" s="20">
        <v>0</v>
      </c>
      <c r="H3227" s="4">
        <v>77.900000000000006</v>
      </c>
      <c r="I3227" s="4">
        <v>4</v>
      </c>
      <c r="J3227" s="4">
        <v>1</v>
      </c>
      <c r="K3227" s="21">
        <v>0.80500000000000005</v>
      </c>
      <c r="L3227" s="21">
        <v>9.2399999999999996E-2</v>
      </c>
      <c r="M3227" s="4">
        <v>1</v>
      </c>
      <c r="N3227" s="4">
        <v>1</v>
      </c>
      <c r="O3227" s="4">
        <v>3.4</v>
      </c>
      <c r="P3227" s="4">
        <v>96.9</v>
      </c>
      <c r="Q3227" s="15">
        <v>8473.15</v>
      </c>
      <c r="R3227" s="15">
        <v>5259.18</v>
      </c>
      <c r="S3227" s="15">
        <v>4158.5200000000004</v>
      </c>
      <c r="T3227" s="15">
        <v>141685.44</v>
      </c>
      <c r="U3227" s="22">
        <f t="shared" si="250"/>
        <v>149469.19</v>
      </c>
      <c r="V3227" s="23">
        <f t="shared" si="251"/>
        <v>-5.4936837546610294E-2</v>
      </c>
      <c r="W3227" s="24">
        <f>Parametros!$B$4*H3227+Parametros!$B$5*K3227*100+Parametros!$B$6*P3227+Parametros!$B$7*(1-L3227)*100</f>
        <v>84.409000000000006</v>
      </c>
      <c r="X3227" s="16">
        <f>INDEX('Tasa Referencia'!$B$2:$B$37,MATCH(B3227,'Tasa Referencia'!$A$2:$A$37,0))</f>
        <v>9.5200000000000007E-2</v>
      </c>
      <c r="Y3227" s="16">
        <f>INDEX('Catalogo Proveedores'!$N$2:$N$101,MATCH(A3227,'Catalogo Proveedores'!$A$2:$A$101,0))</f>
        <v>1.3900000000000001E-2</v>
      </c>
      <c r="Z3227" s="14">
        <v>3.0500000000000002E-3</v>
      </c>
      <c r="AA3227" s="16">
        <f t="shared" si="252"/>
        <v>0.11215</v>
      </c>
      <c r="AB3227" s="25">
        <f t="shared" si="253"/>
        <v>8.8972707300383203E-3</v>
      </c>
      <c r="AC3227" s="23">
        <f t="shared" si="254"/>
        <v>-6.3834108276648621E-2</v>
      </c>
    </row>
    <row r="3228" spans="1:29" x14ac:dyDescent="0.3">
      <c r="A3228" s="4" t="s">
        <v>255</v>
      </c>
      <c r="B3228" s="18">
        <v>45597</v>
      </c>
      <c r="C3228" s="4" t="s">
        <v>281</v>
      </c>
      <c r="D3228" s="4">
        <v>11</v>
      </c>
      <c r="E3228" s="15">
        <v>131069.35</v>
      </c>
      <c r="F3228" s="19">
        <v>1.0879000000000001</v>
      </c>
      <c r="G3228" s="20">
        <v>0</v>
      </c>
      <c r="H3228" s="4">
        <v>79.8</v>
      </c>
      <c r="I3228" s="4">
        <v>4</v>
      </c>
      <c r="J3228" s="4">
        <v>0</v>
      </c>
      <c r="K3228" s="21">
        <v>0.87590000000000001</v>
      </c>
      <c r="L3228" s="21">
        <v>5.4300000000000001E-2</v>
      </c>
      <c r="M3228" s="4">
        <v>0</v>
      </c>
      <c r="N3228" s="4">
        <v>0</v>
      </c>
      <c r="O3228" s="4">
        <v>0</v>
      </c>
      <c r="P3228" s="4">
        <v>87.5</v>
      </c>
      <c r="Q3228" s="15">
        <v>0</v>
      </c>
      <c r="R3228" s="15">
        <v>4881.63</v>
      </c>
      <c r="S3228" s="15">
        <v>2136.46</v>
      </c>
      <c r="T3228" s="15">
        <v>138123.16</v>
      </c>
      <c r="U3228" s="22">
        <f t="shared" si="250"/>
        <v>133814.52000000002</v>
      </c>
      <c r="V3228" s="23">
        <f t="shared" si="251"/>
        <v>3.1194189301779546E-2</v>
      </c>
      <c r="W3228" s="24">
        <f>Parametros!$B$4*H3228+Parametros!$B$5*K3228*100+Parametros!$B$6*P3228+Parametros!$B$7*(1-L3228)*100</f>
        <v>85.892499999999984</v>
      </c>
      <c r="X3228" s="16">
        <f>INDEX('Tasa Referencia'!$B$2:$B$37,MATCH(B3228,'Tasa Referencia'!$A$2:$A$37,0))</f>
        <v>9.5600000000000004E-2</v>
      </c>
      <c r="Y3228" s="16">
        <f>INDEX('Catalogo Proveedores'!$N$2:$N$101,MATCH(A3228,'Catalogo Proveedores'!$A$2:$A$101,0))</f>
        <v>1.3900000000000001E-2</v>
      </c>
      <c r="Z3228" s="14">
        <v>9.3000000000000005E-4</v>
      </c>
      <c r="AA3228" s="16">
        <f t="shared" si="252"/>
        <v>0.11043</v>
      </c>
      <c r="AB3228" s="25">
        <f t="shared" si="253"/>
        <v>8.7671522980217187E-3</v>
      </c>
      <c r="AC3228" s="23">
        <f t="shared" si="254"/>
        <v>2.2427037003757828E-2</v>
      </c>
    </row>
    <row r="3229" spans="1:29" x14ac:dyDescent="0.3">
      <c r="A3229" s="4" t="s">
        <v>255</v>
      </c>
      <c r="B3229" s="18">
        <v>45627</v>
      </c>
      <c r="C3229" s="4" t="s">
        <v>281</v>
      </c>
      <c r="D3229" s="4">
        <v>12</v>
      </c>
      <c r="E3229" s="15">
        <v>135595.48000000001</v>
      </c>
      <c r="F3229" s="19">
        <v>1.0879000000000001</v>
      </c>
      <c r="G3229" s="20">
        <v>0</v>
      </c>
      <c r="H3229" s="4">
        <v>79.5</v>
      </c>
      <c r="I3229" s="4">
        <v>4</v>
      </c>
      <c r="J3229" s="4">
        <v>1</v>
      </c>
      <c r="K3229" s="21">
        <v>0.82630000000000003</v>
      </c>
      <c r="L3229" s="21">
        <v>0.1009</v>
      </c>
      <c r="M3229" s="4">
        <v>0</v>
      </c>
      <c r="N3229" s="4">
        <v>0</v>
      </c>
      <c r="O3229" s="4">
        <v>0</v>
      </c>
      <c r="P3229" s="4">
        <v>100</v>
      </c>
      <c r="Q3229" s="15">
        <v>0</v>
      </c>
      <c r="R3229" s="15">
        <v>8095.69</v>
      </c>
      <c r="S3229" s="15">
        <v>4376.8599999999997</v>
      </c>
      <c r="T3229" s="15">
        <v>141950.46</v>
      </c>
      <c r="U3229" s="22">
        <f t="shared" si="250"/>
        <v>139314.31000000003</v>
      </c>
      <c r="V3229" s="23">
        <f t="shared" si="251"/>
        <v>1.8570915515173148E-2</v>
      </c>
      <c r="W3229" s="24">
        <f>Parametros!$B$4*H3229+Parametros!$B$5*K3229*100+Parametros!$B$6*P3229+Parametros!$B$7*(1-L3229)*100</f>
        <v>86.100499999999997</v>
      </c>
      <c r="X3229" s="16">
        <f>INDEX('Tasa Referencia'!$B$2:$B$37,MATCH(B3229,'Tasa Referencia'!$A$2:$A$37,0))</f>
        <v>9.2399999999999996E-2</v>
      </c>
      <c r="Y3229" s="16">
        <f>INDEX('Catalogo Proveedores'!$N$2:$N$101,MATCH(A3229,'Catalogo Proveedores'!$A$2:$A$101,0))</f>
        <v>1.3900000000000001E-2</v>
      </c>
      <c r="Z3229" s="14">
        <v>3.7299999999999998E-3</v>
      </c>
      <c r="AA3229" s="16">
        <f t="shared" si="252"/>
        <v>0.11002999999999999</v>
      </c>
      <c r="AB3229" s="25">
        <f t="shared" si="253"/>
        <v>8.7368657201700728E-3</v>
      </c>
      <c r="AC3229" s="23">
        <f t="shared" si="254"/>
        <v>9.8340497950030747E-3</v>
      </c>
    </row>
    <row r="3230" spans="1:29" x14ac:dyDescent="0.3">
      <c r="A3230" s="4" t="s">
        <v>255</v>
      </c>
      <c r="B3230" s="18">
        <v>45658</v>
      </c>
      <c r="C3230" s="4" t="s">
        <v>282</v>
      </c>
      <c r="D3230" s="4">
        <v>1</v>
      </c>
      <c r="E3230" s="15">
        <v>142479.96</v>
      </c>
      <c r="F3230" s="19">
        <v>1.0879000000000001</v>
      </c>
      <c r="G3230" s="20">
        <v>0</v>
      </c>
      <c r="H3230" s="4">
        <v>80</v>
      </c>
      <c r="I3230" s="4">
        <v>4</v>
      </c>
      <c r="J3230" s="4">
        <v>1</v>
      </c>
      <c r="K3230" s="21">
        <v>0.72240000000000004</v>
      </c>
      <c r="L3230" s="21">
        <v>8.3699999999999997E-2</v>
      </c>
      <c r="M3230" s="4">
        <v>6</v>
      </c>
      <c r="N3230" s="4">
        <v>1</v>
      </c>
      <c r="O3230" s="4">
        <v>33.299999999999997</v>
      </c>
      <c r="P3230" s="4">
        <v>96.7</v>
      </c>
      <c r="Q3230" s="15">
        <v>31164.46</v>
      </c>
      <c r="R3230" s="15">
        <v>3614.83</v>
      </c>
      <c r="S3230" s="15">
        <v>3862.64</v>
      </c>
      <c r="T3230" s="15">
        <v>138274.69</v>
      </c>
      <c r="U3230" s="22">
        <f t="shared" si="250"/>
        <v>173396.60999999996</v>
      </c>
      <c r="V3230" s="23">
        <f t="shared" si="251"/>
        <v>-0.25400107568492797</v>
      </c>
      <c r="W3230" s="24">
        <f>Parametros!$B$4*H3230+Parametros!$B$5*K3230*100+Parametros!$B$6*P3230+Parametros!$B$7*(1-L3230)*100</f>
        <v>82.756500000000003</v>
      </c>
      <c r="X3230" s="16">
        <f>INDEX('Tasa Referencia'!$B$2:$B$37,MATCH(B3230,'Tasa Referencia'!$A$2:$A$37,0))</f>
        <v>8.8900000000000007E-2</v>
      </c>
      <c r="Y3230" s="16">
        <f>INDEX('Catalogo Proveedores'!$N$2:$N$101,MATCH(A3230,'Catalogo Proveedores'!$A$2:$A$101,0))</f>
        <v>1.3900000000000001E-2</v>
      </c>
      <c r="Z3230" s="14">
        <v>4.6699999999999997E-3</v>
      </c>
      <c r="AA3230" s="16">
        <f t="shared" si="252"/>
        <v>0.10747</v>
      </c>
      <c r="AB3230" s="25">
        <f t="shared" si="253"/>
        <v>8.5427943857778743E-3</v>
      </c>
      <c r="AC3230" s="23">
        <f t="shared" si="254"/>
        <v>-0.26254387007070584</v>
      </c>
    </row>
    <row r="3231" spans="1:29" x14ac:dyDescent="0.3">
      <c r="A3231" s="4" t="s">
        <v>255</v>
      </c>
      <c r="B3231" s="18">
        <v>45689</v>
      </c>
      <c r="C3231" s="4" t="s">
        <v>282</v>
      </c>
      <c r="D3231" s="4">
        <v>2</v>
      </c>
      <c r="E3231" s="15">
        <v>142840.19</v>
      </c>
      <c r="F3231" s="19">
        <v>1.0879000000000001</v>
      </c>
      <c r="G3231" s="20">
        <v>0</v>
      </c>
      <c r="H3231" s="4">
        <v>78.8</v>
      </c>
      <c r="I3231" s="4">
        <v>4</v>
      </c>
      <c r="J3231" s="4">
        <v>1</v>
      </c>
      <c r="K3231" s="21">
        <v>0.8427</v>
      </c>
      <c r="L3231" s="21">
        <v>6.3899999999999998E-2</v>
      </c>
      <c r="M3231" s="4">
        <v>0</v>
      </c>
      <c r="N3231" s="4">
        <v>1</v>
      </c>
      <c r="O3231" s="4">
        <v>4.0999999999999996</v>
      </c>
      <c r="P3231" s="4">
        <v>89.1</v>
      </c>
      <c r="Q3231" s="15">
        <v>2589.98</v>
      </c>
      <c r="R3231" s="15">
        <v>6249.04</v>
      </c>
      <c r="S3231" s="15">
        <v>3022.95</v>
      </c>
      <c r="T3231" s="15">
        <v>150608.62</v>
      </c>
      <c r="U3231" s="22">
        <f t="shared" si="250"/>
        <v>148656.26</v>
      </c>
      <c r="V3231" s="23">
        <f t="shared" si="251"/>
        <v>1.2963135841759827E-2</v>
      </c>
      <c r="W3231" s="24">
        <f>Parametros!$B$4*H3231+Parametros!$B$5*K3231*100+Parametros!$B$6*P3231+Parametros!$B$7*(1-L3231)*100</f>
        <v>84.722499999999997</v>
      </c>
      <c r="X3231" s="16">
        <f>INDEX('Tasa Referencia'!$B$2:$B$37,MATCH(B3231,'Tasa Referencia'!$A$2:$A$37,0))</f>
        <v>8.8300000000000003E-2</v>
      </c>
      <c r="Y3231" s="16">
        <f>INDEX('Catalogo Proveedores'!$N$2:$N$101,MATCH(A3231,'Catalogo Proveedores'!$A$2:$A$101,0))</f>
        <v>1.3900000000000001E-2</v>
      </c>
      <c r="Z3231" s="14">
        <v>7.3899999999999999E-3</v>
      </c>
      <c r="AA3231" s="16">
        <f t="shared" si="252"/>
        <v>0.10958999999999999</v>
      </c>
      <c r="AB3231" s="25">
        <f t="shared" si="253"/>
        <v>8.7035389273859565E-3</v>
      </c>
      <c r="AC3231" s="23">
        <f t="shared" si="254"/>
        <v>4.2595969143738709E-3</v>
      </c>
    </row>
    <row r="3232" spans="1:29" x14ac:dyDescent="0.3">
      <c r="A3232" s="4" t="s">
        <v>255</v>
      </c>
      <c r="B3232" s="18">
        <v>45717</v>
      </c>
      <c r="C3232" s="4" t="s">
        <v>282</v>
      </c>
      <c r="D3232" s="4">
        <v>3</v>
      </c>
      <c r="E3232" s="15">
        <v>157959.03</v>
      </c>
      <c r="F3232" s="19">
        <v>1.0879000000000001</v>
      </c>
      <c r="G3232" s="20">
        <v>0</v>
      </c>
      <c r="H3232" s="4">
        <v>78.099999999999994</v>
      </c>
      <c r="I3232" s="4">
        <v>5</v>
      </c>
      <c r="J3232" s="4">
        <v>1</v>
      </c>
      <c r="K3232" s="21">
        <v>0.8266</v>
      </c>
      <c r="L3232" s="21">
        <v>7.85E-2</v>
      </c>
      <c r="M3232" s="4">
        <v>3</v>
      </c>
      <c r="N3232" s="4">
        <v>1</v>
      </c>
      <c r="O3232" s="4">
        <v>2.4</v>
      </c>
      <c r="P3232" s="4">
        <v>95.8</v>
      </c>
      <c r="Q3232" s="15">
        <v>4237.71</v>
      </c>
      <c r="R3232" s="15">
        <v>8328.5300000000007</v>
      </c>
      <c r="S3232" s="15">
        <v>4037.36</v>
      </c>
      <c r="T3232" s="15">
        <v>158452.73000000001</v>
      </c>
      <c r="U3232" s="22">
        <f t="shared" si="250"/>
        <v>166487.91</v>
      </c>
      <c r="V3232" s="23">
        <f t="shared" si="251"/>
        <v>-5.0710265452668393E-2</v>
      </c>
      <c r="W3232" s="24">
        <f>Parametros!$B$4*H3232+Parametros!$B$5*K3232*100+Parametros!$B$6*P3232+Parametros!$B$7*(1-L3232)*100</f>
        <v>85.115499999999997</v>
      </c>
      <c r="X3232" s="16">
        <f>INDEX('Tasa Referencia'!$B$2:$B$37,MATCH(B3232,'Tasa Referencia'!$A$2:$A$37,0))</f>
        <v>8.6800000000000002E-2</v>
      </c>
      <c r="Y3232" s="16">
        <f>INDEX('Catalogo Proveedores'!$N$2:$N$101,MATCH(A3232,'Catalogo Proveedores'!$A$2:$A$101,0))</f>
        <v>1.3900000000000001E-2</v>
      </c>
      <c r="Z3232" s="14">
        <v>4.4400000000000004E-3</v>
      </c>
      <c r="AA3232" s="16">
        <f t="shared" si="252"/>
        <v>0.10514</v>
      </c>
      <c r="AB3232" s="25">
        <f t="shared" si="253"/>
        <v>8.3658013491569871E-3</v>
      </c>
      <c r="AC3232" s="23">
        <f t="shared" si="254"/>
        <v>-5.907606680182538E-2</v>
      </c>
    </row>
    <row r="3233" spans="1:29" x14ac:dyDescent="0.3">
      <c r="A3233" s="4" t="s">
        <v>255</v>
      </c>
      <c r="B3233" s="18">
        <v>45748</v>
      </c>
      <c r="C3233" s="4" t="s">
        <v>282</v>
      </c>
      <c r="D3233" s="4">
        <v>4</v>
      </c>
      <c r="E3233" s="15">
        <v>161051.46</v>
      </c>
      <c r="F3233" s="19">
        <v>1.105</v>
      </c>
      <c r="G3233" s="20">
        <v>1.5800000000000002E-2</v>
      </c>
      <c r="H3233" s="4">
        <v>77.3</v>
      </c>
      <c r="I3233" s="4">
        <v>5</v>
      </c>
      <c r="J3233" s="4">
        <v>1</v>
      </c>
      <c r="K3233" s="21">
        <v>0.82579999999999998</v>
      </c>
      <c r="L3233" s="21">
        <v>6.2700000000000006E-2</v>
      </c>
      <c r="M3233" s="4">
        <v>0</v>
      </c>
      <c r="N3233" s="4">
        <v>0</v>
      </c>
      <c r="O3233" s="4">
        <v>0</v>
      </c>
      <c r="P3233" s="4">
        <v>100</v>
      </c>
      <c r="Q3233" s="15">
        <v>0</v>
      </c>
      <c r="R3233" s="15">
        <v>4275.5600000000004</v>
      </c>
      <c r="S3233" s="15">
        <v>3352.22</v>
      </c>
      <c r="T3233" s="15">
        <v>173213.48</v>
      </c>
      <c r="U3233" s="22">
        <f t="shared" si="250"/>
        <v>161974.79999999999</v>
      </c>
      <c r="V3233" s="23">
        <f t="shared" si="251"/>
        <v>6.4883402839086321E-2</v>
      </c>
      <c r="W3233" s="24">
        <f>Parametros!$B$4*H3233+Parametros!$B$5*K3233*100+Parametros!$B$6*P3233+Parametros!$B$7*(1-L3233)*100</f>
        <v>85.888499999999993</v>
      </c>
      <c r="X3233" s="16">
        <f>INDEX('Tasa Referencia'!$B$2:$B$37,MATCH(B3233,'Tasa Referencia'!$A$2:$A$37,0))</f>
        <v>8.4000000000000005E-2</v>
      </c>
      <c r="Y3233" s="16">
        <f>INDEX('Catalogo Proveedores'!$N$2:$N$101,MATCH(A3233,'Catalogo Proveedores'!$A$2:$A$101,0))</f>
        <v>1.3900000000000001E-2</v>
      </c>
      <c r="Z3233" s="14">
        <v>2.5100000000000001E-3</v>
      </c>
      <c r="AA3233" s="16">
        <f t="shared" si="252"/>
        <v>0.10041</v>
      </c>
      <c r="AB3233" s="25">
        <f t="shared" si="253"/>
        <v>8.0054433693730331E-3</v>
      </c>
      <c r="AC3233" s="23">
        <f t="shared" si="254"/>
        <v>5.6877959469713288E-2</v>
      </c>
    </row>
    <row r="3234" spans="1:29" x14ac:dyDescent="0.3">
      <c r="A3234" s="4" t="s">
        <v>255</v>
      </c>
      <c r="B3234" s="18">
        <v>45778</v>
      </c>
      <c r="C3234" s="4" t="s">
        <v>282</v>
      </c>
      <c r="D3234" s="4">
        <v>5</v>
      </c>
      <c r="E3234" s="15">
        <v>144685.53</v>
      </c>
      <c r="F3234" s="19">
        <v>1.105</v>
      </c>
      <c r="G3234" s="20">
        <v>0</v>
      </c>
      <c r="H3234" s="4">
        <v>79</v>
      </c>
      <c r="I3234" s="4">
        <v>4</v>
      </c>
      <c r="J3234" s="4">
        <v>1</v>
      </c>
      <c r="K3234" s="21">
        <v>0.86619999999999997</v>
      </c>
      <c r="L3234" s="21">
        <v>7.5300000000000006E-2</v>
      </c>
      <c r="M3234" s="4">
        <v>1</v>
      </c>
      <c r="N3234" s="4">
        <v>0</v>
      </c>
      <c r="O3234" s="4">
        <v>0</v>
      </c>
      <c r="P3234" s="4">
        <v>97.4</v>
      </c>
      <c r="Q3234" s="15">
        <v>1085.8399999999999</v>
      </c>
      <c r="R3234" s="15">
        <v>7232.01</v>
      </c>
      <c r="S3234" s="15">
        <v>3555.78</v>
      </c>
      <c r="T3234" s="15">
        <v>156142.31</v>
      </c>
      <c r="U3234" s="22">
        <f t="shared" si="250"/>
        <v>149447.6</v>
      </c>
      <c r="V3234" s="23">
        <f t="shared" si="251"/>
        <v>4.2875694614739543E-2</v>
      </c>
      <c r="W3234" s="24">
        <f>Parametros!$B$4*H3234+Parametros!$B$5*K3234*100+Parametros!$B$6*P3234+Parametros!$B$7*(1-L3234)*100</f>
        <v>86.986500000000007</v>
      </c>
      <c r="X3234" s="16">
        <f>INDEX('Tasa Referencia'!$B$2:$B$37,MATCH(B3234,'Tasa Referencia'!$A$2:$A$37,0))</f>
        <v>8.1699999999999995E-2</v>
      </c>
      <c r="Y3234" s="16">
        <f>INDEX('Catalogo Proveedores'!$N$2:$N$101,MATCH(A3234,'Catalogo Proveedores'!$A$2:$A$101,0))</f>
        <v>1.3900000000000001E-2</v>
      </c>
      <c r="Z3234" s="14">
        <v>-2.4000000000000001E-4</v>
      </c>
      <c r="AA3234" s="16">
        <f t="shared" si="252"/>
        <v>9.5359999999999986E-2</v>
      </c>
      <c r="AB3234" s="25">
        <f t="shared" si="253"/>
        <v>7.6191353792760541E-3</v>
      </c>
      <c r="AC3234" s="23">
        <f t="shared" si="254"/>
        <v>3.5256559235463489E-2</v>
      </c>
    </row>
    <row r="3235" spans="1:29" x14ac:dyDescent="0.3">
      <c r="A3235" s="4" t="s">
        <v>255</v>
      </c>
      <c r="B3235" s="18">
        <v>45809</v>
      </c>
      <c r="C3235" s="4" t="s">
        <v>282</v>
      </c>
      <c r="D3235" s="4">
        <v>6</v>
      </c>
      <c r="E3235" s="15">
        <v>155904.66</v>
      </c>
      <c r="F3235" s="19">
        <v>1.105</v>
      </c>
      <c r="G3235" s="20">
        <v>0</v>
      </c>
      <c r="H3235" s="4">
        <v>75.5</v>
      </c>
      <c r="I3235" s="4">
        <v>4</v>
      </c>
      <c r="J3235" s="4">
        <v>0</v>
      </c>
      <c r="K3235" s="21">
        <v>0.8861</v>
      </c>
      <c r="L3235" s="21">
        <v>0.13450000000000001</v>
      </c>
      <c r="M3235" s="4">
        <v>0</v>
      </c>
      <c r="N3235" s="4">
        <v>0</v>
      </c>
      <c r="O3235" s="4">
        <v>0</v>
      </c>
      <c r="P3235" s="4">
        <v>97</v>
      </c>
      <c r="Q3235" s="15">
        <v>0</v>
      </c>
      <c r="R3235" s="15">
        <v>7059.39</v>
      </c>
      <c r="S3235" s="15">
        <v>6289.35</v>
      </c>
      <c r="T3235" s="15">
        <v>171637.41</v>
      </c>
      <c r="U3235" s="22">
        <f t="shared" si="250"/>
        <v>156674.70000000001</v>
      </c>
      <c r="V3235" s="23">
        <f t="shared" si="251"/>
        <v>8.7176274682774529E-2</v>
      </c>
      <c r="W3235" s="24">
        <f>Parametros!$B$4*H3235+Parametros!$B$5*K3235*100+Parametros!$B$6*P3235+Parametros!$B$7*(1-L3235)*100</f>
        <v>85.390500000000003</v>
      </c>
      <c r="X3235" s="16">
        <f>INDEX('Tasa Referencia'!$B$2:$B$37,MATCH(B3235,'Tasa Referencia'!$A$2:$A$37,0))</f>
        <v>8.1600000000000006E-2</v>
      </c>
      <c r="Y3235" s="16">
        <f>INDEX('Catalogo Proveedores'!$N$2:$N$101,MATCH(A3235,'Catalogo Proveedores'!$A$2:$A$101,0))</f>
        <v>1.3900000000000001E-2</v>
      </c>
      <c r="Z3235" s="14">
        <v>-2.0899999999999998E-3</v>
      </c>
      <c r="AA3235" s="16">
        <f t="shared" si="252"/>
        <v>9.3410000000000007E-2</v>
      </c>
      <c r="AB3235" s="25">
        <f t="shared" si="253"/>
        <v>7.4695298957667688E-3</v>
      </c>
      <c r="AC3235" s="23">
        <f t="shared" si="254"/>
        <v>7.9706744787007761E-2</v>
      </c>
    </row>
    <row r="3236" spans="1:29" x14ac:dyDescent="0.3">
      <c r="A3236" s="4" t="s">
        <v>255</v>
      </c>
      <c r="B3236" s="18">
        <v>45839</v>
      </c>
      <c r="C3236" s="4" t="s">
        <v>282</v>
      </c>
      <c r="D3236" s="4">
        <v>7</v>
      </c>
      <c r="E3236" s="15">
        <v>142570.17000000001</v>
      </c>
      <c r="F3236" s="19">
        <v>1.105</v>
      </c>
      <c r="G3236" s="20">
        <v>0</v>
      </c>
      <c r="H3236" s="4">
        <v>73.599999999999994</v>
      </c>
      <c r="I3236" s="4">
        <v>4</v>
      </c>
      <c r="J3236" s="4">
        <v>1</v>
      </c>
      <c r="K3236" s="21">
        <v>0.8518</v>
      </c>
      <c r="L3236" s="21">
        <v>0.1368</v>
      </c>
      <c r="M3236" s="4">
        <v>1</v>
      </c>
      <c r="N3236" s="4">
        <v>0</v>
      </c>
      <c r="O3236" s="4">
        <v>0</v>
      </c>
      <c r="P3236" s="4">
        <v>95.2</v>
      </c>
      <c r="Q3236" s="15">
        <v>290.57</v>
      </c>
      <c r="R3236" s="15">
        <v>11774.7</v>
      </c>
      <c r="S3236" s="15">
        <v>6134.11</v>
      </c>
      <c r="T3236" s="15">
        <v>153041.51</v>
      </c>
      <c r="U3236" s="22">
        <f t="shared" si="250"/>
        <v>148501.33000000005</v>
      </c>
      <c r="V3236" s="23">
        <f t="shared" si="251"/>
        <v>2.9666330396243241E-2</v>
      </c>
      <c r="W3236" s="24">
        <f>Parametros!$B$4*H3236+Parametros!$B$5*K3236*100+Parametros!$B$6*P3236+Parametros!$B$7*(1-L3236)*100</f>
        <v>83.301999999999992</v>
      </c>
      <c r="X3236" s="16">
        <f>INDEX('Tasa Referencia'!$B$2:$B$37,MATCH(B3236,'Tasa Referencia'!$A$2:$A$37,0))</f>
        <v>8.0699999999999994E-2</v>
      </c>
      <c r="Y3236" s="16">
        <f>INDEX('Catalogo Proveedores'!$N$2:$N$101,MATCH(A3236,'Catalogo Proveedores'!$A$2:$A$101,0))</f>
        <v>1.3900000000000001E-2</v>
      </c>
      <c r="Z3236" s="14">
        <v>2.8400000000000001E-3</v>
      </c>
      <c r="AA3236" s="16">
        <f t="shared" si="252"/>
        <v>9.7439999999999985E-2</v>
      </c>
      <c r="AB3236" s="25">
        <f t="shared" si="253"/>
        <v>7.7784457061491619E-3</v>
      </c>
      <c r="AC3236" s="23">
        <f t="shared" si="254"/>
        <v>2.1887884690094079E-2</v>
      </c>
    </row>
    <row r="3237" spans="1:29" x14ac:dyDescent="0.3">
      <c r="A3237" s="4" t="s">
        <v>255</v>
      </c>
      <c r="B3237" s="18">
        <v>45870</v>
      </c>
      <c r="C3237" s="4" t="s">
        <v>282</v>
      </c>
      <c r="D3237" s="4">
        <v>8</v>
      </c>
      <c r="E3237" s="15">
        <v>153674.4</v>
      </c>
      <c r="F3237" s="19">
        <v>1.1355999999999999</v>
      </c>
      <c r="G3237" s="20">
        <v>2.7699999999999999E-2</v>
      </c>
      <c r="H3237" s="4">
        <v>77.2</v>
      </c>
      <c r="I3237" s="4">
        <v>5</v>
      </c>
      <c r="J3237" s="4">
        <v>1</v>
      </c>
      <c r="K3237" s="21">
        <v>0.86980000000000002</v>
      </c>
      <c r="L3237" s="21">
        <v>9.3399999999999997E-2</v>
      </c>
      <c r="M3237" s="4">
        <v>0</v>
      </c>
      <c r="N3237" s="4">
        <v>0</v>
      </c>
      <c r="O3237" s="4">
        <v>0</v>
      </c>
      <c r="P3237" s="4">
        <v>92.5</v>
      </c>
      <c r="Q3237" s="15">
        <v>0</v>
      </c>
      <c r="R3237" s="15">
        <v>9415.39</v>
      </c>
      <c r="S3237" s="15">
        <v>4611.0200000000004</v>
      </c>
      <c r="T3237" s="15">
        <v>175136.62</v>
      </c>
      <c r="U3237" s="22">
        <f t="shared" si="250"/>
        <v>158478.76999999999</v>
      </c>
      <c r="V3237" s="23">
        <f t="shared" si="251"/>
        <v>9.5113460565814309E-2</v>
      </c>
      <c r="W3237" s="24">
        <f>Parametros!$B$4*H3237+Parametros!$B$5*K3237*100+Parametros!$B$6*P3237+Parametros!$B$7*(1-L3237)*100</f>
        <v>85.213000000000008</v>
      </c>
      <c r="X3237" s="16">
        <f>INDEX('Tasa Referencia'!$B$2:$B$37,MATCH(B3237,'Tasa Referencia'!$A$2:$A$37,0))</f>
        <v>7.7399999999999997E-2</v>
      </c>
      <c r="Y3237" s="16">
        <f>INDEX('Catalogo Proveedores'!$N$2:$N$101,MATCH(A3237,'Catalogo Proveedores'!$A$2:$A$101,0))</f>
        <v>1.3900000000000001E-2</v>
      </c>
      <c r="Z3237" s="14">
        <v>3.96E-3</v>
      </c>
      <c r="AA3237" s="16">
        <f t="shared" si="252"/>
        <v>9.5259999999999997E-2</v>
      </c>
      <c r="AB3237" s="25">
        <f t="shared" si="253"/>
        <v>7.6114692443995935E-3</v>
      </c>
      <c r="AC3237" s="23">
        <f t="shared" si="254"/>
        <v>8.7501991321414715E-2</v>
      </c>
    </row>
    <row r="3238" spans="1:29" x14ac:dyDescent="0.3">
      <c r="A3238" s="4" t="s">
        <v>255</v>
      </c>
      <c r="B3238" s="18">
        <v>45901</v>
      </c>
      <c r="C3238" s="4" t="s">
        <v>282</v>
      </c>
      <c r="D3238" s="4">
        <v>9</v>
      </c>
      <c r="E3238" s="15">
        <v>143095.01</v>
      </c>
      <c r="F3238" s="19">
        <v>1.1355999999999999</v>
      </c>
      <c r="G3238" s="20">
        <v>0</v>
      </c>
      <c r="H3238" s="4">
        <v>79.900000000000006</v>
      </c>
      <c r="I3238" s="4">
        <v>4</v>
      </c>
      <c r="J3238" s="4">
        <v>1</v>
      </c>
      <c r="K3238" s="21">
        <v>0.8125</v>
      </c>
      <c r="L3238" s="21">
        <v>5.9499999999999997E-2</v>
      </c>
      <c r="M3238" s="4">
        <v>0</v>
      </c>
      <c r="N3238" s="4">
        <v>1</v>
      </c>
      <c r="O3238" s="4">
        <v>28.2</v>
      </c>
      <c r="P3238" s="4">
        <v>95.7</v>
      </c>
      <c r="Q3238" s="15">
        <v>13132.27</v>
      </c>
      <c r="R3238" s="15">
        <v>4192.01</v>
      </c>
      <c r="S3238" s="15">
        <v>2840.01</v>
      </c>
      <c r="T3238" s="15">
        <v>147950.99</v>
      </c>
      <c r="U3238" s="22">
        <f t="shared" si="250"/>
        <v>157579.28</v>
      </c>
      <c r="V3238" s="23">
        <f t="shared" si="251"/>
        <v>-6.5077563860843443E-2</v>
      </c>
      <c r="W3238" s="24">
        <f>Parametros!$B$4*H3238+Parametros!$B$5*K3238*100+Parametros!$B$6*P3238+Parametros!$B$7*(1-L3238)*100</f>
        <v>85.587500000000006</v>
      </c>
      <c r="X3238" s="16">
        <f>INDEX('Tasa Referencia'!$B$2:$B$37,MATCH(B3238,'Tasa Referencia'!$A$2:$A$37,0))</f>
        <v>7.4899999999999994E-2</v>
      </c>
      <c r="Y3238" s="16">
        <f>INDEX('Catalogo Proveedores'!$N$2:$N$101,MATCH(A3238,'Catalogo Proveedores'!$A$2:$A$101,0))</f>
        <v>1.3900000000000001E-2</v>
      </c>
      <c r="Z3238" s="14">
        <v>2.65E-3</v>
      </c>
      <c r="AA3238" s="16">
        <f t="shared" si="252"/>
        <v>9.144999999999999E-2</v>
      </c>
      <c r="AB3238" s="25">
        <f t="shared" si="253"/>
        <v>7.3189105427635681E-3</v>
      </c>
      <c r="AC3238" s="23">
        <f t="shared" si="254"/>
        <v>-7.2396474403607011E-2</v>
      </c>
    </row>
    <row r="3239" spans="1:29" x14ac:dyDescent="0.3">
      <c r="A3239" s="4" t="s">
        <v>255</v>
      </c>
      <c r="B3239" s="18">
        <v>45931</v>
      </c>
      <c r="C3239" s="4" t="s">
        <v>282</v>
      </c>
      <c r="D3239" s="4">
        <v>10</v>
      </c>
      <c r="E3239" s="15">
        <v>151768.48000000001</v>
      </c>
      <c r="F3239" s="19">
        <v>1.1355999999999999</v>
      </c>
      <c r="G3239" s="20">
        <v>0</v>
      </c>
      <c r="H3239" s="4">
        <v>79.3</v>
      </c>
      <c r="I3239" s="4">
        <v>4</v>
      </c>
      <c r="J3239" s="4">
        <v>1</v>
      </c>
      <c r="K3239" s="21">
        <v>0.87370000000000003</v>
      </c>
      <c r="L3239" s="21">
        <v>8.0399999999999999E-2</v>
      </c>
      <c r="M3239" s="4">
        <v>1</v>
      </c>
      <c r="N3239" s="4">
        <v>0</v>
      </c>
      <c r="O3239" s="4">
        <v>0</v>
      </c>
      <c r="P3239" s="4">
        <v>96.8</v>
      </c>
      <c r="Q3239" s="15">
        <v>1982.89</v>
      </c>
      <c r="R3239" s="15">
        <v>7519.51</v>
      </c>
      <c r="S3239" s="15">
        <v>3965.77</v>
      </c>
      <c r="T3239" s="15">
        <v>159787.94</v>
      </c>
      <c r="U3239" s="22">
        <f t="shared" si="250"/>
        <v>157305.11000000004</v>
      </c>
      <c r="V3239" s="23">
        <f t="shared" si="251"/>
        <v>1.5538281549908949E-2</v>
      </c>
      <c r="W3239" s="24">
        <f>Parametros!$B$4*H3239+Parametros!$B$5*K3239*100+Parametros!$B$6*P3239+Parametros!$B$7*(1-L3239)*100</f>
        <v>87.11999999999999</v>
      </c>
      <c r="X3239" s="16">
        <f>INDEX('Tasa Referencia'!$B$2:$B$37,MATCH(B3239,'Tasa Referencia'!$A$2:$A$37,0))</f>
        <v>7.4300000000000005E-2</v>
      </c>
      <c r="Y3239" s="16">
        <f>INDEX('Catalogo Proveedores'!$N$2:$N$101,MATCH(A3239,'Catalogo Proveedores'!$A$2:$A$101,0))</f>
        <v>1.3900000000000001E-2</v>
      </c>
      <c r="Z3239" s="14">
        <v>8.8000000000000003E-4</v>
      </c>
      <c r="AA3239" s="16">
        <f t="shared" si="252"/>
        <v>8.9080000000000006E-2</v>
      </c>
      <c r="AB3239" s="25">
        <f t="shared" si="253"/>
        <v>7.136452567045426E-3</v>
      </c>
      <c r="AC3239" s="23">
        <f t="shared" si="254"/>
        <v>8.4018289828635233E-3</v>
      </c>
    </row>
    <row r="3240" spans="1:29" x14ac:dyDescent="0.3">
      <c r="A3240" s="4" t="s">
        <v>255</v>
      </c>
      <c r="B3240" s="18">
        <v>45962</v>
      </c>
      <c r="C3240" s="4" t="s">
        <v>282</v>
      </c>
      <c r="D3240" s="4">
        <v>11</v>
      </c>
      <c r="E3240" s="15">
        <v>130917.38</v>
      </c>
      <c r="F3240" s="19">
        <v>1.1355999999999999</v>
      </c>
      <c r="G3240" s="20">
        <v>0</v>
      </c>
      <c r="H3240" s="4">
        <v>76.599999999999994</v>
      </c>
      <c r="I3240" s="4">
        <v>4</v>
      </c>
      <c r="J3240" s="4">
        <v>1</v>
      </c>
      <c r="K3240" s="21">
        <v>0.82840000000000003</v>
      </c>
      <c r="L3240" s="21">
        <v>0.1171</v>
      </c>
      <c r="M3240" s="4">
        <v>3</v>
      </c>
      <c r="N3240" s="4">
        <v>0</v>
      </c>
      <c r="O3240" s="4">
        <v>0</v>
      </c>
      <c r="P3240" s="4">
        <v>95.3</v>
      </c>
      <c r="Q3240" s="15">
        <v>1329.42</v>
      </c>
      <c r="R3240" s="15">
        <v>5535.83</v>
      </c>
      <c r="S3240" s="15">
        <v>4859.5200000000004</v>
      </c>
      <c r="T3240" s="15">
        <v>134076.07</v>
      </c>
      <c r="U3240" s="22">
        <f t="shared" si="250"/>
        <v>132923.11000000002</v>
      </c>
      <c r="V3240" s="23">
        <f t="shared" si="251"/>
        <v>8.5992973988571701E-3</v>
      </c>
      <c r="W3240" s="24">
        <f>Parametros!$B$4*H3240+Parametros!$B$5*K3240*100+Parametros!$B$6*P3240+Parametros!$B$7*(1-L3240)*100</f>
        <v>83.965499999999992</v>
      </c>
      <c r="X3240" s="16">
        <f>INDEX('Tasa Referencia'!$B$2:$B$37,MATCH(B3240,'Tasa Referencia'!$A$2:$A$37,0))</f>
        <v>7.2800000000000004E-2</v>
      </c>
      <c r="Y3240" s="16">
        <f>INDEX('Catalogo Proveedores'!$N$2:$N$101,MATCH(A3240,'Catalogo Proveedores'!$A$2:$A$101,0))</f>
        <v>1.3900000000000001E-2</v>
      </c>
      <c r="Z3240" s="14">
        <v>-8.0999999999999996E-4</v>
      </c>
      <c r="AA3240" s="16">
        <f t="shared" si="252"/>
        <v>8.5889999999999994E-2</v>
      </c>
      <c r="AB3240" s="25">
        <f t="shared" si="253"/>
        <v>6.8902901723051357E-3</v>
      </c>
      <c r="AC3240" s="23">
        <f t="shared" si="254"/>
        <v>1.7090072265520343E-3</v>
      </c>
    </row>
    <row r="3241" spans="1:29" x14ac:dyDescent="0.3">
      <c r="A3241" s="4" t="s">
        <v>255</v>
      </c>
      <c r="B3241" s="18">
        <v>45992</v>
      </c>
      <c r="C3241" s="4" t="s">
        <v>282</v>
      </c>
      <c r="D3241" s="4">
        <v>12</v>
      </c>
      <c r="E3241" s="15">
        <v>142828.01999999999</v>
      </c>
      <c r="F3241" s="19">
        <v>1.1355999999999999</v>
      </c>
      <c r="G3241" s="20">
        <v>0</v>
      </c>
      <c r="H3241" s="4">
        <v>71.2</v>
      </c>
      <c r="I3241" s="4">
        <v>4</v>
      </c>
      <c r="J3241" s="4">
        <v>1</v>
      </c>
      <c r="K3241" s="21">
        <v>0.79049999999999998</v>
      </c>
      <c r="L3241" s="21">
        <v>0.1414</v>
      </c>
      <c r="M3241" s="4">
        <v>2</v>
      </c>
      <c r="N3241" s="4">
        <v>1</v>
      </c>
      <c r="O3241" s="4">
        <v>21.5</v>
      </c>
      <c r="P3241" s="4">
        <v>90.3</v>
      </c>
      <c r="Q3241" s="15">
        <v>24154.94</v>
      </c>
      <c r="R3241" s="15">
        <v>11789.66</v>
      </c>
      <c r="S3241" s="15">
        <v>6346.34</v>
      </c>
      <c r="T3241" s="15">
        <v>144543.32</v>
      </c>
      <c r="U3241" s="22">
        <f t="shared" si="250"/>
        <v>172426.28</v>
      </c>
      <c r="V3241" s="23">
        <f t="shared" si="251"/>
        <v>-0.19290382979995194</v>
      </c>
      <c r="W3241" s="24">
        <f>Parametros!$B$4*H3241+Parametros!$B$5*K3241*100+Parametros!$B$6*P3241+Parametros!$B$7*(1-L3241)*100</f>
        <v>79.573999999999998</v>
      </c>
      <c r="X3241" s="16">
        <f>INDEX('Tasa Referencia'!$B$2:$B$37,MATCH(B3241,'Tasa Referencia'!$A$2:$A$37,0))</f>
        <v>6.9599999999999995E-2</v>
      </c>
      <c r="Y3241" s="16">
        <f>INDEX('Catalogo Proveedores'!$N$2:$N$101,MATCH(A3241,'Catalogo Proveedores'!$A$2:$A$101,0))</f>
        <v>1.3900000000000001E-2</v>
      </c>
      <c r="Z3241" s="14">
        <v>0</v>
      </c>
      <c r="AA3241" s="16">
        <f t="shared" si="252"/>
        <v>8.3499999999999991E-2</v>
      </c>
      <c r="AB3241" s="25">
        <f t="shared" si="253"/>
        <v>6.7054265433414972E-3</v>
      </c>
      <c r="AC3241" s="23">
        <f t="shared" si="254"/>
        <v>-0.19960925634329343</v>
      </c>
    </row>
    <row r="3242" spans="1:29" x14ac:dyDescent="0.3">
      <c r="A3242" s="4" t="s">
        <v>257</v>
      </c>
      <c r="B3242" s="18">
        <v>44927</v>
      </c>
      <c r="C3242" s="4" t="s">
        <v>279</v>
      </c>
      <c r="D3242" s="4">
        <v>1</v>
      </c>
      <c r="E3242" s="15">
        <v>265870.28000000003</v>
      </c>
      <c r="F3242" s="19">
        <v>1</v>
      </c>
      <c r="G3242" s="20">
        <v>0</v>
      </c>
      <c r="H3242" s="4">
        <v>84.1</v>
      </c>
      <c r="I3242" s="4">
        <v>4</v>
      </c>
      <c r="J3242" s="4">
        <v>1</v>
      </c>
      <c r="K3242" s="21">
        <v>0.84289999999999998</v>
      </c>
      <c r="L3242" s="21">
        <v>3.1899999999999998E-2</v>
      </c>
      <c r="M3242" s="4">
        <v>0</v>
      </c>
      <c r="N3242" s="4">
        <v>0</v>
      </c>
      <c r="O3242" s="4">
        <v>0</v>
      </c>
      <c r="P3242" s="4">
        <v>91.1</v>
      </c>
      <c r="Q3242" s="15">
        <v>0</v>
      </c>
      <c r="R3242" s="15">
        <v>2915.86</v>
      </c>
      <c r="S3242" s="15">
        <v>3078.32</v>
      </c>
      <c r="T3242" s="15">
        <v>297249.78999999998</v>
      </c>
      <c r="U3242" s="22">
        <f t="shared" si="250"/>
        <v>265707.82</v>
      </c>
      <c r="V3242" s="23">
        <f t="shared" si="251"/>
        <v>0.1061126737886004</v>
      </c>
      <c r="W3242" s="24">
        <f>Parametros!$B$4*H3242+Parametros!$B$5*K3242*100+Parametros!$B$6*P3242+Parametros!$B$7*(1-L3242)*100</f>
        <v>87.463499999999996</v>
      </c>
      <c r="X3242" s="16">
        <f>INDEX('Tasa Referencia'!$B$2:$B$37,MATCH(B3242,'Tasa Referencia'!$A$2:$A$37,0))</f>
        <v>0.1125</v>
      </c>
      <c r="Y3242" s="16">
        <f>INDEX('Catalogo Proveedores'!$N$2:$N$101,MATCH(A3242,'Catalogo Proveedores'!$A$2:$A$101,0))</f>
        <v>2.4800000000000003E-2</v>
      </c>
      <c r="Z3242" s="14">
        <v>-7.7499999999999999E-3</v>
      </c>
      <c r="AA3242" s="16">
        <f t="shared" si="252"/>
        <v>0.12955</v>
      </c>
      <c r="AB3242" s="25">
        <f t="shared" si="253"/>
        <v>1.0203312678468635E-2</v>
      </c>
      <c r="AC3242" s="23">
        <f t="shared" si="254"/>
        <v>9.5909361110131763E-2</v>
      </c>
    </row>
    <row r="3243" spans="1:29" x14ac:dyDescent="0.3">
      <c r="A3243" s="4" t="s">
        <v>257</v>
      </c>
      <c r="B3243" s="18">
        <v>44958</v>
      </c>
      <c r="C3243" s="4" t="s">
        <v>279</v>
      </c>
      <c r="D3243" s="4">
        <v>2</v>
      </c>
      <c r="E3243" s="15">
        <v>245310.59</v>
      </c>
      <c r="F3243" s="19">
        <v>1</v>
      </c>
      <c r="G3243" s="20">
        <v>0</v>
      </c>
      <c r="H3243" s="4">
        <v>77.099999999999994</v>
      </c>
      <c r="I3243" s="4">
        <v>4</v>
      </c>
      <c r="J3243" s="4">
        <v>1</v>
      </c>
      <c r="K3243" s="21">
        <v>0.75839999999999996</v>
      </c>
      <c r="L3243" s="21">
        <v>7.8399999999999997E-2</v>
      </c>
      <c r="M3243" s="4">
        <v>1</v>
      </c>
      <c r="N3243" s="4">
        <v>1</v>
      </c>
      <c r="O3243" s="4">
        <v>52.2</v>
      </c>
      <c r="P3243" s="4">
        <v>98</v>
      </c>
      <c r="Q3243" s="15">
        <v>72848.27</v>
      </c>
      <c r="R3243" s="15">
        <v>13143.05</v>
      </c>
      <c r="S3243" s="15">
        <v>6261.65</v>
      </c>
      <c r="T3243" s="15">
        <v>259627.2</v>
      </c>
      <c r="U3243" s="22">
        <f t="shared" si="250"/>
        <v>325040.25999999995</v>
      </c>
      <c r="V3243" s="23">
        <f t="shared" si="251"/>
        <v>-0.25194994977413743</v>
      </c>
      <c r="W3243" s="24">
        <f>Parametros!$B$4*H3243+Parametros!$B$5*K3243*100+Parametros!$B$6*P3243+Parametros!$B$7*(1-L3243)*100</f>
        <v>83.160999999999987</v>
      </c>
      <c r="X3243" s="16">
        <f>INDEX('Tasa Referencia'!$B$2:$B$37,MATCH(B3243,'Tasa Referencia'!$A$2:$A$37,0))</f>
        <v>0.11409999999999999</v>
      </c>
      <c r="Y3243" s="16">
        <f>INDEX('Catalogo Proveedores'!$N$2:$N$101,MATCH(A3243,'Catalogo Proveedores'!$A$2:$A$101,0))</f>
        <v>2.4800000000000003E-2</v>
      </c>
      <c r="Z3243" s="14">
        <v>-6.8999999999999999E-3</v>
      </c>
      <c r="AA3243" s="16">
        <f t="shared" si="252"/>
        <v>0.13200000000000001</v>
      </c>
      <c r="AB3243" s="25">
        <f t="shared" si="253"/>
        <v>1.0385726106876492E-2</v>
      </c>
      <c r="AC3243" s="23">
        <f t="shared" si="254"/>
        <v>-0.26233567588101392</v>
      </c>
    </row>
    <row r="3244" spans="1:29" x14ac:dyDescent="0.3">
      <c r="A3244" s="4" t="s">
        <v>257</v>
      </c>
      <c r="B3244" s="18">
        <v>44986</v>
      </c>
      <c r="C3244" s="4" t="s">
        <v>279</v>
      </c>
      <c r="D3244" s="4">
        <v>3</v>
      </c>
      <c r="E3244" s="15">
        <v>264005.98</v>
      </c>
      <c r="F3244" s="19">
        <v>1</v>
      </c>
      <c r="G3244" s="20">
        <v>0</v>
      </c>
      <c r="H3244" s="4">
        <v>78</v>
      </c>
      <c r="I3244" s="4">
        <v>4</v>
      </c>
      <c r="J3244" s="4">
        <v>1</v>
      </c>
      <c r="K3244" s="21">
        <v>0.70330000000000004</v>
      </c>
      <c r="L3244" s="21">
        <v>7.51E-2</v>
      </c>
      <c r="M3244" s="4">
        <v>3</v>
      </c>
      <c r="N3244" s="4">
        <v>1</v>
      </c>
      <c r="O3244" s="4">
        <v>48.1</v>
      </c>
      <c r="P3244" s="4">
        <v>94.7</v>
      </c>
      <c r="Q3244" s="15">
        <v>76658.210000000006</v>
      </c>
      <c r="R3244" s="15">
        <v>6360.18</v>
      </c>
      <c r="S3244" s="15">
        <v>6473.95</v>
      </c>
      <c r="T3244" s="15">
        <v>258463.43</v>
      </c>
      <c r="U3244" s="22">
        <f t="shared" si="250"/>
        <v>340550.42</v>
      </c>
      <c r="V3244" s="23">
        <f t="shared" si="251"/>
        <v>-0.31759614890199356</v>
      </c>
      <c r="W3244" s="24">
        <f>Parametros!$B$4*H3244+Parametros!$B$5*K3244*100+Parametros!$B$6*P3244+Parametros!$B$7*(1-L3244)*100</f>
        <v>81.212500000000006</v>
      </c>
      <c r="X3244" s="16">
        <f>INDEX('Tasa Referencia'!$B$2:$B$37,MATCH(B3244,'Tasa Referencia'!$A$2:$A$37,0))</f>
        <v>0.114</v>
      </c>
      <c r="Y3244" s="16">
        <f>INDEX('Catalogo Proveedores'!$N$2:$N$101,MATCH(A3244,'Catalogo Proveedores'!$A$2:$A$101,0))</f>
        <v>2.4800000000000003E-2</v>
      </c>
      <c r="Z3244" s="14">
        <v>-3.1E-4</v>
      </c>
      <c r="AA3244" s="16">
        <f t="shared" si="252"/>
        <v>0.13849</v>
      </c>
      <c r="AB3244" s="25">
        <f t="shared" si="253"/>
        <v>1.0867192182429264E-2</v>
      </c>
      <c r="AC3244" s="23">
        <f t="shared" si="254"/>
        <v>-0.32846334108442282</v>
      </c>
    </row>
    <row r="3245" spans="1:29" x14ac:dyDescent="0.3">
      <c r="A3245" s="4" t="s">
        <v>257</v>
      </c>
      <c r="B3245" s="18">
        <v>45017</v>
      </c>
      <c r="C3245" s="4" t="s">
        <v>279</v>
      </c>
      <c r="D3245" s="4">
        <v>4</v>
      </c>
      <c r="E3245" s="15">
        <v>251277.57</v>
      </c>
      <c r="F3245" s="19">
        <v>1</v>
      </c>
      <c r="G3245" s="20">
        <v>0</v>
      </c>
      <c r="H3245" s="4">
        <v>77.2</v>
      </c>
      <c r="I3245" s="4">
        <v>4</v>
      </c>
      <c r="J3245" s="4">
        <v>1</v>
      </c>
      <c r="K3245" s="21">
        <v>0.86780000000000002</v>
      </c>
      <c r="L3245" s="21">
        <v>7.5600000000000001E-2</v>
      </c>
      <c r="M3245" s="4">
        <v>0</v>
      </c>
      <c r="N3245" s="4">
        <v>0</v>
      </c>
      <c r="O3245" s="4">
        <v>0</v>
      </c>
      <c r="P3245" s="4">
        <v>94.9</v>
      </c>
      <c r="Q3245" s="15">
        <v>0</v>
      </c>
      <c r="R3245" s="15">
        <v>11592.1</v>
      </c>
      <c r="S3245" s="15">
        <v>6198</v>
      </c>
      <c r="T3245" s="15">
        <v>263286.09000000003</v>
      </c>
      <c r="U3245" s="22">
        <f t="shared" si="250"/>
        <v>256671.66999999998</v>
      </c>
      <c r="V3245" s="23">
        <f t="shared" si="251"/>
        <v>2.5122557746974181E-2</v>
      </c>
      <c r="W3245" s="24">
        <f>Parametros!$B$4*H3245+Parametros!$B$5*K3245*100+Parametros!$B$6*P3245+Parametros!$B$7*(1-L3245)*100</f>
        <v>85.9</v>
      </c>
      <c r="X3245" s="16">
        <f>INDEX('Tasa Referencia'!$B$2:$B$37,MATCH(B3245,'Tasa Referencia'!$A$2:$A$37,0))</f>
        <v>0.1119</v>
      </c>
      <c r="Y3245" s="16">
        <f>INDEX('Catalogo Proveedores'!$N$2:$N$101,MATCH(A3245,'Catalogo Proveedores'!$A$2:$A$101,0))</f>
        <v>2.4800000000000003E-2</v>
      </c>
      <c r="Z3245" s="14">
        <v>-1.34E-3</v>
      </c>
      <c r="AA3245" s="16">
        <f t="shared" si="252"/>
        <v>0.13535999999999998</v>
      </c>
      <c r="AB3245" s="25">
        <f t="shared" si="253"/>
        <v>1.0635305485626745E-2</v>
      </c>
      <c r="AC3245" s="23">
        <f t="shared" si="254"/>
        <v>1.4487252261347436E-2</v>
      </c>
    </row>
    <row r="3246" spans="1:29" x14ac:dyDescent="0.3">
      <c r="A3246" s="4" t="s">
        <v>257</v>
      </c>
      <c r="B3246" s="18">
        <v>45047</v>
      </c>
      <c r="C3246" s="4" t="s">
        <v>279</v>
      </c>
      <c r="D3246" s="4">
        <v>5</v>
      </c>
      <c r="E3246" s="15">
        <v>290442.48</v>
      </c>
      <c r="F3246" s="19">
        <v>1</v>
      </c>
      <c r="G3246" s="20">
        <v>0</v>
      </c>
      <c r="H3246" s="4">
        <v>78.8</v>
      </c>
      <c r="I3246" s="4">
        <v>6</v>
      </c>
      <c r="J3246" s="4">
        <v>1</v>
      </c>
      <c r="K3246" s="21">
        <v>0.86799999999999999</v>
      </c>
      <c r="L3246" s="21">
        <v>8.09E-2</v>
      </c>
      <c r="M3246" s="4">
        <v>0</v>
      </c>
      <c r="N3246" s="4">
        <v>0</v>
      </c>
      <c r="O3246" s="4">
        <v>0</v>
      </c>
      <c r="P3246" s="4">
        <v>93.2</v>
      </c>
      <c r="Q3246" s="15">
        <v>0</v>
      </c>
      <c r="R3246" s="15">
        <v>10431.56</v>
      </c>
      <c r="S3246" s="15">
        <v>7629.9</v>
      </c>
      <c r="T3246" s="15">
        <v>309666.55</v>
      </c>
      <c r="U3246" s="22">
        <f t="shared" si="250"/>
        <v>293244.13999999996</v>
      </c>
      <c r="V3246" s="23">
        <f t="shared" si="251"/>
        <v>5.303256034595933E-2</v>
      </c>
      <c r="W3246" s="24">
        <f>Parametros!$B$4*H3246+Parametros!$B$5*K3246*100+Parametros!$B$6*P3246+Parametros!$B$7*(1-L3246)*100</f>
        <v>86.046499999999995</v>
      </c>
      <c r="X3246" s="16">
        <f>INDEX('Tasa Referencia'!$B$2:$B$37,MATCH(B3246,'Tasa Referencia'!$A$2:$A$37,0))</f>
        <v>0.11210000000000001</v>
      </c>
      <c r="Y3246" s="16">
        <f>INDEX('Catalogo Proveedores'!$N$2:$N$101,MATCH(A3246,'Catalogo Proveedores'!$A$2:$A$101,0))</f>
        <v>2.4800000000000003E-2</v>
      </c>
      <c r="Z3246" s="14">
        <v>-4.9500000000000004E-3</v>
      </c>
      <c r="AA3246" s="16">
        <f t="shared" si="252"/>
        <v>0.13195000000000001</v>
      </c>
      <c r="AB3246" s="25">
        <f t="shared" si="253"/>
        <v>1.0382007002852189E-2</v>
      </c>
      <c r="AC3246" s="23">
        <f t="shared" si="254"/>
        <v>4.2650553343107141E-2</v>
      </c>
    </row>
    <row r="3247" spans="1:29" x14ac:dyDescent="0.3">
      <c r="A3247" s="4" t="s">
        <v>257</v>
      </c>
      <c r="B3247" s="18">
        <v>45078</v>
      </c>
      <c r="C3247" s="4" t="s">
        <v>279</v>
      </c>
      <c r="D3247" s="4">
        <v>6</v>
      </c>
      <c r="E3247" s="15">
        <v>270753.69</v>
      </c>
      <c r="F3247" s="19">
        <v>1</v>
      </c>
      <c r="G3247" s="20">
        <v>0</v>
      </c>
      <c r="H3247" s="4">
        <v>75.7</v>
      </c>
      <c r="I3247" s="4">
        <v>4</v>
      </c>
      <c r="J3247" s="4">
        <v>1</v>
      </c>
      <c r="K3247" s="21">
        <v>0.79149999999999998</v>
      </c>
      <c r="L3247" s="21">
        <v>0.1237</v>
      </c>
      <c r="M3247" s="4">
        <v>0</v>
      </c>
      <c r="N3247" s="4">
        <v>0</v>
      </c>
      <c r="O3247" s="4">
        <v>0</v>
      </c>
      <c r="P3247" s="4">
        <v>89.7</v>
      </c>
      <c r="Q3247" s="15">
        <v>0</v>
      </c>
      <c r="R3247" s="15">
        <v>21316.03</v>
      </c>
      <c r="S3247" s="15">
        <v>10587.11</v>
      </c>
      <c r="T3247" s="15">
        <v>278062.38</v>
      </c>
      <c r="U3247" s="22">
        <f t="shared" si="250"/>
        <v>281482.61</v>
      </c>
      <c r="V3247" s="23">
        <f t="shared" si="251"/>
        <v>-1.2300225582475347E-2</v>
      </c>
      <c r="W3247" s="24">
        <f>Parametros!$B$4*H3247+Parametros!$B$5*K3247*100+Parametros!$B$6*P3247+Parametros!$B$7*(1-L3247)*100</f>
        <v>81.3245</v>
      </c>
      <c r="X3247" s="16">
        <f>INDEX('Tasa Referencia'!$B$2:$B$37,MATCH(B3247,'Tasa Referencia'!$A$2:$A$37,0))</f>
        <v>0.1119</v>
      </c>
      <c r="Y3247" s="16">
        <f>INDEX('Catalogo Proveedores'!$N$2:$N$101,MATCH(A3247,'Catalogo Proveedores'!$A$2:$A$101,0))</f>
        <v>2.4800000000000003E-2</v>
      </c>
      <c r="Z3247" s="14">
        <v>-4.6899999999999997E-3</v>
      </c>
      <c r="AA3247" s="16">
        <f t="shared" si="252"/>
        <v>0.13200999999999999</v>
      </c>
      <c r="AB3247" s="25">
        <f t="shared" si="253"/>
        <v>1.0386469909611451E-2</v>
      </c>
      <c r="AC3247" s="23">
        <f t="shared" si="254"/>
        <v>-2.2686695492086798E-2</v>
      </c>
    </row>
    <row r="3248" spans="1:29" x14ac:dyDescent="0.3">
      <c r="A3248" s="4" t="s">
        <v>257</v>
      </c>
      <c r="B3248" s="18">
        <v>45108</v>
      </c>
      <c r="C3248" s="4" t="s">
        <v>279</v>
      </c>
      <c r="D3248" s="4">
        <v>7</v>
      </c>
      <c r="E3248" s="15">
        <v>273995.06</v>
      </c>
      <c r="F3248" s="19">
        <v>1</v>
      </c>
      <c r="G3248" s="20">
        <v>0</v>
      </c>
      <c r="H3248" s="4">
        <v>79.2</v>
      </c>
      <c r="I3248" s="4">
        <v>4</v>
      </c>
      <c r="J3248" s="4">
        <v>1</v>
      </c>
      <c r="K3248" s="21">
        <v>0.76629999999999998</v>
      </c>
      <c r="L3248" s="21">
        <v>9.9299999999999999E-2</v>
      </c>
      <c r="M3248" s="4">
        <v>4</v>
      </c>
      <c r="N3248" s="4">
        <v>0</v>
      </c>
      <c r="O3248" s="4">
        <v>0</v>
      </c>
      <c r="P3248" s="4">
        <v>91.6</v>
      </c>
      <c r="Q3248" s="15">
        <v>2893.57</v>
      </c>
      <c r="R3248" s="15">
        <v>12072.9</v>
      </c>
      <c r="S3248" s="15">
        <v>8712.9599999999991</v>
      </c>
      <c r="T3248" s="15">
        <v>278799.71999999997</v>
      </c>
      <c r="U3248" s="22">
        <f t="shared" si="250"/>
        <v>280248.57</v>
      </c>
      <c r="V3248" s="23">
        <f t="shared" si="251"/>
        <v>-5.1967412305867272E-3</v>
      </c>
      <c r="W3248" s="24">
        <f>Parametros!$B$4*H3248+Parametros!$B$5*K3248*100+Parametros!$B$6*P3248+Parametros!$B$7*(1-L3248)*100</f>
        <v>82.539500000000004</v>
      </c>
      <c r="X3248" s="16">
        <f>INDEX('Tasa Referencia'!$B$2:$B$37,MATCH(B3248,'Tasa Referencia'!$A$2:$A$37,0))</f>
        <v>0.1132</v>
      </c>
      <c r="Y3248" s="16">
        <f>INDEX('Catalogo Proveedores'!$N$2:$N$101,MATCH(A3248,'Catalogo Proveedores'!$A$2:$A$101,0))</f>
        <v>2.4800000000000003E-2</v>
      </c>
      <c r="Z3248" s="14">
        <v>1.2099999999999999E-3</v>
      </c>
      <c r="AA3248" s="16">
        <f t="shared" si="252"/>
        <v>0.13921</v>
      </c>
      <c r="AB3248" s="25">
        <f t="shared" si="253"/>
        <v>1.0920450848010521E-2</v>
      </c>
      <c r="AC3248" s="23">
        <f t="shared" si="254"/>
        <v>-1.6117192078597249E-2</v>
      </c>
    </row>
    <row r="3249" spans="1:29" x14ac:dyDescent="0.3">
      <c r="A3249" s="4" t="s">
        <v>257</v>
      </c>
      <c r="B3249" s="18">
        <v>45139</v>
      </c>
      <c r="C3249" s="4" t="s">
        <v>279</v>
      </c>
      <c r="D3249" s="4">
        <v>8</v>
      </c>
      <c r="E3249" s="15">
        <v>257657.8</v>
      </c>
      <c r="F3249" s="19">
        <v>1.0547</v>
      </c>
      <c r="G3249" s="20">
        <v>5.4699999999999999E-2</v>
      </c>
      <c r="H3249" s="4">
        <v>78.2</v>
      </c>
      <c r="I3249" s="4">
        <v>5</v>
      </c>
      <c r="J3249" s="4">
        <v>1</v>
      </c>
      <c r="K3249" s="21">
        <v>0.86739999999999995</v>
      </c>
      <c r="L3249" s="21">
        <v>7.3700000000000002E-2</v>
      </c>
      <c r="M3249" s="4">
        <v>0</v>
      </c>
      <c r="N3249" s="4">
        <v>0</v>
      </c>
      <c r="O3249" s="4">
        <v>0</v>
      </c>
      <c r="P3249" s="4">
        <v>84.4</v>
      </c>
      <c r="Q3249" s="15">
        <v>0</v>
      </c>
      <c r="R3249" s="15">
        <v>6538.28</v>
      </c>
      <c r="S3249" s="15">
        <v>6214.6</v>
      </c>
      <c r="T3249" s="15">
        <v>281099.25</v>
      </c>
      <c r="U3249" s="22">
        <f t="shared" si="250"/>
        <v>257981.48</v>
      </c>
      <c r="V3249" s="23">
        <f t="shared" si="251"/>
        <v>8.2240596515287714E-2</v>
      </c>
      <c r="W3249" s="24">
        <f>Parametros!$B$4*H3249+Parametros!$B$5*K3249*100+Parametros!$B$6*P3249+Parametros!$B$7*(1-L3249)*100</f>
        <v>84.166499999999985</v>
      </c>
      <c r="X3249" s="16">
        <f>INDEX('Tasa Referencia'!$B$2:$B$37,MATCH(B3249,'Tasa Referencia'!$A$2:$A$37,0))</f>
        <v>0.1124</v>
      </c>
      <c r="Y3249" s="16">
        <f>INDEX('Catalogo Proveedores'!$N$2:$N$101,MATCH(A3249,'Catalogo Proveedores'!$A$2:$A$101,0))</f>
        <v>2.4800000000000003E-2</v>
      </c>
      <c r="Z3249" s="14">
        <v>4.8999999999999998E-3</v>
      </c>
      <c r="AA3249" s="16">
        <f t="shared" si="252"/>
        <v>0.14209999999999998</v>
      </c>
      <c r="AB3249" s="25">
        <f t="shared" si="253"/>
        <v>1.1133915196060995E-2</v>
      </c>
      <c r="AC3249" s="23">
        <f t="shared" si="254"/>
        <v>7.1106681319226719E-2</v>
      </c>
    </row>
    <row r="3250" spans="1:29" x14ac:dyDescent="0.3">
      <c r="A3250" s="4" t="s">
        <v>257</v>
      </c>
      <c r="B3250" s="18">
        <v>45170</v>
      </c>
      <c r="C3250" s="4" t="s">
        <v>279</v>
      </c>
      <c r="D3250" s="4">
        <v>9</v>
      </c>
      <c r="E3250" s="15">
        <v>242660.29</v>
      </c>
      <c r="F3250" s="19">
        <v>1.0547</v>
      </c>
      <c r="G3250" s="20">
        <v>0</v>
      </c>
      <c r="H3250" s="4">
        <v>72</v>
      </c>
      <c r="I3250" s="4">
        <v>4</v>
      </c>
      <c r="J3250" s="4">
        <v>1</v>
      </c>
      <c r="K3250" s="21">
        <v>0.70379999999999998</v>
      </c>
      <c r="L3250" s="21">
        <v>6.1800000000000001E-2</v>
      </c>
      <c r="M3250" s="4">
        <v>0</v>
      </c>
      <c r="N3250" s="4">
        <v>1</v>
      </c>
      <c r="O3250" s="4">
        <v>13.9</v>
      </c>
      <c r="P3250" s="4">
        <v>91.4</v>
      </c>
      <c r="Q3250" s="15">
        <v>16989.93</v>
      </c>
      <c r="R3250" s="15">
        <v>6359.16</v>
      </c>
      <c r="S3250" s="15">
        <v>4987.6499999999996</v>
      </c>
      <c r="T3250" s="15">
        <v>242933.88</v>
      </c>
      <c r="U3250" s="22">
        <f t="shared" si="250"/>
        <v>261021.73</v>
      </c>
      <c r="V3250" s="23">
        <f t="shared" si="251"/>
        <v>-7.4455856054330527E-2</v>
      </c>
      <c r="W3250" s="24">
        <f>Parametros!$B$4*H3250+Parametros!$B$5*K3250*100+Parametros!$B$6*P3250+Parametros!$B$7*(1-L3250)*100</f>
        <v>78.666999999999987</v>
      </c>
      <c r="X3250" s="16">
        <f>INDEX('Tasa Referencia'!$B$2:$B$37,MATCH(B3250,'Tasa Referencia'!$A$2:$A$37,0))</f>
        <v>0.1134</v>
      </c>
      <c r="Y3250" s="16">
        <f>INDEX('Catalogo Proveedores'!$N$2:$N$101,MATCH(A3250,'Catalogo Proveedores'!$A$2:$A$101,0))</f>
        <v>2.4800000000000003E-2</v>
      </c>
      <c r="Z3250" s="14">
        <v>1.8500000000000001E-3</v>
      </c>
      <c r="AA3250" s="16">
        <f t="shared" si="252"/>
        <v>0.14004999999999998</v>
      </c>
      <c r="AB3250" s="25">
        <f t="shared" si="253"/>
        <v>1.0982546974038554E-2</v>
      </c>
      <c r="AC3250" s="23">
        <f t="shared" si="254"/>
        <v>-8.5438403028369081E-2</v>
      </c>
    </row>
    <row r="3251" spans="1:29" x14ac:dyDescent="0.3">
      <c r="A3251" s="4" t="s">
        <v>257</v>
      </c>
      <c r="B3251" s="18">
        <v>45200</v>
      </c>
      <c r="C3251" s="4" t="s">
        <v>279</v>
      </c>
      <c r="D3251" s="4">
        <v>10</v>
      </c>
      <c r="E3251" s="15">
        <v>255710.8</v>
      </c>
      <c r="F3251" s="19">
        <v>1.1318999999999999</v>
      </c>
      <c r="G3251" s="20">
        <v>7.3200000000000001E-2</v>
      </c>
      <c r="H3251" s="4">
        <v>69.8</v>
      </c>
      <c r="I3251" s="4">
        <v>5</v>
      </c>
      <c r="J3251" s="4">
        <v>1</v>
      </c>
      <c r="K3251" s="21">
        <v>0.83289999999999997</v>
      </c>
      <c r="L3251" s="21">
        <v>9.0899999999999995E-2</v>
      </c>
      <c r="M3251" s="4">
        <v>1</v>
      </c>
      <c r="N3251" s="4">
        <v>0</v>
      </c>
      <c r="O3251" s="4">
        <v>0</v>
      </c>
      <c r="P3251" s="4">
        <v>94.3</v>
      </c>
      <c r="Q3251" s="15">
        <v>2003.83</v>
      </c>
      <c r="R3251" s="15">
        <v>8834.76</v>
      </c>
      <c r="S3251" s="15">
        <v>7481.41</v>
      </c>
      <c r="T3251" s="15">
        <v>262803.05</v>
      </c>
      <c r="U3251" s="22">
        <f t="shared" si="250"/>
        <v>259067.97999999995</v>
      </c>
      <c r="V3251" s="23">
        <f t="shared" si="251"/>
        <v>1.4212430182983174E-2</v>
      </c>
      <c r="W3251" s="24">
        <f>Parametros!$B$4*H3251+Parametros!$B$5*K3251*100+Parametros!$B$6*P3251+Parametros!$B$7*(1-L3251)*100</f>
        <v>81.913499999999985</v>
      </c>
      <c r="X3251" s="16">
        <f>INDEX('Tasa Referencia'!$B$2:$B$37,MATCH(B3251,'Tasa Referencia'!$A$2:$A$37,0))</f>
        <v>0.1103</v>
      </c>
      <c r="Y3251" s="16">
        <f>INDEX('Catalogo Proveedores'!$N$2:$N$101,MATCH(A3251,'Catalogo Proveedores'!$A$2:$A$101,0))</f>
        <v>2.4800000000000003E-2</v>
      </c>
      <c r="Z3251" s="14">
        <v>5.5999999999999995E-4</v>
      </c>
      <c r="AA3251" s="16">
        <f t="shared" si="252"/>
        <v>0.13566</v>
      </c>
      <c r="AB3251" s="25">
        <f t="shared" si="253"/>
        <v>1.0657556422139614E-2</v>
      </c>
      <c r="AC3251" s="23">
        <f t="shared" si="254"/>
        <v>3.5548737608435601E-3</v>
      </c>
    </row>
    <row r="3252" spans="1:29" x14ac:dyDescent="0.3">
      <c r="A3252" s="4" t="s">
        <v>257</v>
      </c>
      <c r="B3252" s="18">
        <v>45231</v>
      </c>
      <c r="C3252" s="4" t="s">
        <v>279</v>
      </c>
      <c r="D3252" s="4">
        <v>11</v>
      </c>
      <c r="E3252" s="15">
        <v>261333.64</v>
      </c>
      <c r="F3252" s="19">
        <v>1.1318999999999999</v>
      </c>
      <c r="G3252" s="20">
        <v>0</v>
      </c>
      <c r="H3252" s="4">
        <v>71.599999999999994</v>
      </c>
      <c r="I3252" s="4">
        <v>4</v>
      </c>
      <c r="J3252" s="4">
        <v>1</v>
      </c>
      <c r="K3252" s="21">
        <v>0.81940000000000002</v>
      </c>
      <c r="L3252" s="21">
        <v>0.11700000000000001</v>
      </c>
      <c r="M3252" s="4">
        <v>0</v>
      </c>
      <c r="N3252" s="4">
        <v>2</v>
      </c>
      <c r="O3252" s="4">
        <v>24.7</v>
      </c>
      <c r="P3252" s="4">
        <v>94.9</v>
      </c>
      <c r="Q3252" s="15">
        <v>24289.68</v>
      </c>
      <c r="R3252" s="15">
        <v>13684.12</v>
      </c>
      <c r="S3252" s="15">
        <v>9691.69</v>
      </c>
      <c r="T3252" s="15">
        <v>274847.25</v>
      </c>
      <c r="U3252" s="22">
        <f t="shared" si="250"/>
        <v>289615.75</v>
      </c>
      <c r="V3252" s="23">
        <f t="shared" si="251"/>
        <v>-5.3733482870940132E-2</v>
      </c>
      <c r="W3252" s="24">
        <f>Parametros!$B$4*H3252+Parametros!$B$5*K3252*100+Parametros!$B$6*P3252+Parametros!$B$7*(1-L3252)*100</f>
        <v>81.867000000000004</v>
      </c>
      <c r="X3252" s="16">
        <f>INDEX('Tasa Referencia'!$B$2:$B$37,MATCH(B3252,'Tasa Referencia'!$A$2:$A$37,0))</f>
        <v>0.1144</v>
      </c>
      <c r="Y3252" s="16">
        <f>INDEX('Catalogo Proveedores'!$N$2:$N$101,MATCH(A3252,'Catalogo Proveedores'!$A$2:$A$101,0))</f>
        <v>2.4800000000000003E-2</v>
      </c>
      <c r="Z3252" s="14">
        <v>1.2800000000000001E-3</v>
      </c>
      <c r="AA3252" s="16">
        <f t="shared" si="252"/>
        <v>0.14047999999999999</v>
      </c>
      <c r="AB3252" s="25">
        <f t="shared" si="253"/>
        <v>1.1014318048532701E-2</v>
      </c>
      <c r="AC3252" s="23">
        <f t="shared" si="254"/>
        <v>-6.4747800919472825E-2</v>
      </c>
    </row>
    <row r="3253" spans="1:29" x14ac:dyDescent="0.3">
      <c r="A3253" s="4" t="s">
        <v>257</v>
      </c>
      <c r="B3253" s="18">
        <v>45261</v>
      </c>
      <c r="C3253" s="4" t="s">
        <v>279</v>
      </c>
      <c r="D3253" s="4">
        <v>12</v>
      </c>
      <c r="E3253" s="15">
        <v>255978.26</v>
      </c>
      <c r="F3253" s="19">
        <v>1.1318999999999999</v>
      </c>
      <c r="G3253" s="20">
        <v>0</v>
      </c>
      <c r="H3253" s="4">
        <v>73.8</v>
      </c>
      <c r="I3253" s="4">
        <v>4</v>
      </c>
      <c r="J3253" s="4">
        <v>1</v>
      </c>
      <c r="K3253" s="21">
        <v>0.75439999999999996</v>
      </c>
      <c r="L3253" s="21">
        <v>0.1431</v>
      </c>
      <c r="M3253" s="4">
        <v>2</v>
      </c>
      <c r="N3253" s="4">
        <v>0</v>
      </c>
      <c r="O3253" s="4">
        <v>0</v>
      </c>
      <c r="P3253" s="4">
        <v>94.9</v>
      </c>
      <c r="Q3253" s="15">
        <v>8247.07</v>
      </c>
      <c r="R3253" s="15">
        <v>19559.47</v>
      </c>
      <c r="S3253" s="15">
        <v>11497.5</v>
      </c>
      <c r="T3253" s="15">
        <v>262851.23</v>
      </c>
      <c r="U3253" s="22">
        <f t="shared" si="250"/>
        <v>272287.30000000005</v>
      </c>
      <c r="V3253" s="23">
        <f t="shared" si="251"/>
        <v>-3.5898899921450116E-2</v>
      </c>
      <c r="W3253" s="24">
        <f>Parametros!$B$4*H3253+Parametros!$B$5*K3253*100+Parametros!$B$6*P3253+Parametros!$B$7*(1-L3253)*100</f>
        <v>80.29549999999999</v>
      </c>
      <c r="X3253" s="16">
        <f>INDEX('Tasa Referencia'!$B$2:$B$37,MATCH(B3253,'Tasa Referencia'!$A$2:$A$37,0))</f>
        <v>0.1124</v>
      </c>
      <c r="Y3253" s="16">
        <f>INDEX('Catalogo Proveedores'!$N$2:$N$101,MATCH(A3253,'Catalogo Proveedores'!$A$2:$A$101,0))</f>
        <v>2.4800000000000003E-2</v>
      </c>
      <c r="Z3253" s="14">
        <v>1.1100000000000001E-3</v>
      </c>
      <c r="AA3253" s="16">
        <f t="shared" si="252"/>
        <v>0.13830999999999999</v>
      </c>
      <c r="AB3253" s="25">
        <f t="shared" si="253"/>
        <v>1.0853872691900524E-2</v>
      </c>
      <c r="AC3253" s="23">
        <f t="shared" si="254"/>
        <v>-4.6752772613350639E-2</v>
      </c>
    </row>
    <row r="3254" spans="1:29" x14ac:dyDescent="0.3">
      <c r="A3254" s="4" t="s">
        <v>257</v>
      </c>
      <c r="B3254" s="18">
        <v>45292</v>
      </c>
      <c r="C3254" s="4" t="s">
        <v>281</v>
      </c>
      <c r="D3254" s="4">
        <v>1</v>
      </c>
      <c r="E3254" s="15">
        <v>265438.57</v>
      </c>
      <c r="F3254" s="19">
        <v>1.1777</v>
      </c>
      <c r="G3254" s="20">
        <v>4.0399999999999998E-2</v>
      </c>
      <c r="H3254" s="4">
        <v>74.599999999999994</v>
      </c>
      <c r="I3254" s="4">
        <v>4</v>
      </c>
      <c r="J3254" s="4">
        <v>1</v>
      </c>
      <c r="K3254" s="21">
        <v>0.78990000000000005</v>
      </c>
      <c r="L3254" s="21">
        <v>8.6499999999999994E-2</v>
      </c>
      <c r="M3254" s="4">
        <v>1</v>
      </c>
      <c r="N3254" s="4">
        <v>0</v>
      </c>
      <c r="O3254" s="4">
        <v>0</v>
      </c>
      <c r="P3254" s="4">
        <v>96.8</v>
      </c>
      <c r="Q3254" s="15">
        <v>684.31</v>
      </c>
      <c r="R3254" s="15">
        <v>8121.19</v>
      </c>
      <c r="S3254" s="15">
        <v>7417.19</v>
      </c>
      <c r="T3254" s="15">
        <v>277220.21999999997</v>
      </c>
      <c r="U3254" s="22">
        <f t="shared" si="250"/>
        <v>266826.88</v>
      </c>
      <c r="V3254" s="23">
        <f t="shared" si="251"/>
        <v>3.7491276790704402E-2</v>
      </c>
      <c r="W3254" s="24">
        <f>Parametros!$B$4*H3254+Parametros!$B$5*K3254*100+Parametros!$B$6*P3254+Parametros!$B$7*(1-L3254)*100</f>
        <v>82.869500000000002</v>
      </c>
      <c r="X3254" s="16">
        <f>INDEX('Tasa Referencia'!$B$2:$B$37,MATCH(B3254,'Tasa Referencia'!$A$2:$A$37,0))</f>
        <v>0.1133</v>
      </c>
      <c r="Y3254" s="16">
        <f>INDEX('Catalogo Proveedores'!$N$2:$N$101,MATCH(A3254,'Catalogo Proveedores'!$A$2:$A$101,0))</f>
        <v>2.4800000000000003E-2</v>
      </c>
      <c r="Z3254" s="14">
        <v>-1.1100000000000001E-3</v>
      </c>
      <c r="AA3254" s="16">
        <f t="shared" si="252"/>
        <v>0.13699</v>
      </c>
      <c r="AB3254" s="25">
        <f t="shared" si="253"/>
        <v>1.0756137392869958E-2</v>
      </c>
      <c r="AC3254" s="23">
        <f t="shared" si="254"/>
        <v>2.6735139397834444E-2</v>
      </c>
    </row>
    <row r="3255" spans="1:29" x14ac:dyDescent="0.3">
      <c r="A3255" s="4" t="s">
        <v>257</v>
      </c>
      <c r="B3255" s="18">
        <v>45323</v>
      </c>
      <c r="C3255" s="4" t="s">
        <v>281</v>
      </c>
      <c r="D3255" s="4">
        <v>2</v>
      </c>
      <c r="E3255" s="15">
        <v>278419.84000000003</v>
      </c>
      <c r="F3255" s="19">
        <v>1.1777</v>
      </c>
      <c r="G3255" s="20">
        <v>0</v>
      </c>
      <c r="H3255" s="4">
        <v>78.599999999999994</v>
      </c>
      <c r="I3255" s="4">
        <v>4</v>
      </c>
      <c r="J3255" s="4">
        <v>1</v>
      </c>
      <c r="K3255" s="21">
        <v>0.85719999999999996</v>
      </c>
      <c r="L3255" s="21">
        <v>6.1600000000000002E-2</v>
      </c>
      <c r="M3255" s="4">
        <v>1</v>
      </c>
      <c r="N3255" s="4">
        <v>0</v>
      </c>
      <c r="O3255" s="4">
        <v>0</v>
      </c>
      <c r="P3255" s="4">
        <v>89.9</v>
      </c>
      <c r="Q3255" s="15">
        <v>555.09</v>
      </c>
      <c r="R3255" s="15">
        <v>11383.29</v>
      </c>
      <c r="S3255" s="15">
        <v>5701.81</v>
      </c>
      <c r="T3255" s="15">
        <v>310254.81</v>
      </c>
      <c r="U3255" s="22">
        <f t="shared" si="250"/>
        <v>284656.41000000003</v>
      </c>
      <c r="V3255" s="23">
        <f t="shared" si="251"/>
        <v>8.2507665231684776E-2</v>
      </c>
      <c r="W3255" s="24">
        <f>Parametros!$B$4*H3255+Parametros!$B$5*K3255*100+Parametros!$B$6*P3255+Parametros!$B$7*(1-L3255)*100</f>
        <v>85.282000000000011</v>
      </c>
      <c r="X3255" s="16">
        <f>INDEX('Tasa Referencia'!$B$2:$B$37,MATCH(B3255,'Tasa Referencia'!$A$2:$A$37,0))</f>
        <v>0.1123</v>
      </c>
      <c r="Y3255" s="16">
        <f>INDEX('Catalogo Proveedores'!$N$2:$N$101,MATCH(A3255,'Catalogo Proveedores'!$A$2:$A$101,0))</f>
        <v>2.4800000000000003E-2</v>
      </c>
      <c r="Z3255" s="14">
        <v>1.01E-3</v>
      </c>
      <c r="AA3255" s="16">
        <f t="shared" si="252"/>
        <v>0.13811000000000001</v>
      </c>
      <c r="AB3255" s="25">
        <f t="shared" si="253"/>
        <v>1.083907099340875E-2</v>
      </c>
      <c r="AC3255" s="23">
        <f t="shared" si="254"/>
        <v>7.1668594238276026E-2</v>
      </c>
    </row>
    <row r="3256" spans="1:29" x14ac:dyDescent="0.3">
      <c r="A3256" s="4" t="s">
        <v>257</v>
      </c>
      <c r="B3256" s="18">
        <v>45352</v>
      </c>
      <c r="C3256" s="4" t="s">
        <v>281</v>
      </c>
      <c r="D3256" s="4">
        <v>3</v>
      </c>
      <c r="E3256" s="15">
        <v>324274.88</v>
      </c>
      <c r="F3256" s="19">
        <v>1.1777</v>
      </c>
      <c r="G3256" s="20">
        <v>0</v>
      </c>
      <c r="H3256" s="4">
        <v>81.2</v>
      </c>
      <c r="I3256" s="4">
        <v>4</v>
      </c>
      <c r="J3256" s="4">
        <v>1</v>
      </c>
      <c r="K3256" s="21">
        <v>0.77700000000000002</v>
      </c>
      <c r="L3256" s="21">
        <v>5.7299999999999997E-2</v>
      </c>
      <c r="M3256" s="4">
        <v>2</v>
      </c>
      <c r="N3256" s="4">
        <v>0</v>
      </c>
      <c r="O3256" s="4">
        <v>0</v>
      </c>
      <c r="P3256" s="4">
        <v>96.1</v>
      </c>
      <c r="Q3256" s="15">
        <v>3929.39</v>
      </c>
      <c r="R3256" s="15">
        <v>8790.33</v>
      </c>
      <c r="S3256" s="15">
        <v>6224.26</v>
      </c>
      <c r="T3256" s="15">
        <v>337713.5</v>
      </c>
      <c r="U3256" s="22">
        <f t="shared" si="250"/>
        <v>330770.34000000003</v>
      </c>
      <c r="V3256" s="23">
        <f t="shared" si="251"/>
        <v>2.0559320252225552E-2</v>
      </c>
      <c r="W3256" s="24">
        <f>Parametros!$B$4*H3256+Parametros!$B$5*K3256*100+Parametros!$B$6*P3256+Parametros!$B$7*(1-L3256)*100</f>
        <v>85.090499999999992</v>
      </c>
      <c r="X3256" s="16">
        <f>INDEX('Tasa Referencia'!$B$2:$B$37,MATCH(B3256,'Tasa Referencia'!$A$2:$A$37,0))</f>
        <v>0.1101</v>
      </c>
      <c r="Y3256" s="16">
        <f>INDEX('Catalogo Proveedores'!$N$2:$N$101,MATCH(A3256,'Catalogo Proveedores'!$A$2:$A$101,0))</f>
        <v>2.4800000000000003E-2</v>
      </c>
      <c r="Z3256" s="14">
        <v>7.1000000000000002E-4</v>
      </c>
      <c r="AA3256" s="16">
        <f t="shared" si="252"/>
        <v>0.13561000000000001</v>
      </c>
      <c r="AB3256" s="25">
        <f t="shared" si="253"/>
        <v>1.0653848306920288E-2</v>
      </c>
      <c r="AC3256" s="23">
        <f t="shared" si="254"/>
        <v>9.9054719453052636E-3</v>
      </c>
    </row>
    <row r="3257" spans="1:29" x14ac:dyDescent="0.3">
      <c r="A3257" s="4" t="s">
        <v>257</v>
      </c>
      <c r="B3257" s="18">
        <v>45383</v>
      </c>
      <c r="C3257" s="4" t="s">
        <v>281</v>
      </c>
      <c r="D3257" s="4">
        <v>4</v>
      </c>
      <c r="E3257" s="15">
        <v>329791.35999999999</v>
      </c>
      <c r="F3257" s="19">
        <v>1.1777</v>
      </c>
      <c r="G3257" s="20">
        <v>0</v>
      </c>
      <c r="H3257" s="4">
        <v>79.8</v>
      </c>
      <c r="I3257" s="4">
        <v>4</v>
      </c>
      <c r="J3257" s="4">
        <v>1</v>
      </c>
      <c r="K3257" s="21">
        <v>0.81989999999999996</v>
      </c>
      <c r="L3257" s="21">
        <v>5.1999999999999998E-2</v>
      </c>
      <c r="M3257" s="4">
        <v>0</v>
      </c>
      <c r="N3257" s="4">
        <v>0</v>
      </c>
      <c r="O3257" s="4">
        <v>0</v>
      </c>
      <c r="P3257" s="4">
        <v>95.3</v>
      </c>
      <c r="Q3257" s="15">
        <v>0</v>
      </c>
      <c r="R3257" s="15">
        <v>7509.34</v>
      </c>
      <c r="S3257" s="15">
        <v>5803.03</v>
      </c>
      <c r="T3257" s="15">
        <v>350020.01</v>
      </c>
      <c r="U3257" s="22">
        <f t="shared" si="250"/>
        <v>331497.67</v>
      </c>
      <c r="V3257" s="23">
        <f t="shared" si="251"/>
        <v>5.2917946033999672E-2</v>
      </c>
      <c r="W3257" s="24">
        <f>Parametros!$B$4*H3257+Parametros!$B$5*K3257*100+Parametros!$B$6*P3257+Parametros!$B$7*(1-L3257)*100</f>
        <v>85.806999999999988</v>
      </c>
      <c r="X3257" s="16">
        <f>INDEX('Tasa Referencia'!$B$2:$B$37,MATCH(B3257,'Tasa Referencia'!$A$2:$A$37,0))</f>
        <v>0.10920000000000001</v>
      </c>
      <c r="Y3257" s="16">
        <f>INDEX('Catalogo Proveedores'!$N$2:$N$101,MATCH(A3257,'Catalogo Proveedores'!$A$2:$A$101,0))</f>
        <v>2.4800000000000003E-2</v>
      </c>
      <c r="Z3257" s="14">
        <v>4.8199999999999996E-3</v>
      </c>
      <c r="AA3257" s="16">
        <f t="shared" si="252"/>
        <v>0.13882</v>
      </c>
      <c r="AB3257" s="25">
        <f t="shared" si="253"/>
        <v>1.0891606235563511E-2</v>
      </c>
      <c r="AC3257" s="23">
        <f t="shared" si="254"/>
        <v>4.202633979843616E-2</v>
      </c>
    </row>
    <row r="3258" spans="1:29" x14ac:dyDescent="0.3">
      <c r="A3258" s="4" t="s">
        <v>257</v>
      </c>
      <c r="B3258" s="18">
        <v>45413</v>
      </c>
      <c r="C3258" s="4" t="s">
        <v>281</v>
      </c>
      <c r="D3258" s="4">
        <v>5</v>
      </c>
      <c r="E3258" s="15">
        <v>320233.38</v>
      </c>
      <c r="F3258" s="19">
        <v>1.1777</v>
      </c>
      <c r="G3258" s="20">
        <v>0</v>
      </c>
      <c r="H3258" s="4">
        <v>78.2</v>
      </c>
      <c r="I3258" s="4">
        <v>5</v>
      </c>
      <c r="J3258" s="4">
        <v>2</v>
      </c>
      <c r="K3258" s="21">
        <v>0.63300000000000001</v>
      </c>
      <c r="L3258" s="21">
        <v>0.1118</v>
      </c>
      <c r="M3258" s="4">
        <v>2</v>
      </c>
      <c r="N3258" s="4">
        <v>1</v>
      </c>
      <c r="O3258" s="4">
        <v>5.4</v>
      </c>
      <c r="P3258" s="4">
        <v>90</v>
      </c>
      <c r="Q3258" s="15">
        <v>23360.36</v>
      </c>
      <c r="R3258" s="15">
        <v>13118.99</v>
      </c>
      <c r="S3258" s="15">
        <v>12019.89</v>
      </c>
      <c r="T3258" s="15">
        <v>320126.59999999998</v>
      </c>
      <c r="U3258" s="22">
        <f t="shared" si="250"/>
        <v>344692.83999999997</v>
      </c>
      <c r="V3258" s="23">
        <f t="shared" si="251"/>
        <v>-7.6739140077706727E-2</v>
      </c>
      <c r="W3258" s="24">
        <f>Parametros!$B$4*H3258+Parametros!$B$5*K3258*100+Parametros!$B$6*P3258+Parametros!$B$7*(1-L3258)*100</f>
        <v>77.682999999999993</v>
      </c>
      <c r="X3258" s="16">
        <f>INDEX('Tasa Referencia'!$B$2:$B$37,MATCH(B3258,'Tasa Referencia'!$A$2:$A$37,0))</f>
        <v>0.1077</v>
      </c>
      <c r="Y3258" s="16">
        <f>INDEX('Catalogo Proveedores'!$N$2:$N$101,MATCH(A3258,'Catalogo Proveedores'!$A$2:$A$101,0))</f>
        <v>2.4800000000000003E-2</v>
      </c>
      <c r="Z3258" s="14">
        <v>2.3500000000000001E-3</v>
      </c>
      <c r="AA3258" s="16">
        <f t="shared" si="252"/>
        <v>0.13485</v>
      </c>
      <c r="AB3258" s="25">
        <f t="shared" si="253"/>
        <v>1.0597466521722332E-2</v>
      </c>
      <c r="AC3258" s="23">
        <f t="shared" si="254"/>
        <v>-8.7336606599429059E-2</v>
      </c>
    </row>
    <row r="3259" spans="1:29" x14ac:dyDescent="0.3">
      <c r="A3259" s="4" t="s">
        <v>257</v>
      </c>
      <c r="B3259" s="18">
        <v>45444</v>
      </c>
      <c r="C3259" s="4" t="s">
        <v>281</v>
      </c>
      <c r="D3259" s="4">
        <v>6</v>
      </c>
      <c r="E3259" s="15">
        <v>343353.63</v>
      </c>
      <c r="F3259" s="19">
        <v>1.1777</v>
      </c>
      <c r="G3259" s="20">
        <v>0</v>
      </c>
      <c r="H3259" s="4">
        <v>76.7</v>
      </c>
      <c r="I3259" s="4">
        <v>4</v>
      </c>
      <c r="J3259" s="4">
        <v>1</v>
      </c>
      <c r="K3259" s="21">
        <v>0.79510000000000003</v>
      </c>
      <c r="L3259" s="21">
        <v>9.4100000000000003E-2</v>
      </c>
      <c r="M3259" s="4">
        <v>1</v>
      </c>
      <c r="N3259" s="4">
        <v>0</v>
      </c>
      <c r="O3259" s="4">
        <v>0</v>
      </c>
      <c r="P3259" s="4">
        <v>88.5</v>
      </c>
      <c r="Q3259" s="15">
        <v>1492.76</v>
      </c>
      <c r="R3259" s="15">
        <v>15806.13</v>
      </c>
      <c r="S3259" s="15">
        <v>10384.73</v>
      </c>
      <c r="T3259" s="15">
        <v>356120.68</v>
      </c>
      <c r="U3259" s="22">
        <f t="shared" si="250"/>
        <v>350267.79000000004</v>
      </c>
      <c r="V3259" s="23">
        <f t="shared" si="251"/>
        <v>1.6435130922472563E-2</v>
      </c>
      <c r="W3259" s="24">
        <f>Parametros!$B$4*H3259+Parametros!$B$5*K3259*100+Parametros!$B$6*P3259+Parametros!$B$7*(1-L3259)*100</f>
        <v>81.986499999999992</v>
      </c>
      <c r="X3259" s="16">
        <f>INDEX('Tasa Referencia'!$B$2:$B$37,MATCH(B3259,'Tasa Referencia'!$A$2:$A$37,0))</f>
        <v>0.1045</v>
      </c>
      <c r="Y3259" s="16">
        <f>INDEX('Catalogo Proveedores'!$N$2:$N$101,MATCH(A3259,'Catalogo Proveedores'!$A$2:$A$101,0))</f>
        <v>2.4800000000000003E-2</v>
      </c>
      <c r="Z3259" s="14">
        <v>8.0000000000000004E-4</v>
      </c>
      <c r="AA3259" s="16">
        <f t="shared" si="252"/>
        <v>0.13009999999999999</v>
      </c>
      <c r="AB3259" s="25">
        <f t="shared" si="253"/>
        <v>1.0244294180233871E-2</v>
      </c>
      <c r="AC3259" s="23">
        <f t="shared" si="254"/>
        <v>6.1908367422386923E-3</v>
      </c>
    </row>
    <row r="3260" spans="1:29" x14ac:dyDescent="0.3">
      <c r="A3260" s="4" t="s">
        <v>257</v>
      </c>
      <c r="B3260" s="18">
        <v>45474</v>
      </c>
      <c r="C3260" s="4" t="s">
        <v>281</v>
      </c>
      <c r="D3260" s="4">
        <v>7</v>
      </c>
      <c r="E3260" s="15">
        <v>326116.14</v>
      </c>
      <c r="F3260" s="19">
        <v>1.1777</v>
      </c>
      <c r="G3260" s="20">
        <v>0</v>
      </c>
      <c r="H3260" s="4">
        <v>76.7</v>
      </c>
      <c r="I3260" s="4">
        <v>4</v>
      </c>
      <c r="J3260" s="4">
        <v>0</v>
      </c>
      <c r="K3260" s="21">
        <v>0.92589999999999995</v>
      </c>
      <c r="L3260" s="21">
        <v>0.12989999999999999</v>
      </c>
      <c r="M3260" s="4">
        <v>0</v>
      </c>
      <c r="N3260" s="4">
        <v>3</v>
      </c>
      <c r="O3260" s="4">
        <v>14.4</v>
      </c>
      <c r="P3260" s="4">
        <v>94.7</v>
      </c>
      <c r="Q3260" s="15">
        <v>14570.3</v>
      </c>
      <c r="R3260" s="15">
        <v>17684.61</v>
      </c>
      <c r="S3260" s="15">
        <v>12711.78</v>
      </c>
      <c r="T3260" s="15">
        <v>356342.26</v>
      </c>
      <c r="U3260" s="22">
        <f t="shared" si="250"/>
        <v>345659.26999999996</v>
      </c>
      <c r="V3260" s="23">
        <f t="shared" si="251"/>
        <v>2.9979576376936174E-2</v>
      </c>
      <c r="W3260" s="24">
        <f>Parametros!$B$4*H3260+Parametros!$B$5*K3260*100+Parametros!$B$6*P3260+Parametros!$B$7*(1-L3260)*100</f>
        <v>86.613500000000002</v>
      </c>
      <c r="X3260" s="16">
        <f>INDEX('Tasa Referencia'!$B$2:$B$37,MATCH(B3260,'Tasa Referencia'!$A$2:$A$37,0))</f>
        <v>0.1027</v>
      </c>
      <c r="Y3260" s="16">
        <f>INDEX('Catalogo Proveedores'!$N$2:$N$101,MATCH(A3260,'Catalogo Proveedores'!$A$2:$A$101,0))</f>
        <v>2.4800000000000003E-2</v>
      </c>
      <c r="Z3260" s="14">
        <v>3.46E-3</v>
      </c>
      <c r="AA3260" s="16">
        <f t="shared" si="252"/>
        <v>0.13095999999999999</v>
      </c>
      <c r="AB3260" s="25">
        <f t="shared" si="253"/>
        <v>1.0308337716843585E-2</v>
      </c>
      <c r="AC3260" s="23">
        <f t="shared" si="254"/>
        <v>1.9671238660092589E-2</v>
      </c>
    </row>
    <row r="3261" spans="1:29" x14ac:dyDescent="0.3">
      <c r="A3261" s="4" t="s">
        <v>257</v>
      </c>
      <c r="B3261" s="18">
        <v>45505</v>
      </c>
      <c r="C3261" s="4" t="s">
        <v>281</v>
      </c>
      <c r="D3261" s="4">
        <v>8</v>
      </c>
      <c r="E3261" s="15">
        <v>306923.03000000003</v>
      </c>
      <c r="F3261" s="19">
        <v>1.1777</v>
      </c>
      <c r="G3261" s="20">
        <v>0</v>
      </c>
      <c r="H3261" s="4">
        <v>76.099999999999994</v>
      </c>
      <c r="I3261" s="4">
        <v>4</v>
      </c>
      <c r="J3261" s="4">
        <v>1</v>
      </c>
      <c r="K3261" s="21">
        <v>0.79549999999999998</v>
      </c>
      <c r="L3261" s="21">
        <v>0.14119999999999999</v>
      </c>
      <c r="M3261" s="4">
        <v>1</v>
      </c>
      <c r="N3261" s="4">
        <v>1</v>
      </c>
      <c r="O3261" s="4">
        <v>9</v>
      </c>
      <c r="P3261" s="4">
        <v>88.4</v>
      </c>
      <c r="Q3261" s="15">
        <v>7174.9</v>
      </c>
      <c r="R3261" s="15">
        <v>29533.85</v>
      </c>
      <c r="S3261" s="15">
        <v>13619.05</v>
      </c>
      <c r="T3261" s="15">
        <v>321498.82</v>
      </c>
      <c r="U3261" s="22">
        <f t="shared" si="250"/>
        <v>330012.73000000004</v>
      </c>
      <c r="V3261" s="23">
        <f t="shared" si="251"/>
        <v>-2.6481932344261893E-2</v>
      </c>
      <c r="W3261" s="24">
        <f>Parametros!$B$4*H3261+Parametros!$B$5*K3261*100+Parametros!$B$6*P3261+Parametros!$B$7*(1-L3261)*100</f>
        <v>81.062000000000012</v>
      </c>
      <c r="X3261" s="16">
        <f>INDEX('Tasa Referencia'!$B$2:$B$37,MATCH(B3261,'Tasa Referencia'!$A$2:$A$37,0))</f>
        <v>0.1017</v>
      </c>
      <c r="Y3261" s="16">
        <f>INDEX('Catalogo Proveedores'!$N$2:$N$101,MATCH(A3261,'Catalogo Proveedores'!$A$2:$A$101,0))</f>
        <v>2.4800000000000003E-2</v>
      </c>
      <c r="Z3261" s="14">
        <v>4.2700000000000004E-3</v>
      </c>
      <c r="AA3261" s="16">
        <f t="shared" si="252"/>
        <v>0.13077</v>
      </c>
      <c r="AB3261" s="25">
        <f t="shared" si="253"/>
        <v>1.0294192406188341E-2</v>
      </c>
      <c r="AC3261" s="23">
        <f t="shared" si="254"/>
        <v>-3.6776124750450237E-2</v>
      </c>
    </row>
    <row r="3262" spans="1:29" x14ac:dyDescent="0.3">
      <c r="A3262" s="4" t="s">
        <v>257</v>
      </c>
      <c r="B3262" s="18">
        <v>45536</v>
      </c>
      <c r="C3262" s="4" t="s">
        <v>281</v>
      </c>
      <c r="D3262" s="4">
        <v>9</v>
      </c>
      <c r="E3262" s="15">
        <v>274581.46000000002</v>
      </c>
      <c r="F3262" s="19">
        <v>1.1777</v>
      </c>
      <c r="G3262" s="20">
        <v>0</v>
      </c>
      <c r="H3262" s="4">
        <v>76.3</v>
      </c>
      <c r="I3262" s="4">
        <v>5</v>
      </c>
      <c r="J3262" s="4">
        <v>1</v>
      </c>
      <c r="K3262" s="21">
        <v>0.77429999999999999</v>
      </c>
      <c r="L3262" s="21">
        <v>5.5300000000000002E-2</v>
      </c>
      <c r="M3262" s="4">
        <v>2</v>
      </c>
      <c r="N3262" s="4">
        <v>0</v>
      </c>
      <c r="O3262" s="4">
        <v>0</v>
      </c>
      <c r="P3262" s="4">
        <v>94.5</v>
      </c>
      <c r="Q3262" s="15">
        <v>5290.79</v>
      </c>
      <c r="R3262" s="15">
        <v>8255.17</v>
      </c>
      <c r="S3262" s="15">
        <v>5102.3599999999997</v>
      </c>
      <c r="T3262" s="15">
        <v>285202.68</v>
      </c>
      <c r="U3262" s="22">
        <f t="shared" si="250"/>
        <v>283025.06</v>
      </c>
      <c r="V3262" s="23">
        <f t="shared" si="251"/>
        <v>7.6353419960850134E-3</v>
      </c>
      <c r="W3262" s="24">
        <f>Parametros!$B$4*H3262+Parametros!$B$5*K3262*100+Parametros!$B$6*P3262+Parametros!$B$7*(1-L3262)*100</f>
        <v>83.004500000000007</v>
      </c>
      <c r="X3262" s="16">
        <f>INDEX('Tasa Referencia'!$B$2:$B$37,MATCH(B3262,'Tasa Referencia'!$A$2:$A$37,0))</f>
        <v>9.7900000000000001E-2</v>
      </c>
      <c r="Y3262" s="16">
        <f>INDEX('Catalogo Proveedores'!$N$2:$N$101,MATCH(A3262,'Catalogo Proveedores'!$A$2:$A$101,0))</f>
        <v>2.4800000000000003E-2</v>
      </c>
      <c r="Z3262" s="14">
        <v>1.65E-3</v>
      </c>
      <c r="AA3262" s="16">
        <f t="shared" si="252"/>
        <v>0.12435</v>
      </c>
      <c r="AB3262" s="25">
        <f t="shared" si="253"/>
        <v>9.8149446110635807E-3</v>
      </c>
      <c r="AC3262" s="23">
        <f t="shared" si="254"/>
        <v>-2.1796026149785673E-3</v>
      </c>
    </row>
    <row r="3263" spans="1:29" x14ac:dyDescent="0.3">
      <c r="A3263" s="4" t="s">
        <v>257</v>
      </c>
      <c r="B3263" s="18">
        <v>45566</v>
      </c>
      <c r="C3263" s="4" t="s">
        <v>281</v>
      </c>
      <c r="D3263" s="4">
        <v>10</v>
      </c>
      <c r="E3263" s="15">
        <v>287901.84999999998</v>
      </c>
      <c r="F3263" s="19">
        <v>1.2594000000000001</v>
      </c>
      <c r="G3263" s="20">
        <v>6.9400000000000003E-2</v>
      </c>
      <c r="H3263" s="4">
        <v>77.5</v>
      </c>
      <c r="I3263" s="4">
        <v>4</v>
      </c>
      <c r="J3263" s="4">
        <v>1</v>
      </c>
      <c r="K3263" s="21">
        <v>0.83689999999999998</v>
      </c>
      <c r="L3263" s="21">
        <v>8.3099999999999993E-2</v>
      </c>
      <c r="M3263" s="4">
        <v>1</v>
      </c>
      <c r="N3263" s="4">
        <v>0</v>
      </c>
      <c r="O3263" s="4">
        <v>0</v>
      </c>
      <c r="P3263" s="4">
        <v>93.4</v>
      </c>
      <c r="Q3263" s="15">
        <v>876.14</v>
      </c>
      <c r="R3263" s="15">
        <v>12766.33</v>
      </c>
      <c r="S3263" s="15">
        <v>7753.17</v>
      </c>
      <c r="T3263" s="15">
        <v>305168.05</v>
      </c>
      <c r="U3263" s="22">
        <f t="shared" si="250"/>
        <v>293791.15000000002</v>
      </c>
      <c r="V3263" s="23">
        <f t="shared" si="251"/>
        <v>3.7280770382089365E-2</v>
      </c>
      <c r="W3263" s="24">
        <f>Parametros!$B$4*H3263+Parametros!$B$5*K3263*100+Parametros!$B$6*P3263+Parametros!$B$7*(1-L3263)*100</f>
        <v>84.665500000000009</v>
      </c>
      <c r="X3263" s="16">
        <f>INDEX('Tasa Referencia'!$B$2:$B$37,MATCH(B3263,'Tasa Referencia'!$A$2:$A$37,0))</f>
        <v>9.5200000000000007E-2</v>
      </c>
      <c r="Y3263" s="16">
        <f>INDEX('Catalogo Proveedores'!$N$2:$N$101,MATCH(A3263,'Catalogo Proveedores'!$A$2:$A$101,0))</f>
        <v>2.4800000000000003E-2</v>
      </c>
      <c r="Z3263" s="14">
        <v>2.33E-3</v>
      </c>
      <c r="AA3263" s="16">
        <f t="shared" si="252"/>
        <v>0.12233000000000001</v>
      </c>
      <c r="AB3263" s="25">
        <f t="shared" si="253"/>
        <v>9.6636343880835973E-3</v>
      </c>
      <c r="AC3263" s="23">
        <f t="shared" si="254"/>
        <v>2.7617135994005768E-2</v>
      </c>
    </row>
    <row r="3264" spans="1:29" x14ac:dyDescent="0.3">
      <c r="A3264" s="4" t="s">
        <v>257</v>
      </c>
      <c r="B3264" s="18">
        <v>45597</v>
      </c>
      <c r="C3264" s="4" t="s">
        <v>281</v>
      </c>
      <c r="D3264" s="4">
        <v>11</v>
      </c>
      <c r="E3264" s="15">
        <v>275839.83</v>
      </c>
      <c r="F3264" s="19">
        <v>1.2594000000000001</v>
      </c>
      <c r="G3264" s="20">
        <v>0</v>
      </c>
      <c r="H3264" s="4">
        <v>74.900000000000006</v>
      </c>
      <c r="I3264" s="4">
        <v>5</v>
      </c>
      <c r="J3264" s="4">
        <v>2</v>
      </c>
      <c r="K3264" s="21">
        <v>0.63160000000000005</v>
      </c>
      <c r="L3264" s="21">
        <v>8.6099999999999996E-2</v>
      </c>
      <c r="M3264" s="4">
        <v>1</v>
      </c>
      <c r="N3264" s="4">
        <v>2</v>
      </c>
      <c r="O3264" s="4">
        <v>155.30000000000001</v>
      </c>
      <c r="P3264" s="4">
        <v>91</v>
      </c>
      <c r="Q3264" s="15">
        <v>108795.11</v>
      </c>
      <c r="R3264" s="15">
        <v>13039.05</v>
      </c>
      <c r="S3264" s="15">
        <v>8224.92</v>
      </c>
      <c r="T3264" s="15">
        <v>267889.83</v>
      </c>
      <c r="U3264" s="22">
        <f t="shared" si="250"/>
        <v>389449.07</v>
      </c>
      <c r="V3264" s="23">
        <f t="shared" si="251"/>
        <v>-0.45376578871993756</v>
      </c>
      <c r="W3264" s="24">
        <f>Parametros!$B$4*H3264+Parametros!$B$5*K3264*100+Parametros!$B$6*P3264+Parametros!$B$7*(1-L3264)*100</f>
        <v>77.0715</v>
      </c>
      <c r="X3264" s="16">
        <f>INDEX('Tasa Referencia'!$B$2:$B$37,MATCH(B3264,'Tasa Referencia'!$A$2:$A$37,0))</f>
        <v>9.5600000000000004E-2</v>
      </c>
      <c r="Y3264" s="16">
        <f>INDEX('Catalogo Proveedores'!$N$2:$N$101,MATCH(A3264,'Catalogo Proveedores'!$A$2:$A$101,0))</f>
        <v>2.4800000000000003E-2</v>
      </c>
      <c r="Z3264" s="14">
        <v>7.6E-3</v>
      </c>
      <c r="AA3264" s="16">
        <f t="shared" si="252"/>
        <v>0.128</v>
      </c>
      <c r="AB3264" s="25">
        <f t="shared" si="253"/>
        <v>1.0087720864679683E-2</v>
      </c>
      <c r="AC3264" s="23">
        <f t="shared" si="254"/>
        <v>-0.46385350958461724</v>
      </c>
    </row>
    <row r="3265" spans="1:29" x14ac:dyDescent="0.3">
      <c r="A3265" s="4" t="s">
        <v>257</v>
      </c>
      <c r="B3265" s="18">
        <v>45627</v>
      </c>
      <c r="C3265" s="4" t="s">
        <v>281</v>
      </c>
      <c r="D3265" s="4">
        <v>12</v>
      </c>
      <c r="E3265" s="15">
        <v>282736.11</v>
      </c>
      <c r="F3265" s="19">
        <v>1.2594000000000001</v>
      </c>
      <c r="G3265" s="20">
        <v>0</v>
      </c>
      <c r="H3265" s="4">
        <v>76.599999999999994</v>
      </c>
      <c r="I3265" s="4">
        <v>4</v>
      </c>
      <c r="J3265" s="4">
        <v>1</v>
      </c>
      <c r="K3265" s="21">
        <v>0.81040000000000001</v>
      </c>
      <c r="L3265" s="21">
        <v>9.5699999999999993E-2</v>
      </c>
      <c r="M3265" s="4">
        <v>0</v>
      </c>
      <c r="N3265" s="4">
        <v>2</v>
      </c>
      <c r="O3265" s="4">
        <v>77.8</v>
      </c>
      <c r="P3265" s="4">
        <v>89.9</v>
      </c>
      <c r="Q3265" s="15">
        <v>63833.81</v>
      </c>
      <c r="R3265" s="15">
        <v>14129.41</v>
      </c>
      <c r="S3265" s="15">
        <v>8683.61</v>
      </c>
      <c r="T3265" s="15">
        <v>299627.58</v>
      </c>
      <c r="U3265" s="22">
        <f t="shared" si="250"/>
        <v>352015.72</v>
      </c>
      <c r="V3265" s="23">
        <f t="shared" si="251"/>
        <v>-0.17484418490447359</v>
      </c>
      <c r="W3265" s="24">
        <f>Parametros!$B$4*H3265+Parametros!$B$5*K3265*100+Parametros!$B$6*P3265+Parametros!$B$7*(1-L3265)*100</f>
        <v>82.666499999999999</v>
      </c>
      <c r="X3265" s="16">
        <f>INDEX('Tasa Referencia'!$B$2:$B$37,MATCH(B3265,'Tasa Referencia'!$A$2:$A$37,0))</f>
        <v>9.2399999999999996E-2</v>
      </c>
      <c r="Y3265" s="16">
        <f>INDEX('Catalogo Proveedores'!$N$2:$N$101,MATCH(A3265,'Catalogo Proveedores'!$A$2:$A$101,0))</f>
        <v>2.4800000000000003E-2</v>
      </c>
      <c r="Z3265" s="14">
        <v>8.0300000000000007E-3</v>
      </c>
      <c r="AA3265" s="16">
        <f t="shared" si="252"/>
        <v>0.12523000000000001</v>
      </c>
      <c r="AB3265" s="25">
        <f t="shared" si="253"/>
        <v>9.8807840244663492E-3</v>
      </c>
      <c r="AC3265" s="23">
        <f t="shared" si="254"/>
        <v>-0.18472496892893994</v>
      </c>
    </row>
    <row r="3266" spans="1:29" x14ac:dyDescent="0.3">
      <c r="A3266" s="4" t="s">
        <v>257</v>
      </c>
      <c r="B3266" s="18">
        <v>45658</v>
      </c>
      <c r="C3266" s="4" t="s">
        <v>282</v>
      </c>
      <c r="D3266" s="4">
        <v>1</v>
      </c>
      <c r="E3266" s="15">
        <v>348641.26</v>
      </c>
      <c r="F3266" s="19">
        <v>1.2594000000000001</v>
      </c>
      <c r="G3266" s="20">
        <v>0</v>
      </c>
      <c r="H3266" s="4">
        <v>77</v>
      </c>
      <c r="I3266" s="4">
        <v>4</v>
      </c>
      <c r="J3266" s="4">
        <v>1</v>
      </c>
      <c r="K3266" s="21">
        <v>0.8377</v>
      </c>
      <c r="L3266" s="21">
        <v>0.13</v>
      </c>
      <c r="M3266" s="4">
        <v>5</v>
      </c>
      <c r="N3266" s="4">
        <v>0</v>
      </c>
      <c r="O3266" s="4">
        <v>0</v>
      </c>
      <c r="P3266" s="4">
        <v>90.8</v>
      </c>
      <c r="Q3266" s="15">
        <v>11983.62</v>
      </c>
      <c r="R3266" s="15">
        <v>27649.67</v>
      </c>
      <c r="S3266" s="15">
        <v>14294.17</v>
      </c>
      <c r="T3266" s="15">
        <v>376601.27</v>
      </c>
      <c r="U3266" s="22">
        <f t="shared" ref="U3266:U3329" si="255">E3266+Q3266+R3266-S3266</f>
        <v>373980.38</v>
      </c>
      <c r="V3266" s="23">
        <f t="shared" ref="V3266:V3329" si="256">IF(T3266=0,0,(T3266-U3266)/T3266)</f>
        <v>6.9593233182671261E-3</v>
      </c>
      <c r="W3266" s="24">
        <f>Parametros!$B$4*H3266+Parametros!$B$5*K3266*100+Parametros!$B$6*P3266+Parametros!$B$7*(1-L3266)*100</f>
        <v>83.290999999999997</v>
      </c>
      <c r="X3266" s="16">
        <f>INDEX('Tasa Referencia'!$B$2:$B$37,MATCH(B3266,'Tasa Referencia'!$A$2:$A$37,0))</f>
        <v>8.8900000000000007E-2</v>
      </c>
      <c r="Y3266" s="16">
        <f>INDEX('Catalogo Proveedores'!$N$2:$N$101,MATCH(A3266,'Catalogo Proveedores'!$A$2:$A$101,0))</f>
        <v>2.4800000000000003E-2</v>
      </c>
      <c r="Z3266" s="14">
        <v>4.6000000000000001E-4</v>
      </c>
      <c r="AA3266" s="16">
        <f t="shared" ref="AA3266:AA3329" si="257">X3266+Y3266+Z3266</f>
        <v>0.11416000000000001</v>
      </c>
      <c r="AB3266" s="25">
        <f t="shared" ref="AB3266:AB3329" si="258">(1+AA3266)^(1/12)-1</f>
        <v>9.0490941990639673E-3</v>
      </c>
      <c r="AC3266" s="23">
        <f t="shared" ref="AC3266:AC3329" si="259">V3266-AB3266</f>
        <v>-2.0897708807968412E-3</v>
      </c>
    </row>
    <row r="3267" spans="1:29" x14ac:dyDescent="0.3">
      <c r="A3267" s="4" t="s">
        <v>257</v>
      </c>
      <c r="B3267" s="18">
        <v>45689</v>
      </c>
      <c r="C3267" s="4" t="s">
        <v>282</v>
      </c>
      <c r="D3267" s="4">
        <v>2</v>
      </c>
      <c r="E3267" s="15">
        <v>340191.71</v>
      </c>
      <c r="F3267" s="19">
        <v>1.2594000000000001</v>
      </c>
      <c r="G3267" s="20">
        <v>0</v>
      </c>
      <c r="H3267" s="4">
        <v>77.7</v>
      </c>
      <c r="I3267" s="4">
        <v>4</v>
      </c>
      <c r="J3267" s="4">
        <v>0</v>
      </c>
      <c r="K3267" s="21">
        <v>0.88139999999999996</v>
      </c>
      <c r="L3267" s="21">
        <v>0.13200000000000001</v>
      </c>
      <c r="M3267" s="4">
        <v>1</v>
      </c>
      <c r="N3267" s="4">
        <v>0</v>
      </c>
      <c r="O3267" s="4">
        <v>0</v>
      </c>
      <c r="P3267" s="4">
        <v>96.7</v>
      </c>
      <c r="Q3267" s="15">
        <v>800.85</v>
      </c>
      <c r="R3267" s="15">
        <v>17551.599999999999</v>
      </c>
      <c r="S3267" s="15">
        <v>13469.09</v>
      </c>
      <c r="T3267" s="15">
        <v>376048.95</v>
      </c>
      <c r="U3267" s="22">
        <f t="shared" si="255"/>
        <v>345075.06999999995</v>
      </c>
      <c r="V3267" s="23">
        <f t="shared" si="256"/>
        <v>8.2366617431055347E-2</v>
      </c>
      <c r="W3267" s="24">
        <f>Parametros!$B$4*H3267+Parametros!$B$5*K3267*100+Parametros!$B$6*P3267+Parametros!$B$7*(1-L3267)*100</f>
        <v>85.997</v>
      </c>
      <c r="X3267" s="16">
        <f>INDEX('Tasa Referencia'!$B$2:$B$37,MATCH(B3267,'Tasa Referencia'!$A$2:$A$37,0))</f>
        <v>8.8300000000000003E-2</v>
      </c>
      <c r="Y3267" s="16">
        <f>INDEX('Catalogo Proveedores'!$N$2:$N$101,MATCH(A3267,'Catalogo Proveedores'!$A$2:$A$101,0))</f>
        <v>2.4800000000000003E-2</v>
      </c>
      <c r="Z3267" s="14">
        <v>-2.9099999999999998E-3</v>
      </c>
      <c r="AA3267" s="16">
        <f t="shared" si="257"/>
        <v>0.11019000000000001</v>
      </c>
      <c r="AB3267" s="25">
        <f t="shared" si="258"/>
        <v>8.7489815516386127E-3</v>
      </c>
      <c r="AC3267" s="23">
        <f t="shared" si="259"/>
        <v>7.3617635879416735E-2</v>
      </c>
    </row>
    <row r="3268" spans="1:29" x14ac:dyDescent="0.3">
      <c r="A3268" s="4" t="s">
        <v>257</v>
      </c>
      <c r="B3268" s="18">
        <v>45717</v>
      </c>
      <c r="C3268" s="4" t="s">
        <v>282</v>
      </c>
      <c r="D3268" s="4">
        <v>3</v>
      </c>
      <c r="E3268" s="15">
        <v>359185.73</v>
      </c>
      <c r="F3268" s="19">
        <v>1.2594000000000001</v>
      </c>
      <c r="G3268" s="20">
        <v>0</v>
      </c>
      <c r="H3268" s="4">
        <v>76.3</v>
      </c>
      <c r="I3268" s="4">
        <v>4</v>
      </c>
      <c r="J3268" s="4">
        <v>1</v>
      </c>
      <c r="K3268" s="21">
        <v>0.72540000000000004</v>
      </c>
      <c r="L3268" s="21">
        <v>0.1142</v>
      </c>
      <c r="M3268" s="4">
        <v>4</v>
      </c>
      <c r="N3268" s="4">
        <v>0</v>
      </c>
      <c r="O3268" s="4">
        <v>0</v>
      </c>
      <c r="P3268" s="4">
        <v>89</v>
      </c>
      <c r="Q3268" s="15">
        <v>7068.95</v>
      </c>
      <c r="R3268" s="15">
        <v>27206.84</v>
      </c>
      <c r="S3268" s="15">
        <v>13021.73</v>
      </c>
      <c r="T3268" s="15">
        <v>357783.55</v>
      </c>
      <c r="U3268" s="22">
        <f t="shared" si="255"/>
        <v>380439.79000000004</v>
      </c>
      <c r="V3268" s="23">
        <f t="shared" si="256"/>
        <v>-6.3323872771680112E-2</v>
      </c>
      <c r="W3268" s="24">
        <f>Parametros!$B$4*H3268+Parametros!$B$5*K3268*100+Parametros!$B$6*P3268+Parametros!$B$7*(1-L3268)*100</f>
        <v>79.554000000000002</v>
      </c>
      <c r="X3268" s="16">
        <f>INDEX('Tasa Referencia'!$B$2:$B$37,MATCH(B3268,'Tasa Referencia'!$A$2:$A$37,0))</f>
        <v>8.6800000000000002E-2</v>
      </c>
      <c r="Y3268" s="16">
        <f>INDEX('Catalogo Proveedores'!$N$2:$N$101,MATCH(A3268,'Catalogo Proveedores'!$A$2:$A$101,0))</f>
        <v>2.4800000000000003E-2</v>
      </c>
      <c r="Z3268" s="14">
        <v>-5.0000000000000001E-4</v>
      </c>
      <c r="AA3268" s="16">
        <f t="shared" si="257"/>
        <v>0.1111</v>
      </c>
      <c r="AB3268" s="25">
        <f t="shared" si="258"/>
        <v>8.8178599184036699E-3</v>
      </c>
      <c r="AC3268" s="23">
        <f t="shared" si="259"/>
        <v>-7.2141732690083782E-2</v>
      </c>
    </row>
    <row r="3269" spans="1:29" x14ac:dyDescent="0.3">
      <c r="A3269" s="4" t="s">
        <v>257</v>
      </c>
      <c r="B3269" s="18">
        <v>45748</v>
      </c>
      <c r="C3269" s="4" t="s">
        <v>282</v>
      </c>
      <c r="D3269" s="4">
        <v>4</v>
      </c>
      <c r="E3269" s="15">
        <v>384631.77</v>
      </c>
      <c r="F3269" s="19">
        <v>1.2594000000000001</v>
      </c>
      <c r="G3269" s="20">
        <v>0</v>
      </c>
      <c r="H3269" s="4">
        <v>77.599999999999994</v>
      </c>
      <c r="I3269" s="4">
        <v>6</v>
      </c>
      <c r="J3269" s="4">
        <v>1</v>
      </c>
      <c r="K3269" s="21">
        <v>0.79849999999999999</v>
      </c>
      <c r="L3269" s="21">
        <v>0.13200000000000001</v>
      </c>
      <c r="M3269" s="4">
        <v>2</v>
      </c>
      <c r="N3269" s="4">
        <v>0</v>
      </c>
      <c r="O3269" s="4">
        <v>0</v>
      </c>
      <c r="P3269" s="4">
        <v>89.8</v>
      </c>
      <c r="Q3269" s="15">
        <v>12806.66</v>
      </c>
      <c r="R3269" s="15">
        <v>25124.41</v>
      </c>
      <c r="S3269" s="15">
        <v>16005.63</v>
      </c>
      <c r="T3269" s="15">
        <v>420946.31</v>
      </c>
      <c r="U3269" s="22">
        <f t="shared" si="255"/>
        <v>406557.20999999996</v>
      </c>
      <c r="V3269" s="23">
        <f t="shared" si="256"/>
        <v>3.4182744112901321E-2</v>
      </c>
      <c r="W3269" s="24">
        <f>Parametros!$B$4*H3269+Parametros!$B$5*K3269*100+Parametros!$B$6*P3269+Parametros!$B$7*(1-L3269)*100</f>
        <v>82.094999999999985</v>
      </c>
      <c r="X3269" s="16">
        <f>INDEX('Tasa Referencia'!$B$2:$B$37,MATCH(B3269,'Tasa Referencia'!$A$2:$A$37,0))</f>
        <v>8.4000000000000005E-2</v>
      </c>
      <c r="Y3269" s="16">
        <f>INDEX('Catalogo Proveedores'!$N$2:$N$101,MATCH(A3269,'Catalogo Proveedores'!$A$2:$A$101,0))</f>
        <v>2.4800000000000003E-2</v>
      </c>
      <c r="Z3269" s="14">
        <v>-3.4299999999999999E-3</v>
      </c>
      <c r="AA3269" s="16">
        <f t="shared" si="257"/>
        <v>0.10537000000000001</v>
      </c>
      <c r="AB3269" s="25">
        <f t="shared" si="258"/>
        <v>8.3832879733676258E-3</v>
      </c>
      <c r="AC3269" s="23">
        <f t="shared" si="259"/>
        <v>2.5799456139533695E-2</v>
      </c>
    </row>
    <row r="3270" spans="1:29" x14ac:dyDescent="0.3">
      <c r="A3270" s="4" t="s">
        <v>257</v>
      </c>
      <c r="B3270" s="18">
        <v>45778</v>
      </c>
      <c r="C3270" s="4" t="s">
        <v>282</v>
      </c>
      <c r="D3270" s="4">
        <v>5</v>
      </c>
      <c r="E3270" s="15">
        <v>382767.08</v>
      </c>
      <c r="F3270" s="19">
        <v>1.2594000000000001</v>
      </c>
      <c r="G3270" s="20">
        <v>0</v>
      </c>
      <c r="H3270" s="4">
        <v>74.2</v>
      </c>
      <c r="I3270" s="4">
        <v>4</v>
      </c>
      <c r="J3270" s="4">
        <v>1</v>
      </c>
      <c r="K3270" s="21">
        <v>0.78129999999999999</v>
      </c>
      <c r="L3270" s="21">
        <v>0.1052</v>
      </c>
      <c r="M3270" s="4">
        <v>2</v>
      </c>
      <c r="N3270" s="4">
        <v>0</v>
      </c>
      <c r="O3270" s="4">
        <v>0</v>
      </c>
      <c r="P3270" s="4">
        <v>98.7</v>
      </c>
      <c r="Q3270" s="15">
        <v>7529.21</v>
      </c>
      <c r="R3270" s="15">
        <v>16077.46</v>
      </c>
      <c r="S3270" s="15">
        <v>12850.17</v>
      </c>
      <c r="T3270" s="15">
        <v>395943.56</v>
      </c>
      <c r="U3270" s="22">
        <f t="shared" si="255"/>
        <v>393523.58000000007</v>
      </c>
      <c r="V3270" s="23">
        <f t="shared" si="256"/>
        <v>6.1119317106708929E-3</v>
      </c>
      <c r="W3270" s="24">
        <f>Parametros!$B$4*H3270+Parametros!$B$5*K3270*100+Parametros!$B$6*P3270+Parametros!$B$7*(1-L3270)*100</f>
        <v>82.570999999999998</v>
      </c>
      <c r="X3270" s="16">
        <f>INDEX('Tasa Referencia'!$B$2:$B$37,MATCH(B3270,'Tasa Referencia'!$A$2:$A$37,0))</f>
        <v>8.1699999999999995E-2</v>
      </c>
      <c r="Y3270" s="16">
        <f>INDEX('Catalogo Proveedores'!$N$2:$N$101,MATCH(A3270,'Catalogo Proveedores'!$A$2:$A$101,0))</f>
        <v>2.4800000000000003E-2</v>
      </c>
      <c r="Z3270" s="14">
        <v>-3.6700000000000001E-3</v>
      </c>
      <c r="AA3270" s="16">
        <f t="shared" si="257"/>
        <v>0.10282999999999999</v>
      </c>
      <c r="AB3270" s="25">
        <f t="shared" si="258"/>
        <v>8.1899895716421867E-3</v>
      </c>
      <c r="AC3270" s="23">
        <f t="shared" si="259"/>
        <v>-2.0780578609712937E-3</v>
      </c>
    </row>
    <row r="3271" spans="1:29" x14ac:dyDescent="0.3">
      <c r="A3271" s="4" t="s">
        <v>257</v>
      </c>
      <c r="B3271" s="18">
        <v>45809</v>
      </c>
      <c r="C3271" s="4" t="s">
        <v>282</v>
      </c>
      <c r="D3271" s="4">
        <v>6</v>
      </c>
      <c r="E3271" s="15">
        <v>430215.73</v>
      </c>
      <c r="F3271" s="19">
        <v>1.2594000000000001</v>
      </c>
      <c r="G3271" s="20">
        <v>0</v>
      </c>
      <c r="H3271" s="4">
        <v>74.7</v>
      </c>
      <c r="I3271" s="4">
        <v>4</v>
      </c>
      <c r="J3271" s="4">
        <v>1</v>
      </c>
      <c r="K3271" s="21">
        <v>0.85240000000000005</v>
      </c>
      <c r="L3271" s="21">
        <v>7.0199999999999999E-2</v>
      </c>
      <c r="M3271" s="4">
        <v>0</v>
      </c>
      <c r="N3271" s="4">
        <v>0</v>
      </c>
      <c r="O3271" s="4">
        <v>0</v>
      </c>
      <c r="P3271" s="4">
        <v>84.4</v>
      </c>
      <c r="Q3271" s="15">
        <v>0</v>
      </c>
      <c r="R3271" s="15">
        <v>17716.14</v>
      </c>
      <c r="S3271" s="15">
        <v>9919.24</v>
      </c>
      <c r="T3271" s="15">
        <v>470433.05</v>
      </c>
      <c r="U3271" s="22">
        <f t="shared" si="255"/>
        <v>438012.63</v>
      </c>
      <c r="V3271" s="23">
        <f t="shared" si="256"/>
        <v>6.8916118882378655E-2</v>
      </c>
      <c r="W3271" s="24">
        <f>Parametros!$B$4*H3271+Parametros!$B$5*K3271*100+Parametros!$B$6*P3271+Parametros!$B$7*(1-L3271)*100</f>
        <v>82.544000000000011</v>
      </c>
      <c r="X3271" s="16">
        <f>INDEX('Tasa Referencia'!$B$2:$B$37,MATCH(B3271,'Tasa Referencia'!$A$2:$A$37,0))</f>
        <v>8.1600000000000006E-2</v>
      </c>
      <c r="Y3271" s="16">
        <f>INDEX('Catalogo Proveedores'!$N$2:$N$101,MATCH(A3271,'Catalogo Proveedores'!$A$2:$A$101,0))</f>
        <v>2.4800000000000003E-2</v>
      </c>
      <c r="Z3271" s="14">
        <v>-2.5000000000000001E-3</v>
      </c>
      <c r="AA3271" s="16">
        <f t="shared" si="257"/>
        <v>0.10390000000000001</v>
      </c>
      <c r="AB3271" s="25">
        <f t="shared" si="258"/>
        <v>8.2714681216402575E-3</v>
      </c>
      <c r="AC3271" s="23">
        <f t="shared" si="259"/>
        <v>6.0644650760738397E-2</v>
      </c>
    </row>
    <row r="3272" spans="1:29" x14ac:dyDescent="0.3">
      <c r="A3272" s="4" t="s">
        <v>257</v>
      </c>
      <c r="B3272" s="18">
        <v>45839</v>
      </c>
      <c r="C3272" s="4" t="s">
        <v>282</v>
      </c>
      <c r="D3272" s="4">
        <v>7</v>
      </c>
      <c r="E3272" s="15">
        <v>407181.6</v>
      </c>
      <c r="F3272" s="19">
        <v>1.2594000000000001</v>
      </c>
      <c r="G3272" s="20">
        <v>0</v>
      </c>
      <c r="H3272" s="4">
        <v>78</v>
      </c>
      <c r="I3272" s="4">
        <v>4</v>
      </c>
      <c r="J3272" s="4">
        <v>1</v>
      </c>
      <c r="K3272" s="21">
        <v>0.7732</v>
      </c>
      <c r="L3272" s="21">
        <v>6.2399999999999997E-2</v>
      </c>
      <c r="M3272" s="4">
        <v>0</v>
      </c>
      <c r="N3272" s="4">
        <v>0</v>
      </c>
      <c r="O3272" s="4">
        <v>0</v>
      </c>
      <c r="P3272" s="4">
        <v>90.6</v>
      </c>
      <c r="Q3272" s="15">
        <v>0</v>
      </c>
      <c r="R3272" s="15">
        <v>16483.29</v>
      </c>
      <c r="S3272" s="15">
        <v>8431.69</v>
      </c>
      <c r="T3272" s="15">
        <v>440445.42</v>
      </c>
      <c r="U3272" s="22">
        <f t="shared" si="255"/>
        <v>415233.19999999995</v>
      </c>
      <c r="V3272" s="23">
        <f t="shared" si="256"/>
        <v>5.7242552323509305E-2</v>
      </c>
      <c r="W3272" s="24">
        <f>Parametros!$B$4*H3272+Parametros!$B$5*K3272*100+Parametros!$B$6*P3272+Parametros!$B$7*(1-L3272)*100</f>
        <v>82.679999999999993</v>
      </c>
      <c r="X3272" s="16">
        <f>INDEX('Tasa Referencia'!$B$2:$B$37,MATCH(B3272,'Tasa Referencia'!$A$2:$A$37,0))</f>
        <v>8.0699999999999994E-2</v>
      </c>
      <c r="Y3272" s="16">
        <f>INDEX('Catalogo Proveedores'!$N$2:$N$101,MATCH(A3272,'Catalogo Proveedores'!$A$2:$A$101,0))</f>
        <v>2.4800000000000003E-2</v>
      </c>
      <c r="Z3272" s="14">
        <v>-1E-4</v>
      </c>
      <c r="AA3272" s="16">
        <f t="shared" si="257"/>
        <v>0.10539999999999999</v>
      </c>
      <c r="AB3272" s="25">
        <f t="shared" si="258"/>
        <v>8.3855685914970834E-3</v>
      </c>
      <c r="AC3272" s="23">
        <f t="shared" si="259"/>
        <v>4.8856983732012221E-2</v>
      </c>
    </row>
    <row r="3273" spans="1:29" x14ac:dyDescent="0.3">
      <c r="A3273" s="4" t="s">
        <v>257</v>
      </c>
      <c r="B3273" s="18">
        <v>45870</v>
      </c>
      <c r="C3273" s="4" t="s">
        <v>282</v>
      </c>
      <c r="D3273" s="4">
        <v>8</v>
      </c>
      <c r="E3273" s="15">
        <v>438129.03</v>
      </c>
      <c r="F3273" s="19">
        <v>1.2594000000000001</v>
      </c>
      <c r="G3273" s="20">
        <v>0</v>
      </c>
      <c r="H3273" s="4">
        <v>78.7</v>
      </c>
      <c r="I3273" s="4">
        <v>4</v>
      </c>
      <c r="J3273" s="4">
        <v>1</v>
      </c>
      <c r="K3273" s="21">
        <v>0.76060000000000005</v>
      </c>
      <c r="L3273" s="21">
        <v>9.0300000000000005E-2</v>
      </c>
      <c r="M3273" s="4">
        <v>5</v>
      </c>
      <c r="N3273" s="4">
        <v>1</v>
      </c>
      <c r="O3273" s="4">
        <v>10.4</v>
      </c>
      <c r="P3273" s="4">
        <v>96.8</v>
      </c>
      <c r="Q3273" s="15">
        <v>56804.3</v>
      </c>
      <c r="R3273" s="15">
        <v>14419.99</v>
      </c>
      <c r="S3273" s="15">
        <v>12749.94</v>
      </c>
      <c r="T3273" s="15">
        <v>436037.08</v>
      </c>
      <c r="U3273" s="22">
        <f t="shared" si="255"/>
        <v>496603.38</v>
      </c>
      <c r="V3273" s="23">
        <f t="shared" si="256"/>
        <v>-0.13890171909233037</v>
      </c>
      <c r="W3273" s="24">
        <f>Parametros!$B$4*H3273+Parametros!$B$5*K3273*100+Parametros!$B$6*P3273+Parametros!$B$7*(1-L3273)*100</f>
        <v>83.368499999999997</v>
      </c>
      <c r="X3273" s="16">
        <f>INDEX('Tasa Referencia'!$B$2:$B$37,MATCH(B3273,'Tasa Referencia'!$A$2:$A$37,0))</f>
        <v>7.7399999999999997E-2</v>
      </c>
      <c r="Y3273" s="16">
        <f>INDEX('Catalogo Proveedores'!$N$2:$N$101,MATCH(A3273,'Catalogo Proveedores'!$A$2:$A$101,0))</f>
        <v>2.4800000000000003E-2</v>
      </c>
      <c r="Z3273" s="14">
        <v>-3.82E-3</v>
      </c>
      <c r="AA3273" s="16">
        <f t="shared" si="257"/>
        <v>9.8379999999999995E-2</v>
      </c>
      <c r="AB3273" s="25">
        <f t="shared" si="258"/>
        <v>7.8503509315233089E-3</v>
      </c>
      <c r="AC3273" s="23">
        <f t="shared" si="259"/>
        <v>-0.14675207002385368</v>
      </c>
    </row>
    <row r="3274" spans="1:29" x14ac:dyDescent="0.3">
      <c r="A3274" s="4" t="s">
        <v>257</v>
      </c>
      <c r="B3274" s="18">
        <v>45901</v>
      </c>
      <c r="C3274" s="4" t="s">
        <v>282</v>
      </c>
      <c r="D3274" s="4">
        <v>9</v>
      </c>
      <c r="E3274" s="15">
        <v>388749.86</v>
      </c>
      <c r="F3274" s="19">
        <v>1.2594000000000001</v>
      </c>
      <c r="G3274" s="20">
        <v>0</v>
      </c>
      <c r="H3274" s="4">
        <v>78.8</v>
      </c>
      <c r="I3274" s="4">
        <v>4</v>
      </c>
      <c r="J3274" s="4">
        <v>1</v>
      </c>
      <c r="K3274" s="21">
        <v>0.85140000000000005</v>
      </c>
      <c r="L3274" s="21">
        <v>9.1200000000000003E-2</v>
      </c>
      <c r="M3274" s="4">
        <v>0</v>
      </c>
      <c r="N3274" s="4">
        <v>0</v>
      </c>
      <c r="O3274" s="4">
        <v>0</v>
      </c>
      <c r="P3274" s="4">
        <v>95.8</v>
      </c>
      <c r="Q3274" s="15">
        <v>0</v>
      </c>
      <c r="R3274" s="15">
        <v>10789.54</v>
      </c>
      <c r="S3274" s="15">
        <v>11407.99</v>
      </c>
      <c r="T3274" s="15">
        <v>410253.21</v>
      </c>
      <c r="U3274" s="22">
        <f t="shared" si="255"/>
        <v>388131.41</v>
      </c>
      <c r="V3274" s="23">
        <f t="shared" si="256"/>
        <v>5.3922308127704946E-2</v>
      </c>
      <c r="W3274" s="24">
        <f>Parametros!$B$4*H3274+Parametros!$B$5*K3274*100+Parametros!$B$6*P3274+Parametros!$B$7*(1-L3274)*100</f>
        <v>85.914000000000001</v>
      </c>
      <c r="X3274" s="16">
        <f>INDEX('Tasa Referencia'!$B$2:$B$37,MATCH(B3274,'Tasa Referencia'!$A$2:$A$37,0))</f>
        <v>7.4899999999999994E-2</v>
      </c>
      <c r="Y3274" s="16">
        <f>INDEX('Catalogo Proveedores'!$N$2:$N$101,MATCH(A3274,'Catalogo Proveedores'!$A$2:$A$101,0))</f>
        <v>2.4800000000000003E-2</v>
      </c>
      <c r="Z3274" s="14">
        <v>-2.4599999999999999E-3</v>
      </c>
      <c r="AA3274" s="16">
        <f t="shared" si="257"/>
        <v>9.7239999999999993E-2</v>
      </c>
      <c r="AB3274" s="25">
        <f t="shared" si="258"/>
        <v>7.7631394383357311E-3</v>
      </c>
      <c r="AC3274" s="23">
        <f t="shared" si="259"/>
        <v>4.6159168689369215E-2</v>
      </c>
    </row>
    <row r="3275" spans="1:29" x14ac:dyDescent="0.3">
      <c r="A3275" s="4" t="s">
        <v>257</v>
      </c>
      <c r="B3275" s="18">
        <v>45931</v>
      </c>
      <c r="C3275" s="4" t="s">
        <v>282</v>
      </c>
      <c r="D3275" s="4">
        <v>10</v>
      </c>
      <c r="E3275" s="15">
        <v>356106.32</v>
      </c>
      <c r="F3275" s="19">
        <v>1.3191999999999999</v>
      </c>
      <c r="G3275" s="20">
        <v>4.7500000000000001E-2</v>
      </c>
      <c r="H3275" s="4">
        <v>77.900000000000006</v>
      </c>
      <c r="I3275" s="4">
        <v>4</v>
      </c>
      <c r="J3275" s="4">
        <v>1</v>
      </c>
      <c r="K3275" s="21">
        <v>0.82340000000000002</v>
      </c>
      <c r="L3275" s="21">
        <v>0.1242</v>
      </c>
      <c r="M3275" s="4">
        <v>0</v>
      </c>
      <c r="N3275" s="4">
        <v>0</v>
      </c>
      <c r="O3275" s="4">
        <v>0</v>
      </c>
      <c r="P3275" s="4">
        <v>93.1</v>
      </c>
      <c r="Q3275" s="15">
        <v>0</v>
      </c>
      <c r="R3275" s="15">
        <v>21488.98</v>
      </c>
      <c r="S3275" s="15">
        <v>13976.08</v>
      </c>
      <c r="T3275" s="15">
        <v>396893.57</v>
      </c>
      <c r="U3275" s="22">
        <f t="shared" si="255"/>
        <v>363619.22</v>
      </c>
      <c r="V3275" s="23">
        <f t="shared" si="256"/>
        <v>8.3836959112237652E-2</v>
      </c>
      <c r="W3275" s="24">
        <f>Parametros!$B$4*H3275+Parametros!$B$5*K3275*100+Parametros!$B$6*P3275+Parametros!$B$7*(1-L3275)*100</f>
        <v>83.724000000000004</v>
      </c>
      <c r="X3275" s="16">
        <f>INDEX('Tasa Referencia'!$B$2:$B$37,MATCH(B3275,'Tasa Referencia'!$A$2:$A$37,0))</f>
        <v>7.4300000000000005E-2</v>
      </c>
      <c r="Y3275" s="16">
        <f>INDEX('Catalogo Proveedores'!$N$2:$N$101,MATCH(A3275,'Catalogo Proveedores'!$A$2:$A$101,0))</f>
        <v>2.4800000000000003E-2</v>
      </c>
      <c r="Z3275" s="14">
        <v>-3.1800000000000001E-3</v>
      </c>
      <c r="AA3275" s="16">
        <f t="shared" si="257"/>
        <v>9.5920000000000005E-2</v>
      </c>
      <c r="AB3275" s="25">
        <f t="shared" si="258"/>
        <v>7.6620538824030415E-3</v>
      </c>
      <c r="AC3275" s="23">
        <f t="shared" si="259"/>
        <v>7.6174905229834611E-2</v>
      </c>
    </row>
    <row r="3276" spans="1:29" x14ac:dyDescent="0.3">
      <c r="A3276" s="4" t="s">
        <v>257</v>
      </c>
      <c r="B3276" s="18">
        <v>45962</v>
      </c>
      <c r="C3276" s="4" t="s">
        <v>282</v>
      </c>
      <c r="D3276" s="4">
        <v>11</v>
      </c>
      <c r="E3276" s="15">
        <v>376289.55</v>
      </c>
      <c r="F3276" s="19">
        <v>1.3191999999999999</v>
      </c>
      <c r="G3276" s="20">
        <v>0</v>
      </c>
      <c r="H3276" s="4">
        <v>81</v>
      </c>
      <c r="I3276" s="4">
        <v>4</v>
      </c>
      <c r="J3276" s="4">
        <v>1</v>
      </c>
      <c r="K3276" s="21">
        <v>0.80159999999999998</v>
      </c>
      <c r="L3276" s="21">
        <v>0.1002</v>
      </c>
      <c r="M3276" s="4">
        <v>0</v>
      </c>
      <c r="N3276" s="4">
        <v>1</v>
      </c>
      <c r="O3276" s="4">
        <v>19.100000000000001</v>
      </c>
      <c r="P3276" s="4">
        <v>91.2</v>
      </c>
      <c r="Q3276" s="15">
        <v>20595.27</v>
      </c>
      <c r="R3276" s="15">
        <v>19241.93</v>
      </c>
      <c r="S3276" s="15">
        <v>12067.32</v>
      </c>
      <c r="T3276" s="15">
        <v>401605.88</v>
      </c>
      <c r="U3276" s="22">
        <f t="shared" si="255"/>
        <v>404059.43</v>
      </c>
      <c r="V3276" s="23">
        <f t="shared" si="256"/>
        <v>-6.1093478013817632E-3</v>
      </c>
      <c r="W3276" s="24">
        <f>Parametros!$B$4*H3276+Parametros!$B$5*K3276*100+Parametros!$B$6*P3276+Parametros!$B$7*(1-L3276)*100</f>
        <v>84.135000000000005</v>
      </c>
      <c r="X3276" s="16">
        <f>INDEX('Tasa Referencia'!$B$2:$B$37,MATCH(B3276,'Tasa Referencia'!$A$2:$A$37,0))</f>
        <v>7.2800000000000004E-2</v>
      </c>
      <c r="Y3276" s="16">
        <f>INDEX('Catalogo Proveedores'!$N$2:$N$101,MATCH(A3276,'Catalogo Proveedores'!$A$2:$A$101,0))</f>
        <v>2.4800000000000003E-2</v>
      </c>
      <c r="Z3276" s="14">
        <v>1.2600000000000001E-3</v>
      </c>
      <c r="AA3276" s="16">
        <f t="shared" si="257"/>
        <v>9.8860000000000003E-2</v>
      </c>
      <c r="AB3276" s="25">
        <f t="shared" si="258"/>
        <v>7.8870467395282251E-3</v>
      </c>
      <c r="AC3276" s="23">
        <f t="shared" si="259"/>
        <v>-1.3996394540909989E-2</v>
      </c>
    </row>
    <row r="3277" spans="1:29" x14ac:dyDescent="0.3">
      <c r="A3277" s="4" t="s">
        <v>257</v>
      </c>
      <c r="B3277" s="18">
        <v>45992</v>
      </c>
      <c r="C3277" s="4" t="s">
        <v>282</v>
      </c>
      <c r="D3277" s="4">
        <v>12</v>
      </c>
      <c r="E3277" s="15">
        <v>333730.40999999997</v>
      </c>
      <c r="F3277" s="19">
        <v>1.3191999999999999</v>
      </c>
      <c r="G3277" s="20">
        <v>0</v>
      </c>
      <c r="H3277" s="4">
        <v>81.599999999999994</v>
      </c>
      <c r="I3277" s="4">
        <v>4</v>
      </c>
      <c r="J3277" s="4">
        <v>1</v>
      </c>
      <c r="K3277" s="21">
        <v>0.83499999999999996</v>
      </c>
      <c r="L3277" s="21">
        <v>6.7100000000000007E-2</v>
      </c>
      <c r="M3277" s="4">
        <v>0</v>
      </c>
      <c r="N3277" s="4">
        <v>1</v>
      </c>
      <c r="O3277" s="4">
        <v>12</v>
      </c>
      <c r="P3277" s="4">
        <v>95.1</v>
      </c>
      <c r="Q3277" s="15">
        <v>16834.82</v>
      </c>
      <c r="R3277" s="15">
        <v>13253.2</v>
      </c>
      <c r="S3277" s="15">
        <v>7380.67</v>
      </c>
      <c r="T3277" s="15">
        <v>361924.14</v>
      </c>
      <c r="U3277" s="22">
        <f t="shared" si="255"/>
        <v>356437.76000000001</v>
      </c>
      <c r="V3277" s="23">
        <f t="shared" si="256"/>
        <v>1.5158922530008648E-2</v>
      </c>
      <c r="W3277" s="24">
        <f>Parametros!$B$4*H3277+Parametros!$B$5*K3277*100+Parametros!$B$6*P3277+Parametros!$B$7*(1-L3277)*100</f>
        <v>86.623499999999993</v>
      </c>
      <c r="X3277" s="16">
        <f>INDEX('Tasa Referencia'!$B$2:$B$37,MATCH(B3277,'Tasa Referencia'!$A$2:$A$37,0))</f>
        <v>6.9599999999999995E-2</v>
      </c>
      <c r="Y3277" s="16">
        <f>INDEX('Catalogo Proveedores'!$N$2:$N$101,MATCH(A3277,'Catalogo Proveedores'!$A$2:$A$101,0))</f>
        <v>2.4800000000000003E-2</v>
      </c>
      <c r="Z3277" s="14">
        <v>3.8000000000000002E-4</v>
      </c>
      <c r="AA3277" s="16">
        <f t="shared" si="257"/>
        <v>9.4780000000000003E-2</v>
      </c>
      <c r="AB3277" s="25">
        <f t="shared" si="258"/>
        <v>7.5746628634356661E-3</v>
      </c>
      <c r="AC3277" s="23">
        <f t="shared" si="259"/>
        <v>7.584259666572982E-3</v>
      </c>
    </row>
    <row r="3278" spans="1:29" x14ac:dyDescent="0.3">
      <c r="A3278" s="4" t="s">
        <v>259</v>
      </c>
      <c r="B3278" s="18">
        <v>44927</v>
      </c>
      <c r="C3278" s="4" t="s">
        <v>279</v>
      </c>
      <c r="D3278" s="4">
        <v>1</v>
      </c>
      <c r="E3278" s="15">
        <v>737762.4</v>
      </c>
      <c r="F3278" s="19">
        <v>1</v>
      </c>
      <c r="G3278" s="20">
        <v>0</v>
      </c>
      <c r="H3278" s="4">
        <v>76.5</v>
      </c>
      <c r="I3278" s="4">
        <v>6</v>
      </c>
      <c r="J3278" s="4">
        <v>0</v>
      </c>
      <c r="K3278" s="21">
        <v>0.94299999999999995</v>
      </c>
      <c r="L3278" s="21">
        <v>9.5699999999999993E-2</v>
      </c>
      <c r="M3278" s="4">
        <v>1</v>
      </c>
      <c r="N3278" s="4">
        <v>0</v>
      </c>
      <c r="O3278" s="4">
        <v>0</v>
      </c>
      <c r="P3278" s="4">
        <v>95.5</v>
      </c>
      <c r="Q3278" s="15">
        <v>2508.23</v>
      </c>
      <c r="R3278" s="15">
        <v>25154.47</v>
      </c>
      <c r="S3278" s="15">
        <v>21173.89</v>
      </c>
      <c r="T3278" s="15">
        <v>782781.78</v>
      </c>
      <c r="U3278" s="22">
        <f t="shared" si="255"/>
        <v>744251.21</v>
      </c>
      <c r="V3278" s="23">
        <f t="shared" si="256"/>
        <v>4.9222619872424808E-2</v>
      </c>
      <c r="W3278" s="24">
        <f>Parametros!$B$4*H3278+Parametros!$B$5*K3278*100+Parametros!$B$6*P3278+Parametros!$B$7*(1-L3278)*100</f>
        <v>87.729499999999987</v>
      </c>
      <c r="X3278" s="16">
        <f>INDEX('Tasa Referencia'!$B$2:$B$37,MATCH(B3278,'Tasa Referencia'!$A$2:$A$37,0))</f>
        <v>0.1125</v>
      </c>
      <c r="Y3278" s="16">
        <f>INDEX('Catalogo Proveedores'!$N$2:$N$101,MATCH(A3278,'Catalogo Proveedores'!$A$2:$A$101,0))</f>
        <v>2.1299999999999999E-2</v>
      </c>
      <c r="Z3278" s="14">
        <v>-1.4E-3</v>
      </c>
      <c r="AA3278" s="16">
        <f t="shared" si="257"/>
        <v>0.13239999999999999</v>
      </c>
      <c r="AB3278" s="25">
        <f t="shared" si="258"/>
        <v>1.0415473519296281E-2</v>
      </c>
      <c r="AC3278" s="23">
        <f t="shared" si="259"/>
        <v>3.8807146353128527E-2</v>
      </c>
    </row>
    <row r="3279" spans="1:29" x14ac:dyDescent="0.3">
      <c r="A3279" s="4" t="s">
        <v>259</v>
      </c>
      <c r="B3279" s="18">
        <v>44958</v>
      </c>
      <c r="C3279" s="4" t="s">
        <v>279</v>
      </c>
      <c r="D3279" s="4">
        <v>2</v>
      </c>
      <c r="E3279" s="15">
        <v>641268.4</v>
      </c>
      <c r="F3279" s="19">
        <v>1</v>
      </c>
      <c r="G3279" s="20">
        <v>0</v>
      </c>
      <c r="H3279" s="4">
        <v>75.099999999999994</v>
      </c>
      <c r="I3279" s="4">
        <v>4</v>
      </c>
      <c r="J3279" s="4">
        <v>0</v>
      </c>
      <c r="K3279" s="21">
        <v>0.92</v>
      </c>
      <c r="L3279" s="21">
        <v>0.14599999999999999</v>
      </c>
      <c r="M3279" s="4">
        <v>0</v>
      </c>
      <c r="N3279" s="4">
        <v>0</v>
      </c>
      <c r="O3279" s="4">
        <v>0</v>
      </c>
      <c r="P3279" s="4">
        <v>92.4</v>
      </c>
      <c r="Q3279" s="15">
        <v>0</v>
      </c>
      <c r="R3279" s="15">
        <v>57341.919999999998</v>
      </c>
      <c r="S3279" s="15">
        <v>28082.46</v>
      </c>
      <c r="T3279" s="15">
        <v>664279.13</v>
      </c>
      <c r="U3279" s="22">
        <f t="shared" si="255"/>
        <v>670527.8600000001</v>
      </c>
      <c r="V3279" s="23">
        <f t="shared" si="256"/>
        <v>-9.4067835610010773E-3</v>
      </c>
      <c r="W3279" s="24">
        <f>Parametros!$B$4*H3279+Parametros!$B$5*K3279*100+Parametros!$B$6*P3279+Parametros!$B$7*(1-L3279)*100</f>
        <v>85.174999999999997</v>
      </c>
      <c r="X3279" s="16">
        <f>INDEX('Tasa Referencia'!$B$2:$B$37,MATCH(B3279,'Tasa Referencia'!$A$2:$A$37,0))</f>
        <v>0.11409999999999999</v>
      </c>
      <c r="Y3279" s="16">
        <f>INDEX('Catalogo Proveedores'!$N$2:$N$101,MATCH(A3279,'Catalogo Proveedores'!$A$2:$A$101,0))</f>
        <v>2.1299999999999999E-2</v>
      </c>
      <c r="Z3279" s="14">
        <v>-1.4499999999999999E-3</v>
      </c>
      <c r="AA3279" s="16">
        <f t="shared" si="257"/>
        <v>0.13394999999999999</v>
      </c>
      <c r="AB3279" s="25">
        <f t="shared" si="258"/>
        <v>1.0530653837958814E-2</v>
      </c>
      <c r="AC3279" s="23">
        <f t="shared" si="259"/>
        <v>-1.9937437398959892E-2</v>
      </c>
    </row>
    <row r="3280" spans="1:29" x14ac:dyDescent="0.3">
      <c r="A3280" s="4" t="s">
        <v>259</v>
      </c>
      <c r="B3280" s="18">
        <v>44986</v>
      </c>
      <c r="C3280" s="4" t="s">
        <v>279</v>
      </c>
      <c r="D3280" s="4">
        <v>3</v>
      </c>
      <c r="E3280" s="15">
        <v>769493.65</v>
      </c>
      <c r="F3280" s="19">
        <v>1.0819000000000001</v>
      </c>
      <c r="G3280" s="20">
        <v>8.1900000000000001E-2</v>
      </c>
      <c r="H3280" s="4">
        <v>70.900000000000006</v>
      </c>
      <c r="I3280" s="4">
        <v>4</v>
      </c>
      <c r="J3280" s="4">
        <v>1</v>
      </c>
      <c r="K3280" s="21">
        <v>0.79900000000000004</v>
      </c>
      <c r="L3280" s="21">
        <v>0.15740000000000001</v>
      </c>
      <c r="M3280" s="4">
        <v>2</v>
      </c>
      <c r="N3280" s="4">
        <v>0</v>
      </c>
      <c r="O3280" s="4">
        <v>0</v>
      </c>
      <c r="P3280" s="4">
        <v>88.1</v>
      </c>
      <c r="Q3280" s="15">
        <v>9343.08</v>
      </c>
      <c r="R3280" s="15">
        <v>80599.710000000006</v>
      </c>
      <c r="S3280" s="15">
        <v>37863.29</v>
      </c>
      <c r="T3280" s="15">
        <v>762595.75</v>
      </c>
      <c r="U3280" s="22">
        <f t="shared" si="255"/>
        <v>821573.14999999991</v>
      </c>
      <c r="V3280" s="23">
        <f t="shared" si="256"/>
        <v>-7.733769824969508E-2</v>
      </c>
      <c r="W3280" s="24">
        <f>Parametros!$B$4*H3280+Parametros!$B$5*K3280*100+Parametros!$B$6*P3280+Parametros!$B$7*(1-L3280)*100</f>
        <v>79.043999999999997</v>
      </c>
      <c r="X3280" s="16">
        <f>INDEX('Tasa Referencia'!$B$2:$B$37,MATCH(B3280,'Tasa Referencia'!$A$2:$A$37,0))</f>
        <v>0.114</v>
      </c>
      <c r="Y3280" s="16">
        <f>INDEX('Catalogo Proveedores'!$N$2:$N$101,MATCH(A3280,'Catalogo Proveedores'!$A$2:$A$101,0))</f>
        <v>2.1299999999999999E-2</v>
      </c>
      <c r="Z3280" s="14">
        <v>9.3999999999999997E-4</v>
      </c>
      <c r="AA3280" s="16">
        <f t="shared" si="257"/>
        <v>0.13624</v>
      </c>
      <c r="AB3280" s="25">
        <f t="shared" si="258"/>
        <v>1.0700559625500983E-2</v>
      </c>
      <c r="AC3280" s="23">
        <f t="shared" si="259"/>
        <v>-8.8038257875196063E-2</v>
      </c>
    </row>
    <row r="3281" spans="1:29" x14ac:dyDescent="0.3">
      <c r="A3281" s="4" t="s">
        <v>259</v>
      </c>
      <c r="B3281" s="18">
        <v>45017</v>
      </c>
      <c r="C3281" s="4" t="s">
        <v>279</v>
      </c>
      <c r="D3281" s="4">
        <v>4</v>
      </c>
      <c r="E3281" s="15">
        <v>769844.31</v>
      </c>
      <c r="F3281" s="19">
        <v>1.0819000000000001</v>
      </c>
      <c r="G3281" s="20">
        <v>0</v>
      </c>
      <c r="H3281" s="4">
        <v>72.400000000000006</v>
      </c>
      <c r="I3281" s="4">
        <v>5</v>
      </c>
      <c r="J3281" s="4">
        <v>0</v>
      </c>
      <c r="K3281" s="21">
        <v>0.90200000000000002</v>
      </c>
      <c r="L3281" s="21">
        <v>0.14369999999999999</v>
      </c>
      <c r="M3281" s="4">
        <v>0</v>
      </c>
      <c r="N3281" s="4">
        <v>0</v>
      </c>
      <c r="O3281" s="4">
        <v>0</v>
      </c>
      <c r="P3281" s="4">
        <v>92.3</v>
      </c>
      <c r="Q3281" s="15">
        <v>0</v>
      </c>
      <c r="R3281" s="15">
        <v>39806.78</v>
      </c>
      <c r="S3281" s="15">
        <v>33181.660000000003</v>
      </c>
      <c r="T3281" s="15">
        <v>826336.57</v>
      </c>
      <c r="U3281" s="22">
        <f t="shared" si="255"/>
        <v>776469.43</v>
      </c>
      <c r="V3281" s="23">
        <f t="shared" si="256"/>
        <v>6.0347250515610004E-2</v>
      </c>
      <c r="W3281" s="24">
        <f>Parametros!$B$4*H3281+Parametros!$B$5*K3281*100+Parametros!$B$6*P3281+Parametros!$B$7*(1-L3281)*100</f>
        <v>83.70450000000001</v>
      </c>
      <c r="X3281" s="16">
        <f>INDEX('Tasa Referencia'!$B$2:$B$37,MATCH(B3281,'Tasa Referencia'!$A$2:$A$37,0))</f>
        <v>0.1119</v>
      </c>
      <c r="Y3281" s="16">
        <f>INDEX('Catalogo Proveedores'!$N$2:$N$101,MATCH(A3281,'Catalogo Proveedores'!$A$2:$A$101,0))</f>
        <v>2.1299999999999999E-2</v>
      </c>
      <c r="Z3281" s="14">
        <v>0</v>
      </c>
      <c r="AA3281" s="16">
        <f t="shared" si="257"/>
        <v>0.13319999999999999</v>
      </c>
      <c r="AB3281" s="25">
        <f t="shared" si="258"/>
        <v>1.0474939459043986E-2</v>
      </c>
      <c r="AC3281" s="23">
        <f t="shared" si="259"/>
        <v>4.9872311056566018E-2</v>
      </c>
    </row>
    <row r="3282" spans="1:29" x14ac:dyDescent="0.3">
      <c r="A3282" s="4" t="s">
        <v>259</v>
      </c>
      <c r="B3282" s="18">
        <v>45047</v>
      </c>
      <c r="C3282" s="4" t="s">
        <v>279</v>
      </c>
      <c r="D3282" s="4">
        <v>5</v>
      </c>
      <c r="E3282" s="15">
        <v>823613.06</v>
      </c>
      <c r="F3282" s="19">
        <v>1.0819000000000001</v>
      </c>
      <c r="G3282" s="20">
        <v>0</v>
      </c>
      <c r="H3282" s="4">
        <v>68</v>
      </c>
      <c r="I3282" s="4">
        <v>4</v>
      </c>
      <c r="J3282" s="4">
        <v>0</v>
      </c>
      <c r="K3282" s="21">
        <v>0.92300000000000004</v>
      </c>
      <c r="L3282" s="21">
        <v>6.7400000000000002E-2</v>
      </c>
      <c r="M3282" s="4">
        <v>1</v>
      </c>
      <c r="N3282" s="4">
        <v>0</v>
      </c>
      <c r="O3282" s="4">
        <v>0</v>
      </c>
      <c r="P3282" s="4">
        <v>88.1</v>
      </c>
      <c r="Q3282" s="15">
        <v>3295.76</v>
      </c>
      <c r="R3282" s="15">
        <v>30851.89</v>
      </c>
      <c r="S3282" s="15">
        <v>16663.43</v>
      </c>
      <c r="T3282" s="15">
        <v>881440.29</v>
      </c>
      <c r="U3282" s="22">
        <f t="shared" si="255"/>
        <v>841097.28</v>
      </c>
      <c r="V3282" s="23">
        <f t="shared" si="256"/>
        <v>4.5769419049360688E-2</v>
      </c>
      <c r="W3282" s="24">
        <f>Parametros!$B$4*H3282+Parametros!$B$5*K3282*100+Parametros!$B$6*P3282+Parametros!$B$7*(1-L3282)*100</f>
        <v>83.099000000000004</v>
      </c>
      <c r="X3282" s="16">
        <f>INDEX('Tasa Referencia'!$B$2:$B$37,MATCH(B3282,'Tasa Referencia'!$A$2:$A$37,0))</f>
        <v>0.11210000000000001</v>
      </c>
      <c r="Y3282" s="16">
        <f>INDEX('Catalogo Proveedores'!$N$2:$N$101,MATCH(A3282,'Catalogo Proveedores'!$A$2:$A$101,0))</f>
        <v>2.1299999999999999E-2</v>
      </c>
      <c r="Z3282" s="14">
        <v>1.3999999999999999E-4</v>
      </c>
      <c r="AA3282" s="16">
        <f t="shared" si="257"/>
        <v>0.13354000000000002</v>
      </c>
      <c r="AB3282" s="25">
        <f t="shared" si="258"/>
        <v>1.0500200831206064E-2</v>
      </c>
      <c r="AC3282" s="23">
        <f t="shared" si="259"/>
        <v>3.5269218218154624E-2</v>
      </c>
    </row>
    <row r="3283" spans="1:29" x14ac:dyDescent="0.3">
      <c r="A3283" s="4" t="s">
        <v>259</v>
      </c>
      <c r="B3283" s="18">
        <v>45078</v>
      </c>
      <c r="C3283" s="4" t="s">
        <v>279</v>
      </c>
      <c r="D3283" s="4">
        <v>6</v>
      </c>
      <c r="E3283" s="15">
        <v>791350.9</v>
      </c>
      <c r="F3283" s="19">
        <v>1.0819000000000001</v>
      </c>
      <c r="G3283" s="20">
        <v>0</v>
      </c>
      <c r="H3283" s="4">
        <v>68.3</v>
      </c>
      <c r="I3283" s="4">
        <v>5</v>
      </c>
      <c r="J3283" s="4">
        <v>0</v>
      </c>
      <c r="K3283" s="21">
        <v>0.91869999999999996</v>
      </c>
      <c r="L3283" s="21">
        <v>0.18240000000000001</v>
      </c>
      <c r="M3283" s="4">
        <v>1</v>
      </c>
      <c r="N3283" s="4">
        <v>0</v>
      </c>
      <c r="O3283" s="4">
        <v>0</v>
      </c>
      <c r="P3283" s="4">
        <v>87.1</v>
      </c>
      <c r="Q3283" s="15">
        <v>23820.71</v>
      </c>
      <c r="R3283" s="15">
        <v>47997.47</v>
      </c>
      <c r="S3283" s="15">
        <v>43305.01</v>
      </c>
      <c r="T3283" s="15">
        <v>817891.58</v>
      </c>
      <c r="U3283" s="22">
        <f t="shared" si="255"/>
        <v>819864.07</v>
      </c>
      <c r="V3283" s="23">
        <f t="shared" si="256"/>
        <v>-2.4116766185562038E-3</v>
      </c>
      <c r="W3283" s="24">
        <f>Parametros!$B$4*H3283+Parametros!$B$5*K3283*100+Parametros!$B$6*P3283+Parametros!$B$7*(1-L3283)*100</f>
        <v>81.149999999999991</v>
      </c>
      <c r="X3283" s="16">
        <f>INDEX('Tasa Referencia'!$B$2:$B$37,MATCH(B3283,'Tasa Referencia'!$A$2:$A$37,0))</f>
        <v>0.1119</v>
      </c>
      <c r="Y3283" s="16">
        <f>INDEX('Catalogo Proveedores'!$N$2:$N$101,MATCH(A3283,'Catalogo Proveedores'!$A$2:$A$101,0))</f>
        <v>2.1299999999999999E-2</v>
      </c>
      <c r="Z3283" s="14">
        <v>2.8900000000000002E-3</v>
      </c>
      <c r="AA3283" s="16">
        <f t="shared" si="257"/>
        <v>0.13608999999999999</v>
      </c>
      <c r="AB3283" s="25">
        <f t="shared" si="258"/>
        <v>1.0689440036782738E-2</v>
      </c>
      <c r="AC3283" s="23">
        <f t="shared" si="259"/>
        <v>-1.3101116655338942E-2</v>
      </c>
    </row>
    <row r="3284" spans="1:29" x14ac:dyDescent="0.3">
      <c r="A3284" s="4" t="s">
        <v>259</v>
      </c>
      <c r="B3284" s="18">
        <v>45108</v>
      </c>
      <c r="C3284" s="4" t="s">
        <v>279</v>
      </c>
      <c r="D3284" s="4">
        <v>7</v>
      </c>
      <c r="E3284" s="15">
        <v>783102.23</v>
      </c>
      <c r="F3284" s="19">
        <v>1.0819000000000001</v>
      </c>
      <c r="G3284" s="20">
        <v>0</v>
      </c>
      <c r="H3284" s="4">
        <v>62.3</v>
      </c>
      <c r="I3284" s="4">
        <v>5</v>
      </c>
      <c r="J3284" s="4">
        <v>0</v>
      </c>
      <c r="K3284" s="21">
        <v>0.95579999999999998</v>
      </c>
      <c r="L3284" s="21">
        <v>7.9699999999999993E-2</v>
      </c>
      <c r="M3284" s="4">
        <v>0</v>
      </c>
      <c r="N3284" s="4">
        <v>0</v>
      </c>
      <c r="O3284" s="4">
        <v>0</v>
      </c>
      <c r="P3284" s="4">
        <v>94.3</v>
      </c>
      <c r="Q3284" s="15">
        <v>0</v>
      </c>
      <c r="R3284" s="15">
        <v>37990.959999999999</v>
      </c>
      <c r="S3284" s="15">
        <v>18727.37</v>
      </c>
      <c r="T3284" s="15">
        <v>812264.88</v>
      </c>
      <c r="U3284" s="22">
        <f t="shared" si="255"/>
        <v>802365.82</v>
      </c>
      <c r="V3284" s="23">
        <f t="shared" si="256"/>
        <v>1.2186985112541189E-2</v>
      </c>
      <c r="W3284" s="24">
        <f>Parametros!$B$4*H3284+Parametros!$B$5*K3284*100+Parametros!$B$6*P3284+Parametros!$B$7*(1-L3284)*100</f>
        <v>83.143500000000003</v>
      </c>
      <c r="X3284" s="16">
        <f>INDEX('Tasa Referencia'!$B$2:$B$37,MATCH(B3284,'Tasa Referencia'!$A$2:$A$37,0))</f>
        <v>0.1132</v>
      </c>
      <c r="Y3284" s="16">
        <f>INDEX('Catalogo Proveedores'!$N$2:$N$101,MATCH(A3284,'Catalogo Proveedores'!$A$2:$A$101,0))</f>
        <v>2.1299999999999999E-2</v>
      </c>
      <c r="Z3284" s="14">
        <v>-3.0000000000000001E-5</v>
      </c>
      <c r="AA3284" s="16">
        <f t="shared" si="257"/>
        <v>0.13447000000000001</v>
      </c>
      <c r="AB3284" s="25">
        <f t="shared" si="258"/>
        <v>1.0569262648454369E-2</v>
      </c>
      <c r="AC3284" s="23">
        <f t="shared" si="259"/>
        <v>1.6177224640868196E-3</v>
      </c>
    </row>
    <row r="3285" spans="1:29" x14ac:dyDescent="0.3">
      <c r="A3285" s="4" t="s">
        <v>259</v>
      </c>
      <c r="B3285" s="18">
        <v>45139</v>
      </c>
      <c r="C3285" s="4" t="s">
        <v>279</v>
      </c>
      <c r="D3285" s="4">
        <v>8</v>
      </c>
      <c r="E3285" s="15">
        <v>725189.75</v>
      </c>
      <c r="F3285" s="19">
        <v>1.0819000000000001</v>
      </c>
      <c r="G3285" s="20">
        <v>0</v>
      </c>
      <c r="H3285" s="4">
        <v>60</v>
      </c>
      <c r="I3285" s="4">
        <v>6</v>
      </c>
      <c r="J3285" s="4">
        <v>1</v>
      </c>
      <c r="K3285" s="21">
        <v>0.8921</v>
      </c>
      <c r="L3285" s="21">
        <v>0.1731</v>
      </c>
      <c r="M3285" s="4">
        <v>0</v>
      </c>
      <c r="N3285" s="4">
        <v>0</v>
      </c>
      <c r="O3285" s="4">
        <v>0</v>
      </c>
      <c r="P3285" s="4">
        <v>93.2</v>
      </c>
      <c r="Q3285" s="15">
        <v>0</v>
      </c>
      <c r="R3285" s="15">
        <v>69354.47</v>
      </c>
      <c r="S3285" s="15">
        <v>39111.35</v>
      </c>
      <c r="T3285" s="15">
        <v>756452.75</v>
      </c>
      <c r="U3285" s="22">
        <f t="shared" si="255"/>
        <v>755432.87</v>
      </c>
      <c r="V3285" s="23">
        <f t="shared" si="256"/>
        <v>1.3482401908116596E-3</v>
      </c>
      <c r="W3285" s="24">
        <f>Parametros!$B$4*H3285+Parametros!$B$5*K3285*100+Parametros!$B$6*P3285+Parametros!$B$7*(1-L3285)*100</f>
        <v>78.806499999999986</v>
      </c>
      <c r="X3285" s="16">
        <f>INDEX('Tasa Referencia'!$B$2:$B$37,MATCH(B3285,'Tasa Referencia'!$A$2:$A$37,0))</f>
        <v>0.1124</v>
      </c>
      <c r="Y3285" s="16">
        <f>INDEX('Catalogo Proveedores'!$N$2:$N$101,MATCH(A3285,'Catalogo Proveedores'!$A$2:$A$101,0))</f>
        <v>2.1299999999999999E-2</v>
      </c>
      <c r="Z3285" s="14">
        <v>-4.4000000000000002E-4</v>
      </c>
      <c r="AA3285" s="16">
        <f t="shared" si="257"/>
        <v>0.13325999999999999</v>
      </c>
      <c r="AB3285" s="25">
        <f t="shared" si="258"/>
        <v>1.0479397853054406E-2</v>
      </c>
      <c r="AC3285" s="23">
        <f t="shared" si="259"/>
        <v>-9.1311576622427476E-3</v>
      </c>
    </row>
    <row r="3286" spans="1:29" x14ac:dyDescent="0.3">
      <c r="A3286" s="4" t="s">
        <v>259</v>
      </c>
      <c r="B3286" s="18">
        <v>45170</v>
      </c>
      <c r="C3286" s="4" t="s">
        <v>279</v>
      </c>
      <c r="D3286" s="4">
        <v>9</v>
      </c>
      <c r="E3286" s="15">
        <v>759713.74</v>
      </c>
      <c r="F3286" s="19">
        <v>1.1237999999999999</v>
      </c>
      <c r="G3286" s="20">
        <v>3.8699999999999998E-2</v>
      </c>
      <c r="H3286" s="4">
        <v>63.4</v>
      </c>
      <c r="I3286" s="4">
        <v>6</v>
      </c>
      <c r="J3286" s="4">
        <v>1</v>
      </c>
      <c r="K3286" s="21">
        <v>0.88839999999999997</v>
      </c>
      <c r="L3286" s="21">
        <v>0.18820000000000001</v>
      </c>
      <c r="M3286" s="4">
        <v>0</v>
      </c>
      <c r="N3286" s="4">
        <v>0</v>
      </c>
      <c r="O3286" s="4">
        <v>0</v>
      </c>
      <c r="P3286" s="4">
        <v>97.3</v>
      </c>
      <c r="Q3286" s="15">
        <v>0</v>
      </c>
      <c r="R3286" s="15">
        <v>60724.06</v>
      </c>
      <c r="S3286" s="15">
        <v>44417.760000000002</v>
      </c>
      <c r="T3286" s="15">
        <v>788082.65</v>
      </c>
      <c r="U3286" s="22">
        <f t="shared" si="255"/>
        <v>776020.04</v>
      </c>
      <c r="V3286" s="23">
        <f t="shared" si="256"/>
        <v>1.5306275299932039E-2</v>
      </c>
      <c r="W3286" s="24">
        <f>Parametros!$B$4*H3286+Parametros!$B$5*K3286*100+Parametros!$B$6*P3286+Parametros!$B$7*(1-L3286)*100</f>
        <v>80.478999999999985</v>
      </c>
      <c r="X3286" s="16">
        <f>INDEX('Tasa Referencia'!$B$2:$B$37,MATCH(B3286,'Tasa Referencia'!$A$2:$A$37,0))</f>
        <v>0.1134</v>
      </c>
      <c r="Y3286" s="16">
        <f>INDEX('Catalogo Proveedores'!$N$2:$N$101,MATCH(A3286,'Catalogo Proveedores'!$A$2:$A$101,0))</f>
        <v>2.1299999999999999E-2</v>
      </c>
      <c r="Z3286" s="14">
        <v>4.3600000000000002E-3</v>
      </c>
      <c r="AA3286" s="16">
        <f t="shared" si="257"/>
        <v>0.13905999999999999</v>
      </c>
      <c r="AB3286" s="25">
        <f t="shared" si="258"/>
        <v>1.0909357837680433E-2</v>
      </c>
      <c r="AC3286" s="23">
        <f t="shared" si="259"/>
        <v>4.3969174622516052E-3</v>
      </c>
    </row>
    <row r="3287" spans="1:29" x14ac:dyDescent="0.3">
      <c r="A3287" s="4" t="s">
        <v>259</v>
      </c>
      <c r="B3287" s="18">
        <v>45200</v>
      </c>
      <c r="C3287" s="4" t="s">
        <v>279</v>
      </c>
      <c r="D3287" s="4">
        <v>10</v>
      </c>
      <c r="E3287" s="15">
        <v>721379.45</v>
      </c>
      <c r="F3287" s="19">
        <v>1.1237999999999999</v>
      </c>
      <c r="G3287" s="20">
        <v>0</v>
      </c>
      <c r="H3287" s="4">
        <v>64.5</v>
      </c>
      <c r="I3287" s="4">
        <v>4</v>
      </c>
      <c r="J3287" s="4">
        <v>0</v>
      </c>
      <c r="K3287" s="21">
        <v>0.95699999999999996</v>
      </c>
      <c r="L3287" s="21">
        <v>0.1115</v>
      </c>
      <c r="M3287" s="4">
        <v>0</v>
      </c>
      <c r="N3287" s="4">
        <v>0</v>
      </c>
      <c r="O3287" s="4">
        <v>0</v>
      </c>
      <c r="P3287" s="4">
        <v>91.8</v>
      </c>
      <c r="Q3287" s="15">
        <v>0</v>
      </c>
      <c r="R3287" s="15">
        <v>40621.919999999998</v>
      </c>
      <c r="S3287" s="15">
        <v>24137.22</v>
      </c>
      <c r="T3287" s="15">
        <v>773043.26</v>
      </c>
      <c r="U3287" s="22">
        <f t="shared" si="255"/>
        <v>737864.15</v>
      </c>
      <c r="V3287" s="23">
        <f t="shared" si="256"/>
        <v>4.550729800037321E-2</v>
      </c>
      <c r="W3287" s="24">
        <f>Parametros!$B$4*H3287+Parametros!$B$5*K3287*100+Parametros!$B$6*P3287+Parametros!$B$7*(1-L3287)*100</f>
        <v>82.972499999999997</v>
      </c>
      <c r="X3287" s="16">
        <f>INDEX('Tasa Referencia'!$B$2:$B$37,MATCH(B3287,'Tasa Referencia'!$A$2:$A$37,0))</f>
        <v>0.1103</v>
      </c>
      <c r="Y3287" s="16">
        <f>INDEX('Catalogo Proveedores'!$N$2:$N$101,MATCH(A3287,'Catalogo Proveedores'!$A$2:$A$101,0))</f>
        <v>2.1299999999999999E-2</v>
      </c>
      <c r="Z3287" s="14">
        <v>-3.1E-4</v>
      </c>
      <c r="AA3287" s="16">
        <f t="shared" si="257"/>
        <v>0.13128999999999999</v>
      </c>
      <c r="AB3287" s="25">
        <f t="shared" si="258"/>
        <v>1.033290071140569E-2</v>
      </c>
      <c r="AC3287" s="23">
        <f t="shared" si="259"/>
        <v>3.517439728896752E-2</v>
      </c>
    </row>
    <row r="3288" spans="1:29" x14ac:dyDescent="0.3">
      <c r="A3288" s="4" t="s">
        <v>259</v>
      </c>
      <c r="B3288" s="18">
        <v>45231</v>
      </c>
      <c r="C3288" s="4" t="s">
        <v>279</v>
      </c>
      <c r="D3288" s="4">
        <v>11</v>
      </c>
      <c r="E3288" s="15">
        <v>669195.38</v>
      </c>
      <c r="F3288" s="19">
        <v>1.1237999999999999</v>
      </c>
      <c r="G3288" s="20">
        <v>0</v>
      </c>
      <c r="H3288" s="4">
        <v>62.6</v>
      </c>
      <c r="I3288" s="4">
        <v>4</v>
      </c>
      <c r="J3288" s="4">
        <v>0</v>
      </c>
      <c r="K3288" s="21">
        <v>0.94620000000000004</v>
      </c>
      <c r="L3288" s="21">
        <v>0.1857</v>
      </c>
      <c r="M3288" s="4">
        <v>1</v>
      </c>
      <c r="N3288" s="4">
        <v>0</v>
      </c>
      <c r="O3288" s="4">
        <v>0</v>
      </c>
      <c r="P3288" s="4">
        <v>94.4</v>
      </c>
      <c r="Q3288" s="15">
        <v>2155.88</v>
      </c>
      <c r="R3288" s="15">
        <v>82538.39</v>
      </c>
      <c r="S3288" s="15">
        <v>37288.15</v>
      </c>
      <c r="T3288" s="15">
        <v>704753.15</v>
      </c>
      <c r="U3288" s="22">
        <f t="shared" si="255"/>
        <v>716601.5</v>
      </c>
      <c r="V3288" s="23">
        <f t="shared" si="256"/>
        <v>-1.6812056817340902E-2</v>
      </c>
      <c r="W3288" s="24">
        <f>Parametros!$B$4*H3288+Parametros!$B$5*K3288*100+Parametros!$B$6*P3288+Parametros!$B$7*(1-L3288)*100</f>
        <v>81.390500000000003</v>
      </c>
      <c r="X3288" s="16">
        <f>INDEX('Tasa Referencia'!$B$2:$B$37,MATCH(B3288,'Tasa Referencia'!$A$2:$A$37,0))</f>
        <v>0.1144</v>
      </c>
      <c r="Y3288" s="16">
        <f>INDEX('Catalogo Proveedores'!$N$2:$N$101,MATCH(A3288,'Catalogo Proveedores'!$A$2:$A$101,0))</f>
        <v>2.1299999999999999E-2</v>
      </c>
      <c r="Z3288" s="14">
        <v>1.9E-3</v>
      </c>
      <c r="AA3288" s="16">
        <f t="shared" si="257"/>
        <v>0.1376</v>
      </c>
      <c r="AB3288" s="25">
        <f t="shared" si="258"/>
        <v>1.0801315867373207E-2</v>
      </c>
      <c r="AC3288" s="23">
        <f t="shared" si="259"/>
        <v>-2.7613372684714109E-2</v>
      </c>
    </row>
    <row r="3289" spans="1:29" x14ac:dyDescent="0.3">
      <c r="A3289" s="4" t="s">
        <v>259</v>
      </c>
      <c r="B3289" s="18">
        <v>45261</v>
      </c>
      <c r="C3289" s="4" t="s">
        <v>279</v>
      </c>
      <c r="D3289" s="4">
        <v>12</v>
      </c>
      <c r="E3289" s="15">
        <v>722201.73</v>
      </c>
      <c r="F3289" s="19">
        <v>1.1237999999999999</v>
      </c>
      <c r="G3289" s="20">
        <v>0</v>
      </c>
      <c r="H3289" s="4">
        <v>62.9</v>
      </c>
      <c r="I3289" s="4">
        <v>4</v>
      </c>
      <c r="J3289" s="4">
        <v>0</v>
      </c>
      <c r="K3289" s="21">
        <v>0.9506</v>
      </c>
      <c r="L3289" s="21">
        <v>0.2127</v>
      </c>
      <c r="M3289" s="4">
        <v>1</v>
      </c>
      <c r="N3289" s="4">
        <v>0</v>
      </c>
      <c r="O3289" s="4">
        <v>0</v>
      </c>
      <c r="P3289" s="4">
        <v>96</v>
      </c>
      <c r="Q3289" s="15">
        <v>34157.120000000003</v>
      </c>
      <c r="R3289" s="15">
        <v>48617.21</v>
      </c>
      <c r="S3289" s="15">
        <v>46087.93</v>
      </c>
      <c r="T3289" s="15">
        <v>773194.19</v>
      </c>
      <c r="U3289" s="22">
        <f t="shared" si="255"/>
        <v>758888.12999999989</v>
      </c>
      <c r="V3289" s="23">
        <f t="shared" si="256"/>
        <v>1.8502544619483051E-2</v>
      </c>
      <c r="W3289" s="24">
        <f>Parametros!$B$4*H3289+Parametros!$B$5*K3289*100+Parametros!$B$6*P3289+Parametros!$B$7*(1-L3289)*100</f>
        <v>81.542500000000004</v>
      </c>
      <c r="X3289" s="16">
        <f>INDEX('Tasa Referencia'!$B$2:$B$37,MATCH(B3289,'Tasa Referencia'!$A$2:$A$37,0))</f>
        <v>0.1124</v>
      </c>
      <c r="Y3289" s="16">
        <f>INDEX('Catalogo Proveedores'!$N$2:$N$101,MATCH(A3289,'Catalogo Proveedores'!$A$2:$A$101,0))</f>
        <v>2.1299999999999999E-2</v>
      </c>
      <c r="Z3289" s="14">
        <v>2.7000000000000001E-3</v>
      </c>
      <c r="AA3289" s="16">
        <f t="shared" si="257"/>
        <v>0.13639999999999999</v>
      </c>
      <c r="AB3289" s="25">
        <f t="shared" si="258"/>
        <v>1.0712419037063325E-2</v>
      </c>
      <c r="AC3289" s="23">
        <f t="shared" si="259"/>
        <v>7.7901255824197255E-3</v>
      </c>
    </row>
    <row r="3290" spans="1:29" x14ac:dyDescent="0.3">
      <c r="A3290" s="4" t="s">
        <v>259</v>
      </c>
      <c r="B3290" s="18">
        <v>45292</v>
      </c>
      <c r="C3290" s="4" t="s">
        <v>281</v>
      </c>
      <c r="D3290" s="4">
        <v>1</v>
      </c>
      <c r="E3290" s="15">
        <v>709772.59</v>
      </c>
      <c r="F3290" s="19">
        <v>1.1237999999999999</v>
      </c>
      <c r="G3290" s="20">
        <v>0</v>
      </c>
      <c r="H3290" s="4">
        <v>65</v>
      </c>
      <c r="I3290" s="4">
        <v>4</v>
      </c>
      <c r="J3290" s="4">
        <v>0</v>
      </c>
      <c r="K3290" s="21">
        <v>0.97040000000000004</v>
      </c>
      <c r="L3290" s="21">
        <v>9.7699999999999995E-2</v>
      </c>
      <c r="M3290" s="4">
        <v>0</v>
      </c>
      <c r="N3290" s="4">
        <v>0</v>
      </c>
      <c r="O3290" s="4">
        <v>0</v>
      </c>
      <c r="P3290" s="4">
        <v>87.1</v>
      </c>
      <c r="Q3290" s="15">
        <v>0</v>
      </c>
      <c r="R3290" s="15">
        <v>35074.49</v>
      </c>
      <c r="S3290" s="15">
        <v>20802.78</v>
      </c>
      <c r="T3290" s="15">
        <v>754422.23</v>
      </c>
      <c r="U3290" s="22">
        <f t="shared" si="255"/>
        <v>724044.29999999993</v>
      </c>
      <c r="V3290" s="23">
        <f t="shared" si="256"/>
        <v>4.026648313372215E-2</v>
      </c>
      <c r="W3290" s="24">
        <f>Parametros!$B$4*H3290+Parametros!$B$5*K3290*100+Parametros!$B$6*P3290+Parametros!$B$7*(1-L3290)*100</f>
        <v>82.816499999999991</v>
      </c>
      <c r="X3290" s="16">
        <f>INDEX('Tasa Referencia'!$B$2:$B$37,MATCH(B3290,'Tasa Referencia'!$A$2:$A$37,0))</f>
        <v>0.1133</v>
      </c>
      <c r="Y3290" s="16">
        <f>INDEX('Catalogo Proveedores'!$N$2:$N$101,MATCH(A3290,'Catalogo Proveedores'!$A$2:$A$101,0))</f>
        <v>2.1299999999999999E-2</v>
      </c>
      <c r="Z3290" s="14">
        <v>5.3299999999999997E-3</v>
      </c>
      <c r="AA3290" s="16">
        <f t="shared" si="257"/>
        <v>0.13993</v>
      </c>
      <c r="AB3290" s="25">
        <f t="shared" si="258"/>
        <v>1.0973678667178577E-2</v>
      </c>
      <c r="AC3290" s="23">
        <f t="shared" si="259"/>
        <v>2.9292804466543573E-2</v>
      </c>
    </row>
    <row r="3291" spans="1:29" x14ac:dyDescent="0.3">
      <c r="A3291" s="4" t="s">
        <v>259</v>
      </c>
      <c r="B3291" s="18">
        <v>45323</v>
      </c>
      <c r="C3291" s="4" t="s">
        <v>281</v>
      </c>
      <c r="D3291" s="4">
        <v>2</v>
      </c>
      <c r="E3291" s="15">
        <v>820096.5</v>
      </c>
      <c r="F3291" s="19">
        <v>1.1237999999999999</v>
      </c>
      <c r="G3291" s="20">
        <v>0</v>
      </c>
      <c r="H3291" s="4">
        <v>68</v>
      </c>
      <c r="I3291" s="4">
        <v>5</v>
      </c>
      <c r="J3291" s="4">
        <v>1</v>
      </c>
      <c r="K3291" s="21">
        <v>0.88590000000000002</v>
      </c>
      <c r="L3291" s="21">
        <v>0.14829999999999999</v>
      </c>
      <c r="M3291" s="4">
        <v>3</v>
      </c>
      <c r="N3291" s="4">
        <v>0</v>
      </c>
      <c r="O3291" s="4">
        <v>0</v>
      </c>
      <c r="P3291" s="4">
        <v>89.9</v>
      </c>
      <c r="Q3291" s="15">
        <v>30128.93</v>
      </c>
      <c r="R3291" s="15">
        <v>68396.53</v>
      </c>
      <c r="S3291" s="15">
        <v>38128.879999999997</v>
      </c>
      <c r="T3291" s="15">
        <v>902469.48</v>
      </c>
      <c r="U3291" s="22">
        <f t="shared" si="255"/>
        <v>880493.08000000007</v>
      </c>
      <c r="V3291" s="23">
        <f t="shared" si="256"/>
        <v>2.4351405213171206E-2</v>
      </c>
      <c r="W3291" s="24">
        <f>Parametros!$B$4*H3291+Parametros!$B$5*K3291*100+Parametros!$B$6*P3291+Parametros!$B$7*(1-L3291)*100</f>
        <v>81.132499999999993</v>
      </c>
      <c r="X3291" s="16">
        <f>INDEX('Tasa Referencia'!$B$2:$B$37,MATCH(B3291,'Tasa Referencia'!$A$2:$A$37,0))</f>
        <v>0.1123</v>
      </c>
      <c r="Y3291" s="16">
        <f>INDEX('Catalogo Proveedores'!$N$2:$N$101,MATCH(A3291,'Catalogo Proveedores'!$A$2:$A$101,0))</f>
        <v>2.1299999999999999E-2</v>
      </c>
      <c r="Z3291" s="14">
        <v>-9.7999999999999997E-4</v>
      </c>
      <c r="AA3291" s="16">
        <f t="shared" si="257"/>
        <v>0.13261999999999999</v>
      </c>
      <c r="AB3291" s="25">
        <f t="shared" si="258"/>
        <v>1.0431830490694294E-2</v>
      </c>
      <c r="AC3291" s="23">
        <f t="shared" si="259"/>
        <v>1.3919574722476912E-2</v>
      </c>
    </row>
    <row r="3292" spans="1:29" x14ac:dyDescent="0.3">
      <c r="A3292" s="4" t="s">
        <v>259</v>
      </c>
      <c r="B3292" s="18">
        <v>45352</v>
      </c>
      <c r="C3292" s="4" t="s">
        <v>281</v>
      </c>
      <c r="D3292" s="4">
        <v>3</v>
      </c>
      <c r="E3292" s="15">
        <v>912032.47</v>
      </c>
      <c r="F3292" s="19">
        <v>1.2209000000000001</v>
      </c>
      <c r="G3292" s="20">
        <v>8.6400000000000005E-2</v>
      </c>
      <c r="H3292" s="4">
        <v>69.5</v>
      </c>
      <c r="I3292" s="4">
        <v>5</v>
      </c>
      <c r="J3292" s="4">
        <v>1</v>
      </c>
      <c r="K3292" s="21">
        <v>0.88870000000000005</v>
      </c>
      <c r="L3292" s="21">
        <v>0.16569999999999999</v>
      </c>
      <c r="M3292" s="4">
        <v>1</v>
      </c>
      <c r="N3292" s="4">
        <v>0</v>
      </c>
      <c r="O3292" s="4">
        <v>0</v>
      </c>
      <c r="P3292" s="4">
        <v>97.4</v>
      </c>
      <c r="Q3292" s="15">
        <v>5703.96</v>
      </c>
      <c r="R3292" s="15">
        <v>86766.43</v>
      </c>
      <c r="S3292" s="15">
        <v>47153.8</v>
      </c>
      <c r="T3292" s="15">
        <v>952028.32</v>
      </c>
      <c r="U3292" s="22">
        <f t="shared" si="255"/>
        <v>957349.05999999982</v>
      </c>
      <c r="V3292" s="23">
        <f t="shared" si="256"/>
        <v>-5.5888463486042875E-3</v>
      </c>
      <c r="W3292" s="24">
        <f>Parametros!$B$4*H3292+Parametros!$B$5*K3292*100+Parametros!$B$6*P3292+Parametros!$B$7*(1-L3292)*100</f>
        <v>82.980500000000006</v>
      </c>
      <c r="X3292" s="16">
        <f>INDEX('Tasa Referencia'!$B$2:$B$37,MATCH(B3292,'Tasa Referencia'!$A$2:$A$37,0))</f>
        <v>0.1101</v>
      </c>
      <c r="Y3292" s="16">
        <f>INDEX('Catalogo Proveedores'!$N$2:$N$101,MATCH(A3292,'Catalogo Proveedores'!$A$2:$A$101,0))</f>
        <v>2.1299999999999999E-2</v>
      </c>
      <c r="Z3292" s="14">
        <v>5.9000000000000003E-4</v>
      </c>
      <c r="AA3292" s="16">
        <f t="shared" si="257"/>
        <v>0.13199000000000002</v>
      </c>
      <c r="AB3292" s="25">
        <f t="shared" si="258"/>
        <v>1.038498229811835E-2</v>
      </c>
      <c r="AC3292" s="23">
        <f t="shared" si="259"/>
        <v>-1.5973828646722636E-2</v>
      </c>
    </row>
    <row r="3293" spans="1:29" x14ac:dyDescent="0.3">
      <c r="A3293" s="4" t="s">
        <v>259</v>
      </c>
      <c r="B3293" s="18">
        <v>45383</v>
      </c>
      <c r="C3293" s="4" t="s">
        <v>281</v>
      </c>
      <c r="D3293" s="4">
        <v>4</v>
      </c>
      <c r="E3293" s="15">
        <v>856194.36</v>
      </c>
      <c r="F3293" s="19">
        <v>1.2209000000000001</v>
      </c>
      <c r="G3293" s="20">
        <v>0</v>
      </c>
      <c r="H3293" s="4">
        <v>73.599999999999994</v>
      </c>
      <c r="I3293" s="4">
        <v>7</v>
      </c>
      <c r="J3293" s="4">
        <v>1</v>
      </c>
      <c r="K3293" s="21">
        <v>0.86599999999999999</v>
      </c>
      <c r="L3293" s="21">
        <v>0.12740000000000001</v>
      </c>
      <c r="M3293" s="4">
        <v>3</v>
      </c>
      <c r="N3293" s="4">
        <v>0</v>
      </c>
      <c r="O3293" s="4">
        <v>0</v>
      </c>
      <c r="P3293" s="4">
        <v>91.3</v>
      </c>
      <c r="Q3293" s="15">
        <v>21448.12</v>
      </c>
      <c r="R3293" s="15">
        <v>67915.73</v>
      </c>
      <c r="S3293" s="15">
        <v>34427.65</v>
      </c>
      <c r="T3293" s="15">
        <v>868431.87</v>
      </c>
      <c r="U3293" s="22">
        <f t="shared" si="255"/>
        <v>911130.55999999994</v>
      </c>
      <c r="V3293" s="23">
        <f t="shared" si="256"/>
        <v>-4.9167576035642202E-2</v>
      </c>
      <c r="W3293" s="24">
        <f>Parametros!$B$4*H3293+Parametros!$B$5*K3293*100+Parametros!$B$6*P3293+Parametros!$B$7*(1-L3293)*100</f>
        <v>83.088999999999999</v>
      </c>
      <c r="X3293" s="16">
        <f>INDEX('Tasa Referencia'!$B$2:$B$37,MATCH(B3293,'Tasa Referencia'!$A$2:$A$37,0))</f>
        <v>0.10920000000000001</v>
      </c>
      <c r="Y3293" s="16">
        <f>INDEX('Catalogo Proveedores'!$N$2:$N$101,MATCH(A3293,'Catalogo Proveedores'!$A$2:$A$101,0))</f>
        <v>2.1299999999999999E-2</v>
      </c>
      <c r="Z3293" s="14">
        <v>4.3400000000000001E-3</v>
      </c>
      <c r="AA3293" s="16">
        <f t="shared" si="257"/>
        <v>0.13484000000000002</v>
      </c>
      <c r="AB3293" s="25">
        <f t="shared" si="258"/>
        <v>1.0596724425448345E-2</v>
      </c>
      <c r="AC3293" s="23">
        <f t="shared" si="259"/>
        <v>-5.9764300461090547E-2</v>
      </c>
    </row>
    <row r="3294" spans="1:29" x14ac:dyDescent="0.3">
      <c r="A3294" s="4" t="s">
        <v>259</v>
      </c>
      <c r="B3294" s="18">
        <v>45413</v>
      </c>
      <c r="C3294" s="4" t="s">
        <v>281</v>
      </c>
      <c r="D3294" s="4">
        <v>5</v>
      </c>
      <c r="E3294" s="15">
        <v>858464.59</v>
      </c>
      <c r="F3294" s="19">
        <v>1.2209000000000001</v>
      </c>
      <c r="G3294" s="20">
        <v>0</v>
      </c>
      <c r="H3294" s="4">
        <v>73.400000000000006</v>
      </c>
      <c r="I3294" s="4">
        <v>5</v>
      </c>
      <c r="J3294" s="4">
        <v>1</v>
      </c>
      <c r="K3294" s="21">
        <v>0.85409999999999997</v>
      </c>
      <c r="L3294" s="21">
        <v>9.7900000000000001E-2</v>
      </c>
      <c r="M3294" s="4">
        <v>3</v>
      </c>
      <c r="N3294" s="4">
        <v>0</v>
      </c>
      <c r="O3294" s="4">
        <v>0</v>
      </c>
      <c r="P3294" s="4">
        <v>90.8</v>
      </c>
      <c r="Q3294" s="15">
        <v>21429.42</v>
      </c>
      <c r="R3294" s="15">
        <v>42436</v>
      </c>
      <c r="S3294" s="15">
        <v>26917.26</v>
      </c>
      <c r="T3294" s="15">
        <v>877834.78</v>
      </c>
      <c r="U3294" s="22">
        <f t="shared" si="255"/>
        <v>895412.75</v>
      </c>
      <c r="V3294" s="23">
        <f t="shared" si="256"/>
        <v>-2.0024235084419841E-2</v>
      </c>
      <c r="W3294" s="24">
        <f>Parametros!$B$4*H3294+Parametros!$B$5*K3294*100+Parametros!$B$6*P3294+Parametros!$B$7*(1-L3294)*100</f>
        <v>83.004499999999993</v>
      </c>
      <c r="X3294" s="16">
        <f>INDEX('Tasa Referencia'!$B$2:$B$37,MATCH(B3294,'Tasa Referencia'!$A$2:$A$37,0))</f>
        <v>0.1077</v>
      </c>
      <c r="Y3294" s="16">
        <f>INDEX('Catalogo Proveedores'!$N$2:$N$101,MATCH(A3294,'Catalogo Proveedores'!$A$2:$A$101,0))</f>
        <v>2.1299999999999999E-2</v>
      </c>
      <c r="Z3294" s="14">
        <v>3.6999999999999999E-4</v>
      </c>
      <c r="AA3294" s="16">
        <f t="shared" si="257"/>
        <v>0.12937000000000001</v>
      </c>
      <c r="AB3294" s="25">
        <f t="shared" si="258"/>
        <v>1.0189896577764479E-2</v>
      </c>
      <c r="AC3294" s="23">
        <f t="shared" si="259"/>
        <v>-3.021413166218432E-2</v>
      </c>
    </row>
    <row r="3295" spans="1:29" x14ac:dyDescent="0.3">
      <c r="A3295" s="4" t="s">
        <v>259</v>
      </c>
      <c r="B3295" s="18">
        <v>45444</v>
      </c>
      <c r="C3295" s="4" t="s">
        <v>281</v>
      </c>
      <c r="D3295" s="4">
        <v>6</v>
      </c>
      <c r="E3295" s="15">
        <v>875059.95</v>
      </c>
      <c r="F3295" s="19">
        <v>1.2209000000000001</v>
      </c>
      <c r="G3295" s="20">
        <v>0</v>
      </c>
      <c r="H3295" s="4">
        <v>75.5</v>
      </c>
      <c r="I3295" s="4">
        <v>4</v>
      </c>
      <c r="J3295" s="4">
        <v>0</v>
      </c>
      <c r="K3295" s="21">
        <v>0.95030000000000003</v>
      </c>
      <c r="L3295" s="21">
        <v>0.114</v>
      </c>
      <c r="M3295" s="4">
        <v>0</v>
      </c>
      <c r="N3295" s="4">
        <v>0</v>
      </c>
      <c r="O3295" s="4">
        <v>0</v>
      </c>
      <c r="P3295" s="4">
        <v>89.3</v>
      </c>
      <c r="Q3295" s="15">
        <v>0</v>
      </c>
      <c r="R3295" s="15">
        <v>30942.13</v>
      </c>
      <c r="S3295" s="15">
        <v>29927.919999999998</v>
      </c>
      <c r="T3295" s="15">
        <v>918205.23</v>
      </c>
      <c r="U3295" s="22">
        <f t="shared" si="255"/>
        <v>876074.15999999992</v>
      </c>
      <c r="V3295" s="23">
        <f t="shared" si="256"/>
        <v>4.5884153807313935E-2</v>
      </c>
      <c r="W3295" s="24">
        <f>Parametros!$B$4*H3295+Parametros!$B$5*K3295*100+Parametros!$B$6*P3295+Parametros!$B$7*(1-L3295)*100</f>
        <v>86.084000000000003</v>
      </c>
      <c r="X3295" s="16">
        <f>INDEX('Tasa Referencia'!$B$2:$B$37,MATCH(B3295,'Tasa Referencia'!$A$2:$A$37,0))</f>
        <v>0.1045</v>
      </c>
      <c r="Y3295" s="16">
        <f>INDEX('Catalogo Proveedores'!$N$2:$N$101,MATCH(A3295,'Catalogo Proveedores'!$A$2:$A$101,0))</f>
        <v>2.1299999999999999E-2</v>
      </c>
      <c r="Z3295" s="14">
        <v>1.2999999999999999E-4</v>
      </c>
      <c r="AA3295" s="16">
        <f t="shared" si="257"/>
        <v>0.12592999999999999</v>
      </c>
      <c r="AB3295" s="25">
        <f t="shared" si="258"/>
        <v>9.9331225884318197E-3</v>
      </c>
      <c r="AC3295" s="23">
        <f t="shared" si="259"/>
        <v>3.5951031218882115E-2</v>
      </c>
    </row>
    <row r="3296" spans="1:29" x14ac:dyDescent="0.3">
      <c r="A3296" s="4" t="s">
        <v>259</v>
      </c>
      <c r="B3296" s="18">
        <v>45474</v>
      </c>
      <c r="C3296" s="4" t="s">
        <v>281</v>
      </c>
      <c r="D3296" s="4">
        <v>7</v>
      </c>
      <c r="E3296" s="15">
        <v>938913.98</v>
      </c>
      <c r="F3296" s="19">
        <v>1.2209000000000001</v>
      </c>
      <c r="G3296" s="20">
        <v>0</v>
      </c>
      <c r="H3296" s="4">
        <v>75.400000000000006</v>
      </c>
      <c r="I3296" s="4">
        <v>4</v>
      </c>
      <c r="J3296" s="4">
        <v>0</v>
      </c>
      <c r="K3296" s="21">
        <v>0.92249999999999999</v>
      </c>
      <c r="L3296" s="21">
        <v>8.1299999999999997E-2</v>
      </c>
      <c r="M3296" s="4">
        <v>0</v>
      </c>
      <c r="N3296" s="4">
        <v>0</v>
      </c>
      <c r="O3296" s="4">
        <v>0</v>
      </c>
      <c r="P3296" s="4">
        <v>92</v>
      </c>
      <c r="Q3296" s="15">
        <v>0</v>
      </c>
      <c r="R3296" s="15">
        <v>52237.74</v>
      </c>
      <c r="S3296" s="15">
        <v>22905.61</v>
      </c>
      <c r="T3296" s="15">
        <v>1003323.34</v>
      </c>
      <c r="U3296" s="22">
        <f t="shared" si="255"/>
        <v>968246.11</v>
      </c>
      <c r="V3296" s="23">
        <f t="shared" si="256"/>
        <v>3.4961042568789423E-2</v>
      </c>
      <c r="W3296" s="24">
        <f>Parametros!$B$4*H3296+Parametros!$B$5*K3296*100+Parametros!$B$6*P3296+Parametros!$B$7*(1-L3296)*100</f>
        <v>86.245500000000007</v>
      </c>
      <c r="X3296" s="16">
        <f>INDEX('Tasa Referencia'!$B$2:$B$37,MATCH(B3296,'Tasa Referencia'!$A$2:$A$37,0))</f>
        <v>0.1027</v>
      </c>
      <c r="Y3296" s="16">
        <f>INDEX('Catalogo Proveedores'!$N$2:$N$101,MATCH(A3296,'Catalogo Proveedores'!$A$2:$A$101,0))</f>
        <v>2.1299999999999999E-2</v>
      </c>
      <c r="Z3296" s="14">
        <v>-2.1000000000000001E-4</v>
      </c>
      <c r="AA3296" s="16">
        <f t="shared" si="257"/>
        <v>0.12379</v>
      </c>
      <c r="AB3296" s="25">
        <f t="shared" si="258"/>
        <v>9.7730222039238424E-3</v>
      </c>
      <c r="AC3296" s="23">
        <f t="shared" si="259"/>
        <v>2.5188020364865581E-2</v>
      </c>
    </row>
    <row r="3297" spans="1:29" x14ac:dyDescent="0.3">
      <c r="A3297" s="4" t="s">
        <v>259</v>
      </c>
      <c r="B3297" s="18">
        <v>45505</v>
      </c>
      <c r="C3297" s="4" t="s">
        <v>281</v>
      </c>
      <c r="D3297" s="4">
        <v>8</v>
      </c>
      <c r="E3297" s="15">
        <v>896708.11</v>
      </c>
      <c r="F3297" s="19">
        <v>1.2935000000000001</v>
      </c>
      <c r="G3297" s="20">
        <v>5.9400000000000001E-2</v>
      </c>
      <c r="H3297" s="4">
        <v>72.599999999999994</v>
      </c>
      <c r="I3297" s="4">
        <v>4</v>
      </c>
      <c r="J3297" s="4">
        <v>1</v>
      </c>
      <c r="K3297" s="21">
        <v>0.86199999999999999</v>
      </c>
      <c r="L3297" s="21">
        <v>0.14929999999999999</v>
      </c>
      <c r="M3297" s="4">
        <v>2</v>
      </c>
      <c r="N3297" s="4">
        <v>1</v>
      </c>
      <c r="O3297" s="4">
        <v>4.5</v>
      </c>
      <c r="P3297" s="4">
        <v>86.5</v>
      </c>
      <c r="Q3297" s="15">
        <v>32528.51</v>
      </c>
      <c r="R3297" s="15">
        <v>49789.78</v>
      </c>
      <c r="S3297" s="15">
        <v>41947.59</v>
      </c>
      <c r="T3297" s="15">
        <v>923480.93</v>
      </c>
      <c r="U3297" s="22">
        <f t="shared" si="255"/>
        <v>937078.81</v>
      </c>
      <c r="V3297" s="23">
        <f t="shared" si="256"/>
        <v>-1.472459209309282E-2</v>
      </c>
      <c r="W3297" s="24">
        <f>Parametros!$B$4*H3297+Parametros!$B$5*K3297*100+Parametros!$B$6*P3297+Parametros!$B$7*(1-L3297)*100</f>
        <v>81.330500000000001</v>
      </c>
      <c r="X3297" s="16">
        <f>INDEX('Tasa Referencia'!$B$2:$B$37,MATCH(B3297,'Tasa Referencia'!$A$2:$A$37,0))</f>
        <v>0.1017</v>
      </c>
      <c r="Y3297" s="16">
        <f>INDEX('Catalogo Proveedores'!$N$2:$N$101,MATCH(A3297,'Catalogo Proveedores'!$A$2:$A$101,0))</f>
        <v>2.1299999999999999E-2</v>
      </c>
      <c r="Z3297" s="14">
        <v>2.2599999999999999E-3</v>
      </c>
      <c r="AA3297" s="16">
        <f t="shared" si="257"/>
        <v>0.12526000000000001</v>
      </c>
      <c r="AB3297" s="25">
        <f t="shared" si="258"/>
        <v>9.8830277178529879E-3</v>
      </c>
      <c r="AC3297" s="23">
        <f t="shared" si="259"/>
        <v>-2.4607619810945808E-2</v>
      </c>
    </row>
    <row r="3298" spans="1:29" x14ac:dyDescent="0.3">
      <c r="A3298" s="4" t="s">
        <v>259</v>
      </c>
      <c r="B3298" s="18">
        <v>45536</v>
      </c>
      <c r="C3298" s="4" t="s">
        <v>281</v>
      </c>
      <c r="D3298" s="4">
        <v>9</v>
      </c>
      <c r="E3298" s="15">
        <v>833732</v>
      </c>
      <c r="F3298" s="19">
        <v>1.2935000000000001</v>
      </c>
      <c r="G3298" s="20">
        <v>0</v>
      </c>
      <c r="H3298" s="4">
        <v>72.8</v>
      </c>
      <c r="I3298" s="4">
        <v>4</v>
      </c>
      <c r="J3298" s="4">
        <v>0</v>
      </c>
      <c r="K3298" s="21">
        <v>0.91749999999999998</v>
      </c>
      <c r="L3298" s="21">
        <v>9.2899999999999996E-2</v>
      </c>
      <c r="M3298" s="4">
        <v>1</v>
      </c>
      <c r="N3298" s="4">
        <v>0</v>
      </c>
      <c r="O3298" s="4">
        <v>0</v>
      </c>
      <c r="P3298" s="4">
        <v>90.7</v>
      </c>
      <c r="Q3298" s="15">
        <v>2372.86</v>
      </c>
      <c r="R3298" s="15">
        <v>37762.519999999997</v>
      </c>
      <c r="S3298" s="15">
        <v>23247</v>
      </c>
      <c r="T3298" s="15">
        <v>868166.78</v>
      </c>
      <c r="U3298" s="22">
        <f t="shared" si="255"/>
        <v>850620.38</v>
      </c>
      <c r="V3298" s="23">
        <f t="shared" si="256"/>
        <v>2.0210863170783869E-2</v>
      </c>
      <c r="W3298" s="24">
        <f>Parametros!$B$4*H3298+Parametros!$B$5*K3298*100+Parametros!$B$6*P3298+Parametros!$B$7*(1-L3298)*100</f>
        <v>84.751499999999993</v>
      </c>
      <c r="X3298" s="16">
        <f>INDEX('Tasa Referencia'!$B$2:$B$37,MATCH(B3298,'Tasa Referencia'!$A$2:$A$37,0))</f>
        <v>9.7900000000000001E-2</v>
      </c>
      <c r="Y3298" s="16">
        <f>INDEX('Catalogo Proveedores'!$N$2:$N$101,MATCH(A3298,'Catalogo Proveedores'!$A$2:$A$101,0))</f>
        <v>2.1299999999999999E-2</v>
      </c>
      <c r="Z3298" s="14">
        <v>-6.8000000000000005E-4</v>
      </c>
      <c r="AA3298" s="16">
        <f t="shared" si="257"/>
        <v>0.11852</v>
      </c>
      <c r="AB3298" s="25">
        <f t="shared" si="258"/>
        <v>9.3775616062552469E-3</v>
      </c>
      <c r="AC3298" s="23">
        <f t="shared" si="259"/>
        <v>1.0833301564528622E-2</v>
      </c>
    </row>
    <row r="3299" spans="1:29" x14ac:dyDescent="0.3">
      <c r="A3299" s="4" t="s">
        <v>259</v>
      </c>
      <c r="B3299" s="18">
        <v>45566</v>
      </c>
      <c r="C3299" s="4" t="s">
        <v>281</v>
      </c>
      <c r="D3299" s="4">
        <v>10</v>
      </c>
      <c r="E3299" s="15">
        <v>816258.45</v>
      </c>
      <c r="F3299" s="19">
        <v>1.2935000000000001</v>
      </c>
      <c r="G3299" s="20">
        <v>0</v>
      </c>
      <c r="H3299" s="4">
        <v>72.099999999999994</v>
      </c>
      <c r="I3299" s="4">
        <v>4</v>
      </c>
      <c r="J3299" s="4">
        <v>0</v>
      </c>
      <c r="K3299" s="21">
        <v>0.97270000000000001</v>
      </c>
      <c r="L3299" s="21">
        <v>0.1065</v>
      </c>
      <c r="M3299" s="4">
        <v>0</v>
      </c>
      <c r="N3299" s="4">
        <v>0</v>
      </c>
      <c r="O3299" s="4">
        <v>0</v>
      </c>
      <c r="P3299" s="4">
        <v>89.4</v>
      </c>
      <c r="Q3299" s="15">
        <v>0</v>
      </c>
      <c r="R3299" s="15">
        <v>52975.37</v>
      </c>
      <c r="S3299" s="15">
        <v>26083.4</v>
      </c>
      <c r="T3299" s="15">
        <v>875126.42</v>
      </c>
      <c r="U3299" s="22">
        <f t="shared" si="255"/>
        <v>843150.41999999993</v>
      </c>
      <c r="V3299" s="23">
        <f t="shared" si="256"/>
        <v>3.6538720885606578E-2</v>
      </c>
      <c r="W3299" s="24">
        <f>Parametros!$B$4*H3299+Parametros!$B$5*K3299*100+Parametros!$B$6*P3299+Parametros!$B$7*(1-L3299)*100</f>
        <v>85.698499999999996</v>
      </c>
      <c r="X3299" s="16">
        <f>INDEX('Tasa Referencia'!$B$2:$B$37,MATCH(B3299,'Tasa Referencia'!$A$2:$A$37,0))</f>
        <v>9.5200000000000007E-2</v>
      </c>
      <c r="Y3299" s="16">
        <f>INDEX('Catalogo Proveedores'!$N$2:$N$101,MATCH(A3299,'Catalogo Proveedores'!$A$2:$A$101,0))</f>
        <v>2.1299999999999999E-2</v>
      </c>
      <c r="Z3299" s="14">
        <v>4.0000000000000002E-4</v>
      </c>
      <c r="AA3299" s="16">
        <f t="shared" si="257"/>
        <v>0.1169</v>
      </c>
      <c r="AB3299" s="25">
        <f t="shared" si="258"/>
        <v>9.2556536285899327E-3</v>
      </c>
      <c r="AC3299" s="23">
        <f t="shared" si="259"/>
        <v>2.7283067257016645E-2</v>
      </c>
    </row>
    <row r="3300" spans="1:29" x14ac:dyDescent="0.3">
      <c r="A3300" s="4" t="s">
        <v>259</v>
      </c>
      <c r="B3300" s="18">
        <v>45597</v>
      </c>
      <c r="C3300" s="4" t="s">
        <v>281</v>
      </c>
      <c r="D3300" s="4">
        <v>11</v>
      </c>
      <c r="E3300" s="15">
        <v>786538.19</v>
      </c>
      <c r="F3300" s="19">
        <v>1.2935000000000001</v>
      </c>
      <c r="G3300" s="20">
        <v>0</v>
      </c>
      <c r="H3300" s="4">
        <v>68.599999999999994</v>
      </c>
      <c r="I3300" s="4">
        <v>4</v>
      </c>
      <c r="J3300" s="4">
        <v>0</v>
      </c>
      <c r="K3300" s="21">
        <v>0.87619999999999998</v>
      </c>
      <c r="L3300" s="21">
        <v>0.13650000000000001</v>
      </c>
      <c r="M3300" s="4">
        <v>2</v>
      </c>
      <c r="N3300" s="4">
        <v>0</v>
      </c>
      <c r="O3300" s="4">
        <v>0</v>
      </c>
      <c r="P3300" s="4">
        <v>92.3</v>
      </c>
      <c r="Q3300" s="15">
        <v>12839.88</v>
      </c>
      <c r="R3300" s="15">
        <v>42133.2</v>
      </c>
      <c r="S3300" s="15">
        <v>32220.38</v>
      </c>
      <c r="T3300" s="15">
        <v>805429.29</v>
      </c>
      <c r="U3300" s="22">
        <f t="shared" si="255"/>
        <v>809290.8899999999</v>
      </c>
      <c r="V3300" s="23">
        <f t="shared" si="256"/>
        <v>-4.7944618453096737E-3</v>
      </c>
      <c r="W3300" s="24">
        <f>Parametros!$B$4*H3300+Parametros!$B$5*K3300*100+Parametros!$B$6*P3300+Parametros!$B$7*(1-L3300)*100</f>
        <v>81.708500000000001</v>
      </c>
      <c r="X3300" s="16">
        <f>INDEX('Tasa Referencia'!$B$2:$B$37,MATCH(B3300,'Tasa Referencia'!$A$2:$A$37,0))</f>
        <v>9.5600000000000004E-2</v>
      </c>
      <c r="Y3300" s="16">
        <f>INDEX('Catalogo Proveedores'!$N$2:$N$101,MATCH(A3300,'Catalogo Proveedores'!$A$2:$A$101,0))</f>
        <v>2.1299999999999999E-2</v>
      </c>
      <c r="Z3300" s="14">
        <v>-2.7E-4</v>
      </c>
      <c r="AA3300" s="16">
        <f t="shared" si="257"/>
        <v>0.11663</v>
      </c>
      <c r="AB3300" s="25">
        <f t="shared" si="258"/>
        <v>9.2353198756860433E-3</v>
      </c>
      <c r="AC3300" s="23">
        <f t="shared" si="259"/>
        <v>-1.4029781720995716E-2</v>
      </c>
    </row>
    <row r="3301" spans="1:29" x14ac:dyDescent="0.3">
      <c r="A3301" s="4" t="s">
        <v>259</v>
      </c>
      <c r="B3301" s="18">
        <v>45627</v>
      </c>
      <c r="C3301" s="4" t="s">
        <v>281</v>
      </c>
      <c r="D3301" s="4">
        <v>12</v>
      </c>
      <c r="E3301" s="15">
        <v>782798.38</v>
      </c>
      <c r="F3301" s="19">
        <v>1.2935000000000001</v>
      </c>
      <c r="G3301" s="20">
        <v>0</v>
      </c>
      <c r="H3301" s="4">
        <v>69.5</v>
      </c>
      <c r="I3301" s="4">
        <v>4</v>
      </c>
      <c r="J3301" s="4">
        <v>0</v>
      </c>
      <c r="K3301" s="21">
        <v>0.9365</v>
      </c>
      <c r="L3301" s="21">
        <v>0.11840000000000001</v>
      </c>
      <c r="M3301" s="4">
        <v>1</v>
      </c>
      <c r="N3301" s="4">
        <v>1</v>
      </c>
      <c r="O3301" s="4">
        <v>2.7</v>
      </c>
      <c r="P3301" s="4">
        <v>86.3</v>
      </c>
      <c r="Q3301" s="15">
        <v>16749.95</v>
      </c>
      <c r="R3301" s="15">
        <v>50005.22</v>
      </c>
      <c r="S3301" s="15">
        <v>27794.44</v>
      </c>
      <c r="T3301" s="15">
        <v>838293.09</v>
      </c>
      <c r="U3301" s="22">
        <f t="shared" si="255"/>
        <v>821759.11</v>
      </c>
      <c r="V3301" s="23">
        <f t="shared" si="256"/>
        <v>1.9723388152943003E-2</v>
      </c>
      <c r="W3301" s="24">
        <f>Parametros!$B$4*H3301+Parametros!$B$5*K3301*100+Parametros!$B$6*P3301+Parametros!$B$7*(1-L3301)*100</f>
        <v>82.904000000000011</v>
      </c>
      <c r="X3301" s="16">
        <f>INDEX('Tasa Referencia'!$B$2:$B$37,MATCH(B3301,'Tasa Referencia'!$A$2:$A$37,0))</f>
        <v>9.2399999999999996E-2</v>
      </c>
      <c r="Y3301" s="16">
        <f>INDEX('Catalogo Proveedores'!$N$2:$N$101,MATCH(A3301,'Catalogo Proveedores'!$A$2:$A$101,0))</f>
        <v>2.1299999999999999E-2</v>
      </c>
      <c r="Z3301" s="14">
        <v>-1.6000000000000001E-3</v>
      </c>
      <c r="AA3301" s="16">
        <f t="shared" si="257"/>
        <v>0.11209999999999999</v>
      </c>
      <c r="AB3301" s="25">
        <f t="shared" si="258"/>
        <v>8.8934908215263508E-3</v>
      </c>
      <c r="AC3301" s="23">
        <f t="shared" si="259"/>
        <v>1.0829897331416653E-2</v>
      </c>
    </row>
    <row r="3302" spans="1:29" x14ac:dyDescent="0.3">
      <c r="A3302" s="4" t="s">
        <v>259</v>
      </c>
      <c r="B3302" s="18">
        <v>45658</v>
      </c>
      <c r="C3302" s="4" t="s">
        <v>282</v>
      </c>
      <c r="D3302" s="4">
        <v>1</v>
      </c>
      <c r="E3302" s="15">
        <v>906178.41</v>
      </c>
      <c r="F3302" s="19">
        <v>1.2935000000000001</v>
      </c>
      <c r="G3302" s="20">
        <v>0</v>
      </c>
      <c r="H3302" s="4">
        <v>72.599999999999994</v>
      </c>
      <c r="I3302" s="4">
        <v>4</v>
      </c>
      <c r="J3302" s="4">
        <v>0</v>
      </c>
      <c r="K3302" s="21">
        <v>0.91279999999999994</v>
      </c>
      <c r="L3302" s="21">
        <v>0.1226</v>
      </c>
      <c r="M3302" s="4">
        <v>0</v>
      </c>
      <c r="N3302" s="4">
        <v>0</v>
      </c>
      <c r="O3302" s="4">
        <v>0</v>
      </c>
      <c r="P3302" s="4">
        <v>90.5</v>
      </c>
      <c r="Q3302" s="15">
        <v>0</v>
      </c>
      <c r="R3302" s="15">
        <v>67635.360000000001</v>
      </c>
      <c r="S3302" s="15">
        <v>33317.32</v>
      </c>
      <c r="T3302" s="15">
        <v>1005240.46</v>
      </c>
      <c r="U3302" s="22">
        <f t="shared" si="255"/>
        <v>940496.45000000007</v>
      </c>
      <c r="V3302" s="23">
        <f t="shared" si="256"/>
        <v>6.4406490363509539E-2</v>
      </c>
      <c r="W3302" s="24">
        <f>Parametros!$B$4*H3302+Parametros!$B$5*K3302*100+Parametros!$B$6*P3302+Parametros!$B$7*(1-L3302)*100</f>
        <v>84.055000000000007</v>
      </c>
      <c r="X3302" s="16">
        <f>INDEX('Tasa Referencia'!$B$2:$B$37,MATCH(B3302,'Tasa Referencia'!$A$2:$A$37,0))</f>
        <v>8.8900000000000007E-2</v>
      </c>
      <c r="Y3302" s="16">
        <f>INDEX('Catalogo Proveedores'!$N$2:$N$101,MATCH(A3302,'Catalogo Proveedores'!$A$2:$A$101,0))</f>
        <v>2.1299999999999999E-2</v>
      </c>
      <c r="Z3302" s="14">
        <v>-5.1200000000000004E-3</v>
      </c>
      <c r="AA3302" s="16">
        <f t="shared" si="257"/>
        <v>0.10508000000000001</v>
      </c>
      <c r="AB3302" s="25">
        <f t="shared" si="258"/>
        <v>8.3612390724585595E-3</v>
      </c>
      <c r="AC3302" s="23">
        <f t="shared" si="259"/>
        <v>5.6045251291050979E-2</v>
      </c>
    </row>
    <row r="3303" spans="1:29" x14ac:dyDescent="0.3">
      <c r="A3303" s="4" t="s">
        <v>259</v>
      </c>
      <c r="B3303" s="18">
        <v>45689</v>
      </c>
      <c r="C3303" s="4" t="s">
        <v>282</v>
      </c>
      <c r="D3303" s="4">
        <v>2</v>
      </c>
      <c r="E3303" s="15">
        <v>886380.76</v>
      </c>
      <c r="F3303" s="19">
        <v>1.2935000000000001</v>
      </c>
      <c r="G3303" s="20">
        <v>0</v>
      </c>
      <c r="H3303" s="4">
        <v>71.5</v>
      </c>
      <c r="I3303" s="4">
        <v>5</v>
      </c>
      <c r="J3303" s="4">
        <v>0</v>
      </c>
      <c r="K3303" s="21">
        <v>0.90139999999999998</v>
      </c>
      <c r="L3303" s="21">
        <v>9.5799999999999996E-2</v>
      </c>
      <c r="M3303" s="4">
        <v>0</v>
      </c>
      <c r="N3303" s="4">
        <v>0</v>
      </c>
      <c r="O3303" s="4">
        <v>0</v>
      </c>
      <c r="P3303" s="4">
        <v>86.7</v>
      </c>
      <c r="Q3303" s="15">
        <v>0</v>
      </c>
      <c r="R3303" s="15">
        <v>48976.15</v>
      </c>
      <c r="S3303" s="15">
        <v>25466.3</v>
      </c>
      <c r="T3303" s="15">
        <v>1016680.03</v>
      </c>
      <c r="U3303" s="22">
        <f t="shared" si="255"/>
        <v>909890.61</v>
      </c>
      <c r="V3303" s="23">
        <f t="shared" si="256"/>
        <v>0.10503739313144574</v>
      </c>
      <c r="W3303" s="24">
        <f>Parametros!$B$4*H3303+Parametros!$B$5*K3303*100+Parametros!$B$6*P3303+Parametros!$B$7*(1-L3303)*100</f>
        <v>82.97</v>
      </c>
      <c r="X3303" s="16">
        <f>INDEX('Tasa Referencia'!$B$2:$B$37,MATCH(B3303,'Tasa Referencia'!$A$2:$A$37,0))</f>
        <v>8.8300000000000003E-2</v>
      </c>
      <c r="Y3303" s="16">
        <f>INDEX('Catalogo Proveedores'!$N$2:$N$101,MATCH(A3303,'Catalogo Proveedores'!$A$2:$A$101,0))</f>
        <v>2.1299999999999999E-2</v>
      </c>
      <c r="Z3303" s="14">
        <v>-1.91E-3</v>
      </c>
      <c r="AA3303" s="16">
        <f t="shared" si="257"/>
        <v>0.10769000000000001</v>
      </c>
      <c r="AB3303" s="25">
        <f t="shared" si="258"/>
        <v>8.5594885336683912E-3</v>
      </c>
      <c r="AC3303" s="23">
        <f t="shared" si="259"/>
        <v>9.6477904597777345E-2</v>
      </c>
    </row>
    <row r="3304" spans="1:29" x14ac:dyDescent="0.3">
      <c r="A3304" s="4" t="s">
        <v>259</v>
      </c>
      <c r="B3304" s="18">
        <v>45717</v>
      </c>
      <c r="C3304" s="4" t="s">
        <v>282</v>
      </c>
      <c r="D3304" s="4">
        <v>3</v>
      </c>
      <c r="E3304" s="15">
        <v>954196.38</v>
      </c>
      <c r="F3304" s="19">
        <v>1.3532999999999999</v>
      </c>
      <c r="G3304" s="20">
        <v>4.6199999999999998E-2</v>
      </c>
      <c r="H3304" s="4">
        <v>71.400000000000006</v>
      </c>
      <c r="I3304" s="4">
        <v>6</v>
      </c>
      <c r="J3304" s="4">
        <v>1</v>
      </c>
      <c r="K3304" s="21">
        <v>0.90359999999999996</v>
      </c>
      <c r="L3304" s="21">
        <v>0.1135</v>
      </c>
      <c r="M3304" s="4">
        <v>1</v>
      </c>
      <c r="N3304" s="4">
        <v>0</v>
      </c>
      <c r="O3304" s="4">
        <v>0</v>
      </c>
      <c r="P3304" s="4">
        <v>94.3</v>
      </c>
      <c r="Q3304" s="15">
        <v>6212.5</v>
      </c>
      <c r="R3304" s="15">
        <v>69487.23</v>
      </c>
      <c r="S3304" s="15">
        <v>34396.120000000003</v>
      </c>
      <c r="T3304" s="15">
        <v>1001231.73</v>
      </c>
      <c r="U3304" s="22">
        <f t="shared" si="255"/>
        <v>995499.99</v>
      </c>
      <c r="V3304" s="23">
        <f t="shared" si="256"/>
        <v>5.7246887291516326E-3</v>
      </c>
      <c r="W3304" s="24">
        <f>Parametros!$B$4*H3304+Parametros!$B$5*K3304*100+Parametros!$B$6*P3304+Parametros!$B$7*(1-L3304)*100</f>
        <v>84.255499999999998</v>
      </c>
      <c r="X3304" s="16">
        <f>INDEX('Tasa Referencia'!$B$2:$B$37,MATCH(B3304,'Tasa Referencia'!$A$2:$A$37,0))</f>
        <v>8.6800000000000002E-2</v>
      </c>
      <c r="Y3304" s="16">
        <f>INDEX('Catalogo Proveedores'!$N$2:$N$101,MATCH(A3304,'Catalogo Proveedores'!$A$2:$A$101,0))</f>
        <v>2.1299999999999999E-2</v>
      </c>
      <c r="Z3304" s="14">
        <v>-3.8999999999999999E-4</v>
      </c>
      <c r="AA3304" s="16">
        <f t="shared" si="257"/>
        <v>0.10771</v>
      </c>
      <c r="AB3304" s="25">
        <f t="shared" si="258"/>
        <v>8.5610060327614423E-3</v>
      </c>
      <c r="AC3304" s="23">
        <f t="shared" si="259"/>
        <v>-2.8363173036098097E-3</v>
      </c>
    </row>
    <row r="3305" spans="1:29" x14ac:dyDescent="0.3">
      <c r="A3305" s="4" t="s">
        <v>259</v>
      </c>
      <c r="B3305" s="18">
        <v>45748</v>
      </c>
      <c r="C3305" s="4" t="s">
        <v>282</v>
      </c>
      <c r="D3305" s="4">
        <v>4</v>
      </c>
      <c r="E3305" s="15">
        <v>906636.9</v>
      </c>
      <c r="F3305" s="19">
        <v>1.3532999999999999</v>
      </c>
      <c r="G3305" s="20">
        <v>0</v>
      </c>
      <c r="H3305" s="4">
        <v>72.3</v>
      </c>
      <c r="I3305" s="4">
        <v>5</v>
      </c>
      <c r="J3305" s="4">
        <v>0</v>
      </c>
      <c r="K3305" s="21">
        <v>0.97989999999999999</v>
      </c>
      <c r="L3305" s="21">
        <v>0.12590000000000001</v>
      </c>
      <c r="M3305" s="4">
        <v>1</v>
      </c>
      <c r="N3305" s="4">
        <v>0</v>
      </c>
      <c r="O3305" s="4">
        <v>0</v>
      </c>
      <c r="P3305" s="4">
        <v>90.1</v>
      </c>
      <c r="Q3305" s="15">
        <v>45711.519999999997</v>
      </c>
      <c r="R3305" s="15">
        <v>47084.52</v>
      </c>
      <c r="S3305" s="15">
        <v>34243.82</v>
      </c>
      <c r="T3305" s="15">
        <v>958059.21</v>
      </c>
      <c r="U3305" s="22">
        <f t="shared" si="255"/>
        <v>965189.12000000011</v>
      </c>
      <c r="V3305" s="23">
        <f t="shared" si="256"/>
        <v>-7.4420348195391277E-3</v>
      </c>
      <c r="W3305" s="24">
        <f>Parametros!$B$4*H3305+Parametros!$B$5*K3305*100+Parametros!$B$6*P3305+Parametros!$B$7*(1-L3305)*100</f>
        <v>85.833499999999987</v>
      </c>
      <c r="X3305" s="16">
        <f>INDEX('Tasa Referencia'!$B$2:$B$37,MATCH(B3305,'Tasa Referencia'!$A$2:$A$37,0))</f>
        <v>8.4000000000000005E-2</v>
      </c>
      <c r="Y3305" s="16">
        <f>INDEX('Catalogo Proveedores'!$N$2:$N$101,MATCH(A3305,'Catalogo Proveedores'!$A$2:$A$101,0))</f>
        <v>2.1299999999999999E-2</v>
      </c>
      <c r="Z3305" s="14">
        <v>-7.9000000000000001E-4</v>
      </c>
      <c r="AA3305" s="16">
        <f t="shared" si="257"/>
        <v>0.10451000000000001</v>
      </c>
      <c r="AB3305" s="25">
        <f t="shared" si="258"/>
        <v>8.3178861153232475E-3</v>
      </c>
      <c r="AC3305" s="23">
        <f t="shared" si="259"/>
        <v>-1.5759920934862375E-2</v>
      </c>
    </row>
    <row r="3306" spans="1:29" x14ac:dyDescent="0.3">
      <c r="A3306" s="4" t="s">
        <v>259</v>
      </c>
      <c r="B3306" s="18">
        <v>45778</v>
      </c>
      <c r="C3306" s="4" t="s">
        <v>282</v>
      </c>
      <c r="D3306" s="4">
        <v>5</v>
      </c>
      <c r="E3306" s="15">
        <v>976547.86</v>
      </c>
      <c r="F3306" s="19">
        <v>1.3532999999999999</v>
      </c>
      <c r="G3306" s="20">
        <v>0</v>
      </c>
      <c r="H3306" s="4">
        <v>74.099999999999994</v>
      </c>
      <c r="I3306" s="4">
        <v>5</v>
      </c>
      <c r="J3306" s="4">
        <v>0</v>
      </c>
      <c r="K3306" s="21">
        <v>0.93079999999999996</v>
      </c>
      <c r="L3306" s="21">
        <v>0.11459999999999999</v>
      </c>
      <c r="M3306" s="4">
        <v>0</v>
      </c>
      <c r="N3306" s="4">
        <v>0</v>
      </c>
      <c r="O3306" s="4">
        <v>0</v>
      </c>
      <c r="P3306" s="4">
        <v>97</v>
      </c>
      <c r="Q3306" s="15">
        <v>0</v>
      </c>
      <c r="R3306" s="15">
        <v>55032.97</v>
      </c>
      <c r="S3306" s="15">
        <v>33579.49</v>
      </c>
      <c r="T3306" s="15">
        <v>1023370.63</v>
      </c>
      <c r="U3306" s="22">
        <f t="shared" si="255"/>
        <v>998001.34</v>
      </c>
      <c r="V3306" s="23">
        <f t="shared" si="256"/>
        <v>2.4789933633330905E-2</v>
      </c>
      <c r="W3306" s="24">
        <f>Parametros!$B$4*H3306+Parametros!$B$5*K3306*100+Parametros!$B$6*P3306+Parametros!$B$7*(1-L3306)*100</f>
        <v>86.539999999999992</v>
      </c>
      <c r="X3306" s="16">
        <f>INDEX('Tasa Referencia'!$B$2:$B$37,MATCH(B3306,'Tasa Referencia'!$A$2:$A$37,0))</f>
        <v>8.1699999999999995E-2</v>
      </c>
      <c r="Y3306" s="16">
        <f>INDEX('Catalogo Proveedores'!$N$2:$N$101,MATCH(A3306,'Catalogo Proveedores'!$A$2:$A$101,0))</f>
        <v>2.1299999999999999E-2</v>
      </c>
      <c r="Z3306" s="14">
        <v>2.96E-3</v>
      </c>
      <c r="AA3306" s="16">
        <f t="shared" si="257"/>
        <v>0.10596</v>
      </c>
      <c r="AB3306" s="25">
        <f t="shared" si="258"/>
        <v>8.4281297188510962E-3</v>
      </c>
      <c r="AC3306" s="23">
        <f t="shared" si="259"/>
        <v>1.6361803914479809E-2</v>
      </c>
    </row>
    <row r="3307" spans="1:29" x14ac:dyDescent="0.3">
      <c r="A3307" s="4" t="s">
        <v>259</v>
      </c>
      <c r="B3307" s="18">
        <v>45809</v>
      </c>
      <c r="C3307" s="4" t="s">
        <v>282</v>
      </c>
      <c r="D3307" s="4">
        <v>6</v>
      </c>
      <c r="E3307" s="15">
        <v>1125732.92</v>
      </c>
      <c r="F3307" s="19">
        <v>1.3532999999999999</v>
      </c>
      <c r="G3307" s="20">
        <v>0</v>
      </c>
      <c r="H3307" s="4">
        <v>72.5</v>
      </c>
      <c r="I3307" s="4">
        <v>5</v>
      </c>
      <c r="J3307" s="4">
        <v>0</v>
      </c>
      <c r="K3307" s="21">
        <v>0.90639999999999998</v>
      </c>
      <c r="L3307" s="21">
        <v>0.13389999999999999</v>
      </c>
      <c r="M3307" s="4">
        <v>0</v>
      </c>
      <c r="N3307" s="4">
        <v>0</v>
      </c>
      <c r="O3307" s="4">
        <v>0</v>
      </c>
      <c r="P3307" s="4">
        <v>90.7</v>
      </c>
      <c r="Q3307" s="15">
        <v>0</v>
      </c>
      <c r="R3307" s="15">
        <v>58487.91</v>
      </c>
      <c r="S3307" s="15">
        <v>45210.28</v>
      </c>
      <c r="T3307" s="15">
        <v>1206766.97</v>
      </c>
      <c r="U3307" s="22">
        <f t="shared" si="255"/>
        <v>1139010.5499999998</v>
      </c>
      <c r="V3307" s="23">
        <f t="shared" si="256"/>
        <v>5.614706209600695E-2</v>
      </c>
      <c r="W3307" s="24">
        <f>Parametros!$B$4*H3307+Parametros!$B$5*K3307*100+Parametros!$B$6*P3307+Parametros!$B$7*(1-L3307)*100</f>
        <v>83.698499999999996</v>
      </c>
      <c r="X3307" s="16">
        <f>INDEX('Tasa Referencia'!$B$2:$B$37,MATCH(B3307,'Tasa Referencia'!$A$2:$A$37,0))</f>
        <v>8.1600000000000006E-2</v>
      </c>
      <c r="Y3307" s="16">
        <f>INDEX('Catalogo Proveedores'!$N$2:$N$101,MATCH(A3307,'Catalogo Proveedores'!$A$2:$A$101,0))</f>
        <v>2.1299999999999999E-2</v>
      </c>
      <c r="Z3307" s="14">
        <v>-5.8E-4</v>
      </c>
      <c r="AA3307" s="16">
        <f t="shared" si="257"/>
        <v>0.10232000000000001</v>
      </c>
      <c r="AB3307" s="25">
        <f t="shared" si="258"/>
        <v>8.1511284968693865E-3</v>
      </c>
      <c r="AC3307" s="23">
        <f t="shared" si="259"/>
        <v>4.7995933599137564E-2</v>
      </c>
    </row>
    <row r="3308" spans="1:29" x14ac:dyDescent="0.3">
      <c r="A3308" s="4" t="s">
        <v>259</v>
      </c>
      <c r="B3308" s="18">
        <v>45839</v>
      </c>
      <c r="C3308" s="4" t="s">
        <v>282</v>
      </c>
      <c r="D3308" s="4">
        <v>7</v>
      </c>
      <c r="E3308" s="15">
        <v>1044939.71</v>
      </c>
      <c r="F3308" s="19">
        <v>1.3532999999999999</v>
      </c>
      <c r="G3308" s="20">
        <v>0</v>
      </c>
      <c r="H3308" s="4">
        <v>70.8</v>
      </c>
      <c r="I3308" s="4">
        <v>5</v>
      </c>
      <c r="J3308" s="4">
        <v>0</v>
      </c>
      <c r="K3308" s="21">
        <v>0.95579999999999998</v>
      </c>
      <c r="L3308" s="21">
        <v>0.1244</v>
      </c>
      <c r="M3308" s="4">
        <v>0</v>
      </c>
      <c r="N3308" s="4">
        <v>1</v>
      </c>
      <c r="O3308" s="4">
        <v>10</v>
      </c>
      <c r="P3308" s="4">
        <v>92.5</v>
      </c>
      <c r="Q3308" s="15">
        <v>48767.53</v>
      </c>
      <c r="R3308" s="15">
        <v>73007.53</v>
      </c>
      <c r="S3308" s="15">
        <v>39004.730000000003</v>
      </c>
      <c r="T3308" s="15">
        <v>1102510.82</v>
      </c>
      <c r="U3308" s="22">
        <f t="shared" si="255"/>
        <v>1127710.04</v>
      </c>
      <c r="V3308" s="23">
        <f t="shared" si="256"/>
        <v>-2.2856211061946741E-2</v>
      </c>
      <c r="W3308" s="24">
        <f>Parametros!$B$4*H3308+Parametros!$B$5*K3308*100+Parametros!$B$6*P3308+Parametros!$B$7*(1-L3308)*100</f>
        <v>85.087999999999994</v>
      </c>
      <c r="X3308" s="16">
        <f>INDEX('Tasa Referencia'!$B$2:$B$37,MATCH(B3308,'Tasa Referencia'!$A$2:$A$37,0))</f>
        <v>8.0699999999999994E-2</v>
      </c>
      <c r="Y3308" s="16">
        <f>INDEX('Catalogo Proveedores'!$N$2:$N$101,MATCH(A3308,'Catalogo Proveedores'!$A$2:$A$101,0))</f>
        <v>2.1299999999999999E-2</v>
      </c>
      <c r="Z3308" s="14">
        <v>1.9599999999999999E-3</v>
      </c>
      <c r="AA3308" s="16">
        <f t="shared" si="257"/>
        <v>0.10396</v>
      </c>
      <c r="AB3308" s="25">
        <f t="shared" si="258"/>
        <v>8.2760348684074447E-3</v>
      </c>
      <c r="AC3308" s="23">
        <f t="shared" si="259"/>
        <v>-3.1132245930354185E-2</v>
      </c>
    </row>
    <row r="3309" spans="1:29" x14ac:dyDescent="0.3">
      <c r="A3309" s="4" t="s">
        <v>259</v>
      </c>
      <c r="B3309" s="18">
        <v>45870</v>
      </c>
      <c r="C3309" s="4" t="s">
        <v>282</v>
      </c>
      <c r="D3309" s="4">
        <v>8</v>
      </c>
      <c r="E3309" s="15">
        <v>1052504.02</v>
      </c>
      <c r="F3309" s="19">
        <v>1.3532999999999999</v>
      </c>
      <c r="G3309" s="20">
        <v>0</v>
      </c>
      <c r="H3309" s="4">
        <v>70.5</v>
      </c>
      <c r="I3309" s="4">
        <v>5</v>
      </c>
      <c r="J3309" s="4">
        <v>1</v>
      </c>
      <c r="K3309" s="21">
        <v>0.84570000000000001</v>
      </c>
      <c r="L3309" s="21">
        <v>0.1041</v>
      </c>
      <c r="M3309" s="4">
        <v>0</v>
      </c>
      <c r="N3309" s="4">
        <v>0</v>
      </c>
      <c r="O3309" s="4">
        <v>0</v>
      </c>
      <c r="P3309" s="4">
        <v>95.5</v>
      </c>
      <c r="Q3309" s="15">
        <v>0</v>
      </c>
      <c r="R3309" s="15">
        <v>72681.31</v>
      </c>
      <c r="S3309" s="15">
        <v>34977.279999999999</v>
      </c>
      <c r="T3309" s="15">
        <v>1093044.22</v>
      </c>
      <c r="U3309" s="22">
        <f t="shared" si="255"/>
        <v>1090208.05</v>
      </c>
      <c r="V3309" s="23">
        <f t="shared" si="256"/>
        <v>2.5947440625960455E-3</v>
      </c>
      <c r="W3309" s="24">
        <f>Parametros!$B$4*H3309+Parametros!$B$5*K3309*100+Parametros!$B$6*P3309+Parametros!$B$7*(1-L3309)*100</f>
        <v>82.584499999999991</v>
      </c>
      <c r="X3309" s="16">
        <f>INDEX('Tasa Referencia'!$B$2:$B$37,MATCH(B3309,'Tasa Referencia'!$A$2:$A$37,0))</f>
        <v>7.7399999999999997E-2</v>
      </c>
      <c r="Y3309" s="16">
        <f>INDEX('Catalogo Proveedores'!$N$2:$N$101,MATCH(A3309,'Catalogo Proveedores'!$A$2:$A$101,0))</f>
        <v>2.1299999999999999E-2</v>
      </c>
      <c r="Z3309" s="14">
        <v>3.8400000000000001E-3</v>
      </c>
      <c r="AA3309" s="16">
        <f t="shared" si="257"/>
        <v>0.10253999999999999</v>
      </c>
      <c r="AB3309" s="25">
        <f t="shared" si="258"/>
        <v>8.1678941186638099E-3</v>
      </c>
      <c r="AC3309" s="23">
        <f t="shared" si="259"/>
        <v>-5.573150056067764E-3</v>
      </c>
    </row>
    <row r="3310" spans="1:29" x14ac:dyDescent="0.3">
      <c r="A3310" s="4" t="s">
        <v>259</v>
      </c>
      <c r="B3310" s="18">
        <v>45901</v>
      </c>
      <c r="C3310" s="4" t="s">
        <v>282</v>
      </c>
      <c r="D3310" s="4">
        <v>9</v>
      </c>
      <c r="E3310" s="15">
        <v>992263.26</v>
      </c>
      <c r="F3310" s="19">
        <v>1.3532999999999999</v>
      </c>
      <c r="G3310" s="20">
        <v>0</v>
      </c>
      <c r="H3310" s="4">
        <v>72.900000000000006</v>
      </c>
      <c r="I3310" s="4">
        <v>5</v>
      </c>
      <c r="J3310" s="4">
        <v>0</v>
      </c>
      <c r="K3310" s="21">
        <v>0.97289999999999999</v>
      </c>
      <c r="L3310" s="21">
        <v>6.4100000000000004E-2</v>
      </c>
      <c r="M3310" s="4">
        <v>0</v>
      </c>
      <c r="N3310" s="4">
        <v>0</v>
      </c>
      <c r="O3310" s="4">
        <v>0</v>
      </c>
      <c r="P3310" s="4">
        <v>93.5</v>
      </c>
      <c r="Q3310" s="15">
        <v>0</v>
      </c>
      <c r="R3310" s="15">
        <v>32674.959999999999</v>
      </c>
      <c r="S3310" s="15">
        <v>19071.43</v>
      </c>
      <c r="T3310" s="15">
        <v>1055602.92</v>
      </c>
      <c r="U3310" s="22">
        <f t="shared" si="255"/>
        <v>1005866.7899999999</v>
      </c>
      <c r="V3310" s="23">
        <f t="shared" si="256"/>
        <v>4.7116324763482091E-2</v>
      </c>
      <c r="W3310" s="24">
        <f>Parametros!$B$4*H3310+Parametros!$B$5*K3310*100+Parametros!$B$6*P3310+Parametros!$B$7*(1-L3310)*100</f>
        <v>87.4405</v>
      </c>
      <c r="X3310" s="16">
        <f>INDEX('Tasa Referencia'!$B$2:$B$37,MATCH(B3310,'Tasa Referencia'!$A$2:$A$37,0))</f>
        <v>7.4899999999999994E-2</v>
      </c>
      <c r="Y3310" s="16">
        <f>INDEX('Catalogo Proveedores'!$N$2:$N$101,MATCH(A3310,'Catalogo Proveedores'!$A$2:$A$101,0))</f>
        <v>2.1299999999999999E-2</v>
      </c>
      <c r="Z3310" s="14">
        <v>2.7399999999999998E-3</v>
      </c>
      <c r="AA3310" s="16">
        <f t="shared" si="257"/>
        <v>9.894E-2</v>
      </c>
      <c r="AB3310" s="25">
        <f t="shared" si="258"/>
        <v>7.8931612789430172E-3</v>
      </c>
      <c r="AC3310" s="23">
        <f t="shared" si="259"/>
        <v>3.9223163484539074E-2</v>
      </c>
    </row>
    <row r="3311" spans="1:29" x14ac:dyDescent="0.3">
      <c r="A3311" s="4" t="s">
        <v>259</v>
      </c>
      <c r="B3311" s="18">
        <v>45931</v>
      </c>
      <c r="C3311" s="4" t="s">
        <v>282</v>
      </c>
      <c r="D3311" s="4">
        <v>10</v>
      </c>
      <c r="E3311" s="15">
        <v>827287.37</v>
      </c>
      <c r="F3311" s="19">
        <v>1.3532999999999999</v>
      </c>
      <c r="G3311" s="20">
        <v>0</v>
      </c>
      <c r="H3311" s="4">
        <v>72</v>
      </c>
      <c r="I3311" s="4">
        <v>7</v>
      </c>
      <c r="J3311" s="4">
        <v>0</v>
      </c>
      <c r="K3311" s="21">
        <v>0.93330000000000002</v>
      </c>
      <c r="L3311" s="21">
        <v>0.1416</v>
      </c>
      <c r="M3311" s="4">
        <v>0</v>
      </c>
      <c r="N3311" s="4">
        <v>0</v>
      </c>
      <c r="O3311" s="4">
        <v>0</v>
      </c>
      <c r="P3311" s="4">
        <v>94.4</v>
      </c>
      <c r="Q3311" s="15">
        <v>0</v>
      </c>
      <c r="R3311" s="15">
        <v>63049</v>
      </c>
      <c r="S3311" s="15">
        <v>35145.39</v>
      </c>
      <c r="T3311" s="15">
        <v>931500.78</v>
      </c>
      <c r="U3311" s="22">
        <f t="shared" si="255"/>
        <v>855190.98</v>
      </c>
      <c r="V3311" s="23">
        <f t="shared" si="256"/>
        <v>8.1921348471656719E-2</v>
      </c>
      <c r="W3311" s="24">
        <f>Parametros!$B$4*H3311+Parametros!$B$5*K3311*100+Parametros!$B$6*P3311+Parametros!$B$7*(1-L3311)*100</f>
        <v>84.955000000000013</v>
      </c>
      <c r="X3311" s="16">
        <f>INDEX('Tasa Referencia'!$B$2:$B$37,MATCH(B3311,'Tasa Referencia'!$A$2:$A$37,0))</f>
        <v>7.4300000000000005E-2</v>
      </c>
      <c r="Y3311" s="16">
        <f>INDEX('Catalogo Proveedores'!$N$2:$N$101,MATCH(A3311,'Catalogo Proveedores'!$A$2:$A$101,0))</f>
        <v>2.1299999999999999E-2</v>
      </c>
      <c r="Z3311" s="14">
        <v>-3.9399999999999999E-3</v>
      </c>
      <c r="AA3311" s="16">
        <f t="shared" si="257"/>
        <v>9.1660000000000005E-2</v>
      </c>
      <c r="AB3311" s="25">
        <f t="shared" si="258"/>
        <v>7.3350601846029484E-3</v>
      </c>
      <c r="AC3311" s="23">
        <f t="shared" si="259"/>
        <v>7.458628828705377E-2</v>
      </c>
    </row>
    <row r="3312" spans="1:29" x14ac:dyDescent="0.3">
      <c r="A3312" s="4" t="s">
        <v>259</v>
      </c>
      <c r="B3312" s="18">
        <v>45962</v>
      </c>
      <c r="C3312" s="4" t="s">
        <v>282</v>
      </c>
      <c r="D3312" s="4">
        <v>11</v>
      </c>
      <c r="E3312" s="15">
        <v>905554.05</v>
      </c>
      <c r="F3312" s="19">
        <v>1.3532999999999999</v>
      </c>
      <c r="G3312" s="20">
        <v>0</v>
      </c>
      <c r="H3312" s="4">
        <v>70.7</v>
      </c>
      <c r="I3312" s="4">
        <v>5</v>
      </c>
      <c r="J3312" s="4">
        <v>1</v>
      </c>
      <c r="K3312" s="21">
        <v>0.85680000000000001</v>
      </c>
      <c r="L3312" s="21">
        <v>0.1268</v>
      </c>
      <c r="M3312" s="4">
        <v>2</v>
      </c>
      <c r="N3312" s="4">
        <v>0</v>
      </c>
      <c r="O3312" s="4">
        <v>0</v>
      </c>
      <c r="P3312" s="4">
        <v>99.6</v>
      </c>
      <c r="Q3312" s="15">
        <v>7402.14</v>
      </c>
      <c r="R3312" s="15">
        <v>64314.51</v>
      </c>
      <c r="S3312" s="15">
        <v>36263.74</v>
      </c>
      <c r="T3312" s="15">
        <v>929387.78</v>
      </c>
      <c r="U3312" s="22">
        <f t="shared" si="255"/>
        <v>941006.96000000008</v>
      </c>
      <c r="V3312" s="23">
        <f t="shared" si="256"/>
        <v>-1.2501971997092593E-2</v>
      </c>
      <c r="W3312" s="24">
        <f>Parametros!$B$4*H3312+Parametros!$B$5*K3312*100+Parametros!$B$6*P3312+Parametros!$B$7*(1-L3312)*100</f>
        <v>83.466999999999999</v>
      </c>
      <c r="X3312" s="16">
        <f>INDEX('Tasa Referencia'!$B$2:$B$37,MATCH(B3312,'Tasa Referencia'!$A$2:$A$37,0))</f>
        <v>7.2800000000000004E-2</v>
      </c>
      <c r="Y3312" s="16">
        <f>INDEX('Catalogo Proveedores'!$N$2:$N$101,MATCH(A3312,'Catalogo Proveedores'!$A$2:$A$101,0))</f>
        <v>2.1299999999999999E-2</v>
      </c>
      <c r="Z3312" s="14">
        <v>-1.48E-3</v>
      </c>
      <c r="AA3312" s="16">
        <f t="shared" si="257"/>
        <v>9.2620000000000008E-2</v>
      </c>
      <c r="AB3312" s="25">
        <f t="shared" si="258"/>
        <v>7.4088508722391921E-3</v>
      </c>
      <c r="AC3312" s="23">
        <f t="shared" si="259"/>
        <v>-1.9910822869331785E-2</v>
      </c>
    </row>
    <row r="3313" spans="1:29" x14ac:dyDescent="0.3">
      <c r="A3313" s="4" t="s">
        <v>259</v>
      </c>
      <c r="B3313" s="18">
        <v>45992</v>
      </c>
      <c r="C3313" s="4" t="s">
        <v>282</v>
      </c>
      <c r="D3313" s="4">
        <v>12</v>
      </c>
      <c r="E3313" s="15">
        <v>856873.45</v>
      </c>
      <c r="F3313" s="19">
        <v>1.3532999999999999</v>
      </c>
      <c r="G3313" s="20">
        <v>0</v>
      </c>
      <c r="H3313" s="4">
        <v>69.400000000000006</v>
      </c>
      <c r="I3313" s="4">
        <v>4</v>
      </c>
      <c r="J3313" s="4">
        <v>0</v>
      </c>
      <c r="K3313" s="21">
        <v>0.97419999999999995</v>
      </c>
      <c r="L3313" s="21">
        <v>0.17080000000000001</v>
      </c>
      <c r="M3313" s="4">
        <v>0</v>
      </c>
      <c r="N3313" s="4">
        <v>0</v>
      </c>
      <c r="O3313" s="4">
        <v>0</v>
      </c>
      <c r="P3313" s="4">
        <v>90.3</v>
      </c>
      <c r="Q3313" s="15">
        <v>0</v>
      </c>
      <c r="R3313" s="15">
        <v>80164.600000000006</v>
      </c>
      <c r="S3313" s="15">
        <v>43907.25</v>
      </c>
      <c r="T3313" s="15">
        <v>932266.35</v>
      </c>
      <c r="U3313" s="22">
        <f t="shared" si="255"/>
        <v>893130.79999999993</v>
      </c>
      <c r="V3313" s="23">
        <f t="shared" si="256"/>
        <v>4.1978936598966642E-2</v>
      </c>
      <c r="W3313" s="24">
        <f>Parametros!$B$4*H3313+Parametros!$B$5*K3313*100+Parametros!$B$6*P3313+Parametros!$B$7*(1-L3313)*100</f>
        <v>84.013999999999996</v>
      </c>
      <c r="X3313" s="16">
        <f>INDEX('Tasa Referencia'!$B$2:$B$37,MATCH(B3313,'Tasa Referencia'!$A$2:$A$37,0))</f>
        <v>6.9599999999999995E-2</v>
      </c>
      <c r="Y3313" s="16">
        <f>INDEX('Catalogo Proveedores'!$N$2:$N$101,MATCH(A3313,'Catalogo Proveedores'!$A$2:$A$101,0))</f>
        <v>2.1299999999999999E-2</v>
      </c>
      <c r="Z3313" s="14">
        <v>-1.1199999999999999E-3</v>
      </c>
      <c r="AA3313" s="16">
        <f t="shared" si="257"/>
        <v>8.9779999999999999E-2</v>
      </c>
      <c r="AB3313" s="25">
        <f t="shared" si="258"/>
        <v>7.1903809528235385E-3</v>
      </c>
      <c r="AC3313" s="23">
        <f t="shared" si="259"/>
        <v>3.4788555646143103E-2</v>
      </c>
    </row>
    <row r="3314" spans="1:29" x14ac:dyDescent="0.3">
      <c r="A3314" s="4" t="s">
        <v>261</v>
      </c>
      <c r="B3314" s="18">
        <v>44927</v>
      </c>
      <c r="C3314" s="4" t="s">
        <v>279</v>
      </c>
      <c r="D3314" s="4">
        <v>1</v>
      </c>
      <c r="E3314" s="15">
        <v>137855.59</v>
      </c>
      <c r="F3314" s="19">
        <v>1</v>
      </c>
      <c r="G3314" s="20">
        <v>0</v>
      </c>
      <c r="H3314" s="4">
        <v>88.1</v>
      </c>
      <c r="I3314" s="4">
        <v>4</v>
      </c>
      <c r="J3314" s="4">
        <v>0</v>
      </c>
      <c r="K3314" s="21">
        <v>0.94569999999999999</v>
      </c>
      <c r="L3314" s="21">
        <v>3.61E-2</v>
      </c>
      <c r="M3314" s="4">
        <v>0</v>
      </c>
      <c r="N3314" s="4">
        <v>0</v>
      </c>
      <c r="O3314" s="4">
        <v>0</v>
      </c>
      <c r="P3314" s="4">
        <v>74.8</v>
      </c>
      <c r="Q3314" s="15">
        <v>0</v>
      </c>
      <c r="R3314" s="15">
        <v>2961.6</v>
      </c>
      <c r="S3314" s="15">
        <v>448</v>
      </c>
      <c r="T3314" s="15">
        <v>152263.17000000001</v>
      </c>
      <c r="U3314" s="22">
        <f t="shared" si="255"/>
        <v>140369.19</v>
      </c>
      <c r="V3314" s="23">
        <f t="shared" si="256"/>
        <v>7.8114622203123776E-2</v>
      </c>
      <c r="W3314" s="24">
        <f>Parametros!$B$4*H3314+Parametros!$B$5*K3314*100+Parametros!$B$6*P3314+Parametros!$B$7*(1-L3314)*100</f>
        <v>88.624499999999998</v>
      </c>
      <c r="X3314" s="16">
        <f>INDEX('Tasa Referencia'!$B$2:$B$37,MATCH(B3314,'Tasa Referencia'!$A$2:$A$37,0))</f>
        <v>0.1125</v>
      </c>
      <c r="Y3314" s="16">
        <f>INDEX('Catalogo Proveedores'!$N$2:$N$101,MATCH(A3314,'Catalogo Proveedores'!$A$2:$A$101,0))</f>
        <v>2.2500000000000003E-2</v>
      </c>
      <c r="Z3314" s="14">
        <v>5.1000000000000004E-3</v>
      </c>
      <c r="AA3314" s="16">
        <f t="shared" si="257"/>
        <v>0.1401</v>
      </c>
      <c r="AB3314" s="25">
        <f t="shared" si="258"/>
        <v>1.0986241849355816E-2</v>
      </c>
      <c r="AC3314" s="23">
        <f t="shared" si="259"/>
        <v>6.7128380353767961E-2</v>
      </c>
    </row>
    <row r="3315" spans="1:29" x14ac:dyDescent="0.3">
      <c r="A3315" s="4" t="s">
        <v>261</v>
      </c>
      <c r="B3315" s="18">
        <v>44958</v>
      </c>
      <c r="C3315" s="4" t="s">
        <v>279</v>
      </c>
      <c r="D3315" s="4">
        <v>2</v>
      </c>
      <c r="E3315" s="15">
        <v>151059.26</v>
      </c>
      <c r="F3315" s="19">
        <v>1</v>
      </c>
      <c r="G3315" s="20">
        <v>0</v>
      </c>
      <c r="H3315" s="4">
        <v>86.2</v>
      </c>
      <c r="I3315" s="4">
        <v>4</v>
      </c>
      <c r="J3315" s="4">
        <v>1</v>
      </c>
      <c r="K3315" s="21">
        <v>0.81640000000000001</v>
      </c>
      <c r="L3315" s="21">
        <v>6.8699999999999997E-2</v>
      </c>
      <c r="M3315" s="4">
        <v>2</v>
      </c>
      <c r="N3315" s="4">
        <v>0</v>
      </c>
      <c r="O3315" s="4">
        <v>0</v>
      </c>
      <c r="P3315" s="4">
        <v>68.599999999999994</v>
      </c>
      <c r="Q3315" s="15">
        <v>4837.79</v>
      </c>
      <c r="R3315" s="15">
        <v>4818.99</v>
      </c>
      <c r="S3315" s="15">
        <v>1024.8900000000001</v>
      </c>
      <c r="T3315" s="15">
        <v>151027.23000000001</v>
      </c>
      <c r="U3315" s="22">
        <f t="shared" si="255"/>
        <v>159691.15</v>
      </c>
      <c r="V3315" s="23">
        <f t="shared" si="256"/>
        <v>-5.7366608657259906E-2</v>
      </c>
      <c r="W3315" s="24">
        <f>Parametros!$B$4*H3315+Parametros!$B$5*K3315*100+Parametros!$B$6*P3315+Parametros!$B$7*(1-L3315)*100</f>
        <v>82.351500000000001</v>
      </c>
      <c r="X3315" s="16">
        <f>INDEX('Tasa Referencia'!$B$2:$B$37,MATCH(B3315,'Tasa Referencia'!$A$2:$A$37,0))</f>
        <v>0.11409999999999999</v>
      </c>
      <c r="Y3315" s="16">
        <f>INDEX('Catalogo Proveedores'!$N$2:$N$101,MATCH(A3315,'Catalogo Proveedores'!$A$2:$A$101,0))</f>
        <v>2.2500000000000003E-2</v>
      </c>
      <c r="Z3315" s="14">
        <v>3.8500000000000001E-3</v>
      </c>
      <c r="AA3315" s="16">
        <f t="shared" si="257"/>
        <v>0.14044999999999999</v>
      </c>
      <c r="AB3315" s="25">
        <f t="shared" si="258"/>
        <v>1.1012101818288933E-2</v>
      </c>
      <c r="AC3315" s="23">
        <f t="shared" si="259"/>
        <v>-6.8378710475548832E-2</v>
      </c>
    </row>
    <row r="3316" spans="1:29" x14ac:dyDescent="0.3">
      <c r="A3316" s="4" t="s">
        <v>261</v>
      </c>
      <c r="B3316" s="18">
        <v>44986</v>
      </c>
      <c r="C3316" s="4" t="s">
        <v>279</v>
      </c>
      <c r="D3316" s="4">
        <v>3</v>
      </c>
      <c r="E3316" s="15">
        <v>151330.13</v>
      </c>
      <c r="F3316" s="19">
        <v>1</v>
      </c>
      <c r="G3316" s="20">
        <v>0</v>
      </c>
      <c r="H3316" s="4">
        <v>83</v>
      </c>
      <c r="I3316" s="4">
        <v>4</v>
      </c>
      <c r="J3316" s="4">
        <v>1</v>
      </c>
      <c r="K3316" s="21">
        <v>0.83630000000000004</v>
      </c>
      <c r="L3316" s="21">
        <v>7.3499999999999996E-2</v>
      </c>
      <c r="M3316" s="4">
        <v>2</v>
      </c>
      <c r="N3316" s="4">
        <v>0</v>
      </c>
      <c r="O3316" s="4">
        <v>0</v>
      </c>
      <c r="P3316" s="4">
        <v>72.8</v>
      </c>
      <c r="Q3316" s="15">
        <v>1979.11</v>
      </c>
      <c r="R3316" s="15">
        <v>5207.3999999999996</v>
      </c>
      <c r="S3316" s="15">
        <v>1092</v>
      </c>
      <c r="T3316" s="15">
        <v>151441.96</v>
      </c>
      <c r="U3316" s="22">
        <f t="shared" si="255"/>
        <v>157424.63999999998</v>
      </c>
      <c r="V3316" s="23">
        <f t="shared" si="256"/>
        <v>-3.9504771332859095E-2</v>
      </c>
      <c r="W3316" s="24">
        <f>Parametros!$B$4*H3316+Parametros!$B$5*K3316*100+Parametros!$B$6*P3316+Parametros!$B$7*(1-L3316)*100</f>
        <v>82.596499999999992</v>
      </c>
      <c r="X3316" s="16">
        <f>INDEX('Tasa Referencia'!$B$2:$B$37,MATCH(B3316,'Tasa Referencia'!$A$2:$A$37,0))</f>
        <v>0.114</v>
      </c>
      <c r="Y3316" s="16">
        <f>INDEX('Catalogo Proveedores'!$N$2:$N$101,MATCH(A3316,'Catalogo Proveedores'!$A$2:$A$101,0))</f>
        <v>2.2500000000000003E-2</v>
      </c>
      <c r="Z3316" s="14">
        <v>-9.1E-4</v>
      </c>
      <c r="AA3316" s="16">
        <f t="shared" si="257"/>
        <v>0.13559000000000002</v>
      </c>
      <c r="AB3316" s="25">
        <f t="shared" si="258"/>
        <v>1.0652365018927634E-2</v>
      </c>
      <c r="AC3316" s="23">
        <f t="shared" si="259"/>
        <v>-5.015713635178673E-2</v>
      </c>
    </row>
    <row r="3317" spans="1:29" x14ac:dyDescent="0.3">
      <c r="A3317" s="4" t="s">
        <v>261</v>
      </c>
      <c r="B3317" s="18">
        <v>45017</v>
      </c>
      <c r="C3317" s="4" t="s">
        <v>279</v>
      </c>
      <c r="D3317" s="4">
        <v>4</v>
      </c>
      <c r="E3317" s="15">
        <v>171102.25</v>
      </c>
      <c r="F3317" s="19">
        <v>1</v>
      </c>
      <c r="G3317" s="20">
        <v>0</v>
      </c>
      <c r="H3317" s="4">
        <v>83.3</v>
      </c>
      <c r="I3317" s="4">
        <v>6</v>
      </c>
      <c r="J3317" s="4">
        <v>0</v>
      </c>
      <c r="K3317" s="21">
        <v>0.98619999999999997</v>
      </c>
      <c r="L3317" s="21">
        <v>8.5400000000000004E-2</v>
      </c>
      <c r="M3317" s="4">
        <v>0</v>
      </c>
      <c r="N3317" s="4">
        <v>0</v>
      </c>
      <c r="O3317" s="4">
        <v>0</v>
      </c>
      <c r="P3317" s="4">
        <v>78</v>
      </c>
      <c r="Q3317" s="15">
        <v>0</v>
      </c>
      <c r="R3317" s="15">
        <v>7679.08</v>
      </c>
      <c r="S3317" s="15">
        <v>1315.27</v>
      </c>
      <c r="T3317" s="15">
        <v>182267.55</v>
      </c>
      <c r="U3317" s="22">
        <f t="shared" si="255"/>
        <v>177466.06</v>
      </c>
      <c r="V3317" s="23">
        <f t="shared" si="256"/>
        <v>2.6343087400911413E-2</v>
      </c>
      <c r="W3317" s="24">
        <f>Parametros!$B$4*H3317+Parametros!$B$5*K3317*100+Parametros!$B$6*P3317+Parametros!$B$7*(1-L3317)*100</f>
        <v>88.059999999999988</v>
      </c>
      <c r="X3317" s="16">
        <f>INDEX('Tasa Referencia'!$B$2:$B$37,MATCH(B3317,'Tasa Referencia'!$A$2:$A$37,0))</f>
        <v>0.1119</v>
      </c>
      <c r="Y3317" s="16">
        <f>INDEX('Catalogo Proveedores'!$N$2:$N$101,MATCH(A3317,'Catalogo Proveedores'!$A$2:$A$101,0))</f>
        <v>2.2500000000000003E-2</v>
      </c>
      <c r="Z3317" s="14">
        <v>-4.4000000000000002E-4</v>
      </c>
      <c r="AA3317" s="16">
        <f t="shared" si="257"/>
        <v>0.13396</v>
      </c>
      <c r="AB3317" s="25">
        <f t="shared" si="258"/>
        <v>1.0531396468122844E-2</v>
      </c>
      <c r="AC3317" s="23">
        <f t="shared" si="259"/>
        <v>1.5811690932788568E-2</v>
      </c>
    </row>
    <row r="3318" spans="1:29" x14ac:dyDescent="0.3">
      <c r="A3318" s="4" t="s">
        <v>261</v>
      </c>
      <c r="B3318" s="18">
        <v>45047</v>
      </c>
      <c r="C3318" s="4" t="s">
        <v>279</v>
      </c>
      <c r="D3318" s="4">
        <v>5</v>
      </c>
      <c r="E3318" s="15">
        <v>177077.15</v>
      </c>
      <c r="F3318" s="19">
        <v>1</v>
      </c>
      <c r="G3318" s="20">
        <v>0</v>
      </c>
      <c r="H3318" s="4">
        <v>81.7</v>
      </c>
      <c r="I3318" s="4">
        <v>5</v>
      </c>
      <c r="J3318" s="4">
        <v>0</v>
      </c>
      <c r="K3318" s="21">
        <v>0.97660000000000002</v>
      </c>
      <c r="L3318" s="21">
        <v>9.7900000000000001E-2</v>
      </c>
      <c r="M3318" s="4">
        <v>0</v>
      </c>
      <c r="N3318" s="4">
        <v>0</v>
      </c>
      <c r="O3318" s="4">
        <v>0</v>
      </c>
      <c r="P3318" s="4">
        <v>65.2</v>
      </c>
      <c r="Q3318" s="15">
        <v>0</v>
      </c>
      <c r="R3318" s="15">
        <v>11922.08</v>
      </c>
      <c r="S3318" s="15">
        <v>1559.88</v>
      </c>
      <c r="T3318" s="15">
        <v>195545.54</v>
      </c>
      <c r="U3318" s="22">
        <f t="shared" si="255"/>
        <v>187439.34999999998</v>
      </c>
      <c r="V3318" s="23">
        <f t="shared" si="256"/>
        <v>4.1454231070675564E-2</v>
      </c>
      <c r="W3318" s="24">
        <f>Parametros!$B$4*H3318+Parametros!$B$5*K3318*100+Parametros!$B$6*P3318+Parametros!$B$7*(1-L3318)*100</f>
        <v>84.464500000000001</v>
      </c>
      <c r="X3318" s="16">
        <f>INDEX('Tasa Referencia'!$B$2:$B$37,MATCH(B3318,'Tasa Referencia'!$A$2:$A$37,0))</f>
        <v>0.11210000000000001</v>
      </c>
      <c r="Y3318" s="16">
        <f>INDEX('Catalogo Proveedores'!$N$2:$N$101,MATCH(A3318,'Catalogo Proveedores'!$A$2:$A$101,0))</f>
        <v>2.2500000000000003E-2</v>
      </c>
      <c r="Z3318" s="14">
        <v>1.6199999999999999E-3</v>
      </c>
      <c r="AA3318" s="16">
        <f t="shared" si="257"/>
        <v>0.13622000000000001</v>
      </c>
      <c r="AB3318" s="25">
        <f t="shared" si="258"/>
        <v>1.0699077091421483E-2</v>
      </c>
      <c r="AC3318" s="23">
        <f t="shared" si="259"/>
        <v>3.0755153979254081E-2</v>
      </c>
    </row>
    <row r="3319" spans="1:29" x14ac:dyDescent="0.3">
      <c r="A3319" s="4" t="s">
        <v>261</v>
      </c>
      <c r="B3319" s="18">
        <v>45078</v>
      </c>
      <c r="C3319" s="4" t="s">
        <v>279</v>
      </c>
      <c r="D3319" s="4">
        <v>6</v>
      </c>
      <c r="E3319" s="15">
        <v>166524.82</v>
      </c>
      <c r="F3319" s="19">
        <v>1</v>
      </c>
      <c r="G3319" s="20">
        <v>0</v>
      </c>
      <c r="H3319" s="4">
        <v>80.8</v>
      </c>
      <c r="I3319" s="4">
        <v>5</v>
      </c>
      <c r="J3319" s="4">
        <v>0</v>
      </c>
      <c r="K3319" s="21">
        <v>0.98170000000000002</v>
      </c>
      <c r="L3319" s="21">
        <v>7.4099999999999999E-2</v>
      </c>
      <c r="M3319" s="4">
        <v>0</v>
      </c>
      <c r="N3319" s="4">
        <v>0</v>
      </c>
      <c r="O3319" s="4">
        <v>0</v>
      </c>
      <c r="P3319" s="4">
        <v>72.3</v>
      </c>
      <c r="Q3319" s="15">
        <v>0</v>
      </c>
      <c r="R3319" s="15">
        <v>3998.84</v>
      </c>
      <c r="S3319" s="15">
        <v>1110.57</v>
      </c>
      <c r="T3319" s="15">
        <v>175648.89</v>
      </c>
      <c r="U3319" s="22">
        <f t="shared" si="255"/>
        <v>169413.09</v>
      </c>
      <c r="V3319" s="23">
        <f t="shared" si="256"/>
        <v>3.5501505304132673E-2</v>
      </c>
      <c r="W3319" s="24">
        <f>Parametros!$B$4*H3319+Parametros!$B$5*K3319*100+Parametros!$B$6*P3319+Parametros!$B$7*(1-L3319)*100</f>
        <v>86.079499999999996</v>
      </c>
      <c r="X3319" s="16">
        <f>INDEX('Tasa Referencia'!$B$2:$B$37,MATCH(B3319,'Tasa Referencia'!$A$2:$A$37,0))</f>
        <v>0.1119</v>
      </c>
      <c r="Y3319" s="16">
        <f>INDEX('Catalogo Proveedores'!$N$2:$N$101,MATCH(A3319,'Catalogo Proveedores'!$A$2:$A$101,0))</f>
        <v>2.2500000000000003E-2</v>
      </c>
      <c r="Z3319" s="14">
        <v>3.8E-3</v>
      </c>
      <c r="AA3319" s="16">
        <f t="shared" si="257"/>
        <v>0.13819999999999999</v>
      </c>
      <c r="AB3319" s="25">
        <f t="shared" si="258"/>
        <v>1.0845732052768176E-2</v>
      </c>
      <c r="AC3319" s="23">
        <f t="shared" si="259"/>
        <v>2.4655773251364498E-2</v>
      </c>
    </row>
    <row r="3320" spans="1:29" x14ac:dyDescent="0.3">
      <c r="A3320" s="4" t="s">
        <v>261</v>
      </c>
      <c r="B3320" s="18">
        <v>45108</v>
      </c>
      <c r="C3320" s="4" t="s">
        <v>279</v>
      </c>
      <c r="D3320" s="4">
        <v>7</v>
      </c>
      <c r="E3320" s="15">
        <v>183814.86</v>
      </c>
      <c r="F3320" s="19">
        <v>1</v>
      </c>
      <c r="G3320" s="20">
        <v>0</v>
      </c>
      <c r="H3320" s="4">
        <v>81.7</v>
      </c>
      <c r="I3320" s="4">
        <v>4</v>
      </c>
      <c r="J3320" s="4">
        <v>0</v>
      </c>
      <c r="K3320" s="21">
        <v>0.91100000000000003</v>
      </c>
      <c r="L3320" s="21">
        <v>5.96E-2</v>
      </c>
      <c r="M3320" s="4">
        <v>2</v>
      </c>
      <c r="N3320" s="4">
        <v>0</v>
      </c>
      <c r="O3320" s="4">
        <v>0</v>
      </c>
      <c r="P3320" s="4">
        <v>68.099999999999994</v>
      </c>
      <c r="Q3320" s="15">
        <v>2702.3</v>
      </c>
      <c r="R3320" s="15">
        <v>6167.51</v>
      </c>
      <c r="S3320" s="15">
        <v>985.91</v>
      </c>
      <c r="T3320" s="15">
        <v>192308.56</v>
      </c>
      <c r="U3320" s="22">
        <f t="shared" si="255"/>
        <v>191698.75999999998</v>
      </c>
      <c r="V3320" s="23">
        <f t="shared" si="256"/>
        <v>3.1709456926931256E-3</v>
      </c>
      <c r="W3320" s="24">
        <f>Parametros!$B$4*H3320+Parametros!$B$5*K3320*100+Parametros!$B$6*P3320+Parametros!$B$7*(1-L3320)*100</f>
        <v>83.650999999999996</v>
      </c>
      <c r="X3320" s="16">
        <f>INDEX('Tasa Referencia'!$B$2:$B$37,MATCH(B3320,'Tasa Referencia'!$A$2:$A$37,0))</f>
        <v>0.1132</v>
      </c>
      <c r="Y3320" s="16">
        <f>INDEX('Catalogo Proveedores'!$N$2:$N$101,MATCH(A3320,'Catalogo Proveedores'!$A$2:$A$101,0))</f>
        <v>2.2500000000000003E-2</v>
      </c>
      <c r="Z3320" s="14">
        <v>8.1999999999999998E-4</v>
      </c>
      <c r="AA3320" s="16">
        <f t="shared" si="257"/>
        <v>0.13651999999999997</v>
      </c>
      <c r="AB3320" s="25">
        <f t="shared" si="258"/>
        <v>1.0721312591317478E-2</v>
      </c>
      <c r="AC3320" s="23">
        <f t="shared" si="259"/>
        <v>-7.5503668986243522E-3</v>
      </c>
    </row>
    <row r="3321" spans="1:29" x14ac:dyDescent="0.3">
      <c r="A3321" s="4" t="s">
        <v>261</v>
      </c>
      <c r="B3321" s="18">
        <v>45139</v>
      </c>
      <c r="C3321" s="4" t="s">
        <v>279</v>
      </c>
      <c r="D3321" s="4">
        <v>8</v>
      </c>
      <c r="E3321" s="15">
        <v>169129.63</v>
      </c>
      <c r="F3321" s="19">
        <v>1</v>
      </c>
      <c r="G3321" s="20">
        <v>0</v>
      </c>
      <c r="H3321" s="4">
        <v>81.599999999999994</v>
      </c>
      <c r="I3321" s="4">
        <v>4</v>
      </c>
      <c r="J3321" s="4">
        <v>0</v>
      </c>
      <c r="K3321" s="21">
        <v>0.98160000000000003</v>
      </c>
      <c r="L3321" s="21">
        <v>4.87E-2</v>
      </c>
      <c r="M3321" s="4">
        <v>0</v>
      </c>
      <c r="N3321" s="4">
        <v>0</v>
      </c>
      <c r="O3321" s="4">
        <v>0</v>
      </c>
      <c r="P3321" s="4">
        <v>79.599999999999994</v>
      </c>
      <c r="Q3321" s="15">
        <v>0</v>
      </c>
      <c r="R3321" s="15">
        <v>5350.48</v>
      </c>
      <c r="S3321" s="15">
        <v>740.82</v>
      </c>
      <c r="T3321" s="15">
        <v>182916.1</v>
      </c>
      <c r="U3321" s="22">
        <f t="shared" si="255"/>
        <v>173739.29</v>
      </c>
      <c r="V3321" s="23">
        <f t="shared" si="256"/>
        <v>5.0169503941971193E-2</v>
      </c>
      <c r="W3321" s="24">
        <f>Parametros!$B$4*H3321+Parametros!$B$5*K3321*100+Parametros!$B$6*P3321+Parametros!$B$7*(1-L3321)*100</f>
        <v>88.197499999999991</v>
      </c>
      <c r="X3321" s="16">
        <f>INDEX('Tasa Referencia'!$B$2:$B$37,MATCH(B3321,'Tasa Referencia'!$A$2:$A$37,0))</f>
        <v>0.1124</v>
      </c>
      <c r="Y3321" s="16">
        <f>INDEX('Catalogo Proveedores'!$N$2:$N$101,MATCH(A3321,'Catalogo Proveedores'!$A$2:$A$101,0))</f>
        <v>2.2500000000000003E-2</v>
      </c>
      <c r="Z3321" s="14">
        <v>-3.5400000000000002E-3</v>
      </c>
      <c r="AA3321" s="16">
        <f t="shared" si="257"/>
        <v>0.13136</v>
      </c>
      <c r="AB3321" s="25">
        <f t="shared" si="258"/>
        <v>1.0338110199204387E-2</v>
      </c>
      <c r="AC3321" s="23">
        <f t="shared" si="259"/>
        <v>3.9831393742766806E-2</v>
      </c>
    </row>
    <row r="3322" spans="1:29" x14ac:dyDescent="0.3">
      <c r="A3322" s="4" t="s">
        <v>261</v>
      </c>
      <c r="B3322" s="18">
        <v>45170</v>
      </c>
      <c r="C3322" s="4" t="s">
        <v>279</v>
      </c>
      <c r="D3322" s="4">
        <v>9</v>
      </c>
      <c r="E3322" s="15">
        <v>159606.56</v>
      </c>
      <c r="F3322" s="19">
        <v>1.0478000000000001</v>
      </c>
      <c r="G3322" s="20">
        <v>4.7800000000000002E-2</v>
      </c>
      <c r="H3322" s="4">
        <v>81.8</v>
      </c>
      <c r="I3322" s="4">
        <v>4</v>
      </c>
      <c r="J3322" s="4">
        <v>0</v>
      </c>
      <c r="K3322" s="21">
        <v>0.97989999999999999</v>
      </c>
      <c r="L3322" s="21">
        <v>6.0400000000000002E-2</v>
      </c>
      <c r="M3322" s="4">
        <v>0</v>
      </c>
      <c r="N3322" s="4">
        <v>0</v>
      </c>
      <c r="O3322" s="4">
        <v>0</v>
      </c>
      <c r="P3322" s="4">
        <v>75.7</v>
      </c>
      <c r="Q3322" s="15">
        <v>0</v>
      </c>
      <c r="R3322" s="15">
        <v>3900.46</v>
      </c>
      <c r="S3322" s="15">
        <v>868.12</v>
      </c>
      <c r="T3322" s="15">
        <v>164677.10999999999</v>
      </c>
      <c r="U3322" s="22">
        <f t="shared" si="255"/>
        <v>162638.9</v>
      </c>
      <c r="V3322" s="23">
        <f t="shared" si="256"/>
        <v>1.2377008559355893E-2</v>
      </c>
      <c r="W3322" s="24">
        <f>Parametros!$B$4*H3322+Parametros!$B$5*K3322*100+Parametros!$B$6*P3322+Parametros!$B$7*(1-L3322)*100</f>
        <v>87.260999999999996</v>
      </c>
      <c r="X3322" s="16">
        <f>INDEX('Tasa Referencia'!$B$2:$B$37,MATCH(B3322,'Tasa Referencia'!$A$2:$A$37,0))</f>
        <v>0.1134</v>
      </c>
      <c r="Y3322" s="16">
        <f>INDEX('Catalogo Proveedores'!$N$2:$N$101,MATCH(A3322,'Catalogo Proveedores'!$A$2:$A$101,0))</f>
        <v>2.2500000000000003E-2</v>
      </c>
      <c r="Z3322" s="14">
        <v>-2.5500000000000002E-3</v>
      </c>
      <c r="AA3322" s="16">
        <f t="shared" si="257"/>
        <v>0.13335</v>
      </c>
      <c r="AB3322" s="25">
        <f t="shared" si="258"/>
        <v>1.0486085038379445E-2</v>
      </c>
      <c r="AC3322" s="23">
        <f t="shared" si="259"/>
        <v>1.8909235209764487E-3</v>
      </c>
    </row>
    <row r="3323" spans="1:29" x14ac:dyDescent="0.3">
      <c r="A3323" s="4" t="s">
        <v>261</v>
      </c>
      <c r="B3323" s="18">
        <v>45200</v>
      </c>
      <c r="C3323" s="4" t="s">
        <v>279</v>
      </c>
      <c r="D3323" s="4">
        <v>10</v>
      </c>
      <c r="E3323" s="15">
        <v>174091.36</v>
      </c>
      <c r="F3323" s="19">
        <v>1.0478000000000001</v>
      </c>
      <c r="G3323" s="20">
        <v>0</v>
      </c>
      <c r="H3323" s="4">
        <v>85.9</v>
      </c>
      <c r="I3323" s="4">
        <v>4</v>
      </c>
      <c r="J3323" s="4">
        <v>0</v>
      </c>
      <c r="K3323" s="21">
        <v>0.95550000000000002</v>
      </c>
      <c r="L3323" s="21">
        <v>6.1199999999999997E-2</v>
      </c>
      <c r="M3323" s="4">
        <v>0</v>
      </c>
      <c r="N3323" s="4">
        <v>0</v>
      </c>
      <c r="O3323" s="4">
        <v>0</v>
      </c>
      <c r="P3323" s="4">
        <v>74.400000000000006</v>
      </c>
      <c r="Q3323" s="15">
        <v>0</v>
      </c>
      <c r="R3323" s="15">
        <v>6061.48</v>
      </c>
      <c r="S3323" s="15">
        <v>959.14</v>
      </c>
      <c r="T3323" s="15">
        <v>179985.44</v>
      </c>
      <c r="U3323" s="22">
        <f t="shared" si="255"/>
        <v>179193.69999999998</v>
      </c>
      <c r="V3323" s="23">
        <f t="shared" si="256"/>
        <v>4.3989113786094018E-3</v>
      </c>
      <c r="W3323" s="24">
        <f>Parametros!$B$4*H3323+Parametros!$B$5*K3323*100+Parametros!$B$6*P3323+Parametros!$B$7*(1-L3323)*100</f>
        <v>87.692000000000007</v>
      </c>
      <c r="X3323" s="16">
        <f>INDEX('Tasa Referencia'!$B$2:$B$37,MATCH(B3323,'Tasa Referencia'!$A$2:$A$37,0))</f>
        <v>0.1103</v>
      </c>
      <c r="Y3323" s="16">
        <f>INDEX('Catalogo Proveedores'!$N$2:$N$101,MATCH(A3323,'Catalogo Proveedores'!$A$2:$A$101,0))</f>
        <v>2.2500000000000003E-2</v>
      </c>
      <c r="Z3323" s="14">
        <v>-2.2300000000000002E-3</v>
      </c>
      <c r="AA3323" s="16">
        <f t="shared" si="257"/>
        <v>0.13056999999999999</v>
      </c>
      <c r="AB3323" s="25">
        <f t="shared" si="258"/>
        <v>1.0279300251552215E-2</v>
      </c>
      <c r="AC3323" s="23">
        <f t="shared" si="259"/>
        <v>-5.8803888729428129E-3</v>
      </c>
    </row>
    <row r="3324" spans="1:29" x14ac:dyDescent="0.3">
      <c r="A3324" s="4" t="s">
        <v>261</v>
      </c>
      <c r="B3324" s="18">
        <v>45231</v>
      </c>
      <c r="C3324" s="4" t="s">
        <v>279</v>
      </c>
      <c r="D3324" s="4">
        <v>11</v>
      </c>
      <c r="E3324" s="15">
        <v>151606.37</v>
      </c>
      <c r="F3324" s="19">
        <v>1.0478000000000001</v>
      </c>
      <c r="G3324" s="20">
        <v>0</v>
      </c>
      <c r="H3324" s="4">
        <v>86.3</v>
      </c>
      <c r="I3324" s="4">
        <v>4</v>
      </c>
      <c r="J3324" s="4">
        <v>0</v>
      </c>
      <c r="K3324" s="21">
        <v>0.93889999999999996</v>
      </c>
      <c r="L3324" s="21">
        <v>6.6400000000000001E-2</v>
      </c>
      <c r="M3324" s="4">
        <v>0</v>
      </c>
      <c r="N3324" s="4">
        <v>0</v>
      </c>
      <c r="O3324" s="4">
        <v>0</v>
      </c>
      <c r="P3324" s="4">
        <v>79.099999999999994</v>
      </c>
      <c r="Q3324" s="15">
        <v>0</v>
      </c>
      <c r="R3324" s="15">
        <v>3332.03</v>
      </c>
      <c r="S3324" s="15">
        <v>906.17</v>
      </c>
      <c r="T3324" s="15">
        <v>158943.29</v>
      </c>
      <c r="U3324" s="22">
        <f t="shared" si="255"/>
        <v>154032.22999999998</v>
      </c>
      <c r="V3324" s="23">
        <f t="shared" si="256"/>
        <v>3.0898190165813393E-2</v>
      </c>
      <c r="W3324" s="24">
        <f>Parametros!$B$4*H3324+Parametros!$B$5*K3324*100+Parametros!$B$6*P3324+Parametros!$B$7*(1-L3324)*100</f>
        <v>88.196000000000012</v>
      </c>
      <c r="X3324" s="16">
        <f>INDEX('Tasa Referencia'!$B$2:$B$37,MATCH(B3324,'Tasa Referencia'!$A$2:$A$37,0))</f>
        <v>0.1144</v>
      </c>
      <c r="Y3324" s="16">
        <f>INDEX('Catalogo Proveedores'!$N$2:$N$101,MATCH(A3324,'Catalogo Proveedores'!$A$2:$A$101,0))</f>
        <v>2.2500000000000003E-2</v>
      </c>
      <c r="Z3324" s="14">
        <v>-4.2300000000000003E-3</v>
      </c>
      <c r="AA3324" s="16">
        <f t="shared" si="257"/>
        <v>0.13266999999999998</v>
      </c>
      <c r="AB3324" s="25">
        <f t="shared" si="258"/>
        <v>1.043554757801779E-2</v>
      </c>
      <c r="AC3324" s="23">
        <f t="shared" si="259"/>
        <v>2.0462642587795603E-2</v>
      </c>
    </row>
    <row r="3325" spans="1:29" x14ac:dyDescent="0.3">
      <c r="A3325" s="4" t="s">
        <v>261</v>
      </c>
      <c r="B3325" s="18">
        <v>45261</v>
      </c>
      <c r="C3325" s="4" t="s">
        <v>279</v>
      </c>
      <c r="D3325" s="4">
        <v>12</v>
      </c>
      <c r="E3325" s="15">
        <v>149429.53</v>
      </c>
      <c r="F3325" s="19">
        <v>1.0478000000000001</v>
      </c>
      <c r="G3325" s="20">
        <v>0</v>
      </c>
      <c r="H3325" s="4">
        <v>85</v>
      </c>
      <c r="I3325" s="4">
        <v>4</v>
      </c>
      <c r="J3325" s="4">
        <v>0</v>
      </c>
      <c r="K3325" s="21">
        <v>0.91249999999999998</v>
      </c>
      <c r="L3325" s="21">
        <v>0.05</v>
      </c>
      <c r="M3325" s="4">
        <v>0</v>
      </c>
      <c r="N3325" s="4">
        <v>1</v>
      </c>
      <c r="O3325" s="4">
        <v>9.8000000000000007</v>
      </c>
      <c r="P3325" s="4">
        <v>77.8</v>
      </c>
      <c r="Q3325" s="15">
        <v>3219.27</v>
      </c>
      <c r="R3325" s="15">
        <v>4992.49</v>
      </c>
      <c r="S3325" s="15">
        <v>672.36</v>
      </c>
      <c r="T3325" s="15">
        <v>156190.5</v>
      </c>
      <c r="U3325" s="22">
        <f t="shared" si="255"/>
        <v>156968.93</v>
      </c>
      <c r="V3325" s="23">
        <f t="shared" si="256"/>
        <v>-4.983849850022844E-3</v>
      </c>
      <c r="W3325" s="24">
        <f>Parametros!$B$4*H3325+Parametros!$B$5*K3325*100+Parametros!$B$6*P3325+Parametros!$B$7*(1-L3325)*100</f>
        <v>86.935000000000002</v>
      </c>
      <c r="X3325" s="16">
        <f>INDEX('Tasa Referencia'!$B$2:$B$37,MATCH(B3325,'Tasa Referencia'!$A$2:$A$37,0))</f>
        <v>0.1124</v>
      </c>
      <c r="Y3325" s="16">
        <f>INDEX('Catalogo Proveedores'!$N$2:$N$101,MATCH(A3325,'Catalogo Proveedores'!$A$2:$A$101,0))</f>
        <v>2.2500000000000003E-2</v>
      </c>
      <c r="Z3325" s="14">
        <v>-3.8E-3</v>
      </c>
      <c r="AA3325" s="16">
        <f t="shared" si="257"/>
        <v>0.13109999999999999</v>
      </c>
      <c r="AB3325" s="25">
        <f t="shared" si="258"/>
        <v>1.0318759183483461E-2</v>
      </c>
      <c r="AC3325" s="23">
        <f t="shared" si="259"/>
        <v>-1.5302609033506305E-2</v>
      </c>
    </row>
    <row r="3326" spans="1:29" x14ac:dyDescent="0.3">
      <c r="A3326" s="4" t="s">
        <v>261</v>
      </c>
      <c r="B3326" s="18">
        <v>45292</v>
      </c>
      <c r="C3326" s="4" t="s">
        <v>281</v>
      </c>
      <c r="D3326" s="4">
        <v>1</v>
      </c>
      <c r="E3326" s="15">
        <v>142186.95000000001</v>
      </c>
      <c r="F3326" s="19">
        <v>1.0478000000000001</v>
      </c>
      <c r="G3326" s="20">
        <v>0</v>
      </c>
      <c r="H3326" s="4">
        <v>82.9</v>
      </c>
      <c r="I3326" s="4">
        <v>4</v>
      </c>
      <c r="J3326" s="4">
        <v>0</v>
      </c>
      <c r="K3326" s="21">
        <v>0.96360000000000001</v>
      </c>
      <c r="L3326" s="21">
        <v>8.9700000000000002E-2</v>
      </c>
      <c r="M3326" s="4">
        <v>0</v>
      </c>
      <c r="N3326" s="4">
        <v>0</v>
      </c>
      <c r="O3326" s="4">
        <v>0</v>
      </c>
      <c r="P3326" s="4">
        <v>73.3</v>
      </c>
      <c r="Q3326" s="15">
        <v>0</v>
      </c>
      <c r="R3326" s="15">
        <v>6787.57</v>
      </c>
      <c r="S3326" s="15">
        <v>1147.53</v>
      </c>
      <c r="T3326" s="15">
        <v>146823.14000000001</v>
      </c>
      <c r="U3326" s="22">
        <f t="shared" si="255"/>
        <v>147826.99000000002</v>
      </c>
      <c r="V3326" s="23">
        <f t="shared" si="256"/>
        <v>-6.8371375247798525E-3</v>
      </c>
      <c r="W3326" s="24">
        <f>Parametros!$B$4*H3326+Parametros!$B$5*K3326*100+Parametros!$B$6*P3326+Parametros!$B$7*(1-L3326)*100</f>
        <v>86.237499999999997</v>
      </c>
      <c r="X3326" s="16">
        <f>INDEX('Tasa Referencia'!$B$2:$B$37,MATCH(B3326,'Tasa Referencia'!$A$2:$A$37,0))</f>
        <v>0.1133</v>
      </c>
      <c r="Y3326" s="16">
        <f>INDEX('Catalogo Proveedores'!$N$2:$N$101,MATCH(A3326,'Catalogo Proveedores'!$A$2:$A$101,0))</f>
        <v>2.2500000000000003E-2</v>
      </c>
      <c r="Z3326" s="14">
        <v>-3.14E-3</v>
      </c>
      <c r="AA3326" s="16">
        <f t="shared" si="257"/>
        <v>0.13266</v>
      </c>
      <c r="AB3326" s="25">
        <f t="shared" si="258"/>
        <v>1.0434804172586132E-2</v>
      </c>
      <c r="AC3326" s="23">
        <f t="shared" si="259"/>
        <v>-1.7271941697365983E-2</v>
      </c>
    </row>
    <row r="3327" spans="1:29" x14ac:dyDescent="0.3">
      <c r="A3327" s="4" t="s">
        <v>261</v>
      </c>
      <c r="B3327" s="18">
        <v>45323</v>
      </c>
      <c r="C3327" s="4" t="s">
        <v>281</v>
      </c>
      <c r="D3327" s="4">
        <v>2</v>
      </c>
      <c r="E3327" s="15">
        <v>144853.43</v>
      </c>
      <c r="F3327" s="19">
        <v>1.0478000000000001</v>
      </c>
      <c r="G3327" s="20">
        <v>0</v>
      </c>
      <c r="H3327" s="4">
        <v>82.7</v>
      </c>
      <c r="I3327" s="4">
        <v>4</v>
      </c>
      <c r="J3327" s="4">
        <v>0</v>
      </c>
      <c r="K3327" s="21">
        <v>0.96750000000000003</v>
      </c>
      <c r="L3327" s="21">
        <v>5.8099999999999999E-2</v>
      </c>
      <c r="M3327" s="4">
        <v>0</v>
      </c>
      <c r="N3327" s="4">
        <v>0</v>
      </c>
      <c r="O3327" s="4">
        <v>0</v>
      </c>
      <c r="P3327" s="4">
        <v>79.2</v>
      </c>
      <c r="Q3327" s="15">
        <v>0</v>
      </c>
      <c r="R3327" s="15">
        <v>5652.49</v>
      </c>
      <c r="S3327" s="15">
        <v>756.84</v>
      </c>
      <c r="T3327" s="15">
        <v>162334.46</v>
      </c>
      <c r="U3327" s="22">
        <f t="shared" si="255"/>
        <v>149749.07999999999</v>
      </c>
      <c r="V3327" s="23">
        <f t="shared" si="256"/>
        <v>7.7527470137886967E-2</v>
      </c>
      <c r="W3327" s="24">
        <f>Parametros!$B$4*H3327+Parametros!$B$5*K3327*100+Parametros!$B$6*P3327+Parametros!$B$7*(1-L3327)*100</f>
        <v>87.938500000000005</v>
      </c>
      <c r="X3327" s="16">
        <f>INDEX('Tasa Referencia'!$B$2:$B$37,MATCH(B3327,'Tasa Referencia'!$A$2:$A$37,0))</f>
        <v>0.1123</v>
      </c>
      <c r="Y3327" s="16">
        <f>INDEX('Catalogo Proveedores'!$N$2:$N$101,MATCH(A3327,'Catalogo Proveedores'!$A$2:$A$101,0))</f>
        <v>2.2500000000000003E-2</v>
      </c>
      <c r="Z3327" s="14">
        <v>2.5400000000000002E-3</v>
      </c>
      <c r="AA3327" s="16">
        <f t="shared" si="257"/>
        <v>0.13733999999999999</v>
      </c>
      <c r="AB3327" s="25">
        <f t="shared" si="258"/>
        <v>1.0782062184471641E-2</v>
      </c>
      <c r="AC3327" s="23">
        <f t="shared" si="259"/>
        <v>6.6745407953415326E-2</v>
      </c>
    </row>
    <row r="3328" spans="1:29" x14ac:dyDescent="0.3">
      <c r="A3328" s="4" t="s">
        <v>261</v>
      </c>
      <c r="B3328" s="18">
        <v>45352</v>
      </c>
      <c r="C3328" s="4" t="s">
        <v>281</v>
      </c>
      <c r="D3328" s="4">
        <v>3</v>
      </c>
      <c r="E3328" s="15">
        <v>153941.99</v>
      </c>
      <c r="F3328" s="19">
        <v>1.0478000000000001</v>
      </c>
      <c r="G3328" s="20">
        <v>0</v>
      </c>
      <c r="H3328" s="4">
        <v>88.3</v>
      </c>
      <c r="I3328" s="4">
        <v>4</v>
      </c>
      <c r="J3328" s="4">
        <v>0</v>
      </c>
      <c r="K3328" s="21">
        <v>0.97189999999999999</v>
      </c>
      <c r="L3328" s="21">
        <v>6.8500000000000005E-2</v>
      </c>
      <c r="M3328" s="4">
        <v>0</v>
      </c>
      <c r="N3328" s="4">
        <v>0</v>
      </c>
      <c r="O3328" s="4">
        <v>0</v>
      </c>
      <c r="P3328" s="4">
        <v>77.2</v>
      </c>
      <c r="Q3328" s="15">
        <v>0</v>
      </c>
      <c r="R3328" s="15">
        <v>5338</v>
      </c>
      <c r="S3328" s="15">
        <v>948.91</v>
      </c>
      <c r="T3328" s="15">
        <v>164163.07</v>
      </c>
      <c r="U3328" s="22">
        <f t="shared" si="255"/>
        <v>158331.07999999999</v>
      </c>
      <c r="V3328" s="23">
        <f t="shared" si="256"/>
        <v>3.552559049973919E-2</v>
      </c>
      <c r="W3328" s="24">
        <f>Parametros!$B$4*H3328+Parametros!$B$5*K3328*100+Parametros!$B$6*P3328+Parametros!$B$7*(1-L3328)*100</f>
        <v>89.474499999999992</v>
      </c>
      <c r="X3328" s="16">
        <f>INDEX('Tasa Referencia'!$B$2:$B$37,MATCH(B3328,'Tasa Referencia'!$A$2:$A$37,0))</f>
        <v>0.1101</v>
      </c>
      <c r="Y3328" s="16">
        <f>INDEX('Catalogo Proveedores'!$N$2:$N$101,MATCH(A3328,'Catalogo Proveedores'!$A$2:$A$101,0))</f>
        <v>2.2500000000000003E-2</v>
      </c>
      <c r="Z3328" s="14">
        <v>4.3400000000000001E-3</v>
      </c>
      <c r="AA3328" s="16">
        <f t="shared" si="257"/>
        <v>0.13694000000000001</v>
      </c>
      <c r="AB3328" s="25">
        <f t="shared" si="258"/>
        <v>1.0752433254053395E-2</v>
      </c>
      <c r="AC3328" s="23">
        <f t="shared" si="259"/>
        <v>2.4773157245685795E-2</v>
      </c>
    </row>
    <row r="3329" spans="1:29" x14ac:dyDescent="0.3">
      <c r="A3329" s="4" t="s">
        <v>261</v>
      </c>
      <c r="B3329" s="18">
        <v>45383</v>
      </c>
      <c r="C3329" s="4" t="s">
        <v>281</v>
      </c>
      <c r="D3329" s="4">
        <v>4</v>
      </c>
      <c r="E3329" s="15">
        <v>173441.16</v>
      </c>
      <c r="F3329" s="19">
        <v>1.0822000000000001</v>
      </c>
      <c r="G3329" s="20">
        <v>3.2899999999999999E-2</v>
      </c>
      <c r="H3329" s="4">
        <v>89.9</v>
      </c>
      <c r="I3329" s="4">
        <v>5</v>
      </c>
      <c r="J3329" s="4">
        <v>0</v>
      </c>
      <c r="K3329" s="21">
        <v>0.93979999999999997</v>
      </c>
      <c r="L3329" s="21">
        <v>5.0200000000000002E-2</v>
      </c>
      <c r="M3329" s="4">
        <v>0</v>
      </c>
      <c r="N3329" s="4">
        <v>0</v>
      </c>
      <c r="O3329" s="4">
        <v>0</v>
      </c>
      <c r="P3329" s="4">
        <v>78.3</v>
      </c>
      <c r="Q3329" s="15">
        <v>0</v>
      </c>
      <c r="R3329" s="15">
        <v>3383.75</v>
      </c>
      <c r="S3329" s="15">
        <v>782.98</v>
      </c>
      <c r="T3329" s="15">
        <v>185691.69</v>
      </c>
      <c r="U3329" s="22">
        <f t="shared" si="255"/>
        <v>176041.93</v>
      </c>
      <c r="V3329" s="23">
        <f t="shared" si="256"/>
        <v>5.1966568886308316E-2</v>
      </c>
      <c r="W3329" s="24">
        <f>Parametros!$B$4*H3329+Parametros!$B$5*K3329*100+Parametros!$B$6*P3329+Parametros!$B$7*(1-L3329)*100</f>
        <v>89.565999999999988</v>
      </c>
      <c r="X3329" s="16">
        <f>INDEX('Tasa Referencia'!$B$2:$B$37,MATCH(B3329,'Tasa Referencia'!$A$2:$A$37,0))</f>
        <v>0.10920000000000001</v>
      </c>
      <c r="Y3329" s="16">
        <f>INDEX('Catalogo Proveedores'!$N$2:$N$101,MATCH(A3329,'Catalogo Proveedores'!$A$2:$A$101,0))</f>
        <v>2.2500000000000003E-2</v>
      </c>
      <c r="Z3329" s="14">
        <v>5.45E-3</v>
      </c>
      <c r="AA3329" s="16">
        <f t="shared" si="257"/>
        <v>0.13715000000000002</v>
      </c>
      <c r="AB3329" s="25">
        <f t="shared" si="258"/>
        <v>1.0767989633748254E-2</v>
      </c>
      <c r="AC3329" s="23">
        <f t="shared" si="259"/>
        <v>4.1198579252560062E-2</v>
      </c>
    </row>
    <row r="3330" spans="1:29" x14ac:dyDescent="0.3">
      <c r="A3330" s="4" t="s">
        <v>261</v>
      </c>
      <c r="B3330" s="18">
        <v>45413</v>
      </c>
      <c r="C3330" s="4" t="s">
        <v>281</v>
      </c>
      <c r="D3330" s="4">
        <v>5</v>
      </c>
      <c r="E3330" s="15">
        <v>163929.28</v>
      </c>
      <c r="F3330" s="19">
        <v>1.0822000000000001</v>
      </c>
      <c r="G3330" s="20">
        <v>0</v>
      </c>
      <c r="H3330" s="4">
        <v>86.4</v>
      </c>
      <c r="I3330" s="4">
        <v>4</v>
      </c>
      <c r="J3330" s="4">
        <v>0</v>
      </c>
      <c r="K3330" s="21">
        <v>0.8891</v>
      </c>
      <c r="L3330" s="21">
        <v>6.3799999999999996E-2</v>
      </c>
      <c r="M3330" s="4">
        <v>1</v>
      </c>
      <c r="N3330" s="4">
        <v>0</v>
      </c>
      <c r="O3330" s="4">
        <v>0</v>
      </c>
      <c r="P3330" s="4">
        <v>69.7</v>
      </c>
      <c r="Q3330" s="15">
        <v>8713.39</v>
      </c>
      <c r="R3330" s="15">
        <v>6230.99</v>
      </c>
      <c r="S3330" s="15">
        <v>941.74</v>
      </c>
      <c r="T3330" s="15">
        <v>164828.76</v>
      </c>
      <c r="U3330" s="22">
        <f t="shared" ref="U3330:U3393" si="260">E3330+Q3330+R3330-S3330</f>
        <v>177931.91999999998</v>
      </c>
      <c r="V3330" s="23">
        <f t="shared" ref="V3330:V3393" si="261">IF(T3330=0,0,(T3330-U3330)/T3330)</f>
        <v>-7.9495592880756819E-2</v>
      </c>
      <c r="W3330" s="24">
        <f>Parametros!$B$4*H3330+Parametros!$B$5*K3330*100+Parametros!$B$6*P3330+Parametros!$B$7*(1-L3330)*100</f>
        <v>84.895999999999987</v>
      </c>
      <c r="X3330" s="16">
        <f>INDEX('Tasa Referencia'!$B$2:$B$37,MATCH(B3330,'Tasa Referencia'!$A$2:$A$37,0))</f>
        <v>0.1077</v>
      </c>
      <c r="Y3330" s="16">
        <f>INDEX('Catalogo Proveedores'!$N$2:$N$101,MATCH(A3330,'Catalogo Proveedores'!$A$2:$A$101,0))</f>
        <v>2.2500000000000003E-2</v>
      </c>
      <c r="Z3330" s="14">
        <v>3.6800000000000001E-3</v>
      </c>
      <c r="AA3330" s="16">
        <f t="shared" ref="AA3330:AA3393" si="262">X3330+Y3330+Z3330</f>
        <v>0.13388</v>
      </c>
      <c r="AB3330" s="25">
        <f t="shared" ref="AB3330:AB3393" si="263">(1+AA3330)^(1/12)-1</f>
        <v>1.0525455258711958E-2</v>
      </c>
      <c r="AC3330" s="23">
        <f t="shared" ref="AC3330:AC3393" si="264">V3330-AB3330</f>
        <v>-9.0021048139468776E-2</v>
      </c>
    </row>
    <row r="3331" spans="1:29" x14ac:dyDescent="0.3">
      <c r="A3331" s="4" t="s">
        <v>261</v>
      </c>
      <c r="B3331" s="18">
        <v>45444</v>
      </c>
      <c r="C3331" s="4" t="s">
        <v>281</v>
      </c>
      <c r="D3331" s="4">
        <v>6</v>
      </c>
      <c r="E3331" s="15">
        <v>170803.09</v>
      </c>
      <c r="F3331" s="19">
        <v>1.0822000000000001</v>
      </c>
      <c r="G3331" s="20">
        <v>0</v>
      </c>
      <c r="H3331" s="4">
        <v>86.4</v>
      </c>
      <c r="I3331" s="4">
        <v>4</v>
      </c>
      <c r="J3331" s="4">
        <v>0</v>
      </c>
      <c r="K3331" s="21">
        <v>0.97870000000000001</v>
      </c>
      <c r="L3331" s="21">
        <v>5.5100000000000003E-2</v>
      </c>
      <c r="M3331" s="4">
        <v>0</v>
      </c>
      <c r="N3331" s="4">
        <v>0</v>
      </c>
      <c r="O3331" s="4">
        <v>0</v>
      </c>
      <c r="P3331" s="4">
        <v>78</v>
      </c>
      <c r="Q3331" s="15">
        <v>0</v>
      </c>
      <c r="R3331" s="15">
        <v>3715.78</v>
      </c>
      <c r="S3331" s="15">
        <v>846.8</v>
      </c>
      <c r="T3331" s="15">
        <v>183251.76</v>
      </c>
      <c r="U3331" s="22">
        <f t="shared" si="260"/>
        <v>173672.07</v>
      </c>
      <c r="V3331" s="23">
        <f t="shared" si="261"/>
        <v>5.2276114565011557E-2</v>
      </c>
      <c r="W3331" s="24">
        <f>Parametros!$B$4*H3331+Parametros!$B$5*K3331*100+Parametros!$B$6*P3331+Parametros!$B$7*(1-L3331)*100</f>
        <v>89.374499999999998</v>
      </c>
      <c r="X3331" s="16">
        <f>INDEX('Tasa Referencia'!$B$2:$B$37,MATCH(B3331,'Tasa Referencia'!$A$2:$A$37,0))</f>
        <v>0.1045</v>
      </c>
      <c r="Y3331" s="16">
        <f>INDEX('Catalogo Proveedores'!$N$2:$N$101,MATCH(A3331,'Catalogo Proveedores'!$A$2:$A$101,0))</f>
        <v>2.2500000000000003E-2</v>
      </c>
      <c r="Z3331" s="14">
        <v>3.48E-3</v>
      </c>
      <c r="AA3331" s="16">
        <f t="shared" si="262"/>
        <v>0.13048000000000001</v>
      </c>
      <c r="AB3331" s="25">
        <f t="shared" si="263"/>
        <v>1.0272597994085642E-2</v>
      </c>
      <c r="AC3331" s="23">
        <f t="shared" si="264"/>
        <v>4.2003516570925915E-2</v>
      </c>
    </row>
    <row r="3332" spans="1:29" x14ac:dyDescent="0.3">
      <c r="A3332" s="4" t="s">
        <v>261</v>
      </c>
      <c r="B3332" s="18">
        <v>45474</v>
      </c>
      <c r="C3332" s="4" t="s">
        <v>281</v>
      </c>
      <c r="D3332" s="4">
        <v>7</v>
      </c>
      <c r="E3332" s="15">
        <v>165734.03</v>
      </c>
      <c r="F3332" s="19">
        <v>1.0822000000000001</v>
      </c>
      <c r="G3332" s="20">
        <v>0</v>
      </c>
      <c r="H3332" s="4">
        <v>87.6</v>
      </c>
      <c r="I3332" s="4">
        <v>4</v>
      </c>
      <c r="J3332" s="4">
        <v>0</v>
      </c>
      <c r="K3332" s="21">
        <v>1</v>
      </c>
      <c r="L3332" s="21">
        <v>5.3800000000000001E-2</v>
      </c>
      <c r="M3332" s="4">
        <v>1</v>
      </c>
      <c r="N3332" s="4">
        <v>0</v>
      </c>
      <c r="O3332" s="4">
        <v>0</v>
      </c>
      <c r="P3332" s="4">
        <v>74.5</v>
      </c>
      <c r="Q3332" s="15">
        <v>583.36</v>
      </c>
      <c r="R3332" s="15">
        <v>5700.73</v>
      </c>
      <c r="S3332" s="15">
        <v>802.73</v>
      </c>
      <c r="T3332" s="15">
        <v>179448.62</v>
      </c>
      <c r="U3332" s="22">
        <f t="shared" si="260"/>
        <v>171215.38999999998</v>
      </c>
      <c r="V3332" s="23">
        <f t="shared" si="261"/>
        <v>4.5880709475503413E-2</v>
      </c>
      <c r="W3332" s="24">
        <f>Parametros!$B$4*H3332+Parametros!$B$5*K3332*100+Parametros!$B$6*P3332+Parametros!$B$7*(1-L3332)*100</f>
        <v>89.753</v>
      </c>
      <c r="X3332" s="16">
        <f>INDEX('Tasa Referencia'!$B$2:$B$37,MATCH(B3332,'Tasa Referencia'!$A$2:$A$37,0))</f>
        <v>0.1027</v>
      </c>
      <c r="Y3332" s="16">
        <f>INDEX('Catalogo Proveedores'!$N$2:$N$101,MATCH(A3332,'Catalogo Proveedores'!$A$2:$A$101,0))</f>
        <v>2.2500000000000003E-2</v>
      </c>
      <c r="Z3332" s="14">
        <v>2.0400000000000001E-3</v>
      </c>
      <c r="AA3332" s="16">
        <f t="shared" si="262"/>
        <v>0.12724000000000002</v>
      </c>
      <c r="AB3332" s="25">
        <f t="shared" si="263"/>
        <v>1.0030990380774707E-2</v>
      </c>
      <c r="AC3332" s="23">
        <f t="shared" si="264"/>
        <v>3.5849719094728706E-2</v>
      </c>
    </row>
    <row r="3333" spans="1:29" x14ac:dyDescent="0.3">
      <c r="A3333" s="4" t="s">
        <v>261</v>
      </c>
      <c r="B3333" s="18">
        <v>45505</v>
      </c>
      <c r="C3333" s="4" t="s">
        <v>281</v>
      </c>
      <c r="D3333" s="4">
        <v>8</v>
      </c>
      <c r="E3333" s="15">
        <v>168089.99</v>
      </c>
      <c r="F3333" s="19">
        <v>1.0822000000000001</v>
      </c>
      <c r="G3333" s="20">
        <v>0</v>
      </c>
      <c r="H3333" s="4">
        <v>90.5</v>
      </c>
      <c r="I3333" s="4">
        <v>4</v>
      </c>
      <c r="J3333" s="4">
        <v>0</v>
      </c>
      <c r="K3333" s="21">
        <v>1</v>
      </c>
      <c r="L3333" s="21">
        <v>5.5100000000000003E-2</v>
      </c>
      <c r="M3333" s="4">
        <v>0</v>
      </c>
      <c r="N3333" s="4">
        <v>0</v>
      </c>
      <c r="O3333" s="4">
        <v>0</v>
      </c>
      <c r="P3333" s="4">
        <v>73.8</v>
      </c>
      <c r="Q3333" s="15">
        <v>0</v>
      </c>
      <c r="R3333" s="15">
        <v>4308.8</v>
      </c>
      <c r="S3333" s="15">
        <v>832.99</v>
      </c>
      <c r="T3333" s="15">
        <v>180860.6</v>
      </c>
      <c r="U3333" s="22">
        <f t="shared" si="260"/>
        <v>171565.8</v>
      </c>
      <c r="V3333" s="23">
        <f t="shared" si="261"/>
        <v>5.139206659714729E-2</v>
      </c>
      <c r="W3333" s="24">
        <f>Parametros!$B$4*H3333+Parametros!$B$5*K3333*100+Parametros!$B$6*P3333+Parametros!$B$7*(1-L3333)*100</f>
        <v>90.608500000000006</v>
      </c>
      <c r="X3333" s="16">
        <f>INDEX('Tasa Referencia'!$B$2:$B$37,MATCH(B3333,'Tasa Referencia'!$A$2:$A$37,0))</f>
        <v>0.1017</v>
      </c>
      <c r="Y3333" s="16">
        <f>INDEX('Catalogo Proveedores'!$N$2:$N$101,MATCH(A3333,'Catalogo Proveedores'!$A$2:$A$101,0))</f>
        <v>2.2500000000000003E-2</v>
      </c>
      <c r="Z3333" s="14">
        <v>4.8799999999999998E-3</v>
      </c>
      <c r="AA3333" s="16">
        <f t="shared" si="262"/>
        <v>0.12908</v>
      </c>
      <c r="AB3333" s="25">
        <f t="shared" si="263"/>
        <v>1.0168277625469901E-2</v>
      </c>
      <c r="AC3333" s="23">
        <f t="shared" si="264"/>
        <v>4.1223788971677389E-2</v>
      </c>
    </row>
    <row r="3334" spans="1:29" x14ac:dyDescent="0.3">
      <c r="A3334" s="4" t="s">
        <v>261</v>
      </c>
      <c r="B3334" s="18">
        <v>45536</v>
      </c>
      <c r="C3334" s="4" t="s">
        <v>281</v>
      </c>
      <c r="D3334" s="4">
        <v>9</v>
      </c>
      <c r="E3334" s="15">
        <v>180189.21</v>
      </c>
      <c r="F3334" s="19">
        <v>1.1679999999999999</v>
      </c>
      <c r="G3334" s="20">
        <v>7.9299999999999995E-2</v>
      </c>
      <c r="H3334" s="4">
        <v>93.5</v>
      </c>
      <c r="I3334" s="4">
        <v>4</v>
      </c>
      <c r="J3334" s="4">
        <v>0</v>
      </c>
      <c r="K3334" s="21">
        <v>0.95579999999999998</v>
      </c>
      <c r="L3334" s="21">
        <v>3.39E-2</v>
      </c>
      <c r="M3334" s="4">
        <v>0</v>
      </c>
      <c r="N3334" s="4">
        <v>1</v>
      </c>
      <c r="O3334" s="4">
        <v>21</v>
      </c>
      <c r="P3334" s="4">
        <v>69.3</v>
      </c>
      <c r="Q3334" s="15">
        <v>15086.66</v>
      </c>
      <c r="R3334" s="15">
        <v>2120.87</v>
      </c>
      <c r="S3334" s="15">
        <v>549.64</v>
      </c>
      <c r="T3334" s="15">
        <v>203698.78</v>
      </c>
      <c r="U3334" s="22">
        <f t="shared" si="260"/>
        <v>196847.09999999998</v>
      </c>
      <c r="V3334" s="23">
        <f t="shared" si="261"/>
        <v>3.3636333020747707E-2</v>
      </c>
      <c r="W3334" s="24">
        <f>Parametros!$B$4*H3334+Parametros!$B$5*K3334*100+Parametros!$B$6*P3334+Parametros!$B$7*(1-L3334)*100</f>
        <v>89.750500000000002</v>
      </c>
      <c r="X3334" s="16">
        <f>INDEX('Tasa Referencia'!$B$2:$B$37,MATCH(B3334,'Tasa Referencia'!$A$2:$A$37,0))</f>
        <v>9.7900000000000001E-2</v>
      </c>
      <c r="Y3334" s="16">
        <f>INDEX('Catalogo Proveedores'!$N$2:$N$101,MATCH(A3334,'Catalogo Proveedores'!$A$2:$A$101,0))</f>
        <v>2.2500000000000003E-2</v>
      </c>
      <c r="Z3334" s="14">
        <v>2.2899999999999999E-3</v>
      </c>
      <c r="AA3334" s="16">
        <f t="shared" si="262"/>
        <v>0.12269000000000001</v>
      </c>
      <c r="AB3334" s="25">
        <f t="shared" si="263"/>
        <v>9.6906188372700708E-3</v>
      </c>
      <c r="AC3334" s="23">
        <f t="shared" si="264"/>
        <v>2.3945714183477636E-2</v>
      </c>
    </row>
    <row r="3335" spans="1:29" x14ac:dyDescent="0.3">
      <c r="A3335" s="4" t="s">
        <v>261</v>
      </c>
      <c r="B3335" s="18">
        <v>45566</v>
      </c>
      <c r="C3335" s="4" t="s">
        <v>281</v>
      </c>
      <c r="D3335" s="4">
        <v>10</v>
      </c>
      <c r="E3335" s="15">
        <v>142259.07</v>
      </c>
      <c r="F3335" s="19">
        <v>1.1679999999999999</v>
      </c>
      <c r="G3335" s="20">
        <v>0</v>
      </c>
      <c r="H3335" s="4">
        <v>95.3</v>
      </c>
      <c r="I3335" s="4">
        <v>4</v>
      </c>
      <c r="J3335" s="4">
        <v>0</v>
      </c>
      <c r="K3335" s="21">
        <v>0.96779999999999999</v>
      </c>
      <c r="L3335" s="21">
        <v>1.7399999999999999E-2</v>
      </c>
      <c r="M3335" s="4">
        <v>0</v>
      </c>
      <c r="N3335" s="4">
        <v>0</v>
      </c>
      <c r="O3335" s="4">
        <v>0</v>
      </c>
      <c r="P3335" s="4">
        <v>73.3</v>
      </c>
      <c r="Q3335" s="15">
        <v>0</v>
      </c>
      <c r="R3335" s="15">
        <v>807.71</v>
      </c>
      <c r="S3335" s="15">
        <v>223.1</v>
      </c>
      <c r="T3335" s="15">
        <v>149215.79</v>
      </c>
      <c r="U3335" s="22">
        <f t="shared" si="260"/>
        <v>142843.68</v>
      </c>
      <c r="V3335" s="23">
        <f t="shared" si="261"/>
        <v>4.2703992653860656E-2</v>
      </c>
      <c r="W3335" s="24">
        <f>Parametros!$B$4*H3335+Parametros!$B$5*K3335*100+Parametros!$B$6*P3335+Parametros!$B$7*(1-L3335)*100</f>
        <v>91.787999999999997</v>
      </c>
      <c r="X3335" s="16">
        <f>INDEX('Tasa Referencia'!$B$2:$B$37,MATCH(B3335,'Tasa Referencia'!$A$2:$A$37,0))</f>
        <v>9.5200000000000007E-2</v>
      </c>
      <c r="Y3335" s="16">
        <f>INDEX('Catalogo Proveedores'!$N$2:$N$101,MATCH(A3335,'Catalogo Proveedores'!$A$2:$A$101,0))</f>
        <v>2.2500000000000003E-2</v>
      </c>
      <c r="Z3335" s="14">
        <v>3.6000000000000002E-4</v>
      </c>
      <c r="AA3335" s="16">
        <f t="shared" si="262"/>
        <v>0.11806000000000001</v>
      </c>
      <c r="AB3335" s="25">
        <f t="shared" si="263"/>
        <v>9.3429622233445198E-3</v>
      </c>
      <c r="AC3335" s="23">
        <f t="shared" si="264"/>
        <v>3.3361030430516136E-2</v>
      </c>
    </row>
    <row r="3336" spans="1:29" x14ac:dyDescent="0.3">
      <c r="A3336" s="4" t="s">
        <v>261</v>
      </c>
      <c r="B3336" s="18">
        <v>45597</v>
      </c>
      <c r="C3336" s="4" t="s">
        <v>281</v>
      </c>
      <c r="D3336" s="4">
        <v>11</v>
      </c>
      <c r="E3336" s="15">
        <v>134341.23000000001</v>
      </c>
      <c r="F3336" s="19">
        <v>1.1679999999999999</v>
      </c>
      <c r="G3336" s="20">
        <v>0</v>
      </c>
      <c r="H3336" s="4">
        <v>92</v>
      </c>
      <c r="I3336" s="4">
        <v>4</v>
      </c>
      <c r="J3336" s="4">
        <v>1</v>
      </c>
      <c r="K3336" s="21">
        <v>0.79869999999999997</v>
      </c>
      <c r="L3336" s="21">
        <v>2.3E-2</v>
      </c>
      <c r="M3336" s="4">
        <v>3</v>
      </c>
      <c r="N3336" s="4">
        <v>1</v>
      </c>
      <c r="O3336" s="4">
        <v>5.6</v>
      </c>
      <c r="P3336" s="4">
        <v>73.900000000000006</v>
      </c>
      <c r="Q3336" s="15">
        <v>3405.39</v>
      </c>
      <c r="R3336" s="15">
        <v>957.62</v>
      </c>
      <c r="S3336" s="15">
        <v>358.76</v>
      </c>
      <c r="T3336" s="15">
        <v>131159.65</v>
      </c>
      <c r="U3336" s="22">
        <f t="shared" si="260"/>
        <v>138345.48000000001</v>
      </c>
      <c r="V3336" s="23">
        <f t="shared" si="261"/>
        <v>-5.4786895207481999E-2</v>
      </c>
      <c r="W3336" s="24">
        <f>Parametros!$B$4*H3336+Parametros!$B$5*K3336*100+Parametros!$B$6*P3336+Parametros!$B$7*(1-L3336)*100</f>
        <v>85.596000000000004</v>
      </c>
      <c r="X3336" s="16">
        <f>INDEX('Tasa Referencia'!$B$2:$B$37,MATCH(B3336,'Tasa Referencia'!$A$2:$A$37,0))</f>
        <v>9.5600000000000004E-2</v>
      </c>
      <c r="Y3336" s="16">
        <f>INDEX('Catalogo Proveedores'!$N$2:$N$101,MATCH(A3336,'Catalogo Proveedores'!$A$2:$A$101,0))</f>
        <v>2.2500000000000003E-2</v>
      </c>
      <c r="Z3336" s="14">
        <v>2.9E-4</v>
      </c>
      <c r="AA3336" s="16">
        <f t="shared" si="262"/>
        <v>0.11839000000000001</v>
      </c>
      <c r="AB3336" s="25">
        <f t="shared" si="263"/>
        <v>9.3677848422022425E-3</v>
      </c>
      <c r="AC3336" s="23">
        <f t="shared" si="264"/>
        <v>-6.4154680049684248E-2</v>
      </c>
    </row>
    <row r="3337" spans="1:29" x14ac:dyDescent="0.3">
      <c r="A3337" s="4" t="s">
        <v>261</v>
      </c>
      <c r="B3337" s="18">
        <v>45627</v>
      </c>
      <c r="C3337" s="4" t="s">
        <v>281</v>
      </c>
      <c r="D3337" s="4">
        <v>12</v>
      </c>
      <c r="E3337" s="15">
        <v>145475.92000000001</v>
      </c>
      <c r="F3337" s="19">
        <v>1.1679999999999999</v>
      </c>
      <c r="G3337" s="20">
        <v>0</v>
      </c>
      <c r="H3337" s="4">
        <v>94.8</v>
      </c>
      <c r="I3337" s="4">
        <v>4</v>
      </c>
      <c r="J3337" s="4">
        <v>0</v>
      </c>
      <c r="K3337" s="21">
        <v>0.97160000000000002</v>
      </c>
      <c r="L3337" s="21">
        <v>1.6199999999999999E-2</v>
      </c>
      <c r="M3337" s="4">
        <v>1</v>
      </c>
      <c r="N3337" s="4">
        <v>0</v>
      </c>
      <c r="O3337" s="4">
        <v>0</v>
      </c>
      <c r="P3337" s="4">
        <v>72.599999999999994</v>
      </c>
      <c r="Q3337" s="15">
        <v>476.85</v>
      </c>
      <c r="R3337" s="15">
        <v>1146.52</v>
      </c>
      <c r="S3337" s="15">
        <v>211.8</v>
      </c>
      <c r="T3337" s="15">
        <v>153976.60999999999</v>
      </c>
      <c r="U3337" s="22">
        <f t="shared" si="260"/>
        <v>146887.49000000002</v>
      </c>
      <c r="V3337" s="23">
        <f t="shared" si="261"/>
        <v>4.6040239488322067E-2</v>
      </c>
      <c r="W3337" s="24">
        <f>Parametros!$B$4*H3337+Parametros!$B$5*K3337*100+Parametros!$B$6*P3337+Parametros!$B$7*(1-L3337)*100</f>
        <v>91.605000000000004</v>
      </c>
      <c r="X3337" s="16">
        <f>INDEX('Tasa Referencia'!$B$2:$B$37,MATCH(B3337,'Tasa Referencia'!$A$2:$A$37,0))</f>
        <v>9.2399999999999996E-2</v>
      </c>
      <c r="Y3337" s="16">
        <f>INDEX('Catalogo Proveedores'!$N$2:$N$101,MATCH(A3337,'Catalogo Proveedores'!$A$2:$A$101,0))</f>
        <v>2.2500000000000003E-2</v>
      </c>
      <c r="Z3337" s="14">
        <v>3.16E-3</v>
      </c>
      <c r="AA3337" s="16">
        <f t="shared" si="262"/>
        <v>0.11806</v>
      </c>
      <c r="AB3337" s="25">
        <f t="shared" si="263"/>
        <v>9.3429622233445198E-3</v>
      </c>
      <c r="AC3337" s="23">
        <f t="shared" si="264"/>
        <v>3.6697277264977547E-2</v>
      </c>
    </row>
    <row r="3338" spans="1:29" x14ac:dyDescent="0.3">
      <c r="A3338" s="4" t="s">
        <v>261</v>
      </c>
      <c r="B3338" s="18">
        <v>45658</v>
      </c>
      <c r="C3338" s="4" t="s">
        <v>282</v>
      </c>
      <c r="D3338" s="4">
        <v>1</v>
      </c>
      <c r="E3338" s="15">
        <v>184140.66</v>
      </c>
      <c r="F3338" s="19">
        <v>1.1679999999999999</v>
      </c>
      <c r="G3338" s="20">
        <v>0</v>
      </c>
      <c r="H3338" s="4">
        <v>97.4</v>
      </c>
      <c r="I3338" s="4">
        <v>4</v>
      </c>
      <c r="J3338" s="4">
        <v>0</v>
      </c>
      <c r="K3338" s="21">
        <v>0.96530000000000005</v>
      </c>
      <c r="L3338" s="21">
        <v>1.29E-2</v>
      </c>
      <c r="M3338" s="4">
        <v>0</v>
      </c>
      <c r="N3338" s="4">
        <v>0</v>
      </c>
      <c r="O3338" s="4">
        <v>0</v>
      </c>
      <c r="P3338" s="4">
        <v>73.599999999999994</v>
      </c>
      <c r="Q3338" s="15">
        <v>0</v>
      </c>
      <c r="R3338" s="15">
        <v>1152.92</v>
      </c>
      <c r="S3338" s="15">
        <v>213.91</v>
      </c>
      <c r="T3338" s="15">
        <v>197561.54</v>
      </c>
      <c r="U3338" s="22">
        <f t="shared" si="260"/>
        <v>185079.67</v>
      </c>
      <c r="V3338" s="23">
        <f t="shared" si="261"/>
        <v>6.3179655311453808E-2</v>
      </c>
      <c r="W3338" s="24">
        <f>Parametros!$B$4*H3338+Parametros!$B$5*K3338*100+Parametros!$B$6*P3338+Parametros!$B$7*(1-L3338)*100</f>
        <v>92.575500000000005</v>
      </c>
      <c r="X3338" s="16">
        <f>INDEX('Tasa Referencia'!$B$2:$B$37,MATCH(B3338,'Tasa Referencia'!$A$2:$A$37,0))</f>
        <v>8.8900000000000007E-2</v>
      </c>
      <c r="Y3338" s="16">
        <f>INDEX('Catalogo Proveedores'!$N$2:$N$101,MATCH(A3338,'Catalogo Proveedores'!$A$2:$A$101,0))</f>
        <v>2.2500000000000003E-2</v>
      </c>
      <c r="Z3338" s="14">
        <v>2.4399999999999999E-3</v>
      </c>
      <c r="AA3338" s="16">
        <f t="shared" si="262"/>
        <v>0.11384000000000001</v>
      </c>
      <c r="AB3338" s="25">
        <f t="shared" si="263"/>
        <v>9.0249401111155425E-3</v>
      </c>
      <c r="AC3338" s="23">
        <f t="shared" si="264"/>
        <v>5.4154715200338266E-2</v>
      </c>
    </row>
    <row r="3339" spans="1:29" x14ac:dyDescent="0.3">
      <c r="A3339" s="4" t="s">
        <v>261</v>
      </c>
      <c r="B3339" s="18">
        <v>45689</v>
      </c>
      <c r="C3339" s="4" t="s">
        <v>282</v>
      </c>
      <c r="D3339" s="4">
        <v>2</v>
      </c>
      <c r="E3339" s="15">
        <v>168005.99</v>
      </c>
      <c r="F3339" s="19">
        <v>1.2030000000000001</v>
      </c>
      <c r="G3339" s="20">
        <v>2.9899999999999999E-2</v>
      </c>
      <c r="H3339" s="4">
        <v>93.1</v>
      </c>
      <c r="I3339" s="4">
        <v>4</v>
      </c>
      <c r="J3339" s="4">
        <v>0</v>
      </c>
      <c r="K3339" s="21">
        <v>0.97529999999999994</v>
      </c>
      <c r="L3339" s="21">
        <v>3.3599999999999998E-2</v>
      </c>
      <c r="M3339" s="4">
        <v>0</v>
      </c>
      <c r="N3339" s="4">
        <v>0</v>
      </c>
      <c r="O3339" s="4">
        <v>0</v>
      </c>
      <c r="P3339" s="4">
        <v>78</v>
      </c>
      <c r="Q3339" s="15">
        <v>0</v>
      </c>
      <c r="R3339" s="15">
        <v>2582.04</v>
      </c>
      <c r="S3339" s="15">
        <v>507.38</v>
      </c>
      <c r="T3339" s="15">
        <v>177520.71</v>
      </c>
      <c r="U3339" s="22">
        <f t="shared" si="260"/>
        <v>170080.65</v>
      </c>
      <c r="V3339" s="23">
        <f t="shared" si="261"/>
        <v>4.1910940982604214E-2</v>
      </c>
      <c r="W3339" s="24">
        <f>Parametros!$B$4*H3339+Parametros!$B$5*K3339*100+Parametros!$B$6*P3339+Parametros!$B$7*(1-L3339)*100</f>
        <v>91.939999999999984</v>
      </c>
      <c r="X3339" s="16">
        <f>INDEX('Tasa Referencia'!$B$2:$B$37,MATCH(B3339,'Tasa Referencia'!$A$2:$A$37,0))</f>
        <v>8.8300000000000003E-2</v>
      </c>
      <c r="Y3339" s="16">
        <f>INDEX('Catalogo Proveedores'!$N$2:$N$101,MATCH(A3339,'Catalogo Proveedores'!$A$2:$A$101,0))</f>
        <v>2.2500000000000003E-2</v>
      </c>
      <c r="Z3339" s="14">
        <v>1.2600000000000001E-3</v>
      </c>
      <c r="AA3339" s="16">
        <f t="shared" si="262"/>
        <v>0.11206000000000001</v>
      </c>
      <c r="AB3339" s="25">
        <f t="shared" si="263"/>
        <v>8.8904667825515649E-3</v>
      </c>
      <c r="AC3339" s="23">
        <f t="shared" si="264"/>
        <v>3.3020474200052649E-2</v>
      </c>
    </row>
    <row r="3340" spans="1:29" x14ac:dyDescent="0.3">
      <c r="A3340" s="4" t="s">
        <v>261</v>
      </c>
      <c r="B3340" s="18">
        <v>45717</v>
      </c>
      <c r="C3340" s="4" t="s">
        <v>282</v>
      </c>
      <c r="D3340" s="4">
        <v>3</v>
      </c>
      <c r="E3340" s="15">
        <v>183893.68</v>
      </c>
      <c r="F3340" s="19">
        <v>1.2030000000000001</v>
      </c>
      <c r="G3340" s="20">
        <v>0</v>
      </c>
      <c r="H3340" s="4">
        <v>96.6</v>
      </c>
      <c r="I3340" s="4">
        <v>4</v>
      </c>
      <c r="J3340" s="4">
        <v>1</v>
      </c>
      <c r="K3340" s="21">
        <v>0.84870000000000001</v>
      </c>
      <c r="L3340" s="21">
        <v>1.1900000000000001E-2</v>
      </c>
      <c r="M3340" s="4">
        <v>3</v>
      </c>
      <c r="N3340" s="4">
        <v>0</v>
      </c>
      <c r="O3340" s="4">
        <v>0</v>
      </c>
      <c r="P3340" s="4">
        <v>66.8</v>
      </c>
      <c r="Q3340" s="15">
        <v>3671.91</v>
      </c>
      <c r="R3340" s="15">
        <v>748.78</v>
      </c>
      <c r="S3340" s="15">
        <v>307.83999999999997</v>
      </c>
      <c r="T3340" s="15">
        <v>185529.96</v>
      </c>
      <c r="U3340" s="22">
        <f t="shared" si="260"/>
        <v>188006.53</v>
      </c>
      <c r="V3340" s="23">
        <f t="shared" si="261"/>
        <v>-1.3348625742171275E-2</v>
      </c>
      <c r="W3340" s="24">
        <f>Parametros!$B$4*H3340+Parametros!$B$5*K3340*100+Parametros!$B$6*P3340+Parametros!$B$7*(1-L3340)*100</f>
        <v>87.452500000000001</v>
      </c>
      <c r="X3340" s="16">
        <f>INDEX('Tasa Referencia'!$B$2:$B$37,MATCH(B3340,'Tasa Referencia'!$A$2:$A$37,0))</f>
        <v>8.6800000000000002E-2</v>
      </c>
      <c r="Y3340" s="16">
        <f>INDEX('Catalogo Proveedores'!$N$2:$N$101,MATCH(A3340,'Catalogo Proveedores'!$A$2:$A$101,0))</f>
        <v>2.2500000000000003E-2</v>
      </c>
      <c r="Z3340" s="14">
        <v>1.74E-3</v>
      </c>
      <c r="AA3340" s="16">
        <f t="shared" si="262"/>
        <v>0.11104000000000001</v>
      </c>
      <c r="AB3340" s="25">
        <f t="shared" si="263"/>
        <v>8.8133200802735789E-3</v>
      </c>
      <c r="AC3340" s="23">
        <f t="shared" si="264"/>
        <v>-2.2161945822444854E-2</v>
      </c>
    </row>
    <row r="3341" spans="1:29" x14ac:dyDescent="0.3">
      <c r="A3341" s="4" t="s">
        <v>261</v>
      </c>
      <c r="B3341" s="18">
        <v>45748</v>
      </c>
      <c r="C3341" s="4" t="s">
        <v>282</v>
      </c>
      <c r="D3341" s="4">
        <v>4</v>
      </c>
      <c r="E3341" s="15">
        <v>192164.75</v>
      </c>
      <c r="F3341" s="19">
        <v>1.2415</v>
      </c>
      <c r="G3341" s="20">
        <v>3.2000000000000001E-2</v>
      </c>
      <c r="H3341" s="4">
        <v>90.5</v>
      </c>
      <c r="I3341" s="4">
        <v>4</v>
      </c>
      <c r="J3341" s="4">
        <v>0</v>
      </c>
      <c r="K3341" s="21">
        <v>0.97729999999999995</v>
      </c>
      <c r="L3341" s="21">
        <v>5.6800000000000003E-2</v>
      </c>
      <c r="M3341" s="4">
        <v>0</v>
      </c>
      <c r="N3341" s="4">
        <v>0</v>
      </c>
      <c r="O3341" s="4">
        <v>0</v>
      </c>
      <c r="P3341" s="4">
        <v>75.8</v>
      </c>
      <c r="Q3341" s="15">
        <v>0</v>
      </c>
      <c r="R3341" s="15">
        <v>3860.18</v>
      </c>
      <c r="S3341" s="15">
        <v>982.65</v>
      </c>
      <c r="T3341" s="15">
        <v>207668.69</v>
      </c>
      <c r="U3341" s="22">
        <f t="shared" si="260"/>
        <v>195042.28</v>
      </c>
      <c r="V3341" s="23">
        <f t="shared" si="261"/>
        <v>6.0800739870800952E-2</v>
      </c>
      <c r="W3341" s="24">
        <f>Parametros!$B$4*H3341+Parametros!$B$5*K3341*100+Parametros!$B$6*P3341+Parametros!$B$7*(1-L3341)*100</f>
        <v>90.301999999999992</v>
      </c>
      <c r="X3341" s="16">
        <f>INDEX('Tasa Referencia'!$B$2:$B$37,MATCH(B3341,'Tasa Referencia'!$A$2:$A$37,0))</f>
        <v>8.4000000000000005E-2</v>
      </c>
      <c r="Y3341" s="16">
        <f>INDEX('Catalogo Proveedores'!$N$2:$N$101,MATCH(A3341,'Catalogo Proveedores'!$A$2:$A$101,0))</f>
        <v>2.2500000000000003E-2</v>
      </c>
      <c r="Z3341" s="14">
        <v>2.5100000000000001E-3</v>
      </c>
      <c r="AA3341" s="16">
        <f t="shared" si="262"/>
        <v>0.10901000000000001</v>
      </c>
      <c r="AB3341" s="25">
        <f t="shared" si="263"/>
        <v>8.6595896410102124E-3</v>
      </c>
      <c r="AC3341" s="23">
        <f t="shared" si="264"/>
        <v>5.2141150229790739E-2</v>
      </c>
    </row>
    <row r="3342" spans="1:29" x14ac:dyDescent="0.3">
      <c r="A3342" s="4" t="s">
        <v>261</v>
      </c>
      <c r="B3342" s="18">
        <v>45778</v>
      </c>
      <c r="C3342" s="4" t="s">
        <v>282</v>
      </c>
      <c r="D3342" s="4">
        <v>5</v>
      </c>
      <c r="E3342" s="15">
        <v>217510.61</v>
      </c>
      <c r="F3342" s="19">
        <v>1.2415</v>
      </c>
      <c r="G3342" s="20">
        <v>0</v>
      </c>
      <c r="H3342" s="4">
        <v>91.5</v>
      </c>
      <c r="I3342" s="4">
        <v>4</v>
      </c>
      <c r="J3342" s="4">
        <v>0</v>
      </c>
      <c r="K3342" s="21">
        <v>1</v>
      </c>
      <c r="L3342" s="21">
        <v>3.9E-2</v>
      </c>
      <c r="M3342" s="4">
        <v>0</v>
      </c>
      <c r="N3342" s="4">
        <v>0</v>
      </c>
      <c r="O3342" s="4">
        <v>0</v>
      </c>
      <c r="P3342" s="4">
        <v>73.5</v>
      </c>
      <c r="Q3342" s="15">
        <v>0</v>
      </c>
      <c r="R3342" s="15">
        <v>5494.86</v>
      </c>
      <c r="S3342" s="15">
        <v>763.6</v>
      </c>
      <c r="T3342" s="15">
        <v>234547.49</v>
      </c>
      <c r="U3342" s="22">
        <f t="shared" si="260"/>
        <v>222241.86999999997</v>
      </c>
      <c r="V3342" s="23">
        <f t="shared" si="261"/>
        <v>5.2465366395521969E-2</v>
      </c>
      <c r="W3342" s="24">
        <f>Parametros!$B$4*H3342+Parametros!$B$5*K3342*100+Parametros!$B$6*P3342+Parametros!$B$7*(1-L3342)*100</f>
        <v>91.139999999999986</v>
      </c>
      <c r="X3342" s="16">
        <f>INDEX('Tasa Referencia'!$B$2:$B$37,MATCH(B3342,'Tasa Referencia'!$A$2:$A$37,0))</f>
        <v>8.1699999999999995E-2</v>
      </c>
      <c r="Y3342" s="16">
        <f>INDEX('Catalogo Proveedores'!$N$2:$N$101,MATCH(A3342,'Catalogo Proveedores'!$A$2:$A$101,0))</f>
        <v>2.2500000000000003E-2</v>
      </c>
      <c r="Z3342" s="14">
        <v>-2.7E-4</v>
      </c>
      <c r="AA3342" s="16">
        <f t="shared" si="262"/>
        <v>0.10392999999999999</v>
      </c>
      <c r="AB3342" s="25">
        <f t="shared" si="263"/>
        <v>8.2737515234645453E-3</v>
      </c>
      <c r="AC3342" s="23">
        <f t="shared" si="264"/>
        <v>4.4191614872057423E-2</v>
      </c>
    </row>
    <row r="3343" spans="1:29" x14ac:dyDescent="0.3">
      <c r="A3343" s="4" t="s">
        <v>261</v>
      </c>
      <c r="B3343" s="18">
        <v>45809</v>
      </c>
      <c r="C3343" s="4" t="s">
        <v>282</v>
      </c>
      <c r="D3343" s="4">
        <v>6</v>
      </c>
      <c r="E3343" s="15">
        <v>204740.56</v>
      </c>
      <c r="F3343" s="19">
        <v>1.2415</v>
      </c>
      <c r="G3343" s="20">
        <v>0</v>
      </c>
      <c r="H3343" s="4">
        <v>94</v>
      </c>
      <c r="I3343" s="4">
        <v>4</v>
      </c>
      <c r="J3343" s="4">
        <v>0</v>
      </c>
      <c r="K3343" s="21">
        <v>0.95079999999999998</v>
      </c>
      <c r="L3343" s="21">
        <v>2.52E-2</v>
      </c>
      <c r="M3343" s="4">
        <v>0</v>
      </c>
      <c r="N3343" s="4">
        <v>0</v>
      </c>
      <c r="O3343" s="4">
        <v>0</v>
      </c>
      <c r="P3343" s="4">
        <v>74.2</v>
      </c>
      <c r="Q3343" s="15">
        <v>0</v>
      </c>
      <c r="R3343" s="15">
        <v>2423.85</v>
      </c>
      <c r="S3343" s="15">
        <v>464.62</v>
      </c>
      <c r="T3343" s="15">
        <v>225552.09</v>
      </c>
      <c r="U3343" s="22">
        <f t="shared" si="260"/>
        <v>206699.79</v>
      </c>
      <c r="V3343" s="23">
        <f t="shared" si="261"/>
        <v>8.3582909828057855E-2</v>
      </c>
      <c r="W3343" s="24">
        <f>Parametros!$B$4*H3343+Parametros!$B$5*K3343*100+Parametros!$B$6*P3343+Parametros!$B$7*(1-L3343)*100</f>
        <v>90.885999999999996</v>
      </c>
      <c r="X3343" s="16">
        <f>INDEX('Tasa Referencia'!$B$2:$B$37,MATCH(B3343,'Tasa Referencia'!$A$2:$A$37,0))</f>
        <v>8.1600000000000006E-2</v>
      </c>
      <c r="Y3343" s="16">
        <f>INDEX('Catalogo Proveedores'!$N$2:$N$101,MATCH(A3343,'Catalogo Proveedores'!$A$2:$A$101,0))</f>
        <v>2.2500000000000003E-2</v>
      </c>
      <c r="Z3343" s="14">
        <v>3.4299999999999999E-3</v>
      </c>
      <c r="AA3343" s="16">
        <f t="shared" si="262"/>
        <v>0.10753000000000001</v>
      </c>
      <c r="AB3343" s="25">
        <f t="shared" si="263"/>
        <v>8.5473476366639822E-3</v>
      </c>
      <c r="AC3343" s="23">
        <f t="shared" si="264"/>
        <v>7.5035562191393873E-2</v>
      </c>
    </row>
    <row r="3344" spans="1:29" x14ac:dyDescent="0.3">
      <c r="A3344" s="4" t="s">
        <v>261</v>
      </c>
      <c r="B3344" s="18">
        <v>45839</v>
      </c>
      <c r="C3344" s="4" t="s">
        <v>282</v>
      </c>
      <c r="D3344" s="4">
        <v>7</v>
      </c>
      <c r="E3344" s="15">
        <v>213157.73</v>
      </c>
      <c r="F3344" s="19">
        <v>1.2415</v>
      </c>
      <c r="G3344" s="20">
        <v>0</v>
      </c>
      <c r="H3344" s="4">
        <v>97.2</v>
      </c>
      <c r="I3344" s="4">
        <v>5</v>
      </c>
      <c r="J3344" s="4">
        <v>0</v>
      </c>
      <c r="K3344" s="21">
        <v>0.99829999999999997</v>
      </c>
      <c r="L3344" s="21">
        <v>1.66E-2</v>
      </c>
      <c r="M3344" s="4">
        <v>0</v>
      </c>
      <c r="N3344" s="4">
        <v>0</v>
      </c>
      <c r="O3344" s="4">
        <v>0</v>
      </c>
      <c r="P3344" s="4">
        <v>68.2</v>
      </c>
      <c r="Q3344" s="15">
        <v>0</v>
      </c>
      <c r="R3344" s="15">
        <v>1633.52</v>
      </c>
      <c r="S3344" s="15">
        <v>318.27</v>
      </c>
      <c r="T3344" s="15">
        <v>233110.84</v>
      </c>
      <c r="U3344" s="22">
        <f t="shared" si="260"/>
        <v>214472.98</v>
      </c>
      <c r="V3344" s="23">
        <f t="shared" si="261"/>
        <v>7.9952781260622566E-2</v>
      </c>
      <c r="W3344" s="24">
        <f>Parametros!$B$4*H3344+Parametros!$B$5*K3344*100+Parametros!$B$6*P3344+Parametros!$B$7*(1-L3344)*100</f>
        <v>92.36</v>
      </c>
      <c r="X3344" s="16">
        <f>INDEX('Tasa Referencia'!$B$2:$B$37,MATCH(B3344,'Tasa Referencia'!$A$2:$A$37,0))</f>
        <v>8.0699999999999994E-2</v>
      </c>
      <c r="Y3344" s="16">
        <f>INDEX('Catalogo Proveedores'!$N$2:$N$101,MATCH(A3344,'Catalogo Proveedores'!$A$2:$A$101,0))</f>
        <v>2.2500000000000003E-2</v>
      </c>
      <c r="Z3344" s="14">
        <v>-7.6999999999999996E-4</v>
      </c>
      <c r="AA3344" s="16">
        <f t="shared" si="262"/>
        <v>0.10242999999999999</v>
      </c>
      <c r="AB3344" s="25">
        <f t="shared" si="263"/>
        <v>8.1595116911319376E-3</v>
      </c>
      <c r="AC3344" s="23">
        <f t="shared" si="264"/>
        <v>7.1793269569490628E-2</v>
      </c>
    </row>
    <row r="3345" spans="1:29" x14ac:dyDescent="0.3">
      <c r="A3345" s="4" t="s">
        <v>261</v>
      </c>
      <c r="B3345" s="18">
        <v>45870</v>
      </c>
      <c r="C3345" s="4" t="s">
        <v>282</v>
      </c>
      <c r="D3345" s="4">
        <v>8</v>
      </c>
      <c r="E3345" s="15">
        <v>183681.24</v>
      </c>
      <c r="F3345" s="19">
        <v>1.2415</v>
      </c>
      <c r="G3345" s="20">
        <v>0</v>
      </c>
      <c r="H3345" s="4">
        <v>91</v>
      </c>
      <c r="I3345" s="4">
        <v>4</v>
      </c>
      <c r="J3345" s="4">
        <v>1</v>
      </c>
      <c r="K3345" s="21">
        <v>0.79390000000000005</v>
      </c>
      <c r="L3345" s="21">
        <v>4.7899999999999998E-2</v>
      </c>
      <c r="M3345" s="4">
        <v>2</v>
      </c>
      <c r="N3345" s="4">
        <v>0</v>
      </c>
      <c r="O3345" s="4">
        <v>0</v>
      </c>
      <c r="P3345" s="4">
        <v>75.7</v>
      </c>
      <c r="Q3345" s="15">
        <v>1761.43</v>
      </c>
      <c r="R3345" s="15">
        <v>3106.38</v>
      </c>
      <c r="S3345" s="15">
        <v>902.88</v>
      </c>
      <c r="T3345" s="15">
        <v>178953.13</v>
      </c>
      <c r="U3345" s="22">
        <f t="shared" si="260"/>
        <v>187646.16999999998</v>
      </c>
      <c r="V3345" s="23">
        <f t="shared" si="261"/>
        <v>-4.8577188898567901E-2</v>
      </c>
      <c r="W3345" s="24">
        <f>Parametros!$B$4*H3345+Parametros!$B$5*K3345*100+Parametros!$B$6*P3345+Parametros!$B$7*(1-L3345)*100</f>
        <v>85.088499999999996</v>
      </c>
      <c r="X3345" s="16">
        <f>INDEX('Tasa Referencia'!$B$2:$B$37,MATCH(B3345,'Tasa Referencia'!$A$2:$A$37,0))</f>
        <v>7.7399999999999997E-2</v>
      </c>
      <c r="Y3345" s="16">
        <f>INDEX('Catalogo Proveedores'!$N$2:$N$101,MATCH(A3345,'Catalogo Proveedores'!$A$2:$A$101,0))</f>
        <v>2.2500000000000003E-2</v>
      </c>
      <c r="Z3345" s="14">
        <v>-4.1200000000000004E-3</v>
      </c>
      <c r="AA3345" s="16">
        <f t="shared" si="262"/>
        <v>9.5780000000000004E-2</v>
      </c>
      <c r="AB3345" s="25">
        <f t="shared" si="263"/>
        <v>7.6513261416240042E-3</v>
      </c>
      <c r="AC3345" s="23">
        <f t="shared" si="264"/>
        <v>-5.6228515040191905E-2</v>
      </c>
    </row>
    <row r="3346" spans="1:29" x14ac:dyDescent="0.3">
      <c r="A3346" s="4" t="s">
        <v>261</v>
      </c>
      <c r="B3346" s="18">
        <v>45901</v>
      </c>
      <c r="C3346" s="4" t="s">
        <v>282</v>
      </c>
      <c r="D3346" s="4">
        <v>9</v>
      </c>
      <c r="E3346" s="15">
        <v>186616.68</v>
      </c>
      <c r="F3346" s="19">
        <v>1.2951999999999999</v>
      </c>
      <c r="G3346" s="20">
        <v>4.3299999999999998E-2</v>
      </c>
      <c r="H3346" s="4">
        <v>90.4</v>
      </c>
      <c r="I3346" s="4">
        <v>4</v>
      </c>
      <c r="J3346" s="4">
        <v>0</v>
      </c>
      <c r="K3346" s="21">
        <v>0.95240000000000002</v>
      </c>
      <c r="L3346" s="21">
        <v>5.2400000000000002E-2</v>
      </c>
      <c r="M3346" s="4">
        <v>0</v>
      </c>
      <c r="N3346" s="4">
        <v>0</v>
      </c>
      <c r="O3346" s="4">
        <v>0</v>
      </c>
      <c r="P3346" s="4">
        <v>74.8</v>
      </c>
      <c r="Q3346" s="15">
        <v>0</v>
      </c>
      <c r="R3346" s="15">
        <v>6441.42</v>
      </c>
      <c r="S3346" s="15">
        <v>880.21</v>
      </c>
      <c r="T3346" s="15">
        <v>194088.78</v>
      </c>
      <c r="U3346" s="22">
        <f t="shared" si="260"/>
        <v>192177.89</v>
      </c>
      <c r="V3346" s="23">
        <f t="shared" si="261"/>
        <v>9.845442894741185E-3</v>
      </c>
      <c r="W3346" s="24">
        <f>Parametros!$B$4*H3346+Parametros!$B$5*K3346*100+Parametros!$B$6*P3346+Parametros!$B$7*(1-L3346)*100</f>
        <v>89.385999999999996</v>
      </c>
      <c r="X3346" s="16">
        <f>INDEX('Tasa Referencia'!$B$2:$B$37,MATCH(B3346,'Tasa Referencia'!$A$2:$A$37,0))</f>
        <v>7.4899999999999994E-2</v>
      </c>
      <c r="Y3346" s="16">
        <f>INDEX('Catalogo Proveedores'!$N$2:$N$101,MATCH(A3346,'Catalogo Proveedores'!$A$2:$A$101,0))</f>
        <v>2.2500000000000003E-2</v>
      </c>
      <c r="Z3346" s="14">
        <v>-7.1599999999999997E-3</v>
      </c>
      <c r="AA3346" s="16">
        <f t="shared" si="262"/>
        <v>9.0240000000000001E-2</v>
      </c>
      <c r="AB3346" s="25">
        <f t="shared" si="263"/>
        <v>7.2258023196749566E-3</v>
      </c>
      <c r="AC3346" s="23">
        <f t="shared" si="264"/>
        <v>2.6196405750662285E-3</v>
      </c>
    </row>
    <row r="3347" spans="1:29" x14ac:dyDescent="0.3">
      <c r="A3347" s="4" t="s">
        <v>261</v>
      </c>
      <c r="B3347" s="18">
        <v>45931</v>
      </c>
      <c r="C3347" s="4" t="s">
        <v>282</v>
      </c>
      <c r="D3347" s="4">
        <v>10</v>
      </c>
      <c r="E3347" s="15">
        <v>171799.78</v>
      </c>
      <c r="F3347" s="19">
        <v>1.2951999999999999</v>
      </c>
      <c r="G3347" s="20">
        <v>0</v>
      </c>
      <c r="H3347" s="4">
        <v>94.9</v>
      </c>
      <c r="I3347" s="4">
        <v>4</v>
      </c>
      <c r="J3347" s="4">
        <v>0</v>
      </c>
      <c r="K3347" s="21">
        <v>0.99860000000000004</v>
      </c>
      <c r="L3347" s="21">
        <v>2.5899999999999999E-2</v>
      </c>
      <c r="M3347" s="4">
        <v>0</v>
      </c>
      <c r="N3347" s="4">
        <v>0</v>
      </c>
      <c r="O3347" s="4">
        <v>0</v>
      </c>
      <c r="P3347" s="4">
        <v>65.3</v>
      </c>
      <c r="Q3347" s="15">
        <v>0</v>
      </c>
      <c r="R3347" s="15">
        <v>2164.63</v>
      </c>
      <c r="S3347" s="15">
        <v>400.18</v>
      </c>
      <c r="T3347" s="15">
        <v>192918.93</v>
      </c>
      <c r="U3347" s="22">
        <f t="shared" si="260"/>
        <v>173564.23</v>
      </c>
      <c r="V3347" s="23">
        <f t="shared" si="261"/>
        <v>0.10032556162321646</v>
      </c>
      <c r="W3347" s="24">
        <f>Parametros!$B$4*H3347+Parametros!$B$5*K3347*100+Parametros!$B$6*P3347+Parametros!$B$7*(1-L3347)*100</f>
        <v>90.844500000000011</v>
      </c>
      <c r="X3347" s="16">
        <f>INDEX('Tasa Referencia'!$B$2:$B$37,MATCH(B3347,'Tasa Referencia'!$A$2:$A$37,0))</f>
        <v>7.4300000000000005E-2</v>
      </c>
      <c r="Y3347" s="16">
        <f>INDEX('Catalogo Proveedores'!$N$2:$N$101,MATCH(A3347,'Catalogo Proveedores'!$A$2:$A$101,0))</f>
        <v>2.2500000000000003E-2</v>
      </c>
      <c r="Z3347" s="14">
        <v>-2.9199999999999999E-3</v>
      </c>
      <c r="AA3347" s="16">
        <f t="shared" si="262"/>
        <v>9.3880000000000005E-2</v>
      </c>
      <c r="AB3347" s="25">
        <f t="shared" si="263"/>
        <v>7.5056110102469376E-3</v>
      </c>
      <c r="AC3347" s="23">
        <f t="shared" si="264"/>
        <v>9.2819950612969521E-2</v>
      </c>
    </row>
    <row r="3348" spans="1:29" x14ac:dyDescent="0.3">
      <c r="A3348" s="4" t="s">
        <v>261</v>
      </c>
      <c r="B3348" s="18">
        <v>45962</v>
      </c>
      <c r="C3348" s="4" t="s">
        <v>282</v>
      </c>
      <c r="D3348" s="4">
        <v>11</v>
      </c>
      <c r="E3348" s="15">
        <v>175039.61</v>
      </c>
      <c r="F3348" s="19">
        <v>1.2951999999999999</v>
      </c>
      <c r="G3348" s="20">
        <v>0</v>
      </c>
      <c r="H3348" s="4">
        <v>94.8</v>
      </c>
      <c r="I3348" s="4">
        <v>5</v>
      </c>
      <c r="J3348" s="4">
        <v>0</v>
      </c>
      <c r="K3348" s="21">
        <v>0.98050000000000004</v>
      </c>
      <c r="L3348" s="21">
        <v>2.87E-2</v>
      </c>
      <c r="M3348" s="4">
        <v>0</v>
      </c>
      <c r="N3348" s="4">
        <v>0</v>
      </c>
      <c r="O3348" s="4">
        <v>0</v>
      </c>
      <c r="P3348" s="4">
        <v>74.3</v>
      </c>
      <c r="Q3348" s="15">
        <v>0</v>
      </c>
      <c r="R3348" s="15">
        <v>3042.92</v>
      </c>
      <c r="S3348" s="15">
        <v>452.11</v>
      </c>
      <c r="T3348" s="15">
        <v>187675.28</v>
      </c>
      <c r="U3348" s="22">
        <f t="shared" si="260"/>
        <v>177630.42</v>
      </c>
      <c r="V3348" s="23">
        <f t="shared" si="261"/>
        <v>5.3522552357454782E-2</v>
      </c>
      <c r="W3348" s="24">
        <f>Parametros!$B$4*H3348+Parametros!$B$5*K3348*100+Parametros!$B$6*P3348+Parametros!$B$7*(1-L3348)*100</f>
        <v>92.024500000000003</v>
      </c>
      <c r="X3348" s="16">
        <f>INDEX('Tasa Referencia'!$B$2:$B$37,MATCH(B3348,'Tasa Referencia'!$A$2:$A$37,0))</f>
        <v>7.2800000000000004E-2</v>
      </c>
      <c r="Y3348" s="16">
        <f>INDEX('Catalogo Proveedores'!$N$2:$N$101,MATCH(A3348,'Catalogo Proveedores'!$A$2:$A$101,0))</f>
        <v>2.2500000000000003E-2</v>
      </c>
      <c r="Z3348" s="14">
        <v>-4.4299999999999999E-3</v>
      </c>
      <c r="AA3348" s="16">
        <f t="shared" si="262"/>
        <v>9.0870000000000006E-2</v>
      </c>
      <c r="AB3348" s="25">
        <f t="shared" si="263"/>
        <v>7.274291968464297E-3</v>
      </c>
      <c r="AC3348" s="23">
        <f t="shared" si="264"/>
        <v>4.6248260388990485E-2</v>
      </c>
    </row>
    <row r="3349" spans="1:29" x14ac:dyDescent="0.3">
      <c r="A3349" s="4" t="s">
        <v>261</v>
      </c>
      <c r="B3349" s="18">
        <v>45992</v>
      </c>
      <c r="C3349" s="4" t="s">
        <v>282</v>
      </c>
      <c r="D3349" s="4">
        <v>12</v>
      </c>
      <c r="E3349" s="15">
        <v>171048.77</v>
      </c>
      <c r="F3349" s="19">
        <v>1.2951999999999999</v>
      </c>
      <c r="G3349" s="20">
        <v>0</v>
      </c>
      <c r="H3349" s="4">
        <v>93.4</v>
      </c>
      <c r="I3349" s="4">
        <v>5</v>
      </c>
      <c r="J3349" s="4">
        <v>0</v>
      </c>
      <c r="K3349" s="21">
        <v>1</v>
      </c>
      <c r="L3349" s="21">
        <v>1.6400000000000001E-2</v>
      </c>
      <c r="M3349" s="4">
        <v>1</v>
      </c>
      <c r="N3349" s="4">
        <v>0</v>
      </c>
      <c r="O3349" s="4">
        <v>0</v>
      </c>
      <c r="P3349" s="4">
        <v>74.900000000000006</v>
      </c>
      <c r="Q3349" s="15">
        <v>1530.13</v>
      </c>
      <c r="R3349" s="15">
        <v>1433.7</v>
      </c>
      <c r="S3349" s="15">
        <v>252.48</v>
      </c>
      <c r="T3349" s="15">
        <v>187909.15</v>
      </c>
      <c r="U3349" s="22">
        <f t="shared" si="260"/>
        <v>173760.12</v>
      </c>
      <c r="V3349" s="23">
        <f t="shared" si="261"/>
        <v>7.5297184836395664E-2</v>
      </c>
      <c r="W3349" s="24">
        <f>Parametros!$B$4*H3349+Parametros!$B$5*K3349*100+Parametros!$B$6*P3349+Parametros!$B$7*(1-L3349)*100</f>
        <v>92.424000000000007</v>
      </c>
      <c r="X3349" s="16">
        <f>INDEX('Tasa Referencia'!$B$2:$B$37,MATCH(B3349,'Tasa Referencia'!$A$2:$A$37,0))</f>
        <v>6.9599999999999995E-2</v>
      </c>
      <c r="Y3349" s="16">
        <f>INDEX('Catalogo Proveedores'!$N$2:$N$101,MATCH(A3349,'Catalogo Proveedores'!$A$2:$A$101,0))</f>
        <v>2.2500000000000003E-2</v>
      </c>
      <c r="Z3349" s="14">
        <v>-2.98E-3</v>
      </c>
      <c r="AA3349" s="16">
        <f t="shared" si="262"/>
        <v>8.9120000000000005E-2</v>
      </c>
      <c r="AB3349" s="25">
        <f t="shared" si="263"/>
        <v>7.139535044913714E-3</v>
      </c>
      <c r="AC3349" s="23">
        <f t="shared" si="264"/>
        <v>6.815764979148195E-2</v>
      </c>
    </row>
    <row r="3350" spans="1:29" x14ac:dyDescent="0.3">
      <c r="A3350" s="4" t="s">
        <v>263</v>
      </c>
      <c r="B3350" s="18">
        <v>44927</v>
      </c>
      <c r="C3350" s="4" t="s">
        <v>279</v>
      </c>
      <c r="D3350" s="4">
        <v>1</v>
      </c>
      <c r="E3350" s="15">
        <v>586165.29</v>
      </c>
      <c r="F3350" s="19">
        <v>1</v>
      </c>
      <c r="G3350" s="20">
        <v>0</v>
      </c>
      <c r="H3350" s="4">
        <v>79.400000000000006</v>
      </c>
      <c r="I3350" s="4">
        <v>4</v>
      </c>
      <c r="J3350" s="4">
        <v>1</v>
      </c>
      <c r="K3350" s="21">
        <v>0.8226</v>
      </c>
      <c r="L3350" s="21">
        <v>0.1057</v>
      </c>
      <c r="M3350" s="4">
        <v>1</v>
      </c>
      <c r="N3350" s="4">
        <v>0</v>
      </c>
      <c r="O3350" s="4">
        <v>0</v>
      </c>
      <c r="P3350" s="4">
        <v>79.7</v>
      </c>
      <c r="Q3350" s="15">
        <v>9984.6299999999992</v>
      </c>
      <c r="R3350" s="15">
        <v>40333.129999999997</v>
      </c>
      <c r="S3350" s="15">
        <v>19756.2</v>
      </c>
      <c r="T3350" s="15">
        <v>635660.80000000005</v>
      </c>
      <c r="U3350" s="22">
        <f t="shared" si="260"/>
        <v>616726.85000000009</v>
      </c>
      <c r="V3350" s="23">
        <f t="shared" si="261"/>
        <v>2.9786247633958162E-2</v>
      </c>
      <c r="W3350" s="24">
        <f>Parametros!$B$4*H3350+Parametros!$B$5*K3350*100+Parametros!$B$6*P3350+Parametros!$B$7*(1-L3350)*100</f>
        <v>81.822500000000005</v>
      </c>
      <c r="X3350" s="16">
        <f>INDEX('Tasa Referencia'!$B$2:$B$37,MATCH(B3350,'Tasa Referencia'!$A$2:$A$37,0))</f>
        <v>0.1125</v>
      </c>
      <c r="Y3350" s="16">
        <f>INDEX('Catalogo Proveedores'!$N$2:$N$101,MATCH(A3350,'Catalogo Proveedores'!$A$2:$A$101,0))</f>
        <v>3.1200000000000002E-2</v>
      </c>
      <c r="Z3350" s="14">
        <v>-4.0499999999999998E-3</v>
      </c>
      <c r="AA3350" s="16">
        <f t="shared" si="262"/>
        <v>0.13965</v>
      </c>
      <c r="AB3350" s="25">
        <f t="shared" si="263"/>
        <v>1.0952982622732144E-2</v>
      </c>
      <c r="AC3350" s="23">
        <f t="shared" si="264"/>
        <v>1.8833265011226018E-2</v>
      </c>
    </row>
    <row r="3351" spans="1:29" x14ac:dyDescent="0.3">
      <c r="A3351" s="4" t="s">
        <v>263</v>
      </c>
      <c r="B3351" s="18">
        <v>44958</v>
      </c>
      <c r="C3351" s="4" t="s">
        <v>279</v>
      </c>
      <c r="D3351" s="4">
        <v>2</v>
      </c>
      <c r="E3351" s="15">
        <v>633172.04</v>
      </c>
      <c r="F3351" s="19">
        <v>1</v>
      </c>
      <c r="G3351" s="20">
        <v>0</v>
      </c>
      <c r="H3351" s="4">
        <v>79.2</v>
      </c>
      <c r="I3351" s="4">
        <v>6</v>
      </c>
      <c r="J3351" s="4">
        <v>1</v>
      </c>
      <c r="K3351" s="21">
        <v>0.84919999999999995</v>
      </c>
      <c r="L3351" s="21">
        <v>9.4500000000000001E-2</v>
      </c>
      <c r="M3351" s="4">
        <v>1</v>
      </c>
      <c r="N3351" s="4">
        <v>0</v>
      </c>
      <c r="O3351" s="4">
        <v>0</v>
      </c>
      <c r="P3351" s="4">
        <v>83.4</v>
      </c>
      <c r="Q3351" s="15">
        <v>959.35</v>
      </c>
      <c r="R3351" s="15">
        <v>27755.43</v>
      </c>
      <c r="S3351" s="15">
        <v>19218.75</v>
      </c>
      <c r="T3351" s="15">
        <v>656821.29</v>
      </c>
      <c r="U3351" s="22">
        <f t="shared" si="260"/>
        <v>642668.07000000007</v>
      </c>
      <c r="V3351" s="23">
        <f t="shared" si="261"/>
        <v>2.1548053048036812E-2</v>
      </c>
      <c r="W3351" s="24">
        <f>Parametros!$B$4*H3351+Parametros!$B$5*K3351*100+Parametros!$B$6*P3351+Parametros!$B$7*(1-L3351)*100</f>
        <v>83.458500000000001</v>
      </c>
      <c r="X3351" s="16">
        <f>INDEX('Tasa Referencia'!$B$2:$B$37,MATCH(B3351,'Tasa Referencia'!$A$2:$A$37,0))</f>
        <v>0.11409999999999999</v>
      </c>
      <c r="Y3351" s="16">
        <f>INDEX('Catalogo Proveedores'!$N$2:$N$101,MATCH(A3351,'Catalogo Proveedores'!$A$2:$A$101,0))</f>
        <v>3.1200000000000002E-2</v>
      </c>
      <c r="Z3351" s="14">
        <v>-2.8999999999999998E-3</v>
      </c>
      <c r="AA3351" s="16">
        <f t="shared" si="262"/>
        <v>0.14239999999999997</v>
      </c>
      <c r="AB3351" s="25">
        <f t="shared" si="263"/>
        <v>1.1156045749491694E-2</v>
      </c>
      <c r="AC3351" s="23">
        <f t="shared" si="264"/>
        <v>1.0392007298545117E-2</v>
      </c>
    </row>
    <row r="3352" spans="1:29" x14ac:dyDescent="0.3">
      <c r="A3352" s="4" t="s">
        <v>263</v>
      </c>
      <c r="B3352" s="18">
        <v>44986</v>
      </c>
      <c r="C3352" s="4" t="s">
        <v>279</v>
      </c>
      <c r="D3352" s="4">
        <v>3</v>
      </c>
      <c r="E3352" s="15">
        <v>652116.27</v>
      </c>
      <c r="F3352" s="19">
        <v>1</v>
      </c>
      <c r="G3352" s="20">
        <v>0</v>
      </c>
      <c r="H3352" s="4">
        <v>77.8</v>
      </c>
      <c r="I3352" s="4">
        <v>4</v>
      </c>
      <c r="J3352" s="4">
        <v>1</v>
      </c>
      <c r="K3352" s="21">
        <v>0.80420000000000003</v>
      </c>
      <c r="L3352" s="21">
        <v>6.9400000000000003E-2</v>
      </c>
      <c r="M3352" s="4">
        <v>1</v>
      </c>
      <c r="N3352" s="4">
        <v>0</v>
      </c>
      <c r="O3352" s="4">
        <v>0</v>
      </c>
      <c r="P3352" s="4">
        <v>87.7</v>
      </c>
      <c r="Q3352" s="15">
        <v>5563.31</v>
      </c>
      <c r="R3352" s="15">
        <v>16720.5</v>
      </c>
      <c r="S3352" s="15">
        <v>14888.4</v>
      </c>
      <c r="T3352" s="15">
        <v>664600.09</v>
      </c>
      <c r="U3352" s="22">
        <f t="shared" si="260"/>
        <v>659511.68000000005</v>
      </c>
      <c r="V3352" s="23">
        <f t="shared" si="261"/>
        <v>7.6563486471991245E-3</v>
      </c>
      <c r="W3352" s="24">
        <f>Parametros!$B$4*H3352+Parametros!$B$5*K3352*100+Parametros!$B$6*P3352+Parametros!$B$7*(1-L3352)*100</f>
        <v>82.855000000000004</v>
      </c>
      <c r="X3352" s="16">
        <f>INDEX('Tasa Referencia'!$B$2:$B$37,MATCH(B3352,'Tasa Referencia'!$A$2:$A$37,0))</f>
        <v>0.114</v>
      </c>
      <c r="Y3352" s="16">
        <f>INDEX('Catalogo Proveedores'!$N$2:$N$101,MATCH(A3352,'Catalogo Proveedores'!$A$2:$A$101,0))</f>
        <v>3.1200000000000002E-2</v>
      </c>
      <c r="Z3352" s="14">
        <v>-6.5100000000000002E-3</v>
      </c>
      <c r="AA3352" s="16">
        <f t="shared" si="262"/>
        <v>0.13869000000000001</v>
      </c>
      <c r="AB3352" s="25">
        <f t="shared" si="263"/>
        <v>1.0881989352516053E-2</v>
      </c>
      <c r="AC3352" s="23">
        <f t="shared" si="264"/>
        <v>-3.2256407053169282E-3</v>
      </c>
    </row>
    <row r="3353" spans="1:29" x14ac:dyDescent="0.3">
      <c r="A3353" s="4" t="s">
        <v>263</v>
      </c>
      <c r="B3353" s="18">
        <v>45017</v>
      </c>
      <c r="C3353" s="4" t="s">
        <v>279</v>
      </c>
      <c r="D3353" s="4">
        <v>4</v>
      </c>
      <c r="E3353" s="15">
        <v>737334.48</v>
      </c>
      <c r="F3353" s="19">
        <v>1</v>
      </c>
      <c r="G3353" s="20">
        <v>0</v>
      </c>
      <c r="H3353" s="4">
        <v>78.400000000000006</v>
      </c>
      <c r="I3353" s="4">
        <v>4</v>
      </c>
      <c r="J3353" s="4">
        <v>1</v>
      </c>
      <c r="K3353" s="21">
        <v>0.87109999999999999</v>
      </c>
      <c r="L3353" s="21">
        <v>0.1176</v>
      </c>
      <c r="M3353" s="4">
        <v>1</v>
      </c>
      <c r="N3353" s="4">
        <v>1</v>
      </c>
      <c r="O3353" s="4">
        <v>2.2000000000000002</v>
      </c>
      <c r="P3353" s="4">
        <v>85.6</v>
      </c>
      <c r="Q3353" s="15">
        <v>16191.25</v>
      </c>
      <c r="R3353" s="15">
        <v>39141.800000000003</v>
      </c>
      <c r="S3353" s="15">
        <v>27497.55</v>
      </c>
      <c r="T3353" s="15">
        <v>777394.53</v>
      </c>
      <c r="U3353" s="22">
        <f t="shared" si="260"/>
        <v>765169.98</v>
      </c>
      <c r="V3353" s="23">
        <f t="shared" si="261"/>
        <v>1.5725027033570774E-2</v>
      </c>
      <c r="W3353" s="24">
        <f>Parametros!$B$4*H3353+Parametros!$B$5*K3353*100+Parametros!$B$6*P3353+Parametros!$B$7*(1-L3353)*100</f>
        <v>83.929000000000002</v>
      </c>
      <c r="X3353" s="16">
        <f>INDEX('Tasa Referencia'!$B$2:$B$37,MATCH(B3353,'Tasa Referencia'!$A$2:$A$37,0))</f>
        <v>0.1119</v>
      </c>
      <c r="Y3353" s="16">
        <f>INDEX('Catalogo Proveedores'!$N$2:$N$101,MATCH(A3353,'Catalogo Proveedores'!$A$2:$A$101,0))</f>
        <v>3.1200000000000002E-2</v>
      </c>
      <c r="Z3353" s="14">
        <v>-5.1999999999999998E-3</v>
      </c>
      <c r="AA3353" s="16">
        <f t="shared" si="262"/>
        <v>0.13789999999999999</v>
      </c>
      <c r="AB3353" s="25">
        <f t="shared" si="263"/>
        <v>1.082352664362185E-2</v>
      </c>
      <c r="AC3353" s="23">
        <f t="shared" si="264"/>
        <v>4.9015003899489235E-3</v>
      </c>
    </row>
    <row r="3354" spans="1:29" x14ac:dyDescent="0.3">
      <c r="A3354" s="4" t="s">
        <v>263</v>
      </c>
      <c r="B3354" s="18">
        <v>45047</v>
      </c>
      <c r="C3354" s="4" t="s">
        <v>279</v>
      </c>
      <c r="D3354" s="4">
        <v>5</v>
      </c>
      <c r="E3354" s="15">
        <v>758389.23</v>
      </c>
      <c r="F3354" s="19">
        <v>1</v>
      </c>
      <c r="G3354" s="20">
        <v>0</v>
      </c>
      <c r="H3354" s="4">
        <v>80.8</v>
      </c>
      <c r="I3354" s="4">
        <v>4</v>
      </c>
      <c r="J3354" s="4">
        <v>1</v>
      </c>
      <c r="K3354" s="21">
        <v>0.87019999999999997</v>
      </c>
      <c r="L3354" s="21">
        <v>6.4399999999999999E-2</v>
      </c>
      <c r="M3354" s="4">
        <v>0</v>
      </c>
      <c r="N3354" s="4">
        <v>1</v>
      </c>
      <c r="O3354" s="4">
        <v>20.2</v>
      </c>
      <c r="P3354" s="4">
        <v>85.3</v>
      </c>
      <c r="Q3354" s="15">
        <v>59433.51</v>
      </c>
      <c r="R3354" s="15">
        <v>20105.77</v>
      </c>
      <c r="S3354" s="15">
        <v>16177.93</v>
      </c>
      <c r="T3354" s="15">
        <v>807647.59</v>
      </c>
      <c r="U3354" s="22">
        <f t="shared" si="260"/>
        <v>821750.58</v>
      </c>
      <c r="V3354" s="23">
        <f t="shared" si="261"/>
        <v>-1.7461811530942589E-2</v>
      </c>
      <c r="W3354" s="24">
        <f>Parametros!$B$4*H3354+Parametros!$B$5*K3354*100+Parametros!$B$6*P3354+Parametros!$B$7*(1-L3354)*100</f>
        <v>85.47999999999999</v>
      </c>
      <c r="X3354" s="16">
        <f>INDEX('Tasa Referencia'!$B$2:$B$37,MATCH(B3354,'Tasa Referencia'!$A$2:$A$37,0))</f>
        <v>0.11210000000000001</v>
      </c>
      <c r="Y3354" s="16">
        <f>INDEX('Catalogo Proveedores'!$N$2:$N$101,MATCH(A3354,'Catalogo Proveedores'!$A$2:$A$101,0))</f>
        <v>3.1200000000000002E-2</v>
      </c>
      <c r="Z3354" s="14">
        <v>-1.4499999999999999E-3</v>
      </c>
      <c r="AA3354" s="16">
        <f t="shared" si="262"/>
        <v>0.14185</v>
      </c>
      <c r="AB3354" s="25">
        <f t="shared" si="263"/>
        <v>1.1115468997295208E-2</v>
      </c>
      <c r="AC3354" s="23">
        <f t="shared" si="264"/>
        <v>-2.8577280528237797E-2</v>
      </c>
    </row>
    <row r="3355" spans="1:29" x14ac:dyDescent="0.3">
      <c r="A3355" s="4" t="s">
        <v>263</v>
      </c>
      <c r="B3355" s="18">
        <v>45078</v>
      </c>
      <c r="C3355" s="4" t="s">
        <v>279</v>
      </c>
      <c r="D3355" s="4">
        <v>6</v>
      </c>
      <c r="E3355" s="15">
        <v>740294.66</v>
      </c>
      <c r="F3355" s="19">
        <v>1</v>
      </c>
      <c r="G3355" s="20">
        <v>0</v>
      </c>
      <c r="H3355" s="4">
        <v>79.2</v>
      </c>
      <c r="I3355" s="4">
        <v>4</v>
      </c>
      <c r="J3355" s="4">
        <v>1</v>
      </c>
      <c r="K3355" s="21">
        <v>0.84440000000000004</v>
      </c>
      <c r="L3355" s="21">
        <v>7.1199999999999999E-2</v>
      </c>
      <c r="M3355" s="4">
        <v>0</v>
      </c>
      <c r="N3355" s="4">
        <v>1</v>
      </c>
      <c r="O3355" s="4">
        <v>5.4</v>
      </c>
      <c r="P3355" s="4">
        <v>83.4</v>
      </c>
      <c r="Q3355" s="15">
        <v>15697.43</v>
      </c>
      <c r="R3355" s="15">
        <v>23640.19</v>
      </c>
      <c r="S3355" s="15">
        <v>17298.36</v>
      </c>
      <c r="T3355" s="15">
        <v>761206.58</v>
      </c>
      <c r="U3355" s="22">
        <f t="shared" si="260"/>
        <v>762333.92</v>
      </c>
      <c r="V3355" s="23">
        <f t="shared" si="261"/>
        <v>-1.4809908763532809E-3</v>
      </c>
      <c r="W3355" s="24">
        <f>Parametros!$B$4*H3355+Parametros!$B$5*K3355*100+Parametros!$B$6*P3355+Parametros!$B$7*(1-L3355)*100</f>
        <v>83.664000000000001</v>
      </c>
      <c r="X3355" s="16">
        <f>INDEX('Tasa Referencia'!$B$2:$B$37,MATCH(B3355,'Tasa Referencia'!$A$2:$A$37,0))</f>
        <v>0.1119</v>
      </c>
      <c r="Y3355" s="16">
        <f>INDEX('Catalogo Proveedores'!$N$2:$N$101,MATCH(A3355,'Catalogo Proveedores'!$A$2:$A$101,0))</f>
        <v>3.1200000000000002E-2</v>
      </c>
      <c r="Z3355" s="14">
        <v>-2.2100000000000002E-3</v>
      </c>
      <c r="AA3355" s="16">
        <f t="shared" si="262"/>
        <v>0.14089000000000002</v>
      </c>
      <c r="AB3355" s="25">
        <f t="shared" si="263"/>
        <v>1.1044601173940682E-2</v>
      </c>
      <c r="AC3355" s="23">
        <f t="shared" si="264"/>
        <v>-1.2525592050293964E-2</v>
      </c>
    </row>
    <row r="3356" spans="1:29" x14ac:dyDescent="0.3">
      <c r="A3356" s="4" t="s">
        <v>263</v>
      </c>
      <c r="B3356" s="18">
        <v>45108</v>
      </c>
      <c r="C3356" s="4" t="s">
        <v>279</v>
      </c>
      <c r="D3356" s="4">
        <v>7</v>
      </c>
      <c r="E3356" s="15">
        <v>706970.71</v>
      </c>
      <c r="F3356" s="19">
        <v>1</v>
      </c>
      <c r="G3356" s="20">
        <v>0</v>
      </c>
      <c r="H3356" s="4">
        <v>77.599999999999994</v>
      </c>
      <c r="I3356" s="4">
        <v>6</v>
      </c>
      <c r="J3356" s="4">
        <v>1</v>
      </c>
      <c r="K3356" s="21">
        <v>0.82110000000000005</v>
      </c>
      <c r="L3356" s="21">
        <v>7.6799999999999993E-2</v>
      </c>
      <c r="M3356" s="4">
        <v>0</v>
      </c>
      <c r="N3356" s="4">
        <v>0</v>
      </c>
      <c r="O3356" s="4">
        <v>0</v>
      </c>
      <c r="P3356" s="4">
        <v>81.900000000000006</v>
      </c>
      <c r="Q3356" s="15">
        <v>0</v>
      </c>
      <c r="R3356" s="15">
        <v>31598.25</v>
      </c>
      <c r="S3356" s="15">
        <v>17709.78</v>
      </c>
      <c r="T3356" s="15">
        <v>731174.68</v>
      </c>
      <c r="U3356" s="22">
        <f t="shared" si="260"/>
        <v>720859.17999999993</v>
      </c>
      <c r="V3356" s="23">
        <f t="shared" si="261"/>
        <v>1.4108119827125462E-2</v>
      </c>
      <c r="W3356" s="24">
        <f>Parametros!$B$4*H3356+Parametros!$B$5*K3356*100+Parametros!$B$6*P3356+Parametros!$B$7*(1-L3356)*100</f>
        <v>82.021000000000001</v>
      </c>
      <c r="X3356" s="16">
        <f>INDEX('Tasa Referencia'!$B$2:$B$37,MATCH(B3356,'Tasa Referencia'!$A$2:$A$37,0))</f>
        <v>0.1132</v>
      </c>
      <c r="Y3356" s="16">
        <f>INDEX('Catalogo Proveedores'!$N$2:$N$101,MATCH(A3356,'Catalogo Proveedores'!$A$2:$A$101,0))</f>
        <v>3.1200000000000002E-2</v>
      </c>
      <c r="Z3356" s="14">
        <v>-5.1999999999999995E-4</v>
      </c>
      <c r="AA3356" s="16">
        <f t="shared" si="262"/>
        <v>0.14388000000000001</v>
      </c>
      <c r="AB3356" s="25">
        <f t="shared" si="263"/>
        <v>1.1265145239268914E-2</v>
      </c>
      <c r="AC3356" s="23">
        <f t="shared" si="264"/>
        <v>2.842974587856548E-3</v>
      </c>
    </row>
    <row r="3357" spans="1:29" x14ac:dyDescent="0.3">
      <c r="A3357" s="4" t="s">
        <v>263</v>
      </c>
      <c r="B3357" s="18">
        <v>45139</v>
      </c>
      <c r="C3357" s="4" t="s">
        <v>279</v>
      </c>
      <c r="D3357" s="4">
        <v>8</v>
      </c>
      <c r="E3357" s="15">
        <v>739693.92</v>
      </c>
      <c r="F3357" s="19">
        <v>1</v>
      </c>
      <c r="G3357" s="20">
        <v>0</v>
      </c>
      <c r="H3357" s="4">
        <v>74.900000000000006</v>
      </c>
      <c r="I3357" s="4">
        <v>5</v>
      </c>
      <c r="J3357" s="4">
        <v>1</v>
      </c>
      <c r="K3357" s="21">
        <v>0.8649</v>
      </c>
      <c r="L3357" s="21">
        <v>0.1449</v>
      </c>
      <c r="M3357" s="4">
        <v>1</v>
      </c>
      <c r="N3357" s="4">
        <v>0</v>
      </c>
      <c r="O3357" s="4">
        <v>0</v>
      </c>
      <c r="P3357" s="4">
        <v>76.599999999999994</v>
      </c>
      <c r="Q3357" s="15">
        <v>2400.33</v>
      </c>
      <c r="R3357" s="15">
        <v>64737.45</v>
      </c>
      <c r="S3357" s="15">
        <v>33644</v>
      </c>
      <c r="T3357" s="15">
        <v>784368.01</v>
      </c>
      <c r="U3357" s="22">
        <f t="shared" si="260"/>
        <v>773187.7</v>
      </c>
      <c r="V3357" s="23">
        <f t="shared" si="261"/>
        <v>1.4253908697780848E-2</v>
      </c>
      <c r="W3357" s="24">
        <f>Parametros!$B$4*H3357+Parametros!$B$5*K3357*100+Parametros!$B$6*P3357+Parametros!$B$7*(1-L3357)*100</f>
        <v>80.308499999999995</v>
      </c>
      <c r="X3357" s="16">
        <f>INDEX('Tasa Referencia'!$B$2:$B$37,MATCH(B3357,'Tasa Referencia'!$A$2:$A$37,0))</f>
        <v>0.1124</v>
      </c>
      <c r="Y3357" s="16">
        <f>INDEX('Catalogo Proveedores'!$N$2:$N$101,MATCH(A3357,'Catalogo Proveedores'!$A$2:$A$101,0))</f>
        <v>3.1200000000000002E-2</v>
      </c>
      <c r="Z3357" s="14">
        <v>-2.4499999999999999E-3</v>
      </c>
      <c r="AA3357" s="16">
        <f t="shared" si="262"/>
        <v>0.14115</v>
      </c>
      <c r="AB3357" s="25">
        <f t="shared" si="263"/>
        <v>1.1063799938589414E-2</v>
      </c>
      <c r="AC3357" s="23">
        <f t="shared" si="264"/>
        <v>3.1901087591914342E-3</v>
      </c>
    </row>
    <row r="3358" spans="1:29" x14ac:dyDescent="0.3">
      <c r="A3358" s="4" t="s">
        <v>263</v>
      </c>
      <c r="B3358" s="18">
        <v>45170</v>
      </c>
      <c r="C3358" s="4" t="s">
        <v>279</v>
      </c>
      <c r="D3358" s="4">
        <v>9</v>
      </c>
      <c r="E3358" s="15">
        <v>721328.08</v>
      </c>
      <c r="F3358" s="19">
        <v>1</v>
      </c>
      <c r="G3358" s="20">
        <v>0</v>
      </c>
      <c r="H3358" s="4">
        <v>76</v>
      </c>
      <c r="I3358" s="4">
        <v>4</v>
      </c>
      <c r="J3358" s="4">
        <v>1</v>
      </c>
      <c r="K3358" s="21">
        <v>0.7954</v>
      </c>
      <c r="L3358" s="21">
        <v>5.1700000000000003E-2</v>
      </c>
      <c r="M3358" s="4">
        <v>4</v>
      </c>
      <c r="N3358" s="4">
        <v>1</v>
      </c>
      <c r="O3358" s="4">
        <v>27.4</v>
      </c>
      <c r="P3358" s="4">
        <v>78.8</v>
      </c>
      <c r="Q3358" s="15">
        <v>88112.960000000006</v>
      </c>
      <c r="R3358" s="15">
        <v>13290.47</v>
      </c>
      <c r="S3358" s="15">
        <v>12630.35</v>
      </c>
      <c r="T3358" s="15">
        <v>729093.02</v>
      </c>
      <c r="U3358" s="22">
        <f t="shared" si="260"/>
        <v>810101.15999999992</v>
      </c>
      <c r="V3358" s="23">
        <f t="shared" si="261"/>
        <v>-0.11110809975934195</v>
      </c>
      <c r="W3358" s="24">
        <f>Parametros!$B$4*H3358+Parametros!$B$5*K3358*100+Parametros!$B$6*P3358+Parametros!$B$7*(1-L3358)*100</f>
        <v>80.4465</v>
      </c>
      <c r="X3358" s="16">
        <f>INDEX('Tasa Referencia'!$B$2:$B$37,MATCH(B3358,'Tasa Referencia'!$A$2:$A$37,0))</f>
        <v>0.1134</v>
      </c>
      <c r="Y3358" s="16">
        <f>INDEX('Catalogo Proveedores'!$N$2:$N$101,MATCH(A3358,'Catalogo Proveedores'!$A$2:$A$101,0))</f>
        <v>3.1200000000000002E-2</v>
      </c>
      <c r="Z3358" s="14">
        <v>-3.6900000000000001E-3</v>
      </c>
      <c r="AA3358" s="16">
        <f t="shared" si="262"/>
        <v>0.14091000000000001</v>
      </c>
      <c r="AB3358" s="25">
        <f t="shared" si="263"/>
        <v>1.1046078144372862E-2</v>
      </c>
      <c r="AC3358" s="23">
        <f t="shared" si="264"/>
        <v>-0.12215417790371481</v>
      </c>
    </row>
    <row r="3359" spans="1:29" x14ac:dyDescent="0.3">
      <c r="A3359" s="4" t="s">
        <v>263</v>
      </c>
      <c r="B3359" s="18">
        <v>45200</v>
      </c>
      <c r="C3359" s="4" t="s">
        <v>279</v>
      </c>
      <c r="D3359" s="4">
        <v>10</v>
      </c>
      <c r="E3359" s="15">
        <v>683031.68</v>
      </c>
      <c r="F3359" s="19">
        <v>1</v>
      </c>
      <c r="G3359" s="20">
        <v>0</v>
      </c>
      <c r="H3359" s="4">
        <v>75.900000000000006</v>
      </c>
      <c r="I3359" s="4">
        <v>4</v>
      </c>
      <c r="J3359" s="4">
        <v>1</v>
      </c>
      <c r="K3359" s="21">
        <v>0.80879999999999996</v>
      </c>
      <c r="L3359" s="21">
        <v>8.8900000000000007E-2</v>
      </c>
      <c r="M3359" s="4">
        <v>3</v>
      </c>
      <c r="N3359" s="4">
        <v>1</v>
      </c>
      <c r="O3359" s="4">
        <v>3.6</v>
      </c>
      <c r="P3359" s="4">
        <v>78</v>
      </c>
      <c r="Q3359" s="15">
        <v>60214.33</v>
      </c>
      <c r="R3359" s="15">
        <v>36797.980000000003</v>
      </c>
      <c r="S3359" s="15">
        <v>19572.939999999999</v>
      </c>
      <c r="T3359" s="15">
        <v>689563.6</v>
      </c>
      <c r="U3359" s="22">
        <f t="shared" si="260"/>
        <v>760471.05</v>
      </c>
      <c r="V3359" s="23">
        <f t="shared" si="261"/>
        <v>-0.10282945619519371</v>
      </c>
      <c r="W3359" s="24">
        <f>Parametros!$B$4*H3359+Parametros!$B$5*K3359*100+Parametros!$B$6*P3359+Parametros!$B$7*(1-L3359)*100</f>
        <v>80.095500000000001</v>
      </c>
      <c r="X3359" s="16">
        <f>INDEX('Tasa Referencia'!$B$2:$B$37,MATCH(B3359,'Tasa Referencia'!$A$2:$A$37,0))</f>
        <v>0.1103</v>
      </c>
      <c r="Y3359" s="16">
        <f>INDEX('Catalogo Proveedores'!$N$2:$N$101,MATCH(A3359,'Catalogo Proveedores'!$A$2:$A$101,0))</f>
        <v>3.1200000000000002E-2</v>
      </c>
      <c r="Z3359" s="14">
        <v>-2.6700000000000001E-3</v>
      </c>
      <c r="AA3359" s="16">
        <f t="shared" si="262"/>
        <v>0.13882999999999998</v>
      </c>
      <c r="AB3359" s="25">
        <f t="shared" si="263"/>
        <v>1.0892345954115479E-2</v>
      </c>
      <c r="AC3359" s="23">
        <f t="shared" si="264"/>
        <v>-0.11372180214930919</v>
      </c>
    </row>
    <row r="3360" spans="1:29" x14ac:dyDescent="0.3">
      <c r="A3360" s="4" t="s">
        <v>263</v>
      </c>
      <c r="B3360" s="18">
        <v>45231</v>
      </c>
      <c r="C3360" s="4" t="s">
        <v>279</v>
      </c>
      <c r="D3360" s="4">
        <v>11</v>
      </c>
      <c r="E3360" s="15">
        <v>662577.34</v>
      </c>
      <c r="F3360" s="19">
        <v>1</v>
      </c>
      <c r="G3360" s="20">
        <v>0</v>
      </c>
      <c r="H3360" s="4">
        <v>77.5</v>
      </c>
      <c r="I3360" s="4">
        <v>6</v>
      </c>
      <c r="J3360" s="4">
        <v>1</v>
      </c>
      <c r="K3360" s="21">
        <v>0.82389999999999997</v>
      </c>
      <c r="L3360" s="21">
        <v>6.3899999999999998E-2</v>
      </c>
      <c r="M3360" s="4">
        <v>1</v>
      </c>
      <c r="N3360" s="4">
        <v>0</v>
      </c>
      <c r="O3360" s="4">
        <v>0</v>
      </c>
      <c r="P3360" s="4">
        <v>81.099999999999994</v>
      </c>
      <c r="Q3360" s="15">
        <v>2912.16</v>
      </c>
      <c r="R3360" s="15">
        <v>26485.54</v>
      </c>
      <c r="S3360" s="15">
        <v>14018.62</v>
      </c>
      <c r="T3360" s="15">
        <v>699064.34</v>
      </c>
      <c r="U3360" s="22">
        <f t="shared" si="260"/>
        <v>677956.42</v>
      </c>
      <c r="V3360" s="23">
        <f t="shared" si="261"/>
        <v>3.0194531164327344E-2</v>
      </c>
      <c r="W3360" s="24">
        <f>Parametros!$B$4*H3360+Parametros!$B$5*K3360*100+Parametros!$B$6*P3360+Parametros!$B$7*(1-L3360)*100</f>
        <v>82.103499999999997</v>
      </c>
      <c r="X3360" s="16">
        <f>INDEX('Tasa Referencia'!$B$2:$B$37,MATCH(B3360,'Tasa Referencia'!$A$2:$A$37,0))</f>
        <v>0.1144</v>
      </c>
      <c r="Y3360" s="16">
        <f>INDEX('Catalogo Proveedores'!$N$2:$N$101,MATCH(A3360,'Catalogo Proveedores'!$A$2:$A$101,0))</f>
        <v>3.1200000000000002E-2</v>
      </c>
      <c r="Z3360" s="14">
        <v>-7.3999999999999999E-4</v>
      </c>
      <c r="AA3360" s="16">
        <f t="shared" si="262"/>
        <v>0.14486000000000002</v>
      </c>
      <c r="AB3360" s="25">
        <f t="shared" si="263"/>
        <v>1.1337315608552556E-2</v>
      </c>
      <c r="AC3360" s="23">
        <f t="shared" si="264"/>
        <v>1.8857215555774787E-2</v>
      </c>
    </row>
    <row r="3361" spans="1:29" x14ac:dyDescent="0.3">
      <c r="A3361" s="4" t="s">
        <v>263</v>
      </c>
      <c r="B3361" s="18">
        <v>45261</v>
      </c>
      <c r="C3361" s="4" t="s">
        <v>279</v>
      </c>
      <c r="D3361" s="4">
        <v>12</v>
      </c>
      <c r="E3361" s="15">
        <v>658906.28</v>
      </c>
      <c r="F3361" s="19">
        <v>1.0633999999999999</v>
      </c>
      <c r="G3361" s="20">
        <v>6.3399999999999998E-2</v>
      </c>
      <c r="H3361" s="4">
        <v>75.599999999999994</v>
      </c>
      <c r="I3361" s="4">
        <v>5</v>
      </c>
      <c r="J3361" s="4">
        <v>1</v>
      </c>
      <c r="K3361" s="21">
        <v>0.86880000000000002</v>
      </c>
      <c r="L3361" s="21">
        <v>5.3499999999999999E-2</v>
      </c>
      <c r="M3361" s="4">
        <v>2</v>
      </c>
      <c r="N3361" s="4">
        <v>0</v>
      </c>
      <c r="O3361" s="4">
        <v>0</v>
      </c>
      <c r="P3361" s="4">
        <v>85.7</v>
      </c>
      <c r="Q3361" s="15">
        <v>4084.3</v>
      </c>
      <c r="R3361" s="15">
        <v>21363.200000000001</v>
      </c>
      <c r="S3361" s="15">
        <v>11889.75</v>
      </c>
      <c r="T3361" s="15">
        <v>698004.75</v>
      </c>
      <c r="U3361" s="22">
        <f t="shared" si="260"/>
        <v>672464.03</v>
      </c>
      <c r="V3361" s="23">
        <f t="shared" si="261"/>
        <v>3.6591040390484407E-2</v>
      </c>
      <c r="W3361" s="24">
        <f>Parametros!$B$4*H3361+Parametros!$B$5*K3361*100+Parametros!$B$6*P3361+Parametros!$B$7*(1-L3361)*100</f>
        <v>83.861500000000007</v>
      </c>
      <c r="X3361" s="16">
        <f>INDEX('Tasa Referencia'!$B$2:$B$37,MATCH(B3361,'Tasa Referencia'!$A$2:$A$37,0))</f>
        <v>0.1124</v>
      </c>
      <c r="Y3361" s="16">
        <f>INDEX('Catalogo Proveedores'!$N$2:$N$101,MATCH(A3361,'Catalogo Proveedores'!$A$2:$A$101,0))</f>
        <v>3.1200000000000002E-2</v>
      </c>
      <c r="Z3361" s="14">
        <v>-1.6000000000000001E-4</v>
      </c>
      <c r="AA3361" s="16">
        <f t="shared" si="262"/>
        <v>0.14344000000000001</v>
      </c>
      <c r="AB3361" s="25">
        <f t="shared" si="263"/>
        <v>1.1232723778299203E-2</v>
      </c>
      <c r="AC3361" s="23">
        <f t="shared" si="264"/>
        <v>2.5358316612185204E-2</v>
      </c>
    </row>
    <row r="3362" spans="1:29" x14ac:dyDescent="0.3">
      <c r="A3362" s="4" t="s">
        <v>263</v>
      </c>
      <c r="B3362" s="18">
        <v>45292</v>
      </c>
      <c r="C3362" s="4" t="s">
        <v>281</v>
      </c>
      <c r="D3362" s="4">
        <v>1</v>
      </c>
      <c r="E3362" s="15">
        <v>672146.92</v>
      </c>
      <c r="F3362" s="19">
        <v>1.1001000000000001</v>
      </c>
      <c r="G3362" s="20">
        <v>3.4500000000000003E-2</v>
      </c>
      <c r="H3362" s="4">
        <v>72.099999999999994</v>
      </c>
      <c r="I3362" s="4">
        <v>5</v>
      </c>
      <c r="J3362" s="4">
        <v>1</v>
      </c>
      <c r="K3362" s="21">
        <v>0.81189999999999996</v>
      </c>
      <c r="L3362" s="21">
        <v>6.8400000000000002E-2</v>
      </c>
      <c r="M3362" s="4">
        <v>2</v>
      </c>
      <c r="N3362" s="4">
        <v>0</v>
      </c>
      <c r="O3362" s="4">
        <v>0</v>
      </c>
      <c r="P3362" s="4">
        <v>72.599999999999994</v>
      </c>
      <c r="Q3362" s="15">
        <v>7341.2</v>
      </c>
      <c r="R3362" s="15">
        <v>13858.71</v>
      </c>
      <c r="S3362" s="15">
        <v>15141.4</v>
      </c>
      <c r="T3362" s="15">
        <v>692383.34</v>
      </c>
      <c r="U3362" s="22">
        <f t="shared" si="260"/>
        <v>678205.42999999993</v>
      </c>
      <c r="V3362" s="23">
        <f t="shared" si="261"/>
        <v>2.0476965838028445E-2</v>
      </c>
      <c r="W3362" s="24">
        <f>Parametros!$B$4*H3362+Parametros!$B$5*K3362*100+Parametros!$B$6*P3362+Parametros!$B$7*(1-L3362)*100</f>
        <v>78.085999999999999</v>
      </c>
      <c r="X3362" s="16">
        <f>INDEX('Tasa Referencia'!$B$2:$B$37,MATCH(B3362,'Tasa Referencia'!$A$2:$A$37,0))</f>
        <v>0.1133</v>
      </c>
      <c r="Y3362" s="16">
        <f>INDEX('Catalogo Proveedores'!$N$2:$N$101,MATCH(A3362,'Catalogo Proveedores'!$A$2:$A$101,0))</f>
        <v>3.1200000000000002E-2</v>
      </c>
      <c r="Z3362" s="14">
        <v>4.2999999999999999E-4</v>
      </c>
      <c r="AA3362" s="16">
        <f t="shared" si="262"/>
        <v>0.14493</v>
      </c>
      <c r="AB3362" s="25">
        <f t="shared" si="263"/>
        <v>1.1342468467727684E-2</v>
      </c>
      <c r="AC3362" s="23">
        <f t="shared" si="264"/>
        <v>9.1344973703007606E-3</v>
      </c>
    </row>
    <row r="3363" spans="1:29" x14ac:dyDescent="0.3">
      <c r="A3363" s="4" t="s">
        <v>263</v>
      </c>
      <c r="B3363" s="18">
        <v>45323</v>
      </c>
      <c r="C3363" s="4" t="s">
        <v>281</v>
      </c>
      <c r="D3363" s="4">
        <v>2</v>
      </c>
      <c r="E3363" s="15">
        <v>713156.43</v>
      </c>
      <c r="F3363" s="19">
        <v>1.1001000000000001</v>
      </c>
      <c r="G3363" s="20">
        <v>0</v>
      </c>
      <c r="H3363" s="4">
        <v>75.2</v>
      </c>
      <c r="I3363" s="4">
        <v>5</v>
      </c>
      <c r="J3363" s="4">
        <v>1</v>
      </c>
      <c r="K3363" s="21">
        <v>0.85499999999999998</v>
      </c>
      <c r="L3363" s="21">
        <v>9.5000000000000001E-2</v>
      </c>
      <c r="M3363" s="4">
        <v>2</v>
      </c>
      <c r="N3363" s="4">
        <v>1</v>
      </c>
      <c r="O3363" s="4">
        <v>6</v>
      </c>
      <c r="P3363" s="4">
        <v>82.5</v>
      </c>
      <c r="Q3363" s="15">
        <v>28122.11</v>
      </c>
      <c r="R3363" s="15">
        <v>21094.94</v>
      </c>
      <c r="S3363" s="15">
        <v>21756.42</v>
      </c>
      <c r="T3363" s="15">
        <v>752326.01</v>
      </c>
      <c r="U3363" s="22">
        <f t="shared" si="260"/>
        <v>740617.05999999994</v>
      </c>
      <c r="V3363" s="23">
        <f t="shared" si="261"/>
        <v>1.5563665012725094E-2</v>
      </c>
      <c r="W3363" s="24">
        <f>Parametros!$B$4*H3363+Parametros!$B$5*K3363*100+Parametros!$B$6*P3363+Parametros!$B$7*(1-L3363)*100</f>
        <v>82.045000000000002</v>
      </c>
      <c r="X3363" s="16">
        <f>INDEX('Tasa Referencia'!$B$2:$B$37,MATCH(B3363,'Tasa Referencia'!$A$2:$A$37,0))</f>
        <v>0.1123</v>
      </c>
      <c r="Y3363" s="16">
        <f>INDEX('Catalogo Proveedores'!$N$2:$N$101,MATCH(A3363,'Catalogo Proveedores'!$A$2:$A$101,0))</f>
        <v>3.1200000000000002E-2</v>
      </c>
      <c r="Z3363" s="14">
        <v>8.8000000000000003E-4</v>
      </c>
      <c r="AA3363" s="16">
        <f t="shared" si="262"/>
        <v>0.14437999999999998</v>
      </c>
      <c r="AB3363" s="25">
        <f t="shared" si="263"/>
        <v>1.1301973935001763E-2</v>
      </c>
      <c r="AC3363" s="23">
        <f t="shared" si="264"/>
        <v>4.261691077723331E-3</v>
      </c>
    </row>
    <row r="3364" spans="1:29" x14ac:dyDescent="0.3">
      <c r="A3364" s="4" t="s">
        <v>263</v>
      </c>
      <c r="B3364" s="18">
        <v>45352</v>
      </c>
      <c r="C3364" s="4" t="s">
        <v>281</v>
      </c>
      <c r="D3364" s="4">
        <v>3</v>
      </c>
      <c r="E3364" s="15">
        <v>719038.07</v>
      </c>
      <c r="F3364" s="19">
        <v>1.1001000000000001</v>
      </c>
      <c r="G3364" s="20">
        <v>0</v>
      </c>
      <c r="H3364" s="4">
        <v>76.900000000000006</v>
      </c>
      <c r="I3364" s="4">
        <v>4</v>
      </c>
      <c r="J3364" s="4">
        <v>1</v>
      </c>
      <c r="K3364" s="21">
        <v>0.84989999999999999</v>
      </c>
      <c r="L3364" s="21">
        <v>6.0499999999999998E-2</v>
      </c>
      <c r="M3364" s="4">
        <v>0</v>
      </c>
      <c r="N3364" s="4">
        <v>1</v>
      </c>
      <c r="O3364" s="4">
        <v>51.3</v>
      </c>
      <c r="P3364" s="4">
        <v>81.7</v>
      </c>
      <c r="Q3364" s="15">
        <v>116219.68</v>
      </c>
      <c r="R3364" s="15">
        <v>27261.63</v>
      </c>
      <c r="S3364" s="15">
        <v>14485.5</v>
      </c>
      <c r="T3364" s="15">
        <v>760870.40000000002</v>
      </c>
      <c r="U3364" s="22">
        <f t="shared" si="260"/>
        <v>848033.88</v>
      </c>
      <c r="V3364" s="23">
        <f t="shared" si="261"/>
        <v>-0.11455759088538597</v>
      </c>
      <c r="W3364" s="24">
        <f>Parametros!$B$4*H3364+Parametros!$B$5*K3364*100+Parametros!$B$6*P3364+Parametros!$B$7*(1-L3364)*100</f>
        <v>82.844499999999996</v>
      </c>
      <c r="X3364" s="16">
        <f>INDEX('Tasa Referencia'!$B$2:$B$37,MATCH(B3364,'Tasa Referencia'!$A$2:$A$37,0))</f>
        <v>0.1101</v>
      </c>
      <c r="Y3364" s="16">
        <f>INDEX('Catalogo Proveedores'!$N$2:$N$101,MATCH(A3364,'Catalogo Proveedores'!$A$2:$A$101,0))</f>
        <v>3.1200000000000002E-2</v>
      </c>
      <c r="Z3364" s="14">
        <v>-1.16E-3</v>
      </c>
      <c r="AA3364" s="16">
        <f t="shared" si="262"/>
        <v>0.14014000000000001</v>
      </c>
      <c r="AB3364" s="25">
        <f t="shared" si="263"/>
        <v>1.0989197642663706E-2</v>
      </c>
      <c r="AC3364" s="23">
        <f t="shared" si="264"/>
        <v>-0.12554678852804968</v>
      </c>
    </row>
    <row r="3365" spans="1:29" x14ac:dyDescent="0.3">
      <c r="A3365" s="4" t="s">
        <v>263</v>
      </c>
      <c r="B3365" s="18">
        <v>45383</v>
      </c>
      <c r="C3365" s="4" t="s">
        <v>281</v>
      </c>
      <c r="D3365" s="4">
        <v>4</v>
      </c>
      <c r="E3365" s="15">
        <v>782432.49</v>
      </c>
      <c r="F3365" s="19">
        <v>1.1001000000000001</v>
      </c>
      <c r="G3365" s="20">
        <v>0</v>
      </c>
      <c r="H3365" s="4">
        <v>76.2</v>
      </c>
      <c r="I3365" s="4">
        <v>5</v>
      </c>
      <c r="J3365" s="4">
        <v>1</v>
      </c>
      <c r="K3365" s="21">
        <v>0.79900000000000004</v>
      </c>
      <c r="L3365" s="21">
        <v>6.1400000000000003E-2</v>
      </c>
      <c r="M3365" s="4">
        <v>4</v>
      </c>
      <c r="N3365" s="4">
        <v>0</v>
      </c>
      <c r="O3365" s="4">
        <v>0</v>
      </c>
      <c r="P3365" s="4">
        <v>78.8</v>
      </c>
      <c r="Q3365" s="15">
        <v>29161.68</v>
      </c>
      <c r="R3365" s="15">
        <v>27857.87</v>
      </c>
      <c r="S3365" s="15">
        <v>15978.02</v>
      </c>
      <c r="T3365" s="15">
        <v>798091.05</v>
      </c>
      <c r="U3365" s="22">
        <f t="shared" si="260"/>
        <v>823474.02</v>
      </c>
      <c r="V3365" s="23">
        <f t="shared" si="261"/>
        <v>-3.1804604249101615E-2</v>
      </c>
      <c r="W3365" s="24">
        <f>Parametros!$B$4*H3365+Parametros!$B$5*K3365*100+Parametros!$B$6*P3365+Parametros!$B$7*(1-L3365)*100</f>
        <v>80.479000000000013</v>
      </c>
      <c r="X3365" s="16">
        <f>INDEX('Tasa Referencia'!$B$2:$B$37,MATCH(B3365,'Tasa Referencia'!$A$2:$A$37,0))</f>
        <v>0.10920000000000001</v>
      </c>
      <c r="Y3365" s="16">
        <f>INDEX('Catalogo Proveedores'!$N$2:$N$101,MATCH(A3365,'Catalogo Proveedores'!$A$2:$A$101,0))</f>
        <v>3.1200000000000002E-2</v>
      </c>
      <c r="Z3365" s="14">
        <v>2.3000000000000001E-4</v>
      </c>
      <c r="AA3365" s="16">
        <f t="shared" si="262"/>
        <v>0.14063000000000001</v>
      </c>
      <c r="AB3365" s="25">
        <f t="shared" si="263"/>
        <v>1.1025398398227138E-2</v>
      </c>
      <c r="AC3365" s="23">
        <f t="shared" si="264"/>
        <v>-4.2830002647328752E-2</v>
      </c>
    </row>
    <row r="3366" spans="1:29" x14ac:dyDescent="0.3">
      <c r="A3366" s="4" t="s">
        <v>263</v>
      </c>
      <c r="B3366" s="18">
        <v>45413</v>
      </c>
      <c r="C3366" s="4" t="s">
        <v>281</v>
      </c>
      <c r="D3366" s="4">
        <v>5</v>
      </c>
      <c r="E3366" s="15">
        <v>763664.65</v>
      </c>
      <c r="F3366" s="19">
        <v>1.1001000000000001</v>
      </c>
      <c r="G3366" s="20">
        <v>0</v>
      </c>
      <c r="H3366" s="4">
        <v>77.2</v>
      </c>
      <c r="I3366" s="4">
        <v>7</v>
      </c>
      <c r="J3366" s="4">
        <v>1</v>
      </c>
      <c r="K3366" s="21">
        <v>0.79120000000000001</v>
      </c>
      <c r="L3366" s="21">
        <v>6.4600000000000005E-2</v>
      </c>
      <c r="M3366" s="4">
        <v>2</v>
      </c>
      <c r="N3366" s="4">
        <v>0</v>
      </c>
      <c r="O3366" s="4">
        <v>0</v>
      </c>
      <c r="P3366" s="4">
        <v>80.5</v>
      </c>
      <c r="Q3366" s="15">
        <v>7983.24</v>
      </c>
      <c r="R3366" s="15">
        <v>32021.78</v>
      </c>
      <c r="S3366" s="15">
        <v>16321.52</v>
      </c>
      <c r="T3366" s="15">
        <v>777946.03</v>
      </c>
      <c r="U3366" s="22">
        <f t="shared" si="260"/>
        <v>787348.15</v>
      </c>
      <c r="V3366" s="23">
        <f t="shared" si="261"/>
        <v>-1.2085825542422261E-2</v>
      </c>
      <c r="W3366" s="24">
        <f>Parametros!$B$4*H3366+Parametros!$B$5*K3366*100+Parametros!$B$6*P3366+Parametros!$B$7*(1-L3366)*100</f>
        <v>80.887</v>
      </c>
      <c r="X3366" s="16">
        <f>INDEX('Tasa Referencia'!$B$2:$B$37,MATCH(B3366,'Tasa Referencia'!$A$2:$A$37,0))</f>
        <v>0.1077</v>
      </c>
      <c r="Y3366" s="16">
        <f>INDEX('Catalogo Proveedores'!$N$2:$N$101,MATCH(A3366,'Catalogo Proveedores'!$A$2:$A$101,0))</f>
        <v>3.1200000000000002E-2</v>
      </c>
      <c r="Z3366" s="14">
        <v>-3.7799999999999999E-3</v>
      </c>
      <c r="AA3366" s="16">
        <f t="shared" si="262"/>
        <v>0.13511999999999999</v>
      </c>
      <c r="AB3366" s="25">
        <f t="shared" si="263"/>
        <v>1.0617500855647055E-2</v>
      </c>
      <c r="AC3366" s="23">
        <f t="shared" si="264"/>
        <v>-2.2703326398069316E-2</v>
      </c>
    </row>
    <row r="3367" spans="1:29" x14ac:dyDescent="0.3">
      <c r="A3367" s="4" t="s">
        <v>263</v>
      </c>
      <c r="B3367" s="18">
        <v>45444</v>
      </c>
      <c r="C3367" s="4" t="s">
        <v>281</v>
      </c>
      <c r="D3367" s="4">
        <v>6</v>
      </c>
      <c r="E3367" s="15">
        <v>783167.58</v>
      </c>
      <c r="F3367" s="19">
        <v>1.1001000000000001</v>
      </c>
      <c r="G3367" s="20">
        <v>0</v>
      </c>
      <c r="H3367" s="4">
        <v>76.7</v>
      </c>
      <c r="I3367" s="4">
        <v>4</v>
      </c>
      <c r="J3367" s="4">
        <v>1</v>
      </c>
      <c r="K3367" s="21">
        <v>0.85589999999999999</v>
      </c>
      <c r="L3367" s="21">
        <v>0.1007</v>
      </c>
      <c r="M3367" s="4">
        <v>3</v>
      </c>
      <c r="N3367" s="4">
        <v>0</v>
      </c>
      <c r="O3367" s="4">
        <v>0</v>
      </c>
      <c r="P3367" s="4">
        <v>78.900000000000006</v>
      </c>
      <c r="Q3367" s="15">
        <v>6149.43</v>
      </c>
      <c r="R3367" s="15">
        <v>52530.31</v>
      </c>
      <c r="S3367" s="15">
        <v>25232.37</v>
      </c>
      <c r="T3367" s="15">
        <v>819379.3</v>
      </c>
      <c r="U3367" s="22">
        <f t="shared" si="260"/>
        <v>816614.95000000007</v>
      </c>
      <c r="V3367" s="23">
        <f t="shared" si="261"/>
        <v>3.3737122722040653E-3</v>
      </c>
      <c r="W3367" s="24">
        <f>Parametros!$B$4*H3367+Parametros!$B$5*K3367*100+Parametros!$B$6*P3367+Parametros!$B$7*(1-L3367)*100</f>
        <v>81.791499999999985</v>
      </c>
      <c r="X3367" s="16">
        <f>INDEX('Tasa Referencia'!$B$2:$B$37,MATCH(B3367,'Tasa Referencia'!$A$2:$A$37,0))</f>
        <v>0.1045</v>
      </c>
      <c r="Y3367" s="16">
        <f>INDEX('Catalogo Proveedores'!$N$2:$N$101,MATCH(A3367,'Catalogo Proveedores'!$A$2:$A$101,0))</f>
        <v>3.1200000000000002E-2</v>
      </c>
      <c r="Z3367" s="14">
        <v>-2.6199999999999999E-3</v>
      </c>
      <c r="AA3367" s="16">
        <f t="shared" si="262"/>
        <v>0.13307999999999998</v>
      </c>
      <c r="AB3367" s="25">
        <f t="shared" si="263"/>
        <v>1.0466022021819343E-2</v>
      </c>
      <c r="AC3367" s="23">
        <f t="shared" si="264"/>
        <v>-7.0923097496152776E-3</v>
      </c>
    </row>
    <row r="3368" spans="1:29" x14ac:dyDescent="0.3">
      <c r="A3368" s="4" t="s">
        <v>263</v>
      </c>
      <c r="B3368" s="18">
        <v>45474</v>
      </c>
      <c r="C3368" s="4" t="s">
        <v>281</v>
      </c>
      <c r="D3368" s="4">
        <v>7</v>
      </c>
      <c r="E3368" s="15">
        <v>734473.32</v>
      </c>
      <c r="F3368" s="19">
        <v>1.1001000000000001</v>
      </c>
      <c r="G3368" s="20">
        <v>0</v>
      </c>
      <c r="H3368" s="4">
        <v>75.8</v>
      </c>
      <c r="I3368" s="4">
        <v>5</v>
      </c>
      <c r="J3368" s="4">
        <v>1</v>
      </c>
      <c r="K3368" s="21">
        <v>0.80800000000000005</v>
      </c>
      <c r="L3368" s="21">
        <v>8.7999999999999995E-2</v>
      </c>
      <c r="M3368" s="4">
        <v>0</v>
      </c>
      <c r="N3368" s="4">
        <v>0</v>
      </c>
      <c r="O3368" s="4">
        <v>0</v>
      </c>
      <c r="P3368" s="4">
        <v>79.900000000000006</v>
      </c>
      <c r="Q3368" s="15">
        <v>0</v>
      </c>
      <c r="R3368" s="15">
        <v>43473.51</v>
      </c>
      <c r="S3368" s="15">
        <v>20861.71</v>
      </c>
      <c r="T3368" s="15">
        <v>780442.14</v>
      </c>
      <c r="U3368" s="22">
        <f t="shared" si="260"/>
        <v>757085.12</v>
      </c>
      <c r="V3368" s="23">
        <f t="shared" si="261"/>
        <v>2.992793290223926E-2</v>
      </c>
      <c r="W3368" s="24">
        <f>Parametros!$B$4*H3368+Parametros!$B$5*K3368*100+Parametros!$B$6*P3368+Parametros!$B$7*(1-L3368)*100</f>
        <v>80.430000000000007</v>
      </c>
      <c r="X3368" s="16">
        <f>INDEX('Tasa Referencia'!$B$2:$B$37,MATCH(B3368,'Tasa Referencia'!$A$2:$A$37,0))</f>
        <v>0.1027</v>
      </c>
      <c r="Y3368" s="16">
        <f>INDEX('Catalogo Proveedores'!$N$2:$N$101,MATCH(A3368,'Catalogo Proveedores'!$A$2:$A$101,0))</f>
        <v>3.1200000000000002E-2</v>
      </c>
      <c r="Z3368" s="14">
        <v>-1.0399999999999999E-3</v>
      </c>
      <c r="AA3368" s="16">
        <f t="shared" si="262"/>
        <v>0.13285999999999998</v>
      </c>
      <c r="AB3368" s="25">
        <f t="shared" si="263"/>
        <v>1.0449671138231587E-2</v>
      </c>
      <c r="AC3368" s="23">
        <f t="shared" si="264"/>
        <v>1.9478261764007673E-2</v>
      </c>
    </row>
    <row r="3369" spans="1:29" x14ac:dyDescent="0.3">
      <c r="A3369" s="4" t="s">
        <v>263</v>
      </c>
      <c r="B3369" s="18">
        <v>45505</v>
      </c>
      <c r="C3369" s="4" t="s">
        <v>281</v>
      </c>
      <c r="D3369" s="4">
        <v>8</v>
      </c>
      <c r="E3369" s="15">
        <v>779672.63</v>
      </c>
      <c r="F3369" s="19">
        <v>1.1001000000000001</v>
      </c>
      <c r="G3369" s="20">
        <v>0</v>
      </c>
      <c r="H3369" s="4">
        <v>77</v>
      </c>
      <c r="I3369" s="4">
        <v>5</v>
      </c>
      <c r="J3369" s="4">
        <v>1</v>
      </c>
      <c r="K3369" s="21">
        <v>0.84309999999999996</v>
      </c>
      <c r="L3369" s="21">
        <v>0.13619999999999999</v>
      </c>
      <c r="M3369" s="4">
        <v>1</v>
      </c>
      <c r="N3369" s="4">
        <v>0</v>
      </c>
      <c r="O3369" s="4">
        <v>0</v>
      </c>
      <c r="P3369" s="4">
        <v>74.400000000000006</v>
      </c>
      <c r="Q3369" s="15">
        <v>9790.7199999999993</v>
      </c>
      <c r="R3369" s="15">
        <v>38179.03</v>
      </c>
      <c r="S3369" s="15">
        <v>33427.29</v>
      </c>
      <c r="T3369" s="15">
        <v>808530.33</v>
      </c>
      <c r="U3369" s="22">
        <f t="shared" si="260"/>
        <v>794215.09</v>
      </c>
      <c r="V3369" s="23">
        <f t="shared" si="261"/>
        <v>1.770526035801278E-2</v>
      </c>
      <c r="W3369" s="24">
        <f>Parametros!$B$4*H3369+Parametros!$B$5*K3369*100+Parametros!$B$6*P3369+Parametros!$B$7*(1-L3369)*100</f>
        <v>80.079999999999984</v>
      </c>
      <c r="X3369" s="16">
        <f>INDEX('Tasa Referencia'!$B$2:$B$37,MATCH(B3369,'Tasa Referencia'!$A$2:$A$37,0))</f>
        <v>0.1017</v>
      </c>
      <c r="Y3369" s="16">
        <f>INDEX('Catalogo Proveedores'!$N$2:$N$101,MATCH(A3369,'Catalogo Proveedores'!$A$2:$A$101,0))</f>
        <v>3.1200000000000002E-2</v>
      </c>
      <c r="Z3369" s="14">
        <v>-2.2399999999999998E-3</v>
      </c>
      <c r="AA3369" s="16">
        <f t="shared" si="262"/>
        <v>0.13066</v>
      </c>
      <c r="AB3369" s="25">
        <f t="shared" si="263"/>
        <v>1.0286002019959328E-2</v>
      </c>
      <c r="AC3369" s="23">
        <f t="shared" si="264"/>
        <v>7.4192583380534513E-3</v>
      </c>
    </row>
    <row r="3370" spans="1:29" x14ac:dyDescent="0.3">
      <c r="A3370" s="4" t="s">
        <v>263</v>
      </c>
      <c r="B3370" s="18">
        <v>45536</v>
      </c>
      <c r="C3370" s="4" t="s">
        <v>281</v>
      </c>
      <c r="D3370" s="4">
        <v>9</v>
      </c>
      <c r="E3370" s="15">
        <v>696278.32</v>
      </c>
      <c r="F3370" s="19">
        <v>1.1001000000000001</v>
      </c>
      <c r="G3370" s="20">
        <v>0</v>
      </c>
      <c r="H3370" s="4">
        <v>78.099999999999994</v>
      </c>
      <c r="I3370" s="4">
        <v>4</v>
      </c>
      <c r="J3370" s="4">
        <v>1</v>
      </c>
      <c r="K3370" s="21">
        <v>0.86170000000000002</v>
      </c>
      <c r="L3370" s="21">
        <v>0.1205</v>
      </c>
      <c r="M3370" s="4">
        <v>1</v>
      </c>
      <c r="N3370" s="4">
        <v>0</v>
      </c>
      <c r="O3370" s="4">
        <v>0</v>
      </c>
      <c r="P3370" s="4">
        <v>77</v>
      </c>
      <c r="Q3370" s="15">
        <v>2640.7</v>
      </c>
      <c r="R3370" s="15">
        <v>25213.33</v>
      </c>
      <c r="S3370" s="15">
        <v>26555.97</v>
      </c>
      <c r="T3370" s="15">
        <v>744873.95</v>
      </c>
      <c r="U3370" s="22">
        <f t="shared" si="260"/>
        <v>697576.37999999989</v>
      </c>
      <c r="V3370" s="23">
        <f t="shared" si="261"/>
        <v>6.3497414562557961E-2</v>
      </c>
      <c r="W3370" s="24">
        <f>Parametros!$B$4*H3370+Parametros!$B$5*K3370*100+Parametros!$B$6*P3370+Parametros!$B$7*(1-L3370)*100</f>
        <v>81.778499999999994</v>
      </c>
      <c r="X3370" s="16">
        <f>INDEX('Tasa Referencia'!$B$2:$B$37,MATCH(B3370,'Tasa Referencia'!$A$2:$A$37,0))</f>
        <v>9.7900000000000001E-2</v>
      </c>
      <c r="Y3370" s="16">
        <f>INDEX('Catalogo Proveedores'!$N$2:$N$101,MATCH(A3370,'Catalogo Proveedores'!$A$2:$A$101,0))</f>
        <v>3.1200000000000002E-2</v>
      </c>
      <c r="Z3370" s="14">
        <v>-3.1199999999999999E-3</v>
      </c>
      <c r="AA3370" s="16">
        <f t="shared" si="262"/>
        <v>0.12597999999999998</v>
      </c>
      <c r="AB3370" s="25">
        <f t="shared" si="263"/>
        <v>9.9368599158244919E-3</v>
      </c>
      <c r="AC3370" s="23">
        <f t="shared" si="264"/>
        <v>5.3560554646733469E-2</v>
      </c>
    </row>
    <row r="3371" spans="1:29" x14ac:dyDescent="0.3">
      <c r="A3371" s="4" t="s">
        <v>263</v>
      </c>
      <c r="B3371" s="18">
        <v>45566</v>
      </c>
      <c r="C3371" s="4" t="s">
        <v>281</v>
      </c>
      <c r="D3371" s="4">
        <v>10</v>
      </c>
      <c r="E3371" s="15">
        <v>681199.1</v>
      </c>
      <c r="F3371" s="19">
        <v>1.1001000000000001</v>
      </c>
      <c r="G3371" s="20">
        <v>0</v>
      </c>
      <c r="H3371" s="4">
        <v>77.400000000000006</v>
      </c>
      <c r="I3371" s="4">
        <v>5</v>
      </c>
      <c r="J3371" s="4">
        <v>1</v>
      </c>
      <c r="K3371" s="21">
        <v>0.82679999999999998</v>
      </c>
      <c r="L3371" s="21">
        <v>5.0900000000000001E-2</v>
      </c>
      <c r="M3371" s="4">
        <v>0</v>
      </c>
      <c r="N3371" s="4">
        <v>1</v>
      </c>
      <c r="O3371" s="4">
        <v>18.2</v>
      </c>
      <c r="P3371" s="4">
        <v>82</v>
      </c>
      <c r="Q3371" s="15">
        <v>61777.61</v>
      </c>
      <c r="R3371" s="15">
        <v>15039.17</v>
      </c>
      <c r="S3371" s="15">
        <v>11772.53</v>
      </c>
      <c r="T3371" s="15">
        <v>704073.53</v>
      </c>
      <c r="U3371" s="22">
        <f t="shared" si="260"/>
        <v>746243.35</v>
      </c>
      <c r="V3371" s="23">
        <f t="shared" si="261"/>
        <v>-5.989405680398175E-2</v>
      </c>
      <c r="W3371" s="24">
        <f>Parametros!$B$4*H3371+Parametros!$B$5*K3371*100+Parametros!$B$6*P3371+Parametros!$B$7*(1-L3371)*100</f>
        <v>82.530499999999989</v>
      </c>
      <c r="X3371" s="16">
        <f>INDEX('Tasa Referencia'!$B$2:$B$37,MATCH(B3371,'Tasa Referencia'!$A$2:$A$37,0))</f>
        <v>9.5200000000000007E-2</v>
      </c>
      <c r="Y3371" s="16">
        <f>INDEX('Catalogo Proveedores'!$N$2:$N$101,MATCH(A3371,'Catalogo Proveedores'!$A$2:$A$101,0))</f>
        <v>3.1200000000000002E-2</v>
      </c>
      <c r="Z3371" s="14">
        <v>1.34E-3</v>
      </c>
      <c r="AA3371" s="16">
        <f t="shared" si="262"/>
        <v>0.12774000000000002</v>
      </c>
      <c r="AB3371" s="25">
        <f t="shared" si="263"/>
        <v>1.0068317011540762E-2</v>
      </c>
      <c r="AC3371" s="23">
        <f t="shared" si="264"/>
        <v>-6.9962373815522505E-2</v>
      </c>
    </row>
    <row r="3372" spans="1:29" x14ac:dyDescent="0.3">
      <c r="A3372" s="4" t="s">
        <v>263</v>
      </c>
      <c r="B3372" s="18">
        <v>45597</v>
      </c>
      <c r="C3372" s="4" t="s">
        <v>281</v>
      </c>
      <c r="D3372" s="4">
        <v>11</v>
      </c>
      <c r="E3372" s="15">
        <v>642868.62</v>
      </c>
      <c r="F3372" s="19">
        <v>1.1001000000000001</v>
      </c>
      <c r="G3372" s="20">
        <v>0</v>
      </c>
      <c r="H3372" s="4">
        <v>74.099999999999994</v>
      </c>
      <c r="I3372" s="4">
        <v>5</v>
      </c>
      <c r="J3372" s="4">
        <v>1</v>
      </c>
      <c r="K3372" s="21">
        <v>0.752</v>
      </c>
      <c r="L3372" s="21">
        <v>9.2100000000000001E-2</v>
      </c>
      <c r="M3372" s="4">
        <v>1</v>
      </c>
      <c r="N3372" s="4">
        <v>0</v>
      </c>
      <c r="O3372" s="4">
        <v>0</v>
      </c>
      <c r="P3372" s="4">
        <v>83</v>
      </c>
      <c r="Q3372" s="15">
        <v>1801.58</v>
      </c>
      <c r="R3372" s="15">
        <v>29892.93</v>
      </c>
      <c r="S3372" s="15">
        <v>19049.8</v>
      </c>
      <c r="T3372" s="15">
        <v>640572.97</v>
      </c>
      <c r="U3372" s="22">
        <f t="shared" si="260"/>
        <v>655513.32999999996</v>
      </c>
      <c r="V3372" s="23">
        <f t="shared" si="261"/>
        <v>-2.3323431833222663E-2</v>
      </c>
      <c r="W3372" s="24">
        <f>Parametros!$B$4*H3372+Parametros!$B$5*K3372*100+Parametros!$B$6*P3372+Parametros!$B$7*(1-L3372)*100</f>
        <v>78.713499999999996</v>
      </c>
      <c r="X3372" s="16">
        <f>INDEX('Tasa Referencia'!$B$2:$B$37,MATCH(B3372,'Tasa Referencia'!$A$2:$A$37,0))</f>
        <v>9.5600000000000004E-2</v>
      </c>
      <c r="Y3372" s="16">
        <f>INDEX('Catalogo Proveedores'!$N$2:$N$101,MATCH(A3372,'Catalogo Proveedores'!$A$2:$A$101,0))</f>
        <v>3.1200000000000002E-2</v>
      </c>
      <c r="Z3372" s="14">
        <v>2.65E-3</v>
      </c>
      <c r="AA3372" s="16">
        <f t="shared" si="262"/>
        <v>0.12945000000000001</v>
      </c>
      <c r="AB3372" s="25">
        <f t="shared" si="263"/>
        <v>1.0195859531155982E-2</v>
      </c>
      <c r="AC3372" s="23">
        <f t="shared" si="264"/>
        <v>-3.3519291364378645E-2</v>
      </c>
    </row>
    <row r="3373" spans="1:29" x14ac:dyDescent="0.3">
      <c r="A3373" s="4" t="s">
        <v>263</v>
      </c>
      <c r="B3373" s="18">
        <v>45627</v>
      </c>
      <c r="C3373" s="4" t="s">
        <v>281</v>
      </c>
      <c r="D3373" s="4">
        <v>12</v>
      </c>
      <c r="E3373" s="15">
        <v>717728.62</v>
      </c>
      <c r="F3373" s="19">
        <v>1.1739999999999999</v>
      </c>
      <c r="G3373" s="20">
        <v>6.7199999999999996E-2</v>
      </c>
      <c r="H3373" s="4">
        <v>74.599999999999994</v>
      </c>
      <c r="I3373" s="4">
        <v>4</v>
      </c>
      <c r="J3373" s="4">
        <v>1</v>
      </c>
      <c r="K3373" s="21">
        <v>0.76249999999999996</v>
      </c>
      <c r="L3373" s="21">
        <v>9.8900000000000002E-2</v>
      </c>
      <c r="M3373" s="4">
        <v>1</v>
      </c>
      <c r="N3373" s="4">
        <v>0</v>
      </c>
      <c r="O3373" s="4">
        <v>0</v>
      </c>
      <c r="P3373" s="4">
        <v>78</v>
      </c>
      <c r="Q3373" s="15">
        <v>7107.44</v>
      </c>
      <c r="R3373" s="15">
        <v>32984.44</v>
      </c>
      <c r="S3373" s="15">
        <v>22729.9</v>
      </c>
      <c r="T3373" s="15">
        <v>739707.54</v>
      </c>
      <c r="U3373" s="22">
        <f t="shared" si="260"/>
        <v>735090.6</v>
      </c>
      <c r="V3373" s="23">
        <f t="shared" si="261"/>
        <v>6.241574879715381E-3</v>
      </c>
      <c r="W3373" s="24">
        <f>Parametros!$B$4*H3373+Parametros!$B$5*K3373*100+Parametros!$B$6*P3373+Parametros!$B$7*(1-L3373)*100</f>
        <v>78.101499999999987</v>
      </c>
      <c r="X3373" s="16">
        <f>INDEX('Tasa Referencia'!$B$2:$B$37,MATCH(B3373,'Tasa Referencia'!$A$2:$A$37,0))</f>
        <v>9.2399999999999996E-2</v>
      </c>
      <c r="Y3373" s="16">
        <f>INDEX('Catalogo Proveedores'!$N$2:$N$101,MATCH(A3373,'Catalogo Proveedores'!$A$2:$A$101,0))</f>
        <v>3.1200000000000002E-2</v>
      </c>
      <c r="Z3373" s="14">
        <v>4.5399999999999998E-3</v>
      </c>
      <c r="AA3373" s="16">
        <f t="shared" si="262"/>
        <v>0.12814</v>
      </c>
      <c r="AB3373" s="25">
        <f t="shared" si="263"/>
        <v>1.0098167395211188E-2</v>
      </c>
      <c r="AC3373" s="23">
        <f t="shared" si="264"/>
        <v>-3.8565925154958073E-3</v>
      </c>
    </row>
    <row r="3374" spans="1:29" x14ac:dyDescent="0.3">
      <c r="A3374" s="4" t="s">
        <v>263</v>
      </c>
      <c r="B3374" s="18">
        <v>45658</v>
      </c>
      <c r="C3374" s="4" t="s">
        <v>282</v>
      </c>
      <c r="D3374" s="4">
        <v>1</v>
      </c>
      <c r="E3374" s="15">
        <v>689257.28</v>
      </c>
      <c r="F3374" s="19">
        <v>1.1739999999999999</v>
      </c>
      <c r="G3374" s="20">
        <v>0</v>
      </c>
      <c r="H3374" s="4">
        <v>73</v>
      </c>
      <c r="I3374" s="4">
        <v>5</v>
      </c>
      <c r="J3374" s="4">
        <v>1</v>
      </c>
      <c r="K3374" s="21">
        <v>0.85870000000000002</v>
      </c>
      <c r="L3374" s="21">
        <v>7.7600000000000002E-2</v>
      </c>
      <c r="M3374" s="4">
        <v>2</v>
      </c>
      <c r="N3374" s="4">
        <v>0</v>
      </c>
      <c r="O3374" s="4">
        <v>0</v>
      </c>
      <c r="P3374" s="4">
        <v>78.8</v>
      </c>
      <c r="Q3374" s="15">
        <v>6522.91</v>
      </c>
      <c r="R3374" s="15">
        <v>28045.25</v>
      </c>
      <c r="S3374" s="15">
        <v>17416.93</v>
      </c>
      <c r="T3374" s="15">
        <v>725970.09</v>
      </c>
      <c r="U3374" s="22">
        <f t="shared" si="260"/>
        <v>706408.51</v>
      </c>
      <c r="V3374" s="23">
        <f t="shared" si="261"/>
        <v>2.6945435176261818E-2</v>
      </c>
      <c r="W3374" s="24">
        <f>Parametros!$B$4*H3374+Parametros!$B$5*K3374*100+Parametros!$B$6*P3374+Parametros!$B$7*(1-L3374)*100</f>
        <v>80.906999999999996</v>
      </c>
      <c r="X3374" s="16">
        <f>INDEX('Tasa Referencia'!$B$2:$B$37,MATCH(B3374,'Tasa Referencia'!$A$2:$A$37,0))</f>
        <v>8.8900000000000007E-2</v>
      </c>
      <c r="Y3374" s="16">
        <f>INDEX('Catalogo Proveedores'!$N$2:$N$101,MATCH(A3374,'Catalogo Proveedores'!$A$2:$A$101,0))</f>
        <v>3.1200000000000002E-2</v>
      </c>
      <c r="Z3374" s="14">
        <v>2.0300000000000001E-3</v>
      </c>
      <c r="AA3374" s="16">
        <f t="shared" si="262"/>
        <v>0.12213000000000002</v>
      </c>
      <c r="AB3374" s="25">
        <f t="shared" si="263"/>
        <v>9.648639598844877E-3</v>
      </c>
      <c r="AC3374" s="23">
        <f t="shared" si="264"/>
        <v>1.7296795577416941E-2</v>
      </c>
    </row>
    <row r="3375" spans="1:29" x14ac:dyDescent="0.3">
      <c r="A3375" s="4" t="s">
        <v>263</v>
      </c>
      <c r="B3375" s="18">
        <v>45689</v>
      </c>
      <c r="C3375" s="4" t="s">
        <v>282</v>
      </c>
      <c r="D3375" s="4">
        <v>2</v>
      </c>
      <c r="E3375" s="15">
        <v>859110.43</v>
      </c>
      <c r="F3375" s="19">
        <v>1.1739999999999999</v>
      </c>
      <c r="G3375" s="20">
        <v>0</v>
      </c>
      <c r="H3375" s="4">
        <v>72.900000000000006</v>
      </c>
      <c r="I3375" s="4">
        <v>4</v>
      </c>
      <c r="J3375" s="4">
        <v>0</v>
      </c>
      <c r="K3375" s="21">
        <v>0.90010000000000001</v>
      </c>
      <c r="L3375" s="21">
        <v>7.9200000000000007E-2</v>
      </c>
      <c r="M3375" s="4">
        <v>0</v>
      </c>
      <c r="N3375" s="4">
        <v>0</v>
      </c>
      <c r="O3375" s="4">
        <v>0</v>
      </c>
      <c r="P3375" s="4">
        <v>83.3</v>
      </c>
      <c r="Q3375" s="15">
        <v>0</v>
      </c>
      <c r="R3375" s="15">
        <v>39811</v>
      </c>
      <c r="S3375" s="15">
        <v>20418.68</v>
      </c>
      <c r="T3375" s="15">
        <v>906739.83</v>
      </c>
      <c r="U3375" s="22">
        <f t="shared" si="260"/>
        <v>878502.75</v>
      </c>
      <c r="V3375" s="23">
        <f t="shared" si="261"/>
        <v>3.1141325290629351E-2</v>
      </c>
      <c r="W3375" s="24">
        <f>Parametros!$B$4*H3375+Parametros!$B$5*K3375*100+Parametros!$B$6*P3375+Parametros!$B$7*(1-L3375)*100</f>
        <v>82.99</v>
      </c>
      <c r="X3375" s="16">
        <f>INDEX('Tasa Referencia'!$B$2:$B$37,MATCH(B3375,'Tasa Referencia'!$A$2:$A$37,0))</f>
        <v>8.8300000000000003E-2</v>
      </c>
      <c r="Y3375" s="16">
        <f>INDEX('Catalogo Proveedores'!$N$2:$N$101,MATCH(A3375,'Catalogo Proveedores'!$A$2:$A$101,0))</f>
        <v>3.1200000000000002E-2</v>
      </c>
      <c r="Z3375" s="14">
        <v>-2.1099999999999999E-3</v>
      </c>
      <c r="AA3375" s="16">
        <f t="shared" si="262"/>
        <v>0.11739000000000001</v>
      </c>
      <c r="AB3375" s="25">
        <f t="shared" si="263"/>
        <v>9.29254411850855E-3</v>
      </c>
      <c r="AC3375" s="23">
        <f t="shared" si="264"/>
        <v>2.1848781172120801E-2</v>
      </c>
    </row>
    <row r="3376" spans="1:29" x14ac:dyDescent="0.3">
      <c r="A3376" s="4" t="s">
        <v>263</v>
      </c>
      <c r="B3376" s="18">
        <v>45717</v>
      </c>
      <c r="C3376" s="4" t="s">
        <v>282</v>
      </c>
      <c r="D3376" s="4">
        <v>3</v>
      </c>
      <c r="E3376" s="15">
        <v>854771.49</v>
      </c>
      <c r="F3376" s="19">
        <v>1.1739999999999999</v>
      </c>
      <c r="G3376" s="20">
        <v>0</v>
      </c>
      <c r="H3376" s="4">
        <v>76</v>
      </c>
      <c r="I3376" s="4">
        <v>4</v>
      </c>
      <c r="J3376" s="4">
        <v>1</v>
      </c>
      <c r="K3376" s="21">
        <v>0.82889999999999997</v>
      </c>
      <c r="L3376" s="21">
        <v>7.9799999999999996E-2</v>
      </c>
      <c r="M3376" s="4">
        <v>4</v>
      </c>
      <c r="N3376" s="4">
        <v>1</v>
      </c>
      <c r="O3376" s="4">
        <v>19.600000000000001</v>
      </c>
      <c r="P3376" s="4">
        <v>83.3</v>
      </c>
      <c r="Q3376" s="15">
        <v>78110.53</v>
      </c>
      <c r="R3376" s="15">
        <v>32296.2</v>
      </c>
      <c r="S3376" s="15">
        <v>22168.34</v>
      </c>
      <c r="T3376" s="15">
        <v>870898.66</v>
      </c>
      <c r="U3376" s="22">
        <f t="shared" si="260"/>
        <v>943009.88</v>
      </c>
      <c r="V3376" s="23">
        <f t="shared" si="261"/>
        <v>-8.2800931166893715E-2</v>
      </c>
      <c r="W3376" s="24">
        <f>Parametros!$B$4*H3376+Parametros!$B$5*K3376*100+Parametros!$B$6*P3376+Parametros!$B$7*(1-L3376)*100</f>
        <v>81.929999999999993</v>
      </c>
      <c r="X3376" s="16">
        <f>INDEX('Tasa Referencia'!$B$2:$B$37,MATCH(B3376,'Tasa Referencia'!$A$2:$A$37,0))</f>
        <v>8.6800000000000002E-2</v>
      </c>
      <c r="Y3376" s="16">
        <f>INDEX('Catalogo Proveedores'!$N$2:$N$101,MATCH(A3376,'Catalogo Proveedores'!$A$2:$A$101,0))</f>
        <v>3.1200000000000002E-2</v>
      </c>
      <c r="Z3376" s="14">
        <v>-6.8000000000000005E-4</v>
      </c>
      <c r="AA3376" s="16">
        <f t="shared" si="262"/>
        <v>0.11732000000000001</v>
      </c>
      <c r="AB3376" s="25">
        <f t="shared" si="263"/>
        <v>9.2872749565375834E-3</v>
      </c>
      <c r="AC3376" s="23">
        <f t="shared" si="264"/>
        <v>-9.2088206123431299E-2</v>
      </c>
    </row>
    <row r="3377" spans="1:29" x14ac:dyDescent="0.3">
      <c r="A3377" s="4" t="s">
        <v>263</v>
      </c>
      <c r="B3377" s="18">
        <v>45748</v>
      </c>
      <c r="C3377" s="4" t="s">
        <v>282</v>
      </c>
      <c r="D3377" s="4">
        <v>4</v>
      </c>
      <c r="E3377" s="15">
        <v>830723.25</v>
      </c>
      <c r="F3377" s="19">
        <v>1.1739999999999999</v>
      </c>
      <c r="G3377" s="20">
        <v>0</v>
      </c>
      <c r="H3377" s="4">
        <v>75.8</v>
      </c>
      <c r="I3377" s="4">
        <v>5</v>
      </c>
      <c r="J3377" s="4">
        <v>1</v>
      </c>
      <c r="K3377" s="21">
        <v>0.82210000000000005</v>
      </c>
      <c r="L3377" s="21">
        <v>7.6899999999999996E-2</v>
      </c>
      <c r="M3377" s="4">
        <v>1</v>
      </c>
      <c r="N3377" s="4">
        <v>1</v>
      </c>
      <c r="O3377" s="4">
        <v>50.3</v>
      </c>
      <c r="P3377" s="4">
        <v>86.3</v>
      </c>
      <c r="Q3377" s="15">
        <v>176760.25</v>
      </c>
      <c r="R3377" s="15">
        <v>25474.59</v>
      </c>
      <c r="S3377" s="15">
        <v>20837.45</v>
      </c>
      <c r="T3377" s="15">
        <v>884714.15</v>
      </c>
      <c r="U3377" s="22">
        <f t="shared" si="260"/>
        <v>1012120.64</v>
      </c>
      <c r="V3377" s="23">
        <f t="shared" si="261"/>
        <v>-0.14400864957342435</v>
      </c>
      <c r="W3377" s="24">
        <f>Parametros!$B$4*H3377+Parametros!$B$5*K3377*100+Parametros!$B$6*P3377+Parametros!$B$7*(1-L3377)*100</f>
        <v>82.299500000000009</v>
      </c>
      <c r="X3377" s="16">
        <f>INDEX('Tasa Referencia'!$B$2:$B$37,MATCH(B3377,'Tasa Referencia'!$A$2:$A$37,0))</f>
        <v>8.4000000000000005E-2</v>
      </c>
      <c r="Y3377" s="16">
        <f>INDEX('Catalogo Proveedores'!$N$2:$N$101,MATCH(A3377,'Catalogo Proveedores'!$A$2:$A$101,0))</f>
        <v>3.1200000000000002E-2</v>
      </c>
      <c r="Z3377" s="14">
        <v>2.2899999999999999E-3</v>
      </c>
      <c r="AA3377" s="16">
        <f t="shared" si="262"/>
        <v>0.11749000000000001</v>
      </c>
      <c r="AB3377" s="25">
        <f t="shared" si="263"/>
        <v>9.3000709678860982E-3</v>
      </c>
      <c r="AC3377" s="23">
        <f t="shared" si="264"/>
        <v>-0.15330872054131045</v>
      </c>
    </row>
    <row r="3378" spans="1:29" x14ac:dyDescent="0.3">
      <c r="A3378" s="4" t="s">
        <v>263</v>
      </c>
      <c r="B3378" s="18">
        <v>45778</v>
      </c>
      <c r="C3378" s="4" t="s">
        <v>282</v>
      </c>
      <c r="D3378" s="4">
        <v>5</v>
      </c>
      <c r="E3378" s="15">
        <v>918744.27</v>
      </c>
      <c r="F3378" s="19">
        <v>1.1739999999999999</v>
      </c>
      <c r="G3378" s="20">
        <v>0</v>
      </c>
      <c r="H3378" s="4">
        <v>78.099999999999994</v>
      </c>
      <c r="I3378" s="4">
        <v>6</v>
      </c>
      <c r="J3378" s="4">
        <v>1</v>
      </c>
      <c r="K3378" s="21">
        <v>0.9042</v>
      </c>
      <c r="L3378" s="21">
        <v>5.3999999999999999E-2</v>
      </c>
      <c r="M3378" s="4">
        <v>0</v>
      </c>
      <c r="N3378" s="4">
        <v>1</v>
      </c>
      <c r="O3378" s="4">
        <v>9</v>
      </c>
      <c r="P3378" s="4">
        <v>81.599999999999994</v>
      </c>
      <c r="Q3378" s="15">
        <v>31594.83</v>
      </c>
      <c r="R3378" s="15">
        <v>34261.629999999997</v>
      </c>
      <c r="S3378" s="15">
        <v>16721.009999999998</v>
      </c>
      <c r="T3378" s="15">
        <v>953134.02</v>
      </c>
      <c r="U3378" s="22">
        <f t="shared" si="260"/>
        <v>967879.72</v>
      </c>
      <c r="V3378" s="23">
        <f t="shared" si="261"/>
        <v>-1.5470751951546072E-2</v>
      </c>
      <c r="W3378" s="24">
        <f>Parametros!$B$4*H3378+Parametros!$B$5*K3378*100+Parametros!$B$6*P3378+Parametros!$B$7*(1-L3378)*100</f>
        <v>84.971000000000004</v>
      </c>
      <c r="X3378" s="16">
        <f>INDEX('Tasa Referencia'!$B$2:$B$37,MATCH(B3378,'Tasa Referencia'!$A$2:$A$37,0))</f>
        <v>8.1699999999999995E-2</v>
      </c>
      <c r="Y3378" s="16">
        <f>INDEX('Catalogo Proveedores'!$N$2:$N$101,MATCH(A3378,'Catalogo Proveedores'!$A$2:$A$101,0))</f>
        <v>3.1200000000000002E-2</v>
      </c>
      <c r="Z3378" s="14">
        <v>-6.3000000000000003E-4</v>
      </c>
      <c r="AA3378" s="16">
        <f t="shared" si="262"/>
        <v>0.11226999999999999</v>
      </c>
      <c r="AB3378" s="25">
        <f t="shared" si="263"/>
        <v>8.9063418749415479E-3</v>
      </c>
      <c r="AC3378" s="23">
        <f t="shared" si="264"/>
        <v>-2.437709382648762E-2</v>
      </c>
    </row>
    <row r="3379" spans="1:29" x14ac:dyDescent="0.3">
      <c r="A3379" s="4" t="s">
        <v>263</v>
      </c>
      <c r="B3379" s="18">
        <v>45809</v>
      </c>
      <c r="C3379" s="4" t="s">
        <v>282</v>
      </c>
      <c r="D3379" s="4">
        <v>6</v>
      </c>
      <c r="E3379" s="15">
        <v>818234.62</v>
      </c>
      <c r="F3379" s="19">
        <v>1.1739999999999999</v>
      </c>
      <c r="G3379" s="20">
        <v>0</v>
      </c>
      <c r="H3379" s="4">
        <v>74.400000000000006</v>
      </c>
      <c r="I3379" s="4">
        <v>5</v>
      </c>
      <c r="J3379" s="4">
        <v>1</v>
      </c>
      <c r="K3379" s="21">
        <v>0.8569</v>
      </c>
      <c r="L3379" s="21">
        <v>5.9900000000000002E-2</v>
      </c>
      <c r="M3379" s="4">
        <v>1</v>
      </c>
      <c r="N3379" s="4">
        <v>0</v>
      </c>
      <c r="O3379" s="4">
        <v>0</v>
      </c>
      <c r="P3379" s="4">
        <v>77.2</v>
      </c>
      <c r="Q3379" s="15">
        <v>23365.58</v>
      </c>
      <c r="R3379" s="15">
        <v>24202.080000000002</v>
      </c>
      <c r="S3379" s="15">
        <v>16343.15</v>
      </c>
      <c r="T3379" s="15">
        <v>860393.85</v>
      </c>
      <c r="U3379" s="22">
        <f t="shared" si="260"/>
        <v>849459.12999999989</v>
      </c>
      <c r="V3379" s="23">
        <f t="shared" si="261"/>
        <v>1.2708970432552591E-2</v>
      </c>
      <c r="W3379" s="24">
        <f>Parametros!$B$4*H3379+Parametros!$B$5*K3379*100+Parametros!$B$6*P3379+Parametros!$B$7*(1-L3379)*100</f>
        <v>81.288499999999999</v>
      </c>
      <c r="X3379" s="16">
        <f>INDEX('Tasa Referencia'!$B$2:$B$37,MATCH(B3379,'Tasa Referencia'!$A$2:$A$37,0))</f>
        <v>8.1600000000000006E-2</v>
      </c>
      <c r="Y3379" s="16">
        <f>INDEX('Catalogo Proveedores'!$N$2:$N$101,MATCH(A3379,'Catalogo Proveedores'!$A$2:$A$101,0))</f>
        <v>3.1200000000000002E-2</v>
      </c>
      <c r="Z3379" s="14">
        <v>2.2200000000000002E-3</v>
      </c>
      <c r="AA3379" s="16">
        <f t="shared" si="262"/>
        <v>0.11502000000000001</v>
      </c>
      <c r="AB3379" s="25">
        <f t="shared" si="263"/>
        <v>9.1139768138437383E-3</v>
      </c>
      <c r="AC3379" s="23">
        <f t="shared" si="264"/>
        <v>3.5949936187088527E-3</v>
      </c>
    </row>
    <row r="3380" spans="1:29" x14ac:dyDescent="0.3">
      <c r="A3380" s="4" t="s">
        <v>263</v>
      </c>
      <c r="B3380" s="18">
        <v>45839</v>
      </c>
      <c r="C3380" s="4" t="s">
        <v>282</v>
      </c>
      <c r="D3380" s="4">
        <v>7</v>
      </c>
      <c r="E3380" s="15">
        <v>864465.99</v>
      </c>
      <c r="F3380" s="19">
        <v>1.1739999999999999</v>
      </c>
      <c r="G3380" s="20">
        <v>0</v>
      </c>
      <c r="H3380" s="4">
        <v>78.5</v>
      </c>
      <c r="I3380" s="4">
        <v>5</v>
      </c>
      <c r="J3380" s="4">
        <v>1</v>
      </c>
      <c r="K3380" s="21">
        <v>0.82430000000000003</v>
      </c>
      <c r="L3380" s="21">
        <v>7.8600000000000003E-2</v>
      </c>
      <c r="M3380" s="4">
        <v>1</v>
      </c>
      <c r="N3380" s="4">
        <v>0</v>
      </c>
      <c r="O3380" s="4">
        <v>0</v>
      </c>
      <c r="P3380" s="4">
        <v>80.5</v>
      </c>
      <c r="Q3380" s="15">
        <v>11841.37</v>
      </c>
      <c r="R3380" s="15">
        <v>20626.02</v>
      </c>
      <c r="S3380" s="15">
        <v>22115.66</v>
      </c>
      <c r="T3380" s="15">
        <v>947629.04</v>
      </c>
      <c r="U3380" s="22">
        <f t="shared" si="260"/>
        <v>874817.72</v>
      </c>
      <c r="V3380" s="23">
        <f t="shared" si="261"/>
        <v>7.6835256125118392E-2</v>
      </c>
      <c r="W3380" s="24">
        <f>Parametros!$B$4*H3380+Parametros!$B$5*K3380*100+Parametros!$B$6*P3380+Parametros!$B$7*(1-L3380)*100</f>
        <v>82.125</v>
      </c>
      <c r="X3380" s="16">
        <f>INDEX('Tasa Referencia'!$B$2:$B$37,MATCH(B3380,'Tasa Referencia'!$A$2:$A$37,0))</f>
        <v>8.0699999999999994E-2</v>
      </c>
      <c r="Y3380" s="16">
        <f>INDEX('Catalogo Proveedores'!$N$2:$N$101,MATCH(A3380,'Catalogo Proveedores'!$A$2:$A$101,0))</f>
        <v>3.1200000000000002E-2</v>
      </c>
      <c r="Z3380" s="14">
        <v>1.0399999999999999E-3</v>
      </c>
      <c r="AA3380" s="16">
        <f t="shared" si="262"/>
        <v>0.11294</v>
      </c>
      <c r="AB3380" s="25">
        <f t="shared" si="263"/>
        <v>8.9569726192040289E-3</v>
      </c>
      <c r="AC3380" s="23">
        <f t="shared" si="264"/>
        <v>6.7878283505914364E-2</v>
      </c>
    </row>
    <row r="3381" spans="1:29" x14ac:dyDescent="0.3">
      <c r="A3381" s="4" t="s">
        <v>263</v>
      </c>
      <c r="B3381" s="18">
        <v>45870</v>
      </c>
      <c r="C3381" s="4" t="s">
        <v>282</v>
      </c>
      <c r="D3381" s="4">
        <v>8</v>
      </c>
      <c r="E3381" s="15">
        <v>825599.09</v>
      </c>
      <c r="F3381" s="19">
        <v>1.1739999999999999</v>
      </c>
      <c r="G3381" s="20">
        <v>0</v>
      </c>
      <c r="H3381" s="4">
        <v>75.900000000000006</v>
      </c>
      <c r="I3381" s="4">
        <v>6</v>
      </c>
      <c r="J3381" s="4">
        <v>1</v>
      </c>
      <c r="K3381" s="21">
        <v>0.83750000000000002</v>
      </c>
      <c r="L3381" s="21">
        <v>0.1235</v>
      </c>
      <c r="M3381" s="4">
        <v>1</v>
      </c>
      <c r="N3381" s="4">
        <v>0</v>
      </c>
      <c r="O3381" s="4">
        <v>0</v>
      </c>
      <c r="P3381" s="4">
        <v>79.099999999999994</v>
      </c>
      <c r="Q3381" s="15">
        <v>14736.43</v>
      </c>
      <c r="R3381" s="15">
        <v>38877.199999999997</v>
      </c>
      <c r="S3381" s="15">
        <v>32240.28</v>
      </c>
      <c r="T3381" s="15">
        <v>843003.55</v>
      </c>
      <c r="U3381" s="22">
        <f t="shared" si="260"/>
        <v>846972.44</v>
      </c>
      <c r="V3381" s="23">
        <f t="shared" si="261"/>
        <v>-4.7080347407788461E-3</v>
      </c>
      <c r="W3381" s="24">
        <f>Parametros!$B$4*H3381+Parametros!$B$5*K3381*100+Parametros!$B$6*P3381+Parametros!$B$7*(1-L3381)*100</f>
        <v>80.657499999999999</v>
      </c>
      <c r="X3381" s="16">
        <f>INDEX('Tasa Referencia'!$B$2:$B$37,MATCH(B3381,'Tasa Referencia'!$A$2:$A$37,0))</f>
        <v>7.7399999999999997E-2</v>
      </c>
      <c r="Y3381" s="16">
        <f>INDEX('Catalogo Proveedores'!$N$2:$N$101,MATCH(A3381,'Catalogo Proveedores'!$A$2:$A$101,0))</f>
        <v>3.1200000000000002E-2</v>
      </c>
      <c r="Z3381" s="14">
        <v>3.3999999999999998E-3</v>
      </c>
      <c r="AA3381" s="16">
        <f t="shared" si="262"/>
        <v>0.112</v>
      </c>
      <c r="AB3381" s="25">
        <f t="shared" si="263"/>
        <v>8.8859305371316033E-3</v>
      </c>
      <c r="AC3381" s="23">
        <f t="shared" si="264"/>
        <v>-1.3593965277910449E-2</v>
      </c>
    </row>
    <row r="3382" spans="1:29" x14ac:dyDescent="0.3">
      <c r="A3382" s="4" t="s">
        <v>263</v>
      </c>
      <c r="B3382" s="18">
        <v>45901</v>
      </c>
      <c r="C3382" s="4" t="s">
        <v>282</v>
      </c>
      <c r="D3382" s="4">
        <v>9</v>
      </c>
      <c r="E3382" s="15">
        <v>822820.53</v>
      </c>
      <c r="F3382" s="19">
        <v>1.1739999999999999</v>
      </c>
      <c r="G3382" s="20">
        <v>0</v>
      </c>
      <c r="H3382" s="4">
        <v>78.7</v>
      </c>
      <c r="I3382" s="4">
        <v>5</v>
      </c>
      <c r="J3382" s="4">
        <v>1</v>
      </c>
      <c r="K3382" s="21">
        <v>0.85970000000000002</v>
      </c>
      <c r="L3382" s="21">
        <v>5.5800000000000002E-2</v>
      </c>
      <c r="M3382" s="4">
        <v>1</v>
      </c>
      <c r="N3382" s="4">
        <v>0</v>
      </c>
      <c r="O3382" s="4">
        <v>0</v>
      </c>
      <c r="P3382" s="4">
        <v>78.099999999999994</v>
      </c>
      <c r="Q3382" s="15">
        <v>7463.22</v>
      </c>
      <c r="R3382" s="15">
        <v>27102.36</v>
      </c>
      <c r="S3382" s="15">
        <v>15421.67</v>
      </c>
      <c r="T3382" s="15">
        <v>854197.39</v>
      </c>
      <c r="U3382" s="22">
        <f t="shared" si="260"/>
        <v>841964.44</v>
      </c>
      <c r="V3382" s="23">
        <f t="shared" si="261"/>
        <v>1.4320987330574809E-2</v>
      </c>
      <c r="W3382" s="24">
        <f>Parametros!$B$4*H3382+Parametros!$B$5*K3382*100+Parametros!$B$6*P3382+Parametros!$B$7*(1-L3382)*100</f>
        <v>83.119</v>
      </c>
      <c r="X3382" s="16">
        <f>INDEX('Tasa Referencia'!$B$2:$B$37,MATCH(B3382,'Tasa Referencia'!$A$2:$A$37,0))</f>
        <v>7.4899999999999994E-2</v>
      </c>
      <c r="Y3382" s="16">
        <f>INDEX('Catalogo Proveedores'!$N$2:$N$101,MATCH(A3382,'Catalogo Proveedores'!$A$2:$A$101,0))</f>
        <v>3.1200000000000002E-2</v>
      </c>
      <c r="Z3382" s="14">
        <v>-1.2999999999999999E-4</v>
      </c>
      <c r="AA3382" s="16">
        <f t="shared" si="262"/>
        <v>0.10596999999999999</v>
      </c>
      <c r="AB3382" s="25">
        <f t="shared" si="263"/>
        <v>8.4288895594348823E-3</v>
      </c>
      <c r="AC3382" s="23">
        <f t="shared" si="264"/>
        <v>5.8920977711399269E-3</v>
      </c>
    </row>
    <row r="3383" spans="1:29" x14ac:dyDescent="0.3">
      <c r="A3383" s="4" t="s">
        <v>263</v>
      </c>
      <c r="B3383" s="18">
        <v>45931</v>
      </c>
      <c r="C3383" s="4" t="s">
        <v>282</v>
      </c>
      <c r="D3383" s="4">
        <v>10</v>
      </c>
      <c r="E3383" s="15">
        <v>795254.53</v>
      </c>
      <c r="F3383" s="19">
        <v>1.1739999999999999</v>
      </c>
      <c r="G3383" s="20">
        <v>0</v>
      </c>
      <c r="H3383" s="4">
        <v>78.8</v>
      </c>
      <c r="I3383" s="4">
        <v>7</v>
      </c>
      <c r="J3383" s="4">
        <v>1</v>
      </c>
      <c r="K3383" s="21">
        <v>0.83679999999999999</v>
      </c>
      <c r="L3383" s="21">
        <v>0.10879999999999999</v>
      </c>
      <c r="M3383" s="4">
        <v>2</v>
      </c>
      <c r="N3383" s="4">
        <v>1</v>
      </c>
      <c r="O3383" s="4">
        <v>19.2</v>
      </c>
      <c r="P3383" s="4">
        <v>84.6</v>
      </c>
      <c r="Q3383" s="15">
        <v>50497</v>
      </c>
      <c r="R3383" s="15">
        <v>32142.98</v>
      </c>
      <c r="S3383" s="15">
        <v>27553.27</v>
      </c>
      <c r="T3383" s="15">
        <v>877287.02</v>
      </c>
      <c r="U3383" s="22">
        <f t="shared" si="260"/>
        <v>850341.24</v>
      </c>
      <c r="V3383" s="23">
        <f t="shared" si="261"/>
        <v>3.0714896477095976E-2</v>
      </c>
      <c r="W3383" s="24">
        <f>Parametros!$B$4*H3383+Parametros!$B$5*K3383*100+Parametros!$B$6*P3383+Parametros!$B$7*(1-L3383)*100</f>
        <v>82.971999999999994</v>
      </c>
      <c r="X3383" s="16">
        <f>INDEX('Tasa Referencia'!$B$2:$B$37,MATCH(B3383,'Tasa Referencia'!$A$2:$A$37,0))</f>
        <v>7.4300000000000005E-2</v>
      </c>
      <c r="Y3383" s="16">
        <f>INDEX('Catalogo Proveedores'!$N$2:$N$101,MATCH(A3383,'Catalogo Proveedores'!$A$2:$A$101,0))</f>
        <v>3.1200000000000002E-2</v>
      </c>
      <c r="Z3383" s="14">
        <v>-7.2000000000000005E-4</v>
      </c>
      <c r="AA3383" s="16">
        <f t="shared" si="262"/>
        <v>0.10478000000000001</v>
      </c>
      <c r="AB3383" s="25">
        <f t="shared" si="263"/>
        <v>8.3384242824304788E-3</v>
      </c>
      <c r="AC3383" s="23">
        <f t="shared" si="264"/>
        <v>2.2376472194665497E-2</v>
      </c>
    </row>
    <row r="3384" spans="1:29" x14ac:dyDescent="0.3">
      <c r="A3384" s="4" t="s">
        <v>263</v>
      </c>
      <c r="B3384" s="18">
        <v>45962</v>
      </c>
      <c r="C3384" s="4" t="s">
        <v>282</v>
      </c>
      <c r="D3384" s="4">
        <v>11</v>
      </c>
      <c r="E3384" s="15">
        <v>757668.67</v>
      </c>
      <c r="F3384" s="19">
        <v>1.1739999999999999</v>
      </c>
      <c r="G3384" s="20">
        <v>0</v>
      </c>
      <c r="H3384" s="4">
        <v>79.3</v>
      </c>
      <c r="I3384" s="4">
        <v>5</v>
      </c>
      <c r="J3384" s="4">
        <v>1</v>
      </c>
      <c r="K3384" s="21">
        <v>0.82920000000000005</v>
      </c>
      <c r="L3384" s="21">
        <v>6.2899999999999998E-2</v>
      </c>
      <c r="M3384" s="4">
        <v>0</v>
      </c>
      <c r="N3384" s="4">
        <v>0</v>
      </c>
      <c r="O3384" s="4">
        <v>0</v>
      </c>
      <c r="P3384" s="4">
        <v>77.099999999999994</v>
      </c>
      <c r="Q3384" s="15">
        <v>0</v>
      </c>
      <c r="R3384" s="15">
        <v>26253.55</v>
      </c>
      <c r="S3384" s="15">
        <v>15810.92</v>
      </c>
      <c r="T3384" s="15">
        <v>796327.53</v>
      </c>
      <c r="U3384" s="22">
        <f t="shared" si="260"/>
        <v>768111.3</v>
      </c>
      <c r="V3384" s="23">
        <f t="shared" si="261"/>
        <v>3.5432945536869709E-2</v>
      </c>
      <c r="W3384" s="24">
        <f>Parametros!$B$4*H3384+Parametros!$B$5*K3384*100+Parametros!$B$6*P3384+Parametros!$B$7*(1-L3384)*100</f>
        <v>82.107500000000002</v>
      </c>
      <c r="X3384" s="16">
        <f>INDEX('Tasa Referencia'!$B$2:$B$37,MATCH(B3384,'Tasa Referencia'!$A$2:$A$37,0))</f>
        <v>7.2800000000000004E-2</v>
      </c>
      <c r="Y3384" s="16">
        <f>INDEX('Catalogo Proveedores'!$N$2:$N$101,MATCH(A3384,'Catalogo Proveedores'!$A$2:$A$101,0))</f>
        <v>3.1200000000000002E-2</v>
      </c>
      <c r="Z3384" s="14">
        <v>5.9000000000000003E-4</v>
      </c>
      <c r="AA3384" s="16">
        <f t="shared" si="262"/>
        <v>0.10459</v>
      </c>
      <c r="AB3384" s="25">
        <f t="shared" si="263"/>
        <v>8.3239719779188981E-3</v>
      </c>
      <c r="AC3384" s="23">
        <f t="shared" si="264"/>
        <v>2.7108973558950811E-2</v>
      </c>
    </row>
    <row r="3385" spans="1:29" x14ac:dyDescent="0.3">
      <c r="A3385" s="4" t="s">
        <v>263</v>
      </c>
      <c r="B3385" s="18">
        <v>45992</v>
      </c>
      <c r="C3385" s="4" t="s">
        <v>282</v>
      </c>
      <c r="D3385" s="4">
        <v>12</v>
      </c>
      <c r="E3385" s="15">
        <v>752493.41</v>
      </c>
      <c r="F3385" s="19">
        <v>1.2029000000000001</v>
      </c>
      <c r="G3385" s="20">
        <v>2.47E-2</v>
      </c>
      <c r="H3385" s="4">
        <v>79.599999999999994</v>
      </c>
      <c r="I3385" s="4">
        <v>4</v>
      </c>
      <c r="J3385" s="4">
        <v>1</v>
      </c>
      <c r="K3385" s="21">
        <v>0.84899999999999998</v>
      </c>
      <c r="L3385" s="21">
        <v>8.9499999999999996E-2</v>
      </c>
      <c r="M3385" s="4">
        <v>1</v>
      </c>
      <c r="N3385" s="4">
        <v>0</v>
      </c>
      <c r="O3385" s="4">
        <v>0</v>
      </c>
      <c r="P3385" s="4">
        <v>74.400000000000006</v>
      </c>
      <c r="Q3385" s="15">
        <v>20007.599999999999</v>
      </c>
      <c r="R3385" s="15">
        <v>40660.120000000003</v>
      </c>
      <c r="S3385" s="15">
        <v>21720.45</v>
      </c>
      <c r="T3385" s="15">
        <v>786259.58</v>
      </c>
      <c r="U3385" s="22">
        <f t="shared" si="260"/>
        <v>791440.68</v>
      </c>
      <c r="V3385" s="23">
        <f t="shared" si="261"/>
        <v>-6.5895540503304179E-3</v>
      </c>
      <c r="W3385" s="24">
        <f>Parametros!$B$4*H3385+Parametros!$B$5*K3385*100+Parametros!$B$6*P3385+Parametros!$B$7*(1-L3385)*100</f>
        <v>81.867500000000007</v>
      </c>
      <c r="X3385" s="16">
        <f>INDEX('Tasa Referencia'!$B$2:$B$37,MATCH(B3385,'Tasa Referencia'!$A$2:$A$37,0))</f>
        <v>6.9599999999999995E-2</v>
      </c>
      <c r="Y3385" s="16">
        <f>INDEX('Catalogo Proveedores'!$N$2:$N$101,MATCH(A3385,'Catalogo Proveedores'!$A$2:$A$101,0))</f>
        <v>3.1200000000000002E-2</v>
      </c>
      <c r="Z3385" s="14">
        <v>-1.2999999999999999E-4</v>
      </c>
      <c r="AA3385" s="16">
        <f t="shared" si="262"/>
        <v>0.10067</v>
      </c>
      <c r="AB3385" s="25">
        <f t="shared" si="263"/>
        <v>8.0252884754383746E-3</v>
      </c>
      <c r="AC3385" s="23">
        <f t="shared" si="264"/>
        <v>-1.4614842525768793E-2</v>
      </c>
    </row>
    <row r="3386" spans="1:29" x14ac:dyDescent="0.3">
      <c r="A3386" s="4" t="s">
        <v>265</v>
      </c>
      <c r="B3386" s="18">
        <v>44927</v>
      </c>
      <c r="C3386" s="4" t="s">
        <v>279</v>
      </c>
      <c r="D3386" s="4">
        <v>1</v>
      </c>
      <c r="E3386" s="15">
        <v>330721.38</v>
      </c>
      <c r="F3386" s="19">
        <v>1</v>
      </c>
      <c r="G3386" s="20">
        <v>0</v>
      </c>
      <c r="H3386" s="4">
        <v>71.400000000000006</v>
      </c>
      <c r="I3386" s="4">
        <v>5</v>
      </c>
      <c r="J3386" s="4">
        <v>1</v>
      </c>
      <c r="K3386" s="21">
        <v>0.81979999999999997</v>
      </c>
      <c r="L3386" s="21">
        <v>7.0199999999999999E-2</v>
      </c>
      <c r="M3386" s="4">
        <v>0</v>
      </c>
      <c r="N3386" s="4">
        <v>0</v>
      </c>
      <c r="O3386" s="4">
        <v>0</v>
      </c>
      <c r="P3386" s="4">
        <v>86.1</v>
      </c>
      <c r="Q3386" s="15">
        <v>0</v>
      </c>
      <c r="R3386" s="15">
        <v>13073.46</v>
      </c>
      <c r="S3386" s="15">
        <v>7622.07</v>
      </c>
      <c r="T3386" s="15">
        <v>374550.45</v>
      </c>
      <c r="U3386" s="22">
        <f t="shared" si="260"/>
        <v>336172.77</v>
      </c>
      <c r="V3386" s="23">
        <f t="shared" si="261"/>
        <v>0.10246331301964794</v>
      </c>
      <c r="W3386" s="24">
        <f>Parametros!$B$4*H3386+Parametros!$B$5*K3386*100+Parametros!$B$6*P3386+Parametros!$B$7*(1-L3386)*100</f>
        <v>80.751000000000005</v>
      </c>
      <c r="X3386" s="16">
        <f>INDEX('Tasa Referencia'!$B$2:$B$37,MATCH(B3386,'Tasa Referencia'!$A$2:$A$37,0))</f>
        <v>0.1125</v>
      </c>
      <c r="Y3386" s="16">
        <f>INDEX('Catalogo Proveedores'!$N$2:$N$101,MATCH(A3386,'Catalogo Proveedores'!$A$2:$A$101,0))</f>
        <v>2.64E-2</v>
      </c>
      <c r="Z3386" s="14">
        <v>1.81E-3</v>
      </c>
      <c r="AA3386" s="16">
        <f t="shared" si="262"/>
        <v>0.14071</v>
      </c>
      <c r="AB3386" s="25">
        <f t="shared" si="263"/>
        <v>1.1031307371919929E-2</v>
      </c>
      <c r="AC3386" s="23">
        <f t="shared" si="264"/>
        <v>9.1432005647728007E-2</v>
      </c>
    </row>
    <row r="3387" spans="1:29" x14ac:dyDescent="0.3">
      <c r="A3387" s="4" t="s">
        <v>265</v>
      </c>
      <c r="B3387" s="18">
        <v>44958</v>
      </c>
      <c r="C3387" s="4" t="s">
        <v>279</v>
      </c>
      <c r="D3387" s="4">
        <v>2</v>
      </c>
      <c r="E3387" s="15">
        <v>403045.9</v>
      </c>
      <c r="F3387" s="19">
        <v>1.0491999999999999</v>
      </c>
      <c r="G3387" s="20">
        <v>4.9200000000000001E-2</v>
      </c>
      <c r="H3387" s="4">
        <v>74.900000000000006</v>
      </c>
      <c r="I3387" s="4">
        <v>4</v>
      </c>
      <c r="J3387" s="4">
        <v>1</v>
      </c>
      <c r="K3387" s="21">
        <v>0.71630000000000005</v>
      </c>
      <c r="L3387" s="21">
        <v>6.5799999999999997E-2</v>
      </c>
      <c r="M3387" s="4">
        <v>2</v>
      </c>
      <c r="N3387" s="4">
        <v>0</v>
      </c>
      <c r="O3387" s="4">
        <v>0</v>
      </c>
      <c r="P3387" s="4">
        <v>86.6</v>
      </c>
      <c r="Q3387" s="15">
        <v>23936.04</v>
      </c>
      <c r="R3387" s="15">
        <v>14776.41</v>
      </c>
      <c r="S3387" s="15">
        <v>8767.66</v>
      </c>
      <c r="T3387" s="15">
        <v>425746.52</v>
      </c>
      <c r="U3387" s="22">
        <f t="shared" si="260"/>
        <v>432990.69</v>
      </c>
      <c r="V3387" s="23">
        <f t="shared" si="261"/>
        <v>-1.7015218351050722E-2</v>
      </c>
      <c r="W3387" s="24">
        <f>Parametros!$B$4*H3387+Parametros!$B$5*K3387*100+Parametros!$B$6*P3387+Parametros!$B$7*(1-L3387)*100</f>
        <v>79.037000000000006</v>
      </c>
      <c r="X3387" s="16">
        <f>INDEX('Tasa Referencia'!$B$2:$B$37,MATCH(B3387,'Tasa Referencia'!$A$2:$A$37,0))</f>
        <v>0.11409999999999999</v>
      </c>
      <c r="Y3387" s="16">
        <f>INDEX('Catalogo Proveedores'!$N$2:$N$101,MATCH(A3387,'Catalogo Proveedores'!$A$2:$A$101,0))</f>
        <v>2.64E-2</v>
      </c>
      <c r="Z3387" s="14">
        <v>2.8900000000000002E-3</v>
      </c>
      <c r="AA3387" s="16">
        <f t="shared" si="262"/>
        <v>0.14338999999999999</v>
      </c>
      <c r="AB3387" s="25">
        <f t="shared" si="263"/>
        <v>1.1229038797774926E-2</v>
      </c>
      <c r="AC3387" s="23">
        <f t="shared" si="264"/>
        <v>-2.8244257148825648E-2</v>
      </c>
    </row>
    <row r="3388" spans="1:29" x14ac:dyDescent="0.3">
      <c r="A3388" s="4" t="s">
        <v>265</v>
      </c>
      <c r="B3388" s="18">
        <v>44986</v>
      </c>
      <c r="C3388" s="4" t="s">
        <v>279</v>
      </c>
      <c r="D3388" s="4">
        <v>3</v>
      </c>
      <c r="E3388" s="15">
        <v>383562.79</v>
      </c>
      <c r="F3388" s="19">
        <v>1.0491999999999999</v>
      </c>
      <c r="G3388" s="20">
        <v>0</v>
      </c>
      <c r="H3388" s="4">
        <v>73</v>
      </c>
      <c r="I3388" s="4">
        <v>5</v>
      </c>
      <c r="J3388" s="4">
        <v>1</v>
      </c>
      <c r="K3388" s="21">
        <v>0.76219999999999999</v>
      </c>
      <c r="L3388" s="21">
        <v>0.1013</v>
      </c>
      <c r="M3388" s="4">
        <v>1</v>
      </c>
      <c r="N3388" s="4">
        <v>0</v>
      </c>
      <c r="O3388" s="4">
        <v>0</v>
      </c>
      <c r="P3388" s="4">
        <v>87.6</v>
      </c>
      <c r="Q3388" s="15">
        <v>1428.68</v>
      </c>
      <c r="R3388" s="15">
        <v>19148.72</v>
      </c>
      <c r="S3388" s="15">
        <v>12421.32</v>
      </c>
      <c r="T3388" s="15">
        <v>396168.48</v>
      </c>
      <c r="U3388" s="22">
        <f t="shared" si="260"/>
        <v>391718.86999999994</v>
      </c>
      <c r="V3388" s="23">
        <f t="shared" si="261"/>
        <v>1.1231610349213154E-2</v>
      </c>
      <c r="W3388" s="24">
        <f>Parametros!$B$4*H3388+Parametros!$B$5*K3388*100+Parametros!$B$6*P3388+Parametros!$B$7*(1-L3388)*100</f>
        <v>79.416499999999999</v>
      </c>
      <c r="X3388" s="16">
        <f>INDEX('Tasa Referencia'!$B$2:$B$37,MATCH(B3388,'Tasa Referencia'!$A$2:$A$37,0))</f>
        <v>0.114</v>
      </c>
      <c r="Y3388" s="16">
        <f>INDEX('Catalogo Proveedores'!$N$2:$N$101,MATCH(A3388,'Catalogo Proveedores'!$A$2:$A$101,0))</f>
        <v>2.64E-2</v>
      </c>
      <c r="Z3388" s="14">
        <v>-1.64E-3</v>
      </c>
      <c r="AA3388" s="16">
        <f t="shared" si="262"/>
        <v>0.13875999999999999</v>
      </c>
      <c r="AB3388" s="25">
        <f t="shared" si="263"/>
        <v>1.0887167799208841E-2</v>
      </c>
      <c r="AC3388" s="23">
        <f t="shared" si="264"/>
        <v>3.4444255000431329E-4</v>
      </c>
    </row>
    <row r="3389" spans="1:29" x14ac:dyDescent="0.3">
      <c r="A3389" s="4" t="s">
        <v>265</v>
      </c>
      <c r="B3389" s="18">
        <v>45017</v>
      </c>
      <c r="C3389" s="4" t="s">
        <v>279</v>
      </c>
      <c r="D3389" s="4">
        <v>4</v>
      </c>
      <c r="E3389" s="15">
        <v>326917.06</v>
      </c>
      <c r="F3389" s="19">
        <v>1.0491999999999999</v>
      </c>
      <c r="G3389" s="20">
        <v>0</v>
      </c>
      <c r="H3389" s="4">
        <v>72</v>
      </c>
      <c r="I3389" s="4">
        <v>4</v>
      </c>
      <c r="J3389" s="4">
        <v>1</v>
      </c>
      <c r="K3389" s="21">
        <v>0.80179999999999996</v>
      </c>
      <c r="L3389" s="21">
        <v>0.14710000000000001</v>
      </c>
      <c r="M3389" s="4">
        <v>2</v>
      </c>
      <c r="N3389" s="4">
        <v>0</v>
      </c>
      <c r="O3389" s="4">
        <v>0</v>
      </c>
      <c r="P3389" s="4">
        <v>88.7</v>
      </c>
      <c r="Q3389" s="15">
        <v>1946.18</v>
      </c>
      <c r="R3389" s="15">
        <v>14719.16</v>
      </c>
      <c r="S3389" s="15">
        <v>15084.88</v>
      </c>
      <c r="T3389" s="15">
        <v>357652.14</v>
      </c>
      <c r="U3389" s="22">
        <f t="shared" si="260"/>
        <v>328497.51999999996</v>
      </c>
      <c r="V3389" s="23">
        <f t="shared" si="261"/>
        <v>8.1516693846708288E-2</v>
      </c>
      <c r="W3389" s="24">
        <f>Parametros!$B$4*H3389+Parametros!$B$5*K3389*100+Parametros!$B$6*P3389+Parametros!$B$7*(1-L3389)*100</f>
        <v>79.787499999999994</v>
      </c>
      <c r="X3389" s="16">
        <f>INDEX('Tasa Referencia'!$B$2:$B$37,MATCH(B3389,'Tasa Referencia'!$A$2:$A$37,0))</f>
        <v>0.1119</v>
      </c>
      <c r="Y3389" s="16">
        <f>INDEX('Catalogo Proveedores'!$N$2:$N$101,MATCH(A3389,'Catalogo Proveedores'!$A$2:$A$101,0))</f>
        <v>2.64E-2</v>
      </c>
      <c r="Z3389" s="14">
        <v>-3.9399999999999999E-3</v>
      </c>
      <c r="AA3389" s="16">
        <f t="shared" si="262"/>
        <v>0.13436000000000001</v>
      </c>
      <c r="AB3389" s="25">
        <f t="shared" si="263"/>
        <v>1.0561096753121113E-2</v>
      </c>
      <c r="AC3389" s="23">
        <f t="shared" si="264"/>
        <v>7.0955597093587175E-2</v>
      </c>
    </row>
    <row r="3390" spans="1:29" x14ac:dyDescent="0.3">
      <c r="A3390" s="4" t="s">
        <v>265</v>
      </c>
      <c r="B3390" s="18">
        <v>45047</v>
      </c>
      <c r="C3390" s="4" t="s">
        <v>279</v>
      </c>
      <c r="D3390" s="4">
        <v>5</v>
      </c>
      <c r="E3390" s="15">
        <v>402596.29</v>
      </c>
      <c r="F3390" s="19">
        <v>1.0491999999999999</v>
      </c>
      <c r="G3390" s="20">
        <v>0</v>
      </c>
      <c r="H3390" s="4">
        <v>70.599999999999994</v>
      </c>
      <c r="I3390" s="4">
        <v>4</v>
      </c>
      <c r="J3390" s="4">
        <v>1</v>
      </c>
      <c r="K3390" s="21">
        <v>0.77949999999999997</v>
      </c>
      <c r="L3390" s="21">
        <v>0.1176</v>
      </c>
      <c r="M3390" s="4">
        <v>3</v>
      </c>
      <c r="N3390" s="4">
        <v>0</v>
      </c>
      <c r="O3390" s="4">
        <v>0</v>
      </c>
      <c r="P3390" s="4">
        <v>85.4</v>
      </c>
      <c r="Q3390" s="15">
        <v>3533.06</v>
      </c>
      <c r="R3390" s="15">
        <v>24232.85</v>
      </c>
      <c r="S3390" s="15">
        <v>15013.12</v>
      </c>
      <c r="T3390" s="15">
        <v>431221.17</v>
      </c>
      <c r="U3390" s="22">
        <f t="shared" si="260"/>
        <v>415349.07999999996</v>
      </c>
      <c r="V3390" s="23">
        <f t="shared" si="261"/>
        <v>3.6807307025302181E-2</v>
      </c>
      <c r="W3390" s="24">
        <f>Parametros!$B$4*H3390+Parametros!$B$5*K3390*100+Parametros!$B$6*P3390+Parametros!$B$7*(1-L3390)*100</f>
        <v>78.411000000000001</v>
      </c>
      <c r="X3390" s="16">
        <f>INDEX('Tasa Referencia'!$B$2:$B$37,MATCH(B3390,'Tasa Referencia'!$A$2:$A$37,0))</f>
        <v>0.11210000000000001</v>
      </c>
      <c r="Y3390" s="16">
        <f>INDEX('Catalogo Proveedores'!$N$2:$N$101,MATCH(A3390,'Catalogo Proveedores'!$A$2:$A$101,0))</f>
        <v>2.64E-2</v>
      </c>
      <c r="Z3390" s="14">
        <v>8.8999999999999995E-4</v>
      </c>
      <c r="AA3390" s="16">
        <f t="shared" si="262"/>
        <v>0.13939000000000001</v>
      </c>
      <c r="AB3390" s="25">
        <f t="shared" si="263"/>
        <v>1.0933760693194294E-2</v>
      </c>
      <c r="AC3390" s="23">
        <f t="shared" si="264"/>
        <v>2.5873546332107887E-2</v>
      </c>
    </row>
    <row r="3391" spans="1:29" x14ac:dyDescent="0.3">
      <c r="A3391" s="4" t="s">
        <v>265</v>
      </c>
      <c r="B3391" s="18">
        <v>45078</v>
      </c>
      <c r="C3391" s="4" t="s">
        <v>279</v>
      </c>
      <c r="D3391" s="4">
        <v>6</v>
      </c>
      <c r="E3391" s="15">
        <v>402755.7</v>
      </c>
      <c r="F3391" s="19">
        <v>1.0491999999999999</v>
      </c>
      <c r="G3391" s="20">
        <v>0</v>
      </c>
      <c r="H3391" s="4">
        <v>68.3</v>
      </c>
      <c r="I3391" s="4">
        <v>4</v>
      </c>
      <c r="J3391" s="4">
        <v>1</v>
      </c>
      <c r="K3391" s="21">
        <v>0.80649999999999999</v>
      </c>
      <c r="L3391" s="21">
        <v>0.13880000000000001</v>
      </c>
      <c r="M3391" s="4">
        <v>0</v>
      </c>
      <c r="N3391" s="4">
        <v>1</v>
      </c>
      <c r="O3391" s="4">
        <v>21.9</v>
      </c>
      <c r="P3391" s="4">
        <v>83</v>
      </c>
      <c r="Q3391" s="15">
        <v>23700.15</v>
      </c>
      <c r="R3391" s="15">
        <v>27710.91</v>
      </c>
      <c r="S3391" s="15">
        <v>17577.39</v>
      </c>
      <c r="T3391" s="15">
        <v>444003.26</v>
      </c>
      <c r="U3391" s="22">
        <f t="shared" si="260"/>
        <v>436589.37</v>
      </c>
      <c r="V3391" s="23">
        <f t="shared" si="261"/>
        <v>1.6697827849282039E-2</v>
      </c>
      <c r="W3391" s="24">
        <f>Parametros!$B$4*H3391+Parametros!$B$5*K3391*100+Parametros!$B$6*P3391+Parametros!$B$7*(1-L3391)*100</f>
        <v>77.617999999999995</v>
      </c>
      <c r="X3391" s="16">
        <f>INDEX('Tasa Referencia'!$B$2:$B$37,MATCH(B3391,'Tasa Referencia'!$A$2:$A$37,0))</f>
        <v>0.1119</v>
      </c>
      <c r="Y3391" s="16">
        <f>INDEX('Catalogo Proveedores'!$N$2:$N$101,MATCH(A3391,'Catalogo Proveedores'!$A$2:$A$101,0))</f>
        <v>2.64E-2</v>
      </c>
      <c r="Z3391" s="14">
        <v>-4.8000000000000001E-4</v>
      </c>
      <c r="AA3391" s="16">
        <f t="shared" si="262"/>
        <v>0.13782</v>
      </c>
      <c r="AB3391" s="25">
        <f t="shared" si="263"/>
        <v>1.0817604294850902E-2</v>
      </c>
      <c r="AC3391" s="23">
        <f t="shared" si="264"/>
        <v>5.8802235544311368E-3</v>
      </c>
    </row>
    <row r="3392" spans="1:29" x14ac:dyDescent="0.3">
      <c r="A3392" s="4" t="s">
        <v>265</v>
      </c>
      <c r="B3392" s="18">
        <v>45108</v>
      </c>
      <c r="C3392" s="4" t="s">
        <v>279</v>
      </c>
      <c r="D3392" s="4">
        <v>7</v>
      </c>
      <c r="E3392" s="15">
        <v>380708.2</v>
      </c>
      <c r="F3392" s="19">
        <v>1.0491999999999999</v>
      </c>
      <c r="G3392" s="20">
        <v>0</v>
      </c>
      <c r="H3392" s="4">
        <v>71</v>
      </c>
      <c r="I3392" s="4">
        <v>4</v>
      </c>
      <c r="J3392" s="4">
        <v>1</v>
      </c>
      <c r="K3392" s="21">
        <v>0.751</v>
      </c>
      <c r="L3392" s="21">
        <v>9.9299999999999999E-2</v>
      </c>
      <c r="M3392" s="4">
        <v>2</v>
      </c>
      <c r="N3392" s="4">
        <v>1</v>
      </c>
      <c r="O3392" s="4">
        <v>52.1</v>
      </c>
      <c r="P3392" s="4">
        <v>84.3</v>
      </c>
      <c r="Q3392" s="15">
        <v>106732.24</v>
      </c>
      <c r="R3392" s="15">
        <v>24128.14</v>
      </c>
      <c r="S3392" s="15">
        <v>12106.95</v>
      </c>
      <c r="T3392" s="15">
        <v>397223.7</v>
      </c>
      <c r="U3392" s="22">
        <f t="shared" si="260"/>
        <v>499461.63</v>
      </c>
      <c r="V3392" s="23">
        <f t="shared" si="261"/>
        <v>-0.25738124386837941</v>
      </c>
      <c r="W3392" s="24">
        <f>Parametros!$B$4*H3392+Parametros!$B$5*K3392*100+Parametros!$B$6*P3392+Parametros!$B$7*(1-L3392)*100</f>
        <v>77.750499999999988</v>
      </c>
      <c r="X3392" s="16">
        <f>INDEX('Tasa Referencia'!$B$2:$B$37,MATCH(B3392,'Tasa Referencia'!$A$2:$A$37,0))</f>
        <v>0.1132</v>
      </c>
      <c r="Y3392" s="16">
        <f>INDEX('Catalogo Proveedores'!$N$2:$N$101,MATCH(A3392,'Catalogo Proveedores'!$A$2:$A$101,0))</f>
        <v>2.64E-2</v>
      </c>
      <c r="Z3392" s="14">
        <v>-2.4399999999999999E-3</v>
      </c>
      <c r="AA3392" s="16">
        <f t="shared" si="262"/>
        <v>0.13716</v>
      </c>
      <c r="AB3392" s="25">
        <f t="shared" si="263"/>
        <v>1.0768730348045485E-2</v>
      </c>
      <c r="AC3392" s="23">
        <f t="shared" si="264"/>
        <v>-0.26814997421642489</v>
      </c>
    </row>
    <row r="3393" spans="1:29" x14ac:dyDescent="0.3">
      <c r="A3393" s="4" t="s">
        <v>265</v>
      </c>
      <c r="B3393" s="18">
        <v>45139</v>
      </c>
      <c r="C3393" s="4" t="s">
        <v>279</v>
      </c>
      <c r="D3393" s="4">
        <v>8</v>
      </c>
      <c r="E3393" s="15">
        <v>402796.18</v>
      </c>
      <c r="F3393" s="19">
        <v>1.0491999999999999</v>
      </c>
      <c r="G3393" s="20">
        <v>0</v>
      </c>
      <c r="H3393" s="4">
        <v>70.900000000000006</v>
      </c>
      <c r="I3393" s="4">
        <v>5</v>
      </c>
      <c r="J3393" s="4">
        <v>1</v>
      </c>
      <c r="K3393" s="21">
        <v>0.78859999999999997</v>
      </c>
      <c r="L3393" s="21">
        <v>5.8999999999999997E-2</v>
      </c>
      <c r="M3393" s="4">
        <v>0</v>
      </c>
      <c r="N3393" s="4">
        <v>1</v>
      </c>
      <c r="O3393" s="4">
        <v>2.5</v>
      </c>
      <c r="P3393" s="4">
        <v>84.1</v>
      </c>
      <c r="Q3393" s="15">
        <v>5241.91</v>
      </c>
      <c r="R3393" s="15">
        <v>11971.32</v>
      </c>
      <c r="S3393" s="15">
        <v>7940.24</v>
      </c>
      <c r="T3393" s="15">
        <v>436855.41</v>
      </c>
      <c r="U3393" s="22">
        <f t="shared" si="260"/>
        <v>412069.17</v>
      </c>
      <c r="V3393" s="23">
        <f t="shared" si="261"/>
        <v>5.6737857498434074E-2</v>
      </c>
      <c r="W3393" s="24">
        <f>Parametros!$B$4*H3393+Parametros!$B$5*K3393*100+Parametros!$B$6*P3393+Parametros!$B$7*(1-L3393)*100</f>
        <v>79.408000000000001</v>
      </c>
      <c r="X3393" s="16">
        <f>INDEX('Tasa Referencia'!$B$2:$B$37,MATCH(B3393,'Tasa Referencia'!$A$2:$A$37,0))</f>
        <v>0.1124</v>
      </c>
      <c r="Y3393" s="16">
        <f>INDEX('Catalogo Proveedores'!$N$2:$N$101,MATCH(A3393,'Catalogo Proveedores'!$A$2:$A$101,0))</f>
        <v>2.64E-2</v>
      </c>
      <c r="Z3393" s="14">
        <v>-3.5200000000000001E-3</v>
      </c>
      <c r="AA3393" s="16">
        <f t="shared" si="262"/>
        <v>0.13528000000000001</v>
      </c>
      <c r="AB3393" s="25">
        <f t="shared" si="263"/>
        <v>1.062937099233463E-2</v>
      </c>
      <c r="AC3393" s="23">
        <f t="shared" si="264"/>
        <v>4.6108486506099444E-2</v>
      </c>
    </row>
    <row r="3394" spans="1:29" x14ac:dyDescent="0.3">
      <c r="A3394" s="4" t="s">
        <v>265</v>
      </c>
      <c r="B3394" s="18">
        <v>45170</v>
      </c>
      <c r="C3394" s="4" t="s">
        <v>279</v>
      </c>
      <c r="D3394" s="4">
        <v>9</v>
      </c>
      <c r="E3394" s="15">
        <v>341815.34</v>
      </c>
      <c r="F3394" s="19">
        <v>1.0491999999999999</v>
      </c>
      <c r="G3394" s="20">
        <v>0</v>
      </c>
      <c r="H3394" s="4">
        <v>66.099999999999994</v>
      </c>
      <c r="I3394" s="4">
        <v>5</v>
      </c>
      <c r="J3394" s="4">
        <v>2</v>
      </c>
      <c r="K3394" s="21">
        <v>0.56540000000000001</v>
      </c>
      <c r="L3394" s="21">
        <v>0.1633</v>
      </c>
      <c r="M3394" s="4">
        <v>4</v>
      </c>
      <c r="N3394" s="4">
        <v>2</v>
      </c>
      <c r="O3394" s="4">
        <v>63.5</v>
      </c>
      <c r="P3394" s="4">
        <v>80.2</v>
      </c>
      <c r="Q3394" s="15">
        <v>121435.36</v>
      </c>
      <c r="R3394" s="15">
        <v>24579.87</v>
      </c>
      <c r="S3394" s="15">
        <v>18107.98</v>
      </c>
      <c r="T3394" s="15">
        <v>336458.38</v>
      </c>
      <c r="U3394" s="22">
        <f t="shared" ref="U3394:U3457" si="265">E3394+Q3394+R3394-S3394</f>
        <v>469722.59</v>
      </c>
      <c r="V3394" s="23">
        <f t="shared" ref="V3394:V3457" si="266">IF(T3394=0,0,(T3394-U3394)/T3394)</f>
        <v>-0.39607933082243341</v>
      </c>
      <c r="W3394" s="24">
        <f>Parametros!$B$4*H3394+Parametros!$B$5*K3394*100+Parametros!$B$6*P3394+Parametros!$B$7*(1-L3394)*100</f>
        <v>68.6875</v>
      </c>
      <c r="X3394" s="16">
        <f>INDEX('Tasa Referencia'!$B$2:$B$37,MATCH(B3394,'Tasa Referencia'!$A$2:$A$37,0))</f>
        <v>0.1134</v>
      </c>
      <c r="Y3394" s="16">
        <f>INDEX('Catalogo Proveedores'!$N$2:$N$101,MATCH(A3394,'Catalogo Proveedores'!$A$2:$A$101,0))</f>
        <v>2.64E-2</v>
      </c>
      <c r="Z3394" s="14">
        <v>8.8000000000000003E-4</v>
      </c>
      <c r="AA3394" s="16">
        <f t="shared" ref="AA3394:AA3457" si="267">X3394+Y3394+Z3394</f>
        <v>0.14068</v>
      </c>
      <c r="AB3394" s="25">
        <f t="shared" ref="AB3394:AB3457" si="268">(1+AA3394)^(1/12)-1</f>
        <v>1.1029091551302717E-2</v>
      </c>
      <c r="AC3394" s="23">
        <f t="shared" ref="AC3394:AC3457" si="269">V3394-AB3394</f>
        <v>-0.40710842237373612</v>
      </c>
    </row>
    <row r="3395" spans="1:29" x14ac:dyDescent="0.3">
      <c r="A3395" s="4" t="s">
        <v>265</v>
      </c>
      <c r="B3395" s="18">
        <v>45200</v>
      </c>
      <c r="C3395" s="4" t="s">
        <v>279</v>
      </c>
      <c r="D3395" s="4">
        <v>10</v>
      </c>
      <c r="E3395" s="15">
        <v>361959.74</v>
      </c>
      <c r="F3395" s="19">
        <v>1.0491999999999999</v>
      </c>
      <c r="G3395" s="20">
        <v>0</v>
      </c>
      <c r="H3395" s="4">
        <v>67.599999999999994</v>
      </c>
      <c r="I3395" s="4">
        <v>5</v>
      </c>
      <c r="J3395" s="4">
        <v>1</v>
      </c>
      <c r="K3395" s="21">
        <v>0.77690000000000003</v>
      </c>
      <c r="L3395" s="21">
        <v>0.1696</v>
      </c>
      <c r="M3395" s="4">
        <v>5</v>
      </c>
      <c r="N3395" s="4">
        <v>0</v>
      </c>
      <c r="O3395" s="4">
        <v>0</v>
      </c>
      <c r="P3395" s="4">
        <v>82.1</v>
      </c>
      <c r="Q3395" s="15">
        <v>37459.08</v>
      </c>
      <c r="R3395" s="15">
        <v>39142.120000000003</v>
      </c>
      <c r="S3395" s="15">
        <v>19135.830000000002</v>
      </c>
      <c r="T3395" s="15">
        <v>378856.7</v>
      </c>
      <c r="U3395" s="22">
        <f t="shared" si="265"/>
        <v>419425.11</v>
      </c>
      <c r="V3395" s="23">
        <f t="shared" si="266"/>
        <v>-0.10708114704055642</v>
      </c>
      <c r="W3395" s="24">
        <f>Parametros!$B$4*H3395+Parametros!$B$5*K3395*100+Parametros!$B$6*P3395+Parametros!$B$7*(1-L3395)*100</f>
        <v>75.843000000000004</v>
      </c>
      <c r="X3395" s="16">
        <f>INDEX('Tasa Referencia'!$B$2:$B$37,MATCH(B3395,'Tasa Referencia'!$A$2:$A$37,0))</f>
        <v>0.1103</v>
      </c>
      <c r="Y3395" s="16">
        <f>INDEX('Catalogo Proveedores'!$N$2:$N$101,MATCH(A3395,'Catalogo Proveedores'!$A$2:$A$101,0))</f>
        <v>2.64E-2</v>
      </c>
      <c r="Z3395" s="14">
        <v>-2.1900000000000001E-3</v>
      </c>
      <c r="AA3395" s="16">
        <f t="shared" si="267"/>
        <v>0.13450999999999999</v>
      </c>
      <c r="AB3395" s="25">
        <f t="shared" si="268"/>
        <v>1.0572231884990568E-2</v>
      </c>
      <c r="AC3395" s="23">
        <f t="shared" si="269"/>
        <v>-0.11765337892554699</v>
      </c>
    </row>
    <row r="3396" spans="1:29" x14ac:dyDescent="0.3">
      <c r="A3396" s="4" t="s">
        <v>265</v>
      </c>
      <c r="B3396" s="18">
        <v>45231</v>
      </c>
      <c r="C3396" s="4" t="s">
        <v>279</v>
      </c>
      <c r="D3396" s="4">
        <v>11</v>
      </c>
      <c r="E3396" s="15">
        <v>325081.69</v>
      </c>
      <c r="F3396" s="19">
        <v>1.0491999999999999</v>
      </c>
      <c r="G3396" s="20">
        <v>0</v>
      </c>
      <c r="H3396" s="4">
        <v>67</v>
      </c>
      <c r="I3396" s="4">
        <v>4</v>
      </c>
      <c r="J3396" s="4">
        <v>1</v>
      </c>
      <c r="K3396" s="21">
        <v>0.78649999999999998</v>
      </c>
      <c r="L3396" s="21">
        <v>0.19359999999999999</v>
      </c>
      <c r="M3396" s="4">
        <v>2</v>
      </c>
      <c r="N3396" s="4">
        <v>0</v>
      </c>
      <c r="O3396" s="4">
        <v>0</v>
      </c>
      <c r="P3396" s="4">
        <v>78.400000000000006</v>
      </c>
      <c r="Q3396" s="15">
        <v>8439.01</v>
      </c>
      <c r="R3396" s="15">
        <v>19760.04</v>
      </c>
      <c r="S3396" s="15">
        <v>19529.39</v>
      </c>
      <c r="T3396" s="15">
        <v>345578.44</v>
      </c>
      <c r="U3396" s="22">
        <f t="shared" si="265"/>
        <v>333751.34999999998</v>
      </c>
      <c r="V3396" s="23">
        <f t="shared" si="266"/>
        <v>3.4224038976505666E-2</v>
      </c>
      <c r="W3396" s="24">
        <f>Parametros!$B$4*H3396+Parametros!$B$5*K3396*100+Parametros!$B$6*P3396+Parametros!$B$7*(1-L3396)*100</f>
        <v>74.820999999999998</v>
      </c>
      <c r="X3396" s="16">
        <f>INDEX('Tasa Referencia'!$B$2:$B$37,MATCH(B3396,'Tasa Referencia'!$A$2:$A$37,0))</f>
        <v>0.1144</v>
      </c>
      <c r="Y3396" s="16">
        <f>INDEX('Catalogo Proveedores'!$N$2:$N$101,MATCH(A3396,'Catalogo Proveedores'!$A$2:$A$101,0))</f>
        <v>2.64E-2</v>
      </c>
      <c r="Z3396" s="14">
        <v>8.0000000000000007E-5</v>
      </c>
      <c r="AA3396" s="16">
        <f t="shared" si="267"/>
        <v>0.14088000000000001</v>
      </c>
      <c r="AB3396" s="25">
        <f t="shared" si="268"/>
        <v>1.1043862679824379E-2</v>
      </c>
      <c r="AC3396" s="23">
        <f t="shared" si="269"/>
        <v>2.3180176296681287E-2</v>
      </c>
    </row>
    <row r="3397" spans="1:29" x14ac:dyDescent="0.3">
      <c r="A3397" s="4" t="s">
        <v>265</v>
      </c>
      <c r="B3397" s="18">
        <v>45261</v>
      </c>
      <c r="C3397" s="4" t="s">
        <v>279</v>
      </c>
      <c r="D3397" s="4">
        <v>12</v>
      </c>
      <c r="E3397" s="15">
        <v>328529.82</v>
      </c>
      <c r="F3397" s="19">
        <v>1.0491999999999999</v>
      </c>
      <c r="G3397" s="20">
        <v>0</v>
      </c>
      <c r="H3397" s="4">
        <v>66.2</v>
      </c>
      <c r="I3397" s="4">
        <v>4</v>
      </c>
      <c r="J3397" s="4">
        <v>1</v>
      </c>
      <c r="K3397" s="21">
        <v>0.76749999999999996</v>
      </c>
      <c r="L3397" s="21">
        <v>0.17169999999999999</v>
      </c>
      <c r="M3397" s="4">
        <v>3</v>
      </c>
      <c r="N3397" s="4">
        <v>3</v>
      </c>
      <c r="O3397" s="4">
        <v>26.2</v>
      </c>
      <c r="P3397" s="4">
        <v>86.2</v>
      </c>
      <c r="Q3397" s="15">
        <v>48826.9</v>
      </c>
      <c r="R3397" s="15">
        <v>36489.599999999999</v>
      </c>
      <c r="S3397" s="15">
        <v>17581.169999999998</v>
      </c>
      <c r="T3397" s="15">
        <v>351895.09</v>
      </c>
      <c r="U3397" s="22">
        <f t="shared" si="265"/>
        <v>396265.15</v>
      </c>
      <c r="V3397" s="23">
        <f t="shared" si="266"/>
        <v>-0.12608888632120441</v>
      </c>
      <c r="W3397" s="24">
        <f>Parametros!$B$4*H3397+Parametros!$B$5*K3397*100+Parametros!$B$6*P3397+Parametros!$B$7*(1-L3397)*100</f>
        <v>75.859499999999997</v>
      </c>
      <c r="X3397" s="16">
        <f>INDEX('Tasa Referencia'!$B$2:$B$37,MATCH(B3397,'Tasa Referencia'!$A$2:$A$37,0))</f>
        <v>0.1124</v>
      </c>
      <c r="Y3397" s="16">
        <f>INDEX('Catalogo Proveedores'!$N$2:$N$101,MATCH(A3397,'Catalogo Proveedores'!$A$2:$A$101,0))</f>
        <v>2.64E-2</v>
      </c>
      <c r="Z3397" s="14">
        <v>6.9499999999999996E-3</v>
      </c>
      <c r="AA3397" s="16">
        <f t="shared" si="267"/>
        <v>0.14575000000000002</v>
      </c>
      <c r="AB3397" s="25">
        <f t="shared" si="268"/>
        <v>1.1402809036100026E-2</v>
      </c>
      <c r="AC3397" s="23">
        <f t="shared" si="269"/>
        <v>-0.13749169535730443</v>
      </c>
    </row>
    <row r="3398" spans="1:29" x14ac:dyDescent="0.3">
      <c r="A3398" s="4" t="s">
        <v>265</v>
      </c>
      <c r="B3398" s="18">
        <v>45292</v>
      </c>
      <c r="C3398" s="4" t="s">
        <v>281</v>
      </c>
      <c r="D3398" s="4">
        <v>1</v>
      </c>
      <c r="E3398" s="15">
        <v>386125.83</v>
      </c>
      <c r="F3398" s="19">
        <v>1.0491999999999999</v>
      </c>
      <c r="G3398" s="20">
        <v>0</v>
      </c>
      <c r="H3398" s="4">
        <v>65.3</v>
      </c>
      <c r="I3398" s="4">
        <v>4</v>
      </c>
      <c r="J3398" s="4">
        <v>1</v>
      </c>
      <c r="K3398" s="21">
        <v>0.79190000000000005</v>
      </c>
      <c r="L3398" s="21">
        <v>0.1991</v>
      </c>
      <c r="M3398" s="4">
        <v>0</v>
      </c>
      <c r="N3398" s="4">
        <v>2</v>
      </c>
      <c r="O3398" s="4">
        <v>90.6</v>
      </c>
      <c r="P3398" s="4">
        <v>88.7</v>
      </c>
      <c r="Q3398" s="15">
        <v>167495.48000000001</v>
      </c>
      <c r="R3398" s="15">
        <v>37461.32</v>
      </c>
      <c r="S3398" s="15">
        <v>23840.69</v>
      </c>
      <c r="T3398" s="15">
        <v>407253.87</v>
      </c>
      <c r="U3398" s="22">
        <f t="shared" si="265"/>
        <v>567241.94000000006</v>
      </c>
      <c r="V3398" s="23">
        <f t="shared" si="266"/>
        <v>-0.39284603974420196</v>
      </c>
      <c r="W3398" s="24">
        <f>Parametros!$B$4*H3398+Parametros!$B$5*K3398*100+Parametros!$B$6*P3398+Parametros!$B$7*(1-L3398)*100</f>
        <v>76.365499999999997</v>
      </c>
      <c r="X3398" s="16">
        <f>INDEX('Tasa Referencia'!$B$2:$B$37,MATCH(B3398,'Tasa Referencia'!$A$2:$A$37,0))</f>
        <v>0.1133</v>
      </c>
      <c r="Y3398" s="16">
        <f>INDEX('Catalogo Proveedores'!$N$2:$N$101,MATCH(A3398,'Catalogo Proveedores'!$A$2:$A$101,0))</f>
        <v>2.64E-2</v>
      </c>
      <c r="Z3398" s="14">
        <v>6.6400000000000001E-3</v>
      </c>
      <c r="AA3398" s="16">
        <f t="shared" si="267"/>
        <v>0.14634</v>
      </c>
      <c r="AB3398" s="25">
        <f t="shared" si="268"/>
        <v>1.1446200327515976E-2</v>
      </c>
      <c r="AC3398" s="23">
        <f t="shared" si="269"/>
        <v>-0.40429224007171793</v>
      </c>
    </row>
    <row r="3399" spans="1:29" x14ac:dyDescent="0.3">
      <c r="A3399" s="4" t="s">
        <v>265</v>
      </c>
      <c r="B3399" s="18">
        <v>45323</v>
      </c>
      <c r="C3399" s="4" t="s">
        <v>281</v>
      </c>
      <c r="D3399" s="4">
        <v>2</v>
      </c>
      <c r="E3399" s="15">
        <v>378177.61</v>
      </c>
      <c r="F3399" s="19">
        <v>1.1173999999999999</v>
      </c>
      <c r="G3399" s="20">
        <v>6.5100000000000005E-2</v>
      </c>
      <c r="H3399" s="4">
        <v>68.2</v>
      </c>
      <c r="I3399" s="4">
        <v>5</v>
      </c>
      <c r="J3399" s="4">
        <v>1</v>
      </c>
      <c r="K3399" s="21">
        <v>0.82840000000000003</v>
      </c>
      <c r="L3399" s="21">
        <v>6.54E-2</v>
      </c>
      <c r="M3399" s="4">
        <v>3</v>
      </c>
      <c r="N3399" s="4">
        <v>1</v>
      </c>
      <c r="O3399" s="4">
        <v>9.3000000000000007</v>
      </c>
      <c r="P3399" s="4">
        <v>86</v>
      </c>
      <c r="Q3399" s="15">
        <v>24826.880000000001</v>
      </c>
      <c r="R3399" s="15">
        <v>16946.669999999998</v>
      </c>
      <c r="S3399" s="15">
        <v>8178.4</v>
      </c>
      <c r="T3399" s="15">
        <v>434878.8</v>
      </c>
      <c r="U3399" s="22">
        <f t="shared" si="265"/>
        <v>411772.75999999995</v>
      </c>
      <c r="V3399" s="23">
        <f t="shared" si="266"/>
        <v>5.3132137046000033E-2</v>
      </c>
      <c r="W3399" s="24">
        <f>Parametros!$B$4*H3399+Parametros!$B$5*K3399*100+Parametros!$B$6*P3399+Parametros!$B$7*(1-L3399)*100</f>
        <v>79.941000000000003</v>
      </c>
      <c r="X3399" s="16">
        <f>INDEX('Tasa Referencia'!$B$2:$B$37,MATCH(B3399,'Tasa Referencia'!$A$2:$A$37,0))</f>
        <v>0.1123</v>
      </c>
      <c r="Y3399" s="16">
        <f>INDEX('Catalogo Proveedores'!$N$2:$N$101,MATCH(A3399,'Catalogo Proveedores'!$A$2:$A$101,0))</f>
        <v>2.64E-2</v>
      </c>
      <c r="Z3399" s="14">
        <v>-3.0799999999999998E-3</v>
      </c>
      <c r="AA3399" s="16">
        <f t="shared" si="267"/>
        <v>0.13561999999999999</v>
      </c>
      <c r="AB3399" s="25">
        <f t="shared" si="268"/>
        <v>1.0654589941936798E-2</v>
      </c>
      <c r="AC3399" s="23">
        <f t="shared" si="269"/>
        <v>4.2477547104063235E-2</v>
      </c>
    </row>
    <row r="3400" spans="1:29" x14ac:dyDescent="0.3">
      <c r="A3400" s="4" t="s">
        <v>265</v>
      </c>
      <c r="B3400" s="18">
        <v>45352</v>
      </c>
      <c r="C3400" s="4" t="s">
        <v>281</v>
      </c>
      <c r="D3400" s="4">
        <v>3</v>
      </c>
      <c r="E3400" s="15">
        <v>391041.46</v>
      </c>
      <c r="F3400" s="19">
        <v>1.1173999999999999</v>
      </c>
      <c r="G3400" s="20">
        <v>0</v>
      </c>
      <c r="H3400" s="4">
        <v>67.2</v>
      </c>
      <c r="I3400" s="4">
        <v>5</v>
      </c>
      <c r="J3400" s="4">
        <v>1</v>
      </c>
      <c r="K3400" s="21">
        <v>0.80089999999999995</v>
      </c>
      <c r="L3400" s="21">
        <v>0.1812</v>
      </c>
      <c r="M3400" s="4">
        <v>1</v>
      </c>
      <c r="N3400" s="4">
        <v>0</v>
      </c>
      <c r="O3400" s="4">
        <v>0</v>
      </c>
      <c r="P3400" s="4">
        <v>84.6</v>
      </c>
      <c r="Q3400" s="15">
        <v>18425.47</v>
      </c>
      <c r="R3400" s="15">
        <v>27509.759999999998</v>
      </c>
      <c r="S3400" s="15">
        <v>22038.62</v>
      </c>
      <c r="T3400" s="15">
        <v>419145.58</v>
      </c>
      <c r="U3400" s="22">
        <f t="shared" si="265"/>
        <v>414938.07000000007</v>
      </c>
      <c r="V3400" s="23">
        <f t="shared" si="266"/>
        <v>1.0038302205166881E-2</v>
      </c>
      <c r="W3400" s="24">
        <f>Parametros!$B$4*H3400+Parametros!$B$5*K3400*100+Parametros!$B$6*P3400+Parametros!$B$7*(1-L3400)*100</f>
        <v>76.748999999999995</v>
      </c>
      <c r="X3400" s="16">
        <f>INDEX('Tasa Referencia'!$B$2:$B$37,MATCH(B3400,'Tasa Referencia'!$A$2:$A$37,0))</f>
        <v>0.1101</v>
      </c>
      <c r="Y3400" s="16">
        <f>INDEX('Catalogo Proveedores'!$N$2:$N$101,MATCH(A3400,'Catalogo Proveedores'!$A$2:$A$101,0))</f>
        <v>2.64E-2</v>
      </c>
      <c r="Z3400" s="14">
        <v>1.3799999999999999E-3</v>
      </c>
      <c r="AA3400" s="16">
        <f t="shared" si="267"/>
        <v>0.13788</v>
      </c>
      <c r="AB3400" s="25">
        <f t="shared" si="268"/>
        <v>1.0822046092211712E-2</v>
      </c>
      <c r="AC3400" s="23">
        <f t="shared" si="269"/>
        <v>-7.8374388704483162E-4</v>
      </c>
    </row>
    <row r="3401" spans="1:29" x14ac:dyDescent="0.3">
      <c r="A3401" s="4" t="s">
        <v>265</v>
      </c>
      <c r="B3401" s="18">
        <v>45383</v>
      </c>
      <c r="C3401" s="4" t="s">
        <v>281</v>
      </c>
      <c r="D3401" s="4">
        <v>4</v>
      </c>
      <c r="E3401" s="15">
        <v>402290.01</v>
      </c>
      <c r="F3401" s="19">
        <v>1.1173999999999999</v>
      </c>
      <c r="G3401" s="20">
        <v>0</v>
      </c>
      <c r="H3401" s="4">
        <v>67.8</v>
      </c>
      <c r="I3401" s="4">
        <v>5</v>
      </c>
      <c r="J3401" s="4">
        <v>1</v>
      </c>
      <c r="K3401" s="21">
        <v>0.76359999999999995</v>
      </c>
      <c r="L3401" s="21">
        <v>0.18609999999999999</v>
      </c>
      <c r="M3401" s="4">
        <v>1</v>
      </c>
      <c r="N3401" s="4">
        <v>0</v>
      </c>
      <c r="O3401" s="4">
        <v>0</v>
      </c>
      <c r="P3401" s="4">
        <v>84.8</v>
      </c>
      <c r="Q3401" s="15">
        <v>3065.22</v>
      </c>
      <c r="R3401" s="15">
        <v>25764.61</v>
      </c>
      <c r="S3401" s="15">
        <v>23262.44</v>
      </c>
      <c r="T3401" s="15">
        <v>427988.7</v>
      </c>
      <c r="U3401" s="22">
        <f t="shared" si="265"/>
        <v>407857.39999999997</v>
      </c>
      <c r="V3401" s="23">
        <f t="shared" si="266"/>
        <v>4.7036989527994656E-2</v>
      </c>
      <c r="W3401" s="24">
        <f>Parametros!$B$4*H3401+Parametros!$B$5*K3401*100+Parametros!$B$6*P3401+Parametros!$B$7*(1-L3401)*100</f>
        <v>75.8065</v>
      </c>
      <c r="X3401" s="16">
        <f>INDEX('Tasa Referencia'!$B$2:$B$37,MATCH(B3401,'Tasa Referencia'!$A$2:$A$37,0))</f>
        <v>0.10920000000000001</v>
      </c>
      <c r="Y3401" s="16">
        <f>INDEX('Catalogo Proveedores'!$N$2:$N$101,MATCH(A3401,'Catalogo Proveedores'!$A$2:$A$101,0))</f>
        <v>2.64E-2</v>
      </c>
      <c r="Z3401" s="14">
        <v>2.4599999999999999E-3</v>
      </c>
      <c r="AA3401" s="16">
        <f t="shared" si="267"/>
        <v>0.13805999999999999</v>
      </c>
      <c r="AB3401" s="25">
        <f t="shared" si="268"/>
        <v>1.0835370196233374E-2</v>
      </c>
      <c r="AC3401" s="23">
        <f t="shared" si="269"/>
        <v>3.6201619331761282E-2</v>
      </c>
    </row>
    <row r="3402" spans="1:29" x14ac:dyDescent="0.3">
      <c r="A3402" s="4" t="s">
        <v>265</v>
      </c>
      <c r="B3402" s="18">
        <v>45413</v>
      </c>
      <c r="C3402" s="4" t="s">
        <v>281</v>
      </c>
      <c r="D3402" s="4">
        <v>5</v>
      </c>
      <c r="E3402" s="15">
        <v>389176.42</v>
      </c>
      <c r="F3402" s="19">
        <v>1.1173999999999999</v>
      </c>
      <c r="G3402" s="20">
        <v>0</v>
      </c>
      <c r="H3402" s="4">
        <v>67.3</v>
      </c>
      <c r="I3402" s="4">
        <v>4</v>
      </c>
      <c r="J3402" s="4">
        <v>1</v>
      </c>
      <c r="K3402" s="21">
        <v>0.82499999999999996</v>
      </c>
      <c r="L3402" s="21">
        <v>0.1663</v>
      </c>
      <c r="M3402" s="4">
        <v>0</v>
      </c>
      <c r="N3402" s="4">
        <v>1</v>
      </c>
      <c r="O3402" s="4">
        <v>3.8</v>
      </c>
      <c r="P3402" s="4">
        <v>86.3</v>
      </c>
      <c r="Q3402" s="15">
        <v>3723.49</v>
      </c>
      <c r="R3402" s="15">
        <v>21660.33</v>
      </c>
      <c r="S3402" s="15">
        <v>20194.169999999998</v>
      </c>
      <c r="T3402" s="15">
        <v>411939.69</v>
      </c>
      <c r="U3402" s="22">
        <f t="shared" si="265"/>
        <v>394366.07</v>
      </c>
      <c r="V3402" s="23">
        <f t="shared" si="266"/>
        <v>4.2660662292579761E-2</v>
      </c>
      <c r="W3402" s="24">
        <f>Parametros!$B$4*H3402+Parametros!$B$5*K3402*100+Parametros!$B$6*P3402+Parametros!$B$7*(1-L3402)*100</f>
        <v>78.070499999999996</v>
      </c>
      <c r="X3402" s="16">
        <f>INDEX('Tasa Referencia'!$B$2:$B$37,MATCH(B3402,'Tasa Referencia'!$A$2:$A$37,0))</f>
        <v>0.1077</v>
      </c>
      <c r="Y3402" s="16">
        <f>INDEX('Catalogo Proveedores'!$N$2:$N$101,MATCH(A3402,'Catalogo Proveedores'!$A$2:$A$101,0))</f>
        <v>2.64E-2</v>
      </c>
      <c r="Z3402" s="14">
        <v>8.4999999999999995E-4</v>
      </c>
      <c r="AA3402" s="16">
        <f t="shared" si="267"/>
        <v>0.13494999999999999</v>
      </c>
      <c r="AB3402" s="25">
        <f t="shared" si="268"/>
        <v>1.0604887154799458E-2</v>
      </c>
      <c r="AC3402" s="23">
        <f t="shared" si="269"/>
        <v>3.2055775137780303E-2</v>
      </c>
    </row>
    <row r="3403" spans="1:29" x14ac:dyDescent="0.3">
      <c r="A3403" s="4" t="s">
        <v>265</v>
      </c>
      <c r="B3403" s="18">
        <v>45444</v>
      </c>
      <c r="C3403" s="4" t="s">
        <v>281</v>
      </c>
      <c r="D3403" s="4">
        <v>6</v>
      </c>
      <c r="E3403" s="15">
        <v>376433.26</v>
      </c>
      <c r="F3403" s="19">
        <v>1.1173999999999999</v>
      </c>
      <c r="G3403" s="20">
        <v>0</v>
      </c>
      <c r="H3403" s="4">
        <v>66.900000000000006</v>
      </c>
      <c r="I3403" s="4">
        <v>4</v>
      </c>
      <c r="J3403" s="4">
        <v>1</v>
      </c>
      <c r="K3403" s="21">
        <v>0.82340000000000002</v>
      </c>
      <c r="L3403" s="21">
        <v>0.13500000000000001</v>
      </c>
      <c r="M3403" s="4">
        <v>2</v>
      </c>
      <c r="N3403" s="4">
        <v>0</v>
      </c>
      <c r="O3403" s="4">
        <v>0</v>
      </c>
      <c r="P3403" s="4">
        <v>82.8</v>
      </c>
      <c r="Q3403" s="15">
        <v>17072.78</v>
      </c>
      <c r="R3403" s="15">
        <v>34641.33</v>
      </c>
      <c r="S3403" s="15">
        <v>16000.41</v>
      </c>
      <c r="T3403" s="15">
        <v>415502</v>
      </c>
      <c r="U3403" s="22">
        <f t="shared" si="265"/>
        <v>412146.96000000008</v>
      </c>
      <c r="V3403" s="23">
        <f t="shared" si="266"/>
        <v>8.0746663072618682E-3</v>
      </c>
      <c r="W3403" s="24">
        <f>Parametros!$B$4*H3403+Parametros!$B$5*K3403*100+Parametros!$B$6*P3403+Parametros!$B$7*(1-L3403)*100</f>
        <v>77.651999999999987</v>
      </c>
      <c r="X3403" s="16">
        <f>INDEX('Tasa Referencia'!$B$2:$B$37,MATCH(B3403,'Tasa Referencia'!$A$2:$A$37,0))</f>
        <v>0.1045</v>
      </c>
      <c r="Y3403" s="16">
        <f>INDEX('Catalogo Proveedores'!$N$2:$N$101,MATCH(A3403,'Catalogo Proveedores'!$A$2:$A$101,0))</f>
        <v>2.64E-2</v>
      </c>
      <c r="Z3403" s="14">
        <v>8.7000000000000001E-4</v>
      </c>
      <c r="AA3403" s="16">
        <f t="shared" si="267"/>
        <v>0.13177</v>
      </c>
      <c r="AB3403" s="25">
        <f t="shared" si="268"/>
        <v>1.0368616981372814E-2</v>
      </c>
      <c r="AC3403" s="23">
        <f t="shared" si="269"/>
        <v>-2.2939506741109453E-3</v>
      </c>
    </row>
    <row r="3404" spans="1:29" x14ac:dyDescent="0.3">
      <c r="A3404" s="4" t="s">
        <v>265</v>
      </c>
      <c r="B3404" s="18">
        <v>45474</v>
      </c>
      <c r="C3404" s="4" t="s">
        <v>281</v>
      </c>
      <c r="D3404" s="4">
        <v>7</v>
      </c>
      <c r="E3404" s="15">
        <v>387121.65</v>
      </c>
      <c r="F3404" s="19">
        <v>1.1173999999999999</v>
      </c>
      <c r="G3404" s="20">
        <v>0</v>
      </c>
      <c r="H3404" s="4">
        <v>67.3</v>
      </c>
      <c r="I3404" s="4">
        <v>4</v>
      </c>
      <c r="J3404" s="4">
        <v>1</v>
      </c>
      <c r="K3404" s="21">
        <v>0.8014</v>
      </c>
      <c r="L3404" s="21">
        <v>0.1401</v>
      </c>
      <c r="M3404" s="4">
        <v>0</v>
      </c>
      <c r="N3404" s="4">
        <v>0</v>
      </c>
      <c r="O3404" s="4">
        <v>0</v>
      </c>
      <c r="P3404" s="4">
        <v>85</v>
      </c>
      <c r="Q3404" s="15">
        <v>0</v>
      </c>
      <c r="R3404" s="15">
        <v>33445.86</v>
      </c>
      <c r="S3404" s="15">
        <v>17049.189999999999</v>
      </c>
      <c r="T3404" s="15">
        <v>413678.78</v>
      </c>
      <c r="U3404" s="22">
        <f t="shared" si="265"/>
        <v>403518.32</v>
      </c>
      <c r="V3404" s="23">
        <f t="shared" si="266"/>
        <v>2.4561230817785773E-2</v>
      </c>
      <c r="W3404" s="24">
        <f>Parametros!$B$4*H3404+Parametros!$B$5*K3404*100+Parametros!$B$6*P3404+Parametros!$B$7*(1-L3404)*100</f>
        <v>77.495499999999993</v>
      </c>
      <c r="X3404" s="16">
        <f>INDEX('Tasa Referencia'!$B$2:$B$37,MATCH(B3404,'Tasa Referencia'!$A$2:$A$37,0))</f>
        <v>0.1027</v>
      </c>
      <c r="Y3404" s="16">
        <f>INDEX('Catalogo Proveedores'!$N$2:$N$101,MATCH(A3404,'Catalogo Proveedores'!$A$2:$A$101,0))</f>
        <v>2.64E-2</v>
      </c>
      <c r="Z3404" s="14">
        <v>4.4299999999999999E-3</v>
      </c>
      <c r="AA3404" s="16">
        <f t="shared" si="267"/>
        <v>0.13352999999999998</v>
      </c>
      <c r="AB3404" s="25">
        <f t="shared" si="268"/>
        <v>1.0499457948814905E-2</v>
      </c>
      <c r="AC3404" s="23">
        <f t="shared" si="269"/>
        <v>1.4061772868970868E-2</v>
      </c>
    </row>
    <row r="3405" spans="1:29" x14ac:dyDescent="0.3">
      <c r="A3405" s="4" t="s">
        <v>265</v>
      </c>
      <c r="B3405" s="18">
        <v>45505</v>
      </c>
      <c r="C3405" s="4" t="s">
        <v>281</v>
      </c>
      <c r="D3405" s="4">
        <v>8</v>
      </c>
      <c r="E3405" s="15">
        <v>428208.13</v>
      </c>
      <c r="F3405" s="19">
        <v>1.1173999999999999</v>
      </c>
      <c r="G3405" s="20">
        <v>0</v>
      </c>
      <c r="H3405" s="4">
        <v>66.7</v>
      </c>
      <c r="I3405" s="4">
        <v>4</v>
      </c>
      <c r="J3405" s="4">
        <v>1</v>
      </c>
      <c r="K3405" s="21">
        <v>0.79800000000000004</v>
      </c>
      <c r="L3405" s="21">
        <v>0.1457</v>
      </c>
      <c r="M3405" s="4">
        <v>0</v>
      </c>
      <c r="N3405" s="4">
        <v>0</v>
      </c>
      <c r="O3405" s="4">
        <v>0</v>
      </c>
      <c r="P3405" s="4">
        <v>82.2</v>
      </c>
      <c r="Q3405" s="15">
        <v>0</v>
      </c>
      <c r="R3405" s="15">
        <v>37099.949999999997</v>
      </c>
      <c r="S3405" s="15">
        <v>19575.21</v>
      </c>
      <c r="T3405" s="15">
        <v>454888.78</v>
      </c>
      <c r="U3405" s="22">
        <f t="shared" si="265"/>
        <v>445732.87</v>
      </c>
      <c r="V3405" s="23">
        <f t="shared" si="266"/>
        <v>2.0127799151256339E-2</v>
      </c>
      <c r="W3405" s="24">
        <f>Parametros!$B$4*H3405+Parametros!$B$5*K3405*100+Parametros!$B$6*P3405+Parametros!$B$7*(1-L3405)*100</f>
        <v>76.53949999999999</v>
      </c>
      <c r="X3405" s="16">
        <f>INDEX('Tasa Referencia'!$B$2:$B$37,MATCH(B3405,'Tasa Referencia'!$A$2:$A$37,0))</f>
        <v>0.1017</v>
      </c>
      <c r="Y3405" s="16">
        <f>INDEX('Catalogo Proveedores'!$N$2:$N$101,MATCH(A3405,'Catalogo Proveedores'!$A$2:$A$101,0))</f>
        <v>2.64E-2</v>
      </c>
      <c r="Z3405" s="14">
        <v>3.3700000000000002E-3</v>
      </c>
      <c r="AA3405" s="16">
        <f t="shared" si="267"/>
        <v>0.13147</v>
      </c>
      <c r="AB3405" s="25">
        <f t="shared" si="268"/>
        <v>1.0346295940247163E-2</v>
      </c>
      <c r="AC3405" s="23">
        <f t="shared" si="269"/>
        <v>9.7815032110091758E-3</v>
      </c>
    </row>
    <row r="3406" spans="1:29" x14ac:dyDescent="0.3">
      <c r="A3406" s="4" t="s">
        <v>265</v>
      </c>
      <c r="B3406" s="18">
        <v>45536</v>
      </c>
      <c r="C3406" s="4" t="s">
        <v>281</v>
      </c>
      <c r="D3406" s="4">
        <v>9</v>
      </c>
      <c r="E3406" s="15">
        <v>413204.3</v>
      </c>
      <c r="F3406" s="19">
        <v>1.1173999999999999</v>
      </c>
      <c r="G3406" s="20">
        <v>0</v>
      </c>
      <c r="H3406" s="4">
        <v>68.099999999999994</v>
      </c>
      <c r="I3406" s="4">
        <v>4</v>
      </c>
      <c r="J3406" s="4">
        <v>1</v>
      </c>
      <c r="K3406" s="21">
        <v>0.77239999999999998</v>
      </c>
      <c r="L3406" s="21">
        <v>0.1215</v>
      </c>
      <c r="M3406" s="4">
        <v>2</v>
      </c>
      <c r="N3406" s="4">
        <v>1</v>
      </c>
      <c r="O3406" s="4">
        <v>3.4</v>
      </c>
      <c r="P3406" s="4">
        <v>85.4</v>
      </c>
      <c r="Q3406" s="15">
        <v>13386.98</v>
      </c>
      <c r="R3406" s="15">
        <v>17711.78</v>
      </c>
      <c r="S3406" s="15">
        <v>15882.46</v>
      </c>
      <c r="T3406" s="15">
        <v>455370.45</v>
      </c>
      <c r="U3406" s="22">
        <f t="shared" si="265"/>
        <v>428420.59999999992</v>
      </c>
      <c r="V3406" s="23">
        <f t="shared" si="266"/>
        <v>5.9182254799361907E-2</v>
      </c>
      <c r="W3406" s="24">
        <f>Parametros!$B$4*H3406+Parametros!$B$5*K3406*100+Parametros!$B$6*P3406+Parametros!$B$7*(1-L3406)*100</f>
        <v>77.264499999999984</v>
      </c>
      <c r="X3406" s="16">
        <f>INDEX('Tasa Referencia'!$B$2:$B$37,MATCH(B3406,'Tasa Referencia'!$A$2:$A$37,0))</f>
        <v>9.7900000000000001E-2</v>
      </c>
      <c r="Y3406" s="16">
        <f>INDEX('Catalogo Proveedores'!$N$2:$N$101,MATCH(A3406,'Catalogo Proveedores'!$A$2:$A$101,0))</f>
        <v>2.64E-2</v>
      </c>
      <c r="Z3406" s="14">
        <v>2.3999999999999998E-3</v>
      </c>
      <c r="AA3406" s="16">
        <f t="shared" si="267"/>
        <v>0.12670000000000001</v>
      </c>
      <c r="AB3406" s="25">
        <f t="shared" si="268"/>
        <v>9.9906605689696892E-3</v>
      </c>
      <c r="AC3406" s="23">
        <f t="shared" si="269"/>
        <v>4.9191594230392217E-2</v>
      </c>
    </row>
    <row r="3407" spans="1:29" x14ac:dyDescent="0.3">
      <c r="A3407" s="4" t="s">
        <v>265</v>
      </c>
      <c r="B3407" s="18">
        <v>45566</v>
      </c>
      <c r="C3407" s="4" t="s">
        <v>281</v>
      </c>
      <c r="D3407" s="4">
        <v>10</v>
      </c>
      <c r="E3407" s="15">
        <v>345704.41</v>
      </c>
      <c r="F3407" s="19">
        <v>1.1173999999999999</v>
      </c>
      <c r="G3407" s="20">
        <v>0</v>
      </c>
      <c r="H3407" s="4">
        <v>69.900000000000006</v>
      </c>
      <c r="I3407" s="4">
        <v>4</v>
      </c>
      <c r="J3407" s="4">
        <v>1</v>
      </c>
      <c r="K3407" s="21">
        <v>0.71630000000000005</v>
      </c>
      <c r="L3407" s="21">
        <v>0.1469</v>
      </c>
      <c r="M3407" s="4">
        <v>3</v>
      </c>
      <c r="N3407" s="4">
        <v>1</v>
      </c>
      <c r="O3407" s="4">
        <v>6</v>
      </c>
      <c r="P3407" s="4">
        <v>86.3</v>
      </c>
      <c r="Q3407" s="15">
        <v>25050.880000000001</v>
      </c>
      <c r="R3407" s="15">
        <v>27532.66</v>
      </c>
      <c r="S3407" s="15">
        <v>15922.28</v>
      </c>
      <c r="T3407" s="15">
        <v>361573.03</v>
      </c>
      <c r="U3407" s="22">
        <f t="shared" si="265"/>
        <v>382365.66999999993</v>
      </c>
      <c r="V3407" s="23">
        <f t="shared" si="266"/>
        <v>-5.7506059011093541E-2</v>
      </c>
      <c r="W3407" s="24">
        <f>Parametros!$B$4*H3407+Parametros!$B$5*K3407*100+Parametros!$B$6*P3407+Parametros!$B$7*(1-L3407)*100</f>
        <v>76.010499999999993</v>
      </c>
      <c r="X3407" s="16">
        <f>INDEX('Tasa Referencia'!$B$2:$B$37,MATCH(B3407,'Tasa Referencia'!$A$2:$A$37,0))</f>
        <v>9.5200000000000007E-2</v>
      </c>
      <c r="Y3407" s="16">
        <f>INDEX('Catalogo Proveedores'!$N$2:$N$101,MATCH(A3407,'Catalogo Proveedores'!$A$2:$A$101,0))</f>
        <v>2.64E-2</v>
      </c>
      <c r="Z3407" s="14">
        <v>8.4000000000000003E-4</v>
      </c>
      <c r="AA3407" s="16">
        <f t="shared" si="267"/>
        <v>0.12244000000000001</v>
      </c>
      <c r="AB3407" s="25">
        <f t="shared" si="268"/>
        <v>9.6718804781363854E-3</v>
      </c>
      <c r="AC3407" s="23">
        <f t="shared" si="269"/>
        <v>-6.7177939489229926E-2</v>
      </c>
    </row>
    <row r="3408" spans="1:29" x14ac:dyDescent="0.3">
      <c r="A3408" s="4" t="s">
        <v>265</v>
      </c>
      <c r="B3408" s="18">
        <v>45597</v>
      </c>
      <c r="C3408" s="4" t="s">
        <v>281</v>
      </c>
      <c r="D3408" s="4">
        <v>11</v>
      </c>
      <c r="E3408" s="15">
        <v>395536.8</v>
      </c>
      <c r="F3408" s="19">
        <v>1.1173999999999999</v>
      </c>
      <c r="G3408" s="20">
        <v>0</v>
      </c>
      <c r="H3408" s="4">
        <v>71.7</v>
      </c>
      <c r="I3408" s="4">
        <v>5</v>
      </c>
      <c r="J3408" s="4">
        <v>1</v>
      </c>
      <c r="K3408" s="21">
        <v>0.70299999999999996</v>
      </c>
      <c r="L3408" s="21">
        <v>5.7799999999999997E-2</v>
      </c>
      <c r="M3408" s="4">
        <v>1</v>
      </c>
      <c r="N3408" s="4">
        <v>0</v>
      </c>
      <c r="O3408" s="4">
        <v>0</v>
      </c>
      <c r="P3408" s="4">
        <v>87.9</v>
      </c>
      <c r="Q3408" s="15">
        <v>13745.97</v>
      </c>
      <c r="R3408" s="15">
        <v>12480.49</v>
      </c>
      <c r="S3408" s="15">
        <v>7645.52</v>
      </c>
      <c r="T3408" s="15">
        <v>409438.46</v>
      </c>
      <c r="U3408" s="22">
        <f t="shared" si="265"/>
        <v>414117.73999999993</v>
      </c>
      <c r="V3408" s="23">
        <f t="shared" si="266"/>
        <v>-1.1428530675891833E-2</v>
      </c>
      <c r="W3408" s="24">
        <f>Parametros!$B$4*H3408+Parametros!$B$5*K3408*100+Parametros!$B$6*P3408+Parametros!$B$7*(1-L3408)*100</f>
        <v>77.897999999999996</v>
      </c>
      <c r="X3408" s="16">
        <f>INDEX('Tasa Referencia'!$B$2:$B$37,MATCH(B3408,'Tasa Referencia'!$A$2:$A$37,0))</f>
        <v>9.5600000000000004E-2</v>
      </c>
      <c r="Y3408" s="16">
        <f>INDEX('Catalogo Proveedores'!$N$2:$N$101,MATCH(A3408,'Catalogo Proveedores'!$A$2:$A$101,0))</f>
        <v>2.64E-2</v>
      </c>
      <c r="Z3408" s="14">
        <v>-8.1999999999999998E-4</v>
      </c>
      <c r="AA3408" s="16">
        <f t="shared" si="267"/>
        <v>0.12118</v>
      </c>
      <c r="AB3408" s="25">
        <f t="shared" si="268"/>
        <v>9.5773808772336988E-3</v>
      </c>
      <c r="AC3408" s="23">
        <f t="shared" si="269"/>
        <v>-2.1005911553125534E-2</v>
      </c>
    </row>
    <row r="3409" spans="1:29" x14ac:dyDescent="0.3">
      <c r="A3409" s="4" t="s">
        <v>265</v>
      </c>
      <c r="B3409" s="18">
        <v>45627</v>
      </c>
      <c r="C3409" s="4" t="s">
        <v>281</v>
      </c>
      <c r="D3409" s="4">
        <v>12</v>
      </c>
      <c r="E3409" s="15">
        <v>351123.96</v>
      </c>
      <c r="F3409" s="19">
        <v>1.1173999999999999</v>
      </c>
      <c r="G3409" s="20">
        <v>0</v>
      </c>
      <c r="H3409" s="4">
        <v>70.099999999999994</v>
      </c>
      <c r="I3409" s="4">
        <v>4</v>
      </c>
      <c r="J3409" s="4">
        <v>1</v>
      </c>
      <c r="K3409" s="21">
        <v>0.81299999999999994</v>
      </c>
      <c r="L3409" s="21">
        <v>6.8199999999999997E-2</v>
      </c>
      <c r="M3409" s="4">
        <v>0</v>
      </c>
      <c r="N3409" s="4">
        <v>1</v>
      </c>
      <c r="O3409" s="4">
        <v>2.7</v>
      </c>
      <c r="P3409" s="4">
        <v>84.1</v>
      </c>
      <c r="Q3409" s="15">
        <v>4586.1000000000004</v>
      </c>
      <c r="R3409" s="15">
        <v>12774.02</v>
      </c>
      <c r="S3409" s="15">
        <v>7887.29</v>
      </c>
      <c r="T3409" s="15">
        <v>377245.75</v>
      </c>
      <c r="U3409" s="22">
        <f t="shared" si="265"/>
        <v>360596.79000000004</v>
      </c>
      <c r="V3409" s="23">
        <f t="shared" si="266"/>
        <v>4.4132929264279218E-2</v>
      </c>
      <c r="W3409" s="24">
        <f>Parametros!$B$4*H3409+Parametros!$B$5*K3409*100+Parametros!$B$6*P3409+Parametros!$B$7*(1-L3409)*100</f>
        <v>79.722000000000008</v>
      </c>
      <c r="X3409" s="16">
        <f>INDEX('Tasa Referencia'!$B$2:$B$37,MATCH(B3409,'Tasa Referencia'!$A$2:$A$37,0))</f>
        <v>9.2399999999999996E-2</v>
      </c>
      <c r="Y3409" s="16">
        <f>INDEX('Catalogo Proveedores'!$N$2:$N$101,MATCH(A3409,'Catalogo Proveedores'!$A$2:$A$101,0))</f>
        <v>2.64E-2</v>
      </c>
      <c r="Z3409" s="14">
        <v>5.1999999999999995E-4</v>
      </c>
      <c r="AA3409" s="16">
        <f t="shared" si="267"/>
        <v>0.11932</v>
      </c>
      <c r="AB3409" s="25">
        <f t="shared" si="268"/>
        <v>9.4377033903088048E-3</v>
      </c>
      <c r="AC3409" s="23">
        <f t="shared" si="269"/>
        <v>3.4695225873970413E-2</v>
      </c>
    </row>
    <row r="3410" spans="1:29" x14ac:dyDescent="0.3">
      <c r="A3410" s="4" t="s">
        <v>265</v>
      </c>
      <c r="B3410" s="18">
        <v>45658</v>
      </c>
      <c r="C3410" s="4" t="s">
        <v>282</v>
      </c>
      <c r="D3410" s="4">
        <v>1</v>
      </c>
      <c r="E3410" s="15">
        <v>385187.88</v>
      </c>
      <c r="F3410" s="19">
        <v>1.1173999999999999</v>
      </c>
      <c r="G3410" s="20">
        <v>0</v>
      </c>
      <c r="H3410" s="4">
        <v>67.599999999999994</v>
      </c>
      <c r="I3410" s="4">
        <v>4</v>
      </c>
      <c r="J3410" s="4">
        <v>1</v>
      </c>
      <c r="K3410" s="21">
        <v>0.79520000000000002</v>
      </c>
      <c r="L3410" s="21">
        <v>7.1099999999999997E-2</v>
      </c>
      <c r="M3410" s="4">
        <v>3</v>
      </c>
      <c r="N3410" s="4">
        <v>1</v>
      </c>
      <c r="O3410" s="4">
        <v>53.5</v>
      </c>
      <c r="P3410" s="4">
        <v>86.2</v>
      </c>
      <c r="Q3410" s="15">
        <v>134422.01</v>
      </c>
      <c r="R3410" s="15">
        <v>13800.9</v>
      </c>
      <c r="S3410" s="15">
        <v>8990.08</v>
      </c>
      <c r="T3410" s="15">
        <v>427005.1</v>
      </c>
      <c r="U3410" s="22">
        <f t="shared" si="265"/>
        <v>524420.71000000008</v>
      </c>
      <c r="V3410" s="23">
        <f t="shared" si="266"/>
        <v>-0.22813687705369351</v>
      </c>
      <c r="W3410" s="24">
        <f>Parametros!$B$4*H3410+Parametros!$B$5*K3410*100+Parametros!$B$6*P3410+Parametros!$B$7*(1-L3410)*100</f>
        <v>78.68950000000001</v>
      </c>
      <c r="X3410" s="16">
        <f>INDEX('Tasa Referencia'!$B$2:$B$37,MATCH(B3410,'Tasa Referencia'!$A$2:$A$37,0))</f>
        <v>8.8900000000000007E-2</v>
      </c>
      <c r="Y3410" s="16">
        <f>INDEX('Catalogo Proveedores'!$N$2:$N$101,MATCH(A3410,'Catalogo Proveedores'!$A$2:$A$101,0))</f>
        <v>2.64E-2</v>
      </c>
      <c r="Z3410" s="14">
        <v>5.9999999999999995E-4</v>
      </c>
      <c r="AA3410" s="16">
        <f t="shared" si="267"/>
        <v>0.11590000000000002</v>
      </c>
      <c r="AB3410" s="25">
        <f t="shared" si="268"/>
        <v>9.1803208585066187E-3</v>
      </c>
      <c r="AC3410" s="23">
        <f t="shared" si="269"/>
        <v>-0.23731719791220013</v>
      </c>
    </row>
    <row r="3411" spans="1:29" x14ac:dyDescent="0.3">
      <c r="A3411" s="4" t="s">
        <v>265</v>
      </c>
      <c r="B3411" s="18">
        <v>45689</v>
      </c>
      <c r="C3411" s="4" t="s">
        <v>282</v>
      </c>
      <c r="D3411" s="4">
        <v>2</v>
      </c>
      <c r="E3411" s="15">
        <v>370021.04</v>
      </c>
      <c r="F3411" s="19">
        <v>1.1893</v>
      </c>
      <c r="G3411" s="20">
        <v>6.4299999999999996E-2</v>
      </c>
      <c r="H3411" s="4">
        <v>67.3</v>
      </c>
      <c r="I3411" s="4">
        <v>4</v>
      </c>
      <c r="J3411" s="4">
        <v>1</v>
      </c>
      <c r="K3411" s="21">
        <v>0.79990000000000006</v>
      </c>
      <c r="L3411" s="21">
        <v>0.11849999999999999</v>
      </c>
      <c r="M3411" s="4">
        <v>0</v>
      </c>
      <c r="N3411" s="4">
        <v>0</v>
      </c>
      <c r="O3411" s="4">
        <v>0</v>
      </c>
      <c r="P3411" s="4">
        <v>79.400000000000006</v>
      </c>
      <c r="Q3411" s="15">
        <v>0</v>
      </c>
      <c r="R3411" s="15">
        <v>17454.82</v>
      </c>
      <c r="S3411" s="15">
        <v>13897.93</v>
      </c>
      <c r="T3411" s="15">
        <v>413750.02</v>
      </c>
      <c r="U3411" s="22">
        <f t="shared" si="265"/>
        <v>373577.93</v>
      </c>
      <c r="V3411" s="23">
        <f t="shared" si="266"/>
        <v>9.7092659959267247E-2</v>
      </c>
      <c r="W3411" s="24">
        <f>Parametros!$B$4*H3411+Parametros!$B$5*K3411*100+Parametros!$B$6*P3411+Parametros!$B$7*(1-L3411)*100</f>
        <v>76.654499999999999</v>
      </c>
      <c r="X3411" s="16">
        <f>INDEX('Tasa Referencia'!$B$2:$B$37,MATCH(B3411,'Tasa Referencia'!$A$2:$A$37,0))</f>
        <v>8.8300000000000003E-2</v>
      </c>
      <c r="Y3411" s="16">
        <f>INDEX('Catalogo Proveedores'!$N$2:$N$101,MATCH(A3411,'Catalogo Proveedores'!$A$2:$A$101,0))</f>
        <v>2.64E-2</v>
      </c>
      <c r="Z3411" s="14">
        <v>1.8600000000000001E-3</v>
      </c>
      <c r="AA3411" s="16">
        <f t="shared" si="267"/>
        <v>0.11656</v>
      </c>
      <c r="AB3411" s="25">
        <f t="shared" si="268"/>
        <v>9.2300474262692056E-3</v>
      </c>
      <c r="AC3411" s="23">
        <f t="shared" si="269"/>
        <v>8.7862612532998041E-2</v>
      </c>
    </row>
    <row r="3412" spans="1:29" x14ac:dyDescent="0.3">
      <c r="A3412" s="4" t="s">
        <v>265</v>
      </c>
      <c r="B3412" s="18">
        <v>45717</v>
      </c>
      <c r="C3412" s="4" t="s">
        <v>282</v>
      </c>
      <c r="D3412" s="4">
        <v>3</v>
      </c>
      <c r="E3412" s="15">
        <v>397744.17</v>
      </c>
      <c r="F3412" s="19">
        <v>1.1893</v>
      </c>
      <c r="G3412" s="20">
        <v>0</v>
      </c>
      <c r="H3412" s="4">
        <v>64.099999999999994</v>
      </c>
      <c r="I3412" s="4">
        <v>4</v>
      </c>
      <c r="J3412" s="4">
        <v>1</v>
      </c>
      <c r="K3412" s="21">
        <v>0.67800000000000005</v>
      </c>
      <c r="L3412" s="21">
        <v>0.10539999999999999</v>
      </c>
      <c r="M3412" s="4">
        <v>0</v>
      </c>
      <c r="N3412" s="4">
        <v>0</v>
      </c>
      <c r="O3412" s="4">
        <v>0</v>
      </c>
      <c r="P3412" s="4">
        <v>82.4</v>
      </c>
      <c r="Q3412" s="15">
        <v>0</v>
      </c>
      <c r="R3412" s="15">
        <v>20305.77</v>
      </c>
      <c r="S3412" s="15">
        <v>13374.19</v>
      </c>
      <c r="T3412" s="15">
        <v>404145.58</v>
      </c>
      <c r="U3412" s="22">
        <f t="shared" si="265"/>
        <v>404675.75</v>
      </c>
      <c r="V3412" s="23">
        <f t="shared" si="266"/>
        <v>-1.3118292670675346E-3</v>
      </c>
      <c r="W3412" s="24">
        <f>Parametros!$B$4*H3412+Parametros!$B$5*K3412*100+Parametros!$B$6*P3412+Parametros!$B$7*(1-L3412)*100</f>
        <v>72.673999999999992</v>
      </c>
      <c r="X3412" s="16">
        <f>INDEX('Tasa Referencia'!$B$2:$B$37,MATCH(B3412,'Tasa Referencia'!$A$2:$A$37,0))</f>
        <v>8.6800000000000002E-2</v>
      </c>
      <c r="Y3412" s="16">
        <f>INDEX('Catalogo Proveedores'!$N$2:$N$101,MATCH(A3412,'Catalogo Proveedores'!$A$2:$A$101,0))</f>
        <v>2.64E-2</v>
      </c>
      <c r="Z3412" s="14">
        <v>4.3E-3</v>
      </c>
      <c r="AA3412" s="16">
        <f t="shared" si="267"/>
        <v>0.11749999999999999</v>
      </c>
      <c r="AB3412" s="25">
        <f t="shared" si="268"/>
        <v>9.300823618865417E-3</v>
      </c>
      <c r="AC3412" s="23">
        <f t="shared" si="269"/>
        <v>-1.0612652885932952E-2</v>
      </c>
    </row>
    <row r="3413" spans="1:29" x14ac:dyDescent="0.3">
      <c r="A3413" s="4" t="s">
        <v>265</v>
      </c>
      <c r="B3413" s="18">
        <v>45748</v>
      </c>
      <c r="C3413" s="4" t="s">
        <v>282</v>
      </c>
      <c r="D3413" s="4">
        <v>4</v>
      </c>
      <c r="E3413" s="15">
        <v>402270.2</v>
      </c>
      <c r="F3413" s="19">
        <v>1.1893</v>
      </c>
      <c r="G3413" s="20">
        <v>0</v>
      </c>
      <c r="H3413" s="4">
        <v>66.400000000000006</v>
      </c>
      <c r="I3413" s="4">
        <v>4</v>
      </c>
      <c r="J3413" s="4">
        <v>1</v>
      </c>
      <c r="K3413" s="21">
        <v>0.80089999999999995</v>
      </c>
      <c r="L3413" s="21">
        <v>0.13250000000000001</v>
      </c>
      <c r="M3413" s="4">
        <v>1</v>
      </c>
      <c r="N3413" s="4">
        <v>0</v>
      </c>
      <c r="O3413" s="4">
        <v>0</v>
      </c>
      <c r="P3413" s="4">
        <v>87.2</v>
      </c>
      <c r="Q3413" s="15">
        <v>1211.22</v>
      </c>
      <c r="R3413" s="15">
        <v>36487.39</v>
      </c>
      <c r="S3413" s="15">
        <v>16800.13</v>
      </c>
      <c r="T3413" s="15">
        <v>443397.91</v>
      </c>
      <c r="U3413" s="22">
        <f t="shared" si="265"/>
        <v>423168.68</v>
      </c>
      <c r="V3413" s="23">
        <f t="shared" si="266"/>
        <v>4.5623196554985979E-2</v>
      </c>
      <c r="W3413" s="24">
        <f>Parametros!$B$4*H3413+Parametros!$B$5*K3413*100+Parametros!$B$6*P3413+Parametros!$B$7*(1-L3413)*100</f>
        <v>77.719499999999996</v>
      </c>
      <c r="X3413" s="16">
        <f>INDEX('Tasa Referencia'!$B$2:$B$37,MATCH(B3413,'Tasa Referencia'!$A$2:$A$37,0))</f>
        <v>8.4000000000000005E-2</v>
      </c>
      <c r="Y3413" s="16">
        <f>INDEX('Catalogo Proveedores'!$N$2:$N$101,MATCH(A3413,'Catalogo Proveedores'!$A$2:$A$101,0))</f>
        <v>2.64E-2</v>
      </c>
      <c r="Z3413" s="14">
        <v>1.1299999999999999E-3</v>
      </c>
      <c r="AA3413" s="16">
        <f t="shared" si="267"/>
        <v>0.11153</v>
      </c>
      <c r="AB3413" s="25">
        <f t="shared" si="268"/>
        <v>8.8503888502591277E-3</v>
      </c>
      <c r="AC3413" s="23">
        <f t="shared" si="269"/>
        <v>3.6772807704726851E-2</v>
      </c>
    </row>
    <row r="3414" spans="1:29" x14ac:dyDescent="0.3">
      <c r="A3414" s="4" t="s">
        <v>265</v>
      </c>
      <c r="B3414" s="18">
        <v>45778</v>
      </c>
      <c r="C3414" s="4" t="s">
        <v>282</v>
      </c>
      <c r="D3414" s="4">
        <v>5</v>
      </c>
      <c r="E3414" s="15">
        <v>391319.58</v>
      </c>
      <c r="F3414" s="19">
        <v>1.1893</v>
      </c>
      <c r="G3414" s="20">
        <v>0</v>
      </c>
      <c r="H3414" s="4">
        <v>68.8</v>
      </c>
      <c r="I3414" s="4">
        <v>4</v>
      </c>
      <c r="J3414" s="4">
        <v>1</v>
      </c>
      <c r="K3414" s="21">
        <v>0.81159999999999999</v>
      </c>
      <c r="L3414" s="21">
        <v>0.16739999999999999</v>
      </c>
      <c r="M3414" s="4">
        <v>0</v>
      </c>
      <c r="N3414" s="4">
        <v>1</v>
      </c>
      <c r="O3414" s="4">
        <v>7.3</v>
      </c>
      <c r="P3414" s="4">
        <v>88.8</v>
      </c>
      <c r="Q3414" s="15">
        <v>13723.53</v>
      </c>
      <c r="R3414" s="15">
        <v>31684.7</v>
      </c>
      <c r="S3414" s="15">
        <v>20430.53</v>
      </c>
      <c r="T3414" s="15">
        <v>427631.58</v>
      </c>
      <c r="U3414" s="22">
        <f t="shared" si="265"/>
        <v>416297.28</v>
      </c>
      <c r="V3414" s="23">
        <f t="shared" si="266"/>
        <v>2.6504824550141942E-2</v>
      </c>
      <c r="W3414" s="24">
        <f>Parametros!$B$4*H3414+Parametros!$B$5*K3414*100+Parametros!$B$6*P3414+Parametros!$B$7*(1-L3414)*100</f>
        <v>78.677000000000007</v>
      </c>
      <c r="X3414" s="16">
        <f>INDEX('Tasa Referencia'!$B$2:$B$37,MATCH(B3414,'Tasa Referencia'!$A$2:$A$37,0))</f>
        <v>8.1699999999999995E-2</v>
      </c>
      <c r="Y3414" s="16">
        <f>INDEX('Catalogo Proveedores'!$N$2:$N$101,MATCH(A3414,'Catalogo Proveedores'!$A$2:$A$101,0))</f>
        <v>2.64E-2</v>
      </c>
      <c r="Z3414" s="14">
        <v>3.6099999999999999E-3</v>
      </c>
      <c r="AA3414" s="16">
        <f t="shared" si="267"/>
        <v>0.11171</v>
      </c>
      <c r="AB3414" s="25">
        <f t="shared" si="268"/>
        <v>8.8640021875197039E-3</v>
      </c>
      <c r="AC3414" s="23">
        <f t="shared" si="269"/>
        <v>1.7640822362622238E-2</v>
      </c>
    </row>
    <row r="3415" spans="1:29" x14ac:dyDescent="0.3">
      <c r="A3415" s="4" t="s">
        <v>265</v>
      </c>
      <c r="B3415" s="18">
        <v>45809</v>
      </c>
      <c r="C3415" s="4" t="s">
        <v>282</v>
      </c>
      <c r="D3415" s="4">
        <v>6</v>
      </c>
      <c r="E3415" s="15">
        <v>459885.6</v>
      </c>
      <c r="F3415" s="19">
        <v>1.1893</v>
      </c>
      <c r="G3415" s="20">
        <v>0</v>
      </c>
      <c r="H3415" s="4">
        <v>69.5</v>
      </c>
      <c r="I3415" s="4">
        <v>5</v>
      </c>
      <c r="J3415" s="4">
        <v>1</v>
      </c>
      <c r="K3415" s="21">
        <v>0.78080000000000005</v>
      </c>
      <c r="L3415" s="21">
        <v>8.6699999999999999E-2</v>
      </c>
      <c r="M3415" s="4">
        <v>1</v>
      </c>
      <c r="N3415" s="4">
        <v>0</v>
      </c>
      <c r="O3415" s="4">
        <v>0</v>
      </c>
      <c r="P3415" s="4">
        <v>85.1</v>
      </c>
      <c r="Q3415" s="15">
        <v>4995.17</v>
      </c>
      <c r="R3415" s="15">
        <v>13879.79</v>
      </c>
      <c r="S3415" s="15">
        <v>12886.31</v>
      </c>
      <c r="T3415" s="15">
        <v>515109.18</v>
      </c>
      <c r="U3415" s="22">
        <f t="shared" si="265"/>
        <v>465874.24999999994</v>
      </c>
      <c r="V3415" s="23">
        <f t="shared" si="266"/>
        <v>9.558154253822472E-2</v>
      </c>
      <c r="W3415" s="24">
        <f>Parametros!$B$4*H3415+Parametros!$B$5*K3415*100+Parametros!$B$6*P3415+Parametros!$B$7*(1-L3415)*100</f>
        <v>78.468499999999992</v>
      </c>
      <c r="X3415" s="16">
        <f>INDEX('Tasa Referencia'!$B$2:$B$37,MATCH(B3415,'Tasa Referencia'!$A$2:$A$37,0))</f>
        <v>8.1600000000000006E-2</v>
      </c>
      <c r="Y3415" s="16">
        <f>INDEX('Catalogo Proveedores'!$N$2:$N$101,MATCH(A3415,'Catalogo Proveedores'!$A$2:$A$101,0))</f>
        <v>2.64E-2</v>
      </c>
      <c r="Z3415" s="14">
        <v>5.0499999999999998E-3</v>
      </c>
      <c r="AA3415" s="16">
        <f t="shared" si="267"/>
        <v>0.11305000000000001</v>
      </c>
      <c r="AB3415" s="25">
        <f t="shared" si="268"/>
        <v>8.965282459179269E-3</v>
      </c>
      <c r="AC3415" s="23">
        <f t="shared" si="269"/>
        <v>8.6616260079045451E-2</v>
      </c>
    </row>
    <row r="3416" spans="1:29" x14ac:dyDescent="0.3">
      <c r="A3416" s="4" t="s">
        <v>265</v>
      </c>
      <c r="B3416" s="18">
        <v>45839</v>
      </c>
      <c r="C3416" s="4" t="s">
        <v>282</v>
      </c>
      <c r="D3416" s="4">
        <v>7</v>
      </c>
      <c r="E3416" s="15">
        <v>434616.82</v>
      </c>
      <c r="F3416" s="19">
        <v>1.1893</v>
      </c>
      <c r="G3416" s="20">
        <v>0</v>
      </c>
      <c r="H3416" s="4">
        <v>72.2</v>
      </c>
      <c r="I3416" s="4">
        <v>4</v>
      </c>
      <c r="J3416" s="4">
        <v>1</v>
      </c>
      <c r="K3416" s="21">
        <v>0.77949999999999997</v>
      </c>
      <c r="L3416" s="21">
        <v>6.3600000000000004E-2</v>
      </c>
      <c r="M3416" s="4">
        <v>2</v>
      </c>
      <c r="N3416" s="4">
        <v>0</v>
      </c>
      <c r="O3416" s="4">
        <v>0</v>
      </c>
      <c r="P3416" s="4">
        <v>85</v>
      </c>
      <c r="Q3416" s="15">
        <v>6281.97</v>
      </c>
      <c r="R3416" s="15">
        <v>8351.3700000000008</v>
      </c>
      <c r="S3416" s="15">
        <v>9162.68</v>
      </c>
      <c r="T3416" s="15">
        <v>487527.82</v>
      </c>
      <c r="U3416" s="22">
        <f t="shared" si="265"/>
        <v>440087.48</v>
      </c>
      <c r="V3416" s="23">
        <f t="shared" si="266"/>
        <v>9.7307964907520611E-2</v>
      </c>
      <c r="W3416" s="24">
        <f>Parametros!$B$4*H3416+Parametros!$B$5*K3416*100+Parametros!$B$6*P3416+Parametros!$B$7*(1-L3416)*100</f>
        <v>79.700999999999993</v>
      </c>
      <c r="X3416" s="16">
        <f>INDEX('Tasa Referencia'!$B$2:$B$37,MATCH(B3416,'Tasa Referencia'!$A$2:$A$37,0))</f>
        <v>8.0699999999999994E-2</v>
      </c>
      <c r="Y3416" s="16">
        <f>INDEX('Catalogo Proveedores'!$N$2:$N$101,MATCH(A3416,'Catalogo Proveedores'!$A$2:$A$101,0))</f>
        <v>2.64E-2</v>
      </c>
      <c r="Z3416" s="14">
        <v>-2.9E-4</v>
      </c>
      <c r="AA3416" s="16">
        <f t="shared" si="267"/>
        <v>0.10681</v>
      </c>
      <c r="AB3416" s="25">
        <f t="shared" si="268"/>
        <v>8.4926936961149391E-3</v>
      </c>
      <c r="AC3416" s="23">
        <f t="shared" si="269"/>
        <v>8.8815271211405672E-2</v>
      </c>
    </row>
    <row r="3417" spans="1:29" x14ac:dyDescent="0.3">
      <c r="A3417" s="4" t="s">
        <v>265</v>
      </c>
      <c r="B3417" s="18">
        <v>45870</v>
      </c>
      <c r="C3417" s="4" t="s">
        <v>282</v>
      </c>
      <c r="D3417" s="4">
        <v>8</v>
      </c>
      <c r="E3417" s="15">
        <v>393580.42</v>
      </c>
      <c r="F3417" s="19">
        <v>1.1893</v>
      </c>
      <c r="G3417" s="20">
        <v>0</v>
      </c>
      <c r="H3417" s="4">
        <v>65.7</v>
      </c>
      <c r="I3417" s="4">
        <v>4</v>
      </c>
      <c r="J3417" s="4">
        <v>1</v>
      </c>
      <c r="K3417" s="21">
        <v>0.69830000000000003</v>
      </c>
      <c r="L3417" s="21">
        <v>0.1187</v>
      </c>
      <c r="M3417" s="4">
        <v>5</v>
      </c>
      <c r="N3417" s="4">
        <v>0</v>
      </c>
      <c r="O3417" s="4">
        <v>0</v>
      </c>
      <c r="P3417" s="4">
        <v>81.099999999999994</v>
      </c>
      <c r="Q3417" s="15">
        <v>16959.259999999998</v>
      </c>
      <c r="R3417" s="15">
        <v>14628.02</v>
      </c>
      <c r="S3417" s="15">
        <v>14805.49</v>
      </c>
      <c r="T3417" s="15">
        <v>394036.17</v>
      </c>
      <c r="U3417" s="22">
        <f t="shared" si="265"/>
        <v>410362.21</v>
      </c>
      <c r="V3417" s="23">
        <f t="shared" si="266"/>
        <v>-4.1432846126790941E-2</v>
      </c>
      <c r="W3417" s="24">
        <f>Parametros!$B$4*H3417+Parametros!$B$5*K3417*100+Parametros!$B$6*P3417+Parametros!$B$7*(1-L3417)*100</f>
        <v>73.383499999999998</v>
      </c>
      <c r="X3417" s="16">
        <f>INDEX('Tasa Referencia'!$B$2:$B$37,MATCH(B3417,'Tasa Referencia'!$A$2:$A$37,0))</f>
        <v>7.7399999999999997E-2</v>
      </c>
      <c r="Y3417" s="16">
        <f>INDEX('Catalogo Proveedores'!$N$2:$N$101,MATCH(A3417,'Catalogo Proveedores'!$A$2:$A$101,0))</f>
        <v>2.64E-2</v>
      </c>
      <c r="Z3417" s="14">
        <v>2.31E-3</v>
      </c>
      <c r="AA3417" s="16">
        <f t="shared" si="267"/>
        <v>0.10611000000000001</v>
      </c>
      <c r="AB3417" s="25">
        <f t="shared" si="268"/>
        <v>8.4395266663903623E-3</v>
      </c>
      <c r="AC3417" s="23">
        <f t="shared" si="269"/>
        <v>-4.9872372793181304E-2</v>
      </c>
    </row>
    <row r="3418" spans="1:29" x14ac:dyDescent="0.3">
      <c r="A3418" s="4" t="s">
        <v>265</v>
      </c>
      <c r="B3418" s="18">
        <v>45901</v>
      </c>
      <c r="C3418" s="4" t="s">
        <v>282</v>
      </c>
      <c r="D3418" s="4">
        <v>9</v>
      </c>
      <c r="E3418" s="15">
        <v>402137.93</v>
      </c>
      <c r="F3418" s="19">
        <v>1.1893</v>
      </c>
      <c r="G3418" s="20">
        <v>0</v>
      </c>
      <c r="H3418" s="4">
        <v>65</v>
      </c>
      <c r="I3418" s="4">
        <v>5</v>
      </c>
      <c r="J3418" s="4">
        <v>2</v>
      </c>
      <c r="K3418" s="21">
        <v>0.66459999999999997</v>
      </c>
      <c r="L3418" s="21">
        <v>9.2700000000000005E-2</v>
      </c>
      <c r="M3418" s="4">
        <v>2</v>
      </c>
      <c r="N3418" s="4">
        <v>0</v>
      </c>
      <c r="O3418" s="4">
        <v>0</v>
      </c>
      <c r="P3418" s="4">
        <v>90.7</v>
      </c>
      <c r="Q3418" s="15">
        <v>6498.54</v>
      </c>
      <c r="R3418" s="15">
        <v>16851.53</v>
      </c>
      <c r="S3418" s="15">
        <v>12792.02</v>
      </c>
      <c r="T3418" s="15">
        <v>410590.16</v>
      </c>
      <c r="U3418" s="22">
        <f t="shared" si="265"/>
        <v>412695.98</v>
      </c>
      <c r="V3418" s="23">
        <f t="shared" si="266"/>
        <v>-5.1287639236166967E-3</v>
      </c>
      <c r="W3418" s="24">
        <f>Parametros!$B$4*H3418+Parametros!$B$5*K3418*100+Parametros!$B$6*P3418+Parametros!$B$7*(1-L3418)*100</f>
        <v>74.4375</v>
      </c>
      <c r="X3418" s="16">
        <f>INDEX('Tasa Referencia'!$B$2:$B$37,MATCH(B3418,'Tasa Referencia'!$A$2:$A$37,0))</f>
        <v>7.4899999999999994E-2</v>
      </c>
      <c r="Y3418" s="16">
        <f>INDEX('Catalogo Proveedores'!$N$2:$N$101,MATCH(A3418,'Catalogo Proveedores'!$A$2:$A$101,0))</f>
        <v>2.64E-2</v>
      </c>
      <c r="Z3418" s="14">
        <v>1.01E-3</v>
      </c>
      <c r="AA3418" s="16">
        <f t="shared" si="267"/>
        <v>0.10231</v>
      </c>
      <c r="AB3418" s="25">
        <f t="shared" si="268"/>
        <v>8.1503663502753287E-3</v>
      </c>
      <c r="AC3418" s="23">
        <f t="shared" si="269"/>
        <v>-1.3279130273892025E-2</v>
      </c>
    </row>
    <row r="3419" spans="1:29" x14ac:dyDescent="0.3">
      <c r="A3419" s="4" t="s">
        <v>265</v>
      </c>
      <c r="B3419" s="18">
        <v>45931</v>
      </c>
      <c r="C3419" s="4" t="s">
        <v>282</v>
      </c>
      <c r="D3419" s="4">
        <v>10</v>
      </c>
      <c r="E3419" s="15">
        <v>416393.56</v>
      </c>
      <c r="F3419" s="19">
        <v>1.1893</v>
      </c>
      <c r="G3419" s="20">
        <v>0</v>
      </c>
      <c r="H3419" s="4">
        <v>66.5</v>
      </c>
      <c r="I3419" s="4">
        <v>4</v>
      </c>
      <c r="J3419" s="4">
        <v>1</v>
      </c>
      <c r="K3419" s="21">
        <v>0.76910000000000001</v>
      </c>
      <c r="L3419" s="21">
        <v>0.15379999999999999</v>
      </c>
      <c r="M3419" s="4">
        <v>1</v>
      </c>
      <c r="N3419" s="4">
        <v>0</v>
      </c>
      <c r="O3419" s="4">
        <v>0</v>
      </c>
      <c r="P3419" s="4">
        <v>82.6</v>
      </c>
      <c r="Q3419" s="15">
        <v>1173.3399999999999</v>
      </c>
      <c r="R3419" s="15">
        <v>43905.93</v>
      </c>
      <c r="S3419" s="15">
        <v>20045.82</v>
      </c>
      <c r="T3419" s="15">
        <v>476953.17</v>
      </c>
      <c r="U3419" s="22">
        <f t="shared" si="265"/>
        <v>441427.01</v>
      </c>
      <c r="V3419" s="23">
        <f t="shared" si="266"/>
        <v>7.4485635560405175E-2</v>
      </c>
      <c r="W3419" s="24">
        <f>Parametros!$B$4*H3419+Parametros!$B$5*K3419*100+Parametros!$B$6*P3419+Parametros!$B$7*(1-L3419)*100</f>
        <v>75.560999999999993</v>
      </c>
      <c r="X3419" s="16">
        <f>INDEX('Tasa Referencia'!$B$2:$B$37,MATCH(B3419,'Tasa Referencia'!$A$2:$A$37,0))</f>
        <v>7.4300000000000005E-2</v>
      </c>
      <c r="Y3419" s="16">
        <f>INDEX('Catalogo Proveedores'!$N$2:$N$101,MATCH(A3419,'Catalogo Proveedores'!$A$2:$A$101,0))</f>
        <v>2.64E-2</v>
      </c>
      <c r="Z3419" s="14">
        <v>2.9099999999999998E-3</v>
      </c>
      <c r="AA3419" s="16">
        <f t="shared" si="267"/>
        <v>0.10361000000000001</v>
      </c>
      <c r="AB3419" s="25">
        <f t="shared" si="268"/>
        <v>8.2493923042086248E-3</v>
      </c>
      <c r="AC3419" s="23">
        <f t="shared" si="269"/>
        <v>6.623624325619655E-2</v>
      </c>
    </row>
    <row r="3420" spans="1:29" x14ac:dyDescent="0.3">
      <c r="A3420" s="4" t="s">
        <v>265</v>
      </c>
      <c r="B3420" s="18">
        <v>45962</v>
      </c>
      <c r="C3420" s="4" t="s">
        <v>282</v>
      </c>
      <c r="D3420" s="4">
        <v>11</v>
      </c>
      <c r="E3420" s="15">
        <v>402602.36</v>
      </c>
      <c r="F3420" s="19">
        <v>1.1893</v>
      </c>
      <c r="G3420" s="20">
        <v>0</v>
      </c>
      <c r="H3420" s="4">
        <v>66</v>
      </c>
      <c r="I3420" s="4">
        <v>4</v>
      </c>
      <c r="J3420" s="4">
        <v>1</v>
      </c>
      <c r="K3420" s="21">
        <v>0.77810000000000001</v>
      </c>
      <c r="L3420" s="21">
        <v>0.13850000000000001</v>
      </c>
      <c r="M3420" s="4">
        <v>0</v>
      </c>
      <c r="N3420" s="4">
        <v>0</v>
      </c>
      <c r="O3420" s="4">
        <v>0</v>
      </c>
      <c r="P3420" s="4">
        <v>85</v>
      </c>
      <c r="Q3420" s="15">
        <v>0</v>
      </c>
      <c r="R3420" s="15">
        <v>36600.31</v>
      </c>
      <c r="S3420" s="15">
        <v>17537.87</v>
      </c>
      <c r="T3420" s="15">
        <v>449846.81</v>
      </c>
      <c r="U3420" s="22">
        <f t="shared" si="265"/>
        <v>421664.8</v>
      </c>
      <c r="V3420" s="23">
        <f t="shared" si="266"/>
        <v>6.2648015665599605E-2</v>
      </c>
      <c r="W3420" s="24">
        <f>Parametros!$B$4*H3420+Parametros!$B$5*K3420*100+Parametros!$B$6*P3420+Parametros!$B$7*(1-L3420)*100</f>
        <v>76.365499999999997</v>
      </c>
      <c r="X3420" s="16">
        <f>INDEX('Tasa Referencia'!$B$2:$B$37,MATCH(B3420,'Tasa Referencia'!$A$2:$A$37,0))</f>
        <v>7.2800000000000004E-2</v>
      </c>
      <c r="Y3420" s="16">
        <f>INDEX('Catalogo Proveedores'!$N$2:$N$101,MATCH(A3420,'Catalogo Proveedores'!$A$2:$A$101,0))</f>
        <v>2.64E-2</v>
      </c>
      <c r="Z3420" s="14">
        <v>6.4599999999999996E-3</v>
      </c>
      <c r="AA3420" s="16">
        <f t="shared" si="267"/>
        <v>0.10566</v>
      </c>
      <c r="AB3420" s="25">
        <f t="shared" si="268"/>
        <v>8.4053315723162658E-3</v>
      </c>
      <c r="AC3420" s="23">
        <f t="shared" si="269"/>
        <v>5.4242684093283339E-2</v>
      </c>
    </row>
    <row r="3421" spans="1:29" x14ac:dyDescent="0.3">
      <c r="A3421" s="4" t="s">
        <v>265</v>
      </c>
      <c r="B3421" s="18">
        <v>45992</v>
      </c>
      <c r="C3421" s="4" t="s">
        <v>282</v>
      </c>
      <c r="D3421" s="4">
        <v>12</v>
      </c>
      <c r="E3421" s="15">
        <v>360523.84</v>
      </c>
      <c r="F3421" s="19">
        <v>1.1893</v>
      </c>
      <c r="G3421" s="20">
        <v>0</v>
      </c>
      <c r="H3421" s="4">
        <v>64</v>
      </c>
      <c r="I3421" s="4">
        <v>4</v>
      </c>
      <c r="J3421" s="4">
        <v>1</v>
      </c>
      <c r="K3421" s="21">
        <v>0.81589999999999996</v>
      </c>
      <c r="L3421" s="21">
        <v>8.9700000000000002E-2</v>
      </c>
      <c r="M3421" s="4">
        <v>2</v>
      </c>
      <c r="N3421" s="4">
        <v>0</v>
      </c>
      <c r="O3421" s="4">
        <v>0</v>
      </c>
      <c r="P3421" s="4">
        <v>89.3</v>
      </c>
      <c r="Q3421" s="15">
        <v>3613.34</v>
      </c>
      <c r="R3421" s="15">
        <v>15782.02</v>
      </c>
      <c r="S3421" s="15">
        <v>10421.01</v>
      </c>
      <c r="T3421" s="15">
        <v>413212.08</v>
      </c>
      <c r="U3421" s="22">
        <f t="shared" si="265"/>
        <v>369498.19000000006</v>
      </c>
      <c r="V3421" s="23">
        <f t="shared" si="266"/>
        <v>0.10579044542937843</v>
      </c>
      <c r="W3421" s="24">
        <f>Parametros!$B$4*H3421+Parametros!$B$5*K3421*100+Parametros!$B$6*P3421+Parametros!$B$7*(1-L3421)*100</f>
        <v>78.391499999999994</v>
      </c>
      <c r="X3421" s="16">
        <f>INDEX('Tasa Referencia'!$B$2:$B$37,MATCH(B3421,'Tasa Referencia'!$A$2:$A$37,0))</f>
        <v>6.9599999999999995E-2</v>
      </c>
      <c r="Y3421" s="16">
        <f>INDEX('Catalogo Proveedores'!$N$2:$N$101,MATCH(A3421,'Catalogo Proveedores'!$A$2:$A$101,0))</f>
        <v>2.64E-2</v>
      </c>
      <c r="Z3421" s="14">
        <v>5.8999999999999999E-3</v>
      </c>
      <c r="AA3421" s="16">
        <f t="shared" si="267"/>
        <v>0.1019</v>
      </c>
      <c r="AB3421" s="25">
        <f t="shared" si="268"/>
        <v>8.1191128816875402E-3</v>
      </c>
      <c r="AC3421" s="23">
        <f t="shared" si="269"/>
        <v>9.7671332547690892E-2</v>
      </c>
    </row>
    <row r="3422" spans="1:29" x14ac:dyDescent="0.3">
      <c r="A3422" s="4" t="s">
        <v>267</v>
      </c>
      <c r="B3422" s="18">
        <v>44927</v>
      </c>
      <c r="C3422" s="4" t="s">
        <v>279</v>
      </c>
      <c r="D3422" s="4">
        <v>1</v>
      </c>
      <c r="E3422" s="15">
        <v>175662.87</v>
      </c>
      <c r="F3422" s="19">
        <v>1</v>
      </c>
      <c r="G3422" s="20">
        <v>0</v>
      </c>
      <c r="H3422" s="4">
        <v>69.8</v>
      </c>
      <c r="I3422" s="4">
        <v>4</v>
      </c>
      <c r="J3422" s="4">
        <v>0</v>
      </c>
      <c r="K3422" s="21">
        <v>1</v>
      </c>
      <c r="L3422" s="21">
        <v>8.9499999999999996E-2</v>
      </c>
      <c r="M3422" s="4">
        <v>0</v>
      </c>
      <c r="N3422" s="4">
        <v>0</v>
      </c>
      <c r="O3422" s="4">
        <v>0</v>
      </c>
      <c r="P3422" s="4">
        <v>97.9</v>
      </c>
      <c r="Q3422" s="15">
        <v>0</v>
      </c>
      <c r="R3422" s="15">
        <v>9544.7900000000009</v>
      </c>
      <c r="S3422" s="15">
        <v>4718</v>
      </c>
      <c r="T3422" s="15">
        <v>196670.33</v>
      </c>
      <c r="U3422" s="22">
        <f t="shared" si="265"/>
        <v>180489.66</v>
      </c>
      <c r="V3422" s="23">
        <f t="shared" si="266"/>
        <v>8.2273060710275847E-2</v>
      </c>
      <c r="W3422" s="24">
        <f>Parametros!$B$4*H3422+Parametros!$B$5*K3422*100+Parametros!$B$6*P3422+Parametros!$B$7*(1-L3422)*100</f>
        <v>87.66749999999999</v>
      </c>
      <c r="X3422" s="16">
        <f>INDEX('Tasa Referencia'!$B$2:$B$37,MATCH(B3422,'Tasa Referencia'!$A$2:$A$37,0))</f>
        <v>0.1125</v>
      </c>
      <c r="Y3422" s="16">
        <f>INDEX('Catalogo Proveedores'!$N$2:$N$101,MATCH(A3422,'Catalogo Proveedores'!$A$2:$A$101,0))</f>
        <v>2.0199999999999999E-2</v>
      </c>
      <c r="Z3422" s="14">
        <v>-2.0000000000000001E-4</v>
      </c>
      <c r="AA3422" s="16">
        <f t="shared" si="267"/>
        <v>0.13250000000000001</v>
      </c>
      <c r="AB3422" s="25">
        <f t="shared" si="268"/>
        <v>1.0422908867375291E-2</v>
      </c>
      <c r="AC3422" s="23">
        <f t="shared" si="269"/>
        <v>7.1850151842900556E-2</v>
      </c>
    </row>
    <row r="3423" spans="1:29" x14ac:dyDescent="0.3">
      <c r="A3423" s="4" t="s">
        <v>267</v>
      </c>
      <c r="B3423" s="18">
        <v>44958</v>
      </c>
      <c r="C3423" s="4" t="s">
        <v>279</v>
      </c>
      <c r="D3423" s="4">
        <v>2</v>
      </c>
      <c r="E3423" s="15">
        <v>165201.81</v>
      </c>
      <c r="F3423" s="19">
        <v>1</v>
      </c>
      <c r="G3423" s="20">
        <v>0</v>
      </c>
      <c r="H3423" s="4">
        <v>73.599999999999994</v>
      </c>
      <c r="I3423" s="4">
        <v>5</v>
      </c>
      <c r="J3423" s="4">
        <v>0</v>
      </c>
      <c r="K3423" s="21">
        <v>1</v>
      </c>
      <c r="L3423" s="21">
        <v>0.15429999999999999</v>
      </c>
      <c r="M3423" s="4">
        <v>0</v>
      </c>
      <c r="N3423" s="4">
        <v>1</v>
      </c>
      <c r="O3423" s="4">
        <v>11.1</v>
      </c>
      <c r="P3423" s="4">
        <v>96.6</v>
      </c>
      <c r="Q3423" s="15">
        <v>9134.66</v>
      </c>
      <c r="R3423" s="15">
        <v>17801.07</v>
      </c>
      <c r="S3423" s="15">
        <v>7645.37</v>
      </c>
      <c r="T3423" s="15">
        <v>170872.27</v>
      </c>
      <c r="U3423" s="22">
        <f t="shared" si="265"/>
        <v>184492.17</v>
      </c>
      <c r="V3423" s="23">
        <f t="shared" si="266"/>
        <v>-7.9708076682073831E-2</v>
      </c>
      <c r="W3423" s="24">
        <f>Parametros!$B$4*H3423+Parametros!$B$5*K3423*100+Parametros!$B$6*P3423+Parametros!$B$7*(1-L3423)*100</f>
        <v>87.765500000000003</v>
      </c>
      <c r="X3423" s="16">
        <f>INDEX('Tasa Referencia'!$B$2:$B$37,MATCH(B3423,'Tasa Referencia'!$A$2:$A$37,0))</f>
        <v>0.11409999999999999</v>
      </c>
      <c r="Y3423" s="16">
        <f>INDEX('Catalogo Proveedores'!$N$2:$N$101,MATCH(A3423,'Catalogo Proveedores'!$A$2:$A$101,0))</f>
        <v>2.0199999999999999E-2</v>
      </c>
      <c r="Z3423" s="14">
        <v>3.5100000000000001E-3</v>
      </c>
      <c r="AA3423" s="16">
        <f t="shared" si="267"/>
        <v>0.13781000000000002</v>
      </c>
      <c r="AB3423" s="25">
        <f t="shared" si="268"/>
        <v>1.0816863974416391E-2</v>
      </c>
      <c r="AC3423" s="23">
        <f t="shared" si="269"/>
        <v>-9.0524940656490221E-2</v>
      </c>
    </row>
    <row r="3424" spans="1:29" x14ac:dyDescent="0.3">
      <c r="A3424" s="4" t="s">
        <v>267</v>
      </c>
      <c r="B3424" s="18">
        <v>44986</v>
      </c>
      <c r="C3424" s="4" t="s">
        <v>279</v>
      </c>
      <c r="D3424" s="4">
        <v>3</v>
      </c>
      <c r="E3424" s="15">
        <v>174733.64</v>
      </c>
      <c r="F3424" s="19">
        <v>1.0432999999999999</v>
      </c>
      <c r="G3424" s="20">
        <v>4.3299999999999998E-2</v>
      </c>
      <c r="H3424" s="4">
        <v>74.599999999999994</v>
      </c>
      <c r="I3424" s="4">
        <v>4</v>
      </c>
      <c r="J3424" s="4">
        <v>0</v>
      </c>
      <c r="K3424" s="21">
        <v>0.94669999999999999</v>
      </c>
      <c r="L3424" s="21">
        <v>6.4299999999999996E-2</v>
      </c>
      <c r="M3424" s="4">
        <v>0</v>
      </c>
      <c r="N3424" s="4">
        <v>0</v>
      </c>
      <c r="O3424" s="4">
        <v>0</v>
      </c>
      <c r="P3424" s="4">
        <v>99.3</v>
      </c>
      <c r="Q3424" s="15">
        <v>0</v>
      </c>
      <c r="R3424" s="15">
        <v>6693.36</v>
      </c>
      <c r="S3424" s="15">
        <v>3372.41</v>
      </c>
      <c r="T3424" s="15">
        <v>179051.35</v>
      </c>
      <c r="U3424" s="22">
        <f t="shared" si="265"/>
        <v>178054.59</v>
      </c>
      <c r="V3424" s="23">
        <f t="shared" si="266"/>
        <v>5.5668946366503758E-3</v>
      </c>
      <c r="W3424" s="24">
        <f>Parametros!$B$4*H3424+Parametros!$B$5*K3424*100+Parametros!$B$6*P3424+Parametros!$B$7*(1-L3424)*100</f>
        <v>88.406499999999994</v>
      </c>
      <c r="X3424" s="16">
        <f>INDEX('Tasa Referencia'!$B$2:$B$37,MATCH(B3424,'Tasa Referencia'!$A$2:$A$37,0))</f>
        <v>0.114</v>
      </c>
      <c r="Y3424" s="16">
        <f>INDEX('Catalogo Proveedores'!$N$2:$N$101,MATCH(A3424,'Catalogo Proveedores'!$A$2:$A$101,0))</f>
        <v>2.0199999999999999E-2</v>
      </c>
      <c r="Z3424" s="14">
        <v>-1.49E-3</v>
      </c>
      <c r="AA3424" s="16">
        <f t="shared" si="267"/>
        <v>0.13271000000000002</v>
      </c>
      <c r="AB3424" s="25">
        <f t="shared" si="268"/>
        <v>1.0438521139582102E-2</v>
      </c>
      <c r="AC3424" s="23">
        <f t="shared" si="269"/>
        <v>-4.8716265029317262E-3</v>
      </c>
    </row>
    <row r="3425" spans="1:29" x14ac:dyDescent="0.3">
      <c r="A3425" s="4" t="s">
        <v>267</v>
      </c>
      <c r="B3425" s="18">
        <v>45017</v>
      </c>
      <c r="C3425" s="4" t="s">
        <v>279</v>
      </c>
      <c r="D3425" s="4">
        <v>4</v>
      </c>
      <c r="E3425" s="15">
        <v>189961.61</v>
      </c>
      <c r="F3425" s="19">
        <v>1.0432999999999999</v>
      </c>
      <c r="G3425" s="20">
        <v>0</v>
      </c>
      <c r="H3425" s="4">
        <v>74.5</v>
      </c>
      <c r="I3425" s="4">
        <v>4</v>
      </c>
      <c r="J3425" s="4">
        <v>0</v>
      </c>
      <c r="K3425" s="21">
        <v>0.96579999999999999</v>
      </c>
      <c r="L3425" s="21">
        <v>0.1341</v>
      </c>
      <c r="M3425" s="4">
        <v>2</v>
      </c>
      <c r="N3425" s="4">
        <v>0</v>
      </c>
      <c r="O3425" s="4">
        <v>0</v>
      </c>
      <c r="P3425" s="4">
        <v>99.9</v>
      </c>
      <c r="Q3425" s="15">
        <v>1009</v>
      </c>
      <c r="R3425" s="15">
        <v>11208.42</v>
      </c>
      <c r="S3425" s="15">
        <v>7643.93</v>
      </c>
      <c r="T3425" s="15">
        <v>202374.17</v>
      </c>
      <c r="U3425" s="22">
        <f t="shared" si="265"/>
        <v>194535.1</v>
      </c>
      <c r="V3425" s="23">
        <f t="shared" si="266"/>
        <v>3.8735526376711051E-2</v>
      </c>
      <c r="W3425" s="24">
        <f>Parametros!$B$4*H3425+Parametros!$B$5*K3425*100+Parametros!$B$6*P3425+Parametros!$B$7*(1-L3425)*100</f>
        <v>88.017499999999998</v>
      </c>
      <c r="X3425" s="16">
        <f>INDEX('Tasa Referencia'!$B$2:$B$37,MATCH(B3425,'Tasa Referencia'!$A$2:$A$37,0))</f>
        <v>0.1119</v>
      </c>
      <c r="Y3425" s="16">
        <f>INDEX('Catalogo Proveedores'!$N$2:$N$101,MATCH(A3425,'Catalogo Proveedores'!$A$2:$A$101,0))</f>
        <v>2.0199999999999999E-2</v>
      </c>
      <c r="Z3425" s="14">
        <v>-6.9999999999999999E-4</v>
      </c>
      <c r="AA3425" s="16">
        <f t="shared" si="267"/>
        <v>0.13139999999999999</v>
      </c>
      <c r="AB3425" s="25">
        <f t="shared" si="268"/>
        <v>1.0341086916719533E-2</v>
      </c>
      <c r="AC3425" s="23">
        <f t="shared" si="269"/>
        <v>2.8394439459991518E-2</v>
      </c>
    </row>
    <row r="3426" spans="1:29" x14ac:dyDescent="0.3">
      <c r="A3426" s="4" t="s">
        <v>267</v>
      </c>
      <c r="B3426" s="18">
        <v>45047</v>
      </c>
      <c r="C3426" s="4" t="s">
        <v>279</v>
      </c>
      <c r="D3426" s="4">
        <v>5</v>
      </c>
      <c r="E3426" s="15">
        <v>183799.91</v>
      </c>
      <c r="F3426" s="19">
        <v>1.0432999999999999</v>
      </c>
      <c r="G3426" s="20">
        <v>0</v>
      </c>
      <c r="H3426" s="4">
        <v>74.099999999999994</v>
      </c>
      <c r="I3426" s="4">
        <v>4</v>
      </c>
      <c r="J3426" s="4">
        <v>0</v>
      </c>
      <c r="K3426" s="21">
        <v>0.98440000000000005</v>
      </c>
      <c r="L3426" s="21">
        <v>0.1298</v>
      </c>
      <c r="M3426" s="4">
        <v>0</v>
      </c>
      <c r="N3426" s="4">
        <v>0</v>
      </c>
      <c r="O3426" s="4">
        <v>0</v>
      </c>
      <c r="P3426" s="4">
        <v>98.1</v>
      </c>
      <c r="Q3426" s="15">
        <v>0</v>
      </c>
      <c r="R3426" s="15">
        <v>7693.7</v>
      </c>
      <c r="S3426" s="15">
        <v>7159.12</v>
      </c>
      <c r="T3426" s="15">
        <v>198810.23</v>
      </c>
      <c r="U3426" s="22">
        <f t="shared" si="265"/>
        <v>184334.49000000002</v>
      </c>
      <c r="V3426" s="23">
        <f t="shared" si="266"/>
        <v>7.2811846754565854E-2</v>
      </c>
      <c r="W3426" s="24">
        <f>Parametros!$B$4*H3426+Parametros!$B$5*K3426*100+Parametros!$B$6*P3426+Parametros!$B$7*(1-L3426)*100</f>
        <v>88.14</v>
      </c>
      <c r="X3426" s="16">
        <f>INDEX('Tasa Referencia'!$B$2:$B$37,MATCH(B3426,'Tasa Referencia'!$A$2:$A$37,0))</f>
        <v>0.11210000000000001</v>
      </c>
      <c r="Y3426" s="16">
        <f>INDEX('Catalogo Proveedores'!$N$2:$N$101,MATCH(A3426,'Catalogo Proveedores'!$A$2:$A$101,0))</f>
        <v>2.0199999999999999E-2</v>
      </c>
      <c r="Z3426" s="14">
        <v>1.15E-3</v>
      </c>
      <c r="AA3426" s="16">
        <f t="shared" si="267"/>
        <v>0.13345000000000001</v>
      </c>
      <c r="AB3426" s="25">
        <f t="shared" si="268"/>
        <v>1.0493514673404647E-2</v>
      </c>
      <c r="AC3426" s="23">
        <f t="shared" si="269"/>
        <v>6.2318332081161207E-2</v>
      </c>
    </row>
    <row r="3427" spans="1:29" x14ac:dyDescent="0.3">
      <c r="A3427" s="4" t="s">
        <v>267</v>
      </c>
      <c r="B3427" s="18">
        <v>45078</v>
      </c>
      <c r="C3427" s="4" t="s">
        <v>279</v>
      </c>
      <c r="D3427" s="4">
        <v>6</v>
      </c>
      <c r="E3427" s="15">
        <v>207422.33</v>
      </c>
      <c r="F3427" s="19">
        <v>1.0432999999999999</v>
      </c>
      <c r="G3427" s="20">
        <v>0</v>
      </c>
      <c r="H3427" s="4">
        <v>73.400000000000006</v>
      </c>
      <c r="I3427" s="4">
        <v>4</v>
      </c>
      <c r="J3427" s="4">
        <v>0</v>
      </c>
      <c r="K3427" s="21">
        <v>0.98929999999999996</v>
      </c>
      <c r="L3427" s="21">
        <v>0.14910000000000001</v>
      </c>
      <c r="M3427" s="4">
        <v>0</v>
      </c>
      <c r="N3427" s="4">
        <v>0</v>
      </c>
      <c r="O3427" s="4">
        <v>0</v>
      </c>
      <c r="P3427" s="4">
        <v>95</v>
      </c>
      <c r="Q3427" s="15">
        <v>0</v>
      </c>
      <c r="R3427" s="15">
        <v>19018.95</v>
      </c>
      <c r="S3427" s="15">
        <v>9277.64</v>
      </c>
      <c r="T3427" s="15">
        <v>212356.01</v>
      </c>
      <c r="U3427" s="22">
        <f t="shared" si="265"/>
        <v>217163.64</v>
      </c>
      <c r="V3427" s="23">
        <f t="shared" si="266"/>
        <v>-2.2639481689263254E-2</v>
      </c>
      <c r="W3427" s="24">
        <f>Parametros!$B$4*H3427+Parametros!$B$5*K3427*100+Parametros!$B$6*P3427+Parametros!$B$7*(1-L3427)*100</f>
        <v>87.132499999999993</v>
      </c>
      <c r="X3427" s="16">
        <f>INDEX('Tasa Referencia'!$B$2:$B$37,MATCH(B3427,'Tasa Referencia'!$A$2:$A$37,0))</f>
        <v>0.1119</v>
      </c>
      <c r="Y3427" s="16">
        <f>INDEX('Catalogo Proveedores'!$N$2:$N$101,MATCH(A3427,'Catalogo Proveedores'!$A$2:$A$101,0))</f>
        <v>2.0199999999999999E-2</v>
      </c>
      <c r="Z3427" s="14">
        <v>-9.6000000000000002E-4</v>
      </c>
      <c r="AA3427" s="16">
        <f t="shared" si="267"/>
        <v>0.13114000000000001</v>
      </c>
      <c r="AB3427" s="25">
        <f t="shared" si="268"/>
        <v>1.0321736528203562E-2</v>
      </c>
      <c r="AC3427" s="23">
        <f t="shared" si="269"/>
        <v>-3.2961218217466816E-2</v>
      </c>
    </row>
    <row r="3428" spans="1:29" x14ac:dyDescent="0.3">
      <c r="A3428" s="4" t="s">
        <v>267</v>
      </c>
      <c r="B3428" s="18">
        <v>45108</v>
      </c>
      <c r="C3428" s="4" t="s">
        <v>279</v>
      </c>
      <c r="D3428" s="4">
        <v>7</v>
      </c>
      <c r="E3428" s="15">
        <v>196277.15</v>
      </c>
      <c r="F3428" s="19">
        <v>1.0432999999999999</v>
      </c>
      <c r="G3428" s="20">
        <v>0</v>
      </c>
      <c r="H3428" s="4">
        <v>69.599999999999994</v>
      </c>
      <c r="I3428" s="4">
        <v>4</v>
      </c>
      <c r="J3428" s="4">
        <v>0</v>
      </c>
      <c r="K3428" s="21">
        <v>0.95950000000000002</v>
      </c>
      <c r="L3428" s="21">
        <v>0.17150000000000001</v>
      </c>
      <c r="M3428" s="4">
        <v>0</v>
      </c>
      <c r="N3428" s="4">
        <v>0</v>
      </c>
      <c r="O3428" s="4">
        <v>0</v>
      </c>
      <c r="P3428" s="4">
        <v>97.8</v>
      </c>
      <c r="Q3428" s="15">
        <v>0</v>
      </c>
      <c r="R3428" s="15">
        <v>13625.18</v>
      </c>
      <c r="S3428" s="15">
        <v>10101.32</v>
      </c>
      <c r="T3428" s="15">
        <v>202991.68</v>
      </c>
      <c r="U3428" s="22">
        <f t="shared" si="265"/>
        <v>199801.00999999998</v>
      </c>
      <c r="V3428" s="23">
        <f t="shared" si="266"/>
        <v>1.5718230422054801E-2</v>
      </c>
      <c r="W3428" s="24">
        <f>Parametros!$B$4*H3428+Parametros!$B$5*K3428*100+Parametros!$B$6*P3428+Parametros!$B$7*(1-L3428)*100</f>
        <v>85.132499999999993</v>
      </c>
      <c r="X3428" s="16">
        <f>INDEX('Tasa Referencia'!$B$2:$B$37,MATCH(B3428,'Tasa Referencia'!$A$2:$A$37,0))</f>
        <v>0.1132</v>
      </c>
      <c r="Y3428" s="16">
        <f>INDEX('Catalogo Proveedores'!$N$2:$N$101,MATCH(A3428,'Catalogo Proveedores'!$A$2:$A$101,0))</f>
        <v>2.0199999999999999E-2</v>
      </c>
      <c r="Z3428" s="14">
        <v>-1.74E-3</v>
      </c>
      <c r="AA3428" s="16">
        <f t="shared" si="267"/>
        <v>0.13166</v>
      </c>
      <c r="AB3428" s="25">
        <f t="shared" si="268"/>
        <v>1.0360433229438026E-2</v>
      </c>
      <c r="AC3428" s="23">
        <f t="shared" si="269"/>
        <v>5.3577971926167742E-3</v>
      </c>
    </row>
    <row r="3429" spans="1:29" x14ac:dyDescent="0.3">
      <c r="A3429" s="4" t="s">
        <v>267</v>
      </c>
      <c r="B3429" s="18">
        <v>45139</v>
      </c>
      <c r="C3429" s="4" t="s">
        <v>279</v>
      </c>
      <c r="D3429" s="4">
        <v>8</v>
      </c>
      <c r="E3429" s="15">
        <v>179625.87</v>
      </c>
      <c r="F3429" s="19">
        <v>1.0432999999999999</v>
      </c>
      <c r="G3429" s="20">
        <v>0</v>
      </c>
      <c r="H3429" s="4">
        <v>73.7</v>
      </c>
      <c r="I3429" s="4">
        <v>5</v>
      </c>
      <c r="J3429" s="4">
        <v>0</v>
      </c>
      <c r="K3429" s="21">
        <v>0.97660000000000002</v>
      </c>
      <c r="L3429" s="21">
        <v>5.2699999999999997E-2</v>
      </c>
      <c r="M3429" s="4">
        <v>0</v>
      </c>
      <c r="N3429" s="4">
        <v>0</v>
      </c>
      <c r="O3429" s="4">
        <v>0</v>
      </c>
      <c r="P3429" s="4">
        <v>89.8</v>
      </c>
      <c r="Q3429" s="15">
        <v>0</v>
      </c>
      <c r="R3429" s="15">
        <v>4425.68</v>
      </c>
      <c r="S3429" s="15">
        <v>2838.46</v>
      </c>
      <c r="T3429" s="15">
        <v>190132.38</v>
      </c>
      <c r="U3429" s="22">
        <f t="shared" si="265"/>
        <v>181213.09</v>
      </c>
      <c r="V3429" s="23">
        <f t="shared" si="266"/>
        <v>4.6910946993878724E-2</v>
      </c>
      <c r="W3429" s="24">
        <f>Parametros!$B$4*H3429+Parametros!$B$5*K3429*100+Parametros!$B$6*P3429+Parametros!$B$7*(1-L3429)*100</f>
        <v>87.262500000000003</v>
      </c>
      <c r="X3429" s="16">
        <f>INDEX('Tasa Referencia'!$B$2:$B$37,MATCH(B3429,'Tasa Referencia'!$A$2:$A$37,0))</f>
        <v>0.1124</v>
      </c>
      <c r="Y3429" s="16">
        <f>INDEX('Catalogo Proveedores'!$N$2:$N$101,MATCH(A3429,'Catalogo Proveedores'!$A$2:$A$101,0))</f>
        <v>2.0199999999999999E-2</v>
      </c>
      <c r="Z3429" s="14">
        <v>-5.1000000000000004E-4</v>
      </c>
      <c r="AA3429" s="16">
        <f t="shared" si="267"/>
        <v>0.13208999999999999</v>
      </c>
      <c r="AB3429" s="25">
        <f t="shared" si="268"/>
        <v>1.0392420114669676E-2</v>
      </c>
      <c r="AC3429" s="23">
        <f t="shared" si="269"/>
        <v>3.6518526879209048E-2</v>
      </c>
    </row>
    <row r="3430" spans="1:29" x14ac:dyDescent="0.3">
      <c r="A3430" s="4" t="s">
        <v>267</v>
      </c>
      <c r="B3430" s="18">
        <v>45170</v>
      </c>
      <c r="C3430" s="4" t="s">
        <v>279</v>
      </c>
      <c r="D3430" s="4">
        <v>9</v>
      </c>
      <c r="E3430" s="15">
        <v>174117.58</v>
      </c>
      <c r="F3430" s="19">
        <v>1.0432999999999999</v>
      </c>
      <c r="G3430" s="20">
        <v>0</v>
      </c>
      <c r="H3430" s="4">
        <v>73.8</v>
      </c>
      <c r="I3430" s="4">
        <v>4</v>
      </c>
      <c r="J3430" s="4">
        <v>0</v>
      </c>
      <c r="K3430" s="21">
        <v>0.93169999999999997</v>
      </c>
      <c r="L3430" s="21">
        <v>8.0500000000000002E-2</v>
      </c>
      <c r="M3430" s="4">
        <v>2</v>
      </c>
      <c r="N3430" s="4">
        <v>0</v>
      </c>
      <c r="O3430" s="4">
        <v>0</v>
      </c>
      <c r="P3430" s="4">
        <v>97.9</v>
      </c>
      <c r="Q3430" s="15">
        <v>734.39</v>
      </c>
      <c r="R3430" s="15">
        <v>4894.07</v>
      </c>
      <c r="S3430" s="15">
        <v>4205.05</v>
      </c>
      <c r="T3430" s="15">
        <v>176493.07</v>
      </c>
      <c r="U3430" s="22">
        <f t="shared" si="265"/>
        <v>175540.99000000002</v>
      </c>
      <c r="V3430" s="23">
        <f t="shared" si="266"/>
        <v>5.3944327672468227E-3</v>
      </c>
      <c r="W3430" s="24">
        <f>Parametros!$B$4*H3430+Parametros!$B$5*K3430*100+Parametros!$B$6*P3430+Parametros!$B$7*(1-L3430)*100</f>
        <v>87.153499999999994</v>
      </c>
      <c r="X3430" s="16">
        <f>INDEX('Tasa Referencia'!$B$2:$B$37,MATCH(B3430,'Tasa Referencia'!$A$2:$A$37,0))</f>
        <v>0.1134</v>
      </c>
      <c r="Y3430" s="16">
        <f>INDEX('Catalogo Proveedores'!$N$2:$N$101,MATCH(A3430,'Catalogo Proveedores'!$A$2:$A$101,0))</f>
        <v>2.0199999999999999E-2</v>
      </c>
      <c r="Z3430" s="14">
        <v>1.7700000000000001E-3</v>
      </c>
      <c r="AA3430" s="16">
        <f t="shared" si="267"/>
        <v>0.13536999999999999</v>
      </c>
      <c r="AB3430" s="25">
        <f t="shared" si="268"/>
        <v>1.0636047270336624E-2</v>
      </c>
      <c r="AC3430" s="23">
        <f t="shared" si="269"/>
        <v>-5.2416145030898011E-3</v>
      </c>
    </row>
    <row r="3431" spans="1:29" x14ac:dyDescent="0.3">
      <c r="A3431" s="4" t="s">
        <v>267</v>
      </c>
      <c r="B3431" s="18">
        <v>45200</v>
      </c>
      <c r="C3431" s="4" t="s">
        <v>279</v>
      </c>
      <c r="D3431" s="4">
        <v>10</v>
      </c>
      <c r="E3431" s="15">
        <v>164396.98000000001</v>
      </c>
      <c r="F3431" s="19">
        <v>1.0432999999999999</v>
      </c>
      <c r="G3431" s="20">
        <v>0</v>
      </c>
      <c r="H3431" s="4">
        <v>76</v>
      </c>
      <c r="I3431" s="4">
        <v>4</v>
      </c>
      <c r="J3431" s="4">
        <v>0</v>
      </c>
      <c r="K3431" s="21">
        <v>0.91990000000000005</v>
      </c>
      <c r="L3431" s="21">
        <v>7.4899999999999994E-2</v>
      </c>
      <c r="M3431" s="4">
        <v>2</v>
      </c>
      <c r="N3431" s="4">
        <v>1</v>
      </c>
      <c r="O3431" s="4">
        <v>46.6</v>
      </c>
      <c r="P3431" s="4">
        <v>93.2</v>
      </c>
      <c r="Q3431" s="15">
        <v>36550.58</v>
      </c>
      <c r="R3431" s="15">
        <v>8060.28</v>
      </c>
      <c r="S3431" s="15">
        <v>3695.15</v>
      </c>
      <c r="T3431" s="15">
        <v>166630.76</v>
      </c>
      <c r="U3431" s="22">
        <f t="shared" si="265"/>
        <v>205312.69</v>
      </c>
      <c r="V3431" s="23">
        <f t="shared" si="266"/>
        <v>-0.2321415925847064</v>
      </c>
      <c r="W3431" s="24">
        <f>Parametros!$B$4*H3431+Parametros!$B$5*K3431*100+Parametros!$B$6*P3431+Parametros!$B$7*(1-L3431)*100</f>
        <v>86.713499999999982</v>
      </c>
      <c r="X3431" s="16">
        <f>INDEX('Tasa Referencia'!$B$2:$B$37,MATCH(B3431,'Tasa Referencia'!$A$2:$A$37,0))</f>
        <v>0.1103</v>
      </c>
      <c r="Y3431" s="16">
        <f>INDEX('Catalogo Proveedores'!$N$2:$N$101,MATCH(A3431,'Catalogo Proveedores'!$A$2:$A$101,0))</f>
        <v>2.0199999999999999E-2</v>
      </c>
      <c r="Z3431" s="14">
        <v>3.4499999999999999E-3</v>
      </c>
      <c r="AA3431" s="16">
        <f t="shared" si="267"/>
        <v>0.13395000000000001</v>
      </c>
      <c r="AB3431" s="25">
        <f t="shared" si="268"/>
        <v>1.0530653837958814E-2</v>
      </c>
      <c r="AC3431" s="23">
        <f t="shared" si="269"/>
        <v>-0.24267224642266522</v>
      </c>
    </row>
    <row r="3432" spans="1:29" x14ac:dyDescent="0.3">
      <c r="A3432" s="4" t="s">
        <v>267</v>
      </c>
      <c r="B3432" s="18">
        <v>45231</v>
      </c>
      <c r="C3432" s="4" t="s">
        <v>279</v>
      </c>
      <c r="D3432" s="4">
        <v>11</v>
      </c>
      <c r="E3432" s="15">
        <v>164669.32</v>
      </c>
      <c r="F3432" s="19">
        <v>1.0916999999999999</v>
      </c>
      <c r="G3432" s="20">
        <v>4.6399999999999997E-2</v>
      </c>
      <c r="H3432" s="4">
        <v>76.8</v>
      </c>
      <c r="I3432" s="4">
        <v>5</v>
      </c>
      <c r="J3432" s="4">
        <v>0</v>
      </c>
      <c r="K3432" s="21">
        <v>0.97109999999999996</v>
      </c>
      <c r="L3432" s="21">
        <v>0.10589999999999999</v>
      </c>
      <c r="M3432" s="4">
        <v>0</v>
      </c>
      <c r="N3432" s="4">
        <v>0</v>
      </c>
      <c r="O3432" s="4">
        <v>0</v>
      </c>
      <c r="P3432" s="4">
        <v>97.1</v>
      </c>
      <c r="Q3432" s="15">
        <v>0</v>
      </c>
      <c r="R3432" s="15">
        <v>8527.0400000000009</v>
      </c>
      <c r="S3432" s="15">
        <v>5231.88</v>
      </c>
      <c r="T3432" s="15">
        <v>169695.23</v>
      </c>
      <c r="U3432" s="22">
        <f t="shared" si="265"/>
        <v>167964.48</v>
      </c>
      <c r="V3432" s="23">
        <f t="shared" si="266"/>
        <v>1.0199167059675159E-2</v>
      </c>
      <c r="W3432" s="24">
        <f>Parametros!$B$4*H3432+Parametros!$B$5*K3432*100+Parametros!$B$6*P3432+Parametros!$B$7*(1-L3432)*100</f>
        <v>88.844499999999996</v>
      </c>
      <c r="X3432" s="16">
        <f>INDEX('Tasa Referencia'!$B$2:$B$37,MATCH(B3432,'Tasa Referencia'!$A$2:$A$37,0))</f>
        <v>0.1144</v>
      </c>
      <c r="Y3432" s="16">
        <f>INDEX('Catalogo Proveedores'!$N$2:$N$101,MATCH(A3432,'Catalogo Proveedores'!$A$2:$A$101,0))</f>
        <v>2.0199999999999999E-2</v>
      </c>
      <c r="Z3432" s="14">
        <v>-5.1999999999999995E-4</v>
      </c>
      <c r="AA3432" s="16">
        <f t="shared" si="267"/>
        <v>0.13408</v>
      </c>
      <c r="AB3432" s="25">
        <f t="shared" si="268"/>
        <v>1.0540307561868412E-2</v>
      </c>
      <c r="AC3432" s="23">
        <f t="shared" si="269"/>
        <v>-3.4114050219325245E-4</v>
      </c>
    </row>
    <row r="3433" spans="1:29" x14ac:dyDescent="0.3">
      <c r="A3433" s="4" t="s">
        <v>267</v>
      </c>
      <c r="B3433" s="18">
        <v>45261</v>
      </c>
      <c r="C3433" s="4" t="s">
        <v>279</v>
      </c>
      <c r="D3433" s="4">
        <v>12</v>
      </c>
      <c r="E3433" s="15">
        <v>165706.97</v>
      </c>
      <c r="F3433" s="19">
        <v>1.0916999999999999</v>
      </c>
      <c r="G3433" s="20">
        <v>0</v>
      </c>
      <c r="H3433" s="4">
        <v>70.400000000000006</v>
      </c>
      <c r="I3433" s="4">
        <v>4</v>
      </c>
      <c r="J3433" s="4">
        <v>0</v>
      </c>
      <c r="K3433" s="21">
        <v>0.89690000000000003</v>
      </c>
      <c r="L3433" s="21">
        <v>0.14130000000000001</v>
      </c>
      <c r="M3433" s="4">
        <v>1</v>
      </c>
      <c r="N3433" s="4">
        <v>2</v>
      </c>
      <c r="O3433" s="4">
        <v>15</v>
      </c>
      <c r="P3433" s="4">
        <v>88.3</v>
      </c>
      <c r="Q3433" s="15">
        <v>9491.73</v>
      </c>
      <c r="R3433" s="15">
        <v>15926.89</v>
      </c>
      <c r="S3433" s="15">
        <v>7024.1</v>
      </c>
      <c r="T3433" s="15">
        <v>169058.98</v>
      </c>
      <c r="U3433" s="22">
        <f t="shared" si="265"/>
        <v>184101.49000000002</v>
      </c>
      <c r="V3433" s="23">
        <f t="shared" si="266"/>
        <v>-8.897788215686625E-2</v>
      </c>
      <c r="W3433" s="24">
        <f>Parametros!$B$4*H3433+Parametros!$B$5*K3433*100+Parametros!$B$6*P3433+Parametros!$B$7*(1-L3433)*100</f>
        <v>82.087499999999991</v>
      </c>
      <c r="X3433" s="16">
        <f>INDEX('Tasa Referencia'!$B$2:$B$37,MATCH(B3433,'Tasa Referencia'!$A$2:$A$37,0))</f>
        <v>0.1124</v>
      </c>
      <c r="Y3433" s="16">
        <f>INDEX('Catalogo Proveedores'!$N$2:$N$101,MATCH(A3433,'Catalogo Proveedores'!$A$2:$A$101,0))</f>
        <v>2.0199999999999999E-2</v>
      </c>
      <c r="Z3433" s="14">
        <v>1.47E-3</v>
      </c>
      <c r="AA3433" s="16">
        <f t="shared" si="267"/>
        <v>0.13406999999999999</v>
      </c>
      <c r="AB3433" s="25">
        <f t="shared" si="268"/>
        <v>1.053956500373654E-2</v>
      </c>
      <c r="AC3433" s="23">
        <f t="shared" si="269"/>
        <v>-9.951744716060279E-2</v>
      </c>
    </row>
    <row r="3434" spans="1:29" x14ac:dyDescent="0.3">
      <c r="A3434" s="4" t="s">
        <v>267</v>
      </c>
      <c r="B3434" s="18">
        <v>45292</v>
      </c>
      <c r="C3434" s="4" t="s">
        <v>281</v>
      </c>
      <c r="D3434" s="4">
        <v>1</v>
      </c>
      <c r="E3434" s="15">
        <v>172725.54</v>
      </c>
      <c r="F3434" s="19">
        <v>1.0916999999999999</v>
      </c>
      <c r="G3434" s="20">
        <v>0</v>
      </c>
      <c r="H3434" s="4">
        <v>68.3</v>
      </c>
      <c r="I3434" s="4">
        <v>4</v>
      </c>
      <c r="J3434" s="4">
        <v>0</v>
      </c>
      <c r="K3434" s="21">
        <v>0.93669999999999998</v>
      </c>
      <c r="L3434" s="21">
        <v>0.12740000000000001</v>
      </c>
      <c r="M3434" s="4">
        <v>0</v>
      </c>
      <c r="N3434" s="4">
        <v>0</v>
      </c>
      <c r="O3434" s="4">
        <v>0</v>
      </c>
      <c r="P3434" s="4">
        <v>95.9</v>
      </c>
      <c r="Q3434" s="15">
        <v>0</v>
      </c>
      <c r="R3434" s="15">
        <v>15193.31</v>
      </c>
      <c r="S3434" s="15">
        <v>6599.39</v>
      </c>
      <c r="T3434" s="15">
        <v>181197.66</v>
      </c>
      <c r="U3434" s="22">
        <f t="shared" si="265"/>
        <v>181319.46</v>
      </c>
      <c r="V3434" s="23">
        <f t="shared" si="266"/>
        <v>-6.7219411111594022E-4</v>
      </c>
      <c r="W3434" s="24">
        <f>Parametros!$B$4*H3434+Parametros!$B$5*K3434*100+Parametros!$B$6*P3434+Parametros!$B$7*(1-L3434)*100</f>
        <v>84.275000000000006</v>
      </c>
      <c r="X3434" s="16">
        <f>INDEX('Tasa Referencia'!$B$2:$B$37,MATCH(B3434,'Tasa Referencia'!$A$2:$A$37,0))</f>
        <v>0.1133</v>
      </c>
      <c r="Y3434" s="16">
        <f>INDEX('Catalogo Proveedores'!$N$2:$N$101,MATCH(A3434,'Catalogo Proveedores'!$A$2:$A$101,0))</f>
        <v>2.0199999999999999E-2</v>
      </c>
      <c r="Z3434" s="14">
        <v>3.2699999999999999E-3</v>
      </c>
      <c r="AA3434" s="16">
        <f t="shared" si="267"/>
        <v>0.13677</v>
      </c>
      <c r="AB3434" s="25">
        <f t="shared" si="268"/>
        <v>1.073983806503187E-2</v>
      </c>
      <c r="AC3434" s="23">
        <f t="shared" si="269"/>
        <v>-1.1412032176147811E-2</v>
      </c>
    </row>
    <row r="3435" spans="1:29" x14ac:dyDescent="0.3">
      <c r="A3435" s="4" t="s">
        <v>267</v>
      </c>
      <c r="B3435" s="18">
        <v>45323</v>
      </c>
      <c r="C3435" s="4" t="s">
        <v>281</v>
      </c>
      <c r="D3435" s="4">
        <v>2</v>
      </c>
      <c r="E3435" s="15">
        <v>163705.01</v>
      </c>
      <c r="F3435" s="19">
        <v>1.0916999999999999</v>
      </c>
      <c r="G3435" s="20">
        <v>0</v>
      </c>
      <c r="H3435" s="4">
        <v>69.900000000000006</v>
      </c>
      <c r="I3435" s="4">
        <v>5</v>
      </c>
      <c r="J3435" s="4">
        <v>0</v>
      </c>
      <c r="K3435" s="21">
        <v>0.94589999999999996</v>
      </c>
      <c r="L3435" s="21">
        <v>9.8400000000000001E-2</v>
      </c>
      <c r="M3435" s="4">
        <v>0</v>
      </c>
      <c r="N3435" s="4">
        <v>0</v>
      </c>
      <c r="O3435" s="4">
        <v>0</v>
      </c>
      <c r="P3435" s="4">
        <v>95.9</v>
      </c>
      <c r="Q3435" s="15">
        <v>0</v>
      </c>
      <c r="R3435" s="15">
        <v>11261.53</v>
      </c>
      <c r="S3435" s="15">
        <v>4834.08</v>
      </c>
      <c r="T3435" s="15">
        <v>177811.22</v>
      </c>
      <c r="U3435" s="22">
        <f t="shared" si="265"/>
        <v>170132.46000000002</v>
      </c>
      <c r="V3435" s="23">
        <f t="shared" si="266"/>
        <v>4.3184901380238998E-2</v>
      </c>
      <c r="W3435" s="24">
        <f>Parametros!$B$4*H3435+Parametros!$B$5*K3435*100+Parametros!$B$6*P3435+Parametros!$B$7*(1-L3435)*100</f>
        <v>85.546000000000006</v>
      </c>
      <c r="X3435" s="16">
        <f>INDEX('Tasa Referencia'!$B$2:$B$37,MATCH(B3435,'Tasa Referencia'!$A$2:$A$37,0))</f>
        <v>0.1123</v>
      </c>
      <c r="Y3435" s="16">
        <f>INDEX('Catalogo Proveedores'!$N$2:$N$101,MATCH(A3435,'Catalogo Proveedores'!$A$2:$A$101,0))</f>
        <v>2.0199999999999999E-2</v>
      </c>
      <c r="Z3435" s="14">
        <v>4.9399999999999999E-3</v>
      </c>
      <c r="AA3435" s="16">
        <f t="shared" si="267"/>
        <v>0.13744000000000001</v>
      </c>
      <c r="AB3435" s="25">
        <f t="shared" si="268"/>
        <v>1.0789467924555485E-2</v>
      </c>
      <c r="AC3435" s="23">
        <f t="shared" si="269"/>
        <v>3.2395433455683513E-2</v>
      </c>
    </row>
    <row r="3436" spans="1:29" x14ac:dyDescent="0.3">
      <c r="A3436" s="4" t="s">
        <v>267</v>
      </c>
      <c r="B3436" s="18">
        <v>45352</v>
      </c>
      <c r="C3436" s="4" t="s">
        <v>281</v>
      </c>
      <c r="D3436" s="4">
        <v>3</v>
      </c>
      <c r="E3436" s="15">
        <v>165698.12</v>
      </c>
      <c r="F3436" s="19">
        <v>1.1269</v>
      </c>
      <c r="G3436" s="20">
        <v>3.2199999999999999E-2</v>
      </c>
      <c r="H3436" s="4">
        <v>71.5</v>
      </c>
      <c r="I3436" s="4">
        <v>5</v>
      </c>
      <c r="J3436" s="4">
        <v>0</v>
      </c>
      <c r="K3436" s="21">
        <v>1</v>
      </c>
      <c r="L3436" s="21">
        <v>0.14449999999999999</v>
      </c>
      <c r="M3436" s="4">
        <v>0</v>
      </c>
      <c r="N3436" s="4">
        <v>0</v>
      </c>
      <c r="O3436" s="4">
        <v>0</v>
      </c>
      <c r="P3436" s="4">
        <v>95.6</v>
      </c>
      <c r="Q3436" s="15">
        <v>0</v>
      </c>
      <c r="R3436" s="15">
        <v>13547.58</v>
      </c>
      <c r="S3436" s="15">
        <v>7185.32</v>
      </c>
      <c r="T3436" s="15">
        <v>177549.11</v>
      </c>
      <c r="U3436" s="22">
        <f t="shared" si="265"/>
        <v>172060.37999999998</v>
      </c>
      <c r="V3436" s="23">
        <f t="shared" si="266"/>
        <v>3.0913869407737448E-2</v>
      </c>
      <c r="W3436" s="24">
        <f>Parametros!$B$4*H3436+Parametros!$B$5*K3436*100+Parametros!$B$6*P3436+Parametros!$B$7*(1-L3436)*100</f>
        <v>86.977499999999992</v>
      </c>
      <c r="X3436" s="16">
        <f>INDEX('Tasa Referencia'!$B$2:$B$37,MATCH(B3436,'Tasa Referencia'!$A$2:$A$37,0))</f>
        <v>0.1101</v>
      </c>
      <c r="Y3436" s="16">
        <f>INDEX('Catalogo Proveedores'!$N$2:$N$101,MATCH(A3436,'Catalogo Proveedores'!$A$2:$A$101,0))</f>
        <v>2.0199999999999999E-2</v>
      </c>
      <c r="Z3436" s="14">
        <v>-2.2000000000000001E-4</v>
      </c>
      <c r="AA3436" s="16">
        <f t="shared" si="267"/>
        <v>0.13008</v>
      </c>
      <c r="AB3436" s="25">
        <f t="shared" si="268"/>
        <v>1.0242804264166239E-2</v>
      </c>
      <c r="AC3436" s="23">
        <f t="shared" si="269"/>
        <v>2.0671065143571209E-2</v>
      </c>
    </row>
    <row r="3437" spans="1:29" x14ac:dyDescent="0.3">
      <c r="A3437" s="4" t="s">
        <v>267</v>
      </c>
      <c r="B3437" s="18">
        <v>45383</v>
      </c>
      <c r="C3437" s="4" t="s">
        <v>281</v>
      </c>
      <c r="D3437" s="4">
        <v>4</v>
      </c>
      <c r="E3437" s="15">
        <v>178207.14</v>
      </c>
      <c r="F3437" s="19">
        <v>1.1269</v>
      </c>
      <c r="G3437" s="20">
        <v>0</v>
      </c>
      <c r="H3437" s="4">
        <v>70.3</v>
      </c>
      <c r="I3437" s="4">
        <v>4</v>
      </c>
      <c r="J3437" s="4">
        <v>0</v>
      </c>
      <c r="K3437" s="21">
        <v>1</v>
      </c>
      <c r="L3437" s="21">
        <v>6.83E-2</v>
      </c>
      <c r="M3437" s="4">
        <v>1</v>
      </c>
      <c r="N3437" s="4">
        <v>0</v>
      </c>
      <c r="O3437" s="4">
        <v>0</v>
      </c>
      <c r="P3437" s="4">
        <v>97.6</v>
      </c>
      <c r="Q3437" s="15">
        <v>666.22</v>
      </c>
      <c r="R3437" s="15">
        <v>3795.26</v>
      </c>
      <c r="S3437" s="15">
        <v>3651.32</v>
      </c>
      <c r="T3437" s="15">
        <v>186263.4</v>
      </c>
      <c r="U3437" s="22">
        <f t="shared" si="265"/>
        <v>179017.30000000002</v>
      </c>
      <c r="V3437" s="23">
        <f t="shared" si="266"/>
        <v>3.8902436012657221E-2</v>
      </c>
      <c r="W3437" s="24">
        <f>Parametros!$B$4*H3437+Parametros!$B$5*K3437*100+Parametros!$B$6*P3437+Parametros!$B$7*(1-L3437)*100</f>
        <v>88.100499999999997</v>
      </c>
      <c r="X3437" s="16">
        <f>INDEX('Tasa Referencia'!$B$2:$B$37,MATCH(B3437,'Tasa Referencia'!$A$2:$A$37,0))</f>
        <v>0.10920000000000001</v>
      </c>
      <c r="Y3437" s="16">
        <f>INDEX('Catalogo Proveedores'!$N$2:$N$101,MATCH(A3437,'Catalogo Proveedores'!$A$2:$A$101,0))</f>
        <v>2.0199999999999999E-2</v>
      </c>
      <c r="Z3437" s="14">
        <v>-1.4599999999999999E-3</v>
      </c>
      <c r="AA3437" s="16">
        <f t="shared" si="267"/>
        <v>0.12794000000000003</v>
      </c>
      <c r="AB3437" s="25">
        <f t="shared" si="268"/>
        <v>1.008324341633271E-2</v>
      </c>
      <c r="AC3437" s="23">
        <f t="shared" si="269"/>
        <v>2.8819192596324511E-2</v>
      </c>
    </row>
    <row r="3438" spans="1:29" x14ac:dyDescent="0.3">
      <c r="A3438" s="4" t="s">
        <v>267</v>
      </c>
      <c r="B3438" s="18">
        <v>45413</v>
      </c>
      <c r="C3438" s="4" t="s">
        <v>281</v>
      </c>
      <c r="D3438" s="4">
        <v>5</v>
      </c>
      <c r="E3438" s="15">
        <v>171856.85</v>
      </c>
      <c r="F3438" s="19">
        <v>1.1744000000000001</v>
      </c>
      <c r="G3438" s="20">
        <v>4.2099999999999999E-2</v>
      </c>
      <c r="H3438" s="4">
        <v>69.099999999999994</v>
      </c>
      <c r="I3438" s="4">
        <v>4</v>
      </c>
      <c r="J3438" s="4">
        <v>0</v>
      </c>
      <c r="K3438" s="21">
        <v>0.94389999999999996</v>
      </c>
      <c r="L3438" s="21">
        <v>0.15590000000000001</v>
      </c>
      <c r="M3438" s="4">
        <v>0</v>
      </c>
      <c r="N3438" s="4">
        <v>0</v>
      </c>
      <c r="O3438" s="4">
        <v>0</v>
      </c>
      <c r="P3438" s="4">
        <v>98.5</v>
      </c>
      <c r="Q3438" s="15">
        <v>0</v>
      </c>
      <c r="R3438" s="15">
        <v>16505.18</v>
      </c>
      <c r="S3438" s="15">
        <v>8037.74</v>
      </c>
      <c r="T3438" s="15">
        <v>177334.3</v>
      </c>
      <c r="U3438" s="22">
        <f t="shared" si="265"/>
        <v>180324.29</v>
      </c>
      <c r="V3438" s="23">
        <f t="shared" si="266"/>
        <v>-1.6860753954536827E-2</v>
      </c>
      <c r="W3438" s="24">
        <f>Parametros!$B$4*H3438+Parametros!$B$5*K3438*100+Parametros!$B$6*P3438+Parametros!$B$7*(1-L3438)*100</f>
        <v>84.863500000000002</v>
      </c>
      <c r="X3438" s="16">
        <f>INDEX('Tasa Referencia'!$B$2:$B$37,MATCH(B3438,'Tasa Referencia'!$A$2:$A$37,0))</f>
        <v>0.1077</v>
      </c>
      <c r="Y3438" s="16">
        <f>INDEX('Catalogo Proveedores'!$N$2:$N$101,MATCH(A3438,'Catalogo Proveedores'!$A$2:$A$101,0))</f>
        <v>2.0199999999999999E-2</v>
      </c>
      <c r="Z3438" s="14">
        <v>2.1900000000000001E-3</v>
      </c>
      <c r="AA3438" s="16">
        <f t="shared" si="267"/>
        <v>0.13009000000000001</v>
      </c>
      <c r="AB3438" s="25">
        <f t="shared" si="268"/>
        <v>1.0243549225221305E-2</v>
      </c>
      <c r="AC3438" s="23">
        <f t="shared" si="269"/>
        <v>-2.7104303179758132E-2</v>
      </c>
    </row>
    <row r="3439" spans="1:29" x14ac:dyDescent="0.3">
      <c r="A3439" s="4" t="s">
        <v>267</v>
      </c>
      <c r="B3439" s="18">
        <v>45444</v>
      </c>
      <c r="C3439" s="4" t="s">
        <v>281</v>
      </c>
      <c r="D3439" s="4">
        <v>6</v>
      </c>
      <c r="E3439" s="15">
        <v>190176.68</v>
      </c>
      <c r="F3439" s="19">
        <v>1.1744000000000001</v>
      </c>
      <c r="G3439" s="20">
        <v>0</v>
      </c>
      <c r="H3439" s="4">
        <v>67.400000000000006</v>
      </c>
      <c r="I3439" s="4">
        <v>4</v>
      </c>
      <c r="J3439" s="4">
        <v>0</v>
      </c>
      <c r="K3439" s="21">
        <v>0.95499999999999996</v>
      </c>
      <c r="L3439" s="21">
        <v>0.12280000000000001</v>
      </c>
      <c r="M3439" s="4">
        <v>0</v>
      </c>
      <c r="N3439" s="4">
        <v>0</v>
      </c>
      <c r="O3439" s="4">
        <v>0</v>
      </c>
      <c r="P3439" s="4">
        <v>97.3</v>
      </c>
      <c r="Q3439" s="15">
        <v>0</v>
      </c>
      <c r="R3439" s="15">
        <v>15346.76</v>
      </c>
      <c r="S3439" s="15">
        <v>7003.62</v>
      </c>
      <c r="T3439" s="15">
        <v>203237.71</v>
      </c>
      <c r="U3439" s="22">
        <f t="shared" si="265"/>
        <v>198519.82</v>
      </c>
      <c r="V3439" s="23">
        <f t="shared" si="266"/>
        <v>2.3213654591955325E-2</v>
      </c>
      <c r="W3439" s="24">
        <f>Parametros!$B$4*H3439+Parametros!$B$5*K3439*100+Parametros!$B$6*P3439+Parametros!$B$7*(1-L3439)*100</f>
        <v>84.85799999999999</v>
      </c>
      <c r="X3439" s="16">
        <f>INDEX('Tasa Referencia'!$B$2:$B$37,MATCH(B3439,'Tasa Referencia'!$A$2:$A$37,0))</f>
        <v>0.1045</v>
      </c>
      <c r="Y3439" s="16">
        <f>INDEX('Catalogo Proveedores'!$N$2:$N$101,MATCH(A3439,'Catalogo Proveedores'!$A$2:$A$101,0))</f>
        <v>2.0199999999999999E-2</v>
      </c>
      <c r="Z3439" s="14">
        <v>-3.5E-4</v>
      </c>
      <c r="AA3439" s="16">
        <f t="shared" si="267"/>
        <v>0.12434999999999999</v>
      </c>
      <c r="AB3439" s="25">
        <f t="shared" si="268"/>
        <v>9.8149446110635807E-3</v>
      </c>
      <c r="AC3439" s="23">
        <f t="shared" si="269"/>
        <v>1.3398709980891745E-2</v>
      </c>
    </row>
    <row r="3440" spans="1:29" x14ac:dyDescent="0.3">
      <c r="A3440" s="4" t="s">
        <v>267</v>
      </c>
      <c r="B3440" s="18">
        <v>45474</v>
      </c>
      <c r="C3440" s="4" t="s">
        <v>281</v>
      </c>
      <c r="D3440" s="4">
        <v>7</v>
      </c>
      <c r="E3440" s="15">
        <v>195424.37</v>
      </c>
      <c r="F3440" s="19">
        <v>1.1744000000000001</v>
      </c>
      <c r="G3440" s="20">
        <v>0</v>
      </c>
      <c r="H3440" s="4">
        <v>68.8</v>
      </c>
      <c r="I3440" s="4">
        <v>4</v>
      </c>
      <c r="J3440" s="4">
        <v>0</v>
      </c>
      <c r="K3440" s="21">
        <v>0.99460000000000004</v>
      </c>
      <c r="L3440" s="21">
        <v>0.15260000000000001</v>
      </c>
      <c r="M3440" s="4">
        <v>0</v>
      </c>
      <c r="N3440" s="4">
        <v>0</v>
      </c>
      <c r="O3440" s="4">
        <v>0</v>
      </c>
      <c r="P3440" s="4">
        <v>96.1</v>
      </c>
      <c r="Q3440" s="15">
        <v>0</v>
      </c>
      <c r="R3440" s="15">
        <v>13423.89</v>
      </c>
      <c r="S3440" s="15">
        <v>8949.0499999999993</v>
      </c>
      <c r="T3440" s="15">
        <v>211364.89</v>
      </c>
      <c r="U3440" s="22">
        <f t="shared" si="265"/>
        <v>199899.21000000002</v>
      </c>
      <c r="V3440" s="23">
        <f t="shared" si="266"/>
        <v>5.4245906214603533E-2</v>
      </c>
      <c r="W3440" s="24">
        <f>Parametros!$B$4*H3440+Parametros!$B$5*K3440*100+Parametros!$B$6*P3440+Parametros!$B$7*(1-L3440)*100</f>
        <v>85.84899999999999</v>
      </c>
      <c r="X3440" s="16">
        <f>INDEX('Tasa Referencia'!$B$2:$B$37,MATCH(B3440,'Tasa Referencia'!$A$2:$A$37,0))</f>
        <v>0.1027</v>
      </c>
      <c r="Y3440" s="16">
        <f>INDEX('Catalogo Proveedores'!$N$2:$N$101,MATCH(A3440,'Catalogo Proveedores'!$A$2:$A$101,0))</f>
        <v>2.0199999999999999E-2</v>
      </c>
      <c r="Z3440" s="14">
        <v>-2.0400000000000001E-3</v>
      </c>
      <c r="AA3440" s="16">
        <f t="shared" si="267"/>
        <v>0.12086</v>
      </c>
      <c r="AB3440" s="25">
        <f t="shared" si="268"/>
        <v>9.5533654774493382E-3</v>
      </c>
      <c r="AC3440" s="23">
        <f t="shared" si="269"/>
        <v>4.4692540737154195E-2</v>
      </c>
    </row>
    <row r="3441" spans="1:29" x14ac:dyDescent="0.3">
      <c r="A3441" s="4" t="s">
        <v>267</v>
      </c>
      <c r="B3441" s="18">
        <v>45505</v>
      </c>
      <c r="C3441" s="4" t="s">
        <v>281</v>
      </c>
      <c r="D3441" s="4">
        <v>8</v>
      </c>
      <c r="E3441" s="15">
        <v>173935.96</v>
      </c>
      <c r="F3441" s="19">
        <v>1.1744000000000001</v>
      </c>
      <c r="G3441" s="20">
        <v>0</v>
      </c>
      <c r="H3441" s="4">
        <v>68.599999999999994</v>
      </c>
      <c r="I3441" s="4">
        <v>4</v>
      </c>
      <c r="J3441" s="4">
        <v>0</v>
      </c>
      <c r="K3441" s="21">
        <v>1</v>
      </c>
      <c r="L3441" s="21">
        <v>0.1595</v>
      </c>
      <c r="M3441" s="4">
        <v>0</v>
      </c>
      <c r="N3441" s="4">
        <v>0</v>
      </c>
      <c r="O3441" s="4">
        <v>0</v>
      </c>
      <c r="P3441" s="4">
        <v>92.3</v>
      </c>
      <c r="Q3441" s="15">
        <v>0</v>
      </c>
      <c r="R3441" s="15">
        <v>14989.56</v>
      </c>
      <c r="S3441" s="15">
        <v>8322.64</v>
      </c>
      <c r="T3441" s="15">
        <v>184402.8</v>
      </c>
      <c r="U3441" s="22">
        <f t="shared" si="265"/>
        <v>180602.88</v>
      </c>
      <c r="V3441" s="23">
        <f t="shared" si="266"/>
        <v>2.060662853275538E-2</v>
      </c>
      <c r="W3441" s="24">
        <f>Parametros!$B$4*H3441+Parametros!$B$5*K3441*100+Parametros!$B$6*P3441+Parametros!$B$7*(1-L3441)*100</f>
        <v>85.077500000000001</v>
      </c>
      <c r="X3441" s="16">
        <f>INDEX('Tasa Referencia'!$B$2:$B$37,MATCH(B3441,'Tasa Referencia'!$A$2:$A$37,0))</f>
        <v>0.1017</v>
      </c>
      <c r="Y3441" s="16">
        <f>INDEX('Catalogo Proveedores'!$N$2:$N$101,MATCH(A3441,'Catalogo Proveedores'!$A$2:$A$101,0))</f>
        <v>2.0199999999999999E-2</v>
      </c>
      <c r="Z3441" s="14">
        <v>3.2699999999999999E-3</v>
      </c>
      <c r="AA3441" s="16">
        <f t="shared" si="267"/>
        <v>0.12517</v>
      </c>
      <c r="AB3441" s="25">
        <f t="shared" si="268"/>
        <v>9.8762964731844427E-3</v>
      </c>
      <c r="AC3441" s="23">
        <f t="shared" si="269"/>
        <v>1.0730332059570937E-2</v>
      </c>
    </row>
    <row r="3442" spans="1:29" x14ac:dyDescent="0.3">
      <c r="A3442" s="4" t="s">
        <v>267</v>
      </c>
      <c r="B3442" s="18">
        <v>45536</v>
      </c>
      <c r="C3442" s="4" t="s">
        <v>281</v>
      </c>
      <c r="D3442" s="4">
        <v>9</v>
      </c>
      <c r="E3442" s="15">
        <v>165172.34</v>
      </c>
      <c r="F3442" s="19">
        <v>1.1744000000000001</v>
      </c>
      <c r="G3442" s="20">
        <v>0</v>
      </c>
      <c r="H3442" s="4">
        <v>71.2</v>
      </c>
      <c r="I3442" s="4">
        <v>4</v>
      </c>
      <c r="J3442" s="4">
        <v>0</v>
      </c>
      <c r="K3442" s="21">
        <v>0.98280000000000001</v>
      </c>
      <c r="L3442" s="21">
        <v>9.4700000000000006E-2</v>
      </c>
      <c r="M3442" s="4">
        <v>0</v>
      </c>
      <c r="N3442" s="4">
        <v>0</v>
      </c>
      <c r="O3442" s="4">
        <v>0</v>
      </c>
      <c r="P3442" s="4">
        <v>91.9</v>
      </c>
      <c r="Q3442" s="15">
        <v>0</v>
      </c>
      <c r="R3442" s="15">
        <v>7042.78</v>
      </c>
      <c r="S3442" s="15">
        <v>4690.84</v>
      </c>
      <c r="T3442" s="15">
        <v>175315.71</v>
      </c>
      <c r="U3442" s="22">
        <f t="shared" si="265"/>
        <v>167524.28</v>
      </c>
      <c r="V3442" s="23">
        <f t="shared" si="266"/>
        <v>4.4442280728863338E-2</v>
      </c>
      <c r="W3442" s="24">
        <f>Parametros!$B$4*H3442+Parametros!$B$5*K3442*100+Parametros!$B$6*P3442+Parametros!$B$7*(1-L3442)*100</f>
        <v>86.363499999999988</v>
      </c>
      <c r="X3442" s="16">
        <f>INDEX('Tasa Referencia'!$B$2:$B$37,MATCH(B3442,'Tasa Referencia'!$A$2:$A$37,0))</f>
        <v>9.7900000000000001E-2</v>
      </c>
      <c r="Y3442" s="16">
        <f>INDEX('Catalogo Proveedores'!$N$2:$N$101,MATCH(A3442,'Catalogo Proveedores'!$A$2:$A$101,0))</f>
        <v>2.0199999999999999E-2</v>
      </c>
      <c r="Z3442" s="14">
        <v>4.0099999999999997E-3</v>
      </c>
      <c r="AA3442" s="16">
        <f t="shared" si="267"/>
        <v>0.12211</v>
      </c>
      <c r="AB3442" s="25">
        <f t="shared" si="268"/>
        <v>9.6471399851822959E-3</v>
      </c>
      <c r="AC3442" s="23">
        <f t="shared" si="269"/>
        <v>3.4795140743681043E-2</v>
      </c>
    </row>
    <row r="3443" spans="1:29" x14ac:dyDescent="0.3">
      <c r="A3443" s="4" t="s">
        <v>267</v>
      </c>
      <c r="B3443" s="18">
        <v>45566</v>
      </c>
      <c r="C3443" s="4" t="s">
        <v>281</v>
      </c>
      <c r="D3443" s="4">
        <v>10</v>
      </c>
      <c r="E3443" s="15">
        <v>165113.76999999999</v>
      </c>
      <c r="F3443" s="19">
        <v>1.1744000000000001</v>
      </c>
      <c r="G3443" s="20">
        <v>0</v>
      </c>
      <c r="H3443" s="4">
        <v>72.3</v>
      </c>
      <c r="I3443" s="4">
        <v>4</v>
      </c>
      <c r="J3443" s="4">
        <v>0</v>
      </c>
      <c r="K3443" s="21">
        <v>0.97419999999999995</v>
      </c>
      <c r="L3443" s="21">
        <v>9.9299999999999999E-2</v>
      </c>
      <c r="M3443" s="4">
        <v>2</v>
      </c>
      <c r="N3443" s="4">
        <v>1</v>
      </c>
      <c r="O3443" s="4">
        <v>5.3</v>
      </c>
      <c r="P3443" s="4">
        <v>95.5</v>
      </c>
      <c r="Q3443" s="15">
        <v>3724.26</v>
      </c>
      <c r="R3443" s="15">
        <v>9655.69</v>
      </c>
      <c r="S3443" s="15">
        <v>4919.66</v>
      </c>
      <c r="T3443" s="15">
        <v>168957.88</v>
      </c>
      <c r="U3443" s="22">
        <f t="shared" si="265"/>
        <v>173574.06</v>
      </c>
      <c r="V3443" s="23">
        <f t="shared" si="266"/>
        <v>-2.7321483910664558E-2</v>
      </c>
      <c r="W3443" s="24">
        <f>Parametros!$B$4*H3443+Parametros!$B$5*K3443*100+Parametros!$B$6*P3443+Parametros!$B$7*(1-L3443)*100</f>
        <v>87.141500000000008</v>
      </c>
      <c r="X3443" s="16">
        <f>INDEX('Tasa Referencia'!$B$2:$B$37,MATCH(B3443,'Tasa Referencia'!$A$2:$A$37,0))</f>
        <v>9.5200000000000007E-2</v>
      </c>
      <c r="Y3443" s="16">
        <f>INDEX('Catalogo Proveedores'!$N$2:$N$101,MATCH(A3443,'Catalogo Proveedores'!$A$2:$A$101,0))</f>
        <v>2.0199999999999999E-2</v>
      </c>
      <c r="Z3443" s="14">
        <v>9.2899999999999996E-3</v>
      </c>
      <c r="AA3443" s="16">
        <f t="shared" si="267"/>
        <v>0.12469</v>
      </c>
      <c r="AB3443" s="25">
        <f t="shared" si="268"/>
        <v>9.8403881639550494E-3</v>
      </c>
      <c r="AC3443" s="23">
        <f t="shared" si="269"/>
        <v>-3.7161872074619608E-2</v>
      </c>
    </row>
    <row r="3444" spans="1:29" x14ac:dyDescent="0.3">
      <c r="A3444" s="4" t="s">
        <v>267</v>
      </c>
      <c r="B3444" s="18">
        <v>45597</v>
      </c>
      <c r="C3444" s="4" t="s">
        <v>281</v>
      </c>
      <c r="D3444" s="4">
        <v>11</v>
      </c>
      <c r="E3444" s="15">
        <v>150717.48000000001</v>
      </c>
      <c r="F3444" s="19">
        <v>1.1744000000000001</v>
      </c>
      <c r="G3444" s="20">
        <v>0</v>
      </c>
      <c r="H3444" s="4">
        <v>71.599999999999994</v>
      </c>
      <c r="I3444" s="4">
        <v>4</v>
      </c>
      <c r="J3444" s="4">
        <v>1</v>
      </c>
      <c r="K3444" s="21">
        <v>0.80059999999999998</v>
      </c>
      <c r="L3444" s="21">
        <v>0.1638</v>
      </c>
      <c r="M3444" s="4">
        <v>3</v>
      </c>
      <c r="N3444" s="4">
        <v>0</v>
      </c>
      <c r="O3444" s="4">
        <v>0</v>
      </c>
      <c r="P3444" s="4">
        <v>92.9</v>
      </c>
      <c r="Q3444" s="15">
        <v>10631.8</v>
      </c>
      <c r="R3444" s="15">
        <v>8339.77</v>
      </c>
      <c r="S3444" s="15">
        <v>7709.46</v>
      </c>
      <c r="T3444" s="15">
        <v>147052.48000000001</v>
      </c>
      <c r="U3444" s="22">
        <f t="shared" si="265"/>
        <v>161979.59</v>
      </c>
      <c r="V3444" s="23">
        <f t="shared" si="266"/>
        <v>-0.10150872668043398</v>
      </c>
      <c r="W3444" s="24">
        <f>Parametros!$B$4*H3444+Parametros!$B$5*K3444*100+Parametros!$B$6*P3444+Parametros!$B$7*(1-L3444)*100</f>
        <v>80.200999999999993</v>
      </c>
      <c r="X3444" s="16">
        <f>INDEX('Tasa Referencia'!$B$2:$B$37,MATCH(B3444,'Tasa Referencia'!$A$2:$A$37,0))</f>
        <v>9.5600000000000004E-2</v>
      </c>
      <c r="Y3444" s="16">
        <f>INDEX('Catalogo Proveedores'!$N$2:$N$101,MATCH(A3444,'Catalogo Proveedores'!$A$2:$A$101,0))</f>
        <v>2.0199999999999999E-2</v>
      </c>
      <c r="Z3444" s="14">
        <v>6.7799999999999996E-3</v>
      </c>
      <c r="AA3444" s="16">
        <f t="shared" si="267"/>
        <v>0.12257999999999999</v>
      </c>
      <c r="AB3444" s="25">
        <f t="shared" si="268"/>
        <v>9.6823744305305492E-3</v>
      </c>
      <c r="AC3444" s="23">
        <f t="shared" si="269"/>
        <v>-0.11119110111096453</v>
      </c>
    </row>
    <row r="3445" spans="1:29" x14ac:dyDescent="0.3">
      <c r="A3445" s="4" t="s">
        <v>267</v>
      </c>
      <c r="B3445" s="18">
        <v>45627</v>
      </c>
      <c r="C3445" s="4" t="s">
        <v>281</v>
      </c>
      <c r="D3445" s="4">
        <v>12</v>
      </c>
      <c r="E3445" s="15">
        <v>153450.66</v>
      </c>
      <c r="F3445" s="19">
        <v>1.1744000000000001</v>
      </c>
      <c r="G3445" s="20">
        <v>0</v>
      </c>
      <c r="H3445" s="4">
        <v>76</v>
      </c>
      <c r="I3445" s="4">
        <v>4</v>
      </c>
      <c r="J3445" s="4">
        <v>0</v>
      </c>
      <c r="K3445" s="21">
        <v>0.96060000000000001</v>
      </c>
      <c r="L3445" s="21">
        <v>8.2699999999999996E-2</v>
      </c>
      <c r="M3445" s="4">
        <v>0</v>
      </c>
      <c r="N3445" s="4">
        <v>0</v>
      </c>
      <c r="O3445" s="4">
        <v>0</v>
      </c>
      <c r="P3445" s="4">
        <v>97.7</v>
      </c>
      <c r="Q3445" s="15">
        <v>0</v>
      </c>
      <c r="R3445" s="15">
        <v>6628.2</v>
      </c>
      <c r="S3445" s="15">
        <v>3809.2</v>
      </c>
      <c r="T3445" s="15">
        <v>161542.57999999999</v>
      </c>
      <c r="U3445" s="22">
        <f t="shared" si="265"/>
        <v>156269.66</v>
      </c>
      <c r="V3445" s="23">
        <f t="shared" si="266"/>
        <v>3.2641053522854374E-2</v>
      </c>
      <c r="W3445" s="24">
        <f>Parametros!$B$4*H3445+Parametros!$B$5*K3445*100+Parametros!$B$6*P3445+Parametros!$B$7*(1-L3445)*100</f>
        <v>88.717500000000001</v>
      </c>
      <c r="X3445" s="16">
        <f>INDEX('Tasa Referencia'!$B$2:$B$37,MATCH(B3445,'Tasa Referencia'!$A$2:$A$37,0))</f>
        <v>9.2399999999999996E-2</v>
      </c>
      <c r="Y3445" s="16">
        <f>INDEX('Catalogo Proveedores'!$N$2:$N$101,MATCH(A3445,'Catalogo Proveedores'!$A$2:$A$101,0))</f>
        <v>2.0199999999999999E-2</v>
      </c>
      <c r="Z3445" s="14">
        <v>3.5999999999999999E-3</v>
      </c>
      <c r="AA3445" s="16">
        <f t="shared" si="267"/>
        <v>0.1162</v>
      </c>
      <c r="AB3445" s="25">
        <f t="shared" si="268"/>
        <v>9.202927185061327E-3</v>
      </c>
      <c r="AC3445" s="23">
        <f t="shared" si="269"/>
        <v>2.3438126337793047E-2</v>
      </c>
    </row>
    <row r="3446" spans="1:29" x14ac:dyDescent="0.3">
      <c r="A3446" s="4" t="s">
        <v>267</v>
      </c>
      <c r="B3446" s="18">
        <v>45658</v>
      </c>
      <c r="C3446" s="4" t="s">
        <v>282</v>
      </c>
      <c r="D3446" s="4">
        <v>1</v>
      </c>
      <c r="E3446" s="15">
        <v>173837.77</v>
      </c>
      <c r="F3446" s="19">
        <v>1.1744000000000001</v>
      </c>
      <c r="G3446" s="20">
        <v>0</v>
      </c>
      <c r="H3446" s="4">
        <v>71.2</v>
      </c>
      <c r="I3446" s="4">
        <v>4</v>
      </c>
      <c r="J3446" s="4">
        <v>0</v>
      </c>
      <c r="K3446" s="21">
        <v>1</v>
      </c>
      <c r="L3446" s="21">
        <v>0.13139999999999999</v>
      </c>
      <c r="M3446" s="4">
        <v>0</v>
      </c>
      <c r="N3446" s="4">
        <v>0</v>
      </c>
      <c r="O3446" s="4">
        <v>0</v>
      </c>
      <c r="P3446" s="4">
        <v>91.1</v>
      </c>
      <c r="Q3446" s="15">
        <v>0</v>
      </c>
      <c r="R3446" s="15">
        <v>9784.4</v>
      </c>
      <c r="S3446" s="15">
        <v>6853.77</v>
      </c>
      <c r="T3446" s="15">
        <v>180420.17</v>
      </c>
      <c r="U3446" s="22">
        <f t="shared" si="265"/>
        <v>176768.4</v>
      </c>
      <c r="V3446" s="23">
        <f t="shared" si="266"/>
        <v>2.0240364478095872E-2</v>
      </c>
      <c r="W3446" s="24">
        <f>Parametros!$B$4*H3446+Parametros!$B$5*K3446*100+Parametros!$B$6*P3446+Parametros!$B$7*(1-L3446)*100</f>
        <v>86.168999999999997</v>
      </c>
      <c r="X3446" s="16">
        <f>INDEX('Tasa Referencia'!$B$2:$B$37,MATCH(B3446,'Tasa Referencia'!$A$2:$A$37,0))</f>
        <v>8.8900000000000007E-2</v>
      </c>
      <c r="Y3446" s="16">
        <f>INDEX('Catalogo Proveedores'!$N$2:$N$101,MATCH(A3446,'Catalogo Proveedores'!$A$2:$A$101,0))</f>
        <v>2.0199999999999999E-2</v>
      </c>
      <c r="Z3446" s="14">
        <v>2.3000000000000001E-4</v>
      </c>
      <c r="AA3446" s="16">
        <f t="shared" si="267"/>
        <v>0.10933</v>
      </c>
      <c r="AB3446" s="25">
        <f t="shared" si="268"/>
        <v>8.6838401279347721E-3</v>
      </c>
      <c r="AC3446" s="23">
        <f t="shared" si="269"/>
        <v>1.15565243501611E-2</v>
      </c>
    </row>
    <row r="3447" spans="1:29" x14ac:dyDescent="0.3">
      <c r="A3447" s="4" t="s">
        <v>267</v>
      </c>
      <c r="B3447" s="18">
        <v>45689</v>
      </c>
      <c r="C3447" s="4" t="s">
        <v>282</v>
      </c>
      <c r="D3447" s="4">
        <v>2</v>
      </c>
      <c r="E3447" s="15">
        <v>203122.76</v>
      </c>
      <c r="F3447" s="19">
        <v>1.1744000000000001</v>
      </c>
      <c r="G3447" s="20">
        <v>0</v>
      </c>
      <c r="H3447" s="4">
        <v>70.2</v>
      </c>
      <c r="I3447" s="4">
        <v>4</v>
      </c>
      <c r="J3447" s="4">
        <v>0</v>
      </c>
      <c r="K3447" s="21">
        <v>0.99119999999999997</v>
      </c>
      <c r="L3447" s="21">
        <v>6.83E-2</v>
      </c>
      <c r="M3447" s="4">
        <v>0</v>
      </c>
      <c r="N3447" s="4">
        <v>0</v>
      </c>
      <c r="O3447" s="4">
        <v>0</v>
      </c>
      <c r="P3447" s="4">
        <v>99.9</v>
      </c>
      <c r="Q3447" s="15">
        <v>0</v>
      </c>
      <c r="R3447" s="15">
        <v>6990.58</v>
      </c>
      <c r="S3447" s="15">
        <v>4162.8500000000004</v>
      </c>
      <c r="T3447" s="15">
        <v>216014.7</v>
      </c>
      <c r="U3447" s="22">
        <f t="shared" si="265"/>
        <v>205950.49</v>
      </c>
      <c r="V3447" s="23">
        <f t="shared" si="266"/>
        <v>4.6590394079662263E-2</v>
      </c>
      <c r="W3447" s="24">
        <f>Parametros!$B$4*H3447+Parametros!$B$5*K3447*100+Parametros!$B$6*P3447+Parametros!$B$7*(1-L3447)*100</f>
        <v>88.261499999999998</v>
      </c>
      <c r="X3447" s="16">
        <f>INDEX('Tasa Referencia'!$B$2:$B$37,MATCH(B3447,'Tasa Referencia'!$A$2:$A$37,0))</f>
        <v>8.8300000000000003E-2</v>
      </c>
      <c r="Y3447" s="16">
        <f>INDEX('Catalogo Proveedores'!$N$2:$N$101,MATCH(A3447,'Catalogo Proveedores'!$A$2:$A$101,0))</f>
        <v>2.0199999999999999E-2</v>
      </c>
      <c r="Z3447" s="14">
        <v>3.7399999999999998E-3</v>
      </c>
      <c r="AA3447" s="16">
        <f t="shared" si="267"/>
        <v>0.11223999999999999</v>
      </c>
      <c r="AB3447" s="25">
        <f t="shared" si="268"/>
        <v>8.9040741728227957E-3</v>
      </c>
      <c r="AC3447" s="23">
        <f t="shared" si="269"/>
        <v>3.7686319906839467E-2</v>
      </c>
    </row>
    <row r="3448" spans="1:29" x14ac:dyDescent="0.3">
      <c r="A3448" s="4" t="s">
        <v>267</v>
      </c>
      <c r="B3448" s="18">
        <v>45717</v>
      </c>
      <c r="C3448" s="4" t="s">
        <v>282</v>
      </c>
      <c r="D3448" s="4">
        <v>3</v>
      </c>
      <c r="E3448" s="15">
        <v>186157.78</v>
      </c>
      <c r="F3448" s="19">
        <v>1.2057</v>
      </c>
      <c r="G3448" s="20">
        <v>2.6700000000000002E-2</v>
      </c>
      <c r="H3448" s="4">
        <v>66.7</v>
      </c>
      <c r="I3448" s="4">
        <v>4</v>
      </c>
      <c r="J3448" s="4">
        <v>0</v>
      </c>
      <c r="K3448" s="21">
        <v>0.97030000000000005</v>
      </c>
      <c r="L3448" s="21">
        <v>7.3499999999999996E-2</v>
      </c>
      <c r="M3448" s="4">
        <v>2</v>
      </c>
      <c r="N3448" s="4">
        <v>0</v>
      </c>
      <c r="O3448" s="4">
        <v>0</v>
      </c>
      <c r="P3448" s="4">
        <v>96.6</v>
      </c>
      <c r="Q3448" s="15">
        <v>2113.25</v>
      </c>
      <c r="R3448" s="15">
        <v>8095.51</v>
      </c>
      <c r="S3448" s="15">
        <v>4106.01</v>
      </c>
      <c r="T3448" s="15">
        <v>191905.36</v>
      </c>
      <c r="U3448" s="22">
        <f t="shared" si="265"/>
        <v>192260.53</v>
      </c>
      <c r="V3448" s="23">
        <f t="shared" si="266"/>
        <v>-1.850756018487513E-3</v>
      </c>
      <c r="W3448" s="24">
        <f>Parametros!$B$4*H3448+Parametros!$B$5*K3448*100+Parametros!$B$6*P3448+Parametros!$B$7*(1-L3448)*100</f>
        <v>85.671499999999995</v>
      </c>
      <c r="X3448" s="16">
        <f>INDEX('Tasa Referencia'!$B$2:$B$37,MATCH(B3448,'Tasa Referencia'!$A$2:$A$37,0))</f>
        <v>8.6800000000000002E-2</v>
      </c>
      <c r="Y3448" s="16">
        <f>INDEX('Catalogo Proveedores'!$N$2:$N$101,MATCH(A3448,'Catalogo Proveedores'!$A$2:$A$101,0))</f>
        <v>2.0199999999999999E-2</v>
      </c>
      <c r="Z3448" s="14">
        <v>1.5299999999999999E-3</v>
      </c>
      <c r="AA3448" s="16">
        <f t="shared" si="267"/>
        <v>0.10853</v>
      </c>
      <c r="AB3448" s="25">
        <f t="shared" si="268"/>
        <v>8.6232018811898126E-3</v>
      </c>
      <c r="AC3448" s="23">
        <f t="shared" si="269"/>
        <v>-1.0473957899677325E-2</v>
      </c>
    </row>
    <row r="3449" spans="1:29" x14ac:dyDescent="0.3">
      <c r="A3449" s="4" t="s">
        <v>267</v>
      </c>
      <c r="B3449" s="18">
        <v>45748</v>
      </c>
      <c r="C3449" s="4" t="s">
        <v>282</v>
      </c>
      <c r="D3449" s="4">
        <v>4</v>
      </c>
      <c r="E3449" s="15">
        <v>193917.23</v>
      </c>
      <c r="F3449" s="19">
        <v>1.2057</v>
      </c>
      <c r="G3449" s="20">
        <v>0</v>
      </c>
      <c r="H3449" s="4">
        <v>66</v>
      </c>
      <c r="I3449" s="4">
        <v>4</v>
      </c>
      <c r="J3449" s="4">
        <v>0</v>
      </c>
      <c r="K3449" s="21">
        <v>0.95640000000000003</v>
      </c>
      <c r="L3449" s="21">
        <v>0.2016</v>
      </c>
      <c r="M3449" s="4">
        <v>0</v>
      </c>
      <c r="N3449" s="4">
        <v>1</v>
      </c>
      <c r="O3449" s="4">
        <v>35.200000000000003</v>
      </c>
      <c r="P3449" s="4">
        <v>91.9</v>
      </c>
      <c r="Q3449" s="15">
        <v>36745.379999999997</v>
      </c>
      <c r="R3449" s="15">
        <v>18547.650000000001</v>
      </c>
      <c r="S3449" s="15">
        <v>11726.56</v>
      </c>
      <c r="T3449" s="15">
        <v>199054.83</v>
      </c>
      <c r="U3449" s="22">
        <f t="shared" si="265"/>
        <v>237483.7</v>
      </c>
      <c r="V3449" s="23">
        <f t="shared" si="266"/>
        <v>-0.19305670703896022</v>
      </c>
      <c r="W3449" s="24">
        <f>Parametros!$B$4*H3449+Parametros!$B$5*K3449*100+Parametros!$B$6*P3449+Parametros!$B$7*(1-L3449)*100</f>
        <v>82.147999999999996</v>
      </c>
      <c r="X3449" s="16">
        <f>INDEX('Tasa Referencia'!$B$2:$B$37,MATCH(B3449,'Tasa Referencia'!$A$2:$A$37,0))</f>
        <v>8.4000000000000005E-2</v>
      </c>
      <c r="Y3449" s="16">
        <f>INDEX('Catalogo Proveedores'!$N$2:$N$101,MATCH(A3449,'Catalogo Proveedores'!$A$2:$A$101,0))</f>
        <v>2.0199999999999999E-2</v>
      </c>
      <c r="Z3449" s="14">
        <v>3.8999999999999998E-3</v>
      </c>
      <c r="AA3449" s="16">
        <f t="shared" si="267"/>
        <v>0.1081</v>
      </c>
      <c r="AB3449" s="25">
        <f t="shared" si="268"/>
        <v>8.5905922462077289E-3</v>
      </c>
      <c r="AC3449" s="23">
        <f t="shared" si="269"/>
        <v>-0.20164729928516795</v>
      </c>
    </row>
    <row r="3450" spans="1:29" x14ac:dyDescent="0.3">
      <c r="A3450" s="4" t="s">
        <v>267</v>
      </c>
      <c r="B3450" s="18">
        <v>45778</v>
      </c>
      <c r="C3450" s="4" t="s">
        <v>282</v>
      </c>
      <c r="D3450" s="4">
        <v>5</v>
      </c>
      <c r="E3450" s="15">
        <v>208093.1</v>
      </c>
      <c r="F3450" s="19">
        <v>1.2057</v>
      </c>
      <c r="G3450" s="20">
        <v>0</v>
      </c>
      <c r="H3450" s="4">
        <v>67</v>
      </c>
      <c r="I3450" s="4">
        <v>4</v>
      </c>
      <c r="J3450" s="4">
        <v>0</v>
      </c>
      <c r="K3450" s="21">
        <v>0.96050000000000002</v>
      </c>
      <c r="L3450" s="21">
        <v>0.15759999999999999</v>
      </c>
      <c r="M3450" s="4">
        <v>0</v>
      </c>
      <c r="N3450" s="4">
        <v>0</v>
      </c>
      <c r="O3450" s="4">
        <v>0</v>
      </c>
      <c r="P3450" s="4">
        <v>96.3</v>
      </c>
      <c r="Q3450" s="15">
        <v>0</v>
      </c>
      <c r="R3450" s="15">
        <v>19691.8</v>
      </c>
      <c r="S3450" s="15">
        <v>9837.43</v>
      </c>
      <c r="T3450" s="15">
        <v>220926.49</v>
      </c>
      <c r="U3450" s="22">
        <f t="shared" si="265"/>
        <v>217947.47</v>
      </c>
      <c r="V3450" s="23">
        <f t="shared" si="266"/>
        <v>1.3484213685737684E-2</v>
      </c>
      <c r="W3450" s="24">
        <f>Parametros!$B$4*H3450+Parametros!$B$5*K3450*100+Parametros!$B$6*P3450+Parametros!$B$7*(1-L3450)*100</f>
        <v>84.161000000000001</v>
      </c>
      <c r="X3450" s="16">
        <f>INDEX('Tasa Referencia'!$B$2:$B$37,MATCH(B3450,'Tasa Referencia'!$A$2:$A$37,0))</f>
        <v>8.1699999999999995E-2</v>
      </c>
      <c r="Y3450" s="16">
        <f>INDEX('Catalogo Proveedores'!$N$2:$N$101,MATCH(A3450,'Catalogo Proveedores'!$A$2:$A$101,0))</f>
        <v>2.0199999999999999E-2</v>
      </c>
      <c r="Z3450" s="14">
        <v>1.4300000000000001E-3</v>
      </c>
      <c r="AA3450" s="16">
        <f t="shared" si="267"/>
        <v>0.10332999999999999</v>
      </c>
      <c r="AB3450" s="25">
        <f t="shared" si="268"/>
        <v>8.2280726756278622E-3</v>
      </c>
      <c r="AC3450" s="23">
        <f t="shared" si="269"/>
        <v>5.2561410101098216E-3</v>
      </c>
    </row>
    <row r="3451" spans="1:29" x14ac:dyDescent="0.3">
      <c r="A3451" s="4" t="s">
        <v>267</v>
      </c>
      <c r="B3451" s="18">
        <v>45809</v>
      </c>
      <c r="C3451" s="4" t="s">
        <v>282</v>
      </c>
      <c r="D3451" s="4">
        <v>6</v>
      </c>
      <c r="E3451" s="15">
        <v>222348.6</v>
      </c>
      <c r="F3451" s="19">
        <v>1.2057</v>
      </c>
      <c r="G3451" s="20">
        <v>0</v>
      </c>
      <c r="H3451" s="4">
        <v>66.400000000000006</v>
      </c>
      <c r="I3451" s="4">
        <v>4</v>
      </c>
      <c r="J3451" s="4">
        <v>0</v>
      </c>
      <c r="K3451" s="21">
        <v>0.96430000000000005</v>
      </c>
      <c r="L3451" s="21">
        <v>0.15110000000000001</v>
      </c>
      <c r="M3451" s="4">
        <v>0</v>
      </c>
      <c r="N3451" s="4">
        <v>0</v>
      </c>
      <c r="O3451" s="4">
        <v>0</v>
      </c>
      <c r="P3451" s="4">
        <v>99.5</v>
      </c>
      <c r="Q3451" s="15">
        <v>0</v>
      </c>
      <c r="R3451" s="15">
        <v>10468.01</v>
      </c>
      <c r="S3451" s="15">
        <v>10081.969999999999</v>
      </c>
      <c r="T3451" s="15">
        <v>237839.02</v>
      </c>
      <c r="U3451" s="22">
        <f t="shared" si="265"/>
        <v>222734.64</v>
      </c>
      <c r="V3451" s="23">
        <f t="shared" si="266"/>
        <v>6.3506736615379492E-2</v>
      </c>
      <c r="W3451" s="24">
        <f>Parametros!$B$4*H3451+Parametros!$B$5*K3451*100+Parametros!$B$6*P3451+Parametros!$B$7*(1-L3451)*100</f>
        <v>84.802500000000009</v>
      </c>
      <c r="X3451" s="16">
        <f>INDEX('Tasa Referencia'!$B$2:$B$37,MATCH(B3451,'Tasa Referencia'!$A$2:$A$37,0))</f>
        <v>8.1600000000000006E-2</v>
      </c>
      <c r="Y3451" s="16">
        <f>INDEX('Catalogo Proveedores'!$N$2:$N$101,MATCH(A3451,'Catalogo Proveedores'!$A$2:$A$101,0))</f>
        <v>2.0199999999999999E-2</v>
      </c>
      <c r="Z3451" s="14">
        <v>1.64E-3</v>
      </c>
      <c r="AA3451" s="16">
        <f t="shared" si="267"/>
        <v>0.10344</v>
      </c>
      <c r="AB3451" s="25">
        <f t="shared" si="268"/>
        <v>8.2364488354129684E-3</v>
      </c>
      <c r="AC3451" s="23">
        <f t="shared" si="269"/>
        <v>5.5270287779966523E-2</v>
      </c>
    </row>
    <row r="3452" spans="1:29" x14ac:dyDescent="0.3">
      <c r="A3452" s="4" t="s">
        <v>267</v>
      </c>
      <c r="B3452" s="18">
        <v>45839</v>
      </c>
      <c r="C3452" s="4" t="s">
        <v>282</v>
      </c>
      <c r="D3452" s="4">
        <v>7</v>
      </c>
      <c r="E3452" s="15">
        <v>195736.71</v>
      </c>
      <c r="F3452" s="19">
        <v>1.2057</v>
      </c>
      <c r="G3452" s="20">
        <v>0</v>
      </c>
      <c r="H3452" s="4">
        <v>68</v>
      </c>
      <c r="I3452" s="4">
        <v>4</v>
      </c>
      <c r="J3452" s="4">
        <v>0</v>
      </c>
      <c r="K3452" s="21">
        <v>0.95979999999999999</v>
      </c>
      <c r="L3452" s="21">
        <v>0.15529999999999999</v>
      </c>
      <c r="M3452" s="4">
        <v>0</v>
      </c>
      <c r="N3452" s="4">
        <v>0</v>
      </c>
      <c r="O3452" s="4">
        <v>0</v>
      </c>
      <c r="P3452" s="4">
        <v>90.6</v>
      </c>
      <c r="Q3452" s="15">
        <v>0</v>
      </c>
      <c r="R3452" s="15">
        <v>18574.830000000002</v>
      </c>
      <c r="S3452" s="15">
        <v>9121.1299999999992</v>
      </c>
      <c r="T3452" s="15">
        <v>206319.35</v>
      </c>
      <c r="U3452" s="22">
        <f t="shared" si="265"/>
        <v>205190.40999999997</v>
      </c>
      <c r="V3452" s="23">
        <f t="shared" si="266"/>
        <v>5.4718086306496765E-3</v>
      </c>
      <c r="W3452" s="24">
        <f>Parametros!$B$4*H3452+Parametros!$B$5*K3452*100+Parametros!$B$6*P3452+Parametros!$B$7*(1-L3452)*100</f>
        <v>83.384500000000003</v>
      </c>
      <c r="X3452" s="16">
        <f>INDEX('Tasa Referencia'!$B$2:$B$37,MATCH(B3452,'Tasa Referencia'!$A$2:$A$37,0))</f>
        <v>8.0699999999999994E-2</v>
      </c>
      <c r="Y3452" s="16">
        <f>INDEX('Catalogo Proveedores'!$N$2:$N$101,MATCH(A3452,'Catalogo Proveedores'!$A$2:$A$101,0))</f>
        <v>2.0199999999999999E-2</v>
      </c>
      <c r="Z3452" s="14">
        <v>1.8000000000000001E-4</v>
      </c>
      <c r="AA3452" s="16">
        <f t="shared" si="267"/>
        <v>0.10107999999999999</v>
      </c>
      <c r="AB3452" s="25">
        <f t="shared" si="268"/>
        <v>8.0565739518807522E-3</v>
      </c>
      <c r="AC3452" s="23">
        <f t="shared" si="269"/>
        <v>-2.5847653212310757E-3</v>
      </c>
    </row>
    <row r="3453" spans="1:29" x14ac:dyDescent="0.3">
      <c r="A3453" s="4" t="s">
        <v>267</v>
      </c>
      <c r="B3453" s="18">
        <v>45870</v>
      </c>
      <c r="C3453" s="4" t="s">
        <v>282</v>
      </c>
      <c r="D3453" s="4">
        <v>8</v>
      </c>
      <c r="E3453" s="15">
        <v>201605.67</v>
      </c>
      <c r="F3453" s="19">
        <v>1.2742</v>
      </c>
      <c r="G3453" s="20">
        <v>5.6800000000000003E-2</v>
      </c>
      <c r="H3453" s="4">
        <v>69.400000000000006</v>
      </c>
      <c r="I3453" s="4">
        <v>4</v>
      </c>
      <c r="J3453" s="4">
        <v>0</v>
      </c>
      <c r="K3453" s="21">
        <v>0.98129999999999995</v>
      </c>
      <c r="L3453" s="21">
        <v>8.9200000000000002E-2</v>
      </c>
      <c r="M3453" s="4">
        <v>1</v>
      </c>
      <c r="N3453" s="4">
        <v>0</v>
      </c>
      <c r="O3453" s="4">
        <v>0</v>
      </c>
      <c r="P3453" s="4">
        <v>91.5</v>
      </c>
      <c r="Q3453" s="15">
        <v>1739.74</v>
      </c>
      <c r="R3453" s="15">
        <v>12207.62</v>
      </c>
      <c r="S3453" s="15">
        <v>5397.5</v>
      </c>
      <c r="T3453" s="15">
        <v>205400.16</v>
      </c>
      <c r="U3453" s="22">
        <f t="shared" si="265"/>
        <v>210155.53</v>
      </c>
      <c r="V3453" s="23">
        <f t="shared" si="266"/>
        <v>-2.3151734643244656E-2</v>
      </c>
      <c r="W3453" s="24">
        <f>Parametros!$B$4*H3453+Parametros!$B$5*K3453*100+Parametros!$B$6*P3453+Parametros!$B$7*(1-L3453)*100</f>
        <v>85.691000000000003</v>
      </c>
      <c r="X3453" s="16">
        <f>INDEX('Tasa Referencia'!$B$2:$B$37,MATCH(B3453,'Tasa Referencia'!$A$2:$A$37,0))</f>
        <v>7.7399999999999997E-2</v>
      </c>
      <c r="Y3453" s="16">
        <f>INDEX('Catalogo Proveedores'!$N$2:$N$101,MATCH(A3453,'Catalogo Proveedores'!$A$2:$A$101,0))</f>
        <v>2.0199999999999999E-2</v>
      </c>
      <c r="Z3453" s="14">
        <v>8.0999999999999996E-4</v>
      </c>
      <c r="AA3453" s="16">
        <f t="shared" si="267"/>
        <v>9.8409999999999997E-2</v>
      </c>
      <c r="AB3453" s="25">
        <f t="shared" si="268"/>
        <v>7.8526448501454738E-3</v>
      </c>
      <c r="AC3453" s="23">
        <f t="shared" si="269"/>
        <v>-3.1004379493390129E-2</v>
      </c>
    </row>
    <row r="3454" spans="1:29" x14ac:dyDescent="0.3">
      <c r="A3454" s="4" t="s">
        <v>267</v>
      </c>
      <c r="B3454" s="18">
        <v>45901</v>
      </c>
      <c r="C3454" s="4" t="s">
        <v>282</v>
      </c>
      <c r="D3454" s="4">
        <v>9</v>
      </c>
      <c r="E3454" s="15">
        <v>204150.31</v>
      </c>
      <c r="F3454" s="19">
        <v>1.2742</v>
      </c>
      <c r="G3454" s="20">
        <v>0</v>
      </c>
      <c r="H3454" s="4">
        <v>67.099999999999994</v>
      </c>
      <c r="I3454" s="4">
        <v>5</v>
      </c>
      <c r="J3454" s="4">
        <v>0</v>
      </c>
      <c r="K3454" s="21">
        <v>0.93189999999999995</v>
      </c>
      <c r="L3454" s="21">
        <v>0.16700000000000001</v>
      </c>
      <c r="M3454" s="4">
        <v>4</v>
      </c>
      <c r="N3454" s="4">
        <v>0</v>
      </c>
      <c r="O3454" s="4">
        <v>0</v>
      </c>
      <c r="P3454" s="4">
        <v>93.6</v>
      </c>
      <c r="Q3454" s="15">
        <v>2501.31</v>
      </c>
      <c r="R3454" s="15">
        <v>21653.93</v>
      </c>
      <c r="S3454" s="15">
        <v>10227.18</v>
      </c>
      <c r="T3454" s="15">
        <v>205640.27</v>
      </c>
      <c r="U3454" s="22">
        <f t="shared" si="265"/>
        <v>218078.37</v>
      </c>
      <c r="V3454" s="23">
        <f t="shared" si="266"/>
        <v>-6.048474843959311E-2</v>
      </c>
      <c r="W3454" s="24">
        <f>Parametros!$B$4*H3454+Parametros!$B$5*K3454*100+Parametros!$B$6*P3454+Parametros!$B$7*(1-L3454)*100</f>
        <v>82.656999999999996</v>
      </c>
      <c r="X3454" s="16">
        <f>INDEX('Tasa Referencia'!$B$2:$B$37,MATCH(B3454,'Tasa Referencia'!$A$2:$A$37,0))</f>
        <v>7.4899999999999994E-2</v>
      </c>
      <c r="Y3454" s="16">
        <f>INDEX('Catalogo Proveedores'!$N$2:$N$101,MATCH(A3454,'Catalogo Proveedores'!$A$2:$A$101,0))</f>
        <v>2.0199999999999999E-2</v>
      </c>
      <c r="Z3454" s="14">
        <v>-5.6999999999999998E-4</v>
      </c>
      <c r="AA3454" s="16">
        <f t="shared" si="267"/>
        <v>9.4529999999999989E-2</v>
      </c>
      <c r="AB3454" s="25">
        <f t="shared" si="268"/>
        <v>7.5554870142851005E-3</v>
      </c>
      <c r="AC3454" s="23">
        <f t="shared" si="269"/>
        <v>-6.8040235453878217E-2</v>
      </c>
    </row>
    <row r="3455" spans="1:29" x14ac:dyDescent="0.3">
      <c r="A3455" s="4" t="s">
        <v>267</v>
      </c>
      <c r="B3455" s="18">
        <v>45931</v>
      </c>
      <c r="C3455" s="4" t="s">
        <v>282</v>
      </c>
      <c r="D3455" s="4">
        <v>10</v>
      </c>
      <c r="E3455" s="15">
        <v>168449.39</v>
      </c>
      <c r="F3455" s="19">
        <v>1.2742</v>
      </c>
      <c r="G3455" s="20">
        <v>0</v>
      </c>
      <c r="H3455" s="4">
        <v>64.599999999999994</v>
      </c>
      <c r="I3455" s="4">
        <v>4</v>
      </c>
      <c r="J3455" s="4">
        <v>0</v>
      </c>
      <c r="K3455" s="21">
        <v>1</v>
      </c>
      <c r="L3455" s="21">
        <v>0.1173</v>
      </c>
      <c r="M3455" s="4">
        <v>0</v>
      </c>
      <c r="N3455" s="4">
        <v>0</v>
      </c>
      <c r="O3455" s="4">
        <v>0</v>
      </c>
      <c r="P3455" s="4">
        <v>96.5</v>
      </c>
      <c r="Q3455" s="15">
        <v>0</v>
      </c>
      <c r="R3455" s="15">
        <v>6627.17</v>
      </c>
      <c r="S3455" s="15">
        <v>5928.9</v>
      </c>
      <c r="T3455" s="15">
        <v>186624.52</v>
      </c>
      <c r="U3455" s="22">
        <f t="shared" si="265"/>
        <v>169147.66000000003</v>
      </c>
      <c r="V3455" s="23">
        <f t="shared" si="266"/>
        <v>9.3647179909692235E-2</v>
      </c>
      <c r="W3455" s="24">
        <f>Parametros!$B$4*H3455+Parametros!$B$5*K3455*100+Parametros!$B$6*P3455+Parametros!$B$7*(1-L3455)*100</f>
        <v>85.150499999999994</v>
      </c>
      <c r="X3455" s="16">
        <f>INDEX('Tasa Referencia'!$B$2:$B$37,MATCH(B3455,'Tasa Referencia'!$A$2:$A$37,0))</f>
        <v>7.4300000000000005E-2</v>
      </c>
      <c r="Y3455" s="16">
        <f>INDEX('Catalogo Proveedores'!$N$2:$N$101,MATCH(A3455,'Catalogo Proveedores'!$A$2:$A$101,0))</f>
        <v>2.0199999999999999E-2</v>
      </c>
      <c r="Z3455" s="14">
        <v>-2.47E-3</v>
      </c>
      <c r="AA3455" s="16">
        <f t="shared" si="267"/>
        <v>9.2030000000000001E-2</v>
      </c>
      <c r="AB3455" s="25">
        <f t="shared" si="268"/>
        <v>7.3635073877729162E-3</v>
      </c>
      <c r="AC3455" s="23">
        <f t="shared" si="269"/>
        <v>8.6283672521919319E-2</v>
      </c>
    </row>
    <row r="3456" spans="1:29" x14ac:dyDescent="0.3">
      <c r="A3456" s="4" t="s">
        <v>267</v>
      </c>
      <c r="B3456" s="18">
        <v>45962</v>
      </c>
      <c r="C3456" s="4" t="s">
        <v>282</v>
      </c>
      <c r="D3456" s="4">
        <v>11</v>
      </c>
      <c r="E3456" s="15">
        <v>172854.52</v>
      </c>
      <c r="F3456" s="19">
        <v>1.2742</v>
      </c>
      <c r="G3456" s="20">
        <v>0</v>
      </c>
      <c r="H3456" s="4">
        <v>63.9</v>
      </c>
      <c r="I3456" s="4">
        <v>5</v>
      </c>
      <c r="J3456" s="4">
        <v>0</v>
      </c>
      <c r="K3456" s="21">
        <v>0.96140000000000003</v>
      </c>
      <c r="L3456" s="21">
        <v>0.1794</v>
      </c>
      <c r="M3456" s="4">
        <v>0</v>
      </c>
      <c r="N3456" s="4">
        <v>0</v>
      </c>
      <c r="O3456" s="4">
        <v>0</v>
      </c>
      <c r="P3456" s="4">
        <v>93.3</v>
      </c>
      <c r="Q3456" s="15">
        <v>0</v>
      </c>
      <c r="R3456" s="15">
        <v>21209.01</v>
      </c>
      <c r="S3456" s="15">
        <v>9304.25</v>
      </c>
      <c r="T3456" s="15">
        <v>184325.68</v>
      </c>
      <c r="U3456" s="22">
        <f t="shared" si="265"/>
        <v>184759.28</v>
      </c>
      <c r="V3456" s="23">
        <f t="shared" si="266"/>
        <v>-2.3523580653547886E-3</v>
      </c>
      <c r="W3456" s="24">
        <f>Parametros!$B$4*H3456+Parametros!$B$5*K3456*100+Parametros!$B$6*P3456+Parametros!$B$7*(1-L3456)*100</f>
        <v>82.176000000000002</v>
      </c>
      <c r="X3456" s="16">
        <f>INDEX('Tasa Referencia'!$B$2:$B$37,MATCH(B3456,'Tasa Referencia'!$A$2:$A$37,0))</f>
        <v>7.2800000000000004E-2</v>
      </c>
      <c r="Y3456" s="16">
        <f>INDEX('Catalogo Proveedores'!$N$2:$N$101,MATCH(A3456,'Catalogo Proveedores'!$A$2:$A$101,0))</f>
        <v>2.0199999999999999E-2</v>
      </c>
      <c r="Z3456" s="14">
        <v>-2.0000000000000002E-5</v>
      </c>
      <c r="AA3456" s="16">
        <f t="shared" si="267"/>
        <v>9.2979999999999993E-2</v>
      </c>
      <c r="AB3456" s="25">
        <f t="shared" si="268"/>
        <v>7.4365070587696369E-3</v>
      </c>
      <c r="AC3456" s="23">
        <f t="shared" si="269"/>
        <v>-9.788865124124425E-3</v>
      </c>
    </row>
    <row r="3457" spans="1:29" x14ac:dyDescent="0.3">
      <c r="A3457" s="4" t="s">
        <v>267</v>
      </c>
      <c r="B3457" s="18">
        <v>45992</v>
      </c>
      <c r="C3457" s="4" t="s">
        <v>282</v>
      </c>
      <c r="D3457" s="4">
        <v>12</v>
      </c>
      <c r="E3457" s="15">
        <v>186477.28</v>
      </c>
      <c r="F3457" s="19">
        <v>1.2742</v>
      </c>
      <c r="G3457" s="20">
        <v>0</v>
      </c>
      <c r="H3457" s="4">
        <v>63.3</v>
      </c>
      <c r="I3457" s="4">
        <v>4</v>
      </c>
      <c r="J3457" s="4">
        <v>0</v>
      </c>
      <c r="K3457" s="21">
        <v>1</v>
      </c>
      <c r="L3457" s="21">
        <v>0.10829999999999999</v>
      </c>
      <c r="M3457" s="4">
        <v>0</v>
      </c>
      <c r="N3457" s="4">
        <v>0</v>
      </c>
      <c r="O3457" s="4">
        <v>0</v>
      </c>
      <c r="P3457" s="4">
        <v>99.5</v>
      </c>
      <c r="Q3457" s="15">
        <v>0</v>
      </c>
      <c r="R3457" s="15">
        <v>11697.13</v>
      </c>
      <c r="S3457" s="15">
        <v>6061.42</v>
      </c>
      <c r="T3457" s="15">
        <v>200332.99</v>
      </c>
      <c r="U3457" s="22">
        <f t="shared" si="265"/>
        <v>192112.99</v>
      </c>
      <c r="V3457" s="23">
        <f t="shared" si="266"/>
        <v>4.103168429722933E-2</v>
      </c>
      <c r="W3457" s="24">
        <f>Parametros!$B$4*H3457+Parametros!$B$5*K3457*100+Parametros!$B$6*P3457+Parametros!$B$7*(1-L3457)*100</f>
        <v>85.430500000000009</v>
      </c>
      <c r="X3457" s="16">
        <f>INDEX('Tasa Referencia'!$B$2:$B$37,MATCH(B3457,'Tasa Referencia'!$A$2:$A$37,0))</f>
        <v>6.9599999999999995E-2</v>
      </c>
      <c r="Y3457" s="16">
        <f>INDEX('Catalogo Proveedores'!$N$2:$N$101,MATCH(A3457,'Catalogo Proveedores'!$A$2:$A$101,0))</f>
        <v>2.0199999999999999E-2</v>
      </c>
      <c r="Z3457" s="14">
        <v>-5.5000000000000003E-4</v>
      </c>
      <c r="AA3457" s="16">
        <f t="shared" si="267"/>
        <v>8.9249999999999996E-2</v>
      </c>
      <c r="AB3457" s="25">
        <f t="shared" si="268"/>
        <v>7.149552381334745E-3</v>
      </c>
      <c r="AC3457" s="23">
        <f t="shared" si="269"/>
        <v>3.3882131915894585E-2</v>
      </c>
    </row>
    <row r="3458" spans="1:29" x14ac:dyDescent="0.3">
      <c r="A3458" s="4" t="s">
        <v>269</v>
      </c>
      <c r="B3458" s="18">
        <v>44927</v>
      </c>
      <c r="C3458" s="4" t="s">
        <v>279</v>
      </c>
      <c r="D3458" s="4">
        <v>1</v>
      </c>
      <c r="E3458" s="15">
        <v>173895.49</v>
      </c>
      <c r="F3458" s="19">
        <v>1</v>
      </c>
      <c r="G3458" s="20">
        <v>0</v>
      </c>
      <c r="H3458" s="4">
        <v>82.9</v>
      </c>
      <c r="I3458" s="4">
        <v>5</v>
      </c>
      <c r="J3458" s="4">
        <v>1</v>
      </c>
      <c r="K3458" s="21">
        <v>0.82020000000000004</v>
      </c>
      <c r="L3458" s="21">
        <v>9.9299999999999999E-2</v>
      </c>
      <c r="M3458" s="4">
        <v>4</v>
      </c>
      <c r="N3458" s="4">
        <v>0</v>
      </c>
      <c r="O3458" s="4">
        <v>0</v>
      </c>
      <c r="P3458" s="4">
        <v>92.6</v>
      </c>
      <c r="Q3458" s="15">
        <v>5215.59</v>
      </c>
      <c r="R3458" s="15">
        <v>6329.26</v>
      </c>
      <c r="S3458" s="15">
        <v>5526.78</v>
      </c>
      <c r="T3458" s="15">
        <v>180675.06</v>
      </c>
      <c r="U3458" s="22">
        <f t="shared" ref="U3458:U3521" si="270">E3458+Q3458+R3458-S3458</f>
        <v>179913.56</v>
      </c>
      <c r="V3458" s="23">
        <f t="shared" ref="V3458:V3521" si="271">IF(T3458=0,0,(T3458-U3458)/T3458)</f>
        <v>4.2147488424799746E-3</v>
      </c>
      <c r="W3458" s="24">
        <f>Parametros!$B$4*H3458+Parametros!$B$5*K3458*100+Parametros!$B$6*P3458+Parametros!$B$7*(1-L3458)*100</f>
        <v>85.651499999999999</v>
      </c>
      <c r="X3458" s="16">
        <f>INDEX('Tasa Referencia'!$B$2:$B$37,MATCH(B3458,'Tasa Referencia'!$A$2:$A$37,0))</f>
        <v>0.1125</v>
      </c>
      <c r="Y3458" s="16">
        <f>INDEX('Catalogo Proveedores'!$N$2:$N$101,MATCH(A3458,'Catalogo Proveedores'!$A$2:$A$101,0))</f>
        <v>1.8499999999999999E-2</v>
      </c>
      <c r="Z3458" s="14">
        <v>3.15E-3</v>
      </c>
      <c r="AA3458" s="16">
        <f t="shared" ref="AA3458:AA3521" si="272">X3458+Y3458+Z3458</f>
        <v>0.13414999999999999</v>
      </c>
      <c r="AB3458" s="25">
        <f t="shared" ref="AB3458:AB3521" si="273">(1+AA3458)^(1/12)-1</f>
        <v>1.0545505300742164E-2</v>
      </c>
      <c r="AC3458" s="23">
        <f t="shared" ref="AC3458:AC3521" si="274">V3458-AB3458</f>
        <v>-6.3307564582621894E-3</v>
      </c>
    </row>
    <row r="3459" spans="1:29" x14ac:dyDescent="0.3">
      <c r="A3459" s="4" t="s">
        <v>269</v>
      </c>
      <c r="B3459" s="18">
        <v>44958</v>
      </c>
      <c r="C3459" s="4" t="s">
        <v>279</v>
      </c>
      <c r="D3459" s="4">
        <v>2</v>
      </c>
      <c r="E3459" s="15">
        <v>178616.68</v>
      </c>
      <c r="F3459" s="19">
        <v>1</v>
      </c>
      <c r="G3459" s="20">
        <v>0</v>
      </c>
      <c r="H3459" s="4">
        <v>82.5</v>
      </c>
      <c r="I3459" s="4">
        <v>5</v>
      </c>
      <c r="J3459" s="4">
        <v>1</v>
      </c>
      <c r="K3459" s="21">
        <v>0.76459999999999995</v>
      </c>
      <c r="L3459" s="21">
        <v>4.5999999999999999E-2</v>
      </c>
      <c r="M3459" s="4">
        <v>1</v>
      </c>
      <c r="N3459" s="4">
        <v>0</v>
      </c>
      <c r="O3459" s="4">
        <v>0</v>
      </c>
      <c r="P3459" s="4">
        <v>91.3</v>
      </c>
      <c r="Q3459" s="15">
        <v>2105.7399999999998</v>
      </c>
      <c r="R3459" s="15">
        <v>4379</v>
      </c>
      <c r="S3459" s="15">
        <v>2824.78</v>
      </c>
      <c r="T3459" s="15">
        <v>178688.25</v>
      </c>
      <c r="U3459" s="22">
        <f t="shared" si="270"/>
        <v>182276.63999999998</v>
      </c>
      <c r="V3459" s="23">
        <f t="shared" si="271"/>
        <v>-2.008184645604837E-2</v>
      </c>
      <c r="W3459" s="24">
        <f>Parametros!$B$4*H3459+Parametros!$B$5*K3459*100+Parametros!$B$6*P3459+Parametros!$B$7*(1-L3459)*100</f>
        <v>84.382999999999996</v>
      </c>
      <c r="X3459" s="16">
        <f>INDEX('Tasa Referencia'!$B$2:$B$37,MATCH(B3459,'Tasa Referencia'!$A$2:$A$37,0))</f>
        <v>0.11409999999999999</v>
      </c>
      <c r="Y3459" s="16">
        <f>INDEX('Catalogo Proveedores'!$N$2:$N$101,MATCH(A3459,'Catalogo Proveedores'!$A$2:$A$101,0))</f>
        <v>1.8499999999999999E-2</v>
      </c>
      <c r="Z3459" s="14">
        <v>3.7499999999999999E-3</v>
      </c>
      <c r="AA3459" s="16">
        <f t="shared" si="272"/>
        <v>0.13635</v>
      </c>
      <c r="AB3459" s="25">
        <f t="shared" si="273"/>
        <v>1.0708713135379577E-2</v>
      </c>
      <c r="AC3459" s="23">
        <f t="shared" si="274"/>
        <v>-3.0790559591427947E-2</v>
      </c>
    </row>
    <row r="3460" spans="1:29" x14ac:dyDescent="0.3">
      <c r="A3460" s="4" t="s">
        <v>269</v>
      </c>
      <c r="B3460" s="18">
        <v>44986</v>
      </c>
      <c r="C3460" s="4" t="s">
        <v>279</v>
      </c>
      <c r="D3460" s="4">
        <v>3</v>
      </c>
      <c r="E3460" s="15">
        <v>179163.79</v>
      </c>
      <c r="F3460" s="19">
        <v>1.06</v>
      </c>
      <c r="G3460" s="20">
        <v>0.06</v>
      </c>
      <c r="H3460" s="4">
        <v>83.4</v>
      </c>
      <c r="I3460" s="4">
        <v>4</v>
      </c>
      <c r="J3460" s="4">
        <v>1</v>
      </c>
      <c r="K3460" s="21">
        <v>0.77980000000000005</v>
      </c>
      <c r="L3460" s="21">
        <v>3.7100000000000001E-2</v>
      </c>
      <c r="M3460" s="4">
        <v>0</v>
      </c>
      <c r="N3460" s="4">
        <v>0</v>
      </c>
      <c r="O3460" s="4">
        <v>0</v>
      </c>
      <c r="P3460" s="4">
        <v>87.5</v>
      </c>
      <c r="Q3460" s="15">
        <v>0</v>
      </c>
      <c r="R3460" s="15">
        <v>4586.07</v>
      </c>
      <c r="S3460" s="15">
        <v>2350.84</v>
      </c>
      <c r="T3460" s="15">
        <v>179288.3</v>
      </c>
      <c r="U3460" s="22">
        <f t="shared" si="270"/>
        <v>181399.02000000002</v>
      </c>
      <c r="V3460" s="23">
        <f t="shared" si="271"/>
        <v>-1.1772770448490115E-2</v>
      </c>
      <c r="W3460" s="24">
        <f>Parametros!$B$4*H3460+Parametros!$B$5*K3460*100+Parametros!$B$6*P3460+Parametros!$B$7*(1-L3460)*100</f>
        <v>84.527500000000003</v>
      </c>
      <c r="X3460" s="16">
        <f>INDEX('Tasa Referencia'!$B$2:$B$37,MATCH(B3460,'Tasa Referencia'!$A$2:$A$37,0))</f>
        <v>0.114</v>
      </c>
      <c r="Y3460" s="16">
        <f>INDEX('Catalogo Proveedores'!$N$2:$N$101,MATCH(A3460,'Catalogo Proveedores'!$A$2:$A$101,0))</f>
        <v>1.8499999999999999E-2</v>
      </c>
      <c r="Z3460" s="14">
        <v>1.2E-4</v>
      </c>
      <c r="AA3460" s="16">
        <f t="shared" si="272"/>
        <v>0.13262000000000002</v>
      </c>
      <c r="AB3460" s="25">
        <f t="shared" si="273"/>
        <v>1.0431830490694294E-2</v>
      </c>
      <c r="AC3460" s="23">
        <f t="shared" si="274"/>
        <v>-2.2204600939184409E-2</v>
      </c>
    </row>
    <row r="3461" spans="1:29" x14ac:dyDescent="0.3">
      <c r="A3461" s="4" t="s">
        <v>269</v>
      </c>
      <c r="B3461" s="18">
        <v>45017</v>
      </c>
      <c r="C3461" s="4" t="s">
        <v>279</v>
      </c>
      <c r="D3461" s="4">
        <v>4</v>
      </c>
      <c r="E3461" s="15">
        <v>196647.87</v>
      </c>
      <c r="F3461" s="19">
        <v>1.06</v>
      </c>
      <c r="G3461" s="20">
        <v>0</v>
      </c>
      <c r="H3461" s="4">
        <v>84.6</v>
      </c>
      <c r="I3461" s="4">
        <v>4</v>
      </c>
      <c r="J3461" s="4">
        <v>1</v>
      </c>
      <c r="K3461" s="21">
        <v>0.77980000000000005</v>
      </c>
      <c r="L3461" s="21">
        <v>8.7099999999999997E-2</v>
      </c>
      <c r="M3461" s="4">
        <v>0</v>
      </c>
      <c r="N3461" s="4">
        <v>0</v>
      </c>
      <c r="O3461" s="4">
        <v>0</v>
      </c>
      <c r="P3461" s="4">
        <v>92.8</v>
      </c>
      <c r="Q3461" s="15">
        <v>0</v>
      </c>
      <c r="R3461" s="15">
        <v>5240.18</v>
      </c>
      <c r="S3461" s="15">
        <v>5531.4</v>
      </c>
      <c r="T3461" s="15">
        <v>210731.36</v>
      </c>
      <c r="U3461" s="22">
        <f t="shared" si="270"/>
        <v>196356.65</v>
      </c>
      <c r="V3461" s="23">
        <f t="shared" si="271"/>
        <v>6.821343534251377E-2</v>
      </c>
      <c r="W3461" s="24">
        <f>Parametros!$B$4*H3461+Parametros!$B$5*K3461*100+Parametros!$B$6*P3461+Parametros!$B$7*(1-L3461)*100</f>
        <v>85.257499999999993</v>
      </c>
      <c r="X3461" s="16">
        <f>INDEX('Tasa Referencia'!$B$2:$B$37,MATCH(B3461,'Tasa Referencia'!$A$2:$A$37,0))</f>
        <v>0.1119</v>
      </c>
      <c r="Y3461" s="16">
        <f>INDEX('Catalogo Proveedores'!$N$2:$N$101,MATCH(A3461,'Catalogo Proveedores'!$A$2:$A$101,0))</f>
        <v>1.8499999999999999E-2</v>
      </c>
      <c r="Z3461" s="14">
        <v>-4.5799999999999999E-3</v>
      </c>
      <c r="AA3461" s="16">
        <f t="shared" si="272"/>
        <v>0.12581999999999999</v>
      </c>
      <c r="AB3461" s="25">
        <f t="shared" si="273"/>
        <v>9.9248999326215781E-3</v>
      </c>
      <c r="AC3461" s="23">
        <f t="shared" si="274"/>
        <v>5.8288535409892192E-2</v>
      </c>
    </row>
    <row r="3462" spans="1:29" x14ac:dyDescent="0.3">
      <c r="A3462" s="4" t="s">
        <v>269</v>
      </c>
      <c r="B3462" s="18">
        <v>45047</v>
      </c>
      <c r="C3462" s="4" t="s">
        <v>279</v>
      </c>
      <c r="D3462" s="4">
        <v>5</v>
      </c>
      <c r="E3462" s="15">
        <v>202361.27</v>
      </c>
      <c r="F3462" s="19">
        <v>1.06</v>
      </c>
      <c r="G3462" s="20">
        <v>0</v>
      </c>
      <c r="H3462" s="4">
        <v>88</v>
      </c>
      <c r="I3462" s="4">
        <v>5</v>
      </c>
      <c r="J3462" s="4">
        <v>1</v>
      </c>
      <c r="K3462" s="21">
        <v>0.77810000000000001</v>
      </c>
      <c r="L3462" s="21">
        <v>4.1500000000000002E-2</v>
      </c>
      <c r="M3462" s="4">
        <v>3</v>
      </c>
      <c r="N3462" s="4">
        <v>0</v>
      </c>
      <c r="O3462" s="4">
        <v>0</v>
      </c>
      <c r="P3462" s="4">
        <v>89.6</v>
      </c>
      <c r="Q3462" s="15">
        <v>4643.26</v>
      </c>
      <c r="R3462" s="15">
        <v>3845.26</v>
      </c>
      <c r="S3462" s="15">
        <v>2921.73</v>
      </c>
      <c r="T3462" s="15">
        <v>220005.64</v>
      </c>
      <c r="U3462" s="22">
        <f t="shared" si="270"/>
        <v>207928.06</v>
      </c>
      <c r="V3462" s="23">
        <f t="shared" si="271"/>
        <v>5.4896683557748863E-2</v>
      </c>
      <c r="W3462" s="24">
        <f>Parametros!$B$4*H3462+Parametros!$B$5*K3462*100+Parametros!$B$6*P3462+Parametros!$B$7*(1-L3462)*100</f>
        <v>86.4405</v>
      </c>
      <c r="X3462" s="16">
        <f>INDEX('Tasa Referencia'!$B$2:$B$37,MATCH(B3462,'Tasa Referencia'!$A$2:$A$37,0))</f>
        <v>0.11210000000000001</v>
      </c>
      <c r="Y3462" s="16">
        <f>INDEX('Catalogo Proveedores'!$N$2:$N$101,MATCH(A3462,'Catalogo Proveedores'!$A$2:$A$101,0))</f>
        <v>1.8499999999999999E-2</v>
      </c>
      <c r="Z3462" s="14">
        <v>-4.3400000000000001E-3</v>
      </c>
      <c r="AA3462" s="16">
        <f t="shared" si="272"/>
        <v>0.12625999999999998</v>
      </c>
      <c r="AB3462" s="25">
        <f t="shared" si="273"/>
        <v>9.9577861383033373E-3</v>
      </c>
      <c r="AC3462" s="23">
        <f t="shared" si="274"/>
        <v>4.4938897419445525E-2</v>
      </c>
    </row>
    <row r="3463" spans="1:29" x14ac:dyDescent="0.3">
      <c r="A3463" s="4" t="s">
        <v>269</v>
      </c>
      <c r="B3463" s="18">
        <v>45078</v>
      </c>
      <c r="C3463" s="4" t="s">
        <v>279</v>
      </c>
      <c r="D3463" s="4">
        <v>6</v>
      </c>
      <c r="E3463" s="15">
        <v>188473.72</v>
      </c>
      <c r="F3463" s="19">
        <v>1.0777000000000001</v>
      </c>
      <c r="G3463" s="20">
        <v>1.66E-2</v>
      </c>
      <c r="H3463" s="4">
        <v>87.5</v>
      </c>
      <c r="I3463" s="4">
        <v>4</v>
      </c>
      <c r="J3463" s="4">
        <v>1</v>
      </c>
      <c r="K3463" s="21">
        <v>0.72260000000000002</v>
      </c>
      <c r="L3463" s="21">
        <v>4.5600000000000002E-2</v>
      </c>
      <c r="M3463" s="4">
        <v>0</v>
      </c>
      <c r="N3463" s="4">
        <v>0</v>
      </c>
      <c r="O3463" s="4">
        <v>0</v>
      </c>
      <c r="P3463" s="4">
        <v>94.4</v>
      </c>
      <c r="Q3463" s="15">
        <v>0</v>
      </c>
      <c r="R3463" s="15">
        <v>2834.25</v>
      </c>
      <c r="S3463" s="15">
        <v>2956.61</v>
      </c>
      <c r="T3463" s="15">
        <v>189607.11</v>
      </c>
      <c r="U3463" s="22">
        <f t="shared" si="270"/>
        <v>188351.36000000002</v>
      </c>
      <c r="V3463" s="23">
        <f t="shared" si="271"/>
        <v>6.6229056494768101E-3</v>
      </c>
      <c r="W3463" s="24">
        <f>Parametros!$B$4*H3463+Parametros!$B$5*K3463*100+Parametros!$B$6*P3463+Parametros!$B$7*(1-L3463)*100</f>
        <v>85.498999999999995</v>
      </c>
      <c r="X3463" s="16">
        <f>INDEX('Tasa Referencia'!$B$2:$B$37,MATCH(B3463,'Tasa Referencia'!$A$2:$A$37,0))</f>
        <v>0.1119</v>
      </c>
      <c r="Y3463" s="16">
        <f>INDEX('Catalogo Proveedores'!$N$2:$N$101,MATCH(A3463,'Catalogo Proveedores'!$A$2:$A$101,0))</f>
        <v>1.8499999999999999E-2</v>
      </c>
      <c r="Z3463" s="14">
        <v>-2.33E-3</v>
      </c>
      <c r="AA3463" s="16">
        <f t="shared" si="272"/>
        <v>0.12806999999999999</v>
      </c>
      <c r="AB3463" s="25">
        <f t="shared" si="273"/>
        <v>1.0092944278499827E-2</v>
      </c>
      <c r="AC3463" s="23">
        <f t="shared" si="274"/>
        <v>-3.4700386290230168E-3</v>
      </c>
    </row>
    <row r="3464" spans="1:29" x14ac:dyDescent="0.3">
      <c r="A3464" s="4" t="s">
        <v>269</v>
      </c>
      <c r="B3464" s="18">
        <v>45108</v>
      </c>
      <c r="C3464" s="4" t="s">
        <v>279</v>
      </c>
      <c r="D3464" s="4">
        <v>7</v>
      </c>
      <c r="E3464" s="15">
        <v>200441.79</v>
      </c>
      <c r="F3464" s="19">
        <v>1.1133999999999999</v>
      </c>
      <c r="G3464" s="20">
        <v>3.32E-2</v>
      </c>
      <c r="H3464" s="4">
        <v>91.1</v>
      </c>
      <c r="I3464" s="4">
        <v>4</v>
      </c>
      <c r="J3464" s="4">
        <v>1</v>
      </c>
      <c r="K3464" s="21">
        <v>0.74460000000000004</v>
      </c>
      <c r="L3464" s="21">
        <v>2.52E-2</v>
      </c>
      <c r="M3464" s="4">
        <v>0</v>
      </c>
      <c r="N3464" s="4">
        <v>0</v>
      </c>
      <c r="O3464" s="4">
        <v>0</v>
      </c>
      <c r="P3464" s="4">
        <v>91.2</v>
      </c>
      <c r="Q3464" s="15">
        <v>0</v>
      </c>
      <c r="R3464" s="15">
        <v>2633.25</v>
      </c>
      <c r="S3464" s="15">
        <v>1914.2</v>
      </c>
      <c r="T3464" s="15">
        <v>200717.18</v>
      </c>
      <c r="U3464" s="22">
        <f t="shared" si="270"/>
        <v>201160.84</v>
      </c>
      <c r="V3464" s="23">
        <f t="shared" si="271"/>
        <v>-2.2103738205170257E-3</v>
      </c>
      <c r="W3464" s="24">
        <f>Parametros!$B$4*H3464+Parametros!$B$5*K3464*100+Parametros!$B$6*P3464+Parametros!$B$7*(1-L3464)*100</f>
        <v>87.084999999999994</v>
      </c>
      <c r="X3464" s="16">
        <f>INDEX('Tasa Referencia'!$B$2:$B$37,MATCH(B3464,'Tasa Referencia'!$A$2:$A$37,0))</f>
        <v>0.1132</v>
      </c>
      <c r="Y3464" s="16">
        <f>INDEX('Catalogo Proveedores'!$N$2:$N$101,MATCH(A3464,'Catalogo Proveedores'!$A$2:$A$101,0))</f>
        <v>1.8499999999999999E-2</v>
      </c>
      <c r="Z3464" s="14">
        <v>-5.1999999999999995E-4</v>
      </c>
      <c r="AA3464" s="16">
        <f t="shared" si="272"/>
        <v>0.13117999999999999</v>
      </c>
      <c r="AB3464" s="25">
        <f t="shared" si="273"/>
        <v>1.0324713776412642E-2</v>
      </c>
      <c r="AC3464" s="23">
        <f t="shared" si="274"/>
        <v>-1.2535087596929667E-2</v>
      </c>
    </row>
    <row r="3465" spans="1:29" x14ac:dyDescent="0.3">
      <c r="A3465" s="4" t="s">
        <v>269</v>
      </c>
      <c r="B3465" s="18">
        <v>45139</v>
      </c>
      <c r="C3465" s="4" t="s">
        <v>279</v>
      </c>
      <c r="D3465" s="4">
        <v>8</v>
      </c>
      <c r="E3465" s="15">
        <v>208595.78</v>
      </c>
      <c r="F3465" s="19">
        <v>1.1133999999999999</v>
      </c>
      <c r="G3465" s="20">
        <v>0</v>
      </c>
      <c r="H3465" s="4">
        <v>93</v>
      </c>
      <c r="I3465" s="4">
        <v>4</v>
      </c>
      <c r="J3465" s="4">
        <v>1</v>
      </c>
      <c r="K3465" s="21">
        <v>0.76780000000000004</v>
      </c>
      <c r="L3465" s="21">
        <v>3.9699999999999999E-2</v>
      </c>
      <c r="M3465" s="4">
        <v>0</v>
      </c>
      <c r="N3465" s="4">
        <v>0</v>
      </c>
      <c r="O3465" s="4">
        <v>0</v>
      </c>
      <c r="P3465" s="4">
        <v>96.9</v>
      </c>
      <c r="Q3465" s="15">
        <v>0</v>
      </c>
      <c r="R3465" s="15">
        <v>2895.99</v>
      </c>
      <c r="S3465" s="15">
        <v>2903.79</v>
      </c>
      <c r="T3465" s="15">
        <v>214858.96</v>
      </c>
      <c r="U3465" s="22">
        <f t="shared" si="270"/>
        <v>208587.97999999998</v>
      </c>
      <c r="V3465" s="23">
        <f t="shared" si="271"/>
        <v>2.9186495178046151E-2</v>
      </c>
      <c r="W3465" s="24">
        <f>Parametros!$B$4*H3465+Parametros!$B$5*K3465*100+Parametros!$B$6*P3465+Parametros!$B$7*(1-L3465)*100</f>
        <v>89.368499999999997</v>
      </c>
      <c r="X3465" s="16">
        <f>INDEX('Tasa Referencia'!$B$2:$B$37,MATCH(B3465,'Tasa Referencia'!$A$2:$A$37,0))</f>
        <v>0.1124</v>
      </c>
      <c r="Y3465" s="16">
        <f>INDEX('Catalogo Proveedores'!$N$2:$N$101,MATCH(A3465,'Catalogo Proveedores'!$A$2:$A$101,0))</f>
        <v>1.8499999999999999E-2</v>
      </c>
      <c r="Z3465" s="14">
        <v>-3.3999999999999998E-3</v>
      </c>
      <c r="AA3465" s="16">
        <f t="shared" si="272"/>
        <v>0.1275</v>
      </c>
      <c r="AB3465" s="25">
        <f t="shared" si="273"/>
        <v>1.0050402122422808E-2</v>
      </c>
      <c r="AC3465" s="23">
        <f t="shared" si="274"/>
        <v>1.9136093055623343E-2</v>
      </c>
    </row>
    <row r="3466" spans="1:29" x14ac:dyDescent="0.3">
      <c r="A3466" s="4" t="s">
        <v>269</v>
      </c>
      <c r="B3466" s="18">
        <v>45170</v>
      </c>
      <c r="C3466" s="4" t="s">
        <v>279</v>
      </c>
      <c r="D3466" s="4">
        <v>9</v>
      </c>
      <c r="E3466" s="15">
        <v>191915.87</v>
      </c>
      <c r="F3466" s="19">
        <v>1.1133999999999999</v>
      </c>
      <c r="G3466" s="20">
        <v>0</v>
      </c>
      <c r="H3466" s="4">
        <v>93.4</v>
      </c>
      <c r="I3466" s="4">
        <v>4</v>
      </c>
      <c r="J3466" s="4">
        <v>1</v>
      </c>
      <c r="K3466" s="21">
        <v>0.75680000000000003</v>
      </c>
      <c r="L3466" s="21">
        <v>2.6100000000000002E-2</v>
      </c>
      <c r="M3466" s="4">
        <v>0</v>
      </c>
      <c r="N3466" s="4">
        <v>1</v>
      </c>
      <c r="O3466" s="4">
        <v>16.399999999999999</v>
      </c>
      <c r="P3466" s="4">
        <v>89.5</v>
      </c>
      <c r="Q3466" s="15">
        <v>9771.69</v>
      </c>
      <c r="R3466" s="15">
        <v>2182.84</v>
      </c>
      <c r="S3466" s="15">
        <v>1888.98</v>
      </c>
      <c r="T3466" s="15">
        <v>192847.58</v>
      </c>
      <c r="U3466" s="22">
        <f t="shared" si="270"/>
        <v>201981.41999999998</v>
      </c>
      <c r="V3466" s="23">
        <f t="shared" si="271"/>
        <v>-4.7363000354995369E-2</v>
      </c>
      <c r="W3466" s="24">
        <f>Parametros!$B$4*H3466+Parametros!$B$5*K3466*100+Parametros!$B$6*P3466+Parametros!$B$7*(1-L3466)*100</f>
        <v>87.902500000000003</v>
      </c>
      <c r="X3466" s="16">
        <f>INDEX('Tasa Referencia'!$B$2:$B$37,MATCH(B3466,'Tasa Referencia'!$A$2:$A$37,0))</f>
        <v>0.1134</v>
      </c>
      <c r="Y3466" s="16">
        <f>INDEX('Catalogo Proveedores'!$N$2:$N$101,MATCH(A3466,'Catalogo Proveedores'!$A$2:$A$101,0))</f>
        <v>1.8499999999999999E-2</v>
      </c>
      <c r="Z3466" s="14">
        <v>-4.2399999999999998E-3</v>
      </c>
      <c r="AA3466" s="16">
        <f t="shared" si="272"/>
        <v>0.12766</v>
      </c>
      <c r="AB3466" s="25">
        <f t="shared" si="273"/>
        <v>1.006234577018339E-2</v>
      </c>
      <c r="AC3466" s="23">
        <f t="shared" si="274"/>
        <v>-5.7425346125178758E-2</v>
      </c>
    </row>
    <row r="3467" spans="1:29" x14ac:dyDescent="0.3">
      <c r="A3467" s="4" t="s">
        <v>269</v>
      </c>
      <c r="B3467" s="18">
        <v>45200</v>
      </c>
      <c r="C3467" s="4" t="s">
        <v>279</v>
      </c>
      <c r="D3467" s="4">
        <v>10</v>
      </c>
      <c r="E3467" s="15">
        <v>188937.09</v>
      </c>
      <c r="F3467" s="19">
        <v>1.1133999999999999</v>
      </c>
      <c r="G3467" s="20">
        <v>0</v>
      </c>
      <c r="H3467" s="4">
        <v>91.6</v>
      </c>
      <c r="I3467" s="4">
        <v>4</v>
      </c>
      <c r="J3467" s="4">
        <v>1</v>
      </c>
      <c r="K3467" s="21">
        <v>0.68769999999999998</v>
      </c>
      <c r="L3467" s="21">
        <v>3.7900000000000003E-2</v>
      </c>
      <c r="M3467" s="4">
        <v>1</v>
      </c>
      <c r="N3467" s="4">
        <v>1</v>
      </c>
      <c r="O3467" s="4">
        <v>3.2</v>
      </c>
      <c r="P3467" s="4">
        <v>91.8</v>
      </c>
      <c r="Q3467" s="15">
        <v>1727.07</v>
      </c>
      <c r="R3467" s="15">
        <v>4129.88</v>
      </c>
      <c r="S3467" s="15">
        <v>2526.66</v>
      </c>
      <c r="T3467" s="15">
        <v>187736.06</v>
      </c>
      <c r="U3467" s="22">
        <f t="shared" si="270"/>
        <v>192267.38</v>
      </c>
      <c r="V3467" s="23">
        <f t="shared" si="271"/>
        <v>-2.413665227660582E-2</v>
      </c>
      <c r="W3467" s="24">
        <f>Parametros!$B$4*H3467+Parametros!$B$5*K3467*100+Parametros!$B$6*P3467+Parametros!$B$7*(1-L3467)*100</f>
        <v>85.482499999999987</v>
      </c>
      <c r="X3467" s="16">
        <f>INDEX('Tasa Referencia'!$B$2:$B$37,MATCH(B3467,'Tasa Referencia'!$A$2:$A$37,0))</f>
        <v>0.1103</v>
      </c>
      <c r="Y3467" s="16">
        <f>INDEX('Catalogo Proveedores'!$N$2:$N$101,MATCH(A3467,'Catalogo Proveedores'!$A$2:$A$101,0))</f>
        <v>1.8499999999999999E-2</v>
      </c>
      <c r="Z3467" s="14">
        <v>6.3000000000000003E-4</v>
      </c>
      <c r="AA3467" s="16">
        <f t="shared" si="272"/>
        <v>0.12942999999999999</v>
      </c>
      <c r="AB3467" s="25">
        <f t="shared" si="273"/>
        <v>1.0194368829105738E-2</v>
      </c>
      <c r="AC3467" s="23">
        <f t="shared" si="274"/>
        <v>-3.4331021105711554E-2</v>
      </c>
    </row>
    <row r="3468" spans="1:29" x14ac:dyDescent="0.3">
      <c r="A3468" s="4" t="s">
        <v>269</v>
      </c>
      <c r="B3468" s="18">
        <v>45231</v>
      </c>
      <c r="C3468" s="4" t="s">
        <v>279</v>
      </c>
      <c r="D3468" s="4">
        <v>11</v>
      </c>
      <c r="E3468" s="15">
        <v>192901.84</v>
      </c>
      <c r="F3468" s="19">
        <v>1.1133999999999999</v>
      </c>
      <c r="G3468" s="20">
        <v>0</v>
      </c>
      <c r="H3468" s="4">
        <v>87.5</v>
      </c>
      <c r="I3468" s="4">
        <v>5</v>
      </c>
      <c r="J3468" s="4">
        <v>1</v>
      </c>
      <c r="K3468" s="21">
        <v>0.8306</v>
      </c>
      <c r="L3468" s="21">
        <v>3.2099999999999997E-2</v>
      </c>
      <c r="M3468" s="4">
        <v>1</v>
      </c>
      <c r="N3468" s="4">
        <v>0</v>
      </c>
      <c r="O3468" s="4">
        <v>0</v>
      </c>
      <c r="P3468" s="4">
        <v>93</v>
      </c>
      <c r="Q3468" s="15">
        <v>3196.64</v>
      </c>
      <c r="R3468" s="15">
        <v>2514.48</v>
      </c>
      <c r="S3468" s="15">
        <v>2241.2800000000002</v>
      </c>
      <c r="T3468" s="15">
        <v>202952.79</v>
      </c>
      <c r="U3468" s="22">
        <f t="shared" si="270"/>
        <v>196371.68000000002</v>
      </c>
      <c r="V3468" s="23">
        <f t="shared" si="271"/>
        <v>3.2426802312005593E-2</v>
      </c>
      <c r="W3468" s="24">
        <f>Parametros!$B$4*H3468+Parametros!$B$5*K3468*100+Parametros!$B$6*P3468+Parametros!$B$7*(1-L3468)*100</f>
        <v>88.661500000000004</v>
      </c>
      <c r="X3468" s="16">
        <f>INDEX('Tasa Referencia'!$B$2:$B$37,MATCH(B3468,'Tasa Referencia'!$A$2:$A$37,0))</f>
        <v>0.1144</v>
      </c>
      <c r="Y3468" s="16">
        <f>INDEX('Catalogo Proveedores'!$N$2:$N$101,MATCH(A3468,'Catalogo Proveedores'!$A$2:$A$101,0))</f>
        <v>1.8499999999999999E-2</v>
      </c>
      <c r="Z3468" s="14">
        <v>-3.4199999999999999E-3</v>
      </c>
      <c r="AA3468" s="16">
        <f t="shared" si="272"/>
        <v>0.12947999999999998</v>
      </c>
      <c r="AB3468" s="25">
        <f t="shared" si="273"/>
        <v>1.0198095538862306E-2</v>
      </c>
      <c r="AC3468" s="23">
        <f t="shared" si="274"/>
        <v>2.2228706773143286E-2</v>
      </c>
    </row>
    <row r="3469" spans="1:29" x14ac:dyDescent="0.3">
      <c r="A3469" s="4" t="s">
        <v>269</v>
      </c>
      <c r="B3469" s="18">
        <v>45261</v>
      </c>
      <c r="C3469" s="4" t="s">
        <v>279</v>
      </c>
      <c r="D3469" s="4">
        <v>12</v>
      </c>
      <c r="E3469" s="15">
        <v>167042.60999999999</v>
      </c>
      <c r="F3469" s="19">
        <v>1.1133999999999999</v>
      </c>
      <c r="G3469" s="20">
        <v>0</v>
      </c>
      <c r="H3469" s="4">
        <v>83.3</v>
      </c>
      <c r="I3469" s="4">
        <v>4</v>
      </c>
      <c r="J3469" s="4">
        <v>1</v>
      </c>
      <c r="K3469" s="21">
        <v>0.82340000000000002</v>
      </c>
      <c r="L3469" s="21">
        <v>7.7100000000000002E-2</v>
      </c>
      <c r="M3469" s="4">
        <v>2</v>
      </c>
      <c r="N3469" s="4">
        <v>0</v>
      </c>
      <c r="O3469" s="4">
        <v>0</v>
      </c>
      <c r="P3469" s="4">
        <v>91.4</v>
      </c>
      <c r="Q3469" s="15">
        <v>933.85</v>
      </c>
      <c r="R3469" s="15">
        <v>8113.7</v>
      </c>
      <c r="S3469" s="15">
        <v>4196.96</v>
      </c>
      <c r="T3469" s="15">
        <v>180360.16</v>
      </c>
      <c r="U3469" s="22">
        <f t="shared" si="270"/>
        <v>171893.2</v>
      </c>
      <c r="V3469" s="23">
        <f t="shared" si="271"/>
        <v>4.6944735467078717E-2</v>
      </c>
      <c r="W3469" s="24">
        <f>Parametros!$B$4*H3469+Parametros!$B$5*K3469*100+Parametros!$B$6*P3469+Parametros!$B$7*(1-L3469)*100</f>
        <v>85.980500000000006</v>
      </c>
      <c r="X3469" s="16">
        <f>INDEX('Tasa Referencia'!$B$2:$B$37,MATCH(B3469,'Tasa Referencia'!$A$2:$A$37,0))</f>
        <v>0.1124</v>
      </c>
      <c r="Y3469" s="16">
        <f>INDEX('Catalogo Proveedores'!$N$2:$N$101,MATCH(A3469,'Catalogo Proveedores'!$A$2:$A$101,0))</f>
        <v>1.8499999999999999E-2</v>
      </c>
      <c r="Z3469" s="14">
        <v>-3.2499999999999999E-3</v>
      </c>
      <c r="AA3469" s="16">
        <f t="shared" si="272"/>
        <v>0.12764999999999999</v>
      </c>
      <c r="AB3469" s="25">
        <f t="shared" si="273"/>
        <v>1.0061599337710225E-2</v>
      </c>
      <c r="AC3469" s="23">
        <f t="shared" si="274"/>
        <v>3.6883136129368492E-2</v>
      </c>
    </row>
    <row r="3470" spans="1:29" x14ac:dyDescent="0.3">
      <c r="A3470" s="4" t="s">
        <v>269</v>
      </c>
      <c r="B3470" s="18">
        <v>45292</v>
      </c>
      <c r="C3470" s="4" t="s">
        <v>281</v>
      </c>
      <c r="D3470" s="4">
        <v>1</v>
      </c>
      <c r="E3470" s="15">
        <v>170792.77</v>
      </c>
      <c r="F3470" s="19">
        <v>1.1133999999999999</v>
      </c>
      <c r="G3470" s="20">
        <v>0</v>
      </c>
      <c r="H3470" s="4">
        <v>81</v>
      </c>
      <c r="I3470" s="4">
        <v>4</v>
      </c>
      <c r="J3470" s="4">
        <v>1</v>
      </c>
      <c r="K3470" s="21">
        <v>0.83689999999999998</v>
      </c>
      <c r="L3470" s="21">
        <v>0.10100000000000001</v>
      </c>
      <c r="M3470" s="4">
        <v>0</v>
      </c>
      <c r="N3470" s="4">
        <v>0</v>
      </c>
      <c r="O3470" s="4">
        <v>0</v>
      </c>
      <c r="P3470" s="4">
        <v>93.7</v>
      </c>
      <c r="Q3470" s="15">
        <v>0</v>
      </c>
      <c r="R3470" s="15">
        <v>11447.12</v>
      </c>
      <c r="S3470" s="15">
        <v>5516.11</v>
      </c>
      <c r="T3470" s="15">
        <v>179366.52</v>
      </c>
      <c r="U3470" s="22">
        <f t="shared" si="270"/>
        <v>176723.78</v>
      </c>
      <c r="V3470" s="23">
        <f t="shared" si="271"/>
        <v>1.4733741837662852E-2</v>
      </c>
      <c r="W3470" s="24">
        <f>Parametros!$B$4*H3470+Parametros!$B$5*K3470*100+Parametros!$B$6*P3470+Parametros!$B$7*(1-L3470)*100</f>
        <v>85.682000000000002</v>
      </c>
      <c r="X3470" s="16">
        <f>INDEX('Tasa Referencia'!$B$2:$B$37,MATCH(B3470,'Tasa Referencia'!$A$2:$A$37,0))</f>
        <v>0.1133</v>
      </c>
      <c r="Y3470" s="16">
        <f>INDEX('Catalogo Proveedores'!$N$2:$N$101,MATCH(A3470,'Catalogo Proveedores'!$A$2:$A$101,0))</f>
        <v>1.8499999999999999E-2</v>
      </c>
      <c r="Z3470" s="14">
        <v>-2.5500000000000002E-3</v>
      </c>
      <c r="AA3470" s="16">
        <f t="shared" si="272"/>
        <v>0.12925</v>
      </c>
      <c r="AB3470" s="25">
        <f t="shared" si="273"/>
        <v>1.0180951421651985E-2</v>
      </c>
      <c r="AC3470" s="23">
        <f t="shared" si="274"/>
        <v>4.5527904160108674E-3</v>
      </c>
    </row>
    <row r="3471" spans="1:29" x14ac:dyDescent="0.3">
      <c r="A3471" s="4" t="s">
        <v>269</v>
      </c>
      <c r="B3471" s="18">
        <v>45323</v>
      </c>
      <c r="C3471" s="4" t="s">
        <v>281</v>
      </c>
      <c r="D3471" s="4">
        <v>2</v>
      </c>
      <c r="E3471" s="15">
        <v>182379.36</v>
      </c>
      <c r="F3471" s="19">
        <v>1.1133999999999999</v>
      </c>
      <c r="G3471" s="20">
        <v>0</v>
      </c>
      <c r="H3471" s="4">
        <v>81.099999999999994</v>
      </c>
      <c r="I3471" s="4">
        <v>4</v>
      </c>
      <c r="J3471" s="4">
        <v>1</v>
      </c>
      <c r="K3471" s="21">
        <v>0.78290000000000004</v>
      </c>
      <c r="L3471" s="21">
        <v>5.0200000000000002E-2</v>
      </c>
      <c r="M3471" s="4">
        <v>1</v>
      </c>
      <c r="N3471" s="4">
        <v>0</v>
      </c>
      <c r="O3471" s="4">
        <v>0</v>
      </c>
      <c r="P3471" s="4">
        <v>95.4</v>
      </c>
      <c r="Q3471" s="15">
        <v>2802.46</v>
      </c>
      <c r="R3471" s="15">
        <v>3431.31</v>
      </c>
      <c r="S3471" s="15">
        <v>3113.55</v>
      </c>
      <c r="T3471" s="15">
        <v>197546.47</v>
      </c>
      <c r="U3471" s="22">
        <f t="shared" si="270"/>
        <v>185499.58</v>
      </c>
      <c r="V3471" s="23">
        <f t="shared" si="271"/>
        <v>6.0982562735745233E-2</v>
      </c>
      <c r="W3471" s="24">
        <f>Parametros!$B$4*H3471+Parametros!$B$5*K3471*100+Parametros!$B$6*P3471+Parametros!$B$7*(1-L3471)*100</f>
        <v>85.198999999999998</v>
      </c>
      <c r="X3471" s="16">
        <f>INDEX('Tasa Referencia'!$B$2:$B$37,MATCH(B3471,'Tasa Referencia'!$A$2:$A$37,0))</f>
        <v>0.1123</v>
      </c>
      <c r="Y3471" s="16">
        <f>INDEX('Catalogo Proveedores'!$N$2:$N$101,MATCH(A3471,'Catalogo Proveedores'!$A$2:$A$101,0))</f>
        <v>1.8499999999999999E-2</v>
      </c>
      <c r="Z3471" s="14">
        <v>5.6999999999999998E-4</v>
      </c>
      <c r="AA3471" s="16">
        <f t="shared" si="272"/>
        <v>0.13136999999999999</v>
      </c>
      <c r="AB3471" s="25">
        <f t="shared" si="273"/>
        <v>1.0338854387627494E-2</v>
      </c>
      <c r="AC3471" s="23">
        <f t="shared" si="274"/>
        <v>5.0643708348117739E-2</v>
      </c>
    </row>
    <row r="3472" spans="1:29" x14ac:dyDescent="0.3">
      <c r="A3472" s="4" t="s">
        <v>269</v>
      </c>
      <c r="B3472" s="18">
        <v>45352</v>
      </c>
      <c r="C3472" s="4" t="s">
        <v>281</v>
      </c>
      <c r="D3472" s="4">
        <v>3</v>
      </c>
      <c r="E3472" s="15">
        <v>183673.01</v>
      </c>
      <c r="F3472" s="19">
        <v>1.1609</v>
      </c>
      <c r="G3472" s="20">
        <v>4.2700000000000002E-2</v>
      </c>
      <c r="H3472" s="4">
        <v>79.400000000000006</v>
      </c>
      <c r="I3472" s="4">
        <v>4</v>
      </c>
      <c r="J3472" s="4">
        <v>1</v>
      </c>
      <c r="K3472" s="21">
        <v>0.72929999999999995</v>
      </c>
      <c r="L3472" s="21">
        <v>7.3599999999999999E-2</v>
      </c>
      <c r="M3472" s="4">
        <v>2</v>
      </c>
      <c r="N3472" s="4">
        <v>1</v>
      </c>
      <c r="O3472" s="4">
        <v>6.7</v>
      </c>
      <c r="P3472" s="4">
        <v>96.3</v>
      </c>
      <c r="Q3472" s="15">
        <v>6267.31</v>
      </c>
      <c r="R3472" s="15">
        <v>9174.7199999999993</v>
      </c>
      <c r="S3472" s="15">
        <v>4422.51</v>
      </c>
      <c r="T3472" s="15">
        <v>189144.26</v>
      </c>
      <c r="U3472" s="22">
        <f t="shared" si="270"/>
        <v>194692.53</v>
      </c>
      <c r="V3472" s="23">
        <f t="shared" si="271"/>
        <v>-2.9333536211989669E-2</v>
      </c>
      <c r="W3472" s="24">
        <f>Parametros!$B$4*H3472+Parametros!$B$5*K3472*100+Parametros!$B$6*P3472+Parametros!$B$7*(1-L3472)*100</f>
        <v>82.825000000000003</v>
      </c>
      <c r="X3472" s="16">
        <f>INDEX('Tasa Referencia'!$B$2:$B$37,MATCH(B3472,'Tasa Referencia'!$A$2:$A$37,0))</f>
        <v>0.1101</v>
      </c>
      <c r="Y3472" s="16">
        <f>INDEX('Catalogo Proveedores'!$N$2:$N$101,MATCH(A3472,'Catalogo Proveedores'!$A$2:$A$101,0))</f>
        <v>1.8499999999999999E-2</v>
      </c>
      <c r="Z3472" s="14">
        <v>-1.2899999999999999E-3</v>
      </c>
      <c r="AA3472" s="16">
        <f t="shared" si="272"/>
        <v>0.12730999999999998</v>
      </c>
      <c r="AB3472" s="25">
        <f t="shared" si="273"/>
        <v>1.0036217022623584E-2</v>
      </c>
      <c r="AC3472" s="23">
        <f t="shared" si="274"/>
        <v>-3.9369753234613253E-2</v>
      </c>
    </row>
    <row r="3473" spans="1:29" x14ac:dyDescent="0.3">
      <c r="A3473" s="4" t="s">
        <v>269</v>
      </c>
      <c r="B3473" s="18">
        <v>45383</v>
      </c>
      <c r="C3473" s="4" t="s">
        <v>281</v>
      </c>
      <c r="D3473" s="4">
        <v>4</v>
      </c>
      <c r="E3473" s="15">
        <v>203312.21</v>
      </c>
      <c r="F3473" s="19">
        <v>1.1609</v>
      </c>
      <c r="G3473" s="20">
        <v>0</v>
      </c>
      <c r="H3473" s="4">
        <v>73.8</v>
      </c>
      <c r="I3473" s="4">
        <v>4</v>
      </c>
      <c r="J3473" s="4">
        <v>1</v>
      </c>
      <c r="K3473" s="21">
        <v>0.73709999999999998</v>
      </c>
      <c r="L3473" s="21">
        <v>0.10680000000000001</v>
      </c>
      <c r="M3473" s="4">
        <v>1</v>
      </c>
      <c r="N3473" s="4">
        <v>1</v>
      </c>
      <c r="O3473" s="4">
        <v>51.8</v>
      </c>
      <c r="P3473" s="4">
        <v>88.9</v>
      </c>
      <c r="Q3473" s="15">
        <v>26369.98</v>
      </c>
      <c r="R3473" s="15">
        <v>11964.48</v>
      </c>
      <c r="S3473" s="15">
        <v>6922.27</v>
      </c>
      <c r="T3473" s="15">
        <v>202701.8</v>
      </c>
      <c r="U3473" s="22">
        <f t="shared" si="270"/>
        <v>234724.40000000002</v>
      </c>
      <c r="V3473" s="23">
        <f t="shared" si="271"/>
        <v>-0.15797886353253912</v>
      </c>
      <c r="W3473" s="24">
        <f>Parametros!$B$4*H3473+Parametros!$B$5*K3473*100+Parametros!$B$6*P3473+Parametros!$B$7*(1-L3473)*100</f>
        <v>79.120999999999995</v>
      </c>
      <c r="X3473" s="16">
        <f>INDEX('Tasa Referencia'!$B$2:$B$37,MATCH(B3473,'Tasa Referencia'!$A$2:$A$37,0))</f>
        <v>0.10920000000000001</v>
      </c>
      <c r="Y3473" s="16">
        <f>INDEX('Catalogo Proveedores'!$N$2:$N$101,MATCH(A3473,'Catalogo Proveedores'!$A$2:$A$101,0))</f>
        <v>1.8499999999999999E-2</v>
      </c>
      <c r="Z3473" s="14">
        <v>-2.3700000000000001E-3</v>
      </c>
      <c r="AA3473" s="16">
        <f t="shared" si="272"/>
        <v>0.12533</v>
      </c>
      <c r="AB3473" s="25">
        <f t="shared" si="273"/>
        <v>9.8882627891889729E-3</v>
      </c>
      <c r="AC3473" s="23">
        <f t="shared" si="274"/>
        <v>-0.16786712632172809</v>
      </c>
    </row>
    <row r="3474" spans="1:29" x14ac:dyDescent="0.3">
      <c r="A3474" s="4" t="s">
        <v>269</v>
      </c>
      <c r="B3474" s="18">
        <v>45413</v>
      </c>
      <c r="C3474" s="4" t="s">
        <v>281</v>
      </c>
      <c r="D3474" s="4">
        <v>5</v>
      </c>
      <c r="E3474" s="15">
        <v>192137.62</v>
      </c>
      <c r="F3474" s="19">
        <v>1.1609</v>
      </c>
      <c r="G3474" s="20">
        <v>0</v>
      </c>
      <c r="H3474" s="4">
        <v>72.599999999999994</v>
      </c>
      <c r="I3474" s="4">
        <v>5</v>
      </c>
      <c r="J3474" s="4">
        <v>1</v>
      </c>
      <c r="K3474" s="21">
        <v>0.70920000000000005</v>
      </c>
      <c r="L3474" s="21">
        <v>5.5800000000000002E-2</v>
      </c>
      <c r="M3474" s="4">
        <v>5</v>
      </c>
      <c r="N3474" s="4">
        <v>1</v>
      </c>
      <c r="O3474" s="4">
        <v>42.3</v>
      </c>
      <c r="P3474" s="4">
        <v>96.8</v>
      </c>
      <c r="Q3474" s="15">
        <v>32652.79</v>
      </c>
      <c r="R3474" s="15">
        <v>4701.2</v>
      </c>
      <c r="S3474" s="15">
        <v>3602.7</v>
      </c>
      <c r="T3474" s="15">
        <v>187423.22</v>
      </c>
      <c r="U3474" s="22">
        <f t="shared" si="270"/>
        <v>225888.91</v>
      </c>
      <c r="V3474" s="23">
        <f t="shared" si="271"/>
        <v>-0.2052343887806431</v>
      </c>
      <c r="W3474" s="24">
        <f>Parametros!$B$4*H3474+Parametros!$B$5*K3474*100+Parametros!$B$6*P3474+Parametros!$B$7*(1-L3474)*100</f>
        <v>80.208999999999989</v>
      </c>
      <c r="X3474" s="16">
        <f>INDEX('Tasa Referencia'!$B$2:$B$37,MATCH(B3474,'Tasa Referencia'!$A$2:$A$37,0))</f>
        <v>0.1077</v>
      </c>
      <c r="Y3474" s="16">
        <f>INDEX('Catalogo Proveedores'!$N$2:$N$101,MATCH(A3474,'Catalogo Proveedores'!$A$2:$A$101,0))</f>
        <v>1.8499999999999999E-2</v>
      </c>
      <c r="Z3474" s="14">
        <v>3.47E-3</v>
      </c>
      <c r="AA3474" s="16">
        <f t="shared" si="272"/>
        <v>0.12967000000000001</v>
      </c>
      <c r="AB3474" s="25">
        <f t="shared" si="273"/>
        <v>1.0212255656886882E-2</v>
      </c>
      <c r="AC3474" s="23">
        <f t="shared" si="274"/>
        <v>-0.21544664443752998</v>
      </c>
    </row>
    <row r="3475" spans="1:29" x14ac:dyDescent="0.3">
      <c r="A3475" s="4" t="s">
        <v>269</v>
      </c>
      <c r="B3475" s="18">
        <v>45444</v>
      </c>
      <c r="C3475" s="4" t="s">
        <v>281</v>
      </c>
      <c r="D3475" s="4">
        <v>6</v>
      </c>
      <c r="E3475" s="15">
        <v>220802.7</v>
      </c>
      <c r="F3475" s="19">
        <v>1.1609</v>
      </c>
      <c r="G3475" s="20">
        <v>0</v>
      </c>
      <c r="H3475" s="4">
        <v>73.3</v>
      </c>
      <c r="I3475" s="4">
        <v>4</v>
      </c>
      <c r="J3475" s="4">
        <v>1</v>
      </c>
      <c r="K3475" s="21">
        <v>0.74739999999999995</v>
      </c>
      <c r="L3475" s="21">
        <v>0.1482</v>
      </c>
      <c r="M3475" s="4">
        <v>1</v>
      </c>
      <c r="N3475" s="4">
        <v>0</v>
      </c>
      <c r="O3475" s="4">
        <v>0</v>
      </c>
      <c r="P3475" s="4">
        <v>96.1</v>
      </c>
      <c r="Q3475" s="15">
        <v>606.29999999999995</v>
      </c>
      <c r="R3475" s="15">
        <v>15984.71</v>
      </c>
      <c r="S3475" s="15">
        <v>10260.530000000001</v>
      </c>
      <c r="T3475" s="15">
        <v>224924.1</v>
      </c>
      <c r="U3475" s="22">
        <f t="shared" si="270"/>
        <v>227133.18</v>
      </c>
      <c r="V3475" s="23">
        <f t="shared" si="271"/>
        <v>-9.8214464345972134E-3</v>
      </c>
      <c r="W3475" s="24">
        <f>Parametros!$B$4*H3475+Parametros!$B$5*K3475*100+Parametros!$B$6*P3475+Parametros!$B$7*(1-L3475)*100</f>
        <v>80.073999999999998</v>
      </c>
      <c r="X3475" s="16">
        <f>INDEX('Tasa Referencia'!$B$2:$B$37,MATCH(B3475,'Tasa Referencia'!$A$2:$A$37,0))</f>
        <v>0.1045</v>
      </c>
      <c r="Y3475" s="16">
        <f>INDEX('Catalogo Proveedores'!$N$2:$N$101,MATCH(A3475,'Catalogo Proveedores'!$A$2:$A$101,0))</f>
        <v>1.8499999999999999E-2</v>
      </c>
      <c r="Z3475" s="14">
        <v>1.8400000000000001E-3</v>
      </c>
      <c r="AA3475" s="16">
        <f t="shared" si="272"/>
        <v>0.12483999999999999</v>
      </c>
      <c r="AB3475" s="25">
        <f t="shared" si="273"/>
        <v>9.8516110194080131E-3</v>
      </c>
      <c r="AC3475" s="23">
        <f t="shared" si="274"/>
        <v>-1.9673057454005227E-2</v>
      </c>
    </row>
    <row r="3476" spans="1:29" x14ac:dyDescent="0.3">
      <c r="A3476" s="4" t="s">
        <v>269</v>
      </c>
      <c r="B3476" s="18">
        <v>45474</v>
      </c>
      <c r="C3476" s="4" t="s">
        <v>281</v>
      </c>
      <c r="D3476" s="4">
        <v>7</v>
      </c>
      <c r="E3476" s="15">
        <v>200559.38</v>
      </c>
      <c r="F3476" s="19">
        <v>1.1609</v>
      </c>
      <c r="G3476" s="20">
        <v>0</v>
      </c>
      <c r="H3476" s="4">
        <v>74.400000000000006</v>
      </c>
      <c r="I3476" s="4">
        <v>4</v>
      </c>
      <c r="J3476" s="4">
        <v>1</v>
      </c>
      <c r="K3476" s="21">
        <v>0.77380000000000004</v>
      </c>
      <c r="L3476" s="21">
        <v>8.5699999999999998E-2</v>
      </c>
      <c r="M3476" s="4">
        <v>1</v>
      </c>
      <c r="N3476" s="4">
        <v>0</v>
      </c>
      <c r="O3476" s="4">
        <v>0</v>
      </c>
      <c r="P3476" s="4">
        <v>91.4</v>
      </c>
      <c r="Q3476" s="15">
        <v>664.7</v>
      </c>
      <c r="R3476" s="15">
        <v>8113.01</v>
      </c>
      <c r="S3476" s="15">
        <v>5559.59</v>
      </c>
      <c r="T3476" s="15">
        <v>207082.9</v>
      </c>
      <c r="U3476" s="22">
        <f t="shared" si="270"/>
        <v>203777.50000000003</v>
      </c>
      <c r="V3476" s="23">
        <f t="shared" si="271"/>
        <v>1.5961723541634606E-2</v>
      </c>
      <c r="W3476" s="24">
        <f>Parametros!$B$4*H3476+Parametros!$B$5*K3476*100+Parametros!$B$6*P3476+Parametros!$B$7*(1-L3476)*100</f>
        <v>81.248500000000007</v>
      </c>
      <c r="X3476" s="16">
        <f>INDEX('Tasa Referencia'!$B$2:$B$37,MATCH(B3476,'Tasa Referencia'!$A$2:$A$37,0))</f>
        <v>0.1027</v>
      </c>
      <c r="Y3476" s="16">
        <f>INDEX('Catalogo Proveedores'!$N$2:$N$101,MATCH(A3476,'Catalogo Proveedores'!$A$2:$A$101,0))</f>
        <v>1.8499999999999999E-2</v>
      </c>
      <c r="Z3476" s="14">
        <v>3.5500000000000002E-3</v>
      </c>
      <c r="AA3476" s="16">
        <f t="shared" si="272"/>
        <v>0.12475</v>
      </c>
      <c r="AB3476" s="25">
        <f t="shared" si="273"/>
        <v>9.8448774707737829E-3</v>
      </c>
      <c r="AC3476" s="23">
        <f t="shared" si="274"/>
        <v>6.1168460708608229E-3</v>
      </c>
    </row>
    <row r="3477" spans="1:29" x14ac:dyDescent="0.3">
      <c r="A3477" s="4" t="s">
        <v>269</v>
      </c>
      <c r="B3477" s="18">
        <v>45505</v>
      </c>
      <c r="C3477" s="4" t="s">
        <v>281</v>
      </c>
      <c r="D3477" s="4">
        <v>8</v>
      </c>
      <c r="E3477" s="15">
        <v>208363.98</v>
      </c>
      <c r="F3477" s="19">
        <v>1.1609</v>
      </c>
      <c r="G3477" s="20">
        <v>0</v>
      </c>
      <c r="H3477" s="4">
        <v>78</v>
      </c>
      <c r="I3477" s="4">
        <v>4</v>
      </c>
      <c r="J3477" s="4">
        <v>1</v>
      </c>
      <c r="K3477" s="21">
        <v>0.81120000000000003</v>
      </c>
      <c r="L3477" s="21">
        <v>0.1071</v>
      </c>
      <c r="M3477" s="4">
        <v>1</v>
      </c>
      <c r="N3477" s="4">
        <v>0</v>
      </c>
      <c r="O3477" s="4">
        <v>0</v>
      </c>
      <c r="P3477" s="4">
        <v>92.7</v>
      </c>
      <c r="Q3477" s="15">
        <v>564.86</v>
      </c>
      <c r="R3477" s="15">
        <v>8766.93</v>
      </c>
      <c r="S3477" s="15">
        <v>7111.3</v>
      </c>
      <c r="T3477" s="15">
        <v>215723.69</v>
      </c>
      <c r="U3477" s="22">
        <f t="shared" si="270"/>
        <v>210584.47</v>
      </c>
      <c r="V3477" s="23">
        <f t="shared" si="271"/>
        <v>2.3823160080378752E-2</v>
      </c>
      <c r="W3477" s="24">
        <f>Parametros!$B$4*H3477+Parametros!$B$5*K3477*100+Parametros!$B$6*P3477+Parametros!$B$7*(1-L3477)*100</f>
        <v>83.569500000000005</v>
      </c>
      <c r="X3477" s="16">
        <f>INDEX('Tasa Referencia'!$B$2:$B$37,MATCH(B3477,'Tasa Referencia'!$A$2:$A$37,0))</f>
        <v>0.1017</v>
      </c>
      <c r="Y3477" s="16">
        <f>INDEX('Catalogo Proveedores'!$N$2:$N$101,MATCH(A3477,'Catalogo Proveedores'!$A$2:$A$101,0))</f>
        <v>1.8499999999999999E-2</v>
      </c>
      <c r="Z3477" s="14">
        <v>2.5999999999999998E-4</v>
      </c>
      <c r="AA3477" s="16">
        <f t="shared" si="272"/>
        <v>0.12046</v>
      </c>
      <c r="AB3477" s="25">
        <f t="shared" si="273"/>
        <v>9.5233373879879402E-3</v>
      </c>
      <c r="AC3477" s="23">
        <f t="shared" si="274"/>
        <v>1.4299822692390812E-2</v>
      </c>
    </row>
    <row r="3478" spans="1:29" x14ac:dyDescent="0.3">
      <c r="A3478" s="4" t="s">
        <v>269</v>
      </c>
      <c r="B3478" s="18">
        <v>45536</v>
      </c>
      <c r="C3478" s="4" t="s">
        <v>281</v>
      </c>
      <c r="D3478" s="4">
        <v>9</v>
      </c>
      <c r="E3478" s="15">
        <v>191187.78</v>
      </c>
      <c r="F3478" s="19">
        <v>1.1609</v>
      </c>
      <c r="G3478" s="20">
        <v>0</v>
      </c>
      <c r="H3478" s="4">
        <v>77.400000000000006</v>
      </c>
      <c r="I3478" s="4">
        <v>4</v>
      </c>
      <c r="J3478" s="4">
        <v>1</v>
      </c>
      <c r="K3478" s="21">
        <v>0.76519999999999999</v>
      </c>
      <c r="L3478" s="21">
        <v>0.1278</v>
      </c>
      <c r="M3478" s="4">
        <v>1</v>
      </c>
      <c r="N3478" s="4">
        <v>1</v>
      </c>
      <c r="O3478" s="4">
        <v>58.4</v>
      </c>
      <c r="P3478" s="4">
        <v>91.4</v>
      </c>
      <c r="Q3478" s="15">
        <v>42911.39</v>
      </c>
      <c r="R3478" s="15">
        <v>8867.7800000000007</v>
      </c>
      <c r="S3478" s="15">
        <v>7715.06</v>
      </c>
      <c r="T3478" s="15">
        <v>198000.31</v>
      </c>
      <c r="U3478" s="22">
        <f t="shared" si="270"/>
        <v>235251.88999999998</v>
      </c>
      <c r="V3478" s="23">
        <f t="shared" si="271"/>
        <v>-0.18813899836823481</v>
      </c>
      <c r="W3478" s="24">
        <f>Parametros!$B$4*H3478+Parametros!$B$5*K3478*100+Parametros!$B$6*P3478+Parametros!$B$7*(1-L3478)*100</f>
        <v>81.408999999999992</v>
      </c>
      <c r="X3478" s="16">
        <f>INDEX('Tasa Referencia'!$B$2:$B$37,MATCH(B3478,'Tasa Referencia'!$A$2:$A$37,0))</f>
        <v>9.7900000000000001E-2</v>
      </c>
      <c r="Y3478" s="16">
        <f>INDEX('Catalogo Proveedores'!$N$2:$N$101,MATCH(A3478,'Catalogo Proveedores'!$A$2:$A$101,0))</f>
        <v>1.8499999999999999E-2</v>
      </c>
      <c r="Z3478" s="14">
        <v>5.6999999999999998E-4</v>
      </c>
      <c r="AA3478" s="16">
        <f t="shared" si="272"/>
        <v>0.11697</v>
      </c>
      <c r="AB3478" s="25">
        <f t="shared" si="273"/>
        <v>9.2609246067774098E-3</v>
      </c>
      <c r="AC3478" s="23">
        <f t="shared" si="274"/>
        <v>-0.19739992297501222</v>
      </c>
    </row>
    <row r="3479" spans="1:29" x14ac:dyDescent="0.3">
      <c r="A3479" s="4" t="s">
        <v>269</v>
      </c>
      <c r="B3479" s="18">
        <v>45566</v>
      </c>
      <c r="C3479" s="4" t="s">
        <v>281</v>
      </c>
      <c r="D3479" s="4">
        <v>10</v>
      </c>
      <c r="E3479" s="15">
        <v>191651.61</v>
      </c>
      <c r="F3479" s="19">
        <v>1.1609</v>
      </c>
      <c r="G3479" s="20">
        <v>0</v>
      </c>
      <c r="H3479" s="4">
        <v>77.8</v>
      </c>
      <c r="I3479" s="4">
        <v>4</v>
      </c>
      <c r="J3479" s="4">
        <v>1</v>
      </c>
      <c r="K3479" s="21">
        <v>0.746</v>
      </c>
      <c r="L3479" s="21">
        <v>0.1022</v>
      </c>
      <c r="M3479" s="4">
        <v>2</v>
      </c>
      <c r="N3479" s="4">
        <v>1</v>
      </c>
      <c r="O3479" s="4">
        <v>13.4</v>
      </c>
      <c r="P3479" s="4">
        <v>90</v>
      </c>
      <c r="Q3479" s="15">
        <v>13919.06</v>
      </c>
      <c r="R3479" s="15">
        <v>10056.620000000001</v>
      </c>
      <c r="S3479" s="15">
        <v>6257.17</v>
      </c>
      <c r="T3479" s="15">
        <v>194102.9</v>
      </c>
      <c r="U3479" s="22">
        <f t="shared" si="270"/>
        <v>209370.11999999997</v>
      </c>
      <c r="V3479" s="23">
        <f t="shared" si="271"/>
        <v>-7.8655290570104688E-2</v>
      </c>
      <c r="W3479" s="24">
        <f>Parametros!$B$4*H3479+Parametros!$B$5*K3479*100+Parametros!$B$6*P3479+Parametros!$B$7*(1-L3479)*100</f>
        <v>81.076999999999998</v>
      </c>
      <c r="X3479" s="16">
        <f>INDEX('Tasa Referencia'!$B$2:$B$37,MATCH(B3479,'Tasa Referencia'!$A$2:$A$37,0))</f>
        <v>9.5200000000000007E-2</v>
      </c>
      <c r="Y3479" s="16">
        <f>INDEX('Catalogo Proveedores'!$N$2:$N$101,MATCH(A3479,'Catalogo Proveedores'!$A$2:$A$101,0))</f>
        <v>1.8499999999999999E-2</v>
      </c>
      <c r="Z3479" s="14">
        <v>1.7899999999999999E-3</v>
      </c>
      <c r="AA3479" s="16">
        <f t="shared" si="272"/>
        <v>0.11549000000000001</v>
      </c>
      <c r="AB3479" s="25">
        <f t="shared" si="273"/>
        <v>9.1494165342371758E-3</v>
      </c>
      <c r="AC3479" s="23">
        <f t="shared" si="274"/>
        <v>-8.7804707104341864E-2</v>
      </c>
    </row>
    <row r="3480" spans="1:29" x14ac:dyDescent="0.3">
      <c r="A3480" s="4" t="s">
        <v>269</v>
      </c>
      <c r="B3480" s="18">
        <v>45597</v>
      </c>
      <c r="C3480" s="4" t="s">
        <v>281</v>
      </c>
      <c r="D3480" s="4">
        <v>11</v>
      </c>
      <c r="E3480" s="15">
        <v>186135.12</v>
      </c>
      <c r="F3480" s="19">
        <v>1.1609</v>
      </c>
      <c r="G3480" s="20">
        <v>0</v>
      </c>
      <c r="H3480" s="4">
        <v>75.400000000000006</v>
      </c>
      <c r="I3480" s="4">
        <v>4</v>
      </c>
      <c r="J3480" s="4">
        <v>1</v>
      </c>
      <c r="K3480" s="21">
        <v>0.71240000000000003</v>
      </c>
      <c r="L3480" s="21">
        <v>5.1200000000000002E-2</v>
      </c>
      <c r="M3480" s="4">
        <v>2</v>
      </c>
      <c r="N3480" s="4">
        <v>1</v>
      </c>
      <c r="O3480" s="4">
        <v>29.5</v>
      </c>
      <c r="P3480" s="4">
        <v>94.9</v>
      </c>
      <c r="Q3480" s="15">
        <v>16458.13</v>
      </c>
      <c r="R3480" s="15">
        <v>6446.29</v>
      </c>
      <c r="S3480" s="15">
        <v>3230.59</v>
      </c>
      <c r="T3480" s="15">
        <v>183920.96</v>
      </c>
      <c r="U3480" s="22">
        <f t="shared" si="270"/>
        <v>205808.95</v>
      </c>
      <c r="V3480" s="23">
        <f t="shared" si="271"/>
        <v>-0.11900758891210671</v>
      </c>
      <c r="W3480" s="24">
        <f>Parametros!$B$4*H3480+Parametros!$B$5*K3480*100+Parametros!$B$6*P3480+Parametros!$B$7*(1-L3480)*100</f>
        <v>80.974000000000004</v>
      </c>
      <c r="X3480" s="16">
        <f>INDEX('Tasa Referencia'!$B$2:$B$37,MATCH(B3480,'Tasa Referencia'!$A$2:$A$37,0))</f>
        <v>9.5600000000000004E-2</v>
      </c>
      <c r="Y3480" s="16">
        <f>INDEX('Catalogo Proveedores'!$N$2:$N$101,MATCH(A3480,'Catalogo Proveedores'!$A$2:$A$101,0))</f>
        <v>1.8499999999999999E-2</v>
      </c>
      <c r="Z3480" s="14">
        <v>1.2999999999999999E-3</v>
      </c>
      <c r="AA3480" s="16">
        <f t="shared" si="272"/>
        <v>0.1154</v>
      </c>
      <c r="AB3480" s="25">
        <f t="shared" si="273"/>
        <v>9.142631264516643E-3</v>
      </c>
      <c r="AC3480" s="23">
        <f t="shared" si="274"/>
        <v>-0.12815022017662336</v>
      </c>
    </row>
    <row r="3481" spans="1:29" x14ac:dyDescent="0.3">
      <c r="A3481" s="4" t="s">
        <v>269</v>
      </c>
      <c r="B3481" s="18">
        <v>45627</v>
      </c>
      <c r="C3481" s="4" t="s">
        <v>281</v>
      </c>
      <c r="D3481" s="4">
        <v>12</v>
      </c>
      <c r="E3481" s="15">
        <v>185993.8</v>
      </c>
      <c r="F3481" s="19">
        <v>1.1609</v>
      </c>
      <c r="G3481" s="20">
        <v>0</v>
      </c>
      <c r="H3481" s="4">
        <v>78.099999999999994</v>
      </c>
      <c r="I3481" s="4">
        <v>4</v>
      </c>
      <c r="J3481" s="4">
        <v>1</v>
      </c>
      <c r="K3481" s="21">
        <v>0.79790000000000005</v>
      </c>
      <c r="L3481" s="21">
        <v>4.6899999999999997E-2</v>
      </c>
      <c r="M3481" s="4">
        <v>0</v>
      </c>
      <c r="N3481" s="4">
        <v>0</v>
      </c>
      <c r="O3481" s="4">
        <v>0</v>
      </c>
      <c r="P3481" s="4">
        <v>96.4</v>
      </c>
      <c r="Q3481" s="15">
        <v>0</v>
      </c>
      <c r="R3481" s="15">
        <v>4096.41</v>
      </c>
      <c r="S3481" s="15">
        <v>2986.25</v>
      </c>
      <c r="T3481" s="15">
        <v>193167.49</v>
      </c>
      <c r="U3481" s="22">
        <f t="shared" si="270"/>
        <v>187103.96</v>
      </c>
      <c r="V3481" s="23">
        <f t="shared" si="271"/>
        <v>3.1390012884673288E-2</v>
      </c>
      <c r="W3481" s="24">
        <f>Parametros!$B$4*H3481+Parametros!$B$5*K3481*100+Parametros!$B$6*P3481+Parametros!$B$7*(1-L3481)*100</f>
        <v>84.848500000000001</v>
      </c>
      <c r="X3481" s="16">
        <f>INDEX('Tasa Referencia'!$B$2:$B$37,MATCH(B3481,'Tasa Referencia'!$A$2:$A$37,0))</f>
        <v>9.2399999999999996E-2</v>
      </c>
      <c r="Y3481" s="16">
        <f>INDEX('Catalogo Proveedores'!$N$2:$N$101,MATCH(A3481,'Catalogo Proveedores'!$A$2:$A$101,0))</f>
        <v>1.8499999999999999E-2</v>
      </c>
      <c r="Z3481" s="14">
        <v>-2.33E-3</v>
      </c>
      <c r="AA3481" s="16">
        <f t="shared" si="272"/>
        <v>0.10857</v>
      </c>
      <c r="AB3481" s="25">
        <f t="shared" si="273"/>
        <v>8.6262347460985822E-3</v>
      </c>
      <c r="AC3481" s="23">
        <f t="shared" si="274"/>
        <v>2.2763778138574706E-2</v>
      </c>
    </row>
    <row r="3482" spans="1:29" x14ac:dyDescent="0.3">
      <c r="A3482" s="4" t="s">
        <v>269</v>
      </c>
      <c r="B3482" s="18">
        <v>45658</v>
      </c>
      <c r="C3482" s="4" t="s">
        <v>282</v>
      </c>
      <c r="D3482" s="4">
        <v>1</v>
      </c>
      <c r="E3482" s="15">
        <v>188854.34</v>
      </c>
      <c r="F3482" s="19">
        <v>1.1609</v>
      </c>
      <c r="G3482" s="20">
        <v>0</v>
      </c>
      <c r="H3482" s="4">
        <v>78.5</v>
      </c>
      <c r="I3482" s="4">
        <v>4</v>
      </c>
      <c r="J3482" s="4">
        <v>1</v>
      </c>
      <c r="K3482" s="21">
        <v>0.80220000000000002</v>
      </c>
      <c r="L3482" s="21">
        <v>9.4700000000000006E-2</v>
      </c>
      <c r="M3482" s="4">
        <v>0</v>
      </c>
      <c r="N3482" s="4">
        <v>1</v>
      </c>
      <c r="O3482" s="4">
        <v>50.5</v>
      </c>
      <c r="P3482" s="4">
        <v>87.1</v>
      </c>
      <c r="Q3482" s="15">
        <v>25567.9</v>
      </c>
      <c r="R3482" s="15">
        <v>6413.23</v>
      </c>
      <c r="S3482" s="15">
        <v>5745.18</v>
      </c>
      <c r="T3482" s="15">
        <v>197373.93</v>
      </c>
      <c r="U3482" s="22">
        <f t="shared" si="270"/>
        <v>215090.29</v>
      </c>
      <c r="V3482" s="23">
        <f t="shared" si="271"/>
        <v>-8.976038527479295E-2</v>
      </c>
      <c r="W3482" s="24">
        <f>Parametros!$B$4*H3482+Parametros!$B$5*K3482*100+Parametros!$B$6*P3482+Parametros!$B$7*(1-L3482)*100</f>
        <v>82.540499999999994</v>
      </c>
      <c r="X3482" s="16">
        <f>INDEX('Tasa Referencia'!$B$2:$B$37,MATCH(B3482,'Tasa Referencia'!$A$2:$A$37,0))</f>
        <v>8.8900000000000007E-2</v>
      </c>
      <c r="Y3482" s="16">
        <f>INDEX('Catalogo Proveedores'!$N$2:$N$101,MATCH(A3482,'Catalogo Proveedores'!$A$2:$A$101,0))</f>
        <v>1.8499999999999999E-2</v>
      </c>
      <c r="Z3482" s="14">
        <v>1.48E-3</v>
      </c>
      <c r="AA3482" s="16">
        <f t="shared" si="272"/>
        <v>0.10888</v>
      </c>
      <c r="AB3482" s="25">
        <f t="shared" si="273"/>
        <v>8.6497360484576458E-3</v>
      </c>
      <c r="AC3482" s="23">
        <f t="shared" si="274"/>
        <v>-9.8410121323250596E-2</v>
      </c>
    </row>
    <row r="3483" spans="1:29" x14ac:dyDescent="0.3">
      <c r="A3483" s="4" t="s">
        <v>269</v>
      </c>
      <c r="B3483" s="18">
        <v>45689</v>
      </c>
      <c r="C3483" s="4" t="s">
        <v>282</v>
      </c>
      <c r="D3483" s="4">
        <v>2</v>
      </c>
      <c r="E3483" s="15">
        <v>207633.31</v>
      </c>
      <c r="F3483" s="19">
        <v>1.1609</v>
      </c>
      <c r="G3483" s="20">
        <v>0</v>
      </c>
      <c r="H3483" s="4">
        <v>80.8</v>
      </c>
      <c r="I3483" s="4">
        <v>5</v>
      </c>
      <c r="J3483" s="4">
        <v>1</v>
      </c>
      <c r="K3483" s="21">
        <v>0.78790000000000004</v>
      </c>
      <c r="L3483" s="21">
        <v>6.2199999999999998E-2</v>
      </c>
      <c r="M3483" s="4">
        <v>3</v>
      </c>
      <c r="N3483" s="4">
        <v>2</v>
      </c>
      <c r="O3483" s="4">
        <v>88.8</v>
      </c>
      <c r="P3483" s="4">
        <v>90.5</v>
      </c>
      <c r="Q3483" s="15">
        <v>103404.44</v>
      </c>
      <c r="R3483" s="15">
        <v>5635.71</v>
      </c>
      <c r="S3483" s="15">
        <v>4291.1099999999997</v>
      </c>
      <c r="T3483" s="15">
        <v>226027.61</v>
      </c>
      <c r="U3483" s="22">
        <f t="shared" si="270"/>
        <v>312382.35000000003</v>
      </c>
      <c r="V3483" s="23">
        <f t="shared" si="271"/>
        <v>-0.3820539446486208</v>
      </c>
      <c r="W3483" s="24">
        <f>Parametros!$B$4*H3483+Parametros!$B$5*K3483*100+Parametros!$B$6*P3483+Parametros!$B$7*(1-L3483)*100</f>
        <v>84.083999999999989</v>
      </c>
      <c r="X3483" s="16">
        <f>INDEX('Tasa Referencia'!$B$2:$B$37,MATCH(B3483,'Tasa Referencia'!$A$2:$A$37,0))</f>
        <v>8.8300000000000003E-2</v>
      </c>
      <c r="Y3483" s="16">
        <f>INDEX('Catalogo Proveedores'!$N$2:$N$101,MATCH(A3483,'Catalogo Proveedores'!$A$2:$A$101,0))</f>
        <v>1.8499999999999999E-2</v>
      </c>
      <c r="Z3483" s="14">
        <v>5.6299999999999996E-3</v>
      </c>
      <c r="AA3483" s="16">
        <f t="shared" si="272"/>
        <v>0.11243</v>
      </c>
      <c r="AB3483" s="25">
        <f t="shared" si="273"/>
        <v>8.9184353394127225E-3</v>
      </c>
      <c r="AC3483" s="23">
        <f t="shared" si="274"/>
        <v>-0.39097237998803352</v>
      </c>
    </row>
    <row r="3484" spans="1:29" x14ac:dyDescent="0.3">
      <c r="A3484" s="4" t="s">
        <v>269</v>
      </c>
      <c r="B3484" s="18">
        <v>45717</v>
      </c>
      <c r="C3484" s="4" t="s">
        <v>282</v>
      </c>
      <c r="D3484" s="4">
        <v>3</v>
      </c>
      <c r="E3484" s="15">
        <v>226510.07</v>
      </c>
      <c r="F3484" s="19">
        <v>1.2197</v>
      </c>
      <c r="G3484" s="20">
        <v>5.0599999999999999E-2</v>
      </c>
      <c r="H3484" s="4">
        <v>82.3</v>
      </c>
      <c r="I3484" s="4">
        <v>4</v>
      </c>
      <c r="J3484" s="4">
        <v>1</v>
      </c>
      <c r="K3484" s="21">
        <v>0.81879999999999997</v>
      </c>
      <c r="L3484" s="21">
        <v>6.6299999999999998E-2</v>
      </c>
      <c r="M3484" s="4">
        <v>1</v>
      </c>
      <c r="N3484" s="4">
        <v>0</v>
      </c>
      <c r="O3484" s="4">
        <v>0</v>
      </c>
      <c r="P3484" s="4">
        <v>95</v>
      </c>
      <c r="Q3484" s="15">
        <v>1874.46</v>
      </c>
      <c r="R3484" s="15">
        <v>8685.48</v>
      </c>
      <c r="S3484" s="15">
        <v>4957.38</v>
      </c>
      <c r="T3484" s="15">
        <v>233709.27</v>
      </c>
      <c r="U3484" s="22">
        <f t="shared" si="270"/>
        <v>232112.63</v>
      </c>
      <c r="V3484" s="23">
        <f t="shared" si="271"/>
        <v>6.8317358571184832E-3</v>
      </c>
      <c r="W3484" s="24">
        <f>Parametros!$B$4*H3484+Parametros!$B$5*K3484*100+Parametros!$B$6*P3484+Parametros!$B$7*(1-L3484)*100</f>
        <v>86.374499999999998</v>
      </c>
      <c r="X3484" s="16">
        <f>INDEX('Tasa Referencia'!$B$2:$B$37,MATCH(B3484,'Tasa Referencia'!$A$2:$A$37,0))</f>
        <v>8.6800000000000002E-2</v>
      </c>
      <c r="Y3484" s="16">
        <f>INDEX('Catalogo Proveedores'!$N$2:$N$101,MATCH(A3484,'Catalogo Proveedores'!$A$2:$A$101,0))</f>
        <v>1.8499999999999999E-2</v>
      </c>
      <c r="Z3484" s="14">
        <v>-1.1299999999999999E-3</v>
      </c>
      <c r="AA3484" s="16">
        <f t="shared" si="272"/>
        <v>0.10417</v>
      </c>
      <c r="AB3484" s="25">
        <f t="shared" si="273"/>
        <v>8.2920166905864345E-3</v>
      </c>
      <c r="AC3484" s="23">
        <f t="shared" si="274"/>
        <v>-1.4602808334679513E-3</v>
      </c>
    </row>
    <row r="3485" spans="1:29" x14ac:dyDescent="0.3">
      <c r="A3485" s="4" t="s">
        <v>269</v>
      </c>
      <c r="B3485" s="18">
        <v>45748</v>
      </c>
      <c r="C3485" s="4" t="s">
        <v>282</v>
      </c>
      <c r="D3485" s="4">
        <v>4</v>
      </c>
      <c r="E3485" s="15">
        <v>230032.32</v>
      </c>
      <c r="F3485" s="19">
        <v>1.2197</v>
      </c>
      <c r="G3485" s="20">
        <v>0</v>
      </c>
      <c r="H3485" s="4">
        <v>83.4</v>
      </c>
      <c r="I3485" s="4">
        <v>4</v>
      </c>
      <c r="J3485" s="4">
        <v>1</v>
      </c>
      <c r="K3485" s="21">
        <v>0.81130000000000002</v>
      </c>
      <c r="L3485" s="21">
        <v>8.5099999999999995E-2</v>
      </c>
      <c r="M3485" s="4">
        <v>3</v>
      </c>
      <c r="N3485" s="4">
        <v>2</v>
      </c>
      <c r="O3485" s="4">
        <v>9.3000000000000007</v>
      </c>
      <c r="P3485" s="4">
        <v>97.1</v>
      </c>
      <c r="Q3485" s="15">
        <v>13810.47</v>
      </c>
      <c r="R3485" s="15">
        <v>9060.77</v>
      </c>
      <c r="S3485" s="15">
        <v>6334.08</v>
      </c>
      <c r="T3485" s="15">
        <v>236214.67</v>
      </c>
      <c r="U3485" s="22">
        <f t="shared" si="270"/>
        <v>246569.48</v>
      </c>
      <c r="V3485" s="23">
        <f t="shared" si="271"/>
        <v>-4.3836439117011648E-2</v>
      </c>
      <c r="W3485" s="24">
        <f>Parametros!$B$4*H3485+Parametros!$B$5*K3485*100+Parametros!$B$6*P3485+Parametros!$B$7*(1-L3485)*100</f>
        <v>86.672499999999999</v>
      </c>
      <c r="X3485" s="16">
        <f>INDEX('Tasa Referencia'!$B$2:$B$37,MATCH(B3485,'Tasa Referencia'!$A$2:$A$37,0))</f>
        <v>8.4000000000000005E-2</v>
      </c>
      <c r="Y3485" s="16">
        <f>INDEX('Catalogo Proveedores'!$N$2:$N$101,MATCH(A3485,'Catalogo Proveedores'!$A$2:$A$101,0))</f>
        <v>1.8499999999999999E-2</v>
      </c>
      <c r="Z3485" s="14">
        <v>-1.89E-3</v>
      </c>
      <c r="AA3485" s="16">
        <f t="shared" si="272"/>
        <v>0.10061</v>
      </c>
      <c r="AB3485" s="25">
        <f t="shared" si="273"/>
        <v>8.020709217011035E-3</v>
      </c>
      <c r="AC3485" s="23">
        <f t="shared" si="274"/>
        <v>-5.1857148334022683E-2</v>
      </c>
    </row>
    <row r="3486" spans="1:29" x14ac:dyDescent="0.3">
      <c r="A3486" s="4" t="s">
        <v>269</v>
      </c>
      <c r="B3486" s="18">
        <v>45778</v>
      </c>
      <c r="C3486" s="4" t="s">
        <v>282</v>
      </c>
      <c r="D3486" s="4">
        <v>5</v>
      </c>
      <c r="E3486" s="15">
        <v>238321.08</v>
      </c>
      <c r="F3486" s="19">
        <v>1.2197</v>
      </c>
      <c r="G3486" s="20">
        <v>0</v>
      </c>
      <c r="H3486" s="4">
        <v>83.4</v>
      </c>
      <c r="I3486" s="4">
        <v>4</v>
      </c>
      <c r="J3486" s="4">
        <v>1</v>
      </c>
      <c r="K3486" s="21">
        <v>0.7137</v>
      </c>
      <c r="L3486" s="21">
        <v>6.8199999999999997E-2</v>
      </c>
      <c r="M3486" s="4">
        <v>2</v>
      </c>
      <c r="N3486" s="4">
        <v>1</v>
      </c>
      <c r="O3486" s="4">
        <v>11.8</v>
      </c>
      <c r="P3486" s="4">
        <v>95.1</v>
      </c>
      <c r="Q3486" s="15">
        <v>10391.1</v>
      </c>
      <c r="R3486" s="15">
        <v>5222.82</v>
      </c>
      <c r="S3486" s="15">
        <v>5349.6</v>
      </c>
      <c r="T3486" s="15">
        <v>238649.77</v>
      </c>
      <c r="U3486" s="22">
        <f t="shared" si="270"/>
        <v>248585.4</v>
      </c>
      <c r="V3486" s="23">
        <f t="shared" si="271"/>
        <v>-4.1632682067952571E-2</v>
      </c>
      <c r="W3486" s="24">
        <f>Parametros!$B$4*H3486+Parametros!$B$5*K3486*100+Parametros!$B$6*P3486+Parametros!$B$7*(1-L3486)*100</f>
        <v>83.597999999999999</v>
      </c>
      <c r="X3486" s="16">
        <f>INDEX('Tasa Referencia'!$B$2:$B$37,MATCH(B3486,'Tasa Referencia'!$A$2:$A$37,0))</f>
        <v>8.1699999999999995E-2</v>
      </c>
      <c r="Y3486" s="16">
        <f>INDEX('Catalogo Proveedores'!$N$2:$N$101,MATCH(A3486,'Catalogo Proveedores'!$A$2:$A$101,0))</f>
        <v>1.8499999999999999E-2</v>
      </c>
      <c r="Z3486" s="14">
        <v>-2.65E-3</v>
      </c>
      <c r="AA3486" s="16">
        <f t="shared" si="272"/>
        <v>9.7549999999999998E-2</v>
      </c>
      <c r="AB3486" s="25">
        <f t="shared" si="273"/>
        <v>7.7868630635611336E-3</v>
      </c>
      <c r="AC3486" s="23">
        <f t="shared" si="274"/>
        <v>-4.9419545131513705E-2</v>
      </c>
    </row>
    <row r="3487" spans="1:29" x14ac:dyDescent="0.3">
      <c r="A3487" s="4" t="s">
        <v>269</v>
      </c>
      <c r="B3487" s="18">
        <v>45809</v>
      </c>
      <c r="C3487" s="4" t="s">
        <v>282</v>
      </c>
      <c r="D3487" s="4">
        <v>6</v>
      </c>
      <c r="E3487" s="15">
        <v>239846.72</v>
      </c>
      <c r="F3487" s="19">
        <v>1.2197</v>
      </c>
      <c r="G3487" s="20">
        <v>0</v>
      </c>
      <c r="H3487" s="4">
        <v>81.7</v>
      </c>
      <c r="I3487" s="4">
        <v>4</v>
      </c>
      <c r="J3487" s="4">
        <v>1</v>
      </c>
      <c r="K3487" s="21">
        <v>0.76</v>
      </c>
      <c r="L3487" s="21">
        <v>4.9099999999999998E-2</v>
      </c>
      <c r="M3487" s="4">
        <v>2</v>
      </c>
      <c r="N3487" s="4">
        <v>0</v>
      </c>
      <c r="O3487" s="4">
        <v>0</v>
      </c>
      <c r="P3487" s="4">
        <v>95.9</v>
      </c>
      <c r="Q3487" s="15">
        <v>1062.99</v>
      </c>
      <c r="R3487" s="15">
        <v>7587.21</v>
      </c>
      <c r="S3487" s="15">
        <v>4015.79</v>
      </c>
      <c r="T3487" s="15">
        <v>244228.57</v>
      </c>
      <c r="U3487" s="22">
        <f t="shared" si="270"/>
        <v>244481.12999999998</v>
      </c>
      <c r="V3487" s="23">
        <f t="shared" si="271"/>
        <v>-1.03411324891256E-3</v>
      </c>
      <c r="W3487" s="24">
        <f>Parametros!$B$4*H3487+Parametros!$B$5*K3487*100+Parametros!$B$6*P3487+Parametros!$B$7*(1-L3487)*100</f>
        <v>84.838499999999996</v>
      </c>
      <c r="X3487" s="16">
        <f>INDEX('Tasa Referencia'!$B$2:$B$37,MATCH(B3487,'Tasa Referencia'!$A$2:$A$37,0))</f>
        <v>8.1600000000000006E-2</v>
      </c>
      <c r="Y3487" s="16">
        <f>INDEX('Catalogo Proveedores'!$N$2:$N$101,MATCH(A3487,'Catalogo Proveedores'!$A$2:$A$101,0))</f>
        <v>1.8499999999999999E-2</v>
      </c>
      <c r="Z3487" s="14">
        <v>-2.31E-3</v>
      </c>
      <c r="AA3487" s="16">
        <f t="shared" si="272"/>
        <v>9.7790000000000002E-2</v>
      </c>
      <c r="AB3487" s="25">
        <f t="shared" si="273"/>
        <v>7.8052255231033651E-3</v>
      </c>
      <c r="AC3487" s="23">
        <f t="shared" si="274"/>
        <v>-8.8393387720159255E-3</v>
      </c>
    </row>
    <row r="3488" spans="1:29" x14ac:dyDescent="0.3">
      <c r="A3488" s="4" t="s">
        <v>269</v>
      </c>
      <c r="B3488" s="18">
        <v>45839</v>
      </c>
      <c r="C3488" s="4" t="s">
        <v>282</v>
      </c>
      <c r="D3488" s="4">
        <v>7</v>
      </c>
      <c r="E3488" s="15">
        <v>232300.26</v>
      </c>
      <c r="F3488" s="19">
        <v>1.2197</v>
      </c>
      <c r="G3488" s="20">
        <v>0</v>
      </c>
      <c r="H3488" s="4">
        <v>76.5</v>
      </c>
      <c r="I3488" s="4">
        <v>5</v>
      </c>
      <c r="J3488" s="4">
        <v>1</v>
      </c>
      <c r="K3488" s="21">
        <v>0.78110000000000002</v>
      </c>
      <c r="L3488" s="21">
        <v>8.5900000000000004E-2</v>
      </c>
      <c r="M3488" s="4">
        <v>3</v>
      </c>
      <c r="N3488" s="4">
        <v>0</v>
      </c>
      <c r="O3488" s="4">
        <v>0</v>
      </c>
      <c r="P3488" s="4">
        <v>92.5</v>
      </c>
      <c r="Q3488" s="15">
        <v>2150.17</v>
      </c>
      <c r="R3488" s="15">
        <v>11745.36</v>
      </c>
      <c r="S3488" s="15">
        <v>6452.24</v>
      </c>
      <c r="T3488" s="15">
        <v>238088.5</v>
      </c>
      <c r="U3488" s="22">
        <f t="shared" si="270"/>
        <v>239743.55000000005</v>
      </c>
      <c r="V3488" s="23">
        <f t="shared" si="271"/>
        <v>-6.9514067248105079E-3</v>
      </c>
      <c r="W3488" s="24">
        <f>Parametros!$B$4*H3488+Parametros!$B$5*K3488*100+Parametros!$B$6*P3488+Parametros!$B$7*(1-L3488)*100</f>
        <v>82.419499999999999</v>
      </c>
      <c r="X3488" s="16">
        <f>INDEX('Tasa Referencia'!$B$2:$B$37,MATCH(B3488,'Tasa Referencia'!$A$2:$A$37,0))</f>
        <v>8.0699999999999994E-2</v>
      </c>
      <c r="Y3488" s="16">
        <f>INDEX('Catalogo Proveedores'!$N$2:$N$101,MATCH(A3488,'Catalogo Proveedores'!$A$2:$A$101,0))</f>
        <v>1.8499999999999999E-2</v>
      </c>
      <c r="Z3488" s="14">
        <v>1.16E-3</v>
      </c>
      <c r="AA3488" s="16">
        <f t="shared" si="272"/>
        <v>0.10035999999999999</v>
      </c>
      <c r="AB3488" s="25">
        <f t="shared" si="273"/>
        <v>8.0016265100650852E-3</v>
      </c>
      <c r="AC3488" s="23">
        <f t="shared" si="274"/>
        <v>-1.4953033234875592E-2</v>
      </c>
    </row>
    <row r="3489" spans="1:29" x14ac:dyDescent="0.3">
      <c r="A3489" s="4" t="s">
        <v>269</v>
      </c>
      <c r="B3489" s="18">
        <v>45870</v>
      </c>
      <c r="C3489" s="4" t="s">
        <v>282</v>
      </c>
      <c r="D3489" s="4">
        <v>8</v>
      </c>
      <c r="E3489" s="15">
        <v>225330.43</v>
      </c>
      <c r="F3489" s="19">
        <v>1.2197</v>
      </c>
      <c r="G3489" s="20">
        <v>0</v>
      </c>
      <c r="H3489" s="4">
        <v>74.900000000000006</v>
      </c>
      <c r="I3489" s="4">
        <v>4</v>
      </c>
      <c r="J3489" s="4">
        <v>1</v>
      </c>
      <c r="K3489" s="21">
        <v>0.84150000000000003</v>
      </c>
      <c r="L3489" s="21">
        <v>0.1036</v>
      </c>
      <c r="M3489" s="4">
        <v>0</v>
      </c>
      <c r="N3489" s="4">
        <v>1</v>
      </c>
      <c r="O3489" s="4">
        <v>10.8</v>
      </c>
      <c r="P3489" s="4">
        <v>96.7</v>
      </c>
      <c r="Q3489" s="15">
        <v>5738.64</v>
      </c>
      <c r="R3489" s="15">
        <v>8713.89</v>
      </c>
      <c r="S3489" s="15">
        <v>7452.82</v>
      </c>
      <c r="T3489" s="15">
        <v>235059.27</v>
      </c>
      <c r="U3489" s="22">
        <f t="shared" si="270"/>
        <v>232330.14</v>
      </c>
      <c r="V3489" s="23">
        <f t="shared" si="271"/>
        <v>1.1610390860143384E-2</v>
      </c>
      <c r="W3489" s="24">
        <f>Parametros!$B$4*H3489+Parametros!$B$5*K3489*100+Parametros!$B$6*P3489+Parametros!$B$7*(1-L3489)*100</f>
        <v>84.246000000000009</v>
      </c>
      <c r="X3489" s="16">
        <f>INDEX('Tasa Referencia'!$B$2:$B$37,MATCH(B3489,'Tasa Referencia'!$A$2:$A$37,0))</f>
        <v>7.7399999999999997E-2</v>
      </c>
      <c r="Y3489" s="16">
        <f>INDEX('Catalogo Proveedores'!$N$2:$N$101,MATCH(A3489,'Catalogo Proveedores'!$A$2:$A$101,0))</f>
        <v>1.8499999999999999E-2</v>
      </c>
      <c r="Z3489" s="14">
        <v>1.7000000000000001E-4</v>
      </c>
      <c r="AA3489" s="16">
        <f t="shared" si="272"/>
        <v>9.6070000000000003E-2</v>
      </c>
      <c r="AB3489" s="25">
        <f t="shared" si="273"/>
        <v>7.6735464964405864E-3</v>
      </c>
      <c r="AC3489" s="23">
        <f t="shared" si="274"/>
        <v>3.9368443637027972E-3</v>
      </c>
    </row>
    <row r="3490" spans="1:29" x14ac:dyDescent="0.3">
      <c r="A3490" s="4" t="s">
        <v>269</v>
      </c>
      <c r="B3490" s="18">
        <v>45901</v>
      </c>
      <c r="C3490" s="4" t="s">
        <v>282</v>
      </c>
      <c r="D3490" s="4">
        <v>9</v>
      </c>
      <c r="E3490" s="15">
        <v>199800.57</v>
      </c>
      <c r="F3490" s="19">
        <v>1.2197</v>
      </c>
      <c r="G3490" s="20">
        <v>0</v>
      </c>
      <c r="H3490" s="4">
        <v>75.599999999999994</v>
      </c>
      <c r="I3490" s="4">
        <v>4</v>
      </c>
      <c r="J3490" s="4">
        <v>1</v>
      </c>
      <c r="K3490" s="21">
        <v>0.82520000000000004</v>
      </c>
      <c r="L3490" s="21">
        <v>0.13289999999999999</v>
      </c>
      <c r="M3490" s="4">
        <v>0</v>
      </c>
      <c r="N3490" s="4">
        <v>0</v>
      </c>
      <c r="O3490" s="4">
        <v>0</v>
      </c>
      <c r="P3490" s="4">
        <v>91.5</v>
      </c>
      <c r="Q3490" s="15">
        <v>0</v>
      </c>
      <c r="R3490" s="15">
        <v>16874.62</v>
      </c>
      <c r="S3490" s="15">
        <v>8362.77</v>
      </c>
      <c r="T3490" s="15">
        <v>210485.25</v>
      </c>
      <c r="U3490" s="22">
        <f t="shared" si="270"/>
        <v>208312.42</v>
      </c>
      <c r="V3490" s="23">
        <f t="shared" si="271"/>
        <v>1.0322956121628415E-2</v>
      </c>
      <c r="W3490" s="24">
        <f>Parametros!$B$4*H3490+Parametros!$B$5*K3490*100+Parametros!$B$6*P3490+Parametros!$B$7*(1-L3490)*100</f>
        <v>82.522499999999994</v>
      </c>
      <c r="X3490" s="16">
        <f>INDEX('Tasa Referencia'!$B$2:$B$37,MATCH(B3490,'Tasa Referencia'!$A$2:$A$37,0))</f>
        <v>7.4899999999999994E-2</v>
      </c>
      <c r="Y3490" s="16">
        <f>INDEX('Catalogo Proveedores'!$N$2:$N$101,MATCH(A3490,'Catalogo Proveedores'!$A$2:$A$101,0))</f>
        <v>1.8499999999999999E-2</v>
      </c>
      <c r="Z3490" s="14">
        <v>-4.0800000000000003E-3</v>
      </c>
      <c r="AA3490" s="16">
        <f t="shared" si="272"/>
        <v>8.9319999999999997E-2</v>
      </c>
      <c r="AB3490" s="25">
        <f t="shared" si="273"/>
        <v>7.1549458777921959E-3</v>
      </c>
      <c r="AC3490" s="23">
        <f t="shared" si="274"/>
        <v>3.1680102438362192E-3</v>
      </c>
    </row>
    <row r="3491" spans="1:29" x14ac:dyDescent="0.3">
      <c r="A3491" s="4" t="s">
        <v>269</v>
      </c>
      <c r="B3491" s="18">
        <v>45931</v>
      </c>
      <c r="C3491" s="4" t="s">
        <v>282</v>
      </c>
      <c r="D3491" s="4">
        <v>10</v>
      </c>
      <c r="E3491" s="15">
        <v>215818.26</v>
      </c>
      <c r="F3491" s="19">
        <v>1.2197</v>
      </c>
      <c r="G3491" s="20">
        <v>0</v>
      </c>
      <c r="H3491" s="4">
        <v>75.7</v>
      </c>
      <c r="I3491" s="4">
        <v>6</v>
      </c>
      <c r="J3491" s="4">
        <v>1</v>
      </c>
      <c r="K3491" s="21">
        <v>0.79430000000000001</v>
      </c>
      <c r="L3491" s="21">
        <v>0.14230000000000001</v>
      </c>
      <c r="M3491" s="4">
        <v>3</v>
      </c>
      <c r="N3491" s="4">
        <v>0</v>
      </c>
      <c r="O3491" s="4">
        <v>0</v>
      </c>
      <c r="P3491" s="4">
        <v>93.5</v>
      </c>
      <c r="Q3491" s="15">
        <v>5659.32</v>
      </c>
      <c r="R3491" s="15">
        <v>11426.92</v>
      </c>
      <c r="S3491" s="15">
        <v>9646.81</v>
      </c>
      <c r="T3491" s="15">
        <v>238611.83</v>
      </c>
      <c r="U3491" s="22">
        <f t="shared" si="270"/>
        <v>223257.69000000003</v>
      </c>
      <c r="V3491" s="23">
        <f t="shared" si="271"/>
        <v>6.4347773536626227E-2</v>
      </c>
      <c r="W3491" s="24">
        <f>Parametros!$B$4*H3491+Parametros!$B$5*K3491*100+Parametros!$B$6*P3491+Parametros!$B$7*(1-L3491)*100</f>
        <v>81.889499999999998</v>
      </c>
      <c r="X3491" s="16">
        <f>INDEX('Tasa Referencia'!$B$2:$B$37,MATCH(B3491,'Tasa Referencia'!$A$2:$A$37,0))</f>
        <v>7.4300000000000005E-2</v>
      </c>
      <c r="Y3491" s="16">
        <f>INDEX('Catalogo Proveedores'!$N$2:$N$101,MATCH(A3491,'Catalogo Proveedores'!$A$2:$A$101,0))</f>
        <v>1.8499999999999999E-2</v>
      </c>
      <c r="Z3491" s="14">
        <v>-1.2800000000000001E-3</v>
      </c>
      <c r="AA3491" s="16">
        <f t="shared" si="272"/>
        <v>9.1520000000000004E-2</v>
      </c>
      <c r="AB3491" s="25">
        <f t="shared" si="273"/>
        <v>7.3242940731668149E-3</v>
      </c>
      <c r="AC3491" s="23">
        <f t="shared" si="274"/>
        <v>5.7023479463459412E-2</v>
      </c>
    </row>
    <row r="3492" spans="1:29" x14ac:dyDescent="0.3">
      <c r="A3492" s="4" t="s">
        <v>269</v>
      </c>
      <c r="B3492" s="18">
        <v>45962</v>
      </c>
      <c r="C3492" s="4" t="s">
        <v>282</v>
      </c>
      <c r="D3492" s="4">
        <v>11</v>
      </c>
      <c r="E3492" s="15">
        <v>201724.31</v>
      </c>
      <c r="F3492" s="19">
        <v>1.2197</v>
      </c>
      <c r="G3492" s="20">
        <v>0</v>
      </c>
      <c r="H3492" s="4">
        <v>76.7</v>
      </c>
      <c r="I3492" s="4">
        <v>5</v>
      </c>
      <c r="J3492" s="4">
        <v>1</v>
      </c>
      <c r="K3492" s="21">
        <v>0.7651</v>
      </c>
      <c r="L3492" s="21">
        <v>0.1128</v>
      </c>
      <c r="M3492" s="4">
        <v>1</v>
      </c>
      <c r="N3492" s="4">
        <v>0</v>
      </c>
      <c r="O3492" s="4">
        <v>0</v>
      </c>
      <c r="P3492" s="4">
        <v>100</v>
      </c>
      <c r="Q3492" s="15">
        <v>754.42</v>
      </c>
      <c r="R3492" s="15">
        <v>12232.94</v>
      </c>
      <c r="S3492" s="15">
        <v>7229.71</v>
      </c>
      <c r="T3492" s="15">
        <v>209298.66</v>
      </c>
      <c r="U3492" s="22">
        <f t="shared" si="270"/>
        <v>207481.96000000002</v>
      </c>
      <c r="V3492" s="23">
        <f t="shared" si="271"/>
        <v>8.679940903587164E-3</v>
      </c>
      <c r="W3492" s="24">
        <f>Parametros!$B$4*H3492+Parametros!$B$5*K3492*100+Parametros!$B$6*P3492+Parametros!$B$7*(1-L3492)*100</f>
        <v>83.105999999999995</v>
      </c>
      <c r="X3492" s="16">
        <f>INDEX('Tasa Referencia'!$B$2:$B$37,MATCH(B3492,'Tasa Referencia'!$A$2:$A$37,0))</f>
        <v>7.2800000000000004E-2</v>
      </c>
      <c r="Y3492" s="16">
        <f>INDEX('Catalogo Proveedores'!$N$2:$N$101,MATCH(A3492,'Catalogo Proveedores'!$A$2:$A$101,0))</f>
        <v>1.8499999999999999E-2</v>
      </c>
      <c r="Z3492" s="14">
        <v>2.8300000000000001E-3</v>
      </c>
      <c r="AA3492" s="16">
        <f t="shared" si="272"/>
        <v>9.4130000000000005E-2</v>
      </c>
      <c r="AB3492" s="25">
        <f t="shared" si="273"/>
        <v>7.5247973029763937E-3</v>
      </c>
      <c r="AC3492" s="23">
        <f t="shared" si="274"/>
        <v>1.1551436006107703E-3</v>
      </c>
    </row>
    <row r="3493" spans="1:29" x14ac:dyDescent="0.3">
      <c r="A3493" s="4" t="s">
        <v>269</v>
      </c>
      <c r="B3493" s="18">
        <v>45992</v>
      </c>
      <c r="C3493" s="4" t="s">
        <v>282</v>
      </c>
      <c r="D3493" s="4">
        <v>12</v>
      </c>
      <c r="E3493" s="15">
        <v>193879.7</v>
      </c>
      <c r="F3493" s="19">
        <v>1.2197</v>
      </c>
      <c r="G3493" s="20">
        <v>0</v>
      </c>
      <c r="H3493" s="4">
        <v>76.900000000000006</v>
      </c>
      <c r="I3493" s="4">
        <v>4</v>
      </c>
      <c r="J3493" s="4">
        <v>1</v>
      </c>
      <c r="K3493" s="21">
        <v>0.7742</v>
      </c>
      <c r="L3493" s="21">
        <v>0.13730000000000001</v>
      </c>
      <c r="M3493" s="4">
        <v>0</v>
      </c>
      <c r="N3493" s="4">
        <v>0</v>
      </c>
      <c r="O3493" s="4">
        <v>0</v>
      </c>
      <c r="P3493" s="4">
        <v>93.3</v>
      </c>
      <c r="Q3493" s="15">
        <v>0</v>
      </c>
      <c r="R3493" s="15">
        <v>17128.25</v>
      </c>
      <c r="S3493" s="15">
        <v>8372.7800000000007</v>
      </c>
      <c r="T3493" s="15">
        <v>202164.71</v>
      </c>
      <c r="U3493" s="22">
        <f t="shared" si="270"/>
        <v>202635.17</v>
      </c>
      <c r="V3493" s="23">
        <f t="shared" si="271"/>
        <v>-2.3271123827695792E-3</v>
      </c>
      <c r="W3493" s="24">
        <f>Parametros!$B$4*H3493+Parametros!$B$5*K3493*100+Parametros!$B$6*P3493+Parametros!$B$7*(1-L3493)*100</f>
        <v>81.741500000000002</v>
      </c>
      <c r="X3493" s="16">
        <f>INDEX('Tasa Referencia'!$B$2:$B$37,MATCH(B3493,'Tasa Referencia'!$A$2:$A$37,0))</f>
        <v>6.9599999999999995E-2</v>
      </c>
      <c r="Y3493" s="16">
        <f>INDEX('Catalogo Proveedores'!$N$2:$N$101,MATCH(A3493,'Catalogo Proveedores'!$A$2:$A$101,0))</f>
        <v>1.8499999999999999E-2</v>
      </c>
      <c r="Z3493" s="14">
        <v>4.62E-3</v>
      </c>
      <c r="AA3493" s="16">
        <f t="shared" si="272"/>
        <v>9.2719999999999997E-2</v>
      </c>
      <c r="AB3493" s="25">
        <f t="shared" si="273"/>
        <v>7.4165339840444044E-3</v>
      </c>
      <c r="AC3493" s="23">
        <f t="shared" si="274"/>
        <v>-9.7436463668139836E-3</v>
      </c>
    </row>
    <row r="3494" spans="1:29" x14ac:dyDescent="0.3">
      <c r="A3494" s="4" t="s">
        <v>271</v>
      </c>
      <c r="B3494" s="18">
        <v>44927</v>
      </c>
      <c r="C3494" s="4" t="s">
        <v>279</v>
      </c>
      <c r="D3494" s="4">
        <v>1</v>
      </c>
      <c r="E3494" s="15">
        <v>222358.37</v>
      </c>
      <c r="F3494" s="19">
        <v>1.0298</v>
      </c>
      <c r="G3494" s="20">
        <v>2.98E-2</v>
      </c>
      <c r="H3494" s="4">
        <v>94.6</v>
      </c>
      <c r="I3494" s="4">
        <v>5</v>
      </c>
      <c r="J3494" s="4">
        <v>1</v>
      </c>
      <c r="K3494" s="21">
        <v>0.88549999999999995</v>
      </c>
      <c r="L3494" s="21">
        <v>2.2800000000000001E-2</v>
      </c>
      <c r="M3494" s="4">
        <v>1</v>
      </c>
      <c r="N3494" s="4">
        <v>1</v>
      </c>
      <c r="O3494" s="4">
        <v>5.6</v>
      </c>
      <c r="P3494" s="4">
        <v>90.7</v>
      </c>
      <c r="Q3494" s="15">
        <v>7121.48</v>
      </c>
      <c r="R3494" s="15">
        <v>2820.62</v>
      </c>
      <c r="S3494" s="15">
        <v>1965.44</v>
      </c>
      <c r="T3494" s="15">
        <v>246369.74</v>
      </c>
      <c r="U3494" s="22">
        <f t="shared" si="270"/>
        <v>230335.03</v>
      </c>
      <c r="V3494" s="23">
        <f t="shared" si="271"/>
        <v>6.508392629711747E-2</v>
      </c>
      <c r="W3494" s="24">
        <f>Parametros!$B$4*H3494+Parametros!$B$5*K3494*100+Parametros!$B$6*P3494+Parametros!$B$7*(1-L3494)*100</f>
        <v>92.472999999999999</v>
      </c>
      <c r="X3494" s="16">
        <f>INDEX('Tasa Referencia'!$B$2:$B$37,MATCH(B3494,'Tasa Referencia'!$A$2:$A$37,0))</f>
        <v>0.1125</v>
      </c>
      <c r="Y3494" s="16">
        <f>INDEX('Catalogo Proveedores'!$N$2:$N$101,MATCH(A3494,'Catalogo Proveedores'!$A$2:$A$101,0))</f>
        <v>2.5200000000000004E-2</v>
      </c>
      <c r="Z3494" s="14">
        <v>2.2399999999999998E-3</v>
      </c>
      <c r="AA3494" s="16">
        <f t="shared" si="272"/>
        <v>0.13994000000000001</v>
      </c>
      <c r="AB3494" s="25">
        <f t="shared" si="273"/>
        <v>1.0974417725434948E-2</v>
      </c>
      <c r="AC3494" s="23">
        <f t="shared" si="274"/>
        <v>5.4109508571682521E-2</v>
      </c>
    </row>
    <row r="3495" spans="1:29" x14ac:dyDescent="0.3">
      <c r="A3495" s="4" t="s">
        <v>271</v>
      </c>
      <c r="B3495" s="18">
        <v>44958</v>
      </c>
      <c r="C3495" s="4" t="s">
        <v>279</v>
      </c>
      <c r="D3495" s="4">
        <v>2</v>
      </c>
      <c r="E3495" s="15">
        <v>220779.1</v>
      </c>
      <c r="F3495" s="19">
        <v>1.0298</v>
      </c>
      <c r="G3495" s="20">
        <v>0</v>
      </c>
      <c r="H3495" s="4">
        <v>94.1</v>
      </c>
      <c r="I3495" s="4">
        <v>4</v>
      </c>
      <c r="J3495" s="4">
        <v>0</v>
      </c>
      <c r="K3495" s="21">
        <v>0.87909999999999999</v>
      </c>
      <c r="L3495" s="21">
        <v>2.3199999999999998E-2</v>
      </c>
      <c r="M3495" s="4">
        <v>0</v>
      </c>
      <c r="N3495" s="4">
        <v>0</v>
      </c>
      <c r="O3495" s="4">
        <v>0</v>
      </c>
      <c r="P3495" s="4">
        <v>100</v>
      </c>
      <c r="Q3495" s="15">
        <v>0</v>
      </c>
      <c r="R3495" s="15">
        <v>2992.71</v>
      </c>
      <c r="S3495" s="15">
        <v>1538.45</v>
      </c>
      <c r="T3495" s="15">
        <v>234598.34</v>
      </c>
      <c r="U3495" s="22">
        <f t="shared" si="270"/>
        <v>222233.36</v>
      </c>
      <c r="V3495" s="23">
        <f t="shared" si="271"/>
        <v>5.2707022564609837E-2</v>
      </c>
      <c r="W3495" s="24">
        <f>Parametros!$B$4*H3495+Parametros!$B$5*K3495*100+Parametros!$B$6*P3495+Parametros!$B$7*(1-L3495)*100</f>
        <v>93.96</v>
      </c>
      <c r="X3495" s="16">
        <f>INDEX('Tasa Referencia'!$B$2:$B$37,MATCH(B3495,'Tasa Referencia'!$A$2:$A$37,0))</f>
        <v>0.11409999999999999</v>
      </c>
      <c r="Y3495" s="16">
        <f>INDEX('Catalogo Proveedores'!$N$2:$N$101,MATCH(A3495,'Catalogo Proveedores'!$A$2:$A$101,0))</f>
        <v>2.5200000000000004E-2</v>
      </c>
      <c r="Z3495" s="14">
        <v>-2.6700000000000001E-3</v>
      </c>
      <c r="AA3495" s="16">
        <f t="shared" si="272"/>
        <v>0.13663</v>
      </c>
      <c r="AB3495" s="25">
        <f t="shared" si="273"/>
        <v>1.072946425991339E-2</v>
      </c>
      <c r="AC3495" s="23">
        <f t="shared" si="274"/>
        <v>4.1977558304696447E-2</v>
      </c>
    </row>
    <row r="3496" spans="1:29" x14ac:dyDescent="0.3">
      <c r="A3496" s="4" t="s">
        <v>271</v>
      </c>
      <c r="B3496" s="18">
        <v>44986</v>
      </c>
      <c r="C3496" s="4" t="s">
        <v>279</v>
      </c>
      <c r="D3496" s="4">
        <v>3</v>
      </c>
      <c r="E3496" s="15">
        <v>230168.91</v>
      </c>
      <c r="F3496" s="19">
        <v>1.0298</v>
      </c>
      <c r="G3496" s="20">
        <v>0</v>
      </c>
      <c r="H3496" s="4">
        <v>91.5</v>
      </c>
      <c r="I3496" s="4">
        <v>4</v>
      </c>
      <c r="J3496" s="4">
        <v>1</v>
      </c>
      <c r="K3496" s="21">
        <v>0.73860000000000003</v>
      </c>
      <c r="L3496" s="21">
        <v>2.5999999999999999E-2</v>
      </c>
      <c r="M3496" s="4">
        <v>3</v>
      </c>
      <c r="N3496" s="4">
        <v>1</v>
      </c>
      <c r="O3496" s="4">
        <v>18</v>
      </c>
      <c r="P3496" s="4">
        <v>94.5</v>
      </c>
      <c r="Q3496" s="15">
        <v>26843.41</v>
      </c>
      <c r="R3496" s="15">
        <v>3572.58</v>
      </c>
      <c r="S3496" s="15">
        <v>2258.64</v>
      </c>
      <c r="T3496" s="15">
        <v>231003.07</v>
      </c>
      <c r="U3496" s="22">
        <f t="shared" si="270"/>
        <v>258326.25999999998</v>
      </c>
      <c r="V3496" s="23">
        <f t="shared" si="271"/>
        <v>-0.11828063583743702</v>
      </c>
      <c r="W3496" s="24">
        <f>Parametros!$B$4*H3496+Parametros!$B$5*K3496*100+Parametros!$B$6*P3496+Parametros!$B$7*(1-L3496)*100</f>
        <v>87.692999999999998</v>
      </c>
      <c r="X3496" s="16">
        <f>INDEX('Tasa Referencia'!$B$2:$B$37,MATCH(B3496,'Tasa Referencia'!$A$2:$A$37,0))</f>
        <v>0.114</v>
      </c>
      <c r="Y3496" s="16">
        <f>INDEX('Catalogo Proveedores'!$N$2:$N$101,MATCH(A3496,'Catalogo Proveedores'!$A$2:$A$101,0))</f>
        <v>2.5200000000000004E-2</v>
      </c>
      <c r="Z3496" s="14">
        <v>1.1900000000000001E-3</v>
      </c>
      <c r="AA3496" s="16">
        <f t="shared" si="272"/>
        <v>0.14039000000000001</v>
      </c>
      <c r="AB3496" s="25">
        <f t="shared" si="273"/>
        <v>1.1007669197474979E-2</v>
      </c>
      <c r="AC3496" s="23">
        <f t="shared" si="274"/>
        <v>-0.12928830503491201</v>
      </c>
    </row>
    <row r="3497" spans="1:29" x14ac:dyDescent="0.3">
      <c r="A3497" s="4" t="s">
        <v>271</v>
      </c>
      <c r="B3497" s="18">
        <v>45017</v>
      </c>
      <c r="C3497" s="4" t="s">
        <v>279</v>
      </c>
      <c r="D3497" s="4">
        <v>4</v>
      </c>
      <c r="E3497" s="15">
        <v>250077.67</v>
      </c>
      <c r="F3497" s="19">
        <v>1.0298</v>
      </c>
      <c r="G3497" s="20">
        <v>0</v>
      </c>
      <c r="H3497" s="4">
        <v>91.1</v>
      </c>
      <c r="I3497" s="4">
        <v>4</v>
      </c>
      <c r="J3497" s="4">
        <v>0</v>
      </c>
      <c r="K3497" s="21">
        <v>0.89829999999999999</v>
      </c>
      <c r="L3497" s="21">
        <v>4.5100000000000001E-2</v>
      </c>
      <c r="M3497" s="4">
        <v>0</v>
      </c>
      <c r="N3497" s="4">
        <v>0</v>
      </c>
      <c r="O3497" s="4">
        <v>0</v>
      </c>
      <c r="P3497" s="4">
        <v>89.4</v>
      </c>
      <c r="Q3497" s="15">
        <v>0</v>
      </c>
      <c r="R3497" s="15">
        <v>5747.9</v>
      </c>
      <c r="S3497" s="15">
        <v>3380.38</v>
      </c>
      <c r="T3497" s="15">
        <v>271886.73</v>
      </c>
      <c r="U3497" s="22">
        <f t="shared" si="270"/>
        <v>252445.19</v>
      </c>
      <c r="V3497" s="23">
        <f t="shared" si="271"/>
        <v>7.1506027528448993E-2</v>
      </c>
      <c r="W3497" s="24">
        <f>Parametros!$B$4*H3497+Parametros!$B$5*K3497*100+Parametros!$B$6*P3497+Parametros!$B$7*(1-L3497)*100</f>
        <v>91.037499999999994</v>
      </c>
      <c r="X3497" s="16">
        <f>INDEX('Tasa Referencia'!$B$2:$B$37,MATCH(B3497,'Tasa Referencia'!$A$2:$A$37,0))</f>
        <v>0.1119</v>
      </c>
      <c r="Y3497" s="16">
        <f>INDEX('Catalogo Proveedores'!$N$2:$N$101,MATCH(A3497,'Catalogo Proveedores'!$A$2:$A$101,0))</f>
        <v>2.5200000000000004E-2</v>
      </c>
      <c r="Z3497" s="14">
        <v>6.4999999999999997E-4</v>
      </c>
      <c r="AA3497" s="16">
        <f t="shared" si="272"/>
        <v>0.13775000000000001</v>
      </c>
      <c r="AB3497" s="25">
        <f t="shared" si="273"/>
        <v>1.0812421926554849E-2</v>
      </c>
      <c r="AC3497" s="23">
        <f t="shared" si="274"/>
        <v>6.0693605601894143E-2</v>
      </c>
    </row>
    <row r="3498" spans="1:29" x14ac:dyDescent="0.3">
      <c r="A3498" s="4" t="s">
        <v>271</v>
      </c>
      <c r="B3498" s="18">
        <v>45047</v>
      </c>
      <c r="C3498" s="4" t="s">
        <v>279</v>
      </c>
      <c r="D3498" s="4">
        <v>5</v>
      </c>
      <c r="E3498" s="15">
        <v>221930.93</v>
      </c>
      <c r="F3498" s="19">
        <v>1.0298</v>
      </c>
      <c r="G3498" s="20">
        <v>0</v>
      </c>
      <c r="H3498" s="4">
        <v>92.5</v>
      </c>
      <c r="I3498" s="4">
        <v>4</v>
      </c>
      <c r="J3498" s="4">
        <v>1</v>
      </c>
      <c r="K3498" s="21">
        <v>0.84750000000000003</v>
      </c>
      <c r="L3498" s="21">
        <v>2.3800000000000002E-2</v>
      </c>
      <c r="M3498" s="4">
        <v>1</v>
      </c>
      <c r="N3498" s="4">
        <v>0</v>
      </c>
      <c r="O3498" s="4">
        <v>0</v>
      </c>
      <c r="P3498" s="4">
        <v>94.5</v>
      </c>
      <c r="Q3498" s="15">
        <v>380.22</v>
      </c>
      <c r="R3498" s="15">
        <v>3101.03</v>
      </c>
      <c r="S3498" s="15">
        <v>2030.62</v>
      </c>
      <c r="T3498" s="15">
        <v>244048.39</v>
      </c>
      <c r="U3498" s="22">
        <f t="shared" si="270"/>
        <v>223381.56</v>
      </c>
      <c r="V3498" s="23">
        <f t="shared" si="271"/>
        <v>8.4683328580860598E-2</v>
      </c>
      <c r="W3498" s="24">
        <f>Parametros!$B$4*H3498+Parametros!$B$5*K3498*100+Parametros!$B$6*P3498+Parametros!$B$7*(1-L3498)*100</f>
        <v>91.343000000000004</v>
      </c>
      <c r="X3498" s="16">
        <f>INDEX('Tasa Referencia'!$B$2:$B$37,MATCH(B3498,'Tasa Referencia'!$A$2:$A$37,0))</f>
        <v>0.11210000000000001</v>
      </c>
      <c r="Y3498" s="16">
        <f>INDEX('Catalogo Proveedores'!$N$2:$N$101,MATCH(A3498,'Catalogo Proveedores'!$A$2:$A$101,0))</f>
        <v>2.5200000000000004E-2</v>
      </c>
      <c r="Z3498" s="14">
        <v>7.9000000000000001E-4</v>
      </c>
      <c r="AA3498" s="16">
        <f t="shared" si="272"/>
        <v>0.13809000000000002</v>
      </c>
      <c r="AB3498" s="25">
        <f t="shared" si="273"/>
        <v>1.0837590692423404E-2</v>
      </c>
      <c r="AC3498" s="23">
        <f t="shared" si="274"/>
        <v>7.3845737888437193E-2</v>
      </c>
    </row>
    <row r="3499" spans="1:29" x14ac:dyDescent="0.3">
      <c r="A3499" s="4" t="s">
        <v>271</v>
      </c>
      <c r="B3499" s="18">
        <v>45078</v>
      </c>
      <c r="C3499" s="4" t="s">
        <v>279</v>
      </c>
      <c r="D3499" s="4">
        <v>6</v>
      </c>
      <c r="E3499" s="15">
        <v>246110.04</v>
      </c>
      <c r="F3499" s="19">
        <v>1.0298</v>
      </c>
      <c r="G3499" s="20">
        <v>0</v>
      </c>
      <c r="H3499" s="4">
        <v>93.4</v>
      </c>
      <c r="I3499" s="4">
        <v>4</v>
      </c>
      <c r="J3499" s="4">
        <v>1</v>
      </c>
      <c r="K3499" s="21">
        <v>0.82950000000000002</v>
      </c>
      <c r="L3499" s="21">
        <v>3.8800000000000001E-2</v>
      </c>
      <c r="M3499" s="4">
        <v>0</v>
      </c>
      <c r="N3499" s="4">
        <v>0</v>
      </c>
      <c r="O3499" s="4">
        <v>0</v>
      </c>
      <c r="P3499" s="4">
        <v>93.6</v>
      </c>
      <c r="Q3499" s="15">
        <v>0</v>
      </c>
      <c r="R3499" s="15">
        <v>3486.85</v>
      </c>
      <c r="S3499" s="15">
        <v>3353.93</v>
      </c>
      <c r="T3499" s="15">
        <v>261589.81</v>
      </c>
      <c r="U3499" s="22">
        <f t="shared" si="270"/>
        <v>246242.96000000002</v>
      </c>
      <c r="V3499" s="23">
        <f t="shared" si="271"/>
        <v>5.8667614002242581E-2</v>
      </c>
      <c r="W3499" s="24">
        <f>Parametros!$B$4*H3499+Parametros!$B$5*K3499*100+Parametros!$B$6*P3499+Parametros!$B$7*(1-L3499)*100</f>
        <v>90.712999999999994</v>
      </c>
      <c r="X3499" s="16">
        <f>INDEX('Tasa Referencia'!$B$2:$B$37,MATCH(B3499,'Tasa Referencia'!$A$2:$A$37,0))</f>
        <v>0.1119</v>
      </c>
      <c r="Y3499" s="16">
        <f>INDEX('Catalogo Proveedores'!$N$2:$N$101,MATCH(A3499,'Catalogo Proveedores'!$A$2:$A$101,0))</f>
        <v>2.5200000000000004E-2</v>
      </c>
      <c r="Z3499" s="14">
        <v>3.7799999999999999E-3</v>
      </c>
      <c r="AA3499" s="16">
        <f t="shared" si="272"/>
        <v>0.14088000000000001</v>
      </c>
      <c r="AB3499" s="25">
        <f t="shared" si="273"/>
        <v>1.1043862679824379E-2</v>
      </c>
      <c r="AC3499" s="23">
        <f t="shared" si="274"/>
        <v>4.7623751322418202E-2</v>
      </c>
    </row>
    <row r="3500" spans="1:29" x14ac:dyDescent="0.3">
      <c r="A3500" s="4" t="s">
        <v>271</v>
      </c>
      <c r="B3500" s="18">
        <v>45108</v>
      </c>
      <c r="C3500" s="4" t="s">
        <v>279</v>
      </c>
      <c r="D3500" s="4">
        <v>7</v>
      </c>
      <c r="E3500" s="15">
        <v>249203.46</v>
      </c>
      <c r="F3500" s="19">
        <v>1.0298</v>
      </c>
      <c r="G3500" s="20">
        <v>0</v>
      </c>
      <c r="H3500" s="4">
        <v>92.9</v>
      </c>
      <c r="I3500" s="4">
        <v>4</v>
      </c>
      <c r="J3500" s="4">
        <v>1</v>
      </c>
      <c r="K3500" s="21">
        <v>0.79579999999999995</v>
      </c>
      <c r="L3500" s="21">
        <v>2.81E-2</v>
      </c>
      <c r="M3500" s="4">
        <v>1</v>
      </c>
      <c r="N3500" s="4">
        <v>0</v>
      </c>
      <c r="O3500" s="4">
        <v>0</v>
      </c>
      <c r="P3500" s="4">
        <v>94.9</v>
      </c>
      <c r="Q3500" s="15">
        <v>454.97</v>
      </c>
      <c r="R3500" s="15">
        <v>4538.95</v>
      </c>
      <c r="S3500" s="15">
        <v>2601.35</v>
      </c>
      <c r="T3500" s="15">
        <v>258566.64</v>
      </c>
      <c r="U3500" s="22">
        <f t="shared" si="270"/>
        <v>251596.03</v>
      </c>
      <c r="V3500" s="23">
        <f t="shared" si="271"/>
        <v>2.6958659477494911E-2</v>
      </c>
      <c r="W3500" s="24">
        <f>Parametros!$B$4*H3500+Parametros!$B$5*K3500*100+Parametros!$B$6*P3500+Parametros!$B$7*(1-L3500)*100</f>
        <v>89.947500000000005</v>
      </c>
      <c r="X3500" s="16">
        <f>INDEX('Tasa Referencia'!$B$2:$B$37,MATCH(B3500,'Tasa Referencia'!$A$2:$A$37,0))</f>
        <v>0.1132</v>
      </c>
      <c r="Y3500" s="16">
        <f>INDEX('Catalogo Proveedores'!$N$2:$N$101,MATCH(A3500,'Catalogo Proveedores'!$A$2:$A$101,0))</f>
        <v>2.5200000000000004E-2</v>
      </c>
      <c r="Z3500" s="14">
        <v>-3.9199999999999999E-3</v>
      </c>
      <c r="AA3500" s="16">
        <f t="shared" si="272"/>
        <v>0.13447999999999999</v>
      </c>
      <c r="AB3500" s="25">
        <f t="shared" si="273"/>
        <v>1.0570004966585334E-2</v>
      </c>
      <c r="AC3500" s="23">
        <f t="shared" si="274"/>
        <v>1.6388654510909578E-2</v>
      </c>
    </row>
    <row r="3501" spans="1:29" x14ac:dyDescent="0.3">
      <c r="A3501" s="4" t="s">
        <v>271</v>
      </c>
      <c r="B3501" s="18">
        <v>45139</v>
      </c>
      <c r="C3501" s="4" t="s">
        <v>279</v>
      </c>
      <c r="D3501" s="4">
        <v>8</v>
      </c>
      <c r="E3501" s="15">
        <v>209659.84</v>
      </c>
      <c r="F3501" s="19">
        <v>1.0298</v>
      </c>
      <c r="G3501" s="20">
        <v>0</v>
      </c>
      <c r="H3501" s="4">
        <v>90.9</v>
      </c>
      <c r="I3501" s="4">
        <v>4</v>
      </c>
      <c r="J3501" s="4">
        <v>1</v>
      </c>
      <c r="K3501" s="21">
        <v>0.81279999999999997</v>
      </c>
      <c r="L3501" s="21">
        <v>3.6900000000000002E-2</v>
      </c>
      <c r="M3501" s="4">
        <v>2</v>
      </c>
      <c r="N3501" s="4">
        <v>1</v>
      </c>
      <c r="O3501" s="4">
        <v>166.2</v>
      </c>
      <c r="P3501" s="4">
        <v>95.4</v>
      </c>
      <c r="Q3501" s="15">
        <v>93052.45</v>
      </c>
      <c r="R3501" s="15">
        <v>2995.23</v>
      </c>
      <c r="S3501" s="15">
        <v>2739.76</v>
      </c>
      <c r="T3501" s="15">
        <v>229252.97</v>
      </c>
      <c r="U3501" s="22">
        <f t="shared" si="270"/>
        <v>302967.75999999995</v>
      </c>
      <c r="V3501" s="23">
        <f t="shared" si="271"/>
        <v>-0.32154344608926966</v>
      </c>
      <c r="W3501" s="24">
        <f>Parametros!$B$4*H3501+Parametros!$B$5*K3501*100+Parametros!$B$6*P3501+Parametros!$B$7*(1-L3501)*100</f>
        <v>89.725499999999997</v>
      </c>
      <c r="X3501" s="16">
        <f>INDEX('Tasa Referencia'!$B$2:$B$37,MATCH(B3501,'Tasa Referencia'!$A$2:$A$37,0))</f>
        <v>0.1124</v>
      </c>
      <c r="Y3501" s="16">
        <f>INDEX('Catalogo Proveedores'!$N$2:$N$101,MATCH(A3501,'Catalogo Proveedores'!$A$2:$A$101,0))</f>
        <v>2.5200000000000004E-2</v>
      </c>
      <c r="Z3501" s="14">
        <v>1.47E-3</v>
      </c>
      <c r="AA3501" s="16">
        <f t="shared" si="272"/>
        <v>0.13907</v>
      </c>
      <c r="AB3501" s="25">
        <f t="shared" si="273"/>
        <v>1.0910097413361353E-2</v>
      </c>
      <c r="AC3501" s="23">
        <f t="shared" si="274"/>
        <v>-0.33245354350263101</v>
      </c>
    </row>
    <row r="3502" spans="1:29" x14ac:dyDescent="0.3">
      <c r="A3502" s="4" t="s">
        <v>271</v>
      </c>
      <c r="B3502" s="18">
        <v>45170</v>
      </c>
      <c r="C3502" s="4" t="s">
        <v>279</v>
      </c>
      <c r="D3502" s="4">
        <v>9</v>
      </c>
      <c r="E3502" s="15">
        <v>212242.96</v>
      </c>
      <c r="F3502" s="19">
        <v>1.0298</v>
      </c>
      <c r="G3502" s="20">
        <v>0</v>
      </c>
      <c r="H3502" s="4">
        <v>90.7</v>
      </c>
      <c r="I3502" s="4">
        <v>4</v>
      </c>
      <c r="J3502" s="4">
        <v>1</v>
      </c>
      <c r="K3502" s="21">
        <v>0.75429999999999997</v>
      </c>
      <c r="L3502" s="21">
        <v>3.5799999999999998E-2</v>
      </c>
      <c r="M3502" s="4">
        <v>9</v>
      </c>
      <c r="N3502" s="4">
        <v>0</v>
      </c>
      <c r="O3502" s="4">
        <v>0</v>
      </c>
      <c r="P3502" s="4">
        <v>93.2</v>
      </c>
      <c r="Q3502" s="15">
        <v>18846.669999999998</v>
      </c>
      <c r="R3502" s="15">
        <v>3600.18</v>
      </c>
      <c r="S3502" s="15">
        <v>2701.43</v>
      </c>
      <c r="T3502" s="15">
        <v>215515.68</v>
      </c>
      <c r="U3502" s="22">
        <f t="shared" si="270"/>
        <v>231988.38</v>
      </c>
      <c r="V3502" s="23">
        <f t="shared" si="271"/>
        <v>-7.643388174818655E-2</v>
      </c>
      <c r="W3502" s="24">
        <f>Parametros!$B$4*H3502+Parametros!$B$5*K3502*100+Parametros!$B$6*P3502+Parametros!$B$7*(1-L3502)*100</f>
        <v>87.47699999999999</v>
      </c>
      <c r="X3502" s="16">
        <f>INDEX('Tasa Referencia'!$B$2:$B$37,MATCH(B3502,'Tasa Referencia'!$A$2:$A$37,0))</f>
        <v>0.1134</v>
      </c>
      <c r="Y3502" s="16">
        <f>INDEX('Catalogo Proveedores'!$N$2:$N$101,MATCH(A3502,'Catalogo Proveedores'!$A$2:$A$101,0))</f>
        <v>2.5200000000000004E-2</v>
      </c>
      <c r="Z3502" s="14">
        <v>1.92E-3</v>
      </c>
      <c r="AA3502" s="16">
        <f t="shared" si="272"/>
        <v>0.14052000000000001</v>
      </c>
      <c r="AB3502" s="25">
        <f t="shared" si="273"/>
        <v>1.1017272939064959E-2</v>
      </c>
      <c r="AC3502" s="23">
        <f t="shared" si="274"/>
        <v>-8.7451154687251509E-2</v>
      </c>
    </row>
    <row r="3503" spans="1:29" x14ac:dyDescent="0.3">
      <c r="A3503" s="4" t="s">
        <v>271</v>
      </c>
      <c r="B3503" s="18">
        <v>45200</v>
      </c>
      <c r="C3503" s="4" t="s">
        <v>279</v>
      </c>
      <c r="D3503" s="4">
        <v>10</v>
      </c>
      <c r="E3503" s="15">
        <v>210613.01</v>
      </c>
      <c r="F3503" s="19">
        <v>1.0827</v>
      </c>
      <c r="G3503" s="20">
        <v>5.1400000000000001E-2</v>
      </c>
      <c r="H3503" s="4">
        <v>90.1</v>
      </c>
      <c r="I3503" s="4">
        <v>4</v>
      </c>
      <c r="J3503" s="4">
        <v>1</v>
      </c>
      <c r="K3503" s="21">
        <v>0.77900000000000003</v>
      </c>
      <c r="L3503" s="21">
        <v>2.46E-2</v>
      </c>
      <c r="M3503" s="4">
        <v>2</v>
      </c>
      <c r="N3503" s="4">
        <v>0</v>
      </c>
      <c r="O3503" s="4">
        <v>0</v>
      </c>
      <c r="P3503" s="4">
        <v>87.7</v>
      </c>
      <c r="Q3503" s="15">
        <v>2613.02</v>
      </c>
      <c r="R3503" s="15">
        <v>3105.47</v>
      </c>
      <c r="S3503" s="15">
        <v>1972.54</v>
      </c>
      <c r="T3503" s="15">
        <v>218099.57</v>
      </c>
      <c r="U3503" s="22">
        <f t="shared" si="270"/>
        <v>214358.96</v>
      </c>
      <c r="V3503" s="23">
        <f t="shared" si="271"/>
        <v>1.7150927899582814E-2</v>
      </c>
      <c r="W3503" s="24">
        <f>Parametros!$B$4*H3503+Parametros!$B$5*K3503*100+Parametros!$B$6*P3503+Parametros!$B$7*(1-L3503)*100</f>
        <v>87.075999999999993</v>
      </c>
      <c r="X3503" s="16">
        <f>INDEX('Tasa Referencia'!$B$2:$B$37,MATCH(B3503,'Tasa Referencia'!$A$2:$A$37,0))</f>
        <v>0.1103</v>
      </c>
      <c r="Y3503" s="16">
        <f>INDEX('Catalogo Proveedores'!$N$2:$N$101,MATCH(A3503,'Catalogo Proveedores'!$A$2:$A$101,0))</f>
        <v>2.5200000000000004E-2</v>
      </c>
      <c r="Z3503" s="14">
        <v>5.4900000000000001E-3</v>
      </c>
      <c r="AA3503" s="16">
        <f t="shared" si="272"/>
        <v>0.14099</v>
      </c>
      <c r="AB3503" s="25">
        <f t="shared" si="273"/>
        <v>1.1051985788776753E-2</v>
      </c>
      <c r="AC3503" s="23">
        <f t="shared" si="274"/>
        <v>6.0989421108060618E-3</v>
      </c>
    </row>
    <row r="3504" spans="1:29" x14ac:dyDescent="0.3">
      <c r="A3504" s="4" t="s">
        <v>271</v>
      </c>
      <c r="B3504" s="18">
        <v>45231</v>
      </c>
      <c r="C3504" s="4" t="s">
        <v>279</v>
      </c>
      <c r="D3504" s="4">
        <v>11</v>
      </c>
      <c r="E3504" s="15">
        <v>232967.97</v>
      </c>
      <c r="F3504" s="19">
        <v>1.0827</v>
      </c>
      <c r="G3504" s="20">
        <v>0</v>
      </c>
      <c r="H3504" s="4">
        <v>93.4</v>
      </c>
      <c r="I3504" s="4">
        <v>4</v>
      </c>
      <c r="J3504" s="4">
        <v>1</v>
      </c>
      <c r="K3504" s="21">
        <v>0.79759999999999998</v>
      </c>
      <c r="L3504" s="21">
        <v>3.4299999999999997E-2</v>
      </c>
      <c r="M3504" s="4">
        <v>1</v>
      </c>
      <c r="N3504" s="4">
        <v>0</v>
      </c>
      <c r="O3504" s="4">
        <v>0</v>
      </c>
      <c r="P3504" s="4">
        <v>95.2</v>
      </c>
      <c r="Q3504" s="15">
        <v>4054.04</v>
      </c>
      <c r="R3504" s="15">
        <v>3755.83</v>
      </c>
      <c r="S3504" s="15">
        <v>2862.95</v>
      </c>
      <c r="T3504" s="15">
        <v>244730.88</v>
      </c>
      <c r="U3504" s="22">
        <f t="shared" si="270"/>
        <v>237914.88999999998</v>
      </c>
      <c r="V3504" s="23">
        <f t="shared" si="271"/>
        <v>2.7850960205757523E-2</v>
      </c>
      <c r="W3504" s="24">
        <f>Parametros!$B$4*H3504+Parametros!$B$5*K3504*100+Parametros!$B$6*P3504+Parametros!$B$7*(1-L3504)*100</f>
        <v>90.143500000000003</v>
      </c>
      <c r="X3504" s="16">
        <f>INDEX('Tasa Referencia'!$B$2:$B$37,MATCH(B3504,'Tasa Referencia'!$A$2:$A$37,0))</f>
        <v>0.1144</v>
      </c>
      <c r="Y3504" s="16">
        <f>INDEX('Catalogo Proveedores'!$N$2:$N$101,MATCH(A3504,'Catalogo Proveedores'!$A$2:$A$101,0))</f>
        <v>2.5200000000000004E-2</v>
      </c>
      <c r="Z3504" s="14">
        <v>-9.1E-4</v>
      </c>
      <c r="AA3504" s="16">
        <f t="shared" si="272"/>
        <v>0.13869000000000001</v>
      </c>
      <c r="AB3504" s="25">
        <f t="shared" si="273"/>
        <v>1.0881989352516053E-2</v>
      </c>
      <c r="AC3504" s="23">
        <f t="shared" si="274"/>
        <v>1.696897085324147E-2</v>
      </c>
    </row>
    <row r="3505" spans="1:29" x14ac:dyDescent="0.3">
      <c r="A3505" s="4" t="s">
        <v>271</v>
      </c>
      <c r="B3505" s="18">
        <v>45261</v>
      </c>
      <c r="C3505" s="4" t="s">
        <v>279</v>
      </c>
      <c r="D3505" s="4">
        <v>12</v>
      </c>
      <c r="E3505" s="15">
        <v>201430.21</v>
      </c>
      <c r="F3505" s="19">
        <v>1.0827</v>
      </c>
      <c r="G3505" s="20">
        <v>0</v>
      </c>
      <c r="H3505" s="4">
        <v>97.5</v>
      </c>
      <c r="I3505" s="4">
        <v>5</v>
      </c>
      <c r="J3505" s="4">
        <v>1</v>
      </c>
      <c r="K3505" s="21">
        <v>0.81530000000000002</v>
      </c>
      <c r="L3505" s="21">
        <v>1.06E-2</v>
      </c>
      <c r="M3505" s="4">
        <v>1</v>
      </c>
      <c r="N3505" s="4">
        <v>0</v>
      </c>
      <c r="O3505" s="4">
        <v>0</v>
      </c>
      <c r="P3505" s="4">
        <v>93.9</v>
      </c>
      <c r="Q3505" s="15">
        <v>394.04</v>
      </c>
      <c r="R3505" s="15">
        <v>655.91</v>
      </c>
      <c r="S3505" s="15">
        <v>1043.3800000000001</v>
      </c>
      <c r="T3505" s="15">
        <v>216335.9</v>
      </c>
      <c r="U3505" s="22">
        <f t="shared" si="270"/>
        <v>201436.78</v>
      </c>
      <c r="V3505" s="23">
        <f t="shared" si="271"/>
        <v>6.8870307702050354E-2</v>
      </c>
      <c r="W3505" s="24">
        <f>Parametros!$B$4*H3505+Parametros!$B$5*K3505*100+Parametros!$B$6*P3505+Parametros!$B$7*(1-L3505)*100</f>
        <v>92.204999999999998</v>
      </c>
      <c r="X3505" s="16">
        <f>INDEX('Tasa Referencia'!$B$2:$B$37,MATCH(B3505,'Tasa Referencia'!$A$2:$A$37,0))</f>
        <v>0.1124</v>
      </c>
      <c r="Y3505" s="16">
        <f>INDEX('Catalogo Proveedores'!$N$2:$N$101,MATCH(A3505,'Catalogo Proveedores'!$A$2:$A$101,0))</f>
        <v>2.5200000000000004E-2</v>
      </c>
      <c r="Z3505" s="14">
        <v>1.24E-3</v>
      </c>
      <c r="AA3505" s="16">
        <f t="shared" si="272"/>
        <v>0.13883999999999999</v>
      </c>
      <c r="AB3505" s="25">
        <f t="shared" si="273"/>
        <v>1.0893085666713542E-2</v>
      </c>
      <c r="AC3505" s="23">
        <f t="shared" si="274"/>
        <v>5.7977222035336812E-2</v>
      </c>
    </row>
    <row r="3506" spans="1:29" x14ac:dyDescent="0.3">
      <c r="A3506" s="4" t="s">
        <v>271</v>
      </c>
      <c r="B3506" s="18">
        <v>45292</v>
      </c>
      <c r="C3506" s="4" t="s">
        <v>281</v>
      </c>
      <c r="D3506" s="4">
        <v>1</v>
      </c>
      <c r="E3506" s="15">
        <v>222062.74</v>
      </c>
      <c r="F3506" s="19">
        <v>1.0827</v>
      </c>
      <c r="G3506" s="20">
        <v>0</v>
      </c>
      <c r="H3506" s="4">
        <v>96.6</v>
      </c>
      <c r="I3506" s="4">
        <v>4</v>
      </c>
      <c r="J3506" s="4">
        <v>1</v>
      </c>
      <c r="K3506" s="21">
        <v>0.82379999999999998</v>
      </c>
      <c r="L3506" s="21">
        <v>1.9199999999999998E-2</v>
      </c>
      <c r="M3506" s="4">
        <v>0</v>
      </c>
      <c r="N3506" s="4">
        <v>1</v>
      </c>
      <c r="O3506" s="4">
        <v>3.4</v>
      </c>
      <c r="P3506" s="4">
        <v>89.4</v>
      </c>
      <c r="Q3506" s="15">
        <v>3140.76</v>
      </c>
      <c r="R3506" s="15">
        <v>1355.21</v>
      </c>
      <c r="S3506" s="15">
        <v>1723.24</v>
      </c>
      <c r="T3506" s="15">
        <v>232212.79</v>
      </c>
      <c r="U3506" s="22">
        <f t="shared" si="270"/>
        <v>224835.47</v>
      </c>
      <c r="V3506" s="23">
        <f t="shared" si="271"/>
        <v>3.1769654031545837E-2</v>
      </c>
      <c r="W3506" s="24">
        <f>Parametros!$B$4*H3506+Parametros!$B$5*K3506*100+Parametros!$B$6*P3506+Parametros!$B$7*(1-L3506)*100</f>
        <v>91.116</v>
      </c>
      <c r="X3506" s="16">
        <f>INDEX('Tasa Referencia'!$B$2:$B$37,MATCH(B3506,'Tasa Referencia'!$A$2:$A$37,0))</f>
        <v>0.1133</v>
      </c>
      <c r="Y3506" s="16">
        <f>INDEX('Catalogo Proveedores'!$N$2:$N$101,MATCH(A3506,'Catalogo Proveedores'!$A$2:$A$101,0))</f>
        <v>2.5200000000000004E-2</v>
      </c>
      <c r="Z3506" s="14">
        <v>4.8500000000000001E-3</v>
      </c>
      <c r="AA3506" s="16">
        <f t="shared" si="272"/>
        <v>0.14335000000000001</v>
      </c>
      <c r="AB3506" s="25">
        <f t="shared" si="273"/>
        <v>1.1226090706999869E-2</v>
      </c>
      <c r="AC3506" s="23">
        <f t="shared" si="274"/>
        <v>2.0543563324545967E-2</v>
      </c>
    </row>
    <row r="3507" spans="1:29" x14ac:dyDescent="0.3">
      <c r="A3507" s="4" t="s">
        <v>271</v>
      </c>
      <c r="B3507" s="18">
        <v>45323</v>
      </c>
      <c r="C3507" s="4" t="s">
        <v>281</v>
      </c>
      <c r="D3507" s="4">
        <v>2</v>
      </c>
      <c r="E3507" s="15">
        <v>232531.65</v>
      </c>
      <c r="F3507" s="19">
        <v>1.0827</v>
      </c>
      <c r="G3507" s="20">
        <v>0</v>
      </c>
      <c r="H3507" s="4">
        <v>89.2</v>
      </c>
      <c r="I3507" s="4">
        <v>4</v>
      </c>
      <c r="J3507" s="4">
        <v>1</v>
      </c>
      <c r="K3507" s="21">
        <v>0.82320000000000004</v>
      </c>
      <c r="L3507" s="21">
        <v>2.9000000000000001E-2</v>
      </c>
      <c r="M3507" s="4">
        <v>2</v>
      </c>
      <c r="N3507" s="4">
        <v>0</v>
      </c>
      <c r="O3507" s="4">
        <v>0</v>
      </c>
      <c r="P3507" s="4">
        <v>93.7</v>
      </c>
      <c r="Q3507" s="15">
        <v>2518.87</v>
      </c>
      <c r="R3507" s="15">
        <v>4514.12</v>
      </c>
      <c r="S3507" s="15">
        <v>2490.33</v>
      </c>
      <c r="T3507" s="15">
        <v>259202.96</v>
      </c>
      <c r="U3507" s="22">
        <f t="shared" si="270"/>
        <v>237074.31</v>
      </c>
      <c r="V3507" s="23">
        <f t="shared" si="271"/>
        <v>8.5371903160365123E-2</v>
      </c>
      <c r="W3507" s="24">
        <f>Parametros!$B$4*H3507+Parametros!$B$5*K3507*100+Parametros!$B$6*P3507+Parametros!$B$7*(1-L3507)*100</f>
        <v>89.221000000000004</v>
      </c>
      <c r="X3507" s="16">
        <f>INDEX('Tasa Referencia'!$B$2:$B$37,MATCH(B3507,'Tasa Referencia'!$A$2:$A$37,0))</f>
        <v>0.1123</v>
      </c>
      <c r="Y3507" s="16">
        <f>INDEX('Catalogo Proveedores'!$N$2:$N$101,MATCH(A3507,'Catalogo Proveedores'!$A$2:$A$101,0))</f>
        <v>2.5200000000000004E-2</v>
      </c>
      <c r="Z3507" s="14">
        <v>1.64E-3</v>
      </c>
      <c r="AA3507" s="16">
        <f t="shared" si="272"/>
        <v>0.13914000000000001</v>
      </c>
      <c r="AB3507" s="25">
        <f t="shared" si="273"/>
        <v>1.0915274276485754E-2</v>
      </c>
      <c r="AC3507" s="23">
        <f t="shared" si="274"/>
        <v>7.4456628883879369E-2</v>
      </c>
    </row>
    <row r="3508" spans="1:29" x14ac:dyDescent="0.3">
      <c r="A3508" s="4" t="s">
        <v>271</v>
      </c>
      <c r="B3508" s="18">
        <v>45352</v>
      </c>
      <c r="C3508" s="4" t="s">
        <v>281</v>
      </c>
      <c r="D3508" s="4">
        <v>3</v>
      </c>
      <c r="E3508" s="15">
        <v>272451.55</v>
      </c>
      <c r="F3508" s="19">
        <v>1.0827</v>
      </c>
      <c r="G3508" s="20">
        <v>0</v>
      </c>
      <c r="H3508" s="4">
        <v>90.2</v>
      </c>
      <c r="I3508" s="4">
        <v>5</v>
      </c>
      <c r="J3508" s="4">
        <v>1</v>
      </c>
      <c r="K3508" s="21">
        <v>0.84809999999999997</v>
      </c>
      <c r="L3508" s="21">
        <v>3.9300000000000002E-2</v>
      </c>
      <c r="M3508" s="4">
        <v>1</v>
      </c>
      <c r="N3508" s="4">
        <v>0</v>
      </c>
      <c r="O3508" s="4">
        <v>0</v>
      </c>
      <c r="P3508" s="4">
        <v>92.2</v>
      </c>
      <c r="Q3508" s="15">
        <v>826.3</v>
      </c>
      <c r="R3508" s="15">
        <v>4068.3</v>
      </c>
      <c r="S3508" s="15">
        <v>3755.64</v>
      </c>
      <c r="T3508" s="15">
        <v>293842.63</v>
      </c>
      <c r="U3508" s="22">
        <f t="shared" si="270"/>
        <v>273590.50999999995</v>
      </c>
      <c r="V3508" s="23">
        <f t="shared" si="271"/>
        <v>6.8921653743706457E-2</v>
      </c>
      <c r="W3508" s="24">
        <f>Parametros!$B$4*H3508+Parametros!$B$5*K3508*100+Parametros!$B$6*P3508+Parametros!$B$7*(1-L3508)*100</f>
        <v>89.863500000000002</v>
      </c>
      <c r="X3508" s="16">
        <f>INDEX('Tasa Referencia'!$B$2:$B$37,MATCH(B3508,'Tasa Referencia'!$A$2:$A$37,0))</f>
        <v>0.1101</v>
      </c>
      <c r="Y3508" s="16">
        <f>INDEX('Catalogo Proveedores'!$N$2:$N$101,MATCH(A3508,'Catalogo Proveedores'!$A$2:$A$101,0))</f>
        <v>2.5200000000000004E-2</v>
      </c>
      <c r="Z3508" s="14">
        <v>1.17E-3</v>
      </c>
      <c r="AA3508" s="16">
        <f t="shared" si="272"/>
        <v>0.13647000000000001</v>
      </c>
      <c r="AB3508" s="25">
        <f t="shared" si="273"/>
        <v>1.0717607048324806E-2</v>
      </c>
      <c r="AC3508" s="23">
        <f t="shared" si="274"/>
        <v>5.820404669538165E-2</v>
      </c>
    </row>
    <row r="3509" spans="1:29" x14ac:dyDescent="0.3">
      <c r="A3509" s="4" t="s">
        <v>271</v>
      </c>
      <c r="B3509" s="18">
        <v>45383</v>
      </c>
      <c r="C3509" s="4" t="s">
        <v>281</v>
      </c>
      <c r="D3509" s="4">
        <v>4</v>
      </c>
      <c r="E3509" s="15">
        <v>255792.02</v>
      </c>
      <c r="F3509" s="19">
        <v>1.0827</v>
      </c>
      <c r="G3509" s="20">
        <v>0</v>
      </c>
      <c r="H3509" s="4">
        <v>87.6</v>
      </c>
      <c r="I3509" s="4">
        <v>4</v>
      </c>
      <c r="J3509" s="4">
        <v>1</v>
      </c>
      <c r="K3509" s="21">
        <v>0.77649999999999997</v>
      </c>
      <c r="L3509" s="21">
        <v>7.2099999999999997E-2</v>
      </c>
      <c r="M3509" s="4">
        <v>1</v>
      </c>
      <c r="N3509" s="4">
        <v>0</v>
      </c>
      <c r="O3509" s="4">
        <v>0</v>
      </c>
      <c r="P3509" s="4">
        <v>90.7</v>
      </c>
      <c r="Q3509" s="15">
        <v>12139.85</v>
      </c>
      <c r="R3509" s="15">
        <v>11195.11</v>
      </c>
      <c r="S3509" s="15">
        <v>6041.39</v>
      </c>
      <c r="T3509" s="15">
        <v>265460.92</v>
      </c>
      <c r="U3509" s="22">
        <f t="shared" si="270"/>
        <v>273085.58999999997</v>
      </c>
      <c r="V3509" s="23">
        <f t="shared" si="271"/>
        <v>-2.8722382187178378E-2</v>
      </c>
      <c r="W3509" s="24">
        <f>Parametros!$B$4*H3509+Parametros!$B$5*K3509*100+Parametros!$B$6*P3509+Parametros!$B$7*(1-L3509)*100</f>
        <v>86.013499999999993</v>
      </c>
      <c r="X3509" s="16">
        <f>INDEX('Tasa Referencia'!$B$2:$B$37,MATCH(B3509,'Tasa Referencia'!$A$2:$A$37,0))</f>
        <v>0.10920000000000001</v>
      </c>
      <c r="Y3509" s="16">
        <f>INDEX('Catalogo Proveedores'!$N$2:$N$101,MATCH(A3509,'Catalogo Proveedores'!$A$2:$A$101,0))</f>
        <v>2.5200000000000004E-2</v>
      </c>
      <c r="Z3509" s="14">
        <v>-3.0999999999999999E-3</v>
      </c>
      <c r="AA3509" s="16">
        <f t="shared" si="272"/>
        <v>0.13130000000000003</v>
      </c>
      <c r="AB3509" s="25">
        <f t="shared" si="273"/>
        <v>1.0333644942038811E-2</v>
      </c>
      <c r="AC3509" s="23">
        <f t="shared" si="274"/>
        <v>-3.9056027129217186E-2</v>
      </c>
    </row>
    <row r="3510" spans="1:29" x14ac:dyDescent="0.3">
      <c r="A3510" s="4" t="s">
        <v>271</v>
      </c>
      <c r="B3510" s="18">
        <v>45413</v>
      </c>
      <c r="C3510" s="4" t="s">
        <v>281</v>
      </c>
      <c r="D3510" s="4">
        <v>5</v>
      </c>
      <c r="E3510" s="15">
        <v>232232.88</v>
      </c>
      <c r="F3510" s="19">
        <v>1.0827</v>
      </c>
      <c r="G3510" s="20">
        <v>0</v>
      </c>
      <c r="H3510" s="4">
        <v>89.4</v>
      </c>
      <c r="I3510" s="4">
        <v>4</v>
      </c>
      <c r="J3510" s="4">
        <v>1</v>
      </c>
      <c r="K3510" s="21">
        <v>0.84319999999999995</v>
      </c>
      <c r="L3510" s="21">
        <v>4.53E-2</v>
      </c>
      <c r="M3510" s="4">
        <v>0</v>
      </c>
      <c r="N3510" s="4">
        <v>1</v>
      </c>
      <c r="O3510" s="4">
        <v>13</v>
      </c>
      <c r="P3510" s="4">
        <v>93.3</v>
      </c>
      <c r="Q3510" s="15">
        <v>15364.01</v>
      </c>
      <c r="R3510" s="15">
        <v>3454.89</v>
      </c>
      <c r="S3510" s="15">
        <v>3620.74</v>
      </c>
      <c r="T3510" s="15">
        <v>241506.67</v>
      </c>
      <c r="U3510" s="22">
        <f t="shared" si="270"/>
        <v>247431.04000000004</v>
      </c>
      <c r="V3510" s="23">
        <f t="shared" si="271"/>
        <v>-2.4530875275618782E-2</v>
      </c>
      <c r="W3510" s="24">
        <f>Parametros!$B$4*H3510+Parametros!$B$5*K3510*100+Parametros!$B$6*P3510+Parametros!$B$7*(1-L3510)*100</f>
        <v>89.566499999999991</v>
      </c>
      <c r="X3510" s="16">
        <f>INDEX('Tasa Referencia'!$B$2:$B$37,MATCH(B3510,'Tasa Referencia'!$A$2:$A$37,0))</f>
        <v>0.1077</v>
      </c>
      <c r="Y3510" s="16">
        <f>INDEX('Catalogo Proveedores'!$N$2:$N$101,MATCH(A3510,'Catalogo Proveedores'!$A$2:$A$101,0))</f>
        <v>2.5200000000000004E-2</v>
      </c>
      <c r="Z3510" s="14">
        <v>1.9599999999999999E-3</v>
      </c>
      <c r="AA3510" s="16">
        <f t="shared" si="272"/>
        <v>0.13486000000000001</v>
      </c>
      <c r="AB3510" s="25">
        <f t="shared" si="273"/>
        <v>1.0598208612002225E-2</v>
      </c>
      <c r="AC3510" s="23">
        <f t="shared" si="274"/>
        <v>-3.512908388762101E-2</v>
      </c>
    </row>
    <row r="3511" spans="1:29" x14ac:dyDescent="0.3">
      <c r="A3511" s="4" t="s">
        <v>271</v>
      </c>
      <c r="B3511" s="18">
        <v>45444</v>
      </c>
      <c r="C3511" s="4" t="s">
        <v>281</v>
      </c>
      <c r="D3511" s="4">
        <v>6</v>
      </c>
      <c r="E3511" s="15">
        <v>270679.01</v>
      </c>
      <c r="F3511" s="19">
        <v>1.0827</v>
      </c>
      <c r="G3511" s="20">
        <v>0</v>
      </c>
      <c r="H3511" s="4">
        <v>89.6</v>
      </c>
      <c r="I3511" s="4">
        <v>4</v>
      </c>
      <c r="J3511" s="4">
        <v>0</v>
      </c>
      <c r="K3511" s="21">
        <v>0.88919999999999999</v>
      </c>
      <c r="L3511" s="21">
        <v>2.41E-2</v>
      </c>
      <c r="M3511" s="4">
        <v>1</v>
      </c>
      <c r="N3511" s="4">
        <v>0</v>
      </c>
      <c r="O3511" s="4">
        <v>0</v>
      </c>
      <c r="P3511" s="4">
        <v>90.1</v>
      </c>
      <c r="Q3511" s="15">
        <v>754.67</v>
      </c>
      <c r="R3511" s="15">
        <v>2044.67</v>
      </c>
      <c r="S3511" s="15">
        <v>1960.53</v>
      </c>
      <c r="T3511" s="15">
        <v>293751.43</v>
      </c>
      <c r="U3511" s="22">
        <f t="shared" si="270"/>
        <v>271517.81999999995</v>
      </c>
      <c r="V3511" s="23">
        <f t="shared" si="271"/>
        <v>7.5688516648242513E-2</v>
      </c>
      <c r="W3511" s="24">
        <f>Parametros!$B$4*H3511+Parametros!$B$5*K3511*100+Parametros!$B$6*P3511+Parametros!$B$7*(1-L3511)*100</f>
        <v>90.694499999999991</v>
      </c>
      <c r="X3511" s="16">
        <f>INDEX('Tasa Referencia'!$B$2:$B$37,MATCH(B3511,'Tasa Referencia'!$A$2:$A$37,0))</f>
        <v>0.1045</v>
      </c>
      <c r="Y3511" s="16">
        <f>INDEX('Catalogo Proveedores'!$N$2:$N$101,MATCH(A3511,'Catalogo Proveedores'!$A$2:$A$101,0))</f>
        <v>2.5200000000000004E-2</v>
      </c>
      <c r="Z3511" s="14">
        <v>3.6000000000000002E-4</v>
      </c>
      <c r="AA3511" s="16">
        <f t="shared" si="272"/>
        <v>0.13006000000000001</v>
      </c>
      <c r="AB3511" s="25">
        <f t="shared" si="273"/>
        <v>1.0241314323927719E-2</v>
      </c>
      <c r="AC3511" s="23">
        <f t="shared" si="274"/>
        <v>6.5447202324314793E-2</v>
      </c>
    </row>
    <row r="3512" spans="1:29" x14ac:dyDescent="0.3">
      <c r="A3512" s="4" t="s">
        <v>271</v>
      </c>
      <c r="B3512" s="18">
        <v>45474</v>
      </c>
      <c r="C3512" s="4" t="s">
        <v>281</v>
      </c>
      <c r="D3512" s="4">
        <v>7</v>
      </c>
      <c r="E3512" s="15">
        <v>244730.34</v>
      </c>
      <c r="F3512" s="19">
        <v>1.0827</v>
      </c>
      <c r="G3512" s="20">
        <v>0</v>
      </c>
      <c r="H3512" s="4">
        <v>93.1</v>
      </c>
      <c r="I3512" s="4">
        <v>4</v>
      </c>
      <c r="J3512" s="4">
        <v>1</v>
      </c>
      <c r="K3512" s="21">
        <v>0.87360000000000004</v>
      </c>
      <c r="L3512" s="21">
        <v>2.3599999999999999E-2</v>
      </c>
      <c r="M3512" s="4">
        <v>1</v>
      </c>
      <c r="N3512" s="4">
        <v>0</v>
      </c>
      <c r="O3512" s="4">
        <v>0</v>
      </c>
      <c r="P3512" s="4">
        <v>92.4</v>
      </c>
      <c r="Q3512" s="15">
        <v>3792.53</v>
      </c>
      <c r="R3512" s="15">
        <v>3116.26</v>
      </c>
      <c r="S3512" s="15">
        <v>2222.61</v>
      </c>
      <c r="T3512" s="15">
        <v>262308.71999999997</v>
      </c>
      <c r="U3512" s="22">
        <f t="shared" si="270"/>
        <v>249416.52000000002</v>
      </c>
      <c r="V3512" s="23">
        <f t="shared" si="271"/>
        <v>4.9148956999980613E-2</v>
      </c>
      <c r="W3512" s="24">
        <f>Parametros!$B$4*H3512+Parametros!$B$5*K3512*100+Parametros!$B$6*P3512+Parametros!$B$7*(1-L3512)*100</f>
        <v>91.918999999999997</v>
      </c>
      <c r="X3512" s="16">
        <f>INDEX('Tasa Referencia'!$B$2:$B$37,MATCH(B3512,'Tasa Referencia'!$A$2:$A$37,0))</f>
        <v>0.1027</v>
      </c>
      <c r="Y3512" s="16">
        <f>INDEX('Catalogo Proveedores'!$N$2:$N$101,MATCH(A3512,'Catalogo Proveedores'!$A$2:$A$101,0))</f>
        <v>2.5200000000000004E-2</v>
      </c>
      <c r="Z3512" s="14">
        <v>1.0000000000000001E-5</v>
      </c>
      <c r="AA3512" s="16">
        <f t="shared" si="272"/>
        <v>0.12791000000000002</v>
      </c>
      <c r="AB3512" s="25">
        <f t="shared" si="273"/>
        <v>1.0081004610286159E-2</v>
      </c>
      <c r="AC3512" s="23">
        <f t="shared" si="274"/>
        <v>3.9067952389694453E-2</v>
      </c>
    </row>
    <row r="3513" spans="1:29" x14ac:dyDescent="0.3">
      <c r="A3513" s="4" t="s">
        <v>271</v>
      </c>
      <c r="B3513" s="18">
        <v>45505</v>
      </c>
      <c r="C3513" s="4" t="s">
        <v>281</v>
      </c>
      <c r="D3513" s="4">
        <v>8</v>
      </c>
      <c r="E3513" s="15">
        <v>278733.83</v>
      </c>
      <c r="F3513" s="19">
        <v>1.0827</v>
      </c>
      <c r="G3513" s="20">
        <v>0</v>
      </c>
      <c r="H3513" s="4">
        <v>96.7</v>
      </c>
      <c r="I3513" s="4">
        <v>4</v>
      </c>
      <c r="J3513" s="4">
        <v>1</v>
      </c>
      <c r="K3513" s="21">
        <v>0.80959999999999999</v>
      </c>
      <c r="L3513" s="21">
        <v>1.78E-2</v>
      </c>
      <c r="M3513" s="4">
        <v>1</v>
      </c>
      <c r="N3513" s="4">
        <v>1</v>
      </c>
      <c r="O3513" s="4">
        <v>10.8</v>
      </c>
      <c r="P3513" s="4">
        <v>95.5</v>
      </c>
      <c r="Q3513" s="15">
        <v>12862.72</v>
      </c>
      <c r="R3513" s="15">
        <v>2396.1799999999998</v>
      </c>
      <c r="S3513" s="15">
        <v>2044.34</v>
      </c>
      <c r="T3513" s="15">
        <v>300002.3</v>
      </c>
      <c r="U3513" s="22">
        <f t="shared" si="270"/>
        <v>291948.38999999996</v>
      </c>
      <c r="V3513" s="23">
        <f t="shared" si="271"/>
        <v>2.6846160846100288E-2</v>
      </c>
      <c r="W3513" s="24">
        <f>Parametros!$B$4*H3513+Parametros!$B$5*K3513*100+Parametros!$B$6*P3513+Parametros!$B$7*(1-L3513)*100</f>
        <v>91.966000000000008</v>
      </c>
      <c r="X3513" s="16">
        <f>INDEX('Tasa Referencia'!$B$2:$B$37,MATCH(B3513,'Tasa Referencia'!$A$2:$A$37,0))</f>
        <v>0.1017</v>
      </c>
      <c r="Y3513" s="16">
        <f>INDEX('Catalogo Proveedores'!$N$2:$N$101,MATCH(A3513,'Catalogo Proveedores'!$A$2:$A$101,0))</f>
        <v>2.5200000000000004E-2</v>
      </c>
      <c r="Z3513" s="14">
        <v>-3.1199999999999999E-3</v>
      </c>
      <c r="AA3513" s="16">
        <f t="shared" si="272"/>
        <v>0.12378000000000002</v>
      </c>
      <c r="AB3513" s="25">
        <f t="shared" si="273"/>
        <v>9.7722734154932489E-3</v>
      </c>
      <c r="AC3513" s="23">
        <f t="shared" si="274"/>
        <v>1.7073887430607039E-2</v>
      </c>
    </row>
    <row r="3514" spans="1:29" x14ac:dyDescent="0.3">
      <c r="A3514" s="4" t="s">
        <v>271</v>
      </c>
      <c r="B3514" s="18">
        <v>45536</v>
      </c>
      <c r="C3514" s="4" t="s">
        <v>281</v>
      </c>
      <c r="D3514" s="4">
        <v>9</v>
      </c>
      <c r="E3514" s="15">
        <v>226355.67</v>
      </c>
      <c r="F3514" s="19">
        <v>1.0827</v>
      </c>
      <c r="G3514" s="20">
        <v>0</v>
      </c>
      <c r="H3514" s="4">
        <v>97.8</v>
      </c>
      <c r="I3514" s="4">
        <v>4</v>
      </c>
      <c r="J3514" s="4">
        <v>1</v>
      </c>
      <c r="K3514" s="21">
        <v>0.81510000000000005</v>
      </c>
      <c r="L3514" s="21">
        <v>1.03E-2</v>
      </c>
      <c r="M3514" s="4">
        <v>0</v>
      </c>
      <c r="N3514" s="4">
        <v>0</v>
      </c>
      <c r="O3514" s="4">
        <v>0</v>
      </c>
      <c r="P3514" s="4">
        <v>91.6</v>
      </c>
      <c r="Q3514" s="15">
        <v>0</v>
      </c>
      <c r="R3514" s="15">
        <v>873.79</v>
      </c>
      <c r="S3514" s="15">
        <v>1149.32</v>
      </c>
      <c r="T3514" s="15">
        <v>253992.8</v>
      </c>
      <c r="U3514" s="22">
        <f t="shared" si="270"/>
        <v>226080.14</v>
      </c>
      <c r="V3514" s="23">
        <f t="shared" si="271"/>
        <v>0.10989547735211382</v>
      </c>
      <c r="W3514" s="24">
        <f>Parametros!$B$4*H3514+Parametros!$B$5*K3514*100+Parametros!$B$6*P3514+Parametros!$B$7*(1-L3514)*100</f>
        <v>91.848499999999987</v>
      </c>
      <c r="X3514" s="16">
        <f>INDEX('Tasa Referencia'!$B$2:$B$37,MATCH(B3514,'Tasa Referencia'!$A$2:$A$37,0))</f>
        <v>9.7900000000000001E-2</v>
      </c>
      <c r="Y3514" s="16">
        <f>INDEX('Catalogo Proveedores'!$N$2:$N$101,MATCH(A3514,'Catalogo Proveedores'!$A$2:$A$101,0))</f>
        <v>2.5200000000000004E-2</v>
      </c>
      <c r="Z3514" s="14">
        <v>-5.5999999999999999E-3</v>
      </c>
      <c r="AA3514" s="16">
        <f t="shared" si="272"/>
        <v>0.11750000000000001</v>
      </c>
      <c r="AB3514" s="25">
        <f t="shared" si="273"/>
        <v>9.300823618865417E-3</v>
      </c>
      <c r="AC3514" s="23">
        <f t="shared" si="274"/>
        <v>0.1005946537332484</v>
      </c>
    </row>
    <row r="3515" spans="1:29" x14ac:dyDescent="0.3">
      <c r="A3515" s="4" t="s">
        <v>271</v>
      </c>
      <c r="B3515" s="18">
        <v>45566</v>
      </c>
      <c r="C3515" s="4" t="s">
        <v>281</v>
      </c>
      <c r="D3515" s="4">
        <v>10</v>
      </c>
      <c r="E3515" s="15">
        <v>220797.85</v>
      </c>
      <c r="F3515" s="19">
        <v>1.1587000000000001</v>
      </c>
      <c r="G3515" s="20">
        <v>7.0199999999999999E-2</v>
      </c>
      <c r="H3515" s="4">
        <v>98.5</v>
      </c>
      <c r="I3515" s="4">
        <v>4</v>
      </c>
      <c r="J3515" s="4">
        <v>1</v>
      </c>
      <c r="K3515" s="21">
        <v>0.80910000000000004</v>
      </c>
      <c r="L3515" s="21">
        <v>7.6E-3</v>
      </c>
      <c r="M3515" s="4">
        <v>1</v>
      </c>
      <c r="N3515" s="4">
        <v>1</v>
      </c>
      <c r="O3515" s="4">
        <v>5.4</v>
      </c>
      <c r="P3515" s="4">
        <v>92.3</v>
      </c>
      <c r="Q3515" s="15">
        <v>5942.42</v>
      </c>
      <c r="R3515" s="15">
        <v>778.83</v>
      </c>
      <c r="S3515" s="15">
        <v>944.46</v>
      </c>
      <c r="T3515" s="15">
        <v>227927.19</v>
      </c>
      <c r="U3515" s="22">
        <f t="shared" si="270"/>
        <v>226574.64</v>
      </c>
      <c r="V3515" s="23">
        <f t="shared" si="271"/>
        <v>5.9341318602663786E-3</v>
      </c>
      <c r="W3515" s="24">
        <f>Parametros!$B$4*H3515+Parametros!$B$5*K3515*100+Parametros!$B$6*P3515+Parametros!$B$7*(1-L3515)*100</f>
        <v>92.093999999999994</v>
      </c>
      <c r="X3515" s="16">
        <f>INDEX('Tasa Referencia'!$B$2:$B$37,MATCH(B3515,'Tasa Referencia'!$A$2:$A$37,0))</f>
        <v>9.5200000000000007E-2</v>
      </c>
      <c r="Y3515" s="16">
        <f>INDEX('Catalogo Proveedores'!$N$2:$N$101,MATCH(A3515,'Catalogo Proveedores'!$A$2:$A$101,0))</f>
        <v>2.5200000000000004E-2</v>
      </c>
      <c r="Z3515" s="14">
        <v>1.99E-3</v>
      </c>
      <c r="AA3515" s="16">
        <f t="shared" si="272"/>
        <v>0.12239000000000001</v>
      </c>
      <c r="AB3515" s="25">
        <f t="shared" si="273"/>
        <v>9.6681323472214142E-3</v>
      </c>
      <c r="AC3515" s="23">
        <f t="shared" si="274"/>
        <v>-3.7340004869550357E-3</v>
      </c>
    </row>
    <row r="3516" spans="1:29" x14ac:dyDescent="0.3">
      <c r="A3516" s="4" t="s">
        <v>271</v>
      </c>
      <c r="B3516" s="18">
        <v>45597</v>
      </c>
      <c r="C3516" s="4" t="s">
        <v>281</v>
      </c>
      <c r="D3516" s="4">
        <v>11</v>
      </c>
      <c r="E3516" s="15">
        <v>213118.31</v>
      </c>
      <c r="F3516" s="19">
        <v>1.1587000000000001</v>
      </c>
      <c r="G3516" s="20">
        <v>0</v>
      </c>
      <c r="H3516" s="4">
        <v>98</v>
      </c>
      <c r="I3516" s="4">
        <v>4</v>
      </c>
      <c r="J3516" s="4">
        <v>1</v>
      </c>
      <c r="K3516" s="21">
        <v>0.68330000000000002</v>
      </c>
      <c r="L3516" s="21">
        <v>4.7999999999999996E-3</v>
      </c>
      <c r="M3516" s="4">
        <v>2</v>
      </c>
      <c r="N3516" s="4">
        <v>1</v>
      </c>
      <c r="O3516" s="4">
        <v>35</v>
      </c>
      <c r="P3516" s="4">
        <v>90.7</v>
      </c>
      <c r="Q3516" s="15">
        <v>23414.85</v>
      </c>
      <c r="R3516" s="15">
        <v>524.41999999999996</v>
      </c>
      <c r="S3516" s="15">
        <v>735.15</v>
      </c>
      <c r="T3516" s="15">
        <v>212354.7</v>
      </c>
      <c r="U3516" s="22">
        <f t="shared" si="270"/>
        <v>236322.43000000002</v>
      </c>
      <c r="V3516" s="23">
        <f t="shared" si="271"/>
        <v>-0.11286649177060837</v>
      </c>
      <c r="W3516" s="24">
        <f>Parametros!$B$4*H3516+Parametros!$B$5*K3516*100+Parametros!$B$6*P3516+Parametros!$B$7*(1-L3516)*100</f>
        <v>87.86699999999999</v>
      </c>
      <c r="X3516" s="16">
        <f>INDEX('Tasa Referencia'!$B$2:$B$37,MATCH(B3516,'Tasa Referencia'!$A$2:$A$37,0))</f>
        <v>9.5600000000000004E-2</v>
      </c>
      <c r="Y3516" s="16">
        <f>INDEX('Catalogo Proveedores'!$N$2:$N$101,MATCH(A3516,'Catalogo Proveedores'!$A$2:$A$101,0))</f>
        <v>2.5200000000000004E-2</v>
      </c>
      <c r="Z3516" s="14">
        <v>5.3099999999999996E-3</v>
      </c>
      <c r="AA3516" s="16">
        <f t="shared" si="272"/>
        <v>0.12611</v>
      </c>
      <c r="AB3516" s="25">
        <f t="shared" si="273"/>
        <v>9.9465762551282921E-3</v>
      </c>
      <c r="AC3516" s="23">
        <f t="shared" si="274"/>
        <v>-0.12281306802573666</v>
      </c>
    </row>
    <row r="3517" spans="1:29" x14ac:dyDescent="0.3">
      <c r="A3517" s="4" t="s">
        <v>271</v>
      </c>
      <c r="B3517" s="18">
        <v>45627</v>
      </c>
      <c r="C3517" s="4" t="s">
        <v>281</v>
      </c>
      <c r="D3517" s="4">
        <v>12</v>
      </c>
      <c r="E3517" s="15">
        <v>222451.69</v>
      </c>
      <c r="F3517" s="19">
        <v>1.1587000000000001</v>
      </c>
      <c r="G3517" s="20">
        <v>0</v>
      </c>
      <c r="H3517" s="4">
        <v>97.2</v>
      </c>
      <c r="I3517" s="4">
        <v>4</v>
      </c>
      <c r="J3517" s="4">
        <v>1</v>
      </c>
      <c r="K3517" s="21">
        <v>0.85729999999999995</v>
      </c>
      <c r="L3517" s="21">
        <v>1.67E-2</v>
      </c>
      <c r="M3517" s="4">
        <v>1</v>
      </c>
      <c r="N3517" s="4">
        <v>0</v>
      </c>
      <c r="O3517" s="4">
        <v>0</v>
      </c>
      <c r="P3517" s="4">
        <v>91.4</v>
      </c>
      <c r="Q3517" s="15">
        <v>8271.57</v>
      </c>
      <c r="R3517" s="15">
        <v>2112.21</v>
      </c>
      <c r="S3517" s="15">
        <v>1558.82</v>
      </c>
      <c r="T3517" s="15">
        <v>241961.19</v>
      </c>
      <c r="U3517" s="22">
        <f t="shared" si="270"/>
        <v>231276.65</v>
      </c>
      <c r="V3517" s="23">
        <f t="shared" si="271"/>
        <v>4.4158073449713189E-2</v>
      </c>
      <c r="W3517" s="24">
        <f>Parametros!$B$4*H3517+Parametros!$B$5*K3517*100+Parametros!$B$6*P3517+Parametros!$B$7*(1-L3517)*100</f>
        <v>92.768499999999989</v>
      </c>
      <c r="X3517" s="16">
        <f>INDEX('Tasa Referencia'!$B$2:$B$37,MATCH(B3517,'Tasa Referencia'!$A$2:$A$37,0))</f>
        <v>9.2399999999999996E-2</v>
      </c>
      <c r="Y3517" s="16">
        <f>INDEX('Catalogo Proveedores'!$N$2:$N$101,MATCH(A3517,'Catalogo Proveedores'!$A$2:$A$101,0))</f>
        <v>2.5200000000000004E-2</v>
      </c>
      <c r="Z3517" s="14">
        <v>7.6000000000000004E-4</v>
      </c>
      <c r="AA3517" s="16">
        <f t="shared" si="272"/>
        <v>0.11835999999999999</v>
      </c>
      <c r="AB3517" s="25">
        <f t="shared" si="273"/>
        <v>9.365528517944588E-3</v>
      </c>
      <c r="AC3517" s="23">
        <f t="shared" si="274"/>
        <v>3.4792544931768601E-2</v>
      </c>
    </row>
    <row r="3518" spans="1:29" x14ac:dyDescent="0.3">
      <c r="A3518" s="4" t="s">
        <v>271</v>
      </c>
      <c r="B3518" s="18">
        <v>45658</v>
      </c>
      <c r="C3518" s="4" t="s">
        <v>282</v>
      </c>
      <c r="D3518" s="4">
        <v>1</v>
      </c>
      <c r="E3518" s="15">
        <v>264821.48</v>
      </c>
      <c r="F3518" s="19">
        <v>1.1587000000000001</v>
      </c>
      <c r="G3518" s="20">
        <v>0</v>
      </c>
      <c r="H3518" s="4">
        <v>96.7</v>
      </c>
      <c r="I3518" s="4">
        <v>4</v>
      </c>
      <c r="J3518" s="4">
        <v>0</v>
      </c>
      <c r="K3518" s="21">
        <v>0.91720000000000002</v>
      </c>
      <c r="L3518" s="21">
        <v>1.0200000000000001E-2</v>
      </c>
      <c r="M3518" s="4">
        <v>0</v>
      </c>
      <c r="N3518" s="4">
        <v>0</v>
      </c>
      <c r="O3518" s="4">
        <v>0</v>
      </c>
      <c r="P3518" s="4">
        <v>93.3</v>
      </c>
      <c r="Q3518" s="15">
        <v>0</v>
      </c>
      <c r="R3518" s="15">
        <v>910.96</v>
      </c>
      <c r="S3518" s="15">
        <v>808.75</v>
      </c>
      <c r="T3518" s="15">
        <v>284131.34999999998</v>
      </c>
      <c r="U3518" s="22">
        <f t="shared" si="270"/>
        <v>264923.69</v>
      </c>
      <c r="V3518" s="23">
        <f t="shared" si="271"/>
        <v>6.7601340014046232E-2</v>
      </c>
      <c r="W3518" s="24">
        <f>Parametros!$B$4*H3518+Parametros!$B$5*K3518*100+Parametros!$B$6*P3518+Parametros!$B$7*(1-L3518)*100</f>
        <v>94.867999999999995</v>
      </c>
      <c r="X3518" s="16">
        <f>INDEX('Tasa Referencia'!$B$2:$B$37,MATCH(B3518,'Tasa Referencia'!$A$2:$A$37,0))</f>
        <v>8.8900000000000007E-2</v>
      </c>
      <c r="Y3518" s="16">
        <f>INDEX('Catalogo Proveedores'!$N$2:$N$101,MATCH(A3518,'Catalogo Proveedores'!$A$2:$A$101,0))</f>
        <v>2.5200000000000004E-2</v>
      </c>
      <c r="Z3518" s="14">
        <v>1.6900000000000001E-3</v>
      </c>
      <c r="AA3518" s="16">
        <f t="shared" si="272"/>
        <v>0.11579</v>
      </c>
      <c r="AB3518" s="25">
        <f t="shared" si="273"/>
        <v>9.1720304762243909E-3</v>
      </c>
      <c r="AC3518" s="23">
        <f t="shared" si="274"/>
        <v>5.8429309537821841E-2</v>
      </c>
    </row>
    <row r="3519" spans="1:29" x14ac:dyDescent="0.3">
      <c r="A3519" s="4" t="s">
        <v>271</v>
      </c>
      <c r="B3519" s="18">
        <v>45689</v>
      </c>
      <c r="C3519" s="4" t="s">
        <v>282</v>
      </c>
      <c r="D3519" s="4">
        <v>2</v>
      </c>
      <c r="E3519" s="15">
        <v>246796.98</v>
      </c>
      <c r="F3519" s="19">
        <v>1.1587000000000001</v>
      </c>
      <c r="G3519" s="20">
        <v>0</v>
      </c>
      <c r="H3519" s="4">
        <v>95.8</v>
      </c>
      <c r="I3519" s="4">
        <v>4</v>
      </c>
      <c r="J3519" s="4">
        <v>1</v>
      </c>
      <c r="K3519" s="21">
        <v>0.79990000000000006</v>
      </c>
      <c r="L3519" s="21">
        <v>1.2E-2</v>
      </c>
      <c r="M3519" s="4">
        <v>0</v>
      </c>
      <c r="N3519" s="4">
        <v>0</v>
      </c>
      <c r="O3519" s="4">
        <v>0</v>
      </c>
      <c r="P3519" s="4">
        <v>100</v>
      </c>
      <c r="Q3519" s="15">
        <v>0</v>
      </c>
      <c r="R3519" s="15">
        <v>1282.25</v>
      </c>
      <c r="S3519" s="15">
        <v>1381.96</v>
      </c>
      <c r="T3519" s="15">
        <v>273389.14</v>
      </c>
      <c r="U3519" s="22">
        <f t="shared" si="270"/>
        <v>246697.27000000002</v>
      </c>
      <c r="V3519" s="23">
        <f t="shared" si="271"/>
        <v>9.7633249074926653E-2</v>
      </c>
      <c r="W3519" s="24">
        <f>Parametros!$B$4*H3519+Parametros!$B$5*K3519*100+Parametros!$B$6*P3519+Parametros!$B$7*(1-L3519)*100</f>
        <v>92.34699999999998</v>
      </c>
      <c r="X3519" s="16">
        <f>INDEX('Tasa Referencia'!$B$2:$B$37,MATCH(B3519,'Tasa Referencia'!$A$2:$A$37,0))</f>
        <v>8.8300000000000003E-2</v>
      </c>
      <c r="Y3519" s="16">
        <f>INDEX('Catalogo Proveedores'!$N$2:$N$101,MATCH(A3519,'Catalogo Proveedores'!$A$2:$A$101,0))</f>
        <v>2.5200000000000004E-2</v>
      </c>
      <c r="Z3519" s="14">
        <v>5.0899999999999999E-3</v>
      </c>
      <c r="AA3519" s="16">
        <f t="shared" si="272"/>
        <v>0.11859</v>
      </c>
      <c r="AB3519" s="25">
        <f t="shared" si="273"/>
        <v>9.3828255862393739E-3</v>
      </c>
      <c r="AC3519" s="23">
        <f t="shared" si="274"/>
        <v>8.825042348868728E-2</v>
      </c>
    </row>
    <row r="3520" spans="1:29" x14ac:dyDescent="0.3">
      <c r="A3520" s="4" t="s">
        <v>271</v>
      </c>
      <c r="B3520" s="18">
        <v>45717</v>
      </c>
      <c r="C3520" s="4" t="s">
        <v>282</v>
      </c>
      <c r="D3520" s="4">
        <v>3</v>
      </c>
      <c r="E3520" s="15">
        <v>244139.43</v>
      </c>
      <c r="F3520" s="19">
        <v>1.1587000000000001</v>
      </c>
      <c r="G3520" s="20">
        <v>0</v>
      </c>
      <c r="H3520" s="4">
        <v>93.9</v>
      </c>
      <c r="I3520" s="4">
        <v>4</v>
      </c>
      <c r="J3520" s="4">
        <v>1</v>
      </c>
      <c r="K3520" s="21">
        <v>0.83189999999999997</v>
      </c>
      <c r="L3520" s="21">
        <v>2.3599999999999999E-2</v>
      </c>
      <c r="M3520" s="4">
        <v>2</v>
      </c>
      <c r="N3520" s="4">
        <v>0</v>
      </c>
      <c r="O3520" s="4">
        <v>0</v>
      </c>
      <c r="P3520" s="4">
        <v>92.6</v>
      </c>
      <c r="Q3520" s="15">
        <v>15189.71</v>
      </c>
      <c r="R3520" s="15">
        <v>3239.92</v>
      </c>
      <c r="S3520" s="15">
        <v>2214.2800000000002</v>
      </c>
      <c r="T3520" s="15">
        <v>254803.41</v>
      </c>
      <c r="U3520" s="22">
        <f t="shared" si="270"/>
        <v>260354.78</v>
      </c>
      <c r="V3520" s="23">
        <f t="shared" si="271"/>
        <v>-2.178687483028581E-2</v>
      </c>
      <c r="W3520" s="24">
        <f>Parametros!$B$4*H3520+Parametros!$B$5*K3520*100+Parametros!$B$6*P3520+Parametros!$B$7*(1-L3520)*100</f>
        <v>90.988</v>
      </c>
      <c r="X3520" s="16">
        <f>INDEX('Tasa Referencia'!$B$2:$B$37,MATCH(B3520,'Tasa Referencia'!$A$2:$A$37,0))</f>
        <v>8.6800000000000002E-2</v>
      </c>
      <c r="Y3520" s="16">
        <f>INDEX('Catalogo Proveedores'!$N$2:$N$101,MATCH(A3520,'Catalogo Proveedores'!$A$2:$A$101,0))</f>
        <v>2.5200000000000004E-2</v>
      </c>
      <c r="Z3520" s="14">
        <v>2.2399999999999998E-3</v>
      </c>
      <c r="AA3520" s="16">
        <f t="shared" si="272"/>
        <v>0.11424000000000001</v>
      </c>
      <c r="AB3520" s="25">
        <f t="shared" si="273"/>
        <v>9.0551317274154552E-3</v>
      </c>
      <c r="AC3520" s="23">
        <f t="shared" si="274"/>
        <v>-3.0842006557701265E-2</v>
      </c>
    </row>
    <row r="3521" spans="1:29" x14ac:dyDescent="0.3">
      <c r="A3521" s="4" t="s">
        <v>271</v>
      </c>
      <c r="B3521" s="18">
        <v>45748</v>
      </c>
      <c r="C3521" s="4" t="s">
        <v>282</v>
      </c>
      <c r="D3521" s="4">
        <v>4</v>
      </c>
      <c r="E3521" s="15">
        <v>274193.52</v>
      </c>
      <c r="F3521" s="19">
        <v>1.1587000000000001</v>
      </c>
      <c r="G3521" s="20">
        <v>0</v>
      </c>
      <c r="H3521" s="4">
        <v>94.8</v>
      </c>
      <c r="I3521" s="4">
        <v>4</v>
      </c>
      <c r="J3521" s="4">
        <v>1</v>
      </c>
      <c r="K3521" s="21">
        <v>0.86509999999999998</v>
      </c>
      <c r="L3521" s="21">
        <v>3.0099999999999998E-2</v>
      </c>
      <c r="M3521" s="4">
        <v>0</v>
      </c>
      <c r="N3521" s="4">
        <v>1</v>
      </c>
      <c r="O3521" s="4">
        <v>19.399999999999999</v>
      </c>
      <c r="P3521" s="4">
        <v>94.5</v>
      </c>
      <c r="Q3521" s="15">
        <v>14558.71</v>
      </c>
      <c r="R3521" s="15">
        <v>3600.99</v>
      </c>
      <c r="S3521" s="15">
        <v>3024.77</v>
      </c>
      <c r="T3521" s="15">
        <v>295627.96000000002</v>
      </c>
      <c r="U3521" s="22">
        <f t="shared" si="270"/>
        <v>289328.45</v>
      </c>
      <c r="V3521" s="23">
        <f t="shared" si="271"/>
        <v>2.1308911376312339E-2</v>
      </c>
      <c r="W3521" s="24">
        <f>Parametros!$B$4*H3521+Parametros!$B$5*K3521*100+Parametros!$B$6*P3521+Parametros!$B$7*(1-L3521)*100</f>
        <v>92.581500000000005</v>
      </c>
      <c r="X3521" s="16">
        <f>INDEX('Tasa Referencia'!$B$2:$B$37,MATCH(B3521,'Tasa Referencia'!$A$2:$A$37,0))</f>
        <v>8.4000000000000005E-2</v>
      </c>
      <c r="Y3521" s="16">
        <f>INDEX('Catalogo Proveedores'!$N$2:$N$101,MATCH(A3521,'Catalogo Proveedores'!$A$2:$A$101,0))</f>
        <v>2.5200000000000004E-2</v>
      </c>
      <c r="Z3521" s="14">
        <v>-2E-3</v>
      </c>
      <c r="AA3521" s="16">
        <f t="shared" si="272"/>
        <v>0.1072</v>
      </c>
      <c r="AB3521" s="25">
        <f t="shared" si="273"/>
        <v>8.5223019580613624E-3</v>
      </c>
      <c r="AC3521" s="23">
        <f t="shared" si="274"/>
        <v>1.2786609418250976E-2</v>
      </c>
    </row>
    <row r="3522" spans="1:29" x14ac:dyDescent="0.3">
      <c r="A3522" s="4" t="s">
        <v>271</v>
      </c>
      <c r="B3522" s="18">
        <v>45778</v>
      </c>
      <c r="C3522" s="4" t="s">
        <v>282</v>
      </c>
      <c r="D3522" s="4">
        <v>5</v>
      </c>
      <c r="E3522" s="15">
        <v>260793.57</v>
      </c>
      <c r="F3522" s="19">
        <v>1.1587000000000001</v>
      </c>
      <c r="G3522" s="20">
        <v>0</v>
      </c>
      <c r="H3522" s="4">
        <v>89.2</v>
      </c>
      <c r="I3522" s="4">
        <v>4</v>
      </c>
      <c r="J3522" s="4">
        <v>1</v>
      </c>
      <c r="K3522" s="21">
        <v>0.83989999999999998</v>
      </c>
      <c r="L3522" s="21">
        <v>4.07E-2</v>
      </c>
      <c r="M3522" s="4">
        <v>0</v>
      </c>
      <c r="N3522" s="4">
        <v>0</v>
      </c>
      <c r="O3522" s="4">
        <v>0</v>
      </c>
      <c r="P3522" s="4">
        <v>96.1</v>
      </c>
      <c r="Q3522" s="15">
        <v>0</v>
      </c>
      <c r="R3522" s="15">
        <v>5732.07</v>
      </c>
      <c r="S3522" s="15">
        <v>3706.44</v>
      </c>
      <c r="T3522" s="15">
        <v>282985.3</v>
      </c>
      <c r="U3522" s="22">
        <f t="shared" ref="U3522:U3585" si="275">E3522+Q3522+R3522-S3522</f>
        <v>262819.20000000001</v>
      </c>
      <c r="V3522" s="23">
        <f t="shared" ref="V3522:V3585" si="276">IF(T3522=0,0,(T3522-U3522)/T3522)</f>
        <v>7.1262005482263482E-2</v>
      </c>
      <c r="W3522" s="24">
        <f>Parametros!$B$4*H3522+Parametros!$B$5*K3522*100+Parametros!$B$6*P3522+Parametros!$B$7*(1-L3522)*100</f>
        <v>90.026499999999999</v>
      </c>
      <c r="X3522" s="16">
        <f>INDEX('Tasa Referencia'!$B$2:$B$37,MATCH(B3522,'Tasa Referencia'!$A$2:$A$37,0))</f>
        <v>8.1699999999999995E-2</v>
      </c>
      <c r="Y3522" s="16">
        <f>INDEX('Catalogo Proveedores'!$N$2:$N$101,MATCH(A3522,'Catalogo Proveedores'!$A$2:$A$101,0))</f>
        <v>2.5200000000000004E-2</v>
      </c>
      <c r="Z3522" s="14">
        <v>-3.63E-3</v>
      </c>
      <c r="AA3522" s="16">
        <f t="shared" ref="AA3522:AA3585" si="277">X3522+Y3522+Z3522</f>
        <v>0.10327</v>
      </c>
      <c r="AB3522" s="25">
        <f t="shared" ref="AB3522:AB3585" si="278">(1+AA3522)^(1/12)-1</f>
        <v>8.2235035385465061E-3</v>
      </c>
      <c r="AC3522" s="23">
        <f t="shared" ref="AC3522:AC3585" si="279">V3522-AB3522</f>
        <v>6.3038501943716976E-2</v>
      </c>
    </row>
    <row r="3523" spans="1:29" x14ac:dyDescent="0.3">
      <c r="A3523" s="4" t="s">
        <v>271</v>
      </c>
      <c r="B3523" s="18">
        <v>45809</v>
      </c>
      <c r="C3523" s="4" t="s">
        <v>282</v>
      </c>
      <c r="D3523" s="4">
        <v>6</v>
      </c>
      <c r="E3523" s="15">
        <v>255775.67</v>
      </c>
      <c r="F3523" s="19">
        <v>1.1587000000000001</v>
      </c>
      <c r="G3523" s="20">
        <v>0</v>
      </c>
      <c r="H3523" s="4">
        <v>91.6</v>
      </c>
      <c r="I3523" s="4">
        <v>4</v>
      </c>
      <c r="J3523" s="4">
        <v>1</v>
      </c>
      <c r="K3523" s="21">
        <v>0.80220000000000002</v>
      </c>
      <c r="L3523" s="21">
        <v>4.7699999999999999E-2</v>
      </c>
      <c r="M3523" s="4">
        <v>1</v>
      </c>
      <c r="N3523" s="4">
        <v>0</v>
      </c>
      <c r="O3523" s="4">
        <v>0</v>
      </c>
      <c r="P3523" s="4">
        <v>97.3</v>
      </c>
      <c r="Q3523" s="15">
        <v>823.57</v>
      </c>
      <c r="R3523" s="15">
        <v>7900.16</v>
      </c>
      <c r="S3523" s="15">
        <v>4169.01</v>
      </c>
      <c r="T3523" s="15">
        <v>278633.28000000003</v>
      </c>
      <c r="U3523" s="22">
        <f t="shared" si="275"/>
        <v>260330.39</v>
      </c>
      <c r="V3523" s="23">
        <f t="shared" si="276"/>
        <v>6.5688097272515372E-2</v>
      </c>
      <c r="W3523" s="24">
        <f>Parametros!$B$4*H3523+Parametros!$B$5*K3523*100+Parametros!$B$6*P3523+Parametros!$B$7*(1-L3523)*100</f>
        <v>89.870499999999979</v>
      </c>
      <c r="X3523" s="16">
        <f>INDEX('Tasa Referencia'!$B$2:$B$37,MATCH(B3523,'Tasa Referencia'!$A$2:$A$37,0))</f>
        <v>8.1600000000000006E-2</v>
      </c>
      <c r="Y3523" s="16">
        <f>INDEX('Catalogo Proveedores'!$N$2:$N$101,MATCH(A3523,'Catalogo Proveedores'!$A$2:$A$101,0))</f>
        <v>2.5200000000000004E-2</v>
      </c>
      <c r="Z3523" s="14">
        <v>3.1900000000000001E-3</v>
      </c>
      <c r="AA3523" s="16">
        <f t="shared" si="277"/>
        <v>0.10999</v>
      </c>
      <c r="AB3523" s="25">
        <f t="shared" si="278"/>
        <v>8.7338365121711892E-3</v>
      </c>
      <c r="AC3523" s="23">
        <f t="shared" si="279"/>
        <v>5.6954260760344183E-2</v>
      </c>
    </row>
    <row r="3524" spans="1:29" x14ac:dyDescent="0.3">
      <c r="A3524" s="4" t="s">
        <v>271</v>
      </c>
      <c r="B3524" s="18">
        <v>45839</v>
      </c>
      <c r="C3524" s="4" t="s">
        <v>282</v>
      </c>
      <c r="D3524" s="4">
        <v>7</v>
      </c>
      <c r="E3524" s="15">
        <v>286015.49</v>
      </c>
      <c r="F3524" s="19">
        <v>1.1587000000000001</v>
      </c>
      <c r="G3524" s="20">
        <v>0</v>
      </c>
      <c r="H3524" s="4">
        <v>93.3</v>
      </c>
      <c r="I3524" s="4">
        <v>4</v>
      </c>
      <c r="J3524" s="4">
        <v>0</v>
      </c>
      <c r="K3524" s="21">
        <v>0.88619999999999999</v>
      </c>
      <c r="L3524" s="21">
        <v>2.3699999999999999E-2</v>
      </c>
      <c r="M3524" s="4">
        <v>1</v>
      </c>
      <c r="N3524" s="4">
        <v>1</v>
      </c>
      <c r="O3524" s="4">
        <v>14.1</v>
      </c>
      <c r="P3524" s="4">
        <v>94.5</v>
      </c>
      <c r="Q3524" s="15">
        <v>14770.19</v>
      </c>
      <c r="R3524" s="15">
        <v>2742.42</v>
      </c>
      <c r="S3524" s="15">
        <v>2031.2</v>
      </c>
      <c r="T3524" s="15">
        <v>311647.43</v>
      </c>
      <c r="U3524" s="22">
        <f t="shared" si="275"/>
        <v>301496.89999999997</v>
      </c>
      <c r="V3524" s="23">
        <f t="shared" si="276"/>
        <v>3.2570555771950463E-2</v>
      </c>
      <c r="W3524" s="24">
        <f>Parametros!$B$4*H3524+Parametros!$B$5*K3524*100+Parametros!$B$6*P3524+Parametros!$B$7*(1-L3524)*100</f>
        <v>92.785499999999985</v>
      </c>
      <c r="X3524" s="16">
        <f>INDEX('Tasa Referencia'!$B$2:$B$37,MATCH(B3524,'Tasa Referencia'!$A$2:$A$37,0))</f>
        <v>8.0699999999999994E-2</v>
      </c>
      <c r="Y3524" s="16">
        <f>INDEX('Catalogo Proveedores'!$N$2:$N$101,MATCH(A3524,'Catalogo Proveedores'!$A$2:$A$101,0))</f>
        <v>2.5200000000000004E-2</v>
      </c>
      <c r="Z3524" s="14">
        <v>3.1E-4</v>
      </c>
      <c r="AA3524" s="16">
        <f t="shared" si="277"/>
        <v>0.10621</v>
      </c>
      <c r="AB3524" s="25">
        <f t="shared" si="278"/>
        <v>8.4471238443599717E-3</v>
      </c>
      <c r="AC3524" s="23">
        <f t="shared" si="279"/>
        <v>2.4123431927590491E-2</v>
      </c>
    </row>
    <row r="3525" spans="1:29" x14ac:dyDescent="0.3">
      <c r="A3525" s="4" t="s">
        <v>271</v>
      </c>
      <c r="B3525" s="18">
        <v>45870</v>
      </c>
      <c r="C3525" s="4" t="s">
        <v>282</v>
      </c>
      <c r="D3525" s="4">
        <v>8</v>
      </c>
      <c r="E3525" s="15">
        <v>266612.67</v>
      </c>
      <c r="F3525" s="19">
        <v>1.1587000000000001</v>
      </c>
      <c r="G3525" s="20">
        <v>0</v>
      </c>
      <c r="H3525" s="4">
        <v>93.3</v>
      </c>
      <c r="I3525" s="4">
        <v>4</v>
      </c>
      <c r="J3525" s="4">
        <v>1</v>
      </c>
      <c r="K3525" s="21">
        <v>0.68400000000000005</v>
      </c>
      <c r="L3525" s="21">
        <v>2.92E-2</v>
      </c>
      <c r="M3525" s="4">
        <v>3</v>
      </c>
      <c r="N3525" s="4">
        <v>0</v>
      </c>
      <c r="O3525" s="4">
        <v>0</v>
      </c>
      <c r="P3525" s="4">
        <v>91.4</v>
      </c>
      <c r="Q3525" s="15">
        <v>6199.1</v>
      </c>
      <c r="R3525" s="15">
        <v>3387.13</v>
      </c>
      <c r="S3525" s="15">
        <v>2864.85</v>
      </c>
      <c r="T3525" s="15">
        <v>264506.21000000002</v>
      </c>
      <c r="U3525" s="22">
        <f t="shared" si="275"/>
        <v>273334.05</v>
      </c>
      <c r="V3525" s="23">
        <f t="shared" si="276"/>
        <v>-3.3374792977450198E-2</v>
      </c>
      <c r="W3525" s="24">
        <f>Parametros!$B$4*H3525+Parametros!$B$5*K3525*100+Parametros!$B$6*P3525+Parametros!$B$7*(1-L3525)*100</f>
        <v>86.016999999999996</v>
      </c>
      <c r="X3525" s="16">
        <f>INDEX('Tasa Referencia'!$B$2:$B$37,MATCH(B3525,'Tasa Referencia'!$A$2:$A$37,0))</f>
        <v>7.7399999999999997E-2</v>
      </c>
      <c r="Y3525" s="16">
        <f>INDEX('Catalogo Proveedores'!$N$2:$N$101,MATCH(A3525,'Catalogo Proveedores'!$A$2:$A$101,0))</f>
        <v>2.5200000000000004E-2</v>
      </c>
      <c r="Z3525" s="14">
        <v>-7.1999999999999998E-3</v>
      </c>
      <c r="AA3525" s="16">
        <f t="shared" si="277"/>
        <v>9.5399999999999999E-2</v>
      </c>
      <c r="AB3525" s="25">
        <f t="shared" si="278"/>
        <v>7.6222016535938408E-3</v>
      </c>
      <c r="AC3525" s="23">
        <f t="shared" si="279"/>
        <v>-4.0996994631044038E-2</v>
      </c>
    </row>
    <row r="3526" spans="1:29" x14ac:dyDescent="0.3">
      <c r="A3526" s="4" t="s">
        <v>271</v>
      </c>
      <c r="B3526" s="18">
        <v>45901</v>
      </c>
      <c r="C3526" s="4" t="s">
        <v>282</v>
      </c>
      <c r="D3526" s="4">
        <v>9</v>
      </c>
      <c r="E3526" s="15">
        <v>247141.89</v>
      </c>
      <c r="F3526" s="19">
        <v>1.1587000000000001</v>
      </c>
      <c r="G3526" s="20">
        <v>0</v>
      </c>
      <c r="H3526" s="4">
        <v>87.9</v>
      </c>
      <c r="I3526" s="4">
        <v>4</v>
      </c>
      <c r="J3526" s="4">
        <v>1</v>
      </c>
      <c r="K3526" s="21">
        <v>0.78369999999999995</v>
      </c>
      <c r="L3526" s="21">
        <v>4.5999999999999999E-2</v>
      </c>
      <c r="M3526" s="4">
        <v>2</v>
      </c>
      <c r="N3526" s="4">
        <v>1</v>
      </c>
      <c r="O3526" s="4">
        <v>5.2</v>
      </c>
      <c r="P3526" s="4">
        <v>99.6</v>
      </c>
      <c r="Q3526" s="15">
        <v>14381.77</v>
      </c>
      <c r="R3526" s="15">
        <v>4076.93</v>
      </c>
      <c r="S3526" s="15">
        <v>3902.79</v>
      </c>
      <c r="T3526" s="15">
        <v>250713.74</v>
      </c>
      <c r="U3526" s="22">
        <f t="shared" si="275"/>
        <v>261697.80000000002</v>
      </c>
      <c r="V3526" s="23">
        <f t="shared" si="276"/>
        <v>-4.3811160888110989E-2</v>
      </c>
      <c r="W3526" s="24">
        <f>Parametros!$B$4*H3526+Parametros!$B$5*K3526*100+Parametros!$B$6*P3526+Parametros!$B$7*(1-L3526)*100</f>
        <v>88.506</v>
      </c>
      <c r="X3526" s="16">
        <f>INDEX('Tasa Referencia'!$B$2:$B$37,MATCH(B3526,'Tasa Referencia'!$A$2:$A$37,0))</f>
        <v>7.4899999999999994E-2</v>
      </c>
      <c r="Y3526" s="16">
        <f>INDEX('Catalogo Proveedores'!$N$2:$N$101,MATCH(A3526,'Catalogo Proveedores'!$A$2:$A$101,0))</f>
        <v>2.5200000000000004E-2</v>
      </c>
      <c r="Z3526" s="14">
        <v>-4.1200000000000004E-3</v>
      </c>
      <c r="AA3526" s="16">
        <f t="shared" si="277"/>
        <v>9.5979999999999996E-2</v>
      </c>
      <c r="AB3526" s="25">
        <f t="shared" si="278"/>
        <v>7.6666511010388128E-3</v>
      </c>
      <c r="AC3526" s="23">
        <f t="shared" si="279"/>
        <v>-5.1477811989149802E-2</v>
      </c>
    </row>
    <row r="3527" spans="1:29" x14ac:dyDescent="0.3">
      <c r="A3527" s="4" t="s">
        <v>271</v>
      </c>
      <c r="B3527" s="18">
        <v>45931</v>
      </c>
      <c r="C3527" s="4" t="s">
        <v>282</v>
      </c>
      <c r="D3527" s="4">
        <v>10</v>
      </c>
      <c r="E3527" s="15">
        <v>235092.75</v>
      </c>
      <c r="F3527" s="19">
        <v>1.2099</v>
      </c>
      <c r="G3527" s="20">
        <v>4.4200000000000003E-2</v>
      </c>
      <c r="H3527" s="4">
        <v>92.6</v>
      </c>
      <c r="I3527" s="4">
        <v>5</v>
      </c>
      <c r="J3527" s="4">
        <v>1</v>
      </c>
      <c r="K3527" s="21">
        <v>0.89800000000000002</v>
      </c>
      <c r="L3527" s="21">
        <v>3.1899999999999998E-2</v>
      </c>
      <c r="M3527" s="4">
        <v>2</v>
      </c>
      <c r="N3527" s="4">
        <v>1</v>
      </c>
      <c r="O3527" s="4">
        <v>7.1</v>
      </c>
      <c r="P3527" s="4">
        <v>92.2</v>
      </c>
      <c r="Q3527" s="15">
        <v>10790.22</v>
      </c>
      <c r="R3527" s="15">
        <v>4053.36</v>
      </c>
      <c r="S3527" s="15">
        <v>2718.23</v>
      </c>
      <c r="T3527" s="15">
        <v>265813.19</v>
      </c>
      <c r="U3527" s="22">
        <f t="shared" si="275"/>
        <v>247218.09999999998</v>
      </c>
      <c r="V3527" s="23">
        <f t="shared" si="276"/>
        <v>6.9955482645537734E-2</v>
      </c>
      <c r="W3527" s="24">
        <f>Parametros!$B$4*H3527+Parametros!$B$5*K3527*100+Parametros!$B$6*P3527+Parametros!$B$7*(1-L3527)*100</f>
        <v>92.311499999999995</v>
      </c>
      <c r="X3527" s="16">
        <f>INDEX('Tasa Referencia'!$B$2:$B$37,MATCH(B3527,'Tasa Referencia'!$A$2:$A$37,0))</f>
        <v>7.4300000000000005E-2</v>
      </c>
      <c r="Y3527" s="16">
        <f>INDEX('Catalogo Proveedores'!$N$2:$N$101,MATCH(A3527,'Catalogo Proveedores'!$A$2:$A$101,0))</f>
        <v>2.5200000000000004E-2</v>
      </c>
      <c r="Z3527" s="14">
        <v>-1.24E-3</v>
      </c>
      <c r="AA3527" s="16">
        <f t="shared" si="277"/>
        <v>9.826E-2</v>
      </c>
      <c r="AB3527" s="25">
        <f t="shared" si="278"/>
        <v>7.8411746826723139E-3</v>
      </c>
      <c r="AC3527" s="23">
        <f t="shared" si="279"/>
        <v>6.211430796286542E-2</v>
      </c>
    </row>
    <row r="3528" spans="1:29" x14ac:dyDescent="0.3">
      <c r="A3528" s="4" t="s">
        <v>271</v>
      </c>
      <c r="B3528" s="18">
        <v>45962</v>
      </c>
      <c r="C3528" s="4" t="s">
        <v>282</v>
      </c>
      <c r="D3528" s="4">
        <v>11</v>
      </c>
      <c r="E3528" s="15">
        <v>220087.96</v>
      </c>
      <c r="F3528" s="19">
        <v>1.2099</v>
      </c>
      <c r="G3528" s="20">
        <v>0</v>
      </c>
      <c r="H3528" s="4">
        <v>96.6</v>
      </c>
      <c r="I3528" s="4">
        <v>5</v>
      </c>
      <c r="J3528" s="4">
        <v>1</v>
      </c>
      <c r="K3528" s="21">
        <v>0.85970000000000002</v>
      </c>
      <c r="L3528" s="21">
        <v>1.72E-2</v>
      </c>
      <c r="M3528" s="4">
        <v>1</v>
      </c>
      <c r="N3528" s="4">
        <v>1</v>
      </c>
      <c r="O3528" s="4">
        <v>26.3</v>
      </c>
      <c r="P3528" s="4">
        <v>93.8</v>
      </c>
      <c r="Q3528" s="15">
        <v>29512.67</v>
      </c>
      <c r="R3528" s="15">
        <v>1870.22</v>
      </c>
      <c r="S3528" s="15">
        <v>1573.55</v>
      </c>
      <c r="T3528" s="15">
        <v>235516.44</v>
      </c>
      <c r="U3528" s="22">
        <f t="shared" si="275"/>
        <v>249897.30000000002</v>
      </c>
      <c r="V3528" s="23">
        <f t="shared" si="276"/>
        <v>-6.1060960330412667E-2</v>
      </c>
      <c r="W3528" s="24">
        <f>Parametros!$B$4*H3528+Parametros!$B$5*K3528*100+Parametros!$B$6*P3528+Parametros!$B$7*(1-L3528)*100</f>
        <v>93.102999999999994</v>
      </c>
      <c r="X3528" s="16">
        <f>INDEX('Tasa Referencia'!$B$2:$B$37,MATCH(B3528,'Tasa Referencia'!$A$2:$A$37,0))</f>
        <v>7.2800000000000004E-2</v>
      </c>
      <c r="Y3528" s="16">
        <f>INDEX('Catalogo Proveedores'!$N$2:$N$101,MATCH(A3528,'Catalogo Proveedores'!$A$2:$A$101,0))</f>
        <v>2.5200000000000004E-2</v>
      </c>
      <c r="Z3528" s="14">
        <v>1.4499999999999999E-3</v>
      </c>
      <c r="AA3528" s="16">
        <f t="shared" si="277"/>
        <v>9.9450000000000011E-2</v>
      </c>
      <c r="AB3528" s="25">
        <f t="shared" si="278"/>
        <v>7.9321318785570138E-3</v>
      </c>
      <c r="AC3528" s="23">
        <f t="shared" si="279"/>
        <v>-6.8993092208969681E-2</v>
      </c>
    </row>
    <row r="3529" spans="1:29" x14ac:dyDescent="0.3">
      <c r="A3529" s="4" t="s">
        <v>271</v>
      </c>
      <c r="B3529" s="18">
        <v>45992</v>
      </c>
      <c r="C3529" s="4" t="s">
        <v>282</v>
      </c>
      <c r="D3529" s="4">
        <v>12</v>
      </c>
      <c r="E3529" s="15">
        <v>232091.82</v>
      </c>
      <c r="F3529" s="19">
        <v>1.2099</v>
      </c>
      <c r="G3529" s="20">
        <v>0</v>
      </c>
      <c r="H3529" s="4">
        <v>96.5</v>
      </c>
      <c r="I3529" s="4">
        <v>4</v>
      </c>
      <c r="J3529" s="4">
        <v>1</v>
      </c>
      <c r="K3529" s="21">
        <v>0.8155</v>
      </c>
      <c r="L3529" s="21">
        <v>1.21E-2</v>
      </c>
      <c r="M3529" s="4">
        <v>0</v>
      </c>
      <c r="N3529" s="4">
        <v>0</v>
      </c>
      <c r="O3529" s="4">
        <v>0</v>
      </c>
      <c r="P3529" s="4">
        <v>93.9</v>
      </c>
      <c r="Q3529" s="15">
        <v>0</v>
      </c>
      <c r="R3529" s="15">
        <v>1313.67</v>
      </c>
      <c r="S3529" s="15">
        <v>1308.6199999999999</v>
      </c>
      <c r="T3529" s="15">
        <v>252595.94</v>
      </c>
      <c r="U3529" s="22">
        <f t="shared" si="275"/>
        <v>232096.87000000002</v>
      </c>
      <c r="V3529" s="23">
        <f t="shared" si="276"/>
        <v>8.1153600489382277E-2</v>
      </c>
      <c r="W3529" s="24">
        <f>Parametros!$B$4*H3529+Parametros!$B$5*K3529*100+Parametros!$B$6*P3529+Parametros!$B$7*(1-L3529)*100</f>
        <v>91.838499999999996</v>
      </c>
      <c r="X3529" s="16">
        <f>INDEX('Tasa Referencia'!$B$2:$B$37,MATCH(B3529,'Tasa Referencia'!$A$2:$A$37,0))</f>
        <v>6.9599999999999995E-2</v>
      </c>
      <c r="Y3529" s="16">
        <f>INDEX('Catalogo Proveedores'!$N$2:$N$101,MATCH(A3529,'Catalogo Proveedores'!$A$2:$A$101,0))</f>
        <v>2.5200000000000004E-2</v>
      </c>
      <c r="Z3529" s="14">
        <v>2.63E-3</v>
      </c>
      <c r="AA3529" s="16">
        <f t="shared" si="277"/>
        <v>9.7429999999999989E-2</v>
      </c>
      <c r="AB3529" s="25">
        <f t="shared" si="278"/>
        <v>7.7776804534894772E-3</v>
      </c>
      <c r="AC3529" s="23">
        <f t="shared" si="279"/>
        <v>7.33759200358928E-2</v>
      </c>
    </row>
    <row r="3530" spans="1:29" x14ac:dyDescent="0.3">
      <c r="A3530" s="4" t="s">
        <v>273</v>
      </c>
      <c r="B3530" s="18">
        <v>44927</v>
      </c>
      <c r="C3530" s="4" t="s">
        <v>279</v>
      </c>
      <c r="D3530" s="4">
        <v>1</v>
      </c>
      <c r="E3530" s="15">
        <v>405438.52</v>
      </c>
      <c r="F3530" s="19">
        <v>1</v>
      </c>
      <c r="G3530" s="20">
        <v>0</v>
      </c>
      <c r="H3530" s="4">
        <v>77.2</v>
      </c>
      <c r="I3530" s="4">
        <v>5</v>
      </c>
      <c r="J3530" s="4">
        <v>0</v>
      </c>
      <c r="K3530" s="21">
        <v>0.96409999999999996</v>
      </c>
      <c r="L3530" s="21">
        <v>0.1087</v>
      </c>
      <c r="M3530" s="4">
        <v>0</v>
      </c>
      <c r="N3530" s="4">
        <v>0</v>
      </c>
      <c r="O3530" s="4">
        <v>0</v>
      </c>
      <c r="P3530" s="4">
        <v>71.2</v>
      </c>
      <c r="Q3530" s="15">
        <v>0</v>
      </c>
      <c r="R3530" s="15">
        <v>23082.44</v>
      </c>
      <c r="S3530" s="15">
        <v>13219.11</v>
      </c>
      <c r="T3530" s="15">
        <v>461124.94</v>
      </c>
      <c r="U3530" s="22">
        <f t="shared" si="275"/>
        <v>415301.85000000003</v>
      </c>
      <c r="V3530" s="23">
        <f t="shared" si="276"/>
        <v>9.9372395689549919E-2</v>
      </c>
      <c r="W3530" s="24">
        <f>Parametros!$B$4*H3530+Parametros!$B$5*K3530*100+Parametros!$B$6*P3530+Parametros!$B$7*(1-L3530)*100</f>
        <v>83.552499999999995</v>
      </c>
      <c r="X3530" s="16">
        <f>INDEX('Tasa Referencia'!$B$2:$B$37,MATCH(B3530,'Tasa Referencia'!$A$2:$A$37,0))</f>
        <v>0.1125</v>
      </c>
      <c r="Y3530" s="16">
        <f>INDEX('Catalogo Proveedores'!$N$2:$N$101,MATCH(A3530,'Catalogo Proveedores'!$A$2:$A$101,0))</f>
        <v>3.4500000000000003E-2</v>
      </c>
      <c r="Z3530" s="14">
        <v>-1.82E-3</v>
      </c>
      <c r="AA3530" s="16">
        <f t="shared" si="277"/>
        <v>0.14518000000000003</v>
      </c>
      <c r="AB3530" s="25">
        <f t="shared" si="278"/>
        <v>1.1360869179062094E-2</v>
      </c>
      <c r="AC3530" s="23">
        <f t="shared" si="279"/>
        <v>8.8011526510487825E-2</v>
      </c>
    </row>
    <row r="3531" spans="1:29" x14ac:dyDescent="0.3">
      <c r="A3531" s="4" t="s">
        <v>273</v>
      </c>
      <c r="B3531" s="18">
        <v>44958</v>
      </c>
      <c r="C3531" s="4" t="s">
        <v>279</v>
      </c>
      <c r="D3531" s="4">
        <v>2</v>
      </c>
      <c r="E3531" s="15">
        <v>397593.73</v>
      </c>
      <c r="F3531" s="19">
        <v>1</v>
      </c>
      <c r="G3531" s="20">
        <v>0</v>
      </c>
      <c r="H3531" s="4">
        <v>79.5</v>
      </c>
      <c r="I3531" s="4">
        <v>5</v>
      </c>
      <c r="J3531" s="4">
        <v>0</v>
      </c>
      <c r="K3531" s="21">
        <v>0.94720000000000004</v>
      </c>
      <c r="L3531" s="21">
        <v>0.1144</v>
      </c>
      <c r="M3531" s="4">
        <v>0</v>
      </c>
      <c r="N3531" s="4">
        <v>0</v>
      </c>
      <c r="O3531" s="4">
        <v>0</v>
      </c>
      <c r="P3531" s="4">
        <v>79.400000000000006</v>
      </c>
      <c r="Q3531" s="15">
        <v>0</v>
      </c>
      <c r="R3531" s="15">
        <v>31260.25</v>
      </c>
      <c r="S3531" s="15">
        <v>13641.21</v>
      </c>
      <c r="T3531" s="15">
        <v>432966.84</v>
      </c>
      <c r="U3531" s="22">
        <f t="shared" si="275"/>
        <v>415212.76999999996</v>
      </c>
      <c r="V3531" s="23">
        <f t="shared" si="276"/>
        <v>4.1005611422805642E-2</v>
      </c>
      <c r="W3531" s="24">
        <f>Parametros!$B$4*H3531+Parametros!$B$5*K3531*100+Parametros!$B$6*P3531+Parametros!$B$7*(1-L3531)*100</f>
        <v>85.405000000000001</v>
      </c>
      <c r="X3531" s="16">
        <f>INDEX('Tasa Referencia'!$B$2:$B$37,MATCH(B3531,'Tasa Referencia'!$A$2:$A$37,0))</f>
        <v>0.11409999999999999</v>
      </c>
      <c r="Y3531" s="16">
        <f>INDEX('Catalogo Proveedores'!$N$2:$N$101,MATCH(A3531,'Catalogo Proveedores'!$A$2:$A$101,0))</f>
        <v>3.4500000000000003E-2</v>
      </c>
      <c r="Z3531" s="14">
        <v>-2.32E-3</v>
      </c>
      <c r="AA3531" s="16">
        <f t="shared" si="277"/>
        <v>0.14628000000000002</v>
      </c>
      <c r="AB3531" s="25">
        <f t="shared" si="278"/>
        <v>1.1441788589004132E-2</v>
      </c>
      <c r="AC3531" s="23">
        <f t="shared" si="279"/>
        <v>2.956382283380151E-2</v>
      </c>
    </row>
    <row r="3532" spans="1:29" x14ac:dyDescent="0.3">
      <c r="A3532" s="4" t="s">
        <v>273</v>
      </c>
      <c r="B3532" s="18">
        <v>44986</v>
      </c>
      <c r="C3532" s="4" t="s">
        <v>279</v>
      </c>
      <c r="D3532" s="4">
        <v>3</v>
      </c>
      <c r="E3532" s="15">
        <v>429375.09</v>
      </c>
      <c r="F3532" s="19">
        <v>1.0523</v>
      </c>
      <c r="G3532" s="20">
        <v>5.2299999999999999E-2</v>
      </c>
      <c r="H3532" s="4">
        <v>82.8</v>
      </c>
      <c r="I3532" s="4">
        <v>4</v>
      </c>
      <c r="J3532" s="4">
        <v>0</v>
      </c>
      <c r="K3532" s="21">
        <v>0.98009999999999997</v>
      </c>
      <c r="L3532" s="21">
        <v>9.1999999999999998E-2</v>
      </c>
      <c r="M3532" s="4">
        <v>0</v>
      </c>
      <c r="N3532" s="4">
        <v>0</v>
      </c>
      <c r="O3532" s="4">
        <v>0</v>
      </c>
      <c r="P3532" s="4">
        <v>77.599999999999994</v>
      </c>
      <c r="Q3532" s="15">
        <v>0</v>
      </c>
      <c r="R3532" s="15">
        <v>14062.81</v>
      </c>
      <c r="S3532" s="15">
        <v>11846.47</v>
      </c>
      <c r="T3532" s="15">
        <v>463907.61</v>
      </c>
      <c r="U3532" s="22">
        <f t="shared" si="275"/>
        <v>431591.43000000005</v>
      </c>
      <c r="V3532" s="23">
        <f t="shared" si="276"/>
        <v>6.9660810263491774E-2</v>
      </c>
      <c r="W3532" s="24">
        <f>Parametros!$B$4*H3532+Parametros!$B$5*K3532*100+Parametros!$B$6*P3532+Parametros!$B$7*(1-L3532)*100</f>
        <v>87.522999999999996</v>
      </c>
      <c r="X3532" s="16">
        <f>INDEX('Tasa Referencia'!$B$2:$B$37,MATCH(B3532,'Tasa Referencia'!$A$2:$A$37,0))</f>
        <v>0.114</v>
      </c>
      <c r="Y3532" s="16">
        <f>INDEX('Catalogo Proveedores'!$N$2:$N$101,MATCH(A3532,'Catalogo Proveedores'!$A$2:$A$101,0))</f>
        <v>3.4500000000000003E-2</v>
      </c>
      <c r="Z3532" s="14">
        <v>-2.5000000000000001E-4</v>
      </c>
      <c r="AA3532" s="16">
        <f t="shared" si="277"/>
        <v>0.14825000000000002</v>
      </c>
      <c r="AB3532" s="25">
        <f t="shared" si="278"/>
        <v>1.1586530168630427E-2</v>
      </c>
      <c r="AC3532" s="23">
        <f t="shared" si="279"/>
        <v>5.8074280094861347E-2</v>
      </c>
    </row>
    <row r="3533" spans="1:29" x14ac:dyDescent="0.3">
      <c r="A3533" s="4" t="s">
        <v>273</v>
      </c>
      <c r="B3533" s="18">
        <v>45017</v>
      </c>
      <c r="C3533" s="4" t="s">
        <v>279</v>
      </c>
      <c r="D3533" s="4">
        <v>4</v>
      </c>
      <c r="E3533" s="15">
        <v>471918.61</v>
      </c>
      <c r="F3533" s="19">
        <v>1.0523</v>
      </c>
      <c r="G3533" s="20">
        <v>0</v>
      </c>
      <c r="H3533" s="4">
        <v>79.400000000000006</v>
      </c>
      <c r="I3533" s="4">
        <v>4</v>
      </c>
      <c r="J3533" s="4">
        <v>0</v>
      </c>
      <c r="K3533" s="21">
        <v>0.97460000000000002</v>
      </c>
      <c r="L3533" s="21">
        <v>0.10979999999999999</v>
      </c>
      <c r="M3533" s="4">
        <v>0</v>
      </c>
      <c r="N3533" s="4">
        <v>0</v>
      </c>
      <c r="O3533" s="4">
        <v>0</v>
      </c>
      <c r="P3533" s="4">
        <v>78.7</v>
      </c>
      <c r="Q3533" s="15">
        <v>0</v>
      </c>
      <c r="R3533" s="15">
        <v>23858.1</v>
      </c>
      <c r="S3533" s="15">
        <v>15548.61</v>
      </c>
      <c r="T3533" s="15">
        <v>519655.25</v>
      </c>
      <c r="U3533" s="22">
        <f t="shared" si="275"/>
        <v>480228.1</v>
      </c>
      <c r="V3533" s="23">
        <f t="shared" si="276"/>
        <v>7.5871743814769549E-2</v>
      </c>
      <c r="W3533" s="24">
        <f>Parametros!$B$4*H3533+Parametros!$B$5*K3533*100+Parametros!$B$6*P3533+Parametros!$B$7*(1-L3533)*100</f>
        <v>86.120999999999995</v>
      </c>
      <c r="X3533" s="16">
        <f>INDEX('Tasa Referencia'!$B$2:$B$37,MATCH(B3533,'Tasa Referencia'!$A$2:$A$37,0))</f>
        <v>0.1119</v>
      </c>
      <c r="Y3533" s="16">
        <f>INDEX('Catalogo Proveedores'!$N$2:$N$101,MATCH(A3533,'Catalogo Proveedores'!$A$2:$A$101,0))</f>
        <v>3.4500000000000003E-2</v>
      </c>
      <c r="Z3533" s="14">
        <v>4.0000000000000002E-4</v>
      </c>
      <c r="AA3533" s="16">
        <f t="shared" si="277"/>
        <v>0.14680000000000001</v>
      </c>
      <c r="AB3533" s="25">
        <f t="shared" si="278"/>
        <v>1.1480016625699418E-2</v>
      </c>
      <c r="AC3533" s="23">
        <f t="shared" si="279"/>
        <v>6.439172718907013E-2</v>
      </c>
    </row>
    <row r="3534" spans="1:29" x14ac:dyDescent="0.3">
      <c r="A3534" s="4" t="s">
        <v>273</v>
      </c>
      <c r="B3534" s="18">
        <v>45047</v>
      </c>
      <c r="C3534" s="4" t="s">
        <v>279</v>
      </c>
      <c r="D3534" s="4">
        <v>5</v>
      </c>
      <c r="E3534" s="15">
        <v>448366.8</v>
      </c>
      <c r="F3534" s="19">
        <v>1.0523</v>
      </c>
      <c r="G3534" s="20">
        <v>0</v>
      </c>
      <c r="H3534" s="4">
        <v>76.2</v>
      </c>
      <c r="I3534" s="4">
        <v>4</v>
      </c>
      <c r="J3534" s="4">
        <v>0</v>
      </c>
      <c r="K3534" s="21">
        <v>0.96779999999999999</v>
      </c>
      <c r="L3534" s="21">
        <v>7.4200000000000002E-2</v>
      </c>
      <c r="M3534" s="4">
        <v>0</v>
      </c>
      <c r="N3534" s="4">
        <v>0</v>
      </c>
      <c r="O3534" s="4">
        <v>0</v>
      </c>
      <c r="P3534" s="4">
        <v>84.5</v>
      </c>
      <c r="Q3534" s="15">
        <v>0</v>
      </c>
      <c r="R3534" s="15">
        <v>18842.14</v>
      </c>
      <c r="S3534" s="15">
        <v>9980.17</v>
      </c>
      <c r="T3534" s="15">
        <v>498796.15</v>
      </c>
      <c r="U3534" s="22">
        <f t="shared" si="275"/>
        <v>457228.77</v>
      </c>
      <c r="V3534" s="23">
        <f t="shared" si="276"/>
        <v>8.3335406658611944E-2</v>
      </c>
      <c r="W3534" s="24">
        <f>Parametros!$B$4*H3534+Parametros!$B$5*K3534*100+Parametros!$B$6*P3534+Parametros!$B$7*(1-L3534)*100</f>
        <v>86.491</v>
      </c>
      <c r="X3534" s="16">
        <f>INDEX('Tasa Referencia'!$B$2:$B$37,MATCH(B3534,'Tasa Referencia'!$A$2:$A$37,0))</f>
        <v>0.11210000000000001</v>
      </c>
      <c r="Y3534" s="16">
        <f>INDEX('Catalogo Proveedores'!$N$2:$N$101,MATCH(A3534,'Catalogo Proveedores'!$A$2:$A$101,0))</f>
        <v>3.4500000000000003E-2</v>
      </c>
      <c r="Z3534" s="14">
        <v>-6.7099999999999998E-3</v>
      </c>
      <c r="AA3534" s="16">
        <f t="shared" si="277"/>
        <v>0.13989000000000001</v>
      </c>
      <c r="AB3534" s="25">
        <f t="shared" si="278"/>
        <v>1.0970722374720854E-2</v>
      </c>
      <c r="AC3534" s="23">
        <f t="shared" si="279"/>
        <v>7.236468428389109E-2</v>
      </c>
    </row>
    <row r="3535" spans="1:29" x14ac:dyDescent="0.3">
      <c r="A3535" s="4" t="s">
        <v>273</v>
      </c>
      <c r="B3535" s="18">
        <v>45078</v>
      </c>
      <c r="C3535" s="4" t="s">
        <v>279</v>
      </c>
      <c r="D3535" s="4">
        <v>6</v>
      </c>
      <c r="E3535" s="15">
        <v>454699.54</v>
      </c>
      <c r="F3535" s="19">
        <v>1.0523</v>
      </c>
      <c r="G3535" s="20">
        <v>0</v>
      </c>
      <c r="H3535" s="4">
        <v>73.2</v>
      </c>
      <c r="I3535" s="4">
        <v>5</v>
      </c>
      <c r="J3535" s="4">
        <v>1</v>
      </c>
      <c r="K3535" s="21">
        <v>0.85450000000000004</v>
      </c>
      <c r="L3535" s="21">
        <v>0.14410000000000001</v>
      </c>
      <c r="M3535" s="4">
        <v>0</v>
      </c>
      <c r="N3535" s="4">
        <v>0</v>
      </c>
      <c r="O3535" s="4">
        <v>0</v>
      </c>
      <c r="P3535" s="4">
        <v>80</v>
      </c>
      <c r="Q3535" s="15">
        <v>0</v>
      </c>
      <c r="R3535" s="15">
        <v>33191.5</v>
      </c>
      <c r="S3535" s="15">
        <v>20565.419999999998</v>
      </c>
      <c r="T3535" s="15">
        <v>480997.96</v>
      </c>
      <c r="U3535" s="22">
        <f t="shared" si="275"/>
        <v>467325.62</v>
      </c>
      <c r="V3535" s="23">
        <f t="shared" si="276"/>
        <v>2.8424943839678706E-2</v>
      </c>
      <c r="W3535" s="24">
        <f>Parametros!$B$4*H3535+Parametros!$B$5*K3535*100+Parametros!$B$6*P3535+Parametros!$B$7*(1-L3535)*100</f>
        <v>80.093499999999992</v>
      </c>
      <c r="X3535" s="16">
        <f>INDEX('Tasa Referencia'!$B$2:$B$37,MATCH(B3535,'Tasa Referencia'!$A$2:$A$37,0))</f>
        <v>0.1119</v>
      </c>
      <c r="Y3535" s="16">
        <f>INDEX('Catalogo Proveedores'!$N$2:$N$101,MATCH(A3535,'Catalogo Proveedores'!$A$2:$A$101,0))</f>
        <v>3.4500000000000003E-2</v>
      </c>
      <c r="Z3535" s="14">
        <v>-5.0699999999999999E-3</v>
      </c>
      <c r="AA3535" s="16">
        <f t="shared" si="277"/>
        <v>0.14133000000000001</v>
      </c>
      <c r="AB3535" s="25">
        <f t="shared" si="278"/>
        <v>1.107708904228244E-2</v>
      </c>
      <c r="AC3535" s="23">
        <f t="shared" si="279"/>
        <v>1.7347854797396266E-2</v>
      </c>
    </row>
    <row r="3536" spans="1:29" x14ac:dyDescent="0.3">
      <c r="A3536" s="4" t="s">
        <v>273</v>
      </c>
      <c r="B3536" s="18">
        <v>45108</v>
      </c>
      <c r="C3536" s="4" t="s">
        <v>279</v>
      </c>
      <c r="D3536" s="4">
        <v>7</v>
      </c>
      <c r="E3536" s="15">
        <v>430521.27</v>
      </c>
      <c r="F3536" s="19">
        <v>1.0523</v>
      </c>
      <c r="G3536" s="20">
        <v>0</v>
      </c>
      <c r="H3536" s="4">
        <v>75.7</v>
      </c>
      <c r="I3536" s="4">
        <v>4</v>
      </c>
      <c r="J3536" s="4">
        <v>0</v>
      </c>
      <c r="K3536" s="21">
        <v>0.94940000000000002</v>
      </c>
      <c r="L3536" s="21">
        <v>9.69E-2</v>
      </c>
      <c r="M3536" s="4">
        <v>4</v>
      </c>
      <c r="N3536" s="4">
        <v>0</v>
      </c>
      <c r="O3536" s="4">
        <v>0</v>
      </c>
      <c r="P3536" s="4">
        <v>80.400000000000006</v>
      </c>
      <c r="Q3536" s="15">
        <v>41360.31</v>
      </c>
      <c r="R3536" s="15">
        <v>17801.04</v>
      </c>
      <c r="S3536" s="15">
        <v>12518.45</v>
      </c>
      <c r="T3536" s="15">
        <v>449427.04</v>
      </c>
      <c r="U3536" s="22">
        <f t="shared" si="275"/>
        <v>477164.17</v>
      </c>
      <c r="V3536" s="23">
        <f t="shared" si="276"/>
        <v>-6.1716647044646016E-2</v>
      </c>
      <c r="W3536" s="24">
        <f>Parametros!$B$4*H3536+Parametros!$B$5*K3536*100+Parametros!$B$6*P3536+Parametros!$B$7*(1-L3536)*100</f>
        <v>84.603499999999997</v>
      </c>
      <c r="X3536" s="16">
        <f>INDEX('Tasa Referencia'!$B$2:$B$37,MATCH(B3536,'Tasa Referencia'!$A$2:$A$37,0))</f>
        <v>0.1132</v>
      </c>
      <c r="Y3536" s="16">
        <f>INDEX('Catalogo Proveedores'!$N$2:$N$101,MATCH(A3536,'Catalogo Proveedores'!$A$2:$A$101,0))</f>
        <v>3.4500000000000003E-2</v>
      </c>
      <c r="Z3536" s="14">
        <v>-1.8699999999999999E-3</v>
      </c>
      <c r="AA3536" s="16">
        <f t="shared" si="277"/>
        <v>0.14582999999999999</v>
      </c>
      <c r="AB3536" s="25">
        <f t="shared" si="278"/>
        <v>1.1408693801207237E-2</v>
      </c>
      <c r="AC3536" s="23">
        <f t="shared" si="279"/>
        <v>-7.3125340845853259E-2</v>
      </c>
    </row>
    <row r="3537" spans="1:29" x14ac:dyDescent="0.3">
      <c r="A3537" s="4" t="s">
        <v>273</v>
      </c>
      <c r="B3537" s="18">
        <v>45139</v>
      </c>
      <c r="C3537" s="4" t="s">
        <v>279</v>
      </c>
      <c r="D3537" s="4">
        <v>8</v>
      </c>
      <c r="E3537" s="15">
        <v>489722.18</v>
      </c>
      <c r="F3537" s="19">
        <v>1.0523</v>
      </c>
      <c r="G3537" s="20">
        <v>0</v>
      </c>
      <c r="H3537" s="4">
        <v>75.400000000000006</v>
      </c>
      <c r="I3537" s="4">
        <v>5</v>
      </c>
      <c r="J3537" s="4">
        <v>0</v>
      </c>
      <c r="K3537" s="21">
        <v>0.94930000000000003</v>
      </c>
      <c r="L3537" s="21">
        <v>8.0100000000000005E-2</v>
      </c>
      <c r="M3537" s="4">
        <v>0</v>
      </c>
      <c r="N3537" s="4">
        <v>0</v>
      </c>
      <c r="O3537" s="4">
        <v>0</v>
      </c>
      <c r="P3537" s="4">
        <v>76.7</v>
      </c>
      <c r="Q3537" s="15">
        <v>0</v>
      </c>
      <c r="R3537" s="15">
        <v>25893.97</v>
      </c>
      <c r="S3537" s="15">
        <v>11761.95</v>
      </c>
      <c r="T3537" s="15">
        <v>537419.87</v>
      </c>
      <c r="U3537" s="22">
        <f t="shared" si="275"/>
        <v>503854.2</v>
      </c>
      <c r="V3537" s="23">
        <f t="shared" si="276"/>
        <v>6.2457069181308805E-2</v>
      </c>
      <c r="W3537" s="24">
        <f>Parametros!$B$4*H3537+Parametros!$B$5*K3537*100+Parametros!$B$6*P3537+Parametros!$B$7*(1-L3537)*100</f>
        <v>84.007500000000007</v>
      </c>
      <c r="X3537" s="16">
        <f>INDEX('Tasa Referencia'!$B$2:$B$37,MATCH(B3537,'Tasa Referencia'!$A$2:$A$37,0))</f>
        <v>0.1124</v>
      </c>
      <c r="Y3537" s="16">
        <f>INDEX('Catalogo Proveedores'!$N$2:$N$101,MATCH(A3537,'Catalogo Proveedores'!$A$2:$A$101,0))</f>
        <v>3.4500000000000003E-2</v>
      </c>
      <c r="Z3537" s="14">
        <v>-2.5999999999999999E-3</v>
      </c>
      <c r="AA3537" s="16">
        <f t="shared" si="277"/>
        <v>0.14430000000000001</v>
      </c>
      <c r="AB3537" s="25">
        <f t="shared" si="278"/>
        <v>1.1296082335019664E-2</v>
      </c>
      <c r="AC3537" s="23">
        <f t="shared" si="279"/>
        <v>5.1160986846289142E-2</v>
      </c>
    </row>
    <row r="3538" spans="1:29" x14ac:dyDescent="0.3">
      <c r="A3538" s="4" t="s">
        <v>273</v>
      </c>
      <c r="B3538" s="18">
        <v>45170</v>
      </c>
      <c r="C3538" s="4" t="s">
        <v>279</v>
      </c>
      <c r="D3538" s="4">
        <v>9</v>
      </c>
      <c r="E3538" s="15">
        <v>425454.19</v>
      </c>
      <c r="F3538" s="19">
        <v>1.0523</v>
      </c>
      <c r="G3538" s="20">
        <v>0</v>
      </c>
      <c r="H3538" s="4">
        <v>75.3</v>
      </c>
      <c r="I3538" s="4">
        <v>4</v>
      </c>
      <c r="J3538" s="4">
        <v>0</v>
      </c>
      <c r="K3538" s="21">
        <v>0.89939999999999998</v>
      </c>
      <c r="L3538" s="21">
        <v>7.9500000000000001E-2</v>
      </c>
      <c r="M3538" s="4">
        <v>1</v>
      </c>
      <c r="N3538" s="4">
        <v>0</v>
      </c>
      <c r="O3538" s="4">
        <v>0</v>
      </c>
      <c r="P3538" s="4">
        <v>80.099999999999994</v>
      </c>
      <c r="Q3538" s="15">
        <v>5737.04</v>
      </c>
      <c r="R3538" s="15">
        <v>19186.48</v>
      </c>
      <c r="S3538" s="15">
        <v>10152.52</v>
      </c>
      <c r="T3538" s="15">
        <v>450039.14</v>
      </c>
      <c r="U3538" s="22">
        <f t="shared" si="275"/>
        <v>440225.18999999994</v>
      </c>
      <c r="V3538" s="23">
        <f t="shared" si="276"/>
        <v>2.1806881063722746E-2</v>
      </c>
      <c r="W3538" s="24">
        <f>Parametros!$B$4*H3538+Parametros!$B$5*K3538*100+Parametros!$B$6*P3538+Parametros!$B$7*(1-L3538)*100</f>
        <v>83.164500000000004</v>
      </c>
      <c r="X3538" s="16">
        <f>INDEX('Tasa Referencia'!$B$2:$B$37,MATCH(B3538,'Tasa Referencia'!$A$2:$A$37,0))</f>
        <v>0.1134</v>
      </c>
      <c r="Y3538" s="16">
        <f>INDEX('Catalogo Proveedores'!$N$2:$N$101,MATCH(A3538,'Catalogo Proveedores'!$A$2:$A$101,0))</f>
        <v>3.4500000000000003E-2</v>
      </c>
      <c r="Z3538" s="14">
        <v>2.31E-3</v>
      </c>
      <c r="AA3538" s="16">
        <f t="shared" si="277"/>
        <v>0.15021000000000001</v>
      </c>
      <c r="AB3538" s="25">
        <f t="shared" si="278"/>
        <v>1.1730311293232765E-2</v>
      </c>
      <c r="AC3538" s="23">
        <f t="shared" si="279"/>
        <v>1.0076569770489981E-2</v>
      </c>
    </row>
    <row r="3539" spans="1:29" x14ac:dyDescent="0.3">
      <c r="A3539" s="4" t="s">
        <v>273</v>
      </c>
      <c r="B3539" s="18">
        <v>45200</v>
      </c>
      <c r="C3539" s="4" t="s">
        <v>279</v>
      </c>
      <c r="D3539" s="4">
        <v>10</v>
      </c>
      <c r="E3539" s="15">
        <v>423889</v>
      </c>
      <c r="F3539" s="19">
        <v>1.0523</v>
      </c>
      <c r="G3539" s="20">
        <v>0</v>
      </c>
      <c r="H3539" s="4">
        <v>75.599999999999994</v>
      </c>
      <c r="I3539" s="4">
        <v>4</v>
      </c>
      <c r="J3539" s="4">
        <v>0</v>
      </c>
      <c r="K3539" s="21">
        <v>0.94979999999999998</v>
      </c>
      <c r="L3539" s="21">
        <v>5.8900000000000001E-2</v>
      </c>
      <c r="M3539" s="4">
        <v>0</v>
      </c>
      <c r="N3539" s="4">
        <v>0</v>
      </c>
      <c r="O3539" s="4">
        <v>0</v>
      </c>
      <c r="P3539" s="4">
        <v>74.5</v>
      </c>
      <c r="Q3539" s="15">
        <v>0</v>
      </c>
      <c r="R3539" s="15">
        <v>15029.63</v>
      </c>
      <c r="S3539" s="15">
        <v>7495.05</v>
      </c>
      <c r="T3539" s="15">
        <v>432150.37</v>
      </c>
      <c r="U3539" s="22">
        <f t="shared" si="275"/>
        <v>431423.58</v>
      </c>
      <c r="V3539" s="23">
        <f t="shared" si="276"/>
        <v>1.6817988608918211E-3</v>
      </c>
      <c r="W3539" s="24">
        <f>Parametros!$B$4*H3539+Parametros!$B$5*K3539*100+Parametros!$B$6*P3539+Parametros!$B$7*(1-L3539)*100</f>
        <v>83.970500000000001</v>
      </c>
      <c r="X3539" s="16">
        <f>INDEX('Tasa Referencia'!$B$2:$B$37,MATCH(B3539,'Tasa Referencia'!$A$2:$A$37,0))</f>
        <v>0.1103</v>
      </c>
      <c r="Y3539" s="16">
        <f>INDEX('Catalogo Proveedores'!$N$2:$N$101,MATCH(A3539,'Catalogo Proveedores'!$A$2:$A$101,0))</f>
        <v>3.4500000000000003E-2</v>
      </c>
      <c r="Z3539" s="14">
        <v>-1.0300000000000001E-3</v>
      </c>
      <c r="AA3539" s="16">
        <f t="shared" si="277"/>
        <v>0.14376999999999998</v>
      </c>
      <c r="AB3539" s="25">
        <f t="shared" si="278"/>
        <v>1.1257040945902075E-2</v>
      </c>
      <c r="AC3539" s="23">
        <f t="shared" si="279"/>
        <v>-9.5752420850102535E-3</v>
      </c>
    </row>
    <row r="3540" spans="1:29" x14ac:dyDescent="0.3">
      <c r="A3540" s="4" t="s">
        <v>273</v>
      </c>
      <c r="B3540" s="18">
        <v>45231</v>
      </c>
      <c r="C3540" s="4" t="s">
        <v>279</v>
      </c>
      <c r="D3540" s="4">
        <v>11</v>
      </c>
      <c r="E3540" s="15">
        <v>406791.39</v>
      </c>
      <c r="F3540" s="19">
        <v>1.0523</v>
      </c>
      <c r="G3540" s="20">
        <v>0</v>
      </c>
      <c r="H3540" s="4">
        <v>73.3</v>
      </c>
      <c r="I3540" s="4">
        <v>5</v>
      </c>
      <c r="J3540" s="4">
        <v>1</v>
      </c>
      <c r="K3540" s="21">
        <v>0.8639</v>
      </c>
      <c r="L3540" s="21">
        <v>0.15040000000000001</v>
      </c>
      <c r="M3540" s="4">
        <v>3</v>
      </c>
      <c r="N3540" s="4">
        <v>0</v>
      </c>
      <c r="O3540" s="4">
        <v>0</v>
      </c>
      <c r="P3540" s="4">
        <v>77</v>
      </c>
      <c r="Q3540" s="15">
        <v>8563.2000000000007</v>
      </c>
      <c r="R3540" s="15">
        <v>38945.39</v>
      </c>
      <c r="S3540" s="15">
        <v>19162.62</v>
      </c>
      <c r="T3540" s="15">
        <v>413760.1</v>
      </c>
      <c r="U3540" s="22">
        <f t="shared" si="275"/>
        <v>435137.36000000004</v>
      </c>
      <c r="V3540" s="23">
        <f t="shared" si="276"/>
        <v>-5.1665832447353115E-2</v>
      </c>
      <c r="W3540" s="24">
        <f>Parametros!$B$4*H3540+Parametros!$B$5*K3540*100+Parametros!$B$6*P3540+Parametros!$B$7*(1-L3540)*100</f>
        <v>79.716000000000008</v>
      </c>
      <c r="X3540" s="16">
        <f>INDEX('Tasa Referencia'!$B$2:$B$37,MATCH(B3540,'Tasa Referencia'!$A$2:$A$37,0))</f>
        <v>0.1144</v>
      </c>
      <c r="Y3540" s="16">
        <f>INDEX('Catalogo Proveedores'!$N$2:$N$101,MATCH(A3540,'Catalogo Proveedores'!$A$2:$A$101,0))</f>
        <v>3.4500000000000003E-2</v>
      </c>
      <c r="Z3540" s="14">
        <v>1.5200000000000001E-3</v>
      </c>
      <c r="AA3540" s="16">
        <f t="shared" si="277"/>
        <v>0.15042</v>
      </c>
      <c r="AB3540" s="25">
        <f t="shared" si="278"/>
        <v>1.1745703090414228E-2</v>
      </c>
      <c r="AC3540" s="23">
        <f t="shared" si="279"/>
        <v>-6.341153553776735E-2</v>
      </c>
    </row>
    <row r="3541" spans="1:29" x14ac:dyDescent="0.3">
      <c r="A3541" s="4" t="s">
        <v>273</v>
      </c>
      <c r="B3541" s="18">
        <v>45261</v>
      </c>
      <c r="C3541" s="4" t="s">
        <v>279</v>
      </c>
      <c r="D3541" s="4">
        <v>12</v>
      </c>
      <c r="E3541" s="15">
        <v>408044.08</v>
      </c>
      <c r="F3541" s="19">
        <v>1.0523</v>
      </c>
      <c r="G3541" s="20">
        <v>0</v>
      </c>
      <c r="H3541" s="4">
        <v>73.099999999999994</v>
      </c>
      <c r="I3541" s="4">
        <v>4</v>
      </c>
      <c r="J3541" s="4">
        <v>0</v>
      </c>
      <c r="K3541" s="21">
        <v>0.95489999999999997</v>
      </c>
      <c r="L3541" s="21">
        <v>0.1138</v>
      </c>
      <c r="M3541" s="4">
        <v>1</v>
      </c>
      <c r="N3541" s="4">
        <v>0</v>
      </c>
      <c r="O3541" s="4">
        <v>0</v>
      </c>
      <c r="P3541" s="4">
        <v>76.2</v>
      </c>
      <c r="Q3541" s="15">
        <v>4732.46</v>
      </c>
      <c r="R3541" s="15">
        <v>30877.01</v>
      </c>
      <c r="S3541" s="15">
        <v>13935.52</v>
      </c>
      <c r="T3541" s="15">
        <v>448996.73</v>
      </c>
      <c r="U3541" s="22">
        <f t="shared" si="275"/>
        <v>429718.03</v>
      </c>
      <c r="V3541" s="23">
        <f t="shared" si="276"/>
        <v>4.2937283752600947E-2</v>
      </c>
      <c r="W3541" s="24">
        <f>Parametros!$B$4*H3541+Parametros!$B$5*K3541*100+Parametros!$B$6*P3541+Parametros!$B$7*(1-L3541)*100</f>
        <v>82.765000000000015</v>
      </c>
      <c r="X3541" s="16">
        <f>INDEX('Tasa Referencia'!$B$2:$B$37,MATCH(B3541,'Tasa Referencia'!$A$2:$A$37,0))</f>
        <v>0.1124</v>
      </c>
      <c r="Y3541" s="16">
        <f>INDEX('Catalogo Proveedores'!$N$2:$N$101,MATCH(A3541,'Catalogo Proveedores'!$A$2:$A$101,0))</f>
        <v>3.4500000000000003E-2</v>
      </c>
      <c r="Z3541" s="14">
        <v>-4.6999999999999999E-4</v>
      </c>
      <c r="AA3541" s="16">
        <f t="shared" si="277"/>
        <v>0.14643</v>
      </c>
      <c r="AB3541" s="25">
        <f t="shared" si="278"/>
        <v>1.145281753841898E-2</v>
      </c>
      <c r="AC3541" s="23">
        <f t="shared" si="279"/>
        <v>3.1484466214181966E-2</v>
      </c>
    </row>
    <row r="3542" spans="1:29" x14ac:dyDescent="0.3">
      <c r="A3542" s="4" t="s">
        <v>273</v>
      </c>
      <c r="B3542" s="18">
        <v>45292</v>
      </c>
      <c r="C3542" s="4" t="s">
        <v>281</v>
      </c>
      <c r="D3542" s="4">
        <v>1</v>
      </c>
      <c r="E3542" s="15">
        <v>419103.45</v>
      </c>
      <c r="F3542" s="19">
        <v>1.0523</v>
      </c>
      <c r="G3542" s="20">
        <v>0</v>
      </c>
      <c r="H3542" s="4">
        <v>74.099999999999994</v>
      </c>
      <c r="I3542" s="4">
        <v>4</v>
      </c>
      <c r="J3542" s="4">
        <v>0</v>
      </c>
      <c r="K3542" s="21">
        <v>0.96150000000000002</v>
      </c>
      <c r="L3542" s="21">
        <v>0.13780000000000001</v>
      </c>
      <c r="M3542" s="4">
        <v>0</v>
      </c>
      <c r="N3542" s="4">
        <v>0</v>
      </c>
      <c r="O3542" s="4">
        <v>0</v>
      </c>
      <c r="P3542" s="4">
        <v>74.7</v>
      </c>
      <c r="Q3542" s="15">
        <v>0</v>
      </c>
      <c r="R3542" s="15">
        <v>39555.61</v>
      </c>
      <c r="S3542" s="15">
        <v>17331.150000000001</v>
      </c>
      <c r="T3542" s="15">
        <v>457132.97</v>
      </c>
      <c r="U3542" s="22">
        <f t="shared" si="275"/>
        <v>441327.91</v>
      </c>
      <c r="V3542" s="23">
        <f t="shared" si="276"/>
        <v>3.4574316527639648E-2</v>
      </c>
      <c r="W3542" s="24">
        <f>Parametros!$B$4*H3542+Parametros!$B$5*K3542*100+Parametros!$B$6*P3542+Parametros!$B$7*(1-L3542)*100</f>
        <v>82.652999999999992</v>
      </c>
      <c r="X3542" s="16">
        <f>INDEX('Tasa Referencia'!$B$2:$B$37,MATCH(B3542,'Tasa Referencia'!$A$2:$A$37,0))</f>
        <v>0.1133</v>
      </c>
      <c r="Y3542" s="16">
        <f>INDEX('Catalogo Proveedores'!$N$2:$N$101,MATCH(A3542,'Catalogo Proveedores'!$A$2:$A$101,0))</f>
        <v>3.4500000000000003E-2</v>
      </c>
      <c r="Z3542" s="14">
        <v>1.2999999999999999E-4</v>
      </c>
      <c r="AA3542" s="16">
        <f t="shared" si="277"/>
        <v>0.14792999999999998</v>
      </c>
      <c r="AB3542" s="25">
        <f t="shared" si="278"/>
        <v>1.1563034338425426E-2</v>
      </c>
      <c r="AC3542" s="23">
        <f t="shared" si="279"/>
        <v>2.3011282189214222E-2</v>
      </c>
    </row>
    <row r="3543" spans="1:29" x14ac:dyDescent="0.3">
      <c r="A3543" s="4" t="s">
        <v>273</v>
      </c>
      <c r="B3543" s="18">
        <v>45323</v>
      </c>
      <c r="C3543" s="4" t="s">
        <v>281</v>
      </c>
      <c r="D3543" s="4">
        <v>2</v>
      </c>
      <c r="E3543" s="15">
        <v>445740.51</v>
      </c>
      <c r="F3543" s="19">
        <v>1.0523</v>
      </c>
      <c r="G3543" s="20">
        <v>0</v>
      </c>
      <c r="H3543" s="4">
        <v>72</v>
      </c>
      <c r="I3543" s="4">
        <v>5</v>
      </c>
      <c r="J3543" s="4">
        <v>0</v>
      </c>
      <c r="K3543" s="21">
        <v>0.99470000000000003</v>
      </c>
      <c r="L3543" s="21">
        <v>0.10639999999999999</v>
      </c>
      <c r="M3543" s="4">
        <v>0</v>
      </c>
      <c r="N3543" s="4">
        <v>0</v>
      </c>
      <c r="O3543" s="4">
        <v>0</v>
      </c>
      <c r="P3543" s="4">
        <v>75.099999999999994</v>
      </c>
      <c r="Q3543" s="15">
        <v>0</v>
      </c>
      <c r="R3543" s="15">
        <v>29162.09</v>
      </c>
      <c r="S3543" s="15">
        <v>14223.35</v>
      </c>
      <c r="T3543" s="15">
        <v>504836.52</v>
      </c>
      <c r="U3543" s="22">
        <f t="shared" si="275"/>
        <v>460679.25000000006</v>
      </c>
      <c r="V3543" s="23">
        <f t="shared" si="276"/>
        <v>8.7468454144323707E-2</v>
      </c>
      <c r="W3543" s="24">
        <f>Parametros!$B$4*H3543+Parametros!$B$5*K3543*100+Parametros!$B$6*P3543+Parametros!$B$7*(1-L3543)*100</f>
        <v>83.464999999999989</v>
      </c>
      <c r="X3543" s="16">
        <f>INDEX('Tasa Referencia'!$B$2:$B$37,MATCH(B3543,'Tasa Referencia'!$A$2:$A$37,0))</f>
        <v>0.1123</v>
      </c>
      <c r="Y3543" s="16">
        <f>INDEX('Catalogo Proveedores'!$N$2:$N$101,MATCH(A3543,'Catalogo Proveedores'!$A$2:$A$101,0))</f>
        <v>3.4500000000000003E-2</v>
      </c>
      <c r="Z3543" s="14">
        <v>-1.9499999999999999E-3</v>
      </c>
      <c r="AA3543" s="16">
        <f t="shared" si="277"/>
        <v>0.14484999999999998</v>
      </c>
      <c r="AB3543" s="25">
        <f t="shared" si="278"/>
        <v>1.1336579462237317E-2</v>
      </c>
      <c r="AC3543" s="23">
        <f t="shared" si="279"/>
        <v>7.613187468208639E-2</v>
      </c>
    </row>
    <row r="3544" spans="1:29" x14ac:dyDescent="0.3">
      <c r="A3544" s="4" t="s">
        <v>273</v>
      </c>
      <c r="B3544" s="18">
        <v>45352</v>
      </c>
      <c r="C3544" s="4" t="s">
        <v>281</v>
      </c>
      <c r="D3544" s="4">
        <v>3</v>
      </c>
      <c r="E3544" s="15">
        <v>462006.65</v>
      </c>
      <c r="F3544" s="19">
        <v>1.1117999999999999</v>
      </c>
      <c r="G3544" s="20">
        <v>5.6599999999999998E-2</v>
      </c>
      <c r="H3544" s="4">
        <v>69.8</v>
      </c>
      <c r="I3544" s="4">
        <v>5</v>
      </c>
      <c r="J3544" s="4">
        <v>0</v>
      </c>
      <c r="K3544" s="21">
        <v>0.97729999999999995</v>
      </c>
      <c r="L3544" s="21">
        <v>0.12740000000000001</v>
      </c>
      <c r="M3544" s="4">
        <v>0</v>
      </c>
      <c r="N3544" s="4">
        <v>0</v>
      </c>
      <c r="O3544" s="4">
        <v>0</v>
      </c>
      <c r="P3544" s="4">
        <v>73.599999999999994</v>
      </c>
      <c r="Q3544" s="15">
        <v>0</v>
      </c>
      <c r="R3544" s="15">
        <v>31886.79</v>
      </c>
      <c r="S3544" s="15">
        <v>17657.57</v>
      </c>
      <c r="T3544" s="15">
        <v>509869.65</v>
      </c>
      <c r="U3544" s="22">
        <f t="shared" si="275"/>
        <v>476235.87</v>
      </c>
      <c r="V3544" s="23">
        <f t="shared" si="276"/>
        <v>6.5965448227797097E-2</v>
      </c>
      <c r="W3544" s="24">
        <f>Parametros!$B$4*H3544+Parametros!$B$5*K3544*100+Parametros!$B$6*P3544+Parametros!$B$7*(1-L3544)*100</f>
        <v>81.557999999999993</v>
      </c>
      <c r="X3544" s="16">
        <f>INDEX('Tasa Referencia'!$B$2:$B$37,MATCH(B3544,'Tasa Referencia'!$A$2:$A$37,0))</f>
        <v>0.1101</v>
      </c>
      <c r="Y3544" s="16">
        <f>INDEX('Catalogo Proveedores'!$N$2:$N$101,MATCH(A3544,'Catalogo Proveedores'!$A$2:$A$101,0))</f>
        <v>3.4500000000000003E-2</v>
      </c>
      <c r="Z3544" s="14">
        <v>6.9999999999999994E-5</v>
      </c>
      <c r="AA3544" s="16">
        <f t="shared" si="277"/>
        <v>0.14466999999999999</v>
      </c>
      <c r="AB3544" s="25">
        <f t="shared" si="278"/>
        <v>1.1323327820552009E-2</v>
      </c>
      <c r="AC3544" s="23">
        <f t="shared" si="279"/>
        <v>5.4642120407245087E-2</v>
      </c>
    </row>
    <row r="3545" spans="1:29" x14ac:dyDescent="0.3">
      <c r="A3545" s="4" t="s">
        <v>273</v>
      </c>
      <c r="B3545" s="18">
        <v>45383</v>
      </c>
      <c r="C3545" s="4" t="s">
        <v>281</v>
      </c>
      <c r="D3545" s="4">
        <v>4</v>
      </c>
      <c r="E3545" s="15">
        <v>440487.94</v>
      </c>
      <c r="F3545" s="19">
        <v>1.1117999999999999</v>
      </c>
      <c r="G3545" s="20">
        <v>0</v>
      </c>
      <c r="H3545" s="4">
        <v>75.2</v>
      </c>
      <c r="I3545" s="4">
        <v>4</v>
      </c>
      <c r="J3545" s="4">
        <v>0</v>
      </c>
      <c r="K3545" s="21">
        <v>0.97019999999999995</v>
      </c>
      <c r="L3545" s="21">
        <v>5.5899999999999998E-2</v>
      </c>
      <c r="M3545" s="4">
        <v>1</v>
      </c>
      <c r="N3545" s="4">
        <v>0</v>
      </c>
      <c r="O3545" s="4">
        <v>0</v>
      </c>
      <c r="P3545" s="4">
        <v>75.8</v>
      </c>
      <c r="Q3545" s="15">
        <v>1624.78</v>
      </c>
      <c r="R3545" s="15">
        <v>13293.88</v>
      </c>
      <c r="S3545" s="15">
        <v>7385.09</v>
      </c>
      <c r="T3545" s="15">
        <v>472955</v>
      </c>
      <c r="U3545" s="22">
        <f t="shared" si="275"/>
        <v>448021.51</v>
      </c>
      <c r="V3545" s="23">
        <f t="shared" si="276"/>
        <v>5.2718525018236387E-2</v>
      </c>
      <c r="W3545" s="24">
        <f>Parametros!$B$4*H3545+Parametros!$B$5*K3545*100+Parametros!$B$6*P3545+Parametros!$B$7*(1-L3545)*100</f>
        <v>84.747500000000002</v>
      </c>
      <c r="X3545" s="16">
        <f>INDEX('Tasa Referencia'!$B$2:$B$37,MATCH(B3545,'Tasa Referencia'!$A$2:$A$37,0))</f>
        <v>0.10920000000000001</v>
      </c>
      <c r="Y3545" s="16">
        <f>INDEX('Catalogo Proveedores'!$N$2:$N$101,MATCH(A3545,'Catalogo Proveedores'!$A$2:$A$101,0))</f>
        <v>3.4500000000000003E-2</v>
      </c>
      <c r="Z3545" s="14">
        <v>1.33E-3</v>
      </c>
      <c r="AA3545" s="16">
        <f t="shared" si="277"/>
        <v>0.14502999999999999</v>
      </c>
      <c r="AB3545" s="25">
        <f t="shared" si="278"/>
        <v>1.1349829194184702E-2</v>
      </c>
      <c r="AC3545" s="23">
        <f t="shared" si="279"/>
        <v>4.1368695824051685E-2</v>
      </c>
    </row>
    <row r="3546" spans="1:29" x14ac:dyDescent="0.3">
      <c r="A3546" s="4" t="s">
        <v>273</v>
      </c>
      <c r="B3546" s="18">
        <v>45413</v>
      </c>
      <c r="C3546" s="4" t="s">
        <v>281</v>
      </c>
      <c r="D3546" s="4">
        <v>5</v>
      </c>
      <c r="E3546" s="15">
        <v>446045.82</v>
      </c>
      <c r="F3546" s="19">
        <v>1.1117999999999999</v>
      </c>
      <c r="G3546" s="20">
        <v>0</v>
      </c>
      <c r="H3546" s="4">
        <v>77.2</v>
      </c>
      <c r="I3546" s="4">
        <v>4</v>
      </c>
      <c r="J3546" s="4">
        <v>0</v>
      </c>
      <c r="K3546" s="21">
        <v>0.96809999999999996</v>
      </c>
      <c r="L3546" s="21">
        <v>5.45E-2</v>
      </c>
      <c r="M3546" s="4">
        <v>0</v>
      </c>
      <c r="N3546" s="4">
        <v>0</v>
      </c>
      <c r="O3546" s="4">
        <v>0</v>
      </c>
      <c r="P3546" s="4">
        <v>83.7</v>
      </c>
      <c r="Q3546" s="15">
        <v>0</v>
      </c>
      <c r="R3546" s="15">
        <v>9898.82</v>
      </c>
      <c r="S3546" s="15">
        <v>7299.52</v>
      </c>
      <c r="T3546" s="15">
        <v>483504.25</v>
      </c>
      <c r="U3546" s="22">
        <f t="shared" si="275"/>
        <v>448645.12</v>
      </c>
      <c r="V3546" s="23">
        <f t="shared" si="276"/>
        <v>7.2096842995692398E-2</v>
      </c>
      <c r="W3546" s="24">
        <f>Parametros!$B$4*H3546+Parametros!$B$5*K3546*100+Parametros!$B$6*P3546+Parametros!$B$7*(1-L3546)*100</f>
        <v>86.985500000000002</v>
      </c>
      <c r="X3546" s="16">
        <f>INDEX('Tasa Referencia'!$B$2:$B$37,MATCH(B3546,'Tasa Referencia'!$A$2:$A$37,0))</f>
        <v>0.1077</v>
      </c>
      <c r="Y3546" s="16">
        <f>INDEX('Catalogo Proveedores'!$N$2:$N$101,MATCH(A3546,'Catalogo Proveedores'!$A$2:$A$101,0))</f>
        <v>3.4500000000000003E-2</v>
      </c>
      <c r="Z3546" s="14">
        <v>2.3700000000000001E-3</v>
      </c>
      <c r="AA3546" s="16">
        <f t="shared" si="277"/>
        <v>0.14457</v>
      </c>
      <c r="AB3546" s="25">
        <f t="shared" si="278"/>
        <v>1.1315964971986281E-2</v>
      </c>
      <c r="AC3546" s="23">
        <f t="shared" si="279"/>
        <v>6.0780878023706117E-2</v>
      </c>
    </row>
    <row r="3547" spans="1:29" x14ac:dyDescent="0.3">
      <c r="A3547" s="4" t="s">
        <v>273</v>
      </c>
      <c r="B3547" s="18">
        <v>45444</v>
      </c>
      <c r="C3547" s="4" t="s">
        <v>281</v>
      </c>
      <c r="D3547" s="4">
        <v>6</v>
      </c>
      <c r="E3547" s="15">
        <v>494836.72</v>
      </c>
      <c r="F3547" s="19">
        <v>1.1355</v>
      </c>
      <c r="G3547" s="20">
        <v>2.1299999999999999E-2</v>
      </c>
      <c r="H3547" s="4">
        <v>79.400000000000006</v>
      </c>
      <c r="I3547" s="4">
        <v>5</v>
      </c>
      <c r="J3547" s="4">
        <v>0</v>
      </c>
      <c r="K3547" s="21">
        <v>0.97109999999999996</v>
      </c>
      <c r="L3547" s="21">
        <v>4.1799999999999997E-2</v>
      </c>
      <c r="M3547" s="4">
        <v>0</v>
      </c>
      <c r="N3547" s="4">
        <v>0</v>
      </c>
      <c r="O3547" s="4">
        <v>0</v>
      </c>
      <c r="P3547" s="4">
        <v>80.7</v>
      </c>
      <c r="Q3547" s="15">
        <v>0</v>
      </c>
      <c r="R3547" s="15">
        <v>11726.39</v>
      </c>
      <c r="S3547" s="15">
        <v>6206.88</v>
      </c>
      <c r="T3547" s="15">
        <v>560746.29</v>
      </c>
      <c r="U3547" s="22">
        <f t="shared" si="275"/>
        <v>500356.23</v>
      </c>
      <c r="V3547" s="23">
        <f t="shared" si="276"/>
        <v>0.10769587080103563</v>
      </c>
      <c r="W3547" s="24">
        <f>Parametros!$B$4*H3547+Parametros!$B$5*K3547*100+Parametros!$B$6*P3547+Parametros!$B$7*(1-L3547)*100</f>
        <v>87.436000000000007</v>
      </c>
      <c r="X3547" s="16">
        <f>INDEX('Tasa Referencia'!$B$2:$B$37,MATCH(B3547,'Tasa Referencia'!$A$2:$A$37,0))</f>
        <v>0.1045</v>
      </c>
      <c r="Y3547" s="16">
        <f>INDEX('Catalogo Proveedores'!$N$2:$N$101,MATCH(A3547,'Catalogo Proveedores'!$A$2:$A$101,0))</f>
        <v>3.4500000000000003E-2</v>
      </c>
      <c r="Z3547" s="14">
        <v>-2.9E-4</v>
      </c>
      <c r="AA3547" s="16">
        <f t="shared" si="277"/>
        <v>0.13871</v>
      </c>
      <c r="AB3547" s="25">
        <f t="shared" si="278"/>
        <v>1.0883468938490237E-2</v>
      </c>
      <c r="AC3547" s="23">
        <f t="shared" si="279"/>
        <v>9.6812401862545389E-2</v>
      </c>
    </row>
    <row r="3548" spans="1:29" x14ac:dyDescent="0.3">
      <c r="A3548" s="4" t="s">
        <v>273</v>
      </c>
      <c r="B3548" s="18">
        <v>45474</v>
      </c>
      <c r="C3548" s="4" t="s">
        <v>281</v>
      </c>
      <c r="D3548" s="4">
        <v>7</v>
      </c>
      <c r="E3548" s="15">
        <v>492272.42</v>
      </c>
      <c r="F3548" s="19">
        <v>1.1355</v>
      </c>
      <c r="G3548" s="20">
        <v>0</v>
      </c>
      <c r="H3548" s="4">
        <v>80.400000000000006</v>
      </c>
      <c r="I3548" s="4">
        <v>4</v>
      </c>
      <c r="J3548" s="4">
        <v>0</v>
      </c>
      <c r="K3548" s="21">
        <v>0.98860000000000003</v>
      </c>
      <c r="L3548" s="21">
        <v>6.4699999999999994E-2</v>
      </c>
      <c r="M3548" s="4">
        <v>0</v>
      </c>
      <c r="N3548" s="4">
        <v>0</v>
      </c>
      <c r="O3548" s="4">
        <v>0</v>
      </c>
      <c r="P3548" s="4">
        <v>77.3</v>
      </c>
      <c r="Q3548" s="15">
        <v>0</v>
      </c>
      <c r="R3548" s="15">
        <v>14257.51</v>
      </c>
      <c r="S3548" s="15">
        <v>9555.7099999999991</v>
      </c>
      <c r="T3548" s="15">
        <v>551037.14</v>
      </c>
      <c r="U3548" s="22">
        <f t="shared" si="275"/>
        <v>496974.22</v>
      </c>
      <c r="V3548" s="23">
        <f t="shared" si="276"/>
        <v>9.8111208983118703E-2</v>
      </c>
      <c r="W3548" s="24">
        <f>Parametros!$B$4*H3548+Parametros!$B$5*K3548*100+Parametros!$B$6*P3548+Parametros!$B$7*(1-L3548)*100</f>
        <v>87.287500000000009</v>
      </c>
      <c r="X3548" s="16">
        <f>INDEX('Tasa Referencia'!$B$2:$B$37,MATCH(B3548,'Tasa Referencia'!$A$2:$A$37,0))</f>
        <v>0.1027</v>
      </c>
      <c r="Y3548" s="16">
        <f>INDEX('Catalogo Proveedores'!$N$2:$N$101,MATCH(A3548,'Catalogo Proveedores'!$A$2:$A$101,0))</f>
        <v>3.4500000000000003E-2</v>
      </c>
      <c r="Z3548" s="14">
        <v>1.32E-3</v>
      </c>
      <c r="AA3548" s="16">
        <f t="shared" si="277"/>
        <v>0.13851999999999998</v>
      </c>
      <c r="AB3548" s="25">
        <f t="shared" si="278"/>
        <v>1.0869411909839588E-2</v>
      </c>
      <c r="AC3548" s="23">
        <f t="shared" si="279"/>
        <v>8.7241797073279115E-2</v>
      </c>
    </row>
    <row r="3549" spans="1:29" x14ac:dyDescent="0.3">
      <c r="A3549" s="4" t="s">
        <v>273</v>
      </c>
      <c r="B3549" s="18">
        <v>45505</v>
      </c>
      <c r="C3549" s="4" t="s">
        <v>281</v>
      </c>
      <c r="D3549" s="4">
        <v>8</v>
      </c>
      <c r="E3549" s="15">
        <v>494820.84</v>
      </c>
      <c r="F3549" s="19">
        <v>1.1355</v>
      </c>
      <c r="G3549" s="20">
        <v>0</v>
      </c>
      <c r="H3549" s="4">
        <v>79.8</v>
      </c>
      <c r="I3549" s="4">
        <v>4</v>
      </c>
      <c r="J3549" s="4">
        <v>0</v>
      </c>
      <c r="K3549" s="21">
        <v>0.95230000000000004</v>
      </c>
      <c r="L3549" s="21">
        <v>0.1026</v>
      </c>
      <c r="M3549" s="4">
        <v>0</v>
      </c>
      <c r="N3549" s="4">
        <v>0</v>
      </c>
      <c r="O3549" s="4">
        <v>0</v>
      </c>
      <c r="P3549" s="4">
        <v>78.5</v>
      </c>
      <c r="Q3549" s="15">
        <v>0</v>
      </c>
      <c r="R3549" s="15">
        <v>17659.73</v>
      </c>
      <c r="S3549" s="15">
        <v>15229.04</v>
      </c>
      <c r="T3549" s="15">
        <v>535825.41</v>
      </c>
      <c r="U3549" s="22">
        <f t="shared" si="275"/>
        <v>497251.53</v>
      </c>
      <c r="V3549" s="23">
        <f t="shared" si="276"/>
        <v>7.1989643044364032E-2</v>
      </c>
      <c r="W3549" s="24">
        <f>Parametros!$B$4*H3549+Parametros!$B$5*K3549*100+Parametros!$B$6*P3549+Parametros!$B$7*(1-L3549)*100</f>
        <v>85.66</v>
      </c>
      <c r="X3549" s="16">
        <f>INDEX('Tasa Referencia'!$B$2:$B$37,MATCH(B3549,'Tasa Referencia'!$A$2:$A$37,0))</f>
        <v>0.1017</v>
      </c>
      <c r="Y3549" s="16">
        <f>INDEX('Catalogo Proveedores'!$N$2:$N$101,MATCH(A3549,'Catalogo Proveedores'!$A$2:$A$101,0))</f>
        <v>3.4500000000000003E-2</v>
      </c>
      <c r="Z3549" s="14">
        <v>-2.2399999999999998E-3</v>
      </c>
      <c r="AA3549" s="16">
        <f t="shared" si="277"/>
        <v>0.13396</v>
      </c>
      <c r="AB3549" s="25">
        <f t="shared" si="278"/>
        <v>1.0531396468122844E-2</v>
      </c>
      <c r="AC3549" s="23">
        <f t="shared" si="279"/>
        <v>6.1458246576241188E-2</v>
      </c>
    </row>
    <row r="3550" spans="1:29" x14ac:dyDescent="0.3">
      <c r="A3550" s="4" t="s">
        <v>273</v>
      </c>
      <c r="B3550" s="18">
        <v>45536</v>
      </c>
      <c r="C3550" s="4" t="s">
        <v>281</v>
      </c>
      <c r="D3550" s="4">
        <v>9</v>
      </c>
      <c r="E3550" s="15">
        <v>425385.88</v>
      </c>
      <c r="F3550" s="19">
        <v>1.1355</v>
      </c>
      <c r="G3550" s="20">
        <v>0</v>
      </c>
      <c r="H3550" s="4">
        <v>83.5</v>
      </c>
      <c r="I3550" s="4">
        <v>5</v>
      </c>
      <c r="J3550" s="4">
        <v>0</v>
      </c>
      <c r="K3550" s="21">
        <v>0.92390000000000005</v>
      </c>
      <c r="L3550" s="21">
        <v>3.61E-2</v>
      </c>
      <c r="M3550" s="4">
        <v>0</v>
      </c>
      <c r="N3550" s="4">
        <v>0</v>
      </c>
      <c r="O3550" s="4">
        <v>0</v>
      </c>
      <c r="P3550" s="4">
        <v>81.599999999999994</v>
      </c>
      <c r="Q3550" s="15">
        <v>0</v>
      </c>
      <c r="R3550" s="15">
        <v>6681.61</v>
      </c>
      <c r="S3550" s="15">
        <v>4601.28</v>
      </c>
      <c r="T3550" s="15">
        <v>471170.34</v>
      </c>
      <c r="U3550" s="22">
        <f t="shared" si="275"/>
        <v>427466.20999999996</v>
      </c>
      <c r="V3550" s="23">
        <f t="shared" si="276"/>
        <v>9.2756538962108823E-2</v>
      </c>
      <c r="W3550" s="24">
        <f>Parametros!$B$4*H3550+Parametros!$B$5*K3550*100+Parametros!$B$6*P3550+Parametros!$B$7*(1-L3550)*100</f>
        <v>87.720500000000001</v>
      </c>
      <c r="X3550" s="16">
        <f>INDEX('Tasa Referencia'!$B$2:$B$37,MATCH(B3550,'Tasa Referencia'!$A$2:$A$37,0))</f>
        <v>9.7900000000000001E-2</v>
      </c>
      <c r="Y3550" s="16">
        <f>INDEX('Catalogo Proveedores'!$N$2:$N$101,MATCH(A3550,'Catalogo Proveedores'!$A$2:$A$101,0))</f>
        <v>3.4500000000000003E-2</v>
      </c>
      <c r="Z3550" s="14">
        <v>4.0000000000000003E-5</v>
      </c>
      <c r="AA3550" s="16">
        <f t="shared" si="277"/>
        <v>0.13244000000000003</v>
      </c>
      <c r="AB3550" s="25">
        <f t="shared" si="278"/>
        <v>1.0418447730751179E-2</v>
      </c>
      <c r="AC3550" s="23">
        <f t="shared" si="279"/>
        <v>8.2338091231357644E-2</v>
      </c>
    </row>
    <row r="3551" spans="1:29" x14ac:dyDescent="0.3">
      <c r="A3551" s="4" t="s">
        <v>273</v>
      </c>
      <c r="B3551" s="18">
        <v>45566</v>
      </c>
      <c r="C3551" s="4" t="s">
        <v>281</v>
      </c>
      <c r="D3551" s="4">
        <v>10</v>
      </c>
      <c r="E3551" s="15">
        <v>444595.58</v>
      </c>
      <c r="F3551" s="19">
        <v>1.1355</v>
      </c>
      <c r="G3551" s="20">
        <v>0</v>
      </c>
      <c r="H3551" s="4">
        <v>78.2</v>
      </c>
      <c r="I3551" s="4">
        <v>6</v>
      </c>
      <c r="J3551" s="4">
        <v>1</v>
      </c>
      <c r="K3551" s="21">
        <v>0.89759999999999995</v>
      </c>
      <c r="L3551" s="21">
        <v>7.7799999999999994E-2</v>
      </c>
      <c r="M3551" s="4">
        <v>3</v>
      </c>
      <c r="N3551" s="4">
        <v>1</v>
      </c>
      <c r="O3551" s="4">
        <v>17.7</v>
      </c>
      <c r="P3551" s="4">
        <v>78.400000000000006</v>
      </c>
      <c r="Q3551" s="15">
        <v>44296.160000000003</v>
      </c>
      <c r="R3551" s="15">
        <v>15290.81</v>
      </c>
      <c r="S3551" s="15">
        <v>11259.87</v>
      </c>
      <c r="T3551" s="15">
        <v>467617.14</v>
      </c>
      <c r="U3551" s="22">
        <f t="shared" si="275"/>
        <v>492922.68</v>
      </c>
      <c r="V3551" s="23">
        <f t="shared" si="276"/>
        <v>-5.4115937666442203E-2</v>
      </c>
      <c r="W3551" s="24">
        <f>Parametros!$B$4*H3551+Parametros!$B$5*K3551*100+Parametros!$B$6*P3551+Parametros!$B$7*(1-L3551)*100</f>
        <v>83.811000000000007</v>
      </c>
      <c r="X3551" s="16">
        <f>INDEX('Tasa Referencia'!$B$2:$B$37,MATCH(B3551,'Tasa Referencia'!$A$2:$A$37,0))</f>
        <v>9.5200000000000007E-2</v>
      </c>
      <c r="Y3551" s="16">
        <f>INDEX('Catalogo Proveedores'!$N$2:$N$101,MATCH(A3551,'Catalogo Proveedores'!$A$2:$A$101,0))</f>
        <v>3.4500000000000003E-2</v>
      </c>
      <c r="Z3551" s="14">
        <v>5.0000000000000002E-5</v>
      </c>
      <c r="AA3551" s="16">
        <f t="shared" si="277"/>
        <v>0.12975</v>
      </c>
      <c r="AB3551" s="25">
        <f t="shared" si="278"/>
        <v>1.0218217158728615E-2</v>
      </c>
      <c r="AC3551" s="23">
        <f t="shared" si="279"/>
        <v>-6.4334154825170825E-2</v>
      </c>
    </row>
    <row r="3552" spans="1:29" x14ac:dyDescent="0.3">
      <c r="A3552" s="4" t="s">
        <v>273</v>
      </c>
      <c r="B3552" s="18">
        <v>45597</v>
      </c>
      <c r="C3552" s="4" t="s">
        <v>281</v>
      </c>
      <c r="D3552" s="4">
        <v>11</v>
      </c>
      <c r="E3552" s="15">
        <v>478097.16</v>
      </c>
      <c r="F3552" s="19">
        <v>1.1355</v>
      </c>
      <c r="G3552" s="20">
        <v>0</v>
      </c>
      <c r="H3552" s="4">
        <v>73.400000000000006</v>
      </c>
      <c r="I3552" s="4">
        <v>4</v>
      </c>
      <c r="J3552" s="4">
        <v>1</v>
      </c>
      <c r="K3552" s="21">
        <v>0.75529999999999997</v>
      </c>
      <c r="L3552" s="21">
        <v>0.12989999999999999</v>
      </c>
      <c r="M3552" s="4">
        <v>4</v>
      </c>
      <c r="N3552" s="4">
        <v>0</v>
      </c>
      <c r="O3552" s="4">
        <v>0</v>
      </c>
      <c r="P3552" s="4">
        <v>74.900000000000006</v>
      </c>
      <c r="Q3552" s="15">
        <v>6376.95</v>
      </c>
      <c r="R3552" s="15">
        <v>43312.62</v>
      </c>
      <c r="S3552" s="15">
        <v>19582.41</v>
      </c>
      <c r="T3552" s="15">
        <v>474564.13</v>
      </c>
      <c r="U3552" s="22">
        <f t="shared" si="275"/>
        <v>508204.32</v>
      </c>
      <c r="V3552" s="23">
        <f t="shared" si="276"/>
        <v>-7.0886499575937192E-2</v>
      </c>
      <c r="W3552" s="24">
        <f>Parametros!$B$4*H3552+Parametros!$B$5*K3552*100+Parametros!$B$6*P3552+Parametros!$B$7*(1-L3552)*100</f>
        <v>76.380500000000012</v>
      </c>
      <c r="X3552" s="16">
        <f>INDEX('Tasa Referencia'!$B$2:$B$37,MATCH(B3552,'Tasa Referencia'!$A$2:$A$37,0))</f>
        <v>9.5600000000000004E-2</v>
      </c>
      <c r="Y3552" s="16">
        <f>INDEX('Catalogo Proveedores'!$N$2:$N$101,MATCH(A3552,'Catalogo Proveedores'!$A$2:$A$101,0))</f>
        <v>3.4500000000000003E-2</v>
      </c>
      <c r="Z3552" s="14">
        <v>1.7099999999999999E-3</v>
      </c>
      <c r="AA3552" s="16">
        <f t="shared" si="277"/>
        <v>0.13180999999999998</v>
      </c>
      <c r="AB3552" s="25">
        <f t="shared" si="278"/>
        <v>1.0371592710394673E-2</v>
      </c>
      <c r="AC3552" s="23">
        <f t="shared" si="279"/>
        <v>-8.1258092286331865E-2</v>
      </c>
    </row>
    <row r="3553" spans="1:29" x14ac:dyDescent="0.3">
      <c r="A3553" s="4" t="s">
        <v>273</v>
      </c>
      <c r="B3553" s="18">
        <v>45627</v>
      </c>
      <c r="C3553" s="4" t="s">
        <v>281</v>
      </c>
      <c r="D3553" s="4">
        <v>12</v>
      </c>
      <c r="E3553" s="15">
        <v>388200.17</v>
      </c>
      <c r="F3553" s="19">
        <v>1.1355</v>
      </c>
      <c r="G3553" s="20">
        <v>0</v>
      </c>
      <c r="H3553" s="4">
        <v>76.8</v>
      </c>
      <c r="I3553" s="4">
        <v>4</v>
      </c>
      <c r="J3553" s="4">
        <v>0</v>
      </c>
      <c r="K3553" s="21">
        <v>0.92669999999999997</v>
      </c>
      <c r="L3553" s="21">
        <v>9.7600000000000006E-2</v>
      </c>
      <c r="M3553" s="4">
        <v>1</v>
      </c>
      <c r="N3553" s="4">
        <v>0</v>
      </c>
      <c r="O3553" s="4">
        <v>0</v>
      </c>
      <c r="P3553" s="4">
        <v>73.900000000000006</v>
      </c>
      <c r="Q3553" s="15">
        <v>3907.25</v>
      </c>
      <c r="R3553" s="15">
        <v>24488.13</v>
      </c>
      <c r="S3553" s="15">
        <v>11364.38</v>
      </c>
      <c r="T3553" s="15">
        <v>408302.51</v>
      </c>
      <c r="U3553" s="22">
        <f t="shared" si="275"/>
        <v>405231.17</v>
      </c>
      <c r="V3553" s="23">
        <f t="shared" si="276"/>
        <v>7.5222167995000217E-3</v>
      </c>
      <c r="W3553" s="24">
        <f>Parametros!$B$4*H3553+Parametros!$B$5*K3553*100+Parametros!$B$6*P3553+Parametros!$B$7*(1-L3553)*100</f>
        <v>82.997</v>
      </c>
      <c r="X3553" s="16">
        <f>INDEX('Tasa Referencia'!$B$2:$B$37,MATCH(B3553,'Tasa Referencia'!$A$2:$A$37,0))</f>
        <v>9.2399999999999996E-2</v>
      </c>
      <c r="Y3553" s="16">
        <f>INDEX('Catalogo Proveedores'!$N$2:$N$101,MATCH(A3553,'Catalogo Proveedores'!$A$2:$A$101,0))</f>
        <v>3.4500000000000003E-2</v>
      </c>
      <c r="Z3553" s="14">
        <v>1.1E-4</v>
      </c>
      <c r="AA3553" s="16">
        <f t="shared" si="277"/>
        <v>0.12701000000000001</v>
      </c>
      <c r="AB3553" s="25">
        <f t="shared" si="278"/>
        <v>1.0013815033954154E-2</v>
      </c>
      <c r="AC3553" s="23">
        <f t="shared" si="279"/>
        <v>-2.4915982344541326E-3</v>
      </c>
    </row>
    <row r="3554" spans="1:29" x14ac:dyDescent="0.3">
      <c r="A3554" s="4" t="s">
        <v>273</v>
      </c>
      <c r="B3554" s="18">
        <v>45658</v>
      </c>
      <c r="C3554" s="4" t="s">
        <v>282</v>
      </c>
      <c r="D3554" s="4">
        <v>1</v>
      </c>
      <c r="E3554" s="15">
        <v>483402.53</v>
      </c>
      <c r="F3554" s="19">
        <v>1.1355</v>
      </c>
      <c r="G3554" s="20">
        <v>0</v>
      </c>
      <c r="H3554" s="4">
        <v>80.7</v>
      </c>
      <c r="I3554" s="4">
        <v>4</v>
      </c>
      <c r="J3554" s="4">
        <v>0</v>
      </c>
      <c r="K3554" s="21">
        <v>0.99280000000000002</v>
      </c>
      <c r="L3554" s="21">
        <v>7.1199999999999999E-2</v>
      </c>
      <c r="M3554" s="4">
        <v>0</v>
      </c>
      <c r="N3554" s="4">
        <v>0</v>
      </c>
      <c r="O3554" s="4">
        <v>0</v>
      </c>
      <c r="P3554" s="4">
        <v>70.8</v>
      </c>
      <c r="Q3554" s="15">
        <v>0</v>
      </c>
      <c r="R3554" s="15">
        <v>23165.98</v>
      </c>
      <c r="S3554" s="15">
        <v>10332.040000000001</v>
      </c>
      <c r="T3554" s="15">
        <v>519634.9</v>
      </c>
      <c r="U3554" s="22">
        <f t="shared" si="275"/>
        <v>496236.47000000003</v>
      </c>
      <c r="V3554" s="23">
        <f t="shared" si="276"/>
        <v>4.5028596039257546E-2</v>
      </c>
      <c r="W3554" s="24">
        <f>Parametros!$B$4*H3554+Parametros!$B$5*K3554*100+Parametros!$B$6*P3554+Parametros!$B$7*(1-L3554)*100</f>
        <v>86.120999999999995</v>
      </c>
      <c r="X3554" s="16">
        <f>INDEX('Tasa Referencia'!$B$2:$B$37,MATCH(B3554,'Tasa Referencia'!$A$2:$A$37,0))</f>
        <v>8.8900000000000007E-2</v>
      </c>
      <c r="Y3554" s="16">
        <f>INDEX('Catalogo Proveedores'!$N$2:$N$101,MATCH(A3554,'Catalogo Proveedores'!$A$2:$A$101,0))</f>
        <v>3.4500000000000003E-2</v>
      </c>
      <c r="Z3554" s="14">
        <v>-1.9499999999999999E-3</v>
      </c>
      <c r="AA3554" s="16">
        <f t="shared" si="277"/>
        <v>0.12145000000000002</v>
      </c>
      <c r="AB3554" s="25">
        <f t="shared" si="278"/>
        <v>9.5976389840837228E-3</v>
      </c>
      <c r="AC3554" s="23">
        <f t="shared" si="279"/>
        <v>3.5430957055173823E-2</v>
      </c>
    </row>
    <row r="3555" spans="1:29" x14ac:dyDescent="0.3">
      <c r="A3555" s="4" t="s">
        <v>273</v>
      </c>
      <c r="B3555" s="18">
        <v>45689</v>
      </c>
      <c r="C3555" s="4" t="s">
        <v>282</v>
      </c>
      <c r="D3555" s="4">
        <v>2</v>
      </c>
      <c r="E3555" s="15">
        <v>502266.7</v>
      </c>
      <c r="F3555" s="19">
        <v>1.1355</v>
      </c>
      <c r="G3555" s="20">
        <v>0</v>
      </c>
      <c r="H3555" s="4">
        <v>82.3</v>
      </c>
      <c r="I3555" s="4">
        <v>4</v>
      </c>
      <c r="J3555" s="4">
        <v>0</v>
      </c>
      <c r="K3555" s="21">
        <v>0.99160000000000004</v>
      </c>
      <c r="L3555" s="21">
        <v>9.2600000000000002E-2</v>
      </c>
      <c r="M3555" s="4">
        <v>0</v>
      </c>
      <c r="N3555" s="4">
        <v>0</v>
      </c>
      <c r="O3555" s="4">
        <v>0</v>
      </c>
      <c r="P3555" s="4">
        <v>75.599999999999994</v>
      </c>
      <c r="Q3555" s="15">
        <v>0</v>
      </c>
      <c r="R3555" s="15">
        <v>21846.06</v>
      </c>
      <c r="S3555" s="15">
        <v>13948.59</v>
      </c>
      <c r="T3555" s="15">
        <v>552633.38</v>
      </c>
      <c r="U3555" s="22">
        <f t="shared" si="275"/>
        <v>510164.17</v>
      </c>
      <c r="V3555" s="23">
        <f t="shared" si="276"/>
        <v>7.6848796212780374E-2</v>
      </c>
      <c r="W3555" s="24">
        <f>Parametros!$B$4*H3555+Parametros!$B$5*K3555*100+Parametros!$B$6*P3555+Parametros!$B$7*(1-L3555)*100</f>
        <v>87.284000000000006</v>
      </c>
      <c r="X3555" s="16">
        <f>INDEX('Tasa Referencia'!$B$2:$B$37,MATCH(B3555,'Tasa Referencia'!$A$2:$A$37,0))</f>
        <v>8.8300000000000003E-2</v>
      </c>
      <c r="Y3555" s="16">
        <f>INDEX('Catalogo Proveedores'!$N$2:$N$101,MATCH(A3555,'Catalogo Proveedores'!$A$2:$A$101,0))</f>
        <v>3.4500000000000003E-2</v>
      </c>
      <c r="Z3555" s="14">
        <v>2.33E-3</v>
      </c>
      <c r="AA3555" s="16">
        <f t="shared" si="277"/>
        <v>0.12513000000000002</v>
      </c>
      <c r="AB3555" s="25">
        <f t="shared" si="278"/>
        <v>9.8733046504624333E-3</v>
      </c>
      <c r="AC3555" s="23">
        <f t="shared" si="279"/>
        <v>6.697549156231794E-2</v>
      </c>
    </row>
    <row r="3556" spans="1:29" x14ac:dyDescent="0.3">
      <c r="A3556" s="4" t="s">
        <v>273</v>
      </c>
      <c r="B3556" s="18">
        <v>45717</v>
      </c>
      <c r="C3556" s="4" t="s">
        <v>282</v>
      </c>
      <c r="D3556" s="4">
        <v>3</v>
      </c>
      <c r="E3556" s="15">
        <v>510601.13</v>
      </c>
      <c r="F3556" s="19">
        <v>1.2178</v>
      </c>
      <c r="G3556" s="20">
        <v>7.2499999999999995E-2</v>
      </c>
      <c r="H3556" s="4">
        <v>82.8</v>
      </c>
      <c r="I3556" s="4">
        <v>4</v>
      </c>
      <c r="J3556" s="4">
        <v>0</v>
      </c>
      <c r="K3556" s="21">
        <v>0.96960000000000002</v>
      </c>
      <c r="L3556" s="21">
        <v>5.96E-2</v>
      </c>
      <c r="M3556" s="4">
        <v>0</v>
      </c>
      <c r="N3556" s="4">
        <v>0</v>
      </c>
      <c r="O3556" s="4">
        <v>0</v>
      </c>
      <c r="P3556" s="4">
        <v>77.3</v>
      </c>
      <c r="Q3556" s="15">
        <v>0</v>
      </c>
      <c r="R3556" s="15">
        <v>21104.62</v>
      </c>
      <c r="S3556" s="15">
        <v>9130.58</v>
      </c>
      <c r="T3556" s="15">
        <v>556308.64</v>
      </c>
      <c r="U3556" s="22">
        <f t="shared" si="275"/>
        <v>522575.17</v>
      </c>
      <c r="V3556" s="23">
        <f t="shared" si="276"/>
        <v>6.0638047972794436E-2</v>
      </c>
      <c r="W3556" s="24">
        <f>Parametros!$B$4*H3556+Parametros!$B$5*K3556*100+Parametros!$B$6*P3556+Parametros!$B$7*(1-L3556)*100</f>
        <v>87.633999999999986</v>
      </c>
      <c r="X3556" s="16">
        <f>INDEX('Tasa Referencia'!$B$2:$B$37,MATCH(B3556,'Tasa Referencia'!$A$2:$A$37,0))</f>
        <v>8.6800000000000002E-2</v>
      </c>
      <c r="Y3556" s="16">
        <f>INDEX('Catalogo Proveedores'!$N$2:$N$101,MATCH(A3556,'Catalogo Proveedores'!$A$2:$A$101,0))</f>
        <v>3.4500000000000003E-2</v>
      </c>
      <c r="Z3556" s="14">
        <v>5.7499999999999999E-3</v>
      </c>
      <c r="AA3556" s="16">
        <f t="shared" si="277"/>
        <v>0.12705</v>
      </c>
      <c r="AB3556" s="25">
        <f t="shared" si="278"/>
        <v>1.0016802281583637E-2</v>
      </c>
      <c r="AC3556" s="23">
        <f t="shared" si="279"/>
        <v>5.0621245691210799E-2</v>
      </c>
    </row>
    <row r="3557" spans="1:29" x14ac:dyDescent="0.3">
      <c r="A3557" s="4" t="s">
        <v>273</v>
      </c>
      <c r="B3557" s="18">
        <v>45748</v>
      </c>
      <c r="C3557" s="4" t="s">
        <v>282</v>
      </c>
      <c r="D3557" s="4">
        <v>4</v>
      </c>
      <c r="E3557" s="15">
        <v>562710.12</v>
      </c>
      <c r="F3557" s="19">
        <v>1.2178</v>
      </c>
      <c r="G3557" s="20">
        <v>0</v>
      </c>
      <c r="H3557" s="4">
        <v>81.3</v>
      </c>
      <c r="I3557" s="4">
        <v>4</v>
      </c>
      <c r="J3557" s="4">
        <v>0</v>
      </c>
      <c r="K3557" s="21">
        <v>0.97660000000000002</v>
      </c>
      <c r="L3557" s="21">
        <v>0.1115</v>
      </c>
      <c r="M3557" s="4">
        <v>0</v>
      </c>
      <c r="N3557" s="4">
        <v>0</v>
      </c>
      <c r="O3557" s="4">
        <v>0</v>
      </c>
      <c r="P3557" s="4">
        <v>81.2</v>
      </c>
      <c r="Q3557" s="15">
        <v>0</v>
      </c>
      <c r="R3557" s="15">
        <v>19078.03</v>
      </c>
      <c r="S3557" s="15">
        <v>18819.189999999999</v>
      </c>
      <c r="T3557" s="15">
        <v>611938.97</v>
      </c>
      <c r="U3557" s="22">
        <f t="shared" si="275"/>
        <v>562968.96000000008</v>
      </c>
      <c r="V3557" s="23">
        <f t="shared" si="276"/>
        <v>8.0024336413809197E-2</v>
      </c>
      <c r="W3557" s="24">
        <f>Parametros!$B$4*H3557+Parametros!$B$5*K3557*100+Parametros!$B$6*P3557+Parametros!$B$7*(1-L3557)*100</f>
        <v>87.320499999999996</v>
      </c>
      <c r="X3557" s="16">
        <f>INDEX('Tasa Referencia'!$B$2:$B$37,MATCH(B3557,'Tasa Referencia'!$A$2:$A$37,0))</f>
        <v>8.4000000000000005E-2</v>
      </c>
      <c r="Y3557" s="16">
        <f>INDEX('Catalogo Proveedores'!$N$2:$N$101,MATCH(A3557,'Catalogo Proveedores'!$A$2:$A$101,0))</f>
        <v>3.4500000000000003E-2</v>
      </c>
      <c r="Z3557" s="14">
        <v>7.4599999999999996E-3</v>
      </c>
      <c r="AA3557" s="16">
        <f t="shared" si="277"/>
        <v>0.12596000000000002</v>
      </c>
      <c r="AB3557" s="25">
        <f t="shared" si="278"/>
        <v>9.9353650031233087E-3</v>
      </c>
      <c r="AC3557" s="23">
        <f t="shared" si="279"/>
        <v>7.0088971410685888E-2</v>
      </c>
    </row>
    <row r="3558" spans="1:29" x14ac:dyDescent="0.3">
      <c r="A3558" s="4" t="s">
        <v>273</v>
      </c>
      <c r="B3558" s="18">
        <v>45778</v>
      </c>
      <c r="C3558" s="4" t="s">
        <v>282</v>
      </c>
      <c r="D3558" s="4">
        <v>5</v>
      </c>
      <c r="E3558" s="15">
        <v>583423.93999999994</v>
      </c>
      <c r="F3558" s="19">
        <v>1.2178</v>
      </c>
      <c r="G3558" s="20">
        <v>0</v>
      </c>
      <c r="H3558" s="4">
        <v>81.7</v>
      </c>
      <c r="I3558" s="4">
        <v>4</v>
      </c>
      <c r="J3558" s="4">
        <v>0</v>
      </c>
      <c r="K3558" s="21">
        <v>0.90110000000000001</v>
      </c>
      <c r="L3558" s="21">
        <v>9.1600000000000001E-2</v>
      </c>
      <c r="M3558" s="4">
        <v>0</v>
      </c>
      <c r="N3558" s="4">
        <v>0</v>
      </c>
      <c r="O3558" s="4">
        <v>0</v>
      </c>
      <c r="P3558" s="4">
        <v>76.2</v>
      </c>
      <c r="Q3558" s="15">
        <v>0</v>
      </c>
      <c r="R3558" s="15">
        <v>36232.86</v>
      </c>
      <c r="S3558" s="15">
        <v>16024.45</v>
      </c>
      <c r="T3558" s="15">
        <v>623376.56000000006</v>
      </c>
      <c r="U3558" s="22">
        <f t="shared" si="275"/>
        <v>603632.35</v>
      </c>
      <c r="V3558" s="23">
        <f t="shared" si="276"/>
        <v>3.1673006761755815E-2</v>
      </c>
      <c r="W3558" s="24">
        <f>Parametros!$B$4*H3558+Parametros!$B$5*K3558*100+Parametros!$B$6*P3558+Parametros!$B$7*(1-L3558)*100</f>
        <v>84.494</v>
      </c>
      <c r="X3558" s="16">
        <f>INDEX('Tasa Referencia'!$B$2:$B$37,MATCH(B3558,'Tasa Referencia'!$A$2:$A$37,0))</f>
        <v>8.1699999999999995E-2</v>
      </c>
      <c r="Y3558" s="16">
        <f>INDEX('Catalogo Proveedores'!$N$2:$N$101,MATCH(A3558,'Catalogo Proveedores'!$A$2:$A$101,0))</f>
        <v>3.4500000000000003E-2</v>
      </c>
      <c r="Z3558" s="14">
        <v>4.1700000000000001E-3</v>
      </c>
      <c r="AA3558" s="16">
        <f t="shared" si="277"/>
        <v>0.12037</v>
      </c>
      <c r="AB3558" s="25">
        <f t="shared" si="278"/>
        <v>9.516579713650053E-3</v>
      </c>
      <c r="AC3558" s="23">
        <f t="shared" si="279"/>
        <v>2.2156427048105762E-2</v>
      </c>
    </row>
    <row r="3559" spans="1:29" x14ac:dyDescent="0.3">
      <c r="A3559" s="4" t="s">
        <v>273</v>
      </c>
      <c r="B3559" s="18">
        <v>45809</v>
      </c>
      <c r="C3559" s="4" t="s">
        <v>282</v>
      </c>
      <c r="D3559" s="4">
        <v>6</v>
      </c>
      <c r="E3559" s="15">
        <v>594140.84</v>
      </c>
      <c r="F3559" s="19">
        <v>1.2178</v>
      </c>
      <c r="G3559" s="20">
        <v>0</v>
      </c>
      <c r="H3559" s="4">
        <v>79.400000000000006</v>
      </c>
      <c r="I3559" s="4">
        <v>5</v>
      </c>
      <c r="J3559" s="4">
        <v>0</v>
      </c>
      <c r="K3559" s="21">
        <v>0.9889</v>
      </c>
      <c r="L3559" s="21">
        <v>0.1002</v>
      </c>
      <c r="M3559" s="4">
        <v>0</v>
      </c>
      <c r="N3559" s="4">
        <v>0</v>
      </c>
      <c r="O3559" s="4">
        <v>0</v>
      </c>
      <c r="P3559" s="4">
        <v>72</v>
      </c>
      <c r="Q3559" s="15">
        <v>0</v>
      </c>
      <c r="R3559" s="15">
        <v>39165.93</v>
      </c>
      <c r="S3559" s="15">
        <v>17866.330000000002</v>
      </c>
      <c r="T3559" s="15">
        <v>674791.97</v>
      </c>
      <c r="U3559" s="22">
        <f t="shared" si="275"/>
        <v>615440.44000000006</v>
      </c>
      <c r="V3559" s="23">
        <f t="shared" si="276"/>
        <v>8.7955299764459136E-2</v>
      </c>
      <c r="W3559" s="24">
        <f>Parametros!$B$4*H3559+Parametros!$B$5*K3559*100+Parametros!$B$6*P3559+Parametros!$B$7*(1-L3559)*100</f>
        <v>85.353999999999999</v>
      </c>
      <c r="X3559" s="16">
        <f>INDEX('Tasa Referencia'!$B$2:$B$37,MATCH(B3559,'Tasa Referencia'!$A$2:$A$37,0))</f>
        <v>8.1600000000000006E-2</v>
      </c>
      <c r="Y3559" s="16">
        <f>INDEX('Catalogo Proveedores'!$N$2:$N$101,MATCH(A3559,'Catalogo Proveedores'!$A$2:$A$101,0))</f>
        <v>3.4500000000000003E-2</v>
      </c>
      <c r="Z3559" s="14">
        <v>4.6499999999999996E-3</v>
      </c>
      <c r="AA3559" s="16">
        <f t="shared" si="277"/>
        <v>0.12075000000000001</v>
      </c>
      <c r="AB3559" s="25">
        <f t="shared" si="278"/>
        <v>9.5451087322104833E-3</v>
      </c>
      <c r="AC3559" s="23">
        <f t="shared" si="279"/>
        <v>7.8410191032248652E-2</v>
      </c>
    </row>
    <row r="3560" spans="1:29" x14ac:dyDescent="0.3">
      <c r="A3560" s="4" t="s">
        <v>273</v>
      </c>
      <c r="B3560" s="18">
        <v>45839</v>
      </c>
      <c r="C3560" s="4" t="s">
        <v>282</v>
      </c>
      <c r="D3560" s="4">
        <v>7</v>
      </c>
      <c r="E3560" s="15">
        <v>558356.29</v>
      </c>
      <c r="F3560" s="19">
        <v>1.2178</v>
      </c>
      <c r="G3560" s="20">
        <v>0</v>
      </c>
      <c r="H3560" s="4">
        <v>75.400000000000006</v>
      </c>
      <c r="I3560" s="4">
        <v>6</v>
      </c>
      <c r="J3560" s="4">
        <v>0</v>
      </c>
      <c r="K3560" s="21">
        <v>0.93610000000000004</v>
      </c>
      <c r="L3560" s="21">
        <v>0.14050000000000001</v>
      </c>
      <c r="M3560" s="4">
        <v>0</v>
      </c>
      <c r="N3560" s="4">
        <v>0</v>
      </c>
      <c r="O3560" s="4">
        <v>0</v>
      </c>
      <c r="P3560" s="4">
        <v>78.7</v>
      </c>
      <c r="Q3560" s="15">
        <v>0</v>
      </c>
      <c r="R3560" s="15">
        <v>54558.07</v>
      </c>
      <c r="S3560" s="15">
        <v>23538.31</v>
      </c>
      <c r="T3560" s="15">
        <v>605838.46</v>
      </c>
      <c r="U3560" s="22">
        <f t="shared" si="275"/>
        <v>589376.04999999993</v>
      </c>
      <c r="V3560" s="23">
        <f t="shared" si="276"/>
        <v>2.7172936495315984E-2</v>
      </c>
      <c r="W3560" s="24">
        <f>Parametros!$B$4*H3560+Parametros!$B$5*K3560*100+Parametros!$B$6*P3560+Parametros!$B$7*(1-L3560)*100</f>
        <v>83.105499999999992</v>
      </c>
      <c r="X3560" s="16">
        <f>INDEX('Tasa Referencia'!$B$2:$B$37,MATCH(B3560,'Tasa Referencia'!$A$2:$A$37,0))</f>
        <v>8.0699999999999994E-2</v>
      </c>
      <c r="Y3560" s="16">
        <f>INDEX('Catalogo Proveedores'!$N$2:$N$101,MATCH(A3560,'Catalogo Proveedores'!$A$2:$A$101,0))</f>
        <v>3.4500000000000003E-2</v>
      </c>
      <c r="Z3560" s="14">
        <v>3.96E-3</v>
      </c>
      <c r="AA3560" s="16">
        <f t="shared" si="277"/>
        <v>0.11916</v>
      </c>
      <c r="AB3560" s="25">
        <f t="shared" si="278"/>
        <v>9.4256781863908401E-3</v>
      </c>
      <c r="AC3560" s="23">
        <f t="shared" si="279"/>
        <v>1.7747258308925144E-2</v>
      </c>
    </row>
    <row r="3561" spans="1:29" x14ac:dyDescent="0.3">
      <c r="A3561" s="4" t="s">
        <v>273</v>
      </c>
      <c r="B3561" s="18">
        <v>45870</v>
      </c>
      <c r="C3561" s="4" t="s">
        <v>282</v>
      </c>
      <c r="D3561" s="4">
        <v>8</v>
      </c>
      <c r="E3561" s="15">
        <v>544392</v>
      </c>
      <c r="F3561" s="19">
        <v>1.2178</v>
      </c>
      <c r="G3561" s="20">
        <v>0</v>
      </c>
      <c r="H3561" s="4">
        <v>73.8</v>
      </c>
      <c r="I3561" s="4">
        <v>4</v>
      </c>
      <c r="J3561" s="4">
        <v>1</v>
      </c>
      <c r="K3561" s="21">
        <v>0.86780000000000002</v>
      </c>
      <c r="L3561" s="21">
        <v>6.9099999999999995E-2</v>
      </c>
      <c r="M3561" s="4">
        <v>2</v>
      </c>
      <c r="N3561" s="4">
        <v>1</v>
      </c>
      <c r="O3561" s="4">
        <v>13.8</v>
      </c>
      <c r="P3561" s="4">
        <v>77</v>
      </c>
      <c r="Q3561" s="15">
        <v>71318.91</v>
      </c>
      <c r="R3561" s="15">
        <v>15087.29</v>
      </c>
      <c r="S3561" s="15">
        <v>12369.74</v>
      </c>
      <c r="T3561" s="15">
        <v>544905.67000000004</v>
      </c>
      <c r="U3561" s="22">
        <f t="shared" si="275"/>
        <v>618428.46000000008</v>
      </c>
      <c r="V3561" s="23">
        <f t="shared" si="276"/>
        <v>-0.13492755544276136</v>
      </c>
      <c r="W3561" s="24">
        <f>Parametros!$B$4*H3561+Parametros!$B$5*K3561*100+Parametros!$B$6*P3561+Parametros!$B$7*(1-L3561)*100</f>
        <v>81.227500000000006</v>
      </c>
      <c r="X3561" s="16">
        <f>INDEX('Tasa Referencia'!$B$2:$B$37,MATCH(B3561,'Tasa Referencia'!$A$2:$A$37,0))</f>
        <v>7.7399999999999997E-2</v>
      </c>
      <c r="Y3561" s="16">
        <f>INDEX('Catalogo Proveedores'!$N$2:$N$101,MATCH(A3561,'Catalogo Proveedores'!$A$2:$A$101,0))</f>
        <v>3.4500000000000003E-2</v>
      </c>
      <c r="Z3561" s="14">
        <v>5.8500000000000002E-3</v>
      </c>
      <c r="AA3561" s="16">
        <f t="shared" si="277"/>
        <v>0.11774999999999999</v>
      </c>
      <c r="AB3561" s="25">
        <f t="shared" si="278"/>
        <v>9.3196378871227559E-3</v>
      </c>
      <c r="AC3561" s="23">
        <f t="shared" si="279"/>
        <v>-0.14424719332988412</v>
      </c>
    </row>
    <row r="3562" spans="1:29" x14ac:dyDescent="0.3">
      <c r="A3562" s="4" t="s">
        <v>273</v>
      </c>
      <c r="B3562" s="18">
        <v>45901</v>
      </c>
      <c r="C3562" s="4" t="s">
        <v>282</v>
      </c>
      <c r="D3562" s="4">
        <v>9</v>
      </c>
      <c r="E3562" s="15">
        <v>504637.04</v>
      </c>
      <c r="F3562" s="19">
        <v>1.2178</v>
      </c>
      <c r="G3562" s="20">
        <v>0</v>
      </c>
      <c r="H3562" s="4">
        <v>76.3</v>
      </c>
      <c r="I3562" s="4">
        <v>6</v>
      </c>
      <c r="J3562" s="4">
        <v>1</v>
      </c>
      <c r="K3562" s="21">
        <v>0.81950000000000001</v>
      </c>
      <c r="L3562" s="21">
        <v>9.69E-2</v>
      </c>
      <c r="M3562" s="4">
        <v>1</v>
      </c>
      <c r="N3562" s="4">
        <v>0</v>
      </c>
      <c r="O3562" s="4">
        <v>0</v>
      </c>
      <c r="P3562" s="4">
        <v>80.900000000000006</v>
      </c>
      <c r="Q3562" s="15">
        <v>3270.35</v>
      </c>
      <c r="R3562" s="15">
        <v>24427.03</v>
      </c>
      <c r="S3562" s="15">
        <v>15674.55</v>
      </c>
      <c r="T3562" s="15">
        <v>517040.29</v>
      </c>
      <c r="U3562" s="22">
        <f t="shared" si="275"/>
        <v>516659.86999999994</v>
      </c>
      <c r="V3562" s="23">
        <f t="shared" si="276"/>
        <v>7.3576471187582291E-4</v>
      </c>
      <c r="W3562" s="24">
        <f>Parametros!$B$4*H3562+Parametros!$B$5*K3562*100+Parametros!$B$6*P3562+Parametros!$B$7*(1-L3562)*100</f>
        <v>81.016499999999994</v>
      </c>
      <c r="X3562" s="16">
        <f>INDEX('Tasa Referencia'!$B$2:$B$37,MATCH(B3562,'Tasa Referencia'!$A$2:$A$37,0))</f>
        <v>7.4899999999999994E-2</v>
      </c>
      <c r="Y3562" s="16">
        <f>INDEX('Catalogo Proveedores'!$N$2:$N$101,MATCH(A3562,'Catalogo Proveedores'!$A$2:$A$101,0))</f>
        <v>3.4500000000000003E-2</v>
      </c>
      <c r="Z3562" s="14">
        <v>3.0699999999999998E-3</v>
      </c>
      <c r="AA3562" s="16">
        <f t="shared" si="277"/>
        <v>0.11247</v>
      </c>
      <c r="AB3562" s="25">
        <f t="shared" si="278"/>
        <v>8.9214584563976906E-3</v>
      </c>
      <c r="AC3562" s="23">
        <f t="shared" si="279"/>
        <v>-8.1856937445218686E-3</v>
      </c>
    </row>
    <row r="3563" spans="1:29" x14ac:dyDescent="0.3">
      <c r="A3563" s="4" t="s">
        <v>273</v>
      </c>
      <c r="B3563" s="18">
        <v>45931</v>
      </c>
      <c r="C3563" s="4" t="s">
        <v>282</v>
      </c>
      <c r="D3563" s="4">
        <v>10</v>
      </c>
      <c r="E3563" s="15">
        <v>443748.76</v>
      </c>
      <c r="F3563" s="19">
        <v>1.2178</v>
      </c>
      <c r="G3563" s="20">
        <v>0</v>
      </c>
      <c r="H3563" s="4">
        <v>80</v>
      </c>
      <c r="I3563" s="4">
        <v>5</v>
      </c>
      <c r="J3563" s="4">
        <v>0</v>
      </c>
      <c r="K3563" s="21">
        <v>1</v>
      </c>
      <c r="L3563" s="21">
        <v>5.74E-2</v>
      </c>
      <c r="M3563" s="4">
        <v>0</v>
      </c>
      <c r="N3563" s="4">
        <v>0</v>
      </c>
      <c r="O3563" s="4">
        <v>0</v>
      </c>
      <c r="P3563" s="4">
        <v>74.400000000000006</v>
      </c>
      <c r="Q3563" s="15">
        <v>0</v>
      </c>
      <c r="R3563" s="15">
        <v>8139.4</v>
      </c>
      <c r="S3563" s="15">
        <v>7640.38</v>
      </c>
      <c r="T3563" s="15">
        <v>511985.53</v>
      </c>
      <c r="U3563" s="22">
        <f t="shared" si="275"/>
        <v>444247.78</v>
      </c>
      <c r="V3563" s="23">
        <f t="shared" si="276"/>
        <v>0.13230403210809491</v>
      </c>
      <c r="W3563" s="24">
        <f>Parametros!$B$4*H3563+Parametros!$B$5*K3563*100+Parametros!$B$6*P3563+Parametros!$B$7*(1-L3563)*100</f>
        <v>87.018999999999991</v>
      </c>
      <c r="X3563" s="16">
        <f>INDEX('Tasa Referencia'!$B$2:$B$37,MATCH(B3563,'Tasa Referencia'!$A$2:$A$37,0))</f>
        <v>7.4300000000000005E-2</v>
      </c>
      <c r="Y3563" s="16">
        <f>INDEX('Catalogo Proveedores'!$N$2:$N$101,MATCH(A3563,'Catalogo Proveedores'!$A$2:$A$101,0))</f>
        <v>3.4500000000000003E-2</v>
      </c>
      <c r="Z3563" s="14">
        <v>4.64E-3</v>
      </c>
      <c r="AA3563" s="16">
        <f t="shared" si="277"/>
        <v>0.11344000000000001</v>
      </c>
      <c r="AB3563" s="25">
        <f t="shared" si="278"/>
        <v>8.9947385543556191E-3</v>
      </c>
      <c r="AC3563" s="23">
        <f t="shared" si="279"/>
        <v>0.12330929355373929</v>
      </c>
    </row>
    <row r="3564" spans="1:29" x14ac:dyDescent="0.3">
      <c r="A3564" s="4" t="s">
        <v>273</v>
      </c>
      <c r="B3564" s="18">
        <v>45962</v>
      </c>
      <c r="C3564" s="4" t="s">
        <v>282</v>
      </c>
      <c r="D3564" s="4">
        <v>11</v>
      </c>
      <c r="E3564" s="15">
        <v>440996.82</v>
      </c>
      <c r="F3564" s="19">
        <v>1.2178</v>
      </c>
      <c r="G3564" s="20">
        <v>0</v>
      </c>
      <c r="H3564" s="4">
        <v>78.599999999999994</v>
      </c>
      <c r="I3564" s="4">
        <v>4</v>
      </c>
      <c r="J3564" s="4">
        <v>0</v>
      </c>
      <c r="K3564" s="21">
        <v>0.94979999999999998</v>
      </c>
      <c r="L3564" s="21">
        <v>8.4500000000000006E-2</v>
      </c>
      <c r="M3564" s="4">
        <v>0</v>
      </c>
      <c r="N3564" s="4">
        <v>0</v>
      </c>
      <c r="O3564" s="4">
        <v>0</v>
      </c>
      <c r="P3564" s="4">
        <v>79</v>
      </c>
      <c r="Q3564" s="15">
        <v>0</v>
      </c>
      <c r="R3564" s="15">
        <v>15412.92</v>
      </c>
      <c r="S3564" s="15">
        <v>11182.11</v>
      </c>
      <c r="T3564" s="15">
        <v>475760.54</v>
      </c>
      <c r="U3564" s="22">
        <f t="shared" si="275"/>
        <v>445227.63</v>
      </c>
      <c r="V3564" s="23">
        <f t="shared" si="276"/>
        <v>6.4177054280289775E-2</v>
      </c>
      <c r="W3564" s="24">
        <f>Parametros!$B$4*H3564+Parametros!$B$5*K3564*100+Parametros!$B$6*P3564+Parametros!$B$7*(1-L3564)*100</f>
        <v>85.53649999999999</v>
      </c>
      <c r="X3564" s="16">
        <f>INDEX('Tasa Referencia'!$B$2:$B$37,MATCH(B3564,'Tasa Referencia'!$A$2:$A$37,0))</f>
        <v>7.2800000000000004E-2</v>
      </c>
      <c r="Y3564" s="16">
        <f>INDEX('Catalogo Proveedores'!$N$2:$N$101,MATCH(A3564,'Catalogo Proveedores'!$A$2:$A$101,0))</f>
        <v>3.4500000000000003E-2</v>
      </c>
      <c r="Z3564" s="14">
        <v>3.7399999999999998E-3</v>
      </c>
      <c r="AA3564" s="16">
        <f t="shared" si="277"/>
        <v>0.11104</v>
      </c>
      <c r="AB3564" s="25">
        <f t="shared" si="278"/>
        <v>8.8133200802735789E-3</v>
      </c>
      <c r="AC3564" s="23">
        <f t="shared" si="279"/>
        <v>5.5363734200016196E-2</v>
      </c>
    </row>
    <row r="3565" spans="1:29" x14ac:dyDescent="0.3">
      <c r="A3565" s="4" t="s">
        <v>273</v>
      </c>
      <c r="B3565" s="18">
        <v>45992</v>
      </c>
      <c r="C3565" s="4" t="s">
        <v>282</v>
      </c>
      <c r="D3565" s="4">
        <v>12</v>
      </c>
      <c r="E3565" s="15">
        <v>474714.58</v>
      </c>
      <c r="F3565" s="19">
        <v>1.2178</v>
      </c>
      <c r="G3565" s="20">
        <v>0</v>
      </c>
      <c r="H3565" s="4">
        <v>73.7</v>
      </c>
      <c r="I3565" s="4">
        <v>5</v>
      </c>
      <c r="J3565" s="4">
        <v>0</v>
      </c>
      <c r="K3565" s="21">
        <v>0.98660000000000003</v>
      </c>
      <c r="L3565" s="21">
        <v>0.14979999999999999</v>
      </c>
      <c r="M3565" s="4">
        <v>0</v>
      </c>
      <c r="N3565" s="4">
        <v>0</v>
      </c>
      <c r="O3565" s="4">
        <v>0</v>
      </c>
      <c r="P3565" s="4">
        <v>81</v>
      </c>
      <c r="Q3565" s="15">
        <v>0</v>
      </c>
      <c r="R3565" s="15">
        <v>48602.36</v>
      </c>
      <c r="S3565" s="15">
        <v>21331.4</v>
      </c>
      <c r="T3565" s="15">
        <v>535221.31000000006</v>
      </c>
      <c r="U3565" s="22">
        <f t="shared" si="275"/>
        <v>501985.54</v>
      </c>
      <c r="V3565" s="23">
        <f t="shared" si="276"/>
        <v>6.2097247211625552E-2</v>
      </c>
      <c r="W3565" s="24">
        <f>Parametros!$B$4*H3565+Parametros!$B$5*K3565*100+Parametros!$B$6*P3565+Parametros!$B$7*(1-L3565)*100</f>
        <v>84.346000000000004</v>
      </c>
      <c r="X3565" s="16">
        <f>INDEX('Tasa Referencia'!$B$2:$B$37,MATCH(B3565,'Tasa Referencia'!$A$2:$A$37,0))</f>
        <v>6.9599999999999995E-2</v>
      </c>
      <c r="Y3565" s="16">
        <f>INDEX('Catalogo Proveedores'!$N$2:$N$101,MATCH(A3565,'Catalogo Proveedores'!$A$2:$A$101,0))</f>
        <v>3.4500000000000003E-2</v>
      </c>
      <c r="Z3565" s="14">
        <v>-8.9999999999999998E-4</v>
      </c>
      <c r="AA3565" s="16">
        <f t="shared" si="277"/>
        <v>0.1032</v>
      </c>
      <c r="AB3565" s="25">
        <f t="shared" si="278"/>
        <v>8.2181725907213288E-3</v>
      </c>
      <c r="AC3565" s="23">
        <f t="shared" si="279"/>
        <v>5.3879074620904223E-2</v>
      </c>
    </row>
    <row r="3566" spans="1:29" x14ac:dyDescent="0.3">
      <c r="A3566" s="4" t="s">
        <v>275</v>
      </c>
      <c r="B3566" s="18">
        <v>44927</v>
      </c>
      <c r="C3566" s="4" t="s">
        <v>279</v>
      </c>
      <c r="D3566" s="4">
        <v>1</v>
      </c>
      <c r="E3566" s="15">
        <v>137163.82</v>
      </c>
      <c r="F3566" s="19">
        <v>1</v>
      </c>
      <c r="G3566" s="20">
        <v>0</v>
      </c>
      <c r="H3566" s="4">
        <v>85.4</v>
      </c>
      <c r="I3566" s="4">
        <v>4</v>
      </c>
      <c r="J3566" s="4">
        <v>0</v>
      </c>
      <c r="K3566" s="21">
        <v>0.96240000000000003</v>
      </c>
      <c r="L3566" s="21">
        <v>7.2599999999999998E-2</v>
      </c>
      <c r="M3566" s="4">
        <v>0</v>
      </c>
      <c r="N3566" s="4">
        <v>0</v>
      </c>
      <c r="O3566" s="4">
        <v>0</v>
      </c>
      <c r="P3566" s="4">
        <v>76.2</v>
      </c>
      <c r="Q3566" s="15">
        <v>0</v>
      </c>
      <c r="R3566" s="15">
        <v>4773.08</v>
      </c>
      <c r="S3566" s="15">
        <v>2988.94</v>
      </c>
      <c r="T3566" s="15">
        <v>147771.23000000001</v>
      </c>
      <c r="U3566" s="22">
        <f t="shared" si="275"/>
        <v>138947.96</v>
      </c>
      <c r="V3566" s="23">
        <f t="shared" si="276"/>
        <v>5.9708983947687366E-2</v>
      </c>
      <c r="W3566" s="24">
        <f>Parametros!$B$4*H3566+Parametros!$B$5*K3566*100+Parametros!$B$6*P3566+Parametros!$B$7*(1-L3566)*100</f>
        <v>87.913000000000011</v>
      </c>
      <c r="X3566" s="16">
        <f>INDEX('Tasa Referencia'!$B$2:$B$37,MATCH(B3566,'Tasa Referencia'!$A$2:$A$37,0))</f>
        <v>0.1125</v>
      </c>
      <c r="Y3566" s="16">
        <f>INDEX('Catalogo Proveedores'!$N$2:$N$101,MATCH(A3566,'Catalogo Proveedores'!$A$2:$A$101,0))</f>
        <v>2.1099999999999997E-2</v>
      </c>
      <c r="Z3566" s="14">
        <v>3.64E-3</v>
      </c>
      <c r="AA3566" s="16">
        <f t="shared" si="277"/>
        <v>0.13724</v>
      </c>
      <c r="AB3566" s="25">
        <f t="shared" si="278"/>
        <v>1.0774655847479941E-2</v>
      </c>
      <c r="AC3566" s="23">
        <f t="shared" si="279"/>
        <v>4.8934328100207425E-2</v>
      </c>
    </row>
    <row r="3567" spans="1:29" x14ac:dyDescent="0.3">
      <c r="A3567" s="4" t="s">
        <v>275</v>
      </c>
      <c r="B3567" s="18">
        <v>44958</v>
      </c>
      <c r="C3567" s="4" t="s">
        <v>279</v>
      </c>
      <c r="D3567" s="4">
        <v>2</v>
      </c>
      <c r="E3567" s="15">
        <v>144269.49</v>
      </c>
      <c r="F3567" s="19">
        <v>1</v>
      </c>
      <c r="G3567" s="20">
        <v>0</v>
      </c>
      <c r="H3567" s="4">
        <v>83.5</v>
      </c>
      <c r="I3567" s="4">
        <v>4</v>
      </c>
      <c r="J3567" s="4">
        <v>0</v>
      </c>
      <c r="K3567" s="21">
        <v>0.95540000000000003</v>
      </c>
      <c r="L3567" s="21">
        <v>6.5100000000000005E-2</v>
      </c>
      <c r="M3567" s="4">
        <v>1</v>
      </c>
      <c r="N3567" s="4">
        <v>0</v>
      </c>
      <c r="O3567" s="4">
        <v>0</v>
      </c>
      <c r="P3567" s="4">
        <v>73.900000000000006</v>
      </c>
      <c r="Q3567" s="15">
        <v>478.79</v>
      </c>
      <c r="R3567" s="15">
        <v>2894.33</v>
      </c>
      <c r="S3567" s="15">
        <v>2819.46</v>
      </c>
      <c r="T3567" s="15">
        <v>150034.66</v>
      </c>
      <c r="U3567" s="22">
        <f t="shared" si="275"/>
        <v>144823.15</v>
      </c>
      <c r="V3567" s="23">
        <f t="shared" si="276"/>
        <v>3.473537381295768E-2</v>
      </c>
      <c r="W3567" s="24">
        <f>Parametros!$B$4*H3567+Parametros!$B$5*K3567*100+Parametros!$B$6*P3567+Parametros!$B$7*(1-L3567)*100</f>
        <v>86.6905</v>
      </c>
      <c r="X3567" s="16">
        <f>INDEX('Tasa Referencia'!$B$2:$B$37,MATCH(B3567,'Tasa Referencia'!$A$2:$A$37,0))</f>
        <v>0.11409999999999999</v>
      </c>
      <c r="Y3567" s="16">
        <f>INDEX('Catalogo Proveedores'!$N$2:$N$101,MATCH(A3567,'Catalogo Proveedores'!$A$2:$A$101,0))</f>
        <v>2.1099999999999997E-2</v>
      </c>
      <c r="Z3567" s="14">
        <v>1.6000000000000001E-3</v>
      </c>
      <c r="AA3567" s="16">
        <f t="shared" si="277"/>
        <v>0.13679999999999998</v>
      </c>
      <c r="AB3567" s="25">
        <f t="shared" si="278"/>
        <v>1.0742060870904568E-2</v>
      </c>
      <c r="AC3567" s="23">
        <f t="shared" si="279"/>
        <v>2.3993312942053112E-2</v>
      </c>
    </row>
    <row r="3568" spans="1:29" x14ac:dyDescent="0.3">
      <c r="A3568" s="4" t="s">
        <v>275</v>
      </c>
      <c r="B3568" s="18">
        <v>44986</v>
      </c>
      <c r="C3568" s="4" t="s">
        <v>279</v>
      </c>
      <c r="D3568" s="4">
        <v>3</v>
      </c>
      <c r="E3568" s="15">
        <v>150056.07</v>
      </c>
      <c r="F3568" s="19">
        <v>1</v>
      </c>
      <c r="G3568" s="20">
        <v>0</v>
      </c>
      <c r="H3568" s="4">
        <v>83.1</v>
      </c>
      <c r="I3568" s="4">
        <v>4</v>
      </c>
      <c r="J3568" s="4">
        <v>0</v>
      </c>
      <c r="K3568" s="21">
        <v>0.87529999999999997</v>
      </c>
      <c r="L3568" s="21">
        <v>8.3000000000000004E-2</v>
      </c>
      <c r="M3568" s="4">
        <v>1</v>
      </c>
      <c r="N3568" s="4">
        <v>0</v>
      </c>
      <c r="O3568" s="4">
        <v>0</v>
      </c>
      <c r="P3568" s="4">
        <v>76.599999999999994</v>
      </c>
      <c r="Q3568" s="15">
        <v>665.7</v>
      </c>
      <c r="R3568" s="15">
        <v>6451.36</v>
      </c>
      <c r="S3568" s="15">
        <v>3737.81</v>
      </c>
      <c r="T3568" s="15">
        <v>150774.57</v>
      </c>
      <c r="U3568" s="22">
        <f t="shared" si="275"/>
        <v>153435.32</v>
      </c>
      <c r="V3568" s="23">
        <f t="shared" si="276"/>
        <v>-1.7647206687440724E-2</v>
      </c>
      <c r="W3568" s="24">
        <f>Parametros!$B$4*H3568+Parametros!$B$5*K3568*100+Parametros!$B$6*P3568+Parametros!$B$7*(1-L3568)*100</f>
        <v>84.418999999999983</v>
      </c>
      <c r="X3568" s="16">
        <f>INDEX('Tasa Referencia'!$B$2:$B$37,MATCH(B3568,'Tasa Referencia'!$A$2:$A$37,0))</f>
        <v>0.114</v>
      </c>
      <c r="Y3568" s="16">
        <f>INDEX('Catalogo Proveedores'!$N$2:$N$101,MATCH(A3568,'Catalogo Proveedores'!$A$2:$A$101,0))</f>
        <v>2.1099999999999997E-2</v>
      </c>
      <c r="Z3568" s="14">
        <v>3.1700000000000001E-3</v>
      </c>
      <c r="AA3568" s="16">
        <f t="shared" si="277"/>
        <v>0.13827</v>
      </c>
      <c r="AB3568" s="25">
        <f t="shared" si="278"/>
        <v>1.0850912542926361E-2</v>
      </c>
      <c r="AC3568" s="23">
        <f t="shared" si="279"/>
        <v>-2.8498119230367085E-2</v>
      </c>
    </row>
    <row r="3569" spans="1:29" x14ac:dyDescent="0.3">
      <c r="A3569" s="4" t="s">
        <v>275</v>
      </c>
      <c r="B3569" s="18">
        <v>45017</v>
      </c>
      <c r="C3569" s="4" t="s">
        <v>279</v>
      </c>
      <c r="D3569" s="4">
        <v>4</v>
      </c>
      <c r="E3569" s="15">
        <v>148470.78</v>
      </c>
      <c r="F3569" s="19">
        <v>1</v>
      </c>
      <c r="G3569" s="20">
        <v>0</v>
      </c>
      <c r="H3569" s="4">
        <v>84.7</v>
      </c>
      <c r="I3569" s="4">
        <v>5</v>
      </c>
      <c r="J3569" s="4">
        <v>0</v>
      </c>
      <c r="K3569" s="21">
        <v>0.91490000000000005</v>
      </c>
      <c r="L3569" s="21">
        <v>4.4900000000000002E-2</v>
      </c>
      <c r="M3569" s="4">
        <v>0</v>
      </c>
      <c r="N3569" s="4">
        <v>0</v>
      </c>
      <c r="O3569" s="4">
        <v>0</v>
      </c>
      <c r="P3569" s="4">
        <v>74.8</v>
      </c>
      <c r="Q3569" s="15">
        <v>0</v>
      </c>
      <c r="R3569" s="15">
        <v>3205.67</v>
      </c>
      <c r="S3569" s="15">
        <v>2002.06</v>
      </c>
      <c r="T3569" s="15">
        <v>157654.66</v>
      </c>
      <c r="U3569" s="22">
        <f t="shared" si="275"/>
        <v>149674.39000000001</v>
      </c>
      <c r="V3569" s="23">
        <f t="shared" si="276"/>
        <v>5.0618675020452863E-2</v>
      </c>
      <c r="W3569" s="24">
        <f>Parametros!$B$4*H3569+Parametros!$B$5*K3569*100+Parametros!$B$6*P3569+Parametros!$B$7*(1-L3569)*100</f>
        <v>86.378499999999988</v>
      </c>
      <c r="X3569" s="16">
        <f>INDEX('Tasa Referencia'!$B$2:$B$37,MATCH(B3569,'Tasa Referencia'!$A$2:$A$37,0))</f>
        <v>0.1119</v>
      </c>
      <c r="Y3569" s="16">
        <f>INDEX('Catalogo Proveedores'!$N$2:$N$101,MATCH(A3569,'Catalogo Proveedores'!$A$2:$A$101,0))</f>
        <v>2.1099999999999997E-2</v>
      </c>
      <c r="Z3569" s="14">
        <v>3.47E-3</v>
      </c>
      <c r="AA3569" s="16">
        <f t="shared" si="277"/>
        <v>0.13647000000000001</v>
      </c>
      <c r="AB3569" s="25">
        <f t="shared" si="278"/>
        <v>1.0717607048324806E-2</v>
      </c>
      <c r="AC3569" s="23">
        <f t="shared" si="279"/>
        <v>3.9901067972128057E-2</v>
      </c>
    </row>
    <row r="3570" spans="1:29" x14ac:dyDescent="0.3">
      <c r="A3570" s="4" t="s">
        <v>275</v>
      </c>
      <c r="B3570" s="18">
        <v>45047</v>
      </c>
      <c r="C3570" s="4" t="s">
        <v>279</v>
      </c>
      <c r="D3570" s="4">
        <v>5</v>
      </c>
      <c r="E3570" s="15">
        <v>166391.15</v>
      </c>
      <c r="F3570" s="19">
        <v>1</v>
      </c>
      <c r="G3570" s="20">
        <v>0</v>
      </c>
      <c r="H3570" s="4">
        <v>84.2</v>
      </c>
      <c r="I3570" s="4">
        <v>4</v>
      </c>
      <c r="J3570" s="4">
        <v>0</v>
      </c>
      <c r="K3570" s="21">
        <v>0.9476</v>
      </c>
      <c r="L3570" s="21">
        <v>6.8199999999999997E-2</v>
      </c>
      <c r="M3570" s="4">
        <v>0</v>
      </c>
      <c r="N3570" s="4">
        <v>0</v>
      </c>
      <c r="O3570" s="4">
        <v>0</v>
      </c>
      <c r="P3570" s="4">
        <v>73.7</v>
      </c>
      <c r="Q3570" s="15">
        <v>0</v>
      </c>
      <c r="R3570" s="15">
        <v>4069.99</v>
      </c>
      <c r="S3570" s="15">
        <v>3405.36</v>
      </c>
      <c r="T3570" s="15">
        <v>175953.59</v>
      </c>
      <c r="U3570" s="22">
        <f t="shared" si="275"/>
        <v>167055.78</v>
      </c>
      <c r="V3570" s="23">
        <f t="shared" si="276"/>
        <v>5.0569073356218519E-2</v>
      </c>
      <c r="W3570" s="24">
        <f>Parametros!$B$4*H3570+Parametros!$B$5*K3570*100+Parametros!$B$6*P3570+Parametros!$B$7*(1-L3570)*100</f>
        <v>86.615000000000009</v>
      </c>
      <c r="X3570" s="16">
        <f>INDEX('Tasa Referencia'!$B$2:$B$37,MATCH(B3570,'Tasa Referencia'!$A$2:$A$37,0))</f>
        <v>0.11210000000000001</v>
      </c>
      <c r="Y3570" s="16">
        <f>INDEX('Catalogo Proveedores'!$N$2:$N$101,MATCH(A3570,'Catalogo Proveedores'!$A$2:$A$101,0))</f>
        <v>2.1099999999999997E-2</v>
      </c>
      <c r="Z3570" s="14">
        <v>3.1700000000000001E-3</v>
      </c>
      <c r="AA3570" s="16">
        <f t="shared" si="277"/>
        <v>0.13637000000000002</v>
      </c>
      <c r="AB3570" s="25">
        <f t="shared" si="278"/>
        <v>1.071019551398944E-2</v>
      </c>
      <c r="AC3570" s="23">
        <f t="shared" si="279"/>
        <v>3.9858877842229079E-2</v>
      </c>
    </row>
    <row r="3571" spans="1:29" x14ac:dyDescent="0.3">
      <c r="A3571" s="4" t="s">
        <v>275</v>
      </c>
      <c r="B3571" s="18">
        <v>45078</v>
      </c>
      <c r="C3571" s="4" t="s">
        <v>279</v>
      </c>
      <c r="D3571" s="4">
        <v>6</v>
      </c>
      <c r="E3571" s="15">
        <v>159508.07999999999</v>
      </c>
      <c r="F3571" s="19">
        <v>1</v>
      </c>
      <c r="G3571" s="20">
        <v>0</v>
      </c>
      <c r="H3571" s="4">
        <v>89.7</v>
      </c>
      <c r="I3571" s="4">
        <v>4</v>
      </c>
      <c r="J3571" s="4">
        <v>0</v>
      </c>
      <c r="K3571" s="21">
        <v>0.91180000000000005</v>
      </c>
      <c r="L3571" s="21">
        <v>6.0499999999999998E-2</v>
      </c>
      <c r="M3571" s="4">
        <v>0</v>
      </c>
      <c r="N3571" s="4">
        <v>0</v>
      </c>
      <c r="O3571" s="4">
        <v>0</v>
      </c>
      <c r="P3571" s="4">
        <v>80.7</v>
      </c>
      <c r="Q3571" s="15">
        <v>0</v>
      </c>
      <c r="R3571" s="15">
        <v>4972.32</v>
      </c>
      <c r="S3571" s="15">
        <v>2893.33</v>
      </c>
      <c r="T3571" s="15">
        <v>165820.59</v>
      </c>
      <c r="U3571" s="22">
        <f t="shared" si="275"/>
        <v>161587.07</v>
      </c>
      <c r="V3571" s="23">
        <f t="shared" si="276"/>
        <v>2.553072570782669E-2</v>
      </c>
      <c r="W3571" s="24">
        <f>Parametros!$B$4*H3571+Parametros!$B$5*K3571*100+Parametros!$B$6*P3571+Parametros!$B$7*(1-L3571)*100</f>
        <v>88.981499999999997</v>
      </c>
      <c r="X3571" s="16">
        <f>INDEX('Tasa Referencia'!$B$2:$B$37,MATCH(B3571,'Tasa Referencia'!$A$2:$A$37,0))</f>
        <v>0.1119</v>
      </c>
      <c r="Y3571" s="16">
        <f>INDEX('Catalogo Proveedores'!$N$2:$N$101,MATCH(A3571,'Catalogo Proveedores'!$A$2:$A$101,0))</f>
        <v>2.1099999999999997E-2</v>
      </c>
      <c r="Z3571" s="14">
        <v>5.9199999999999999E-3</v>
      </c>
      <c r="AA3571" s="16">
        <f t="shared" si="277"/>
        <v>0.13892000000000002</v>
      </c>
      <c r="AB3571" s="25">
        <f t="shared" si="278"/>
        <v>1.0899003153161058E-2</v>
      </c>
      <c r="AC3571" s="23">
        <f t="shared" si="279"/>
        <v>1.4631722554665633E-2</v>
      </c>
    </row>
    <row r="3572" spans="1:29" x14ac:dyDescent="0.3">
      <c r="A3572" s="4" t="s">
        <v>275</v>
      </c>
      <c r="B3572" s="18">
        <v>45108</v>
      </c>
      <c r="C3572" s="4" t="s">
        <v>279</v>
      </c>
      <c r="D3572" s="4">
        <v>7</v>
      </c>
      <c r="E3572" s="15">
        <v>148004.04999999999</v>
      </c>
      <c r="F3572" s="19">
        <v>1</v>
      </c>
      <c r="G3572" s="20">
        <v>0</v>
      </c>
      <c r="H3572" s="4">
        <v>86.5</v>
      </c>
      <c r="I3572" s="4">
        <v>4</v>
      </c>
      <c r="J3572" s="4">
        <v>0</v>
      </c>
      <c r="K3572" s="21">
        <v>0.9264</v>
      </c>
      <c r="L3572" s="21">
        <v>7.51E-2</v>
      </c>
      <c r="M3572" s="4">
        <v>0</v>
      </c>
      <c r="N3572" s="4">
        <v>0</v>
      </c>
      <c r="O3572" s="4">
        <v>0</v>
      </c>
      <c r="P3572" s="4">
        <v>77.8</v>
      </c>
      <c r="Q3572" s="15">
        <v>0</v>
      </c>
      <c r="R3572" s="15">
        <v>6532.05</v>
      </c>
      <c r="S3572" s="15">
        <v>3336.2</v>
      </c>
      <c r="T3572" s="15">
        <v>152417.19</v>
      </c>
      <c r="U3572" s="22">
        <f t="shared" si="275"/>
        <v>151199.89999999997</v>
      </c>
      <c r="V3572" s="23">
        <f t="shared" si="276"/>
        <v>7.9865663446494276E-3</v>
      </c>
      <c r="W3572" s="24">
        <f>Parametros!$B$4*H3572+Parametros!$B$5*K3572*100+Parametros!$B$6*P3572+Parametros!$B$7*(1-L3572)*100</f>
        <v>87.500499999999988</v>
      </c>
      <c r="X3572" s="16">
        <f>INDEX('Tasa Referencia'!$B$2:$B$37,MATCH(B3572,'Tasa Referencia'!$A$2:$A$37,0))</f>
        <v>0.1132</v>
      </c>
      <c r="Y3572" s="16">
        <f>INDEX('Catalogo Proveedores'!$N$2:$N$101,MATCH(A3572,'Catalogo Proveedores'!$A$2:$A$101,0))</f>
        <v>2.1099999999999997E-2</v>
      </c>
      <c r="Z3572" s="14">
        <v>3.9699999999999996E-3</v>
      </c>
      <c r="AA3572" s="16">
        <f t="shared" si="277"/>
        <v>0.13827</v>
      </c>
      <c r="AB3572" s="25">
        <f t="shared" si="278"/>
        <v>1.0850912542926361E-2</v>
      </c>
      <c r="AC3572" s="23">
        <f t="shared" si="279"/>
        <v>-2.8643461982769333E-3</v>
      </c>
    </row>
    <row r="3573" spans="1:29" x14ac:dyDescent="0.3">
      <c r="A3573" s="4" t="s">
        <v>275</v>
      </c>
      <c r="B3573" s="18">
        <v>45139</v>
      </c>
      <c r="C3573" s="4" t="s">
        <v>279</v>
      </c>
      <c r="D3573" s="4">
        <v>8</v>
      </c>
      <c r="E3573" s="15">
        <v>147928.06</v>
      </c>
      <c r="F3573" s="19">
        <v>1.0710999999999999</v>
      </c>
      <c r="G3573" s="20">
        <v>7.1099999999999997E-2</v>
      </c>
      <c r="H3573" s="4">
        <v>87.5</v>
      </c>
      <c r="I3573" s="4">
        <v>4</v>
      </c>
      <c r="J3573" s="4">
        <v>0</v>
      </c>
      <c r="K3573" s="21">
        <v>0.98109999999999997</v>
      </c>
      <c r="L3573" s="21">
        <v>6.3899999999999998E-2</v>
      </c>
      <c r="M3573" s="4">
        <v>0</v>
      </c>
      <c r="N3573" s="4">
        <v>0</v>
      </c>
      <c r="O3573" s="4">
        <v>0</v>
      </c>
      <c r="P3573" s="4">
        <v>73.7</v>
      </c>
      <c r="Q3573" s="15">
        <v>0</v>
      </c>
      <c r="R3573" s="15">
        <v>4270.88</v>
      </c>
      <c r="S3573" s="15">
        <v>2835.74</v>
      </c>
      <c r="T3573" s="15">
        <v>156571.92000000001</v>
      </c>
      <c r="U3573" s="22">
        <f t="shared" si="275"/>
        <v>149363.20000000001</v>
      </c>
      <c r="V3573" s="23">
        <f t="shared" si="276"/>
        <v>4.6040950382418511E-2</v>
      </c>
      <c r="W3573" s="24">
        <f>Parametros!$B$4*H3573+Parametros!$B$5*K3573*100+Parametros!$B$6*P3573+Parametros!$B$7*(1-L3573)*100</f>
        <v>88.839500000000001</v>
      </c>
      <c r="X3573" s="16">
        <f>INDEX('Tasa Referencia'!$B$2:$B$37,MATCH(B3573,'Tasa Referencia'!$A$2:$A$37,0))</f>
        <v>0.1124</v>
      </c>
      <c r="Y3573" s="16">
        <f>INDEX('Catalogo Proveedores'!$N$2:$N$101,MATCH(A3573,'Catalogo Proveedores'!$A$2:$A$101,0))</f>
        <v>2.1099999999999997E-2</v>
      </c>
      <c r="Z3573" s="14">
        <v>1.47E-3</v>
      </c>
      <c r="AA3573" s="16">
        <f t="shared" si="277"/>
        <v>0.13497000000000001</v>
      </c>
      <c r="AB3573" s="25">
        <f t="shared" si="278"/>
        <v>1.0606371209493259E-2</v>
      </c>
      <c r="AC3573" s="23">
        <f t="shared" si="279"/>
        <v>3.5434579172925251E-2</v>
      </c>
    </row>
    <row r="3574" spans="1:29" x14ac:dyDescent="0.3">
      <c r="A3574" s="4" t="s">
        <v>275</v>
      </c>
      <c r="B3574" s="18">
        <v>45170</v>
      </c>
      <c r="C3574" s="4" t="s">
        <v>279</v>
      </c>
      <c r="D3574" s="4">
        <v>9</v>
      </c>
      <c r="E3574" s="15">
        <v>142710.76</v>
      </c>
      <c r="F3574" s="19">
        <v>1.0710999999999999</v>
      </c>
      <c r="G3574" s="20">
        <v>0</v>
      </c>
      <c r="H3574" s="4">
        <v>86.4</v>
      </c>
      <c r="I3574" s="4">
        <v>4</v>
      </c>
      <c r="J3574" s="4">
        <v>0</v>
      </c>
      <c r="K3574" s="21">
        <v>0.90049999999999997</v>
      </c>
      <c r="L3574" s="21">
        <v>7.5999999999999998E-2</v>
      </c>
      <c r="M3574" s="4">
        <v>1</v>
      </c>
      <c r="N3574" s="4">
        <v>0</v>
      </c>
      <c r="O3574" s="4">
        <v>0</v>
      </c>
      <c r="P3574" s="4">
        <v>70.7</v>
      </c>
      <c r="Q3574" s="15">
        <v>221.92</v>
      </c>
      <c r="R3574" s="15">
        <v>5885.41</v>
      </c>
      <c r="S3574" s="15">
        <v>3255.38</v>
      </c>
      <c r="T3574" s="15">
        <v>144194.29999999999</v>
      </c>
      <c r="U3574" s="22">
        <f t="shared" si="275"/>
        <v>145562.71000000002</v>
      </c>
      <c r="V3574" s="23">
        <f t="shared" si="276"/>
        <v>-9.490042255484667E-3</v>
      </c>
      <c r="W3574" s="24">
        <f>Parametros!$B$4*H3574+Parametros!$B$5*K3574*100+Parametros!$B$6*P3574+Parametros!$B$7*(1-L3574)*100</f>
        <v>85.254999999999995</v>
      </c>
      <c r="X3574" s="16">
        <f>INDEX('Tasa Referencia'!$B$2:$B$37,MATCH(B3574,'Tasa Referencia'!$A$2:$A$37,0))</f>
        <v>0.1134</v>
      </c>
      <c r="Y3574" s="16">
        <f>INDEX('Catalogo Proveedores'!$N$2:$N$101,MATCH(A3574,'Catalogo Proveedores'!$A$2:$A$101,0))</f>
        <v>2.1099999999999997E-2</v>
      </c>
      <c r="Z3574" s="14">
        <v>-4.5700000000000003E-3</v>
      </c>
      <c r="AA3574" s="16">
        <f t="shared" si="277"/>
        <v>0.12993000000000002</v>
      </c>
      <c r="AB3574" s="25">
        <f t="shared" si="278"/>
        <v>1.0231629123147457E-2</v>
      </c>
      <c r="AC3574" s="23">
        <f t="shared" si="279"/>
        <v>-1.9721671378632122E-2</v>
      </c>
    </row>
    <row r="3575" spans="1:29" x14ac:dyDescent="0.3">
      <c r="A3575" s="4" t="s">
        <v>275</v>
      </c>
      <c r="B3575" s="18">
        <v>45200</v>
      </c>
      <c r="C3575" s="4" t="s">
        <v>279</v>
      </c>
      <c r="D3575" s="4">
        <v>10</v>
      </c>
      <c r="E3575" s="15">
        <v>138032.12</v>
      </c>
      <c r="F3575" s="19">
        <v>1.0710999999999999</v>
      </c>
      <c r="G3575" s="20">
        <v>0</v>
      </c>
      <c r="H3575" s="4">
        <v>87.8</v>
      </c>
      <c r="I3575" s="4">
        <v>4</v>
      </c>
      <c r="J3575" s="4">
        <v>0</v>
      </c>
      <c r="K3575" s="21">
        <v>0.92720000000000002</v>
      </c>
      <c r="L3575" s="21">
        <v>4.9299999999999997E-2</v>
      </c>
      <c r="M3575" s="4">
        <v>1</v>
      </c>
      <c r="N3575" s="4">
        <v>1</v>
      </c>
      <c r="O3575" s="4">
        <v>16.2</v>
      </c>
      <c r="P3575" s="4">
        <v>73.2</v>
      </c>
      <c r="Q3575" s="15">
        <v>8203.1200000000008</v>
      </c>
      <c r="R3575" s="15">
        <v>4226.3599999999997</v>
      </c>
      <c r="S3575" s="15">
        <v>2041.15</v>
      </c>
      <c r="T3575" s="15">
        <v>141157.34</v>
      </c>
      <c r="U3575" s="22">
        <f t="shared" si="275"/>
        <v>148420.44999999998</v>
      </c>
      <c r="V3575" s="23">
        <f t="shared" si="276"/>
        <v>-5.1454001612668429E-2</v>
      </c>
      <c r="W3575" s="24">
        <f>Parametros!$B$4*H3575+Parametros!$B$5*K3575*100+Parametros!$B$6*P3575+Parametros!$B$7*(1-L3575)*100</f>
        <v>87.4465</v>
      </c>
      <c r="X3575" s="16">
        <f>INDEX('Tasa Referencia'!$B$2:$B$37,MATCH(B3575,'Tasa Referencia'!$A$2:$A$37,0))</f>
        <v>0.1103</v>
      </c>
      <c r="Y3575" s="16">
        <f>INDEX('Catalogo Proveedores'!$N$2:$N$101,MATCH(A3575,'Catalogo Proveedores'!$A$2:$A$101,0))</f>
        <v>2.1099999999999997E-2</v>
      </c>
      <c r="Z3575" s="14">
        <v>9.5E-4</v>
      </c>
      <c r="AA3575" s="16">
        <f t="shared" si="277"/>
        <v>0.13235</v>
      </c>
      <c r="AB3575" s="25">
        <f t="shared" si="278"/>
        <v>1.0411755619547325E-2</v>
      </c>
      <c r="AC3575" s="23">
        <f t="shared" si="279"/>
        <v>-6.1865757232215754E-2</v>
      </c>
    </row>
    <row r="3576" spans="1:29" x14ac:dyDescent="0.3">
      <c r="A3576" s="4" t="s">
        <v>275</v>
      </c>
      <c r="B3576" s="18">
        <v>45231</v>
      </c>
      <c r="C3576" s="4" t="s">
        <v>279</v>
      </c>
      <c r="D3576" s="4">
        <v>11</v>
      </c>
      <c r="E3576" s="15">
        <v>136792.23000000001</v>
      </c>
      <c r="F3576" s="19">
        <v>1.0710999999999999</v>
      </c>
      <c r="G3576" s="20">
        <v>0</v>
      </c>
      <c r="H3576" s="4">
        <v>86.6</v>
      </c>
      <c r="I3576" s="4">
        <v>4</v>
      </c>
      <c r="J3576" s="4">
        <v>0</v>
      </c>
      <c r="K3576" s="21">
        <v>0.96689999999999998</v>
      </c>
      <c r="L3576" s="21">
        <v>6.3799999999999996E-2</v>
      </c>
      <c r="M3576" s="4">
        <v>0</v>
      </c>
      <c r="N3576" s="4">
        <v>0</v>
      </c>
      <c r="O3576" s="4">
        <v>0</v>
      </c>
      <c r="P3576" s="4">
        <v>70.400000000000006</v>
      </c>
      <c r="Q3576" s="15">
        <v>0</v>
      </c>
      <c r="R3576" s="15">
        <v>3227.26</v>
      </c>
      <c r="S3576" s="15">
        <v>2616.1999999999998</v>
      </c>
      <c r="T3576" s="15">
        <v>140320.48000000001</v>
      </c>
      <c r="U3576" s="22">
        <f t="shared" si="275"/>
        <v>137403.29</v>
      </c>
      <c r="V3576" s="23">
        <f t="shared" si="276"/>
        <v>2.0789481335867738E-2</v>
      </c>
      <c r="W3576" s="24">
        <f>Parametros!$B$4*H3576+Parametros!$B$5*K3576*100+Parametros!$B$6*P3576+Parametros!$B$7*(1-L3576)*100</f>
        <v>87.44</v>
      </c>
      <c r="X3576" s="16">
        <f>INDEX('Tasa Referencia'!$B$2:$B$37,MATCH(B3576,'Tasa Referencia'!$A$2:$A$37,0))</f>
        <v>0.1144</v>
      </c>
      <c r="Y3576" s="16">
        <f>INDEX('Catalogo Proveedores'!$N$2:$N$101,MATCH(A3576,'Catalogo Proveedores'!$A$2:$A$101,0))</f>
        <v>2.1099999999999997E-2</v>
      </c>
      <c r="Z3576" s="14">
        <v>-4.7099999999999998E-3</v>
      </c>
      <c r="AA3576" s="16">
        <f t="shared" si="277"/>
        <v>0.13079000000000002</v>
      </c>
      <c r="AB3576" s="25">
        <f t="shared" si="278"/>
        <v>1.0295681488852626E-2</v>
      </c>
      <c r="AC3576" s="23">
        <f t="shared" si="279"/>
        <v>1.0493799847015112E-2</v>
      </c>
    </row>
    <row r="3577" spans="1:29" x14ac:dyDescent="0.3">
      <c r="A3577" s="4" t="s">
        <v>275</v>
      </c>
      <c r="B3577" s="18">
        <v>45261</v>
      </c>
      <c r="C3577" s="4" t="s">
        <v>279</v>
      </c>
      <c r="D3577" s="4">
        <v>12</v>
      </c>
      <c r="E3577" s="15">
        <v>135080.72</v>
      </c>
      <c r="F3577" s="19">
        <v>1.0710999999999999</v>
      </c>
      <c r="G3577" s="20">
        <v>0</v>
      </c>
      <c r="H3577" s="4">
        <v>86.8</v>
      </c>
      <c r="I3577" s="4">
        <v>4</v>
      </c>
      <c r="J3577" s="4">
        <v>0</v>
      </c>
      <c r="K3577" s="21">
        <v>0.95720000000000005</v>
      </c>
      <c r="L3577" s="21">
        <v>3.9399999999999998E-2</v>
      </c>
      <c r="M3577" s="4">
        <v>0</v>
      </c>
      <c r="N3577" s="4">
        <v>0</v>
      </c>
      <c r="O3577" s="4">
        <v>0</v>
      </c>
      <c r="P3577" s="4">
        <v>77.900000000000006</v>
      </c>
      <c r="Q3577" s="15">
        <v>0</v>
      </c>
      <c r="R3577" s="15">
        <v>1976.95</v>
      </c>
      <c r="S3577" s="15">
        <v>1596.84</v>
      </c>
      <c r="T3577" s="15">
        <v>140211.01</v>
      </c>
      <c r="U3577" s="22">
        <f t="shared" si="275"/>
        <v>135460.83000000002</v>
      </c>
      <c r="V3577" s="23">
        <f t="shared" si="276"/>
        <v>3.387879453974401E-2</v>
      </c>
      <c r="W3577" s="24">
        <f>Parametros!$B$4*H3577+Parametros!$B$5*K3577*100+Parametros!$B$6*P3577+Parametros!$B$7*(1-L3577)*100</f>
        <v>89.085000000000008</v>
      </c>
      <c r="X3577" s="16">
        <f>INDEX('Tasa Referencia'!$B$2:$B$37,MATCH(B3577,'Tasa Referencia'!$A$2:$A$37,0))</f>
        <v>0.1124</v>
      </c>
      <c r="Y3577" s="16">
        <f>INDEX('Catalogo Proveedores'!$N$2:$N$101,MATCH(A3577,'Catalogo Proveedores'!$A$2:$A$101,0))</f>
        <v>2.1099999999999997E-2</v>
      </c>
      <c r="Z3577" s="14">
        <v>-7.0000000000000001E-3</v>
      </c>
      <c r="AA3577" s="16">
        <f t="shared" si="277"/>
        <v>0.1265</v>
      </c>
      <c r="AB3577" s="25">
        <f t="shared" si="278"/>
        <v>9.9757191050890981E-3</v>
      </c>
      <c r="AC3577" s="23">
        <f t="shared" si="279"/>
        <v>2.3903075434654912E-2</v>
      </c>
    </row>
    <row r="3578" spans="1:29" x14ac:dyDescent="0.3">
      <c r="A3578" s="4" t="s">
        <v>275</v>
      </c>
      <c r="B3578" s="18">
        <v>45292</v>
      </c>
      <c r="C3578" s="4" t="s">
        <v>281</v>
      </c>
      <c r="D3578" s="4">
        <v>1</v>
      </c>
      <c r="E3578" s="15">
        <v>140033.57</v>
      </c>
      <c r="F3578" s="19">
        <v>1.0710999999999999</v>
      </c>
      <c r="G3578" s="20">
        <v>0</v>
      </c>
      <c r="H3578" s="4">
        <v>82.2</v>
      </c>
      <c r="I3578" s="4">
        <v>4</v>
      </c>
      <c r="J3578" s="4">
        <v>0</v>
      </c>
      <c r="K3578" s="21">
        <v>0.94089999999999996</v>
      </c>
      <c r="L3578" s="21">
        <v>8.2900000000000001E-2</v>
      </c>
      <c r="M3578" s="4">
        <v>0</v>
      </c>
      <c r="N3578" s="4">
        <v>0</v>
      </c>
      <c r="O3578" s="4">
        <v>0</v>
      </c>
      <c r="P3578" s="4">
        <v>74.5</v>
      </c>
      <c r="Q3578" s="15">
        <v>0</v>
      </c>
      <c r="R3578" s="15">
        <v>6605.69</v>
      </c>
      <c r="S3578" s="15">
        <v>3481.85</v>
      </c>
      <c r="T3578" s="15">
        <v>145304.73000000001</v>
      </c>
      <c r="U3578" s="22">
        <f t="shared" si="275"/>
        <v>143157.41</v>
      </c>
      <c r="V3578" s="23">
        <f t="shared" si="276"/>
        <v>1.47780461104054E-2</v>
      </c>
      <c r="W3578" s="24">
        <f>Parametros!$B$4*H3578+Parametros!$B$5*K3578*100+Parametros!$B$6*P3578+Parametros!$B$7*(1-L3578)*100</f>
        <v>85.653500000000008</v>
      </c>
      <c r="X3578" s="16">
        <f>INDEX('Tasa Referencia'!$B$2:$B$37,MATCH(B3578,'Tasa Referencia'!$A$2:$A$37,0))</f>
        <v>0.1133</v>
      </c>
      <c r="Y3578" s="16">
        <f>INDEX('Catalogo Proveedores'!$N$2:$N$101,MATCH(A3578,'Catalogo Proveedores'!$A$2:$A$101,0))</f>
        <v>2.1099999999999997E-2</v>
      </c>
      <c r="Z3578" s="14">
        <v>-6.4099999999999999E-3</v>
      </c>
      <c r="AA3578" s="16">
        <f t="shared" si="277"/>
        <v>0.12798999999999999</v>
      </c>
      <c r="AB3578" s="25">
        <f t="shared" si="278"/>
        <v>1.0086974638449542E-2</v>
      </c>
      <c r="AC3578" s="23">
        <f t="shared" si="279"/>
        <v>4.6910714719558579E-3</v>
      </c>
    </row>
    <row r="3579" spans="1:29" x14ac:dyDescent="0.3">
      <c r="A3579" s="4" t="s">
        <v>275</v>
      </c>
      <c r="B3579" s="18">
        <v>45323</v>
      </c>
      <c r="C3579" s="4" t="s">
        <v>281</v>
      </c>
      <c r="D3579" s="4">
        <v>2</v>
      </c>
      <c r="E3579" s="15">
        <v>149351.32999999999</v>
      </c>
      <c r="F3579" s="19">
        <v>1.0710999999999999</v>
      </c>
      <c r="G3579" s="20">
        <v>0</v>
      </c>
      <c r="H3579" s="4">
        <v>80.400000000000006</v>
      </c>
      <c r="I3579" s="4">
        <v>4</v>
      </c>
      <c r="J3579" s="4">
        <v>0</v>
      </c>
      <c r="K3579" s="21">
        <v>0.99139999999999995</v>
      </c>
      <c r="L3579" s="21">
        <v>4.4299999999999999E-2</v>
      </c>
      <c r="M3579" s="4">
        <v>0</v>
      </c>
      <c r="N3579" s="4">
        <v>0</v>
      </c>
      <c r="O3579" s="4">
        <v>0</v>
      </c>
      <c r="P3579" s="4">
        <v>78.2</v>
      </c>
      <c r="Q3579" s="15">
        <v>0</v>
      </c>
      <c r="R3579" s="15">
        <v>4478.4799999999996</v>
      </c>
      <c r="S3579" s="15">
        <v>1986.2</v>
      </c>
      <c r="T3579" s="15">
        <v>160950.95000000001</v>
      </c>
      <c r="U3579" s="22">
        <f t="shared" si="275"/>
        <v>151843.60999999999</v>
      </c>
      <c r="V3579" s="23">
        <f t="shared" si="276"/>
        <v>5.6584568155702251E-2</v>
      </c>
      <c r="W3579" s="24">
        <f>Parametros!$B$4*H3579+Parametros!$B$5*K3579*100+Parametros!$B$6*P3579+Parametros!$B$7*(1-L3579)*100</f>
        <v>87.857499999999987</v>
      </c>
      <c r="X3579" s="16">
        <f>INDEX('Tasa Referencia'!$B$2:$B$37,MATCH(B3579,'Tasa Referencia'!$A$2:$A$37,0))</f>
        <v>0.1123</v>
      </c>
      <c r="Y3579" s="16">
        <f>INDEX('Catalogo Proveedores'!$N$2:$N$101,MATCH(A3579,'Catalogo Proveedores'!$A$2:$A$101,0))</f>
        <v>2.1099999999999997E-2</v>
      </c>
      <c r="Z3579" s="14">
        <v>-3.8500000000000001E-3</v>
      </c>
      <c r="AA3579" s="16">
        <f t="shared" si="277"/>
        <v>0.12955</v>
      </c>
      <c r="AB3579" s="25">
        <f t="shared" si="278"/>
        <v>1.0203312678468635E-2</v>
      </c>
      <c r="AC3579" s="23">
        <f t="shared" si="279"/>
        <v>4.6381255477233617E-2</v>
      </c>
    </row>
    <row r="3580" spans="1:29" x14ac:dyDescent="0.3">
      <c r="A3580" s="4" t="s">
        <v>275</v>
      </c>
      <c r="B3580" s="18">
        <v>45352</v>
      </c>
      <c r="C3580" s="4" t="s">
        <v>281</v>
      </c>
      <c r="D3580" s="4">
        <v>3</v>
      </c>
      <c r="E3580" s="15">
        <v>175836.65</v>
      </c>
      <c r="F3580" s="19">
        <v>1.0710999999999999</v>
      </c>
      <c r="G3580" s="20">
        <v>0</v>
      </c>
      <c r="H3580" s="4">
        <v>82</v>
      </c>
      <c r="I3580" s="4">
        <v>6</v>
      </c>
      <c r="J3580" s="4">
        <v>0</v>
      </c>
      <c r="K3580" s="21">
        <v>0.93240000000000001</v>
      </c>
      <c r="L3580" s="21">
        <v>5.7099999999999998E-2</v>
      </c>
      <c r="M3580" s="4">
        <v>0</v>
      </c>
      <c r="N3580" s="4">
        <v>0</v>
      </c>
      <c r="O3580" s="4">
        <v>0</v>
      </c>
      <c r="P3580" s="4">
        <v>77.2</v>
      </c>
      <c r="Q3580" s="15">
        <v>0</v>
      </c>
      <c r="R3580" s="15">
        <v>6162.3</v>
      </c>
      <c r="S3580" s="15">
        <v>3012.31</v>
      </c>
      <c r="T3580" s="15">
        <v>183781.43</v>
      </c>
      <c r="U3580" s="22">
        <f t="shared" si="275"/>
        <v>178986.63999999998</v>
      </c>
      <c r="V3580" s="23">
        <f t="shared" si="276"/>
        <v>2.6089632668545502E-2</v>
      </c>
      <c r="W3580" s="24">
        <f>Parametros!$B$4*H3580+Parametros!$B$5*K3580*100+Parametros!$B$6*P3580+Parametros!$B$7*(1-L3580)*100</f>
        <v>86.255499999999998</v>
      </c>
      <c r="X3580" s="16">
        <f>INDEX('Tasa Referencia'!$B$2:$B$37,MATCH(B3580,'Tasa Referencia'!$A$2:$A$37,0))</f>
        <v>0.1101</v>
      </c>
      <c r="Y3580" s="16">
        <f>INDEX('Catalogo Proveedores'!$N$2:$N$101,MATCH(A3580,'Catalogo Proveedores'!$A$2:$A$101,0))</f>
        <v>2.1099999999999997E-2</v>
      </c>
      <c r="Z3580" s="14">
        <v>-1.83E-3</v>
      </c>
      <c r="AA3580" s="16">
        <f t="shared" si="277"/>
        <v>0.12937000000000001</v>
      </c>
      <c r="AB3580" s="25">
        <f t="shared" si="278"/>
        <v>1.0189896577764479E-2</v>
      </c>
      <c r="AC3580" s="23">
        <f t="shared" si="279"/>
        <v>1.5899736090781023E-2</v>
      </c>
    </row>
    <row r="3581" spans="1:29" x14ac:dyDescent="0.3">
      <c r="A3581" s="4" t="s">
        <v>275</v>
      </c>
      <c r="B3581" s="18">
        <v>45383</v>
      </c>
      <c r="C3581" s="4" t="s">
        <v>281</v>
      </c>
      <c r="D3581" s="4">
        <v>4</v>
      </c>
      <c r="E3581" s="15">
        <v>180169.77</v>
      </c>
      <c r="F3581" s="19">
        <v>1.0710999999999999</v>
      </c>
      <c r="G3581" s="20">
        <v>0</v>
      </c>
      <c r="H3581" s="4">
        <v>83.6</v>
      </c>
      <c r="I3581" s="4">
        <v>5</v>
      </c>
      <c r="J3581" s="4">
        <v>1</v>
      </c>
      <c r="K3581" s="21">
        <v>0.89659999999999995</v>
      </c>
      <c r="L3581" s="21">
        <v>3.7699999999999997E-2</v>
      </c>
      <c r="M3581" s="4">
        <v>0</v>
      </c>
      <c r="N3581" s="4">
        <v>0</v>
      </c>
      <c r="O3581" s="4">
        <v>0</v>
      </c>
      <c r="P3581" s="4">
        <v>76.5</v>
      </c>
      <c r="Q3581" s="15">
        <v>0</v>
      </c>
      <c r="R3581" s="15">
        <v>4191.08</v>
      </c>
      <c r="S3581" s="15">
        <v>2399.67</v>
      </c>
      <c r="T3581" s="15">
        <v>185376.11</v>
      </c>
      <c r="U3581" s="22">
        <f t="shared" si="275"/>
        <v>181961.17999999996</v>
      </c>
      <c r="V3581" s="23">
        <f t="shared" si="276"/>
        <v>1.842162941060756E-2</v>
      </c>
      <c r="W3581" s="24">
        <f>Parametros!$B$4*H3581+Parametros!$B$5*K3581*100+Parametros!$B$6*P3581+Parametros!$B$7*(1-L3581)*100</f>
        <v>85.892499999999998</v>
      </c>
      <c r="X3581" s="16">
        <f>INDEX('Tasa Referencia'!$B$2:$B$37,MATCH(B3581,'Tasa Referencia'!$A$2:$A$37,0))</f>
        <v>0.10920000000000001</v>
      </c>
      <c r="Y3581" s="16">
        <f>INDEX('Catalogo Proveedores'!$N$2:$N$101,MATCH(A3581,'Catalogo Proveedores'!$A$2:$A$101,0))</f>
        <v>2.1099999999999997E-2</v>
      </c>
      <c r="Z3581" s="14">
        <v>-2.82E-3</v>
      </c>
      <c r="AA3581" s="16">
        <f t="shared" si="277"/>
        <v>0.12748000000000001</v>
      </c>
      <c r="AB3581" s="25">
        <f t="shared" si="278"/>
        <v>1.0048909057213784E-2</v>
      </c>
      <c r="AC3581" s="23">
        <f t="shared" si="279"/>
        <v>8.3727203533937762E-3</v>
      </c>
    </row>
    <row r="3582" spans="1:29" x14ac:dyDescent="0.3">
      <c r="A3582" s="4" t="s">
        <v>275</v>
      </c>
      <c r="B3582" s="18">
        <v>45413</v>
      </c>
      <c r="C3582" s="4" t="s">
        <v>281</v>
      </c>
      <c r="D3582" s="4">
        <v>5</v>
      </c>
      <c r="E3582" s="15">
        <v>183298.02</v>
      </c>
      <c r="F3582" s="19">
        <v>1.0710999999999999</v>
      </c>
      <c r="G3582" s="20">
        <v>0</v>
      </c>
      <c r="H3582" s="4">
        <v>79.5</v>
      </c>
      <c r="I3582" s="4">
        <v>4</v>
      </c>
      <c r="J3582" s="4">
        <v>0</v>
      </c>
      <c r="K3582" s="21">
        <v>0.90390000000000004</v>
      </c>
      <c r="L3582" s="21">
        <v>9.4600000000000004E-2</v>
      </c>
      <c r="M3582" s="4">
        <v>2</v>
      </c>
      <c r="N3582" s="4">
        <v>0</v>
      </c>
      <c r="O3582" s="4">
        <v>0</v>
      </c>
      <c r="P3582" s="4">
        <v>78.400000000000006</v>
      </c>
      <c r="Q3582" s="15">
        <v>758.54</v>
      </c>
      <c r="R3582" s="15">
        <v>9433.61</v>
      </c>
      <c r="S3582" s="15">
        <v>5204.63</v>
      </c>
      <c r="T3582" s="15">
        <v>185549.46</v>
      </c>
      <c r="U3582" s="22">
        <f t="shared" si="275"/>
        <v>188285.53999999998</v>
      </c>
      <c r="V3582" s="23">
        <f t="shared" si="276"/>
        <v>-1.4745825722155092E-2</v>
      </c>
      <c r="W3582" s="24">
        <f>Parametros!$B$4*H3582+Parametros!$B$5*K3582*100+Parametros!$B$6*P3582+Parametros!$B$7*(1-L3582)*100</f>
        <v>84.203000000000003</v>
      </c>
      <c r="X3582" s="16">
        <f>INDEX('Tasa Referencia'!$B$2:$B$37,MATCH(B3582,'Tasa Referencia'!$A$2:$A$37,0))</f>
        <v>0.1077</v>
      </c>
      <c r="Y3582" s="16">
        <f>INDEX('Catalogo Proveedores'!$N$2:$N$101,MATCH(A3582,'Catalogo Proveedores'!$A$2:$A$101,0))</f>
        <v>2.1099999999999997E-2</v>
      </c>
      <c r="Z3582" s="14">
        <v>1.3999999999999999E-4</v>
      </c>
      <c r="AA3582" s="16">
        <f t="shared" si="277"/>
        <v>0.12894</v>
      </c>
      <c r="AB3582" s="25">
        <f t="shared" si="278"/>
        <v>1.0157839068065E-2</v>
      </c>
      <c r="AC3582" s="23">
        <f t="shared" si="279"/>
        <v>-2.490366479022009E-2</v>
      </c>
    </row>
    <row r="3583" spans="1:29" x14ac:dyDescent="0.3">
      <c r="A3583" s="4" t="s">
        <v>275</v>
      </c>
      <c r="B3583" s="18">
        <v>45444</v>
      </c>
      <c r="C3583" s="4" t="s">
        <v>281</v>
      </c>
      <c r="D3583" s="4">
        <v>6</v>
      </c>
      <c r="E3583" s="15">
        <v>157387.41</v>
      </c>
      <c r="F3583" s="19">
        <v>1.0710999999999999</v>
      </c>
      <c r="G3583" s="20">
        <v>0</v>
      </c>
      <c r="H3583" s="4">
        <v>83.5</v>
      </c>
      <c r="I3583" s="4">
        <v>4</v>
      </c>
      <c r="J3583" s="4">
        <v>0</v>
      </c>
      <c r="K3583" s="21">
        <v>0.93400000000000005</v>
      </c>
      <c r="L3583" s="21">
        <v>9.5399999999999999E-2</v>
      </c>
      <c r="M3583" s="4">
        <v>0</v>
      </c>
      <c r="N3583" s="4">
        <v>0</v>
      </c>
      <c r="O3583" s="4">
        <v>0</v>
      </c>
      <c r="P3583" s="4">
        <v>71.7</v>
      </c>
      <c r="Q3583" s="15">
        <v>0</v>
      </c>
      <c r="R3583" s="15">
        <v>6531.89</v>
      </c>
      <c r="S3583" s="15">
        <v>4504.16</v>
      </c>
      <c r="T3583" s="15">
        <v>165279.26999999999</v>
      </c>
      <c r="U3583" s="22">
        <f t="shared" si="275"/>
        <v>159415.14000000001</v>
      </c>
      <c r="V3583" s="23">
        <f t="shared" si="276"/>
        <v>3.548013008527915E-2</v>
      </c>
      <c r="W3583" s="24">
        <f>Parametros!$B$4*H3583+Parametros!$B$5*K3583*100+Parametros!$B$6*P3583+Parametros!$B$7*(1-L3583)*100</f>
        <v>85.153999999999996</v>
      </c>
      <c r="X3583" s="16">
        <f>INDEX('Tasa Referencia'!$B$2:$B$37,MATCH(B3583,'Tasa Referencia'!$A$2:$A$37,0))</f>
        <v>0.1045</v>
      </c>
      <c r="Y3583" s="16">
        <f>INDEX('Catalogo Proveedores'!$N$2:$N$101,MATCH(A3583,'Catalogo Proveedores'!$A$2:$A$101,0))</f>
        <v>2.1099999999999997E-2</v>
      </c>
      <c r="Z3583" s="14">
        <v>-1.1199999999999999E-3</v>
      </c>
      <c r="AA3583" s="16">
        <f t="shared" si="277"/>
        <v>0.12447999999999999</v>
      </c>
      <c r="AB3583" s="25">
        <f t="shared" si="278"/>
        <v>9.824673861039912E-3</v>
      </c>
      <c r="AC3583" s="23">
        <f t="shared" si="279"/>
        <v>2.5655456224239238E-2</v>
      </c>
    </row>
    <row r="3584" spans="1:29" x14ac:dyDescent="0.3">
      <c r="A3584" s="4" t="s">
        <v>275</v>
      </c>
      <c r="B3584" s="18">
        <v>45474</v>
      </c>
      <c r="C3584" s="4" t="s">
        <v>281</v>
      </c>
      <c r="D3584" s="4">
        <v>7</v>
      </c>
      <c r="E3584" s="15">
        <v>171321.82</v>
      </c>
      <c r="F3584" s="19">
        <v>1.0710999999999999</v>
      </c>
      <c r="G3584" s="20">
        <v>0</v>
      </c>
      <c r="H3584" s="4">
        <v>84.6</v>
      </c>
      <c r="I3584" s="4">
        <v>4</v>
      </c>
      <c r="J3584" s="4">
        <v>0</v>
      </c>
      <c r="K3584" s="21">
        <v>0.96179999999999999</v>
      </c>
      <c r="L3584" s="21">
        <v>4.3999999999999997E-2</v>
      </c>
      <c r="M3584" s="4">
        <v>0</v>
      </c>
      <c r="N3584" s="4">
        <v>0</v>
      </c>
      <c r="O3584" s="4">
        <v>0</v>
      </c>
      <c r="P3584" s="4">
        <v>78.900000000000006</v>
      </c>
      <c r="Q3584" s="15">
        <v>0</v>
      </c>
      <c r="R3584" s="15">
        <v>3273.74</v>
      </c>
      <c r="S3584" s="15">
        <v>2260.34</v>
      </c>
      <c r="T3584" s="15">
        <v>180631.55</v>
      </c>
      <c r="U3584" s="22">
        <f t="shared" si="275"/>
        <v>172335.22</v>
      </c>
      <c r="V3584" s="23">
        <f t="shared" si="276"/>
        <v>4.5929573211324314E-2</v>
      </c>
      <c r="W3584" s="24">
        <f>Parametros!$B$4*H3584+Parametros!$B$5*K3584*100+Parametros!$B$6*P3584+Parametros!$B$7*(1-L3584)*100</f>
        <v>88.584000000000003</v>
      </c>
      <c r="X3584" s="16">
        <f>INDEX('Tasa Referencia'!$B$2:$B$37,MATCH(B3584,'Tasa Referencia'!$A$2:$A$37,0))</f>
        <v>0.1027</v>
      </c>
      <c r="Y3584" s="16">
        <f>INDEX('Catalogo Proveedores'!$N$2:$N$101,MATCH(A3584,'Catalogo Proveedores'!$A$2:$A$101,0))</f>
        <v>2.1099999999999997E-2</v>
      </c>
      <c r="Z3584" s="14">
        <v>-1.23E-3</v>
      </c>
      <c r="AA3584" s="16">
        <f t="shared" si="277"/>
        <v>0.12257</v>
      </c>
      <c r="AB3584" s="25">
        <f t="shared" si="278"/>
        <v>9.6816249022884104E-3</v>
      </c>
      <c r="AC3584" s="23">
        <f t="shared" si="279"/>
        <v>3.6247948309035903E-2</v>
      </c>
    </row>
    <row r="3585" spans="1:29" x14ac:dyDescent="0.3">
      <c r="A3585" s="4" t="s">
        <v>275</v>
      </c>
      <c r="B3585" s="18">
        <v>45505</v>
      </c>
      <c r="C3585" s="4" t="s">
        <v>281</v>
      </c>
      <c r="D3585" s="4">
        <v>8</v>
      </c>
      <c r="E3585" s="15">
        <v>162804.79999999999</v>
      </c>
      <c r="F3585" s="19">
        <v>1.1252</v>
      </c>
      <c r="G3585" s="20">
        <v>5.0500000000000003E-2</v>
      </c>
      <c r="H3585" s="4">
        <v>87.1</v>
      </c>
      <c r="I3585" s="4">
        <v>4</v>
      </c>
      <c r="J3585" s="4">
        <v>0</v>
      </c>
      <c r="K3585" s="21">
        <v>0.9788</v>
      </c>
      <c r="L3585" s="21">
        <v>4.5499999999999999E-2</v>
      </c>
      <c r="M3585" s="4">
        <v>0</v>
      </c>
      <c r="N3585" s="4">
        <v>0</v>
      </c>
      <c r="O3585" s="4">
        <v>0</v>
      </c>
      <c r="P3585" s="4">
        <v>68.400000000000006</v>
      </c>
      <c r="Q3585" s="15">
        <v>0</v>
      </c>
      <c r="R3585" s="15">
        <v>4221.42</v>
      </c>
      <c r="S3585" s="15">
        <v>2221.85</v>
      </c>
      <c r="T3585" s="15">
        <v>174759.43</v>
      </c>
      <c r="U3585" s="22">
        <f t="shared" si="275"/>
        <v>164804.37</v>
      </c>
      <c r="V3585" s="23">
        <f t="shared" si="276"/>
        <v>5.6964365241978634E-2</v>
      </c>
      <c r="W3585" s="24">
        <f>Parametros!$B$4*H3585+Parametros!$B$5*K3585*100+Parametros!$B$6*P3585+Parametros!$B$7*(1-L3585)*100</f>
        <v>87.846499999999992</v>
      </c>
      <c r="X3585" s="16">
        <f>INDEX('Tasa Referencia'!$B$2:$B$37,MATCH(B3585,'Tasa Referencia'!$A$2:$A$37,0))</f>
        <v>0.1017</v>
      </c>
      <c r="Y3585" s="16">
        <f>INDEX('Catalogo Proveedores'!$N$2:$N$101,MATCH(A3585,'Catalogo Proveedores'!$A$2:$A$101,0))</f>
        <v>2.1099999999999997E-2</v>
      </c>
      <c r="Z3585" s="14">
        <v>-2.2399999999999998E-3</v>
      </c>
      <c r="AA3585" s="16">
        <f t="shared" si="277"/>
        <v>0.12055999999999999</v>
      </c>
      <c r="AB3585" s="25">
        <f t="shared" si="278"/>
        <v>9.5308453314841834E-3</v>
      </c>
      <c r="AC3585" s="23">
        <f t="shared" si="279"/>
        <v>4.7433519910494451E-2</v>
      </c>
    </row>
    <row r="3586" spans="1:29" x14ac:dyDescent="0.3">
      <c r="A3586" s="4" t="s">
        <v>275</v>
      </c>
      <c r="B3586" s="18">
        <v>45536</v>
      </c>
      <c r="C3586" s="4" t="s">
        <v>281</v>
      </c>
      <c r="D3586" s="4">
        <v>9</v>
      </c>
      <c r="E3586" s="15">
        <v>175308.44</v>
      </c>
      <c r="F3586" s="19">
        <v>1.1252</v>
      </c>
      <c r="G3586" s="20">
        <v>0</v>
      </c>
      <c r="H3586" s="4">
        <v>86.5</v>
      </c>
      <c r="I3586" s="4">
        <v>4</v>
      </c>
      <c r="J3586" s="4">
        <v>0</v>
      </c>
      <c r="K3586" s="21">
        <v>0.98019999999999996</v>
      </c>
      <c r="L3586" s="21">
        <v>3.9199999999999999E-2</v>
      </c>
      <c r="M3586" s="4">
        <v>0</v>
      </c>
      <c r="N3586" s="4">
        <v>0</v>
      </c>
      <c r="O3586" s="4">
        <v>0</v>
      </c>
      <c r="P3586" s="4">
        <v>71.3</v>
      </c>
      <c r="Q3586" s="15">
        <v>0</v>
      </c>
      <c r="R3586" s="15">
        <v>4465.99</v>
      </c>
      <c r="S3586" s="15">
        <v>2061.7199999999998</v>
      </c>
      <c r="T3586" s="15">
        <v>188887.71</v>
      </c>
      <c r="U3586" s="22">
        <f t="shared" ref="U3586:U3601" si="280">E3586+Q3586+R3586-S3586</f>
        <v>177712.71</v>
      </c>
      <c r="V3586" s="23">
        <f t="shared" ref="V3586:V3649" si="281">IF(T3586=0,0,(T3586-U3586)/T3586)</f>
        <v>5.9162133947200699E-2</v>
      </c>
      <c r="W3586" s="24">
        <f>Parametros!$B$4*H3586+Parametros!$B$5*K3586*100+Parametros!$B$6*P3586+Parametros!$B$7*(1-L3586)*100</f>
        <v>88.353000000000009</v>
      </c>
      <c r="X3586" s="16">
        <f>INDEX('Tasa Referencia'!$B$2:$B$37,MATCH(B3586,'Tasa Referencia'!$A$2:$A$37,0))</f>
        <v>9.7900000000000001E-2</v>
      </c>
      <c r="Y3586" s="16">
        <f>INDEX('Catalogo Proveedores'!$N$2:$N$101,MATCH(A3586,'Catalogo Proveedores'!$A$2:$A$101,0))</f>
        <v>2.1099999999999997E-2</v>
      </c>
      <c r="Z3586" s="14">
        <v>-1.6299999999999999E-3</v>
      </c>
      <c r="AA3586" s="16">
        <f t="shared" ref="AA3586:AA3649" si="282">X3586+Y3586+Z3586</f>
        <v>0.11736999999999999</v>
      </c>
      <c r="AB3586" s="25">
        <f t="shared" ref="AB3586:AB3649" si="283">(1+AA3586)^(1/12)-1</f>
        <v>9.2910386745364004E-3</v>
      </c>
      <c r="AC3586" s="23">
        <f t="shared" ref="AC3586:AC3649" si="284">V3586-AB3586</f>
        <v>4.9871095272664298E-2</v>
      </c>
    </row>
    <row r="3587" spans="1:29" x14ac:dyDescent="0.3">
      <c r="A3587" s="4" t="s">
        <v>275</v>
      </c>
      <c r="B3587" s="18">
        <v>45566</v>
      </c>
      <c r="C3587" s="4" t="s">
        <v>281</v>
      </c>
      <c r="D3587" s="4">
        <v>10</v>
      </c>
      <c r="E3587" s="15">
        <v>145058.54999999999</v>
      </c>
      <c r="F3587" s="19">
        <v>1.1252</v>
      </c>
      <c r="G3587" s="20">
        <v>0</v>
      </c>
      <c r="H3587" s="4">
        <v>85.8</v>
      </c>
      <c r="I3587" s="4">
        <v>5</v>
      </c>
      <c r="J3587" s="4">
        <v>0</v>
      </c>
      <c r="K3587" s="21">
        <v>0.95889999999999997</v>
      </c>
      <c r="L3587" s="21">
        <v>6.9699999999999998E-2</v>
      </c>
      <c r="M3587" s="4">
        <v>3</v>
      </c>
      <c r="N3587" s="4">
        <v>0</v>
      </c>
      <c r="O3587" s="4">
        <v>0</v>
      </c>
      <c r="P3587" s="4">
        <v>77.2</v>
      </c>
      <c r="Q3587" s="15">
        <v>1145.06</v>
      </c>
      <c r="R3587" s="15">
        <v>5859.15</v>
      </c>
      <c r="S3587" s="15">
        <v>3031.53</v>
      </c>
      <c r="T3587" s="15">
        <v>148599.22</v>
      </c>
      <c r="U3587" s="22">
        <f t="shared" si="280"/>
        <v>149031.22999999998</v>
      </c>
      <c r="V3587" s="23">
        <f t="shared" si="281"/>
        <v>-2.9072157983062105E-3</v>
      </c>
      <c r="W3587" s="24">
        <f>Parametros!$B$4*H3587+Parametros!$B$5*K3587*100+Parametros!$B$6*P3587+Parametros!$B$7*(1-L3587)*100</f>
        <v>88.191499999999991</v>
      </c>
      <c r="X3587" s="16">
        <f>INDEX('Tasa Referencia'!$B$2:$B$37,MATCH(B3587,'Tasa Referencia'!$A$2:$A$37,0))</f>
        <v>9.5200000000000007E-2</v>
      </c>
      <c r="Y3587" s="16">
        <f>INDEX('Catalogo Proveedores'!$N$2:$N$101,MATCH(A3587,'Catalogo Proveedores'!$A$2:$A$101,0))</f>
        <v>2.1099999999999997E-2</v>
      </c>
      <c r="Z3587" s="14">
        <v>-3.7799999999999999E-3</v>
      </c>
      <c r="AA3587" s="16">
        <f t="shared" si="282"/>
        <v>0.11252</v>
      </c>
      <c r="AB3587" s="25">
        <f t="shared" si="283"/>
        <v>8.9252372125119273E-3</v>
      </c>
      <c r="AC3587" s="23">
        <f t="shared" si="284"/>
        <v>-1.1832453010818138E-2</v>
      </c>
    </row>
    <row r="3588" spans="1:29" x14ac:dyDescent="0.3">
      <c r="A3588" s="4" t="s">
        <v>275</v>
      </c>
      <c r="B3588" s="18">
        <v>45597</v>
      </c>
      <c r="C3588" s="4" t="s">
        <v>281</v>
      </c>
      <c r="D3588" s="4">
        <v>11</v>
      </c>
      <c r="E3588" s="15">
        <v>150142.54</v>
      </c>
      <c r="F3588" s="19">
        <v>1.1252</v>
      </c>
      <c r="G3588" s="20">
        <v>0</v>
      </c>
      <c r="H3588" s="4">
        <v>83.7</v>
      </c>
      <c r="I3588" s="4">
        <v>4</v>
      </c>
      <c r="J3588" s="4">
        <v>1</v>
      </c>
      <c r="K3588" s="21">
        <v>0.82010000000000005</v>
      </c>
      <c r="L3588" s="21">
        <v>7.6499999999999999E-2</v>
      </c>
      <c r="M3588" s="4">
        <v>3</v>
      </c>
      <c r="N3588" s="4">
        <v>0</v>
      </c>
      <c r="O3588" s="4">
        <v>0</v>
      </c>
      <c r="P3588" s="4">
        <v>75.900000000000006</v>
      </c>
      <c r="Q3588" s="15">
        <v>2954.2</v>
      </c>
      <c r="R3588" s="15">
        <v>5662.03</v>
      </c>
      <c r="S3588" s="15">
        <v>3744.83</v>
      </c>
      <c r="T3588" s="15">
        <v>147650.31</v>
      </c>
      <c r="U3588" s="22">
        <f t="shared" si="280"/>
        <v>155013.94000000003</v>
      </c>
      <c r="V3588" s="23">
        <f t="shared" si="281"/>
        <v>-4.9872093055544776E-2</v>
      </c>
      <c r="W3588" s="24">
        <f>Parametros!$B$4*H3588+Parametros!$B$5*K3588*100+Parametros!$B$6*P3588+Parametros!$B$7*(1-L3588)*100</f>
        <v>82.930499999999995</v>
      </c>
      <c r="X3588" s="16">
        <f>INDEX('Tasa Referencia'!$B$2:$B$37,MATCH(B3588,'Tasa Referencia'!$A$2:$A$37,0))</f>
        <v>9.5600000000000004E-2</v>
      </c>
      <c r="Y3588" s="16">
        <f>INDEX('Catalogo Proveedores'!$N$2:$N$101,MATCH(A3588,'Catalogo Proveedores'!$A$2:$A$101,0))</f>
        <v>2.1099999999999997E-2</v>
      </c>
      <c r="Z3588" s="14">
        <v>1.58E-3</v>
      </c>
      <c r="AA3588" s="16">
        <f t="shared" si="282"/>
        <v>0.11828</v>
      </c>
      <c r="AB3588" s="25">
        <f t="shared" si="283"/>
        <v>9.3595113820001963E-3</v>
      </c>
      <c r="AC3588" s="23">
        <f t="shared" si="284"/>
        <v>-5.9231604437544973E-2</v>
      </c>
    </row>
    <row r="3589" spans="1:29" x14ac:dyDescent="0.3">
      <c r="A3589" s="4" t="s">
        <v>275</v>
      </c>
      <c r="B3589" s="18">
        <v>45627</v>
      </c>
      <c r="C3589" s="4" t="s">
        <v>281</v>
      </c>
      <c r="D3589" s="4">
        <v>12</v>
      </c>
      <c r="E3589" s="15">
        <v>157539.35</v>
      </c>
      <c r="F3589" s="19">
        <v>1.1771</v>
      </c>
      <c r="G3589" s="20">
        <v>4.6100000000000002E-2</v>
      </c>
      <c r="H3589" s="4">
        <v>85.5</v>
      </c>
      <c r="I3589" s="4">
        <v>4</v>
      </c>
      <c r="J3589" s="4">
        <v>0</v>
      </c>
      <c r="K3589" s="21">
        <v>0.91810000000000003</v>
      </c>
      <c r="L3589" s="21">
        <v>6.7699999999999996E-2</v>
      </c>
      <c r="M3589" s="4">
        <v>0</v>
      </c>
      <c r="N3589" s="4">
        <v>0</v>
      </c>
      <c r="O3589" s="4">
        <v>0</v>
      </c>
      <c r="P3589" s="4">
        <v>74.900000000000006</v>
      </c>
      <c r="Q3589" s="15">
        <v>0</v>
      </c>
      <c r="R3589" s="15">
        <v>5828.4</v>
      </c>
      <c r="S3589" s="15">
        <v>3198.51</v>
      </c>
      <c r="T3589" s="15">
        <v>163231.84</v>
      </c>
      <c r="U3589" s="22">
        <f t="shared" si="280"/>
        <v>160169.24</v>
      </c>
      <c r="V3589" s="23">
        <f t="shared" si="281"/>
        <v>1.8762270890287126E-2</v>
      </c>
      <c r="W3589" s="24">
        <f>Parametros!$B$4*H3589+Parametros!$B$5*K3589*100+Parametros!$B$6*P3589+Parametros!$B$7*(1-L3589)*100</f>
        <v>86.43249999999999</v>
      </c>
      <c r="X3589" s="16">
        <f>INDEX('Tasa Referencia'!$B$2:$B$37,MATCH(B3589,'Tasa Referencia'!$A$2:$A$37,0))</f>
        <v>9.2399999999999996E-2</v>
      </c>
      <c r="Y3589" s="16">
        <f>INDEX('Catalogo Proveedores'!$N$2:$N$101,MATCH(A3589,'Catalogo Proveedores'!$A$2:$A$101,0))</f>
        <v>2.1099999999999997E-2</v>
      </c>
      <c r="Z3589" s="14">
        <v>1.9400000000000001E-3</v>
      </c>
      <c r="AA3589" s="16">
        <f t="shared" si="282"/>
        <v>0.11543999999999999</v>
      </c>
      <c r="AB3589" s="25">
        <f t="shared" si="283"/>
        <v>9.1456470019048997E-3</v>
      </c>
      <c r="AC3589" s="23">
        <f t="shared" si="284"/>
        <v>9.6166238883822266E-3</v>
      </c>
    </row>
    <row r="3590" spans="1:29" x14ac:dyDescent="0.3">
      <c r="A3590" s="4" t="s">
        <v>275</v>
      </c>
      <c r="B3590" s="18">
        <v>45658</v>
      </c>
      <c r="C3590" s="4" t="s">
        <v>282</v>
      </c>
      <c r="D3590" s="4">
        <v>1</v>
      </c>
      <c r="E3590" s="15">
        <v>165290.53</v>
      </c>
      <c r="F3590" s="19">
        <v>1.1771</v>
      </c>
      <c r="G3590" s="20">
        <v>0</v>
      </c>
      <c r="H3590" s="4">
        <v>82.9</v>
      </c>
      <c r="I3590" s="4">
        <v>4</v>
      </c>
      <c r="J3590" s="4">
        <v>0</v>
      </c>
      <c r="K3590" s="21">
        <v>0.95960000000000001</v>
      </c>
      <c r="L3590" s="21">
        <v>7.5600000000000001E-2</v>
      </c>
      <c r="M3590" s="4">
        <v>1</v>
      </c>
      <c r="N3590" s="4">
        <v>0</v>
      </c>
      <c r="O3590" s="4">
        <v>0</v>
      </c>
      <c r="P3590" s="4">
        <v>72.7</v>
      </c>
      <c r="Q3590" s="15">
        <v>352.33</v>
      </c>
      <c r="R3590" s="15">
        <v>5623.13</v>
      </c>
      <c r="S3590" s="15">
        <v>3746.97</v>
      </c>
      <c r="T3590" s="15">
        <v>177360.75</v>
      </c>
      <c r="U3590" s="22">
        <f t="shared" si="280"/>
        <v>167519.01999999999</v>
      </c>
      <c r="V3590" s="23">
        <f t="shared" si="281"/>
        <v>5.5489898413262295E-2</v>
      </c>
      <c r="W3590" s="24">
        <f>Parametros!$B$4*H3590+Parametros!$B$5*K3590*100+Parametros!$B$6*P3590+Parametros!$B$7*(1-L3590)*100</f>
        <v>86.209000000000003</v>
      </c>
      <c r="X3590" s="16">
        <f>INDEX('Tasa Referencia'!$B$2:$B$37,MATCH(B3590,'Tasa Referencia'!$A$2:$A$37,0))</f>
        <v>8.8900000000000007E-2</v>
      </c>
      <c r="Y3590" s="16">
        <f>INDEX('Catalogo Proveedores'!$N$2:$N$101,MATCH(A3590,'Catalogo Proveedores'!$A$2:$A$101,0))</f>
        <v>2.1099999999999997E-2</v>
      </c>
      <c r="Z3590" s="14">
        <v>4.3200000000000001E-3</v>
      </c>
      <c r="AA3590" s="16">
        <f t="shared" si="282"/>
        <v>0.11432</v>
      </c>
      <c r="AB3590" s="25">
        <f t="shared" si="283"/>
        <v>9.0611688584221195E-3</v>
      </c>
      <c r="AC3590" s="23">
        <f t="shared" si="284"/>
        <v>4.6428729554840176E-2</v>
      </c>
    </row>
    <row r="3591" spans="1:29" x14ac:dyDescent="0.3">
      <c r="A3591" s="4" t="s">
        <v>275</v>
      </c>
      <c r="B3591" s="18">
        <v>45689</v>
      </c>
      <c r="C3591" s="4" t="s">
        <v>282</v>
      </c>
      <c r="D3591" s="4">
        <v>2</v>
      </c>
      <c r="E3591" s="15">
        <v>173942.13</v>
      </c>
      <c r="F3591" s="19">
        <v>1.1771</v>
      </c>
      <c r="G3591" s="20">
        <v>0</v>
      </c>
      <c r="H3591" s="4">
        <v>81.5</v>
      </c>
      <c r="I3591" s="4">
        <v>4</v>
      </c>
      <c r="J3591" s="4">
        <v>0</v>
      </c>
      <c r="K3591" s="21">
        <v>0.9546</v>
      </c>
      <c r="L3591" s="21">
        <v>0.1038</v>
      </c>
      <c r="M3591" s="4">
        <v>0</v>
      </c>
      <c r="N3591" s="4">
        <v>0</v>
      </c>
      <c r="O3591" s="4">
        <v>0</v>
      </c>
      <c r="P3591" s="4">
        <v>75.599999999999994</v>
      </c>
      <c r="Q3591" s="15">
        <v>0</v>
      </c>
      <c r="R3591" s="15">
        <v>5991.67</v>
      </c>
      <c r="S3591" s="15">
        <v>5414.34</v>
      </c>
      <c r="T3591" s="15">
        <v>188206.42</v>
      </c>
      <c r="U3591" s="22">
        <f t="shared" si="280"/>
        <v>174519.46000000002</v>
      </c>
      <c r="V3591" s="23">
        <f t="shared" si="281"/>
        <v>7.2723130273664366E-2</v>
      </c>
      <c r="W3591" s="24">
        <f>Parametros!$B$4*H3591+Parametros!$B$5*K3591*100+Parametros!$B$6*P3591+Parametros!$B$7*(1-L3591)*100</f>
        <v>85.725999999999999</v>
      </c>
      <c r="X3591" s="16">
        <f>INDEX('Tasa Referencia'!$B$2:$B$37,MATCH(B3591,'Tasa Referencia'!$A$2:$A$37,0))</f>
        <v>8.8300000000000003E-2</v>
      </c>
      <c r="Y3591" s="16">
        <f>INDEX('Catalogo Proveedores'!$N$2:$N$101,MATCH(A3591,'Catalogo Proveedores'!$A$2:$A$101,0))</f>
        <v>2.1099999999999997E-2</v>
      </c>
      <c r="Z3591" s="14">
        <v>2.7599999999999999E-3</v>
      </c>
      <c r="AA3591" s="16">
        <f t="shared" si="282"/>
        <v>0.11216</v>
      </c>
      <c r="AB3591" s="25">
        <f t="shared" si="283"/>
        <v>8.8980266930476226E-3</v>
      </c>
      <c r="AC3591" s="23">
        <f t="shared" si="284"/>
        <v>6.3825103580616743E-2</v>
      </c>
    </row>
    <row r="3592" spans="1:29" x14ac:dyDescent="0.3">
      <c r="A3592" s="4" t="s">
        <v>275</v>
      </c>
      <c r="B3592" s="18">
        <v>45717</v>
      </c>
      <c r="C3592" s="4" t="s">
        <v>282</v>
      </c>
      <c r="D3592" s="4">
        <v>3</v>
      </c>
      <c r="E3592" s="15">
        <v>188861.72</v>
      </c>
      <c r="F3592" s="19">
        <v>1.1771</v>
      </c>
      <c r="G3592" s="20">
        <v>0</v>
      </c>
      <c r="H3592" s="4">
        <v>84.2</v>
      </c>
      <c r="I3592" s="4">
        <v>4</v>
      </c>
      <c r="J3592" s="4">
        <v>0</v>
      </c>
      <c r="K3592" s="21">
        <v>0.91069999999999995</v>
      </c>
      <c r="L3592" s="21">
        <v>4.07E-2</v>
      </c>
      <c r="M3592" s="4">
        <v>3</v>
      </c>
      <c r="N3592" s="4">
        <v>1</v>
      </c>
      <c r="O3592" s="4">
        <v>2.2000000000000002</v>
      </c>
      <c r="P3592" s="4">
        <v>77.8</v>
      </c>
      <c r="Q3592" s="15">
        <v>6889.87</v>
      </c>
      <c r="R3592" s="15">
        <v>2451.9699999999998</v>
      </c>
      <c r="S3592" s="15">
        <v>2303.3000000000002</v>
      </c>
      <c r="T3592" s="15">
        <v>191214.93</v>
      </c>
      <c r="U3592" s="22">
        <f t="shared" si="280"/>
        <v>195900.26</v>
      </c>
      <c r="V3592" s="23">
        <f t="shared" si="281"/>
        <v>-2.4502950684865542E-2</v>
      </c>
      <c r="W3592" s="24">
        <f>Parametros!$B$4*H3592+Parametros!$B$5*K3592*100+Parametros!$B$6*P3592+Parametros!$B$7*(1-L3592)*100</f>
        <v>86.740499999999997</v>
      </c>
      <c r="X3592" s="16">
        <f>INDEX('Tasa Referencia'!$B$2:$B$37,MATCH(B3592,'Tasa Referencia'!$A$2:$A$37,0))</f>
        <v>8.6800000000000002E-2</v>
      </c>
      <c r="Y3592" s="16">
        <f>INDEX('Catalogo Proveedores'!$N$2:$N$101,MATCH(A3592,'Catalogo Proveedores'!$A$2:$A$101,0))</f>
        <v>2.1099999999999997E-2</v>
      </c>
      <c r="Z3592" s="14">
        <v>9.3000000000000005E-4</v>
      </c>
      <c r="AA3592" s="16">
        <f t="shared" si="282"/>
        <v>0.10883</v>
      </c>
      <c r="AB3592" s="25">
        <f t="shared" si="283"/>
        <v>8.6459459232040015E-3</v>
      </c>
      <c r="AC3592" s="23">
        <f t="shared" si="284"/>
        <v>-3.3148896608069543E-2</v>
      </c>
    </row>
    <row r="3593" spans="1:29" x14ac:dyDescent="0.3">
      <c r="A3593" s="4" t="s">
        <v>275</v>
      </c>
      <c r="B3593" s="18">
        <v>45748</v>
      </c>
      <c r="C3593" s="4" t="s">
        <v>282</v>
      </c>
      <c r="D3593" s="4">
        <v>4</v>
      </c>
      <c r="E3593" s="15">
        <v>178488.19</v>
      </c>
      <c r="F3593" s="19">
        <v>1.1771</v>
      </c>
      <c r="G3593" s="20">
        <v>0</v>
      </c>
      <c r="H3593" s="4">
        <v>80.8</v>
      </c>
      <c r="I3593" s="4">
        <v>4</v>
      </c>
      <c r="J3593" s="4">
        <v>0</v>
      </c>
      <c r="K3593" s="21">
        <v>0.94389999999999996</v>
      </c>
      <c r="L3593" s="21">
        <v>7.1599999999999997E-2</v>
      </c>
      <c r="M3593" s="4">
        <v>1</v>
      </c>
      <c r="N3593" s="4">
        <v>0</v>
      </c>
      <c r="O3593" s="4">
        <v>0</v>
      </c>
      <c r="P3593" s="4">
        <v>77.8</v>
      </c>
      <c r="Q3593" s="15">
        <v>1921.86</v>
      </c>
      <c r="R3593" s="15">
        <v>7838.78</v>
      </c>
      <c r="S3593" s="15">
        <v>3831.39</v>
      </c>
      <c r="T3593" s="15">
        <v>187336.42</v>
      </c>
      <c r="U3593" s="22">
        <f t="shared" si="280"/>
        <v>184417.43999999997</v>
      </c>
      <c r="V3593" s="23">
        <f t="shared" si="281"/>
        <v>1.5581487038131931E-2</v>
      </c>
      <c r="W3593" s="24">
        <f>Parametros!$B$4*H3593+Parametros!$B$5*K3593*100+Parametros!$B$6*P3593+Parametros!$B$7*(1-L3593)*100</f>
        <v>86.082999999999998</v>
      </c>
      <c r="X3593" s="16">
        <f>INDEX('Tasa Referencia'!$B$2:$B$37,MATCH(B3593,'Tasa Referencia'!$A$2:$A$37,0))</f>
        <v>8.4000000000000005E-2</v>
      </c>
      <c r="Y3593" s="16">
        <f>INDEX('Catalogo Proveedores'!$N$2:$N$101,MATCH(A3593,'Catalogo Proveedores'!$A$2:$A$101,0))</f>
        <v>2.1099999999999997E-2</v>
      </c>
      <c r="Z3593" s="14">
        <v>3.8999999999999998E-3</v>
      </c>
      <c r="AA3593" s="16">
        <f t="shared" si="282"/>
        <v>0.109</v>
      </c>
      <c r="AB3593" s="25">
        <f t="shared" si="283"/>
        <v>8.6588317099438594E-3</v>
      </c>
      <c r="AC3593" s="23">
        <f t="shared" si="284"/>
        <v>6.922655328188072E-3</v>
      </c>
    </row>
    <row r="3594" spans="1:29" x14ac:dyDescent="0.3">
      <c r="A3594" s="4" t="s">
        <v>275</v>
      </c>
      <c r="B3594" s="18">
        <v>45778</v>
      </c>
      <c r="C3594" s="4" t="s">
        <v>282</v>
      </c>
      <c r="D3594" s="4">
        <v>5</v>
      </c>
      <c r="E3594" s="15">
        <v>178421.18</v>
      </c>
      <c r="F3594" s="19">
        <v>1.1771</v>
      </c>
      <c r="G3594" s="20">
        <v>0</v>
      </c>
      <c r="H3594" s="4">
        <v>83.6</v>
      </c>
      <c r="I3594" s="4">
        <v>4</v>
      </c>
      <c r="J3594" s="4">
        <v>0</v>
      </c>
      <c r="K3594" s="21">
        <v>0.96430000000000005</v>
      </c>
      <c r="L3594" s="21">
        <v>4.8099999999999997E-2</v>
      </c>
      <c r="M3594" s="4">
        <v>0</v>
      </c>
      <c r="N3594" s="4">
        <v>0</v>
      </c>
      <c r="O3594" s="4">
        <v>0</v>
      </c>
      <c r="P3594" s="4">
        <v>78.8</v>
      </c>
      <c r="Q3594" s="15">
        <v>0</v>
      </c>
      <c r="R3594" s="15">
        <v>4266.6499999999996</v>
      </c>
      <c r="S3594" s="15">
        <v>2575.91</v>
      </c>
      <c r="T3594" s="15">
        <v>189514.06</v>
      </c>
      <c r="U3594" s="22">
        <f t="shared" si="280"/>
        <v>180111.91999999998</v>
      </c>
      <c r="V3594" s="23">
        <f t="shared" si="281"/>
        <v>4.9611833549447537E-2</v>
      </c>
      <c r="W3594" s="24">
        <f>Parametros!$B$4*H3594+Parametros!$B$5*K3594*100+Parametros!$B$6*P3594+Parametros!$B$7*(1-L3594)*100</f>
        <v>88.227499999999992</v>
      </c>
      <c r="X3594" s="16">
        <f>INDEX('Tasa Referencia'!$B$2:$B$37,MATCH(B3594,'Tasa Referencia'!$A$2:$A$37,0))</f>
        <v>8.1699999999999995E-2</v>
      </c>
      <c r="Y3594" s="16">
        <f>INDEX('Catalogo Proveedores'!$N$2:$N$101,MATCH(A3594,'Catalogo Proveedores'!$A$2:$A$101,0))</f>
        <v>2.1099999999999997E-2</v>
      </c>
      <c r="Z3594" s="14">
        <v>-2.1099999999999999E-3</v>
      </c>
      <c r="AA3594" s="16">
        <f t="shared" si="282"/>
        <v>0.10068999999999999</v>
      </c>
      <c r="AB3594" s="25">
        <f t="shared" si="283"/>
        <v>8.0268148440645337E-3</v>
      </c>
      <c r="AC3594" s="23">
        <f t="shared" si="284"/>
        <v>4.1585018705383003E-2</v>
      </c>
    </row>
    <row r="3595" spans="1:29" x14ac:dyDescent="0.3">
      <c r="A3595" s="4" t="s">
        <v>275</v>
      </c>
      <c r="B3595" s="18">
        <v>45809</v>
      </c>
      <c r="C3595" s="4" t="s">
        <v>282</v>
      </c>
      <c r="D3595" s="4">
        <v>6</v>
      </c>
      <c r="E3595" s="15">
        <v>177372.52</v>
      </c>
      <c r="F3595" s="19">
        <v>1.1771</v>
      </c>
      <c r="G3595" s="20">
        <v>0</v>
      </c>
      <c r="H3595" s="4">
        <v>87.3</v>
      </c>
      <c r="I3595" s="4">
        <v>4</v>
      </c>
      <c r="J3595" s="4">
        <v>0</v>
      </c>
      <c r="K3595" s="21">
        <v>0.97250000000000003</v>
      </c>
      <c r="L3595" s="21">
        <v>2.63E-2</v>
      </c>
      <c r="M3595" s="4">
        <v>0</v>
      </c>
      <c r="N3595" s="4">
        <v>0</v>
      </c>
      <c r="O3595" s="4">
        <v>0</v>
      </c>
      <c r="P3595" s="4">
        <v>70.900000000000006</v>
      </c>
      <c r="Q3595" s="15">
        <v>0</v>
      </c>
      <c r="R3595" s="15">
        <v>1833.71</v>
      </c>
      <c r="S3595" s="15">
        <v>1397.46</v>
      </c>
      <c r="T3595" s="15">
        <v>187105.5</v>
      </c>
      <c r="U3595" s="22">
        <f t="shared" si="280"/>
        <v>177808.77</v>
      </c>
      <c r="V3595" s="23">
        <f t="shared" si="281"/>
        <v>4.9687101661896688E-2</v>
      </c>
      <c r="W3595" s="24">
        <f>Parametros!$B$4*H3595+Parametros!$B$5*K3595*100+Parametros!$B$6*P3595+Parametros!$B$7*(1-L3595)*100</f>
        <v>88.515500000000003</v>
      </c>
      <c r="X3595" s="16">
        <f>INDEX('Tasa Referencia'!$B$2:$B$37,MATCH(B3595,'Tasa Referencia'!$A$2:$A$37,0))</f>
        <v>8.1600000000000006E-2</v>
      </c>
      <c r="Y3595" s="16">
        <f>INDEX('Catalogo Proveedores'!$N$2:$N$101,MATCH(A3595,'Catalogo Proveedores'!$A$2:$A$101,0))</f>
        <v>2.1099999999999997E-2</v>
      </c>
      <c r="Z3595" s="14">
        <v>-7.2999999999999996E-4</v>
      </c>
      <c r="AA3595" s="16">
        <f t="shared" si="282"/>
        <v>0.10197000000000001</v>
      </c>
      <c r="AB3595" s="25">
        <f t="shared" si="283"/>
        <v>8.124449594281602E-3</v>
      </c>
      <c r="AC3595" s="23">
        <f t="shared" si="284"/>
        <v>4.1562652067615086E-2</v>
      </c>
    </row>
    <row r="3596" spans="1:29" x14ac:dyDescent="0.3">
      <c r="A3596" s="4" t="s">
        <v>275</v>
      </c>
      <c r="B3596" s="18">
        <v>45839</v>
      </c>
      <c r="C3596" s="4" t="s">
        <v>282</v>
      </c>
      <c r="D3596" s="4">
        <v>7</v>
      </c>
      <c r="E3596" s="15">
        <v>188992.25</v>
      </c>
      <c r="F3596" s="19">
        <v>1.1771</v>
      </c>
      <c r="G3596" s="20">
        <v>0</v>
      </c>
      <c r="H3596" s="4">
        <v>88.8</v>
      </c>
      <c r="I3596" s="4">
        <v>4</v>
      </c>
      <c r="J3596" s="4">
        <v>0</v>
      </c>
      <c r="K3596" s="21">
        <v>1</v>
      </c>
      <c r="L3596" s="21">
        <v>3.73E-2</v>
      </c>
      <c r="M3596" s="4">
        <v>0</v>
      </c>
      <c r="N3596" s="4">
        <v>0</v>
      </c>
      <c r="O3596" s="4">
        <v>0</v>
      </c>
      <c r="P3596" s="4">
        <v>75.2</v>
      </c>
      <c r="Q3596" s="15">
        <v>0</v>
      </c>
      <c r="R3596" s="15">
        <v>3870.63</v>
      </c>
      <c r="S3596" s="15">
        <v>2114.02</v>
      </c>
      <c r="T3596" s="15">
        <v>202917.29</v>
      </c>
      <c r="U3596" s="22">
        <f t="shared" si="280"/>
        <v>190748.86000000002</v>
      </c>
      <c r="V3596" s="23">
        <f t="shared" si="281"/>
        <v>5.9967437964502643E-2</v>
      </c>
      <c r="W3596" s="24">
        <f>Parametros!$B$4*H3596+Parametros!$B$5*K3596*100+Parametros!$B$6*P3596+Parametros!$B$7*(1-L3596)*100</f>
        <v>90.560500000000005</v>
      </c>
      <c r="X3596" s="16">
        <f>INDEX('Tasa Referencia'!$B$2:$B$37,MATCH(B3596,'Tasa Referencia'!$A$2:$A$37,0))</f>
        <v>8.0699999999999994E-2</v>
      </c>
      <c r="Y3596" s="16">
        <f>INDEX('Catalogo Proveedores'!$N$2:$N$101,MATCH(A3596,'Catalogo Proveedores'!$A$2:$A$101,0))</f>
        <v>2.1099999999999997E-2</v>
      </c>
      <c r="Z3596" s="14">
        <v>-1.64E-3</v>
      </c>
      <c r="AA3596" s="16">
        <f t="shared" si="282"/>
        <v>0.10015999999999999</v>
      </c>
      <c r="AB3596" s="25">
        <f t="shared" si="283"/>
        <v>7.9863574828236139E-3</v>
      </c>
      <c r="AC3596" s="23">
        <f t="shared" si="284"/>
        <v>5.1981080481679029E-2</v>
      </c>
    </row>
    <row r="3597" spans="1:29" x14ac:dyDescent="0.3">
      <c r="A3597" s="4" t="s">
        <v>275</v>
      </c>
      <c r="B3597" s="18">
        <v>45870</v>
      </c>
      <c r="C3597" s="4" t="s">
        <v>282</v>
      </c>
      <c r="D3597" s="4">
        <v>8</v>
      </c>
      <c r="E3597" s="15">
        <v>181245.45</v>
      </c>
      <c r="F3597" s="19">
        <v>1.2239</v>
      </c>
      <c r="G3597" s="20">
        <v>3.9800000000000002E-2</v>
      </c>
      <c r="H3597" s="4">
        <v>86.4</v>
      </c>
      <c r="I3597" s="4">
        <v>5</v>
      </c>
      <c r="J3597" s="4">
        <v>1</v>
      </c>
      <c r="K3597" s="21">
        <v>0.83840000000000003</v>
      </c>
      <c r="L3597" s="21">
        <v>3.6999999999999998E-2</v>
      </c>
      <c r="M3597" s="4">
        <v>0</v>
      </c>
      <c r="N3597" s="4">
        <v>0</v>
      </c>
      <c r="O3597" s="4">
        <v>0</v>
      </c>
      <c r="P3597" s="4">
        <v>78.900000000000006</v>
      </c>
      <c r="Q3597" s="15">
        <v>0</v>
      </c>
      <c r="R3597" s="15">
        <v>2747.74</v>
      </c>
      <c r="S3597" s="15">
        <v>2372.7199999999998</v>
      </c>
      <c r="T3597" s="15">
        <v>179148.05</v>
      </c>
      <c r="U3597" s="22">
        <f t="shared" si="280"/>
        <v>181620.47</v>
      </c>
      <c r="V3597" s="23">
        <f t="shared" si="281"/>
        <v>-1.3800987507260129E-2</v>
      </c>
      <c r="W3597" s="24">
        <f>Parametros!$B$4*H3597+Parametros!$B$5*K3597*100+Parametros!$B$6*P3597+Parametros!$B$7*(1-L3597)*100</f>
        <v>85.61699999999999</v>
      </c>
      <c r="X3597" s="16">
        <f>INDEX('Tasa Referencia'!$B$2:$B$37,MATCH(B3597,'Tasa Referencia'!$A$2:$A$37,0))</f>
        <v>7.7399999999999997E-2</v>
      </c>
      <c r="Y3597" s="16">
        <f>INDEX('Catalogo Proveedores'!$N$2:$N$101,MATCH(A3597,'Catalogo Proveedores'!$A$2:$A$101,0))</f>
        <v>2.1099999999999997E-2</v>
      </c>
      <c r="Z3597" s="14">
        <v>3.1199999999999999E-3</v>
      </c>
      <c r="AA3597" s="16">
        <f t="shared" si="282"/>
        <v>0.10161999999999999</v>
      </c>
      <c r="AB3597" s="25">
        <f t="shared" si="283"/>
        <v>8.0977629231271386E-3</v>
      </c>
      <c r="AC3597" s="23">
        <f t="shared" si="284"/>
        <v>-2.1898750430387269E-2</v>
      </c>
    </row>
    <row r="3598" spans="1:29" x14ac:dyDescent="0.3">
      <c r="A3598" s="4" t="s">
        <v>275</v>
      </c>
      <c r="B3598" s="18">
        <v>45901</v>
      </c>
      <c r="C3598" s="4" t="s">
        <v>282</v>
      </c>
      <c r="D3598" s="4">
        <v>9</v>
      </c>
      <c r="E3598" s="15">
        <v>176514.02</v>
      </c>
      <c r="F3598" s="19">
        <v>1.2239</v>
      </c>
      <c r="G3598" s="20">
        <v>0</v>
      </c>
      <c r="H3598" s="4">
        <v>85.7</v>
      </c>
      <c r="I3598" s="4">
        <v>4</v>
      </c>
      <c r="J3598" s="4">
        <v>0</v>
      </c>
      <c r="K3598" s="21">
        <v>0.9204</v>
      </c>
      <c r="L3598" s="21">
        <v>3.0200000000000001E-2</v>
      </c>
      <c r="M3598" s="4">
        <v>5</v>
      </c>
      <c r="N3598" s="4">
        <v>1</v>
      </c>
      <c r="O3598" s="4">
        <v>3.6</v>
      </c>
      <c r="P3598" s="4">
        <v>77.8</v>
      </c>
      <c r="Q3598" s="15">
        <v>5471.11</v>
      </c>
      <c r="R3598" s="15">
        <v>3399.13</v>
      </c>
      <c r="S3598" s="15">
        <v>1596.86</v>
      </c>
      <c r="T3598" s="15">
        <v>179677.68</v>
      </c>
      <c r="U3598" s="22">
        <f t="shared" si="280"/>
        <v>183787.4</v>
      </c>
      <c r="V3598" s="23">
        <f t="shared" si="281"/>
        <v>-2.2872735222315879E-2</v>
      </c>
      <c r="W3598" s="24">
        <f>Parametros!$B$4*H3598+Parametros!$B$5*K3598*100+Parametros!$B$6*P3598+Parametros!$B$7*(1-L3598)*100</f>
        <v>87.713999999999999</v>
      </c>
      <c r="X3598" s="16">
        <f>INDEX('Tasa Referencia'!$B$2:$B$37,MATCH(B3598,'Tasa Referencia'!$A$2:$A$37,0))</f>
        <v>7.4899999999999994E-2</v>
      </c>
      <c r="Y3598" s="16">
        <f>INDEX('Catalogo Proveedores'!$N$2:$N$101,MATCH(A3598,'Catalogo Proveedores'!$A$2:$A$101,0))</f>
        <v>2.1099999999999997E-2</v>
      </c>
      <c r="Z3598" s="14">
        <v>5.4400000000000004E-3</v>
      </c>
      <c r="AA3598" s="16">
        <f t="shared" si="282"/>
        <v>0.10143999999999999</v>
      </c>
      <c r="AB3598" s="25">
        <f t="shared" si="283"/>
        <v>8.0840353228617268E-3</v>
      </c>
      <c r="AC3598" s="23">
        <f t="shared" si="284"/>
        <v>-3.0956770545177606E-2</v>
      </c>
    </row>
    <row r="3599" spans="1:29" x14ac:dyDescent="0.3">
      <c r="A3599" s="4" t="s">
        <v>275</v>
      </c>
      <c r="B3599" s="18">
        <v>45931</v>
      </c>
      <c r="C3599" s="4" t="s">
        <v>282</v>
      </c>
      <c r="D3599" s="4">
        <v>10</v>
      </c>
      <c r="E3599" s="15">
        <v>174092.55</v>
      </c>
      <c r="F3599" s="19">
        <v>1.2239</v>
      </c>
      <c r="G3599" s="20">
        <v>0</v>
      </c>
      <c r="H3599" s="4">
        <v>86.3</v>
      </c>
      <c r="I3599" s="4">
        <v>4</v>
      </c>
      <c r="J3599" s="4">
        <v>0</v>
      </c>
      <c r="K3599" s="21">
        <v>0.98350000000000004</v>
      </c>
      <c r="L3599" s="21">
        <v>4.6100000000000002E-2</v>
      </c>
      <c r="M3599" s="4">
        <v>0</v>
      </c>
      <c r="N3599" s="4">
        <v>0</v>
      </c>
      <c r="O3599" s="4">
        <v>0</v>
      </c>
      <c r="P3599" s="4">
        <v>79.400000000000006</v>
      </c>
      <c r="Q3599" s="15">
        <v>0</v>
      </c>
      <c r="R3599" s="15">
        <v>2916.49</v>
      </c>
      <c r="S3599" s="15">
        <v>2408.42</v>
      </c>
      <c r="T3599" s="15">
        <v>193030.11</v>
      </c>
      <c r="U3599" s="22">
        <f t="shared" si="280"/>
        <v>174600.61999999997</v>
      </c>
      <c r="V3599" s="23">
        <f t="shared" si="281"/>
        <v>9.547469045114268E-2</v>
      </c>
      <c r="W3599" s="24">
        <f>Parametros!$B$4*H3599+Parametros!$B$5*K3599*100+Parametros!$B$6*P3599+Parametros!$B$7*(1-L3599)*100</f>
        <v>89.898499999999999</v>
      </c>
      <c r="X3599" s="16">
        <f>INDEX('Tasa Referencia'!$B$2:$B$37,MATCH(B3599,'Tasa Referencia'!$A$2:$A$37,0))</f>
        <v>7.4300000000000005E-2</v>
      </c>
      <c r="Y3599" s="16">
        <f>INDEX('Catalogo Proveedores'!$N$2:$N$101,MATCH(A3599,'Catalogo Proveedores'!$A$2:$A$101,0))</f>
        <v>2.1099999999999997E-2</v>
      </c>
      <c r="Z3599" s="14">
        <v>1.06E-3</v>
      </c>
      <c r="AA3599" s="16">
        <f t="shared" si="282"/>
        <v>9.6460000000000004E-2</v>
      </c>
      <c r="AB3599" s="25">
        <f t="shared" si="283"/>
        <v>7.703420547019002E-3</v>
      </c>
      <c r="AC3599" s="23">
        <f t="shared" si="284"/>
        <v>8.7771269904123678E-2</v>
      </c>
    </row>
    <row r="3600" spans="1:29" x14ac:dyDescent="0.3">
      <c r="A3600" s="4" t="s">
        <v>275</v>
      </c>
      <c r="B3600" s="18">
        <v>45962</v>
      </c>
      <c r="C3600" s="4" t="s">
        <v>282</v>
      </c>
      <c r="D3600" s="4">
        <v>11</v>
      </c>
      <c r="E3600" s="15">
        <v>152155.32</v>
      </c>
      <c r="F3600" s="19">
        <v>1.2239</v>
      </c>
      <c r="G3600" s="20">
        <v>0</v>
      </c>
      <c r="H3600" s="4">
        <v>88.2</v>
      </c>
      <c r="I3600" s="4">
        <v>4</v>
      </c>
      <c r="J3600" s="4">
        <v>0</v>
      </c>
      <c r="K3600" s="21">
        <v>0.97009999999999996</v>
      </c>
      <c r="L3600" s="21">
        <v>2.5999999999999999E-2</v>
      </c>
      <c r="M3600" s="4">
        <v>0</v>
      </c>
      <c r="N3600" s="4">
        <v>0</v>
      </c>
      <c r="O3600" s="4">
        <v>0</v>
      </c>
      <c r="P3600" s="4">
        <v>77.400000000000006</v>
      </c>
      <c r="Q3600" s="15">
        <v>0</v>
      </c>
      <c r="R3600" s="15">
        <v>2111.9899999999998</v>
      </c>
      <c r="S3600" s="15">
        <v>1186.55</v>
      </c>
      <c r="T3600" s="15">
        <v>158242.46</v>
      </c>
      <c r="U3600" s="22">
        <f t="shared" si="280"/>
        <v>153080.76</v>
      </c>
      <c r="V3600" s="23">
        <f t="shared" si="281"/>
        <v>3.2618931732987362E-2</v>
      </c>
      <c r="W3600" s="24">
        <f>Parametros!$B$4*H3600+Parametros!$B$5*K3600*100+Parametros!$B$6*P3600+Parametros!$B$7*(1-L3600)*100</f>
        <v>90.062999999999988</v>
      </c>
      <c r="X3600" s="16">
        <f>INDEX('Tasa Referencia'!$B$2:$B$37,MATCH(B3600,'Tasa Referencia'!$A$2:$A$37,0))</f>
        <v>7.2800000000000004E-2</v>
      </c>
      <c r="Y3600" s="16">
        <f>INDEX('Catalogo Proveedores'!$N$2:$N$101,MATCH(A3600,'Catalogo Proveedores'!$A$2:$A$101,0))</f>
        <v>2.1099999999999997E-2</v>
      </c>
      <c r="Z3600" s="14">
        <v>-6.6E-4</v>
      </c>
      <c r="AA3600" s="16">
        <f t="shared" si="282"/>
        <v>9.3240000000000003E-2</v>
      </c>
      <c r="AB3600" s="25">
        <f t="shared" si="283"/>
        <v>7.4564757786754754E-3</v>
      </c>
      <c r="AC3600" s="23">
        <f t="shared" si="284"/>
        <v>2.5162455954311887E-2</v>
      </c>
    </row>
    <row r="3601" spans="1:29" x14ac:dyDescent="0.3">
      <c r="A3601" s="4" t="s">
        <v>275</v>
      </c>
      <c r="B3601" s="18">
        <v>45992</v>
      </c>
      <c r="C3601" s="4" t="s">
        <v>282</v>
      </c>
      <c r="D3601" s="4">
        <v>12</v>
      </c>
      <c r="E3601" s="15">
        <v>147539.43</v>
      </c>
      <c r="F3601" s="19">
        <v>1.2239</v>
      </c>
      <c r="G3601" s="20">
        <v>0</v>
      </c>
      <c r="H3601" s="4">
        <v>85.3</v>
      </c>
      <c r="I3601" s="4">
        <v>4</v>
      </c>
      <c r="J3601" s="4">
        <v>0</v>
      </c>
      <c r="K3601" s="21">
        <v>0.91679999999999995</v>
      </c>
      <c r="L3601" s="21">
        <v>7.3200000000000001E-2</v>
      </c>
      <c r="M3601" s="4">
        <v>0</v>
      </c>
      <c r="N3601" s="4">
        <v>0</v>
      </c>
      <c r="O3601" s="4">
        <v>0</v>
      </c>
      <c r="P3601" s="4">
        <v>78</v>
      </c>
      <c r="Q3601" s="15">
        <v>0</v>
      </c>
      <c r="R3601" s="15">
        <v>4731.1400000000003</v>
      </c>
      <c r="S3601" s="15">
        <v>3239.9</v>
      </c>
      <c r="T3601" s="15">
        <v>157183.57</v>
      </c>
      <c r="U3601" s="22">
        <f t="shared" si="280"/>
        <v>149030.67000000001</v>
      </c>
      <c r="V3601" s="23">
        <f t="shared" si="281"/>
        <v>5.1868652684246792E-2</v>
      </c>
      <c r="W3601" s="24">
        <f>Parametros!$B$4*H3601+Parametros!$B$5*K3601*100+Parametros!$B$6*P3601+Parametros!$B$7*(1-L3601)*100</f>
        <v>86.861000000000004</v>
      </c>
      <c r="X3601" s="16">
        <f>INDEX('Tasa Referencia'!$B$2:$B$37,MATCH(B3601,'Tasa Referencia'!$A$2:$A$37,0))</f>
        <v>6.9599999999999995E-2</v>
      </c>
      <c r="Y3601" s="16">
        <f>INDEX('Catalogo Proveedores'!$N$2:$N$101,MATCH(A3601,'Catalogo Proveedores'!$A$2:$A$101,0))</f>
        <v>2.1099999999999997E-2</v>
      </c>
      <c r="Z3601" s="14">
        <v>-9.3999999999999997E-4</v>
      </c>
      <c r="AA3601" s="16">
        <f t="shared" si="282"/>
        <v>8.9759999999999993E-2</v>
      </c>
      <c r="AB3601" s="25">
        <f t="shared" si="283"/>
        <v>7.1888405825148993E-3</v>
      </c>
      <c r="AC3601" s="23">
        <f t="shared" si="284"/>
        <v>4.4679812101731893E-2</v>
      </c>
    </row>
  </sheetData>
  <autoFilter ref="A1:AC3601" xr:uid="{00000000-0009-0000-0000-000004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4297"/>
  <sheetViews>
    <sheetView zoomScaleNormal="100" workbookViewId="0">
      <selection sqref="A1:XFD1"/>
    </sheetView>
  </sheetViews>
  <sheetFormatPr baseColWidth="10" defaultColWidth="8.6640625" defaultRowHeight="14.4" x14ac:dyDescent="0.3"/>
  <cols>
    <col min="1" max="1" width="12" customWidth="1"/>
    <col min="2" max="2" width="14" customWidth="1"/>
    <col min="3" max="6" width="12" customWidth="1"/>
    <col min="7" max="7" width="14" customWidth="1"/>
    <col min="8" max="8" width="20" customWidth="1"/>
    <col min="9" max="9" width="19" customWidth="1"/>
    <col min="10" max="10" width="20" customWidth="1"/>
  </cols>
  <sheetData>
    <row r="1" spans="1:101" s="34" customFormat="1" ht="25.8" customHeight="1" x14ac:dyDescent="0.3">
      <c r="A1" s="32" t="s">
        <v>4635</v>
      </c>
      <c r="B1" s="32" t="s">
        <v>4607</v>
      </c>
      <c r="C1" s="32" t="s">
        <v>287</v>
      </c>
      <c r="D1" s="32" t="s">
        <v>288</v>
      </c>
      <c r="E1" s="32" t="s">
        <v>289</v>
      </c>
      <c r="F1" s="32" t="s">
        <v>290</v>
      </c>
      <c r="G1" s="32" t="s">
        <v>4636</v>
      </c>
      <c r="H1" s="32" t="s">
        <v>4616</v>
      </c>
      <c r="I1" s="32" t="s">
        <v>4637</v>
      </c>
      <c r="J1" s="32" t="s">
        <v>4638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</row>
    <row r="2" spans="1:101" x14ac:dyDescent="0.3">
      <c r="A2" s="4" t="s">
        <v>291</v>
      </c>
      <c r="B2" s="4" t="s">
        <v>61</v>
      </c>
      <c r="C2" s="26">
        <v>44940</v>
      </c>
      <c r="D2" s="4" t="s">
        <v>292</v>
      </c>
      <c r="E2" s="4" t="s">
        <v>293</v>
      </c>
      <c r="F2" s="4" t="s">
        <v>47</v>
      </c>
      <c r="G2" s="4">
        <v>1</v>
      </c>
      <c r="H2" s="27">
        <v>0</v>
      </c>
      <c r="I2" s="15">
        <v>5895.71</v>
      </c>
      <c r="J2" s="4" t="s">
        <v>294</v>
      </c>
    </row>
    <row r="3" spans="1:101" x14ac:dyDescent="0.3">
      <c r="A3" s="4" t="s">
        <v>295</v>
      </c>
      <c r="B3" s="4" t="s">
        <v>61</v>
      </c>
      <c r="C3" s="26">
        <v>44961</v>
      </c>
      <c r="D3" s="4" t="s">
        <v>296</v>
      </c>
      <c r="E3" s="4" t="s">
        <v>297</v>
      </c>
      <c r="F3" s="4" t="s">
        <v>45</v>
      </c>
      <c r="G3" s="4">
        <v>2</v>
      </c>
      <c r="H3" s="27">
        <v>24.5</v>
      </c>
      <c r="I3" s="15">
        <v>148774.03</v>
      </c>
      <c r="J3" s="4" t="s">
        <v>294</v>
      </c>
    </row>
    <row r="4" spans="1:101" x14ac:dyDescent="0.3">
      <c r="A4" s="4" t="s">
        <v>298</v>
      </c>
      <c r="B4" s="4" t="s">
        <v>61</v>
      </c>
      <c r="C4" s="26">
        <v>44988</v>
      </c>
      <c r="D4" s="4" t="s">
        <v>292</v>
      </c>
      <c r="E4" s="4" t="s">
        <v>293</v>
      </c>
      <c r="F4" s="4" t="s">
        <v>46</v>
      </c>
      <c r="G4" s="4">
        <v>1</v>
      </c>
      <c r="H4" s="27">
        <v>0</v>
      </c>
      <c r="I4" s="15">
        <v>18319.72</v>
      </c>
      <c r="J4" s="4" t="s">
        <v>299</v>
      </c>
    </row>
    <row r="5" spans="1:101" x14ac:dyDescent="0.3">
      <c r="A5" s="4" t="s">
        <v>300</v>
      </c>
      <c r="B5" s="4" t="s">
        <v>61</v>
      </c>
      <c r="C5" s="26">
        <v>45011</v>
      </c>
      <c r="D5" s="4" t="s">
        <v>292</v>
      </c>
      <c r="E5" s="4" t="s">
        <v>301</v>
      </c>
      <c r="F5" s="4" t="s">
        <v>47</v>
      </c>
      <c r="G5" s="4">
        <v>1</v>
      </c>
      <c r="H5" s="27">
        <v>0</v>
      </c>
      <c r="I5" s="15">
        <v>5979.78</v>
      </c>
      <c r="J5" s="4" t="s">
        <v>294</v>
      </c>
    </row>
    <row r="6" spans="1:101" x14ac:dyDescent="0.3">
      <c r="A6" s="4" t="s">
        <v>302</v>
      </c>
      <c r="B6" s="4" t="s">
        <v>61</v>
      </c>
      <c r="C6" s="26">
        <v>45004</v>
      </c>
      <c r="D6" s="4" t="s">
        <v>292</v>
      </c>
      <c r="E6" s="4" t="s">
        <v>303</v>
      </c>
      <c r="F6" s="4" t="s">
        <v>46</v>
      </c>
      <c r="G6" s="4">
        <v>2</v>
      </c>
      <c r="H6" s="27">
        <v>0</v>
      </c>
      <c r="I6" s="15">
        <v>15019.47</v>
      </c>
      <c r="J6" s="4" t="s">
        <v>294</v>
      </c>
    </row>
    <row r="7" spans="1:101" x14ac:dyDescent="0.3">
      <c r="A7" s="4" t="s">
        <v>304</v>
      </c>
      <c r="B7" s="4" t="s">
        <v>61</v>
      </c>
      <c r="C7" s="26">
        <v>45003</v>
      </c>
      <c r="D7" s="4" t="s">
        <v>292</v>
      </c>
      <c r="E7" s="4" t="s">
        <v>305</v>
      </c>
      <c r="F7" s="4" t="s">
        <v>47</v>
      </c>
      <c r="G7" s="4">
        <v>1</v>
      </c>
      <c r="H7" s="27">
        <v>0</v>
      </c>
      <c r="I7" s="15">
        <v>2624.87</v>
      </c>
      <c r="J7" s="4" t="s">
        <v>294</v>
      </c>
    </row>
    <row r="8" spans="1:101" x14ac:dyDescent="0.3">
      <c r="A8" s="4" t="s">
        <v>306</v>
      </c>
      <c r="B8" s="4" t="s">
        <v>61</v>
      </c>
      <c r="C8" s="26">
        <v>44998</v>
      </c>
      <c r="D8" s="4" t="s">
        <v>292</v>
      </c>
      <c r="E8" s="4" t="s">
        <v>303</v>
      </c>
      <c r="F8" s="4" t="s">
        <v>47</v>
      </c>
      <c r="G8" s="4">
        <v>1</v>
      </c>
      <c r="H8" s="27">
        <v>0</v>
      </c>
      <c r="I8" s="15">
        <v>6152.25</v>
      </c>
      <c r="J8" s="4" t="s">
        <v>299</v>
      </c>
    </row>
    <row r="9" spans="1:101" x14ac:dyDescent="0.3">
      <c r="A9" s="4" t="s">
        <v>307</v>
      </c>
      <c r="B9" s="4" t="s">
        <v>61</v>
      </c>
      <c r="C9" s="26">
        <v>45041</v>
      </c>
      <c r="D9" s="4" t="s">
        <v>292</v>
      </c>
      <c r="E9" s="4" t="s">
        <v>308</v>
      </c>
      <c r="F9" s="4" t="s">
        <v>47</v>
      </c>
      <c r="G9" s="4">
        <v>0</v>
      </c>
      <c r="H9" s="27">
        <v>0</v>
      </c>
      <c r="I9" s="15">
        <v>2898.12</v>
      </c>
      <c r="J9" s="4" t="s">
        <v>294</v>
      </c>
    </row>
    <row r="10" spans="1:101" x14ac:dyDescent="0.3">
      <c r="A10" s="4" t="s">
        <v>309</v>
      </c>
      <c r="B10" s="4" t="s">
        <v>61</v>
      </c>
      <c r="C10" s="26">
        <v>45036</v>
      </c>
      <c r="D10" s="4" t="s">
        <v>292</v>
      </c>
      <c r="E10" s="4" t="s">
        <v>293</v>
      </c>
      <c r="F10" s="4" t="s">
        <v>46</v>
      </c>
      <c r="G10" s="4">
        <v>1</v>
      </c>
      <c r="H10" s="27">
        <v>0</v>
      </c>
      <c r="I10" s="15">
        <v>23695.15</v>
      </c>
      <c r="J10" s="4" t="s">
        <v>294</v>
      </c>
    </row>
    <row r="11" spans="1:101" x14ac:dyDescent="0.3">
      <c r="A11" s="4" t="s">
        <v>310</v>
      </c>
      <c r="B11" s="4" t="s">
        <v>61</v>
      </c>
      <c r="C11" s="26">
        <v>45098</v>
      </c>
      <c r="D11" s="4" t="s">
        <v>292</v>
      </c>
      <c r="E11" s="4" t="s">
        <v>305</v>
      </c>
      <c r="F11" s="4" t="s">
        <v>47</v>
      </c>
      <c r="G11" s="4">
        <v>0</v>
      </c>
      <c r="H11" s="27">
        <v>0</v>
      </c>
      <c r="I11" s="15">
        <v>6029.9</v>
      </c>
      <c r="J11" s="4" t="s">
        <v>294</v>
      </c>
    </row>
    <row r="12" spans="1:101" x14ac:dyDescent="0.3">
      <c r="A12" s="4" t="s">
        <v>311</v>
      </c>
      <c r="B12" s="4" t="s">
        <v>61</v>
      </c>
      <c r="C12" s="26">
        <v>45099</v>
      </c>
      <c r="D12" s="4" t="s">
        <v>292</v>
      </c>
      <c r="E12" s="4" t="s">
        <v>312</v>
      </c>
      <c r="F12" s="4" t="s">
        <v>47</v>
      </c>
      <c r="G12" s="4">
        <v>1</v>
      </c>
      <c r="H12" s="27">
        <v>0</v>
      </c>
      <c r="I12" s="15">
        <v>6329.89</v>
      </c>
      <c r="J12" s="4" t="s">
        <v>294</v>
      </c>
    </row>
    <row r="13" spans="1:101" x14ac:dyDescent="0.3">
      <c r="A13" s="4" t="s">
        <v>313</v>
      </c>
      <c r="B13" s="4" t="s">
        <v>61</v>
      </c>
      <c r="C13" s="26">
        <v>45080</v>
      </c>
      <c r="D13" s="4" t="s">
        <v>292</v>
      </c>
      <c r="E13" s="4" t="s">
        <v>301</v>
      </c>
      <c r="F13" s="4" t="s">
        <v>46</v>
      </c>
      <c r="G13" s="4">
        <v>5</v>
      </c>
      <c r="H13" s="27">
        <v>0</v>
      </c>
      <c r="I13" s="15">
        <v>31719.37</v>
      </c>
      <c r="J13" s="4" t="s">
        <v>299</v>
      </c>
    </row>
    <row r="14" spans="1:101" x14ac:dyDescent="0.3">
      <c r="A14" s="4" t="s">
        <v>314</v>
      </c>
      <c r="B14" s="4" t="s">
        <v>61</v>
      </c>
      <c r="C14" s="26">
        <v>45125</v>
      </c>
      <c r="D14" s="4" t="s">
        <v>292</v>
      </c>
      <c r="E14" s="4" t="s">
        <v>293</v>
      </c>
      <c r="F14" s="4" t="s">
        <v>46</v>
      </c>
      <c r="G14" s="4">
        <v>3</v>
      </c>
      <c r="H14" s="27">
        <v>0</v>
      </c>
      <c r="I14" s="15">
        <v>22830.65</v>
      </c>
      <c r="J14" s="4" t="s">
        <v>294</v>
      </c>
    </row>
    <row r="15" spans="1:101" x14ac:dyDescent="0.3">
      <c r="A15" s="4" t="s">
        <v>315</v>
      </c>
      <c r="B15" s="4" t="s">
        <v>61</v>
      </c>
      <c r="C15" s="26">
        <v>45223</v>
      </c>
      <c r="D15" s="4" t="s">
        <v>292</v>
      </c>
      <c r="E15" s="4" t="s">
        <v>308</v>
      </c>
      <c r="F15" s="4" t="s">
        <v>46</v>
      </c>
      <c r="G15" s="4">
        <v>4</v>
      </c>
      <c r="H15" s="27">
        <v>0</v>
      </c>
      <c r="I15" s="15">
        <v>12274.66</v>
      </c>
      <c r="J15" s="4" t="s">
        <v>294</v>
      </c>
    </row>
    <row r="16" spans="1:101" x14ac:dyDescent="0.3">
      <c r="A16" s="4" t="s">
        <v>316</v>
      </c>
      <c r="B16" s="4" t="s">
        <v>61</v>
      </c>
      <c r="C16" s="26">
        <v>45266</v>
      </c>
      <c r="D16" s="4" t="s">
        <v>292</v>
      </c>
      <c r="E16" s="4" t="s">
        <v>312</v>
      </c>
      <c r="F16" s="4" t="s">
        <v>47</v>
      </c>
      <c r="G16" s="4">
        <v>1</v>
      </c>
      <c r="H16" s="27">
        <v>0</v>
      </c>
      <c r="I16" s="15">
        <v>4794.9799999999996</v>
      </c>
      <c r="J16" s="4" t="s">
        <v>294</v>
      </c>
    </row>
    <row r="17" spans="1:10" x14ac:dyDescent="0.3">
      <c r="A17" s="4" t="s">
        <v>317</v>
      </c>
      <c r="B17" s="4" t="s">
        <v>61</v>
      </c>
      <c r="C17" s="26">
        <v>45344</v>
      </c>
      <c r="D17" s="4" t="s">
        <v>292</v>
      </c>
      <c r="E17" s="4" t="s">
        <v>303</v>
      </c>
      <c r="F17" s="4" t="s">
        <v>46</v>
      </c>
      <c r="G17" s="4">
        <v>3</v>
      </c>
      <c r="H17" s="27">
        <v>0</v>
      </c>
      <c r="I17" s="15">
        <v>23192.86</v>
      </c>
      <c r="J17" s="4" t="s">
        <v>299</v>
      </c>
    </row>
    <row r="18" spans="1:10" x14ac:dyDescent="0.3">
      <c r="A18" s="4" t="s">
        <v>318</v>
      </c>
      <c r="B18" s="4" t="s">
        <v>61</v>
      </c>
      <c r="C18" s="26">
        <v>45392</v>
      </c>
      <c r="D18" s="4" t="s">
        <v>296</v>
      </c>
      <c r="E18" s="4" t="s">
        <v>319</v>
      </c>
      <c r="F18" s="4" t="s">
        <v>46</v>
      </c>
      <c r="G18" s="4">
        <v>1</v>
      </c>
      <c r="H18" s="27">
        <v>18.8</v>
      </c>
      <c r="I18" s="15">
        <v>123767.42</v>
      </c>
      <c r="J18" s="4" t="s">
        <v>294</v>
      </c>
    </row>
    <row r="19" spans="1:10" x14ac:dyDescent="0.3">
      <c r="A19" s="4" t="s">
        <v>320</v>
      </c>
      <c r="B19" s="4" t="s">
        <v>61</v>
      </c>
      <c r="C19" s="26">
        <v>45428</v>
      </c>
      <c r="D19" s="4" t="s">
        <v>292</v>
      </c>
      <c r="E19" s="4" t="s">
        <v>305</v>
      </c>
      <c r="F19" s="4" t="s">
        <v>46</v>
      </c>
      <c r="G19" s="4">
        <v>2</v>
      </c>
      <c r="H19" s="27">
        <v>0</v>
      </c>
      <c r="I19" s="15">
        <v>14510.72</v>
      </c>
      <c r="J19" s="4" t="s">
        <v>294</v>
      </c>
    </row>
    <row r="20" spans="1:10" x14ac:dyDescent="0.3">
      <c r="A20" s="4" t="s">
        <v>321</v>
      </c>
      <c r="B20" s="4" t="s">
        <v>61</v>
      </c>
      <c r="C20" s="26">
        <v>45462</v>
      </c>
      <c r="D20" s="4" t="s">
        <v>292</v>
      </c>
      <c r="E20" s="4" t="s">
        <v>301</v>
      </c>
      <c r="F20" s="4" t="s">
        <v>47</v>
      </c>
      <c r="G20" s="4">
        <v>1</v>
      </c>
      <c r="H20" s="27">
        <v>0</v>
      </c>
      <c r="I20" s="15">
        <v>2778.51</v>
      </c>
      <c r="J20" s="4" t="s">
        <v>294</v>
      </c>
    </row>
    <row r="21" spans="1:10" x14ac:dyDescent="0.3">
      <c r="A21" s="4" t="s">
        <v>322</v>
      </c>
      <c r="B21" s="4" t="s">
        <v>61</v>
      </c>
      <c r="C21" s="26">
        <v>45490</v>
      </c>
      <c r="D21" s="4" t="s">
        <v>292</v>
      </c>
      <c r="E21" s="4" t="s">
        <v>312</v>
      </c>
      <c r="F21" s="4" t="s">
        <v>45</v>
      </c>
      <c r="G21" s="4">
        <v>8</v>
      </c>
      <c r="H21" s="27">
        <v>0</v>
      </c>
      <c r="I21" s="15">
        <v>95754.6</v>
      </c>
      <c r="J21" s="4" t="s">
        <v>294</v>
      </c>
    </row>
    <row r="22" spans="1:10" x14ac:dyDescent="0.3">
      <c r="A22" s="4" t="s">
        <v>323</v>
      </c>
      <c r="B22" s="4" t="s">
        <v>61</v>
      </c>
      <c r="C22" s="26">
        <v>45522</v>
      </c>
      <c r="D22" s="4" t="s">
        <v>292</v>
      </c>
      <c r="E22" s="4" t="s">
        <v>312</v>
      </c>
      <c r="F22" s="4" t="s">
        <v>46</v>
      </c>
      <c r="G22" s="4">
        <v>4</v>
      </c>
      <c r="H22" s="27">
        <v>0</v>
      </c>
      <c r="I22" s="15">
        <v>11689.14</v>
      </c>
      <c r="J22" s="4" t="s">
        <v>294</v>
      </c>
    </row>
    <row r="23" spans="1:10" x14ac:dyDescent="0.3">
      <c r="A23" s="4" t="s">
        <v>324</v>
      </c>
      <c r="B23" s="4" t="s">
        <v>61</v>
      </c>
      <c r="C23" s="26">
        <v>45513</v>
      </c>
      <c r="D23" s="4" t="s">
        <v>292</v>
      </c>
      <c r="E23" s="4" t="s">
        <v>293</v>
      </c>
      <c r="F23" s="4" t="s">
        <v>46</v>
      </c>
      <c r="G23" s="4">
        <v>2</v>
      </c>
      <c r="H23" s="27">
        <v>0</v>
      </c>
      <c r="I23" s="15">
        <v>16450.48</v>
      </c>
      <c r="J23" s="4" t="s">
        <v>294</v>
      </c>
    </row>
    <row r="24" spans="1:10" x14ac:dyDescent="0.3">
      <c r="A24" s="4" t="s">
        <v>325</v>
      </c>
      <c r="B24" s="4" t="s">
        <v>61</v>
      </c>
      <c r="C24" s="26">
        <v>45518</v>
      </c>
      <c r="D24" s="4" t="s">
        <v>292</v>
      </c>
      <c r="E24" s="4" t="s">
        <v>308</v>
      </c>
      <c r="F24" s="4" t="s">
        <v>47</v>
      </c>
      <c r="G24" s="4">
        <v>0</v>
      </c>
      <c r="H24" s="27">
        <v>0</v>
      </c>
      <c r="I24" s="15">
        <v>3929.63</v>
      </c>
      <c r="J24" s="4" t="s">
        <v>294</v>
      </c>
    </row>
    <row r="25" spans="1:10" x14ac:dyDescent="0.3">
      <c r="A25" s="4" t="s">
        <v>326</v>
      </c>
      <c r="B25" s="4" t="s">
        <v>61</v>
      </c>
      <c r="C25" s="26">
        <v>45509</v>
      </c>
      <c r="D25" s="4" t="s">
        <v>292</v>
      </c>
      <c r="E25" s="4" t="s">
        <v>293</v>
      </c>
      <c r="F25" s="4" t="s">
        <v>47</v>
      </c>
      <c r="G25" s="4">
        <v>1</v>
      </c>
      <c r="H25" s="27">
        <v>0</v>
      </c>
      <c r="I25" s="15">
        <v>5382.37</v>
      </c>
      <c r="J25" s="4" t="s">
        <v>294</v>
      </c>
    </row>
    <row r="26" spans="1:10" x14ac:dyDescent="0.3">
      <c r="A26" s="4" t="s">
        <v>327</v>
      </c>
      <c r="B26" s="4" t="s">
        <v>61</v>
      </c>
      <c r="C26" s="26">
        <v>45532</v>
      </c>
      <c r="D26" s="4" t="s">
        <v>292</v>
      </c>
      <c r="E26" s="4" t="s">
        <v>312</v>
      </c>
      <c r="F26" s="4" t="s">
        <v>47</v>
      </c>
      <c r="G26" s="4">
        <v>1</v>
      </c>
      <c r="H26" s="27">
        <v>0</v>
      </c>
      <c r="I26" s="15">
        <v>6045.64</v>
      </c>
      <c r="J26" s="4" t="s">
        <v>299</v>
      </c>
    </row>
    <row r="27" spans="1:10" x14ac:dyDescent="0.3">
      <c r="A27" s="4" t="s">
        <v>328</v>
      </c>
      <c r="B27" s="4" t="s">
        <v>61</v>
      </c>
      <c r="C27" s="26">
        <v>45556</v>
      </c>
      <c r="D27" s="4" t="s">
        <v>292</v>
      </c>
      <c r="E27" s="4" t="s">
        <v>293</v>
      </c>
      <c r="F27" s="4" t="s">
        <v>46</v>
      </c>
      <c r="G27" s="4">
        <v>3</v>
      </c>
      <c r="H27" s="27">
        <v>0</v>
      </c>
      <c r="I27" s="15">
        <v>29785.65</v>
      </c>
      <c r="J27" s="4" t="s">
        <v>294</v>
      </c>
    </row>
    <row r="28" spans="1:10" x14ac:dyDescent="0.3">
      <c r="A28" s="4" t="s">
        <v>329</v>
      </c>
      <c r="B28" s="4" t="s">
        <v>61</v>
      </c>
      <c r="C28" s="26">
        <v>45571</v>
      </c>
      <c r="D28" s="4" t="s">
        <v>296</v>
      </c>
      <c r="E28" s="4" t="s">
        <v>319</v>
      </c>
      <c r="F28" s="4" t="s">
        <v>47</v>
      </c>
      <c r="G28" s="4">
        <v>1</v>
      </c>
      <c r="H28" s="27">
        <v>5.4</v>
      </c>
      <c r="I28" s="15">
        <v>23859.16</v>
      </c>
      <c r="J28" s="4" t="s">
        <v>294</v>
      </c>
    </row>
    <row r="29" spans="1:10" x14ac:dyDescent="0.3">
      <c r="A29" s="4" t="s">
        <v>330</v>
      </c>
      <c r="B29" s="4" t="s">
        <v>61</v>
      </c>
      <c r="C29" s="26">
        <v>45669</v>
      </c>
      <c r="D29" s="4" t="s">
        <v>292</v>
      </c>
      <c r="E29" s="4" t="s">
        <v>305</v>
      </c>
      <c r="F29" s="4" t="s">
        <v>46</v>
      </c>
      <c r="G29" s="4">
        <v>4</v>
      </c>
      <c r="H29" s="27">
        <v>0</v>
      </c>
      <c r="I29" s="15">
        <v>9429.7900000000009</v>
      </c>
      <c r="J29" s="4" t="s">
        <v>294</v>
      </c>
    </row>
    <row r="30" spans="1:10" x14ac:dyDescent="0.3">
      <c r="A30" s="4" t="s">
        <v>331</v>
      </c>
      <c r="B30" s="4" t="s">
        <v>61</v>
      </c>
      <c r="C30" s="26">
        <v>45664</v>
      </c>
      <c r="D30" s="4" t="s">
        <v>292</v>
      </c>
      <c r="E30" s="4" t="s">
        <v>308</v>
      </c>
      <c r="F30" s="4" t="s">
        <v>45</v>
      </c>
      <c r="G30" s="4">
        <v>13</v>
      </c>
      <c r="H30" s="27">
        <v>0</v>
      </c>
      <c r="I30" s="15">
        <v>41670.129999999997</v>
      </c>
      <c r="J30" s="4" t="s">
        <v>294</v>
      </c>
    </row>
    <row r="31" spans="1:10" x14ac:dyDescent="0.3">
      <c r="A31" s="4" t="s">
        <v>332</v>
      </c>
      <c r="B31" s="4" t="s">
        <v>61</v>
      </c>
      <c r="C31" s="26">
        <v>45659</v>
      </c>
      <c r="D31" s="4" t="s">
        <v>292</v>
      </c>
      <c r="E31" s="4" t="s">
        <v>308</v>
      </c>
      <c r="F31" s="4" t="s">
        <v>46</v>
      </c>
      <c r="G31" s="4">
        <v>3</v>
      </c>
      <c r="H31" s="27">
        <v>0</v>
      </c>
      <c r="I31" s="15">
        <v>15010.8</v>
      </c>
      <c r="J31" s="4" t="s">
        <v>294</v>
      </c>
    </row>
    <row r="32" spans="1:10" x14ac:dyDescent="0.3">
      <c r="A32" s="4" t="s">
        <v>333</v>
      </c>
      <c r="B32" s="4" t="s">
        <v>61</v>
      </c>
      <c r="C32" s="26">
        <v>45690</v>
      </c>
      <c r="D32" s="4" t="s">
        <v>292</v>
      </c>
      <c r="E32" s="4" t="s">
        <v>312</v>
      </c>
      <c r="F32" s="4" t="s">
        <v>46</v>
      </c>
      <c r="G32" s="4">
        <v>2</v>
      </c>
      <c r="H32" s="27">
        <v>0</v>
      </c>
      <c r="I32" s="15">
        <v>11962.47</v>
      </c>
      <c r="J32" s="4" t="s">
        <v>294</v>
      </c>
    </row>
    <row r="33" spans="1:10" x14ac:dyDescent="0.3">
      <c r="A33" s="4" t="s">
        <v>334</v>
      </c>
      <c r="B33" s="4" t="s">
        <v>61</v>
      </c>
      <c r="C33" s="26">
        <v>45714</v>
      </c>
      <c r="D33" s="4" t="s">
        <v>292</v>
      </c>
      <c r="E33" s="4" t="s">
        <v>303</v>
      </c>
      <c r="F33" s="4" t="s">
        <v>47</v>
      </c>
      <c r="G33" s="4">
        <v>1</v>
      </c>
      <c r="H33" s="27">
        <v>0</v>
      </c>
      <c r="I33" s="15">
        <v>4837.38</v>
      </c>
      <c r="J33" s="4" t="s">
        <v>294</v>
      </c>
    </row>
    <row r="34" spans="1:10" x14ac:dyDescent="0.3">
      <c r="A34" s="4" t="s">
        <v>335</v>
      </c>
      <c r="B34" s="4" t="s">
        <v>61</v>
      </c>
      <c r="C34" s="26">
        <v>45704</v>
      </c>
      <c r="D34" s="4" t="s">
        <v>296</v>
      </c>
      <c r="E34" s="4" t="s">
        <v>336</v>
      </c>
      <c r="F34" s="4" t="s">
        <v>45</v>
      </c>
      <c r="G34" s="4">
        <v>3</v>
      </c>
      <c r="H34" s="27">
        <v>53.8</v>
      </c>
      <c r="I34" s="15">
        <v>360635.28</v>
      </c>
      <c r="J34" s="4" t="s">
        <v>294</v>
      </c>
    </row>
    <row r="35" spans="1:10" x14ac:dyDescent="0.3">
      <c r="A35" s="4" t="s">
        <v>337</v>
      </c>
      <c r="B35" s="4" t="s">
        <v>61</v>
      </c>
      <c r="C35" s="26">
        <v>45772</v>
      </c>
      <c r="D35" s="4" t="s">
        <v>292</v>
      </c>
      <c r="E35" s="4" t="s">
        <v>312</v>
      </c>
      <c r="F35" s="4" t="s">
        <v>46</v>
      </c>
      <c r="G35" s="4">
        <v>3</v>
      </c>
      <c r="H35" s="27">
        <v>0</v>
      </c>
      <c r="I35" s="15">
        <v>13836.74</v>
      </c>
      <c r="J35" s="4" t="s">
        <v>294</v>
      </c>
    </row>
    <row r="36" spans="1:10" x14ac:dyDescent="0.3">
      <c r="A36" s="4" t="s">
        <v>338</v>
      </c>
      <c r="B36" s="4" t="s">
        <v>61</v>
      </c>
      <c r="C36" s="26">
        <v>45752</v>
      </c>
      <c r="D36" s="4" t="s">
        <v>292</v>
      </c>
      <c r="E36" s="4" t="s">
        <v>312</v>
      </c>
      <c r="F36" s="4" t="s">
        <v>46</v>
      </c>
      <c r="G36" s="4">
        <v>3</v>
      </c>
      <c r="H36" s="27">
        <v>0</v>
      </c>
      <c r="I36" s="15">
        <v>21184.45</v>
      </c>
      <c r="J36" s="4" t="s">
        <v>294</v>
      </c>
    </row>
    <row r="37" spans="1:10" x14ac:dyDescent="0.3">
      <c r="A37" s="4" t="s">
        <v>339</v>
      </c>
      <c r="B37" s="4" t="s">
        <v>61</v>
      </c>
      <c r="C37" s="26">
        <v>45787</v>
      </c>
      <c r="D37" s="4" t="s">
        <v>292</v>
      </c>
      <c r="E37" s="4" t="s">
        <v>308</v>
      </c>
      <c r="F37" s="4" t="s">
        <v>46</v>
      </c>
      <c r="G37" s="4">
        <v>5</v>
      </c>
      <c r="H37" s="27">
        <v>0</v>
      </c>
      <c r="I37" s="15">
        <v>17442.39</v>
      </c>
      <c r="J37" s="4" t="s">
        <v>299</v>
      </c>
    </row>
    <row r="38" spans="1:10" x14ac:dyDescent="0.3">
      <c r="A38" s="4" t="s">
        <v>340</v>
      </c>
      <c r="B38" s="4" t="s">
        <v>61</v>
      </c>
      <c r="C38" s="26">
        <v>45784</v>
      </c>
      <c r="D38" s="4" t="s">
        <v>296</v>
      </c>
      <c r="E38" s="4" t="s">
        <v>297</v>
      </c>
      <c r="F38" s="4" t="s">
        <v>45</v>
      </c>
      <c r="G38" s="4">
        <v>2</v>
      </c>
      <c r="H38" s="27">
        <v>34.4</v>
      </c>
      <c r="I38" s="15">
        <v>240450.09</v>
      </c>
      <c r="J38" s="4" t="s">
        <v>299</v>
      </c>
    </row>
    <row r="39" spans="1:10" x14ac:dyDescent="0.3">
      <c r="A39" s="4" t="s">
        <v>341</v>
      </c>
      <c r="B39" s="4" t="s">
        <v>61</v>
      </c>
      <c r="C39" s="26">
        <v>45819</v>
      </c>
      <c r="D39" s="4" t="s">
        <v>292</v>
      </c>
      <c r="E39" s="4" t="s">
        <v>301</v>
      </c>
      <c r="F39" s="4" t="s">
        <v>46</v>
      </c>
      <c r="G39" s="4">
        <v>2</v>
      </c>
      <c r="H39" s="27">
        <v>0</v>
      </c>
      <c r="I39" s="15">
        <v>17880.43</v>
      </c>
      <c r="J39" s="4" t="s">
        <v>294</v>
      </c>
    </row>
    <row r="40" spans="1:10" x14ac:dyDescent="0.3">
      <c r="A40" s="4" t="s">
        <v>342</v>
      </c>
      <c r="B40" s="4" t="s">
        <v>61</v>
      </c>
      <c r="C40" s="26">
        <v>45818</v>
      </c>
      <c r="D40" s="4" t="s">
        <v>292</v>
      </c>
      <c r="E40" s="4" t="s">
        <v>303</v>
      </c>
      <c r="F40" s="4" t="s">
        <v>47</v>
      </c>
      <c r="G40" s="4">
        <v>1</v>
      </c>
      <c r="H40" s="27">
        <v>0</v>
      </c>
      <c r="I40" s="15">
        <v>5712.71</v>
      </c>
      <c r="J40" s="4" t="s">
        <v>299</v>
      </c>
    </row>
    <row r="41" spans="1:10" x14ac:dyDescent="0.3">
      <c r="A41" s="4" t="s">
        <v>343</v>
      </c>
      <c r="B41" s="4" t="s">
        <v>61</v>
      </c>
      <c r="C41" s="26">
        <v>45820</v>
      </c>
      <c r="D41" s="4" t="s">
        <v>296</v>
      </c>
      <c r="E41" s="4" t="s">
        <v>319</v>
      </c>
      <c r="F41" s="4" t="s">
        <v>47</v>
      </c>
      <c r="G41" s="4">
        <v>1</v>
      </c>
      <c r="H41" s="27">
        <v>5.2</v>
      </c>
      <c r="I41" s="15">
        <v>23314.3</v>
      </c>
      <c r="J41" s="4" t="s">
        <v>299</v>
      </c>
    </row>
    <row r="42" spans="1:10" x14ac:dyDescent="0.3">
      <c r="A42" s="4" t="s">
        <v>344</v>
      </c>
      <c r="B42" s="4" t="s">
        <v>61</v>
      </c>
      <c r="C42" s="26">
        <v>45859</v>
      </c>
      <c r="D42" s="4" t="s">
        <v>292</v>
      </c>
      <c r="E42" s="4" t="s">
        <v>312</v>
      </c>
      <c r="F42" s="4" t="s">
        <v>47</v>
      </c>
      <c r="G42" s="4">
        <v>1</v>
      </c>
      <c r="H42" s="27">
        <v>0</v>
      </c>
      <c r="I42" s="15">
        <v>6176.44</v>
      </c>
      <c r="J42" s="4" t="s">
        <v>299</v>
      </c>
    </row>
    <row r="43" spans="1:10" x14ac:dyDescent="0.3">
      <c r="A43" s="4" t="s">
        <v>345</v>
      </c>
      <c r="B43" s="4" t="s">
        <v>61</v>
      </c>
      <c r="C43" s="26">
        <v>45918</v>
      </c>
      <c r="D43" s="4" t="s">
        <v>292</v>
      </c>
      <c r="E43" s="4" t="s">
        <v>308</v>
      </c>
      <c r="F43" s="4" t="s">
        <v>47</v>
      </c>
      <c r="G43" s="4">
        <v>0</v>
      </c>
      <c r="H43" s="27">
        <v>0</v>
      </c>
      <c r="I43" s="15">
        <v>4888.18</v>
      </c>
      <c r="J43" s="4" t="s">
        <v>294</v>
      </c>
    </row>
    <row r="44" spans="1:10" x14ac:dyDescent="0.3">
      <c r="A44" s="4" t="s">
        <v>346</v>
      </c>
      <c r="B44" s="4" t="s">
        <v>61</v>
      </c>
      <c r="C44" s="26">
        <v>45924</v>
      </c>
      <c r="D44" s="4" t="s">
        <v>292</v>
      </c>
      <c r="E44" s="4" t="s">
        <v>303</v>
      </c>
      <c r="F44" s="4" t="s">
        <v>46</v>
      </c>
      <c r="G44" s="4">
        <v>4</v>
      </c>
      <c r="H44" s="27">
        <v>0</v>
      </c>
      <c r="I44" s="15">
        <v>11665.92</v>
      </c>
      <c r="J44" s="4" t="s">
        <v>299</v>
      </c>
    </row>
    <row r="45" spans="1:10" x14ac:dyDescent="0.3">
      <c r="A45" s="4" t="s">
        <v>347</v>
      </c>
      <c r="B45" s="4" t="s">
        <v>61</v>
      </c>
      <c r="C45" s="26">
        <v>45931</v>
      </c>
      <c r="D45" s="4" t="s">
        <v>292</v>
      </c>
      <c r="E45" s="4" t="s">
        <v>312</v>
      </c>
      <c r="F45" s="4" t="s">
        <v>47</v>
      </c>
      <c r="G45" s="4">
        <v>1</v>
      </c>
      <c r="H45" s="27">
        <v>0</v>
      </c>
      <c r="I45" s="15">
        <v>3627.11</v>
      </c>
      <c r="J45" s="4" t="s">
        <v>294</v>
      </c>
    </row>
    <row r="46" spans="1:10" x14ac:dyDescent="0.3">
      <c r="A46" s="4" t="s">
        <v>348</v>
      </c>
      <c r="B46" s="4" t="s">
        <v>61</v>
      </c>
      <c r="C46" s="26">
        <v>45955</v>
      </c>
      <c r="D46" s="4" t="s">
        <v>292</v>
      </c>
      <c r="E46" s="4" t="s">
        <v>312</v>
      </c>
      <c r="F46" s="4" t="s">
        <v>47</v>
      </c>
      <c r="G46" s="4">
        <v>1</v>
      </c>
      <c r="H46" s="27">
        <v>0</v>
      </c>
      <c r="I46" s="15">
        <v>6721.78</v>
      </c>
      <c r="J46" s="4" t="s">
        <v>294</v>
      </c>
    </row>
    <row r="47" spans="1:10" x14ac:dyDescent="0.3">
      <c r="A47" s="4" t="s">
        <v>349</v>
      </c>
      <c r="B47" s="4" t="s">
        <v>61</v>
      </c>
      <c r="C47" s="26">
        <v>45974</v>
      </c>
      <c r="D47" s="4" t="s">
        <v>292</v>
      </c>
      <c r="E47" s="4" t="s">
        <v>293</v>
      </c>
      <c r="F47" s="4" t="s">
        <v>47</v>
      </c>
      <c r="G47" s="4">
        <v>1</v>
      </c>
      <c r="H47" s="27">
        <v>0</v>
      </c>
      <c r="I47" s="15">
        <v>4082.74</v>
      </c>
      <c r="J47" s="4" t="s">
        <v>294</v>
      </c>
    </row>
    <row r="48" spans="1:10" x14ac:dyDescent="0.3">
      <c r="A48" s="4" t="s">
        <v>350</v>
      </c>
      <c r="B48" s="4" t="s">
        <v>61</v>
      </c>
      <c r="C48" s="26">
        <v>45985</v>
      </c>
      <c r="D48" s="4" t="s">
        <v>292</v>
      </c>
      <c r="E48" s="4" t="s">
        <v>301</v>
      </c>
      <c r="F48" s="4" t="s">
        <v>47</v>
      </c>
      <c r="G48" s="4">
        <v>0</v>
      </c>
      <c r="H48" s="27">
        <v>0</v>
      </c>
      <c r="I48" s="15">
        <v>3664.9</v>
      </c>
      <c r="J48" s="4" t="s">
        <v>294</v>
      </c>
    </row>
    <row r="49" spans="1:10" x14ac:dyDescent="0.3">
      <c r="A49" s="4" t="s">
        <v>351</v>
      </c>
      <c r="B49" s="4" t="s">
        <v>61</v>
      </c>
      <c r="C49" s="26">
        <v>45980</v>
      </c>
      <c r="D49" s="4" t="s">
        <v>292</v>
      </c>
      <c r="E49" s="4" t="s">
        <v>301</v>
      </c>
      <c r="F49" s="4" t="s">
        <v>45</v>
      </c>
      <c r="G49" s="4">
        <v>8</v>
      </c>
      <c r="H49" s="27">
        <v>0</v>
      </c>
      <c r="I49" s="15">
        <v>57215.5</v>
      </c>
      <c r="J49" s="4" t="s">
        <v>294</v>
      </c>
    </row>
    <row r="50" spans="1:10" x14ac:dyDescent="0.3">
      <c r="A50" s="4" t="s">
        <v>352</v>
      </c>
      <c r="B50" s="4" t="s">
        <v>65</v>
      </c>
      <c r="C50" s="26">
        <v>44953</v>
      </c>
      <c r="D50" s="4" t="s">
        <v>292</v>
      </c>
      <c r="E50" s="4" t="s">
        <v>303</v>
      </c>
      <c r="F50" s="4" t="s">
        <v>47</v>
      </c>
      <c r="G50" s="4">
        <v>1</v>
      </c>
      <c r="H50" s="27">
        <v>0</v>
      </c>
      <c r="I50" s="15">
        <v>6987.94</v>
      </c>
      <c r="J50" s="4" t="s">
        <v>299</v>
      </c>
    </row>
    <row r="51" spans="1:10" x14ac:dyDescent="0.3">
      <c r="A51" s="4" t="s">
        <v>353</v>
      </c>
      <c r="B51" s="4" t="s">
        <v>65</v>
      </c>
      <c r="C51" s="26">
        <v>44945</v>
      </c>
      <c r="D51" s="4" t="s">
        <v>292</v>
      </c>
      <c r="E51" s="4" t="s">
        <v>312</v>
      </c>
      <c r="F51" s="4" t="s">
        <v>46</v>
      </c>
      <c r="G51" s="4">
        <v>3</v>
      </c>
      <c r="H51" s="27">
        <v>0</v>
      </c>
      <c r="I51" s="15">
        <v>58661.13</v>
      </c>
      <c r="J51" s="4" t="s">
        <v>294</v>
      </c>
    </row>
    <row r="52" spans="1:10" x14ac:dyDescent="0.3">
      <c r="A52" s="4" t="s">
        <v>354</v>
      </c>
      <c r="B52" s="4" t="s">
        <v>65</v>
      </c>
      <c r="C52" s="26">
        <v>44974</v>
      </c>
      <c r="D52" s="4" t="s">
        <v>292</v>
      </c>
      <c r="E52" s="4" t="s">
        <v>308</v>
      </c>
      <c r="F52" s="4" t="s">
        <v>45</v>
      </c>
      <c r="G52" s="4">
        <v>3</v>
      </c>
      <c r="H52" s="27">
        <v>0</v>
      </c>
      <c r="I52" s="15">
        <v>86454.53</v>
      </c>
      <c r="J52" s="4" t="s">
        <v>294</v>
      </c>
    </row>
    <row r="53" spans="1:10" x14ac:dyDescent="0.3">
      <c r="A53" s="4" t="s">
        <v>355</v>
      </c>
      <c r="B53" s="4" t="s">
        <v>65</v>
      </c>
      <c r="C53" s="26">
        <v>44974</v>
      </c>
      <c r="D53" s="4" t="s">
        <v>292</v>
      </c>
      <c r="E53" s="4" t="s">
        <v>305</v>
      </c>
      <c r="F53" s="4" t="s">
        <v>47</v>
      </c>
      <c r="G53" s="4">
        <v>0</v>
      </c>
      <c r="H53" s="27">
        <v>0</v>
      </c>
      <c r="I53" s="15">
        <v>17396.330000000002</v>
      </c>
      <c r="J53" s="4" t="s">
        <v>294</v>
      </c>
    </row>
    <row r="54" spans="1:10" x14ac:dyDescent="0.3">
      <c r="A54" s="4" t="s">
        <v>356</v>
      </c>
      <c r="B54" s="4" t="s">
        <v>65</v>
      </c>
      <c r="C54" s="26">
        <v>44968</v>
      </c>
      <c r="D54" s="4" t="s">
        <v>296</v>
      </c>
      <c r="E54" s="4" t="s">
        <v>319</v>
      </c>
      <c r="F54" s="4" t="s">
        <v>45</v>
      </c>
      <c r="G54" s="4">
        <v>3</v>
      </c>
      <c r="H54" s="27">
        <v>48.2</v>
      </c>
      <c r="I54" s="15">
        <v>680745.53</v>
      </c>
      <c r="J54" s="4" t="s">
        <v>299</v>
      </c>
    </row>
    <row r="55" spans="1:10" x14ac:dyDescent="0.3">
      <c r="A55" s="4" t="s">
        <v>357</v>
      </c>
      <c r="B55" s="4" t="s">
        <v>65</v>
      </c>
      <c r="C55" s="26">
        <v>44997</v>
      </c>
      <c r="D55" s="4" t="s">
        <v>292</v>
      </c>
      <c r="E55" s="4" t="s">
        <v>312</v>
      </c>
      <c r="F55" s="4" t="s">
        <v>47</v>
      </c>
      <c r="G55" s="4">
        <v>1</v>
      </c>
      <c r="H55" s="27">
        <v>0</v>
      </c>
      <c r="I55" s="15">
        <v>17515.439999999999</v>
      </c>
      <c r="J55" s="4" t="s">
        <v>294</v>
      </c>
    </row>
    <row r="56" spans="1:10" x14ac:dyDescent="0.3">
      <c r="A56" s="4" t="s">
        <v>358</v>
      </c>
      <c r="B56" s="4" t="s">
        <v>65</v>
      </c>
      <c r="C56" s="26">
        <v>44989</v>
      </c>
      <c r="D56" s="4" t="s">
        <v>292</v>
      </c>
      <c r="E56" s="4" t="s">
        <v>303</v>
      </c>
      <c r="F56" s="4" t="s">
        <v>47</v>
      </c>
      <c r="G56" s="4">
        <v>1</v>
      </c>
      <c r="H56" s="27">
        <v>0</v>
      </c>
      <c r="I56" s="15">
        <v>20077.669999999998</v>
      </c>
      <c r="J56" s="4" t="s">
        <v>294</v>
      </c>
    </row>
    <row r="57" spans="1:10" x14ac:dyDescent="0.3">
      <c r="A57" s="4" t="s">
        <v>359</v>
      </c>
      <c r="B57" s="4" t="s">
        <v>65</v>
      </c>
      <c r="C57" s="26">
        <v>44988</v>
      </c>
      <c r="D57" s="4" t="s">
        <v>292</v>
      </c>
      <c r="E57" s="4" t="s">
        <v>305</v>
      </c>
      <c r="F57" s="4" t="s">
        <v>47</v>
      </c>
      <c r="G57" s="4">
        <v>1</v>
      </c>
      <c r="H57" s="27">
        <v>0</v>
      </c>
      <c r="I57" s="15">
        <v>11313.46</v>
      </c>
      <c r="J57" s="4" t="s">
        <v>294</v>
      </c>
    </row>
    <row r="58" spans="1:10" x14ac:dyDescent="0.3">
      <c r="A58" s="4" t="s">
        <v>360</v>
      </c>
      <c r="B58" s="4" t="s">
        <v>65</v>
      </c>
      <c r="C58" s="26">
        <v>45018</v>
      </c>
      <c r="D58" s="4" t="s">
        <v>292</v>
      </c>
      <c r="E58" s="4" t="s">
        <v>303</v>
      </c>
      <c r="F58" s="4" t="s">
        <v>47</v>
      </c>
      <c r="G58" s="4">
        <v>1</v>
      </c>
      <c r="H58" s="27">
        <v>0</v>
      </c>
      <c r="I58" s="15">
        <v>18120.29</v>
      </c>
      <c r="J58" s="4" t="s">
        <v>294</v>
      </c>
    </row>
    <row r="59" spans="1:10" x14ac:dyDescent="0.3">
      <c r="A59" s="4" t="s">
        <v>361</v>
      </c>
      <c r="B59" s="4" t="s">
        <v>65</v>
      </c>
      <c r="C59" s="26">
        <v>45029</v>
      </c>
      <c r="D59" s="4" t="s">
        <v>292</v>
      </c>
      <c r="E59" s="4" t="s">
        <v>301</v>
      </c>
      <c r="F59" s="4" t="s">
        <v>47</v>
      </c>
      <c r="G59" s="4">
        <v>1</v>
      </c>
      <c r="H59" s="27">
        <v>0</v>
      </c>
      <c r="I59" s="15">
        <v>21473.7</v>
      </c>
      <c r="J59" s="4" t="s">
        <v>294</v>
      </c>
    </row>
    <row r="60" spans="1:10" x14ac:dyDescent="0.3">
      <c r="A60" s="4" t="s">
        <v>362</v>
      </c>
      <c r="B60" s="4" t="s">
        <v>65</v>
      </c>
      <c r="C60" s="26">
        <v>45052</v>
      </c>
      <c r="D60" s="4" t="s">
        <v>292</v>
      </c>
      <c r="E60" s="4" t="s">
        <v>303</v>
      </c>
      <c r="F60" s="4" t="s">
        <v>46</v>
      </c>
      <c r="G60" s="4">
        <v>2</v>
      </c>
      <c r="H60" s="27">
        <v>0</v>
      </c>
      <c r="I60" s="15">
        <v>90831.88</v>
      </c>
      <c r="J60" s="4" t="s">
        <v>294</v>
      </c>
    </row>
    <row r="61" spans="1:10" x14ac:dyDescent="0.3">
      <c r="A61" s="4" t="s">
        <v>363</v>
      </c>
      <c r="B61" s="4" t="s">
        <v>65</v>
      </c>
      <c r="C61" s="26">
        <v>45128</v>
      </c>
      <c r="D61" s="4" t="s">
        <v>292</v>
      </c>
      <c r="E61" s="4" t="s">
        <v>308</v>
      </c>
      <c r="F61" s="4" t="s">
        <v>47</v>
      </c>
      <c r="G61" s="4">
        <v>1</v>
      </c>
      <c r="H61" s="27">
        <v>0</v>
      </c>
      <c r="I61" s="15">
        <v>13564.28</v>
      </c>
      <c r="J61" s="4" t="s">
        <v>294</v>
      </c>
    </row>
    <row r="62" spans="1:10" x14ac:dyDescent="0.3">
      <c r="A62" s="4" t="s">
        <v>364</v>
      </c>
      <c r="B62" s="4" t="s">
        <v>65</v>
      </c>
      <c r="C62" s="26">
        <v>45116</v>
      </c>
      <c r="D62" s="4" t="s">
        <v>292</v>
      </c>
      <c r="E62" s="4" t="s">
        <v>293</v>
      </c>
      <c r="F62" s="4" t="s">
        <v>46</v>
      </c>
      <c r="G62" s="4">
        <v>4</v>
      </c>
      <c r="H62" s="27">
        <v>0</v>
      </c>
      <c r="I62" s="15">
        <v>54977.73</v>
      </c>
      <c r="J62" s="4" t="s">
        <v>294</v>
      </c>
    </row>
    <row r="63" spans="1:10" x14ac:dyDescent="0.3">
      <c r="A63" s="4" t="s">
        <v>365</v>
      </c>
      <c r="B63" s="4" t="s">
        <v>65</v>
      </c>
      <c r="C63" s="26">
        <v>45118</v>
      </c>
      <c r="D63" s="4" t="s">
        <v>292</v>
      </c>
      <c r="E63" s="4" t="s">
        <v>293</v>
      </c>
      <c r="F63" s="4" t="s">
        <v>45</v>
      </c>
      <c r="G63" s="4">
        <v>8</v>
      </c>
      <c r="H63" s="27">
        <v>0</v>
      </c>
      <c r="I63" s="15">
        <v>280719.84000000003</v>
      </c>
      <c r="J63" s="4" t="s">
        <v>294</v>
      </c>
    </row>
    <row r="64" spans="1:10" x14ac:dyDescent="0.3">
      <c r="A64" s="4" t="s">
        <v>366</v>
      </c>
      <c r="B64" s="4" t="s">
        <v>65</v>
      </c>
      <c r="C64" s="26">
        <v>45194</v>
      </c>
      <c r="D64" s="4" t="s">
        <v>292</v>
      </c>
      <c r="E64" s="4" t="s">
        <v>301</v>
      </c>
      <c r="F64" s="4" t="s">
        <v>47</v>
      </c>
      <c r="G64" s="4">
        <v>1</v>
      </c>
      <c r="H64" s="27">
        <v>0</v>
      </c>
      <c r="I64" s="15">
        <v>13752.96</v>
      </c>
      <c r="J64" s="4" t="s">
        <v>294</v>
      </c>
    </row>
    <row r="65" spans="1:10" x14ac:dyDescent="0.3">
      <c r="A65" s="4" t="s">
        <v>367</v>
      </c>
      <c r="B65" s="4" t="s">
        <v>65</v>
      </c>
      <c r="C65" s="26">
        <v>45217</v>
      </c>
      <c r="D65" s="4" t="s">
        <v>292</v>
      </c>
      <c r="E65" s="4" t="s">
        <v>308</v>
      </c>
      <c r="F65" s="4" t="s">
        <v>47</v>
      </c>
      <c r="G65" s="4">
        <v>1</v>
      </c>
      <c r="H65" s="27">
        <v>0</v>
      </c>
      <c r="I65" s="15">
        <v>14134.5</v>
      </c>
      <c r="J65" s="4" t="s">
        <v>294</v>
      </c>
    </row>
    <row r="66" spans="1:10" x14ac:dyDescent="0.3">
      <c r="A66" s="4" t="s">
        <v>368</v>
      </c>
      <c r="B66" s="4" t="s">
        <v>65</v>
      </c>
      <c r="C66" s="26">
        <v>45212</v>
      </c>
      <c r="D66" s="4" t="s">
        <v>296</v>
      </c>
      <c r="E66" s="4" t="s">
        <v>297</v>
      </c>
      <c r="F66" s="4" t="s">
        <v>45</v>
      </c>
      <c r="G66" s="4">
        <v>3</v>
      </c>
      <c r="H66" s="27">
        <v>64.3</v>
      </c>
      <c r="I66" s="15">
        <v>1338473.76</v>
      </c>
      <c r="J66" s="4" t="s">
        <v>294</v>
      </c>
    </row>
    <row r="67" spans="1:10" x14ac:dyDescent="0.3">
      <c r="A67" s="4" t="s">
        <v>369</v>
      </c>
      <c r="B67" s="4" t="s">
        <v>65</v>
      </c>
      <c r="C67" s="26">
        <v>45262</v>
      </c>
      <c r="D67" s="4" t="s">
        <v>292</v>
      </c>
      <c r="E67" s="4" t="s">
        <v>293</v>
      </c>
      <c r="F67" s="4" t="s">
        <v>46</v>
      </c>
      <c r="G67" s="4">
        <v>3</v>
      </c>
      <c r="H67" s="27">
        <v>0</v>
      </c>
      <c r="I67" s="15">
        <v>84444.35</v>
      </c>
      <c r="J67" s="4" t="s">
        <v>294</v>
      </c>
    </row>
    <row r="68" spans="1:10" x14ac:dyDescent="0.3">
      <c r="A68" s="4" t="s">
        <v>370</v>
      </c>
      <c r="B68" s="4" t="s">
        <v>65</v>
      </c>
      <c r="C68" s="26">
        <v>45282</v>
      </c>
      <c r="D68" s="4" t="s">
        <v>296</v>
      </c>
      <c r="E68" s="4" t="s">
        <v>371</v>
      </c>
      <c r="F68" s="4" t="s">
        <v>47</v>
      </c>
      <c r="G68" s="4">
        <v>1</v>
      </c>
      <c r="H68" s="27">
        <v>6.1</v>
      </c>
      <c r="I68" s="15">
        <v>83944.21</v>
      </c>
      <c r="J68" s="4" t="s">
        <v>299</v>
      </c>
    </row>
    <row r="69" spans="1:10" x14ac:dyDescent="0.3">
      <c r="A69" s="4" t="s">
        <v>372</v>
      </c>
      <c r="B69" s="4" t="s">
        <v>65</v>
      </c>
      <c r="C69" s="26">
        <v>45332</v>
      </c>
      <c r="D69" s="4" t="s">
        <v>292</v>
      </c>
      <c r="E69" s="4" t="s">
        <v>305</v>
      </c>
      <c r="F69" s="4" t="s">
        <v>46</v>
      </c>
      <c r="G69" s="4">
        <v>5</v>
      </c>
      <c r="H69" s="27">
        <v>0</v>
      </c>
      <c r="I69" s="15">
        <v>71977.77</v>
      </c>
      <c r="J69" s="4" t="s">
        <v>299</v>
      </c>
    </row>
    <row r="70" spans="1:10" x14ac:dyDescent="0.3">
      <c r="A70" s="4" t="s">
        <v>373</v>
      </c>
      <c r="B70" s="4" t="s">
        <v>65</v>
      </c>
      <c r="C70" s="26">
        <v>45338</v>
      </c>
      <c r="D70" s="4" t="s">
        <v>292</v>
      </c>
      <c r="E70" s="4" t="s">
        <v>305</v>
      </c>
      <c r="F70" s="4" t="s">
        <v>45</v>
      </c>
      <c r="G70" s="4">
        <v>7</v>
      </c>
      <c r="H70" s="27">
        <v>0</v>
      </c>
      <c r="I70" s="15">
        <v>242855.92</v>
      </c>
      <c r="J70" s="4" t="s">
        <v>294</v>
      </c>
    </row>
    <row r="71" spans="1:10" x14ac:dyDescent="0.3">
      <c r="A71" s="4" t="s">
        <v>374</v>
      </c>
      <c r="B71" s="4" t="s">
        <v>65</v>
      </c>
      <c r="C71" s="26">
        <v>45330</v>
      </c>
      <c r="D71" s="4" t="s">
        <v>292</v>
      </c>
      <c r="E71" s="4" t="s">
        <v>308</v>
      </c>
      <c r="F71" s="4" t="s">
        <v>47</v>
      </c>
      <c r="G71" s="4">
        <v>1</v>
      </c>
      <c r="H71" s="27">
        <v>0</v>
      </c>
      <c r="I71" s="15">
        <v>16506.43</v>
      </c>
      <c r="J71" s="4" t="s">
        <v>294</v>
      </c>
    </row>
    <row r="72" spans="1:10" x14ac:dyDescent="0.3">
      <c r="A72" s="4" t="s">
        <v>375</v>
      </c>
      <c r="B72" s="4" t="s">
        <v>65</v>
      </c>
      <c r="C72" s="26">
        <v>45354</v>
      </c>
      <c r="D72" s="4" t="s">
        <v>292</v>
      </c>
      <c r="E72" s="4" t="s">
        <v>312</v>
      </c>
      <c r="F72" s="4" t="s">
        <v>47</v>
      </c>
      <c r="G72" s="4">
        <v>0</v>
      </c>
      <c r="H72" s="27">
        <v>0</v>
      </c>
      <c r="I72" s="15">
        <v>12709.46</v>
      </c>
      <c r="J72" s="4" t="s">
        <v>294</v>
      </c>
    </row>
    <row r="73" spans="1:10" x14ac:dyDescent="0.3">
      <c r="A73" s="4" t="s">
        <v>376</v>
      </c>
      <c r="B73" s="4" t="s">
        <v>65</v>
      </c>
      <c r="C73" s="26">
        <v>45408</v>
      </c>
      <c r="D73" s="4" t="s">
        <v>292</v>
      </c>
      <c r="E73" s="4" t="s">
        <v>305</v>
      </c>
      <c r="F73" s="4" t="s">
        <v>47</v>
      </c>
      <c r="G73" s="4">
        <v>1</v>
      </c>
      <c r="H73" s="27">
        <v>0</v>
      </c>
      <c r="I73" s="15">
        <v>10766.81</v>
      </c>
      <c r="J73" s="4" t="s">
        <v>294</v>
      </c>
    </row>
    <row r="74" spans="1:10" x14ac:dyDescent="0.3">
      <c r="A74" s="4" t="s">
        <v>377</v>
      </c>
      <c r="B74" s="4" t="s">
        <v>65</v>
      </c>
      <c r="C74" s="26">
        <v>45408</v>
      </c>
      <c r="D74" s="4" t="s">
        <v>296</v>
      </c>
      <c r="E74" s="4" t="s">
        <v>319</v>
      </c>
      <c r="F74" s="4" t="s">
        <v>47</v>
      </c>
      <c r="G74" s="4">
        <v>1</v>
      </c>
      <c r="H74" s="27">
        <v>3</v>
      </c>
      <c r="I74" s="15">
        <v>57841.06</v>
      </c>
      <c r="J74" s="4" t="s">
        <v>294</v>
      </c>
    </row>
    <row r="75" spans="1:10" x14ac:dyDescent="0.3">
      <c r="A75" s="4" t="s">
        <v>378</v>
      </c>
      <c r="B75" s="4" t="s">
        <v>65</v>
      </c>
      <c r="C75" s="26">
        <v>45422</v>
      </c>
      <c r="D75" s="4" t="s">
        <v>292</v>
      </c>
      <c r="E75" s="4" t="s">
        <v>293</v>
      </c>
      <c r="F75" s="4" t="s">
        <v>45</v>
      </c>
      <c r="G75" s="4">
        <v>12</v>
      </c>
      <c r="H75" s="27">
        <v>0</v>
      </c>
      <c r="I75" s="15">
        <v>265386.52</v>
      </c>
      <c r="J75" s="4" t="s">
        <v>294</v>
      </c>
    </row>
    <row r="76" spans="1:10" x14ac:dyDescent="0.3">
      <c r="A76" s="4" t="s">
        <v>379</v>
      </c>
      <c r="B76" s="4" t="s">
        <v>65</v>
      </c>
      <c r="C76" s="26">
        <v>45431</v>
      </c>
      <c r="D76" s="4" t="s">
        <v>292</v>
      </c>
      <c r="E76" s="4" t="s">
        <v>305</v>
      </c>
      <c r="F76" s="4" t="s">
        <v>46</v>
      </c>
      <c r="G76" s="4">
        <v>4</v>
      </c>
      <c r="H76" s="27">
        <v>0</v>
      </c>
      <c r="I76" s="15">
        <v>81988.509999999995</v>
      </c>
      <c r="J76" s="4" t="s">
        <v>294</v>
      </c>
    </row>
    <row r="77" spans="1:10" x14ac:dyDescent="0.3">
      <c r="A77" s="4" t="s">
        <v>380</v>
      </c>
      <c r="B77" s="4" t="s">
        <v>65</v>
      </c>
      <c r="C77" s="26">
        <v>45438</v>
      </c>
      <c r="D77" s="4" t="s">
        <v>292</v>
      </c>
      <c r="E77" s="4" t="s">
        <v>312</v>
      </c>
      <c r="F77" s="4" t="s">
        <v>45</v>
      </c>
      <c r="G77" s="4">
        <v>5</v>
      </c>
      <c r="H77" s="27">
        <v>0</v>
      </c>
      <c r="I77" s="15">
        <v>185189.86</v>
      </c>
      <c r="J77" s="4" t="s">
        <v>294</v>
      </c>
    </row>
    <row r="78" spans="1:10" x14ac:dyDescent="0.3">
      <c r="A78" s="4" t="s">
        <v>381</v>
      </c>
      <c r="B78" s="4" t="s">
        <v>65</v>
      </c>
      <c r="C78" s="26">
        <v>45447</v>
      </c>
      <c r="D78" s="4" t="s">
        <v>292</v>
      </c>
      <c r="E78" s="4" t="s">
        <v>301</v>
      </c>
      <c r="F78" s="4" t="s">
        <v>47</v>
      </c>
      <c r="G78" s="4">
        <v>0</v>
      </c>
      <c r="H78" s="27">
        <v>0</v>
      </c>
      <c r="I78" s="15">
        <v>19019.830000000002</v>
      </c>
      <c r="J78" s="4" t="s">
        <v>299</v>
      </c>
    </row>
    <row r="79" spans="1:10" x14ac:dyDescent="0.3">
      <c r="A79" s="4" t="s">
        <v>382</v>
      </c>
      <c r="B79" s="4" t="s">
        <v>65</v>
      </c>
      <c r="C79" s="26">
        <v>45464</v>
      </c>
      <c r="D79" s="4" t="s">
        <v>296</v>
      </c>
      <c r="E79" s="4" t="s">
        <v>297</v>
      </c>
      <c r="F79" s="4" t="s">
        <v>47</v>
      </c>
      <c r="G79" s="4">
        <v>1</v>
      </c>
      <c r="H79" s="27">
        <v>4.0999999999999996</v>
      </c>
      <c r="I79" s="15">
        <v>113429.33</v>
      </c>
      <c r="J79" s="4" t="s">
        <v>294</v>
      </c>
    </row>
    <row r="80" spans="1:10" x14ac:dyDescent="0.3">
      <c r="A80" s="4" t="s">
        <v>383</v>
      </c>
      <c r="B80" s="4" t="s">
        <v>65</v>
      </c>
      <c r="C80" s="26">
        <v>45514</v>
      </c>
      <c r="D80" s="4" t="s">
        <v>292</v>
      </c>
      <c r="E80" s="4" t="s">
        <v>305</v>
      </c>
      <c r="F80" s="4" t="s">
        <v>47</v>
      </c>
      <c r="G80" s="4">
        <v>1</v>
      </c>
      <c r="H80" s="27">
        <v>0</v>
      </c>
      <c r="I80" s="15">
        <v>15769.29</v>
      </c>
      <c r="J80" s="4" t="s">
        <v>294</v>
      </c>
    </row>
    <row r="81" spans="1:10" x14ac:dyDescent="0.3">
      <c r="A81" s="4" t="s">
        <v>384</v>
      </c>
      <c r="B81" s="4" t="s">
        <v>65</v>
      </c>
      <c r="C81" s="26">
        <v>45514</v>
      </c>
      <c r="D81" s="4" t="s">
        <v>292</v>
      </c>
      <c r="E81" s="4" t="s">
        <v>312</v>
      </c>
      <c r="F81" s="4" t="s">
        <v>46</v>
      </c>
      <c r="G81" s="4">
        <v>2</v>
      </c>
      <c r="H81" s="27">
        <v>0</v>
      </c>
      <c r="I81" s="15">
        <v>55256.82</v>
      </c>
      <c r="J81" s="4" t="s">
        <v>294</v>
      </c>
    </row>
    <row r="82" spans="1:10" x14ac:dyDescent="0.3">
      <c r="A82" s="4" t="s">
        <v>385</v>
      </c>
      <c r="B82" s="4" t="s">
        <v>65</v>
      </c>
      <c r="C82" s="26">
        <v>45555</v>
      </c>
      <c r="D82" s="4" t="s">
        <v>292</v>
      </c>
      <c r="E82" s="4" t="s">
        <v>301</v>
      </c>
      <c r="F82" s="4" t="s">
        <v>47</v>
      </c>
      <c r="G82" s="4">
        <v>1</v>
      </c>
      <c r="H82" s="27">
        <v>0</v>
      </c>
      <c r="I82" s="15">
        <v>17714.3</v>
      </c>
      <c r="J82" s="4" t="s">
        <v>294</v>
      </c>
    </row>
    <row r="83" spans="1:10" x14ac:dyDescent="0.3">
      <c r="A83" s="4" t="s">
        <v>386</v>
      </c>
      <c r="B83" s="4" t="s">
        <v>65</v>
      </c>
      <c r="C83" s="26">
        <v>45555</v>
      </c>
      <c r="D83" s="4" t="s">
        <v>296</v>
      </c>
      <c r="E83" s="4" t="s">
        <v>319</v>
      </c>
      <c r="F83" s="4" t="s">
        <v>47</v>
      </c>
      <c r="G83" s="4">
        <v>1</v>
      </c>
      <c r="H83" s="27">
        <v>6.2</v>
      </c>
      <c r="I83" s="15">
        <v>114131.33</v>
      </c>
      <c r="J83" s="4" t="s">
        <v>294</v>
      </c>
    </row>
    <row r="84" spans="1:10" x14ac:dyDescent="0.3">
      <c r="A84" s="4" t="s">
        <v>387</v>
      </c>
      <c r="B84" s="4" t="s">
        <v>65</v>
      </c>
      <c r="C84" s="26">
        <v>45569</v>
      </c>
      <c r="D84" s="4" t="s">
        <v>292</v>
      </c>
      <c r="E84" s="4" t="s">
        <v>293</v>
      </c>
      <c r="F84" s="4" t="s">
        <v>47</v>
      </c>
      <c r="G84" s="4">
        <v>1</v>
      </c>
      <c r="H84" s="27">
        <v>0</v>
      </c>
      <c r="I84" s="15">
        <v>19273.099999999999</v>
      </c>
      <c r="J84" s="4" t="s">
        <v>294</v>
      </c>
    </row>
    <row r="85" spans="1:10" x14ac:dyDescent="0.3">
      <c r="A85" s="4" t="s">
        <v>388</v>
      </c>
      <c r="B85" s="4" t="s">
        <v>65</v>
      </c>
      <c r="C85" s="26">
        <v>45677</v>
      </c>
      <c r="D85" s="4" t="s">
        <v>292</v>
      </c>
      <c r="E85" s="4" t="s">
        <v>305</v>
      </c>
      <c r="F85" s="4" t="s">
        <v>46</v>
      </c>
      <c r="G85" s="4">
        <v>2</v>
      </c>
      <c r="H85" s="27">
        <v>0</v>
      </c>
      <c r="I85" s="15">
        <v>79929.41</v>
      </c>
      <c r="J85" s="4" t="s">
        <v>294</v>
      </c>
    </row>
    <row r="86" spans="1:10" x14ac:dyDescent="0.3">
      <c r="A86" s="4" t="s">
        <v>389</v>
      </c>
      <c r="B86" s="4" t="s">
        <v>65</v>
      </c>
      <c r="C86" s="26">
        <v>45718</v>
      </c>
      <c r="D86" s="4" t="s">
        <v>292</v>
      </c>
      <c r="E86" s="4" t="s">
        <v>303</v>
      </c>
      <c r="F86" s="4" t="s">
        <v>46</v>
      </c>
      <c r="G86" s="4">
        <v>2</v>
      </c>
      <c r="H86" s="27">
        <v>0</v>
      </c>
      <c r="I86" s="15">
        <v>31965.67</v>
      </c>
      <c r="J86" s="4" t="s">
        <v>294</v>
      </c>
    </row>
    <row r="87" spans="1:10" x14ac:dyDescent="0.3">
      <c r="A87" s="4" t="s">
        <v>390</v>
      </c>
      <c r="B87" s="4" t="s">
        <v>65</v>
      </c>
      <c r="C87" s="26">
        <v>45724</v>
      </c>
      <c r="D87" s="4" t="s">
        <v>292</v>
      </c>
      <c r="E87" s="4" t="s">
        <v>308</v>
      </c>
      <c r="F87" s="4" t="s">
        <v>46</v>
      </c>
      <c r="G87" s="4">
        <v>4</v>
      </c>
      <c r="H87" s="27">
        <v>0</v>
      </c>
      <c r="I87" s="15">
        <v>54101.69</v>
      </c>
      <c r="J87" s="4" t="s">
        <v>299</v>
      </c>
    </row>
    <row r="88" spans="1:10" x14ac:dyDescent="0.3">
      <c r="A88" s="4" t="s">
        <v>391</v>
      </c>
      <c r="B88" s="4" t="s">
        <v>65</v>
      </c>
      <c r="C88" s="26">
        <v>45798</v>
      </c>
      <c r="D88" s="4" t="s">
        <v>292</v>
      </c>
      <c r="E88" s="4" t="s">
        <v>301</v>
      </c>
      <c r="F88" s="4" t="s">
        <v>46</v>
      </c>
      <c r="G88" s="4">
        <v>3</v>
      </c>
      <c r="H88" s="27">
        <v>0</v>
      </c>
      <c r="I88" s="15">
        <v>30665.05</v>
      </c>
      <c r="J88" s="4" t="s">
        <v>299</v>
      </c>
    </row>
    <row r="89" spans="1:10" x14ac:dyDescent="0.3">
      <c r="A89" s="4" t="s">
        <v>392</v>
      </c>
      <c r="B89" s="4" t="s">
        <v>65</v>
      </c>
      <c r="C89" s="26">
        <v>45778</v>
      </c>
      <c r="D89" s="4" t="s">
        <v>292</v>
      </c>
      <c r="E89" s="4" t="s">
        <v>305</v>
      </c>
      <c r="F89" s="4" t="s">
        <v>45</v>
      </c>
      <c r="G89" s="4">
        <v>8</v>
      </c>
      <c r="H89" s="27">
        <v>0</v>
      </c>
      <c r="I89" s="15">
        <v>174769.5</v>
      </c>
      <c r="J89" s="4" t="s">
        <v>299</v>
      </c>
    </row>
    <row r="90" spans="1:10" x14ac:dyDescent="0.3">
      <c r="A90" s="4" t="s">
        <v>393</v>
      </c>
      <c r="B90" s="4" t="s">
        <v>65</v>
      </c>
      <c r="C90" s="26">
        <v>45803</v>
      </c>
      <c r="D90" s="4" t="s">
        <v>296</v>
      </c>
      <c r="E90" s="4" t="s">
        <v>394</v>
      </c>
      <c r="F90" s="4" t="s">
        <v>46</v>
      </c>
      <c r="G90" s="4">
        <v>1</v>
      </c>
      <c r="H90" s="27">
        <v>19.399999999999999</v>
      </c>
      <c r="I90" s="15">
        <v>219320.85</v>
      </c>
      <c r="J90" s="4" t="s">
        <v>294</v>
      </c>
    </row>
    <row r="91" spans="1:10" x14ac:dyDescent="0.3">
      <c r="A91" s="4" t="s">
        <v>395</v>
      </c>
      <c r="B91" s="4" t="s">
        <v>65</v>
      </c>
      <c r="C91" s="26">
        <v>45783</v>
      </c>
      <c r="D91" s="4" t="s">
        <v>296</v>
      </c>
      <c r="E91" s="4" t="s">
        <v>297</v>
      </c>
      <c r="F91" s="4" t="s">
        <v>46</v>
      </c>
      <c r="G91" s="4">
        <v>1</v>
      </c>
      <c r="H91" s="27">
        <v>15.7</v>
      </c>
      <c r="I91" s="15">
        <v>209130.49</v>
      </c>
      <c r="J91" s="4" t="s">
        <v>294</v>
      </c>
    </row>
    <row r="92" spans="1:10" x14ac:dyDescent="0.3">
      <c r="A92" s="4" t="s">
        <v>396</v>
      </c>
      <c r="B92" s="4" t="s">
        <v>65</v>
      </c>
      <c r="C92" s="26">
        <v>45848</v>
      </c>
      <c r="D92" s="4" t="s">
        <v>292</v>
      </c>
      <c r="E92" s="4" t="s">
        <v>301</v>
      </c>
      <c r="F92" s="4" t="s">
        <v>47</v>
      </c>
      <c r="G92" s="4">
        <v>0</v>
      </c>
      <c r="H92" s="27">
        <v>0</v>
      </c>
      <c r="I92" s="15">
        <v>13770.24</v>
      </c>
      <c r="J92" s="4" t="s">
        <v>294</v>
      </c>
    </row>
    <row r="93" spans="1:10" x14ac:dyDescent="0.3">
      <c r="A93" s="4" t="s">
        <v>397</v>
      </c>
      <c r="B93" s="4" t="s">
        <v>65</v>
      </c>
      <c r="C93" s="26">
        <v>45878</v>
      </c>
      <c r="D93" s="4" t="s">
        <v>292</v>
      </c>
      <c r="E93" s="4" t="s">
        <v>293</v>
      </c>
      <c r="F93" s="4" t="s">
        <v>47</v>
      </c>
      <c r="G93" s="4">
        <v>0</v>
      </c>
      <c r="H93" s="27">
        <v>0</v>
      </c>
      <c r="I93" s="15">
        <v>12822.17</v>
      </c>
      <c r="J93" s="4" t="s">
        <v>294</v>
      </c>
    </row>
    <row r="94" spans="1:10" x14ac:dyDescent="0.3">
      <c r="A94" s="4" t="s">
        <v>398</v>
      </c>
      <c r="B94" s="4" t="s">
        <v>65</v>
      </c>
      <c r="C94" s="26">
        <v>45984</v>
      </c>
      <c r="D94" s="4" t="s">
        <v>292</v>
      </c>
      <c r="E94" s="4" t="s">
        <v>305</v>
      </c>
      <c r="F94" s="4" t="s">
        <v>47</v>
      </c>
      <c r="G94" s="4">
        <v>0</v>
      </c>
      <c r="H94" s="27">
        <v>0</v>
      </c>
      <c r="I94" s="15">
        <v>10865.56</v>
      </c>
      <c r="J94" s="4" t="s">
        <v>294</v>
      </c>
    </row>
    <row r="95" spans="1:10" x14ac:dyDescent="0.3">
      <c r="A95" s="4" t="s">
        <v>399</v>
      </c>
      <c r="B95" s="4" t="s">
        <v>65</v>
      </c>
      <c r="C95" s="26">
        <v>45963</v>
      </c>
      <c r="D95" s="4" t="s">
        <v>292</v>
      </c>
      <c r="E95" s="4" t="s">
        <v>305</v>
      </c>
      <c r="F95" s="4" t="s">
        <v>47</v>
      </c>
      <c r="G95" s="4">
        <v>1</v>
      </c>
      <c r="H95" s="27">
        <v>0</v>
      </c>
      <c r="I95" s="15">
        <v>6323.15</v>
      </c>
      <c r="J95" s="4" t="s">
        <v>294</v>
      </c>
    </row>
    <row r="96" spans="1:10" x14ac:dyDescent="0.3">
      <c r="A96" s="4" t="s">
        <v>400</v>
      </c>
      <c r="B96" s="4" t="s">
        <v>65</v>
      </c>
      <c r="C96" s="26">
        <v>45972</v>
      </c>
      <c r="D96" s="4" t="s">
        <v>296</v>
      </c>
      <c r="E96" s="4" t="s">
        <v>401</v>
      </c>
      <c r="F96" s="4" t="s">
        <v>46</v>
      </c>
      <c r="G96" s="4">
        <v>1</v>
      </c>
      <c r="H96" s="27">
        <v>10.9</v>
      </c>
      <c r="I96" s="15">
        <v>124376.13</v>
      </c>
      <c r="J96" s="4" t="s">
        <v>294</v>
      </c>
    </row>
    <row r="97" spans="1:10" x14ac:dyDescent="0.3">
      <c r="A97" s="4" t="s">
        <v>402</v>
      </c>
      <c r="B97" s="4" t="s">
        <v>65</v>
      </c>
      <c r="C97" s="26">
        <v>45963</v>
      </c>
      <c r="D97" s="4" t="s">
        <v>296</v>
      </c>
      <c r="E97" s="4" t="s">
        <v>319</v>
      </c>
      <c r="F97" s="4" t="s">
        <v>403</v>
      </c>
      <c r="G97" s="4">
        <v>7</v>
      </c>
      <c r="H97" s="27">
        <v>159.19999999999999</v>
      </c>
      <c r="I97" s="15">
        <v>2151739.67</v>
      </c>
      <c r="J97" s="4" t="s">
        <v>294</v>
      </c>
    </row>
    <row r="98" spans="1:10" x14ac:dyDescent="0.3">
      <c r="A98" s="4" t="s">
        <v>404</v>
      </c>
      <c r="B98" s="4" t="s">
        <v>65</v>
      </c>
      <c r="C98" s="26">
        <v>45977</v>
      </c>
      <c r="D98" s="4" t="s">
        <v>296</v>
      </c>
      <c r="E98" s="4" t="s">
        <v>401</v>
      </c>
      <c r="F98" s="4" t="s">
        <v>47</v>
      </c>
      <c r="G98" s="4">
        <v>1</v>
      </c>
      <c r="H98" s="27">
        <v>2.9</v>
      </c>
      <c r="I98" s="15">
        <v>28079.56</v>
      </c>
      <c r="J98" s="4" t="s">
        <v>294</v>
      </c>
    </row>
    <row r="99" spans="1:10" x14ac:dyDescent="0.3">
      <c r="A99" s="4" t="s">
        <v>405</v>
      </c>
      <c r="B99" s="4" t="s">
        <v>65</v>
      </c>
      <c r="C99" s="26">
        <v>45994</v>
      </c>
      <c r="D99" s="4" t="s">
        <v>296</v>
      </c>
      <c r="E99" s="4" t="s">
        <v>297</v>
      </c>
      <c r="F99" s="4" t="s">
        <v>47</v>
      </c>
      <c r="G99" s="4">
        <v>1</v>
      </c>
      <c r="H99" s="27">
        <v>5.2</v>
      </c>
      <c r="I99" s="15">
        <v>68107.7</v>
      </c>
      <c r="J99" s="4" t="s">
        <v>294</v>
      </c>
    </row>
    <row r="100" spans="1:10" x14ac:dyDescent="0.3">
      <c r="A100" s="4" t="s">
        <v>406</v>
      </c>
      <c r="B100" s="4" t="s">
        <v>69</v>
      </c>
      <c r="C100" s="26">
        <v>44954</v>
      </c>
      <c r="D100" s="4" t="s">
        <v>292</v>
      </c>
      <c r="E100" s="4" t="s">
        <v>308</v>
      </c>
      <c r="F100" s="4" t="s">
        <v>45</v>
      </c>
      <c r="G100" s="4">
        <v>5</v>
      </c>
      <c r="H100" s="27">
        <v>0</v>
      </c>
      <c r="I100" s="15">
        <v>213756.23</v>
      </c>
      <c r="J100" s="4" t="s">
        <v>299</v>
      </c>
    </row>
    <row r="101" spans="1:10" x14ac:dyDescent="0.3">
      <c r="A101" s="4" t="s">
        <v>407</v>
      </c>
      <c r="B101" s="4" t="s">
        <v>69</v>
      </c>
      <c r="C101" s="26">
        <v>44972</v>
      </c>
      <c r="D101" s="4" t="s">
        <v>296</v>
      </c>
      <c r="E101" s="4" t="s">
        <v>394</v>
      </c>
      <c r="F101" s="4" t="s">
        <v>47</v>
      </c>
      <c r="G101" s="4">
        <v>1</v>
      </c>
      <c r="H101" s="27">
        <v>3.5</v>
      </c>
      <c r="I101" s="15">
        <v>74942.649999999994</v>
      </c>
      <c r="J101" s="4" t="s">
        <v>294</v>
      </c>
    </row>
    <row r="102" spans="1:10" x14ac:dyDescent="0.3">
      <c r="A102" s="4" t="s">
        <v>408</v>
      </c>
      <c r="B102" s="4" t="s">
        <v>69</v>
      </c>
      <c r="C102" s="26">
        <v>44986</v>
      </c>
      <c r="D102" s="4" t="s">
        <v>292</v>
      </c>
      <c r="E102" s="4" t="s">
        <v>305</v>
      </c>
      <c r="F102" s="4" t="s">
        <v>47</v>
      </c>
      <c r="G102" s="4">
        <v>1</v>
      </c>
      <c r="H102" s="27">
        <v>0</v>
      </c>
      <c r="I102" s="15">
        <v>13706.53</v>
      </c>
      <c r="J102" s="4" t="s">
        <v>294</v>
      </c>
    </row>
    <row r="103" spans="1:10" x14ac:dyDescent="0.3">
      <c r="A103" s="4" t="s">
        <v>409</v>
      </c>
      <c r="B103" s="4" t="s">
        <v>69</v>
      </c>
      <c r="C103" s="26">
        <v>45001</v>
      </c>
      <c r="D103" s="4" t="s">
        <v>292</v>
      </c>
      <c r="E103" s="4" t="s">
        <v>293</v>
      </c>
      <c r="F103" s="4" t="s">
        <v>47</v>
      </c>
      <c r="G103" s="4">
        <v>0</v>
      </c>
      <c r="H103" s="27">
        <v>0</v>
      </c>
      <c r="I103" s="15">
        <v>12465.71</v>
      </c>
      <c r="J103" s="4" t="s">
        <v>299</v>
      </c>
    </row>
    <row r="104" spans="1:10" x14ac:dyDescent="0.3">
      <c r="A104" s="4" t="s">
        <v>410</v>
      </c>
      <c r="B104" s="4" t="s">
        <v>69</v>
      </c>
      <c r="C104" s="26">
        <v>44997</v>
      </c>
      <c r="D104" s="4" t="s">
        <v>296</v>
      </c>
      <c r="E104" s="4" t="s">
        <v>319</v>
      </c>
      <c r="F104" s="4" t="s">
        <v>46</v>
      </c>
      <c r="G104" s="4">
        <v>1</v>
      </c>
      <c r="H104" s="27">
        <v>17</v>
      </c>
      <c r="I104" s="15">
        <v>309073.24</v>
      </c>
      <c r="J104" s="4" t="s">
        <v>294</v>
      </c>
    </row>
    <row r="105" spans="1:10" x14ac:dyDescent="0.3">
      <c r="A105" s="4" t="s">
        <v>411</v>
      </c>
      <c r="B105" s="4" t="s">
        <v>69</v>
      </c>
      <c r="C105" s="26">
        <v>45005</v>
      </c>
      <c r="D105" s="4" t="s">
        <v>296</v>
      </c>
      <c r="E105" s="4" t="s">
        <v>371</v>
      </c>
      <c r="F105" s="4" t="s">
        <v>47</v>
      </c>
      <c r="G105" s="4">
        <v>1</v>
      </c>
      <c r="H105" s="27">
        <v>2.7</v>
      </c>
      <c r="I105" s="15">
        <v>41762.67</v>
      </c>
      <c r="J105" s="4" t="s">
        <v>294</v>
      </c>
    </row>
    <row r="106" spans="1:10" x14ac:dyDescent="0.3">
      <c r="A106" s="4" t="s">
        <v>412</v>
      </c>
      <c r="B106" s="4" t="s">
        <v>69</v>
      </c>
      <c r="C106" s="26">
        <v>45070</v>
      </c>
      <c r="D106" s="4" t="s">
        <v>292</v>
      </c>
      <c r="E106" s="4" t="s">
        <v>312</v>
      </c>
      <c r="F106" s="4" t="s">
        <v>47</v>
      </c>
      <c r="G106" s="4">
        <v>0</v>
      </c>
      <c r="H106" s="27">
        <v>0</v>
      </c>
      <c r="I106" s="15">
        <v>14893.97</v>
      </c>
      <c r="J106" s="4" t="s">
        <v>294</v>
      </c>
    </row>
    <row r="107" spans="1:10" x14ac:dyDescent="0.3">
      <c r="A107" s="4" t="s">
        <v>413</v>
      </c>
      <c r="B107" s="4" t="s">
        <v>69</v>
      </c>
      <c r="C107" s="26">
        <v>45093</v>
      </c>
      <c r="D107" s="4" t="s">
        <v>292</v>
      </c>
      <c r="E107" s="4" t="s">
        <v>301</v>
      </c>
      <c r="F107" s="4" t="s">
        <v>45</v>
      </c>
      <c r="G107" s="4">
        <v>5</v>
      </c>
      <c r="H107" s="27">
        <v>0</v>
      </c>
      <c r="I107" s="15">
        <v>233812.46</v>
      </c>
      <c r="J107" s="4" t="s">
        <v>299</v>
      </c>
    </row>
    <row r="108" spans="1:10" x14ac:dyDescent="0.3">
      <c r="A108" s="4" t="s">
        <v>414</v>
      </c>
      <c r="B108" s="4" t="s">
        <v>69</v>
      </c>
      <c r="C108" s="26">
        <v>45150</v>
      </c>
      <c r="D108" s="4" t="s">
        <v>292</v>
      </c>
      <c r="E108" s="4" t="s">
        <v>312</v>
      </c>
      <c r="F108" s="4" t="s">
        <v>47</v>
      </c>
      <c r="G108" s="4">
        <v>1</v>
      </c>
      <c r="H108" s="27">
        <v>0</v>
      </c>
      <c r="I108" s="15">
        <v>13482.96</v>
      </c>
      <c r="J108" s="4" t="s">
        <v>294</v>
      </c>
    </row>
    <row r="109" spans="1:10" x14ac:dyDescent="0.3">
      <c r="A109" s="4" t="s">
        <v>415</v>
      </c>
      <c r="B109" s="4" t="s">
        <v>69</v>
      </c>
      <c r="C109" s="26">
        <v>45150</v>
      </c>
      <c r="D109" s="4" t="s">
        <v>292</v>
      </c>
      <c r="E109" s="4" t="s">
        <v>303</v>
      </c>
      <c r="F109" s="4" t="s">
        <v>47</v>
      </c>
      <c r="G109" s="4">
        <v>1</v>
      </c>
      <c r="H109" s="27">
        <v>0</v>
      </c>
      <c r="I109" s="15">
        <v>12660.01</v>
      </c>
      <c r="J109" s="4" t="s">
        <v>294</v>
      </c>
    </row>
    <row r="110" spans="1:10" x14ac:dyDescent="0.3">
      <c r="A110" s="4" t="s">
        <v>416</v>
      </c>
      <c r="B110" s="4" t="s">
        <v>69</v>
      </c>
      <c r="C110" s="26">
        <v>45176</v>
      </c>
      <c r="D110" s="4" t="s">
        <v>292</v>
      </c>
      <c r="E110" s="4" t="s">
        <v>312</v>
      </c>
      <c r="F110" s="4" t="s">
        <v>47</v>
      </c>
      <c r="G110" s="4">
        <v>0</v>
      </c>
      <c r="H110" s="27">
        <v>0</v>
      </c>
      <c r="I110" s="15">
        <v>8049.06</v>
      </c>
      <c r="J110" s="4" t="s">
        <v>299</v>
      </c>
    </row>
    <row r="111" spans="1:10" x14ac:dyDescent="0.3">
      <c r="A111" s="4" t="s">
        <v>417</v>
      </c>
      <c r="B111" s="4" t="s">
        <v>69</v>
      </c>
      <c r="C111" s="26">
        <v>45277</v>
      </c>
      <c r="D111" s="4" t="s">
        <v>292</v>
      </c>
      <c r="E111" s="4" t="s">
        <v>312</v>
      </c>
      <c r="F111" s="4" t="s">
        <v>47</v>
      </c>
      <c r="G111" s="4">
        <v>1</v>
      </c>
      <c r="H111" s="27">
        <v>0</v>
      </c>
      <c r="I111" s="15">
        <v>12022.62</v>
      </c>
      <c r="J111" s="4" t="s">
        <v>299</v>
      </c>
    </row>
    <row r="112" spans="1:10" x14ac:dyDescent="0.3">
      <c r="A112" s="4" t="s">
        <v>418</v>
      </c>
      <c r="B112" s="4" t="s">
        <v>69</v>
      </c>
      <c r="C112" s="26">
        <v>45292</v>
      </c>
      <c r="D112" s="4" t="s">
        <v>292</v>
      </c>
      <c r="E112" s="4" t="s">
        <v>303</v>
      </c>
      <c r="F112" s="4" t="s">
        <v>47</v>
      </c>
      <c r="G112" s="4">
        <v>1</v>
      </c>
      <c r="H112" s="27">
        <v>0</v>
      </c>
      <c r="I112" s="15">
        <v>12057.52</v>
      </c>
      <c r="J112" s="4" t="s">
        <v>294</v>
      </c>
    </row>
    <row r="113" spans="1:10" x14ac:dyDescent="0.3">
      <c r="A113" s="4" t="s">
        <v>419</v>
      </c>
      <c r="B113" s="4" t="s">
        <v>69</v>
      </c>
      <c r="C113" s="26">
        <v>45306</v>
      </c>
      <c r="D113" s="4" t="s">
        <v>292</v>
      </c>
      <c r="E113" s="4" t="s">
        <v>303</v>
      </c>
      <c r="F113" s="4" t="s">
        <v>46</v>
      </c>
      <c r="G113" s="4">
        <v>5</v>
      </c>
      <c r="H113" s="27">
        <v>0</v>
      </c>
      <c r="I113" s="15">
        <v>57220.51</v>
      </c>
      <c r="J113" s="4" t="s">
        <v>294</v>
      </c>
    </row>
    <row r="114" spans="1:10" x14ac:dyDescent="0.3">
      <c r="A114" s="4" t="s">
        <v>420</v>
      </c>
      <c r="B114" s="4" t="s">
        <v>69</v>
      </c>
      <c r="C114" s="26">
        <v>45348</v>
      </c>
      <c r="D114" s="4" t="s">
        <v>292</v>
      </c>
      <c r="E114" s="4" t="s">
        <v>312</v>
      </c>
      <c r="F114" s="4" t="s">
        <v>47</v>
      </c>
      <c r="G114" s="4">
        <v>1</v>
      </c>
      <c r="H114" s="27">
        <v>0</v>
      </c>
      <c r="I114" s="15">
        <v>10366.379999999999</v>
      </c>
      <c r="J114" s="4" t="s">
        <v>299</v>
      </c>
    </row>
    <row r="115" spans="1:10" x14ac:dyDescent="0.3">
      <c r="A115" s="4" t="s">
        <v>421</v>
      </c>
      <c r="B115" s="4" t="s">
        <v>69</v>
      </c>
      <c r="C115" s="26">
        <v>45330</v>
      </c>
      <c r="D115" s="4" t="s">
        <v>296</v>
      </c>
      <c r="E115" s="4" t="s">
        <v>394</v>
      </c>
      <c r="F115" s="4" t="s">
        <v>46</v>
      </c>
      <c r="G115" s="4">
        <v>1</v>
      </c>
      <c r="H115" s="27">
        <v>16.899999999999999</v>
      </c>
      <c r="I115" s="15">
        <v>225340.09</v>
      </c>
      <c r="J115" s="4" t="s">
        <v>294</v>
      </c>
    </row>
    <row r="116" spans="1:10" x14ac:dyDescent="0.3">
      <c r="A116" s="4" t="s">
        <v>422</v>
      </c>
      <c r="B116" s="4" t="s">
        <v>69</v>
      </c>
      <c r="C116" s="26">
        <v>45342</v>
      </c>
      <c r="D116" s="4" t="s">
        <v>296</v>
      </c>
      <c r="E116" s="4" t="s">
        <v>371</v>
      </c>
      <c r="F116" s="4" t="s">
        <v>403</v>
      </c>
      <c r="G116" s="4">
        <v>3</v>
      </c>
      <c r="H116" s="27">
        <v>64.900000000000006</v>
      </c>
      <c r="I116" s="15">
        <v>1088638.68</v>
      </c>
      <c r="J116" s="4" t="s">
        <v>294</v>
      </c>
    </row>
    <row r="117" spans="1:10" x14ac:dyDescent="0.3">
      <c r="A117" s="4" t="s">
        <v>423</v>
      </c>
      <c r="B117" s="4" t="s">
        <v>69</v>
      </c>
      <c r="C117" s="26">
        <v>45398</v>
      </c>
      <c r="D117" s="4" t="s">
        <v>292</v>
      </c>
      <c r="E117" s="4" t="s">
        <v>301</v>
      </c>
      <c r="F117" s="4" t="s">
        <v>47</v>
      </c>
      <c r="G117" s="4">
        <v>1</v>
      </c>
      <c r="H117" s="27">
        <v>0</v>
      </c>
      <c r="I117" s="15">
        <v>19037.09</v>
      </c>
      <c r="J117" s="4" t="s">
        <v>294</v>
      </c>
    </row>
    <row r="118" spans="1:10" x14ac:dyDescent="0.3">
      <c r="A118" s="4" t="s">
        <v>424</v>
      </c>
      <c r="B118" s="4" t="s">
        <v>69</v>
      </c>
      <c r="C118" s="26">
        <v>45439</v>
      </c>
      <c r="D118" s="4" t="s">
        <v>296</v>
      </c>
      <c r="E118" s="4" t="s">
        <v>297</v>
      </c>
      <c r="F118" s="4" t="s">
        <v>47</v>
      </c>
      <c r="G118" s="4">
        <v>1</v>
      </c>
      <c r="H118" s="27">
        <v>3.4</v>
      </c>
      <c r="I118" s="15">
        <v>50765.5</v>
      </c>
      <c r="J118" s="4" t="s">
        <v>294</v>
      </c>
    </row>
    <row r="119" spans="1:10" x14ac:dyDescent="0.3">
      <c r="A119" s="4" t="s">
        <v>425</v>
      </c>
      <c r="B119" s="4" t="s">
        <v>69</v>
      </c>
      <c r="C119" s="26">
        <v>45428</v>
      </c>
      <c r="D119" s="4" t="s">
        <v>296</v>
      </c>
      <c r="E119" s="4" t="s">
        <v>371</v>
      </c>
      <c r="F119" s="4" t="s">
        <v>46</v>
      </c>
      <c r="G119" s="4">
        <v>1</v>
      </c>
      <c r="H119" s="27">
        <v>19.3</v>
      </c>
      <c r="I119" s="15">
        <v>273484.99</v>
      </c>
      <c r="J119" s="4" t="s">
        <v>299</v>
      </c>
    </row>
    <row r="120" spans="1:10" x14ac:dyDescent="0.3">
      <c r="A120" s="4" t="s">
        <v>426</v>
      </c>
      <c r="B120" s="4" t="s">
        <v>69</v>
      </c>
      <c r="C120" s="26">
        <v>45439</v>
      </c>
      <c r="D120" s="4" t="s">
        <v>296</v>
      </c>
      <c r="E120" s="4" t="s">
        <v>297</v>
      </c>
      <c r="F120" s="4" t="s">
        <v>403</v>
      </c>
      <c r="G120" s="4">
        <v>5</v>
      </c>
      <c r="H120" s="27">
        <v>109.3</v>
      </c>
      <c r="I120" s="15">
        <v>1985431.16</v>
      </c>
      <c r="J120" s="4" t="s">
        <v>294</v>
      </c>
    </row>
    <row r="121" spans="1:10" x14ac:dyDescent="0.3">
      <c r="A121" s="4" t="s">
        <v>427</v>
      </c>
      <c r="B121" s="4" t="s">
        <v>69</v>
      </c>
      <c r="C121" s="26">
        <v>45479</v>
      </c>
      <c r="D121" s="4" t="s">
        <v>292</v>
      </c>
      <c r="E121" s="4" t="s">
        <v>301</v>
      </c>
      <c r="F121" s="4" t="s">
        <v>46</v>
      </c>
      <c r="G121" s="4">
        <v>2</v>
      </c>
      <c r="H121" s="27">
        <v>0</v>
      </c>
      <c r="I121" s="15">
        <v>56572.4</v>
      </c>
      <c r="J121" s="4" t="s">
        <v>299</v>
      </c>
    </row>
    <row r="122" spans="1:10" x14ac:dyDescent="0.3">
      <c r="A122" s="4" t="s">
        <v>428</v>
      </c>
      <c r="B122" s="4" t="s">
        <v>69</v>
      </c>
      <c r="C122" s="26">
        <v>45527</v>
      </c>
      <c r="D122" s="4" t="s">
        <v>292</v>
      </c>
      <c r="E122" s="4" t="s">
        <v>293</v>
      </c>
      <c r="F122" s="4" t="s">
        <v>47</v>
      </c>
      <c r="G122" s="4">
        <v>0</v>
      </c>
      <c r="H122" s="27">
        <v>0</v>
      </c>
      <c r="I122" s="15">
        <v>12704.96</v>
      </c>
      <c r="J122" s="4" t="s">
        <v>294</v>
      </c>
    </row>
    <row r="123" spans="1:10" x14ac:dyDescent="0.3">
      <c r="A123" s="4" t="s">
        <v>429</v>
      </c>
      <c r="B123" s="4" t="s">
        <v>69</v>
      </c>
      <c r="C123" s="26">
        <v>45521</v>
      </c>
      <c r="D123" s="4" t="s">
        <v>292</v>
      </c>
      <c r="E123" s="4" t="s">
        <v>303</v>
      </c>
      <c r="F123" s="4" t="s">
        <v>46</v>
      </c>
      <c r="G123" s="4">
        <v>2</v>
      </c>
      <c r="H123" s="27">
        <v>0</v>
      </c>
      <c r="I123" s="15">
        <v>58926.92</v>
      </c>
      <c r="J123" s="4" t="s">
        <v>294</v>
      </c>
    </row>
    <row r="124" spans="1:10" x14ac:dyDescent="0.3">
      <c r="A124" s="4" t="s">
        <v>430</v>
      </c>
      <c r="B124" s="4" t="s">
        <v>69</v>
      </c>
      <c r="C124" s="26">
        <v>45581</v>
      </c>
      <c r="D124" s="4" t="s">
        <v>292</v>
      </c>
      <c r="E124" s="4" t="s">
        <v>305</v>
      </c>
      <c r="F124" s="4" t="s">
        <v>46</v>
      </c>
      <c r="G124" s="4">
        <v>5</v>
      </c>
      <c r="H124" s="27">
        <v>0</v>
      </c>
      <c r="I124" s="15">
        <v>47282.36</v>
      </c>
      <c r="J124" s="4" t="s">
        <v>294</v>
      </c>
    </row>
    <row r="125" spans="1:10" x14ac:dyDescent="0.3">
      <c r="A125" s="4" t="s">
        <v>431</v>
      </c>
      <c r="B125" s="4" t="s">
        <v>69</v>
      </c>
      <c r="C125" s="26">
        <v>45589</v>
      </c>
      <c r="D125" s="4" t="s">
        <v>292</v>
      </c>
      <c r="E125" s="4" t="s">
        <v>303</v>
      </c>
      <c r="F125" s="4" t="s">
        <v>47</v>
      </c>
      <c r="G125" s="4">
        <v>0</v>
      </c>
      <c r="H125" s="27">
        <v>0</v>
      </c>
      <c r="I125" s="15">
        <v>11625.74</v>
      </c>
      <c r="J125" s="4" t="s">
        <v>299</v>
      </c>
    </row>
    <row r="126" spans="1:10" x14ac:dyDescent="0.3">
      <c r="A126" s="4" t="s">
        <v>432</v>
      </c>
      <c r="B126" s="4" t="s">
        <v>69</v>
      </c>
      <c r="C126" s="26">
        <v>45610</v>
      </c>
      <c r="D126" s="4" t="s">
        <v>292</v>
      </c>
      <c r="E126" s="4" t="s">
        <v>293</v>
      </c>
      <c r="F126" s="4" t="s">
        <v>47</v>
      </c>
      <c r="G126" s="4">
        <v>1</v>
      </c>
      <c r="H126" s="27">
        <v>0</v>
      </c>
      <c r="I126" s="15">
        <v>12325.77</v>
      </c>
      <c r="J126" s="4" t="s">
        <v>299</v>
      </c>
    </row>
    <row r="127" spans="1:10" x14ac:dyDescent="0.3">
      <c r="A127" s="4" t="s">
        <v>433</v>
      </c>
      <c r="B127" s="4" t="s">
        <v>69</v>
      </c>
      <c r="C127" s="26">
        <v>45646</v>
      </c>
      <c r="D127" s="4" t="s">
        <v>292</v>
      </c>
      <c r="E127" s="4" t="s">
        <v>301</v>
      </c>
      <c r="F127" s="4" t="s">
        <v>47</v>
      </c>
      <c r="G127" s="4">
        <v>0</v>
      </c>
      <c r="H127" s="27">
        <v>0</v>
      </c>
      <c r="I127" s="15">
        <v>12191.36</v>
      </c>
      <c r="J127" s="4" t="s">
        <v>299</v>
      </c>
    </row>
    <row r="128" spans="1:10" x14ac:dyDescent="0.3">
      <c r="A128" s="4" t="s">
        <v>434</v>
      </c>
      <c r="B128" s="4" t="s">
        <v>69</v>
      </c>
      <c r="C128" s="26">
        <v>45652</v>
      </c>
      <c r="D128" s="4" t="s">
        <v>296</v>
      </c>
      <c r="E128" s="4" t="s">
        <v>371</v>
      </c>
      <c r="F128" s="4" t="s">
        <v>403</v>
      </c>
      <c r="G128" s="4">
        <v>4</v>
      </c>
      <c r="H128" s="27">
        <v>83.6</v>
      </c>
      <c r="I128" s="15">
        <v>817806.7</v>
      </c>
      <c r="J128" s="4" t="s">
        <v>294</v>
      </c>
    </row>
    <row r="129" spans="1:10" x14ac:dyDescent="0.3">
      <c r="A129" s="4" t="s">
        <v>435</v>
      </c>
      <c r="B129" s="4" t="s">
        <v>69</v>
      </c>
      <c r="C129" s="26">
        <v>45638</v>
      </c>
      <c r="D129" s="4" t="s">
        <v>296</v>
      </c>
      <c r="E129" s="4" t="s">
        <v>319</v>
      </c>
      <c r="F129" s="4" t="s">
        <v>47</v>
      </c>
      <c r="G129" s="4">
        <v>1</v>
      </c>
      <c r="H129" s="27">
        <v>2.6</v>
      </c>
      <c r="I129" s="15">
        <v>50289.599999999999</v>
      </c>
      <c r="J129" s="4" t="s">
        <v>294</v>
      </c>
    </row>
    <row r="130" spans="1:10" x14ac:dyDescent="0.3">
      <c r="A130" s="4" t="s">
        <v>436</v>
      </c>
      <c r="B130" s="4" t="s">
        <v>69</v>
      </c>
      <c r="C130" s="26">
        <v>45733</v>
      </c>
      <c r="D130" s="4" t="s">
        <v>292</v>
      </c>
      <c r="E130" s="4" t="s">
        <v>305</v>
      </c>
      <c r="F130" s="4" t="s">
        <v>45</v>
      </c>
      <c r="G130" s="4">
        <v>8</v>
      </c>
      <c r="H130" s="27">
        <v>0</v>
      </c>
      <c r="I130" s="15">
        <v>216670.24</v>
      </c>
      <c r="J130" s="4" t="s">
        <v>294</v>
      </c>
    </row>
    <row r="131" spans="1:10" x14ac:dyDescent="0.3">
      <c r="A131" s="4" t="s">
        <v>437</v>
      </c>
      <c r="B131" s="4" t="s">
        <v>69</v>
      </c>
      <c r="C131" s="26">
        <v>45772</v>
      </c>
      <c r="D131" s="4" t="s">
        <v>292</v>
      </c>
      <c r="E131" s="4" t="s">
        <v>303</v>
      </c>
      <c r="F131" s="4" t="s">
        <v>46</v>
      </c>
      <c r="G131" s="4">
        <v>5</v>
      </c>
      <c r="H131" s="27">
        <v>0</v>
      </c>
      <c r="I131" s="15">
        <v>67184.05</v>
      </c>
      <c r="J131" s="4" t="s">
        <v>294</v>
      </c>
    </row>
    <row r="132" spans="1:10" x14ac:dyDescent="0.3">
      <c r="A132" s="4" t="s">
        <v>438</v>
      </c>
      <c r="B132" s="4" t="s">
        <v>69</v>
      </c>
      <c r="C132" s="26">
        <v>45843</v>
      </c>
      <c r="D132" s="4" t="s">
        <v>292</v>
      </c>
      <c r="E132" s="4" t="s">
        <v>303</v>
      </c>
      <c r="F132" s="4" t="s">
        <v>47</v>
      </c>
      <c r="G132" s="4">
        <v>0</v>
      </c>
      <c r="H132" s="27">
        <v>0</v>
      </c>
      <c r="I132" s="15">
        <v>17625.86</v>
      </c>
      <c r="J132" s="4" t="s">
        <v>294</v>
      </c>
    </row>
    <row r="133" spans="1:10" x14ac:dyDescent="0.3">
      <c r="A133" s="4" t="s">
        <v>439</v>
      </c>
      <c r="B133" s="4" t="s">
        <v>69</v>
      </c>
      <c r="C133" s="26">
        <v>45854</v>
      </c>
      <c r="D133" s="4" t="s">
        <v>292</v>
      </c>
      <c r="E133" s="4" t="s">
        <v>301</v>
      </c>
      <c r="F133" s="4" t="s">
        <v>46</v>
      </c>
      <c r="G133" s="4">
        <v>5</v>
      </c>
      <c r="H133" s="27">
        <v>0</v>
      </c>
      <c r="I133" s="15">
        <v>67625.990000000005</v>
      </c>
      <c r="J133" s="4" t="s">
        <v>299</v>
      </c>
    </row>
    <row r="134" spans="1:10" x14ac:dyDescent="0.3">
      <c r="A134" s="4" t="s">
        <v>440</v>
      </c>
      <c r="B134" s="4" t="s">
        <v>69</v>
      </c>
      <c r="C134" s="26">
        <v>45839</v>
      </c>
      <c r="D134" s="4" t="s">
        <v>292</v>
      </c>
      <c r="E134" s="4" t="s">
        <v>293</v>
      </c>
      <c r="F134" s="4" t="s">
        <v>47</v>
      </c>
      <c r="G134" s="4">
        <v>1</v>
      </c>
      <c r="H134" s="27">
        <v>0</v>
      </c>
      <c r="I134" s="15">
        <v>20987.88</v>
      </c>
      <c r="J134" s="4" t="s">
        <v>294</v>
      </c>
    </row>
    <row r="135" spans="1:10" x14ac:dyDescent="0.3">
      <c r="A135" s="4" t="s">
        <v>441</v>
      </c>
      <c r="B135" s="4" t="s">
        <v>69</v>
      </c>
      <c r="C135" s="26">
        <v>45872</v>
      </c>
      <c r="D135" s="4" t="s">
        <v>292</v>
      </c>
      <c r="E135" s="4" t="s">
        <v>303</v>
      </c>
      <c r="F135" s="4" t="s">
        <v>47</v>
      </c>
      <c r="G135" s="4">
        <v>1</v>
      </c>
      <c r="H135" s="27">
        <v>0</v>
      </c>
      <c r="I135" s="15">
        <v>17301.78</v>
      </c>
      <c r="J135" s="4" t="s">
        <v>294</v>
      </c>
    </row>
    <row r="136" spans="1:10" x14ac:dyDescent="0.3">
      <c r="A136" s="4" t="s">
        <v>442</v>
      </c>
      <c r="B136" s="4" t="s">
        <v>69</v>
      </c>
      <c r="C136" s="26">
        <v>45927</v>
      </c>
      <c r="D136" s="4" t="s">
        <v>292</v>
      </c>
      <c r="E136" s="4" t="s">
        <v>303</v>
      </c>
      <c r="F136" s="4" t="s">
        <v>46</v>
      </c>
      <c r="G136" s="4">
        <v>5</v>
      </c>
      <c r="H136" s="27">
        <v>0</v>
      </c>
      <c r="I136" s="15">
        <v>66480.800000000003</v>
      </c>
      <c r="J136" s="4" t="s">
        <v>294</v>
      </c>
    </row>
    <row r="137" spans="1:10" x14ac:dyDescent="0.3">
      <c r="A137" s="4" t="s">
        <v>443</v>
      </c>
      <c r="B137" s="4" t="s">
        <v>69</v>
      </c>
      <c r="C137" s="26">
        <v>45919</v>
      </c>
      <c r="D137" s="4" t="s">
        <v>292</v>
      </c>
      <c r="E137" s="4" t="s">
        <v>308</v>
      </c>
      <c r="F137" s="4" t="s">
        <v>46</v>
      </c>
      <c r="G137" s="4">
        <v>5</v>
      </c>
      <c r="H137" s="27">
        <v>0</v>
      </c>
      <c r="I137" s="15">
        <v>52680.59</v>
      </c>
      <c r="J137" s="4" t="s">
        <v>294</v>
      </c>
    </row>
    <row r="138" spans="1:10" x14ac:dyDescent="0.3">
      <c r="A138" s="4" t="s">
        <v>444</v>
      </c>
      <c r="B138" s="4" t="s">
        <v>69</v>
      </c>
      <c r="C138" s="26">
        <v>45932</v>
      </c>
      <c r="D138" s="4" t="s">
        <v>292</v>
      </c>
      <c r="E138" s="4" t="s">
        <v>305</v>
      </c>
      <c r="F138" s="4" t="s">
        <v>46</v>
      </c>
      <c r="G138" s="4">
        <v>3</v>
      </c>
      <c r="H138" s="27">
        <v>0</v>
      </c>
      <c r="I138" s="15">
        <v>68759.460000000006</v>
      </c>
      <c r="J138" s="4" t="s">
        <v>294</v>
      </c>
    </row>
    <row r="139" spans="1:10" x14ac:dyDescent="0.3">
      <c r="A139" s="4" t="s">
        <v>445</v>
      </c>
      <c r="B139" s="4" t="s">
        <v>69</v>
      </c>
      <c r="C139" s="26">
        <v>45998</v>
      </c>
      <c r="D139" s="4" t="s">
        <v>292</v>
      </c>
      <c r="E139" s="4" t="s">
        <v>303</v>
      </c>
      <c r="F139" s="4" t="s">
        <v>47</v>
      </c>
      <c r="G139" s="4">
        <v>1</v>
      </c>
      <c r="H139" s="27">
        <v>0</v>
      </c>
      <c r="I139" s="15">
        <v>6378.27</v>
      </c>
      <c r="J139" s="4" t="s">
        <v>294</v>
      </c>
    </row>
    <row r="140" spans="1:10" x14ac:dyDescent="0.3">
      <c r="A140" s="4" t="s">
        <v>446</v>
      </c>
      <c r="B140" s="4" t="s">
        <v>72</v>
      </c>
      <c r="C140" s="26">
        <v>44976</v>
      </c>
      <c r="D140" s="4" t="s">
        <v>292</v>
      </c>
      <c r="E140" s="4" t="s">
        <v>303</v>
      </c>
      <c r="F140" s="4" t="s">
        <v>47</v>
      </c>
      <c r="G140" s="4">
        <v>0</v>
      </c>
      <c r="H140" s="27">
        <v>0</v>
      </c>
      <c r="I140" s="15">
        <v>7290.42</v>
      </c>
      <c r="J140" s="4" t="s">
        <v>294</v>
      </c>
    </row>
    <row r="141" spans="1:10" x14ac:dyDescent="0.3">
      <c r="A141" s="4" t="s">
        <v>447</v>
      </c>
      <c r="B141" s="4" t="s">
        <v>72</v>
      </c>
      <c r="C141" s="26">
        <v>44976</v>
      </c>
      <c r="D141" s="4" t="s">
        <v>292</v>
      </c>
      <c r="E141" s="4" t="s">
        <v>303</v>
      </c>
      <c r="F141" s="4" t="s">
        <v>47</v>
      </c>
      <c r="G141" s="4">
        <v>1</v>
      </c>
      <c r="H141" s="27">
        <v>0</v>
      </c>
      <c r="I141" s="15">
        <v>6363.42</v>
      </c>
      <c r="J141" s="4" t="s">
        <v>294</v>
      </c>
    </row>
    <row r="142" spans="1:10" x14ac:dyDescent="0.3">
      <c r="A142" s="4" t="s">
        <v>448</v>
      </c>
      <c r="B142" s="4" t="s">
        <v>72</v>
      </c>
      <c r="C142" s="26">
        <v>44984</v>
      </c>
      <c r="D142" s="4" t="s">
        <v>296</v>
      </c>
      <c r="E142" s="4" t="s">
        <v>297</v>
      </c>
      <c r="F142" s="4" t="s">
        <v>403</v>
      </c>
      <c r="G142" s="4">
        <v>6</v>
      </c>
      <c r="H142" s="27">
        <v>127.7</v>
      </c>
      <c r="I142" s="15">
        <v>721351.23</v>
      </c>
      <c r="J142" s="4" t="s">
        <v>294</v>
      </c>
    </row>
    <row r="143" spans="1:10" x14ac:dyDescent="0.3">
      <c r="A143" s="4" t="s">
        <v>449</v>
      </c>
      <c r="B143" s="4" t="s">
        <v>72</v>
      </c>
      <c r="C143" s="26">
        <v>45001</v>
      </c>
      <c r="D143" s="4" t="s">
        <v>292</v>
      </c>
      <c r="E143" s="4" t="s">
        <v>293</v>
      </c>
      <c r="F143" s="4" t="s">
        <v>47</v>
      </c>
      <c r="G143" s="4">
        <v>1</v>
      </c>
      <c r="H143" s="27">
        <v>0</v>
      </c>
      <c r="I143" s="15">
        <v>2808.33</v>
      </c>
      <c r="J143" s="4" t="s">
        <v>294</v>
      </c>
    </row>
    <row r="144" spans="1:10" x14ac:dyDescent="0.3">
      <c r="A144" s="4" t="s">
        <v>450</v>
      </c>
      <c r="B144" s="4" t="s">
        <v>72</v>
      </c>
      <c r="C144" s="26">
        <v>44998</v>
      </c>
      <c r="D144" s="4" t="s">
        <v>292</v>
      </c>
      <c r="E144" s="4" t="s">
        <v>312</v>
      </c>
      <c r="F144" s="4" t="s">
        <v>47</v>
      </c>
      <c r="G144" s="4">
        <v>1</v>
      </c>
      <c r="H144" s="27">
        <v>0</v>
      </c>
      <c r="I144" s="15">
        <v>3714.72</v>
      </c>
      <c r="J144" s="4" t="s">
        <v>294</v>
      </c>
    </row>
    <row r="145" spans="1:10" x14ac:dyDescent="0.3">
      <c r="A145" s="4" t="s">
        <v>451</v>
      </c>
      <c r="B145" s="4" t="s">
        <v>72</v>
      </c>
      <c r="C145" s="26">
        <v>45087</v>
      </c>
      <c r="D145" s="4" t="s">
        <v>292</v>
      </c>
      <c r="E145" s="4" t="s">
        <v>293</v>
      </c>
      <c r="F145" s="4" t="s">
        <v>47</v>
      </c>
      <c r="G145" s="4">
        <v>0</v>
      </c>
      <c r="H145" s="27">
        <v>0</v>
      </c>
      <c r="I145" s="15">
        <v>4614.6899999999996</v>
      </c>
      <c r="J145" s="4" t="s">
        <v>299</v>
      </c>
    </row>
    <row r="146" spans="1:10" x14ac:dyDescent="0.3">
      <c r="A146" s="4" t="s">
        <v>452</v>
      </c>
      <c r="B146" s="4" t="s">
        <v>72</v>
      </c>
      <c r="C146" s="26">
        <v>45173</v>
      </c>
      <c r="D146" s="4" t="s">
        <v>292</v>
      </c>
      <c r="E146" s="4" t="s">
        <v>305</v>
      </c>
      <c r="F146" s="4" t="s">
        <v>47</v>
      </c>
      <c r="G146" s="4">
        <v>1</v>
      </c>
      <c r="H146" s="27">
        <v>0</v>
      </c>
      <c r="I146" s="15">
        <v>3441.96</v>
      </c>
      <c r="J146" s="4" t="s">
        <v>299</v>
      </c>
    </row>
    <row r="147" spans="1:10" x14ac:dyDescent="0.3">
      <c r="A147" s="4" t="s">
        <v>453</v>
      </c>
      <c r="B147" s="4" t="s">
        <v>72</v>
      </c>
      <c r="C147" s="26">
        <v>45207</v>
      </c>
      <c r="D147" s="4" t="s">
        <v>292</v>
      </c>
      <c r="E147" s="4" t="s">
        <v>305</v>
      </c>
      <c r="F147" s="4" t="s">
        <v>45</v>
      </c>
      <c r="G147" s="4">
        <v>10</v>
      </c>
      <c r="H147" s="27">
        <v>0</v>
      </c>
      <c r="I147" s="15">
        <v>90382.46</v>
      </c>
      <c r="J147" s="4" t="s">
        <v>299</v>
      </c>
    </row>
    <row r="148" spans="1:10" x14ac:dyDescent="0.3">
      <c r="A148" s="4" t="s">
        <v>454</v>
      </c>
      <c r="B148" s="4" t="s">
        <v>72</v>
      </c>
      <c r="C148" s="26">
        <v>45243</v>
      </c>
      <c r="D148" s="4" t="s">
        <v>292</v>
      </c>
      <c r="E148" s="4" t="s">
        <v>301</v>
      </c>
      <c r="F148" s="4" t="s">
        <v>47</v>
      </c>
      <c r="G148" s="4">
        <v>0</v>
      </c>
      <c r="H148" s="27">
        <v>0</v>
      </c>
      <c r="I148" s="15">
        <v>6071.01</v>
      </c>
      <c r="J148" s="4" t="s">
        <v>294</v>
      </c>
    </row>
    <row r="149" spans="1:10" x14ac:dyDescent="0.3">
      <c r="A149" s="4" t="s">
        <v>455</v>
      </c>
      <c r="B149" s="4" t="s">
        <v>72</v>
      </c>
      <c r="C149" s="26">
        <v>45242</v>
      </c>
      <c r="D149" s="4" t="s">
        <v>292</v>
      </c>
      <c r="E149" s="4" t="s">
        <v>305</v>
      </c>
      <c r="F149" s="4" t="s">
        <v>47</v>
      </c>
      <c r="G149" s="4">
        <v>1</v>
      </c>
      <c r="H149" s="27">
        <v>0</v>
      </c>
      <c r="I149" s="15">
        <v>3116.52</v>
      </c>
      <c r="J149" s="4" t="s">
        <v>294</v>
      </c>
    </row>
    <row r="150" spans="1:10" x14ac:dyDescent="0.3">
      <c r="A150" s="4" t="s">
        <v>456</v>
      </c>
      <c r="B150" s="4" t="s">
        <v>72</v>
      </c>
      <c r="C150" s="26">
        <v>45287</v>
      </c>
      <c r="D150" s="4" t="s">
        <v>292</v>
      </c>
      <c r="E150" s="4" t="s">
        <v>312</v>
      </c>
      <c r="F150" s="4" t="s">
        <v>47</v>
      </c>
      <c r="G150" s="4">
        <v>0</v>
      </c>
      <c r="H150" s="27">
        <v>0</v>
      </c>
      <c r="I150" s="15">
        <v>2768.67</v>
      </c>
      <c r="J150" s="4" t="s">
        <v>299</v>
      </c>
    </row>
    <row r="151" spans="1:10" x14ac:dyDescent="0.3">
      <c r="A151" s="4" t="s">
        <v>457</v>
      </c>
      <c r="B151" s="4" t="s">
        <v>72</v>
      </c>
      <c r="C151" s="26">
        <v>45286</v>
      </c>
      <c r="D151" s="4" t="s">
        <v>292</v>
      </c>
      <c r="E151" s="4" t="s">
        <v>301</v>
      </c>
      <c r="F151" s="4" t="s">
        <v>46</v>
      </c>
      <c r="G151" s="4">
        <v>5</v>
      </c>
      <c r="H151" s="27">
        <v>0</v>
      </c>
      <c r="I151" s="15">
        <v>18099.93</v>
      </c>
      <c r="J151" s="4" t="s">
        <v>294</v>
      </c>
    </row>
    <row r="152" spans="1:10" x14ac:dyDescent="0.3">
      <c r="A152" s="4" t="s">
        <v>458</v>
      </c>
      <c r="B152" s="4" t="s">
        <v>72</v>
      </c>
      <c r="C152" s="26">
        <v>45267</v>
      </c>
      <c r="D152" s="4" t="s">
        <v>296</v>
      </c>
      <c r="E152" s="4" t="s">
        <v>371</v>
      </c>
      <c r="F152" s="4" t="s">
        <v>46</v>
      </c>
      <c r="G152" s="4">
        <v>1</v>
      </c>
      <c r="H152" s="27">
        <v>18.899999999999999</v>
      </c>
      <c r="I152" s="15">
        <v>125996.07</v>
      </c>
      <c r="J152" s="4" t="s">
        <v>294</v>
      </c>
    </row>
    <row r="153" spans="1:10" x14ac:dyDescent="0.3">
      <c r="A153" s="4" t="s">
        <v>459</v>
      </c>
      <c r="B153" s="4" t="s">
        <v>72</v>
      </c>
      <c r="C153" s="26">
        <v>45283</v>
      </c>
      <c r="D153" s="4" t="s">
        <v>296</v>
      </c>
      <c r="E153" s="4" t="s">
        <v>394</v>
      </c>
      <c r="F153" s="4" t="s">
        <v>47</v>
      </c>
      <c r="G153" s="4">
        <v>1</v>
      </c>
      <c r="H153" s="27">
        <v>6.9</v>
      </c>
      <c r="I153" s="15">
        <v>36819.74</v>
      </c>
      <c r="J153" s="4" t="s">
        <v>294</v>
      </c>
    </row>
    <row r="154" spans="1:10" x14ac:dyDescent="0.3">
      <c r="A154" s="4" t="s">
        <v>460</v>
      </c>
      <c r="B154" s="4" t="s">
        <v>72</v>
      </c>
      <c r="C154" s="26">
        <v>45265</v>
      </c>
      <c r="D154" s="4" t="s">
        <v>296</v>
      </c>
      <c r="E154" s="4" t="s">
        <v>297</v>
      </c>
      <c r="F154" s="4" t="s">
        <v>45</v>
      </c>
      <c r="G154" s="4">
        <v>2</v>
      </c>
      <c r="H154" s="27">
        <v>39</v>
      </c>
      <c r="I154" s="15">
        <v>207794.3</v>
      </c>
      <c r="J154" s="4" t="s">
        <v>294</v>
      </c>
    </row>
    <row r="155" spans="1:10" x14ac:dyDescent="0.3">
      <c r="A155" s="4" t="s">
        <v>461</v>
      </c>
      <c r="B155" s="4" t="s">
        <v>72</v>
      </c>
      <c r="C155" s="26">
        <v>45277</v>
      </c>
      <c r="D155" s="4" t="s">
        <v>296</v>
      </c>
      <c r="E155" s="4" t="s">
        <v>371</v>
      </c>
      <c r="F155" s="4" t="s">
        <v>46</v>
      </c>
      <c r="G155" s="4">
        <v>1</v>
      </c>
      <c r="H155" s="27">
        <v>8.9</v>
      </c>
      <c r="I155" s="15">
        <v>53360.42</v>
      </c>
      <c r="J155" s="4" t="s">
        <v>294</v>
      </c>
    </row>
    <row r="156" spans="1:10" x14ac:dyDescent="0.3">
      <c r="A156" s="4" t="s">
        <v>462</v>
      </c>
      <c r="B156" s="4" t="s">
        <v>72</v>
      </c>
      <c r="C156" s="26">
        <v>45285</v>
      </c>
      <c r="D156" s="4" t="s">
        <v>296</v>
      </c>
      <c r="E156" s="4" t="s">
        <v>371</v>
      </c>
      <c r="F156" s="4" t="s">
        <v>47</v>
      </c>
      <c r="G156" s="4">
        <v>1</v>
      </c>
      <c r="H156" s="27">
        <v>3.8</v>
      </c>
      <c r="I156" s="15">
        <v>25507.45</v>
      </c>
      <c r="J156" s="4" t="s">
        <v>294</v>
      </c>
    </row>
    <row r="157" spans="1:10" x14ac:dyDescent="0.3">
      <c r="A157" s="4" t="s">
        <v>463</v>
      </c>
      <c r="B157" s="4" t="s">
        <v>72</v>
      </c>
      <c r="C157" s="26">
        <v>45342</v>
      </c>
      <c r="D157" s="4" t="s">
        <v>292</v>
      </c>
      <c r="E157" s="4" t="s">
        <v>293</v>
      </c>
      <c r="F157" s="4" t="s">
        <v>47</v>
      </c>
      <c r="G157" s="4">
        <v>0</v>
      </c>
      <c r="H157" s="27">
        <v>0</v>
      </c>
      <c r="I157" s="15">
        <v>5542.7</v>
      </c>
      <c r="J157" s="4" t="s">
        <v>294</v>
      </c>
    </row>
    <row r="158" spans="1:10" x14ac:dyDescent="0.3">
      <c r="A158" s="4" t="s">
        <v>464</v>
      </c>
      <c r="B158" s="4" t="s">
        <v>72</v>
      </c>
      <c r="C158" s="26">
        <v>45367</v>
      </c>
      <c r="D158" s="4" t="s">
        <v>292</v>
      </c>
      <c r="E158" s="4" t="s">
        <v>293</v>
      </c>
      <c r="F158" s="4" t="s">
        <v>45</v>
      </c>
      <c r="G158" s="4">
        <v>8</v>
      </c>
      <c r="H158" s="27">
        <v>0</v>
      </c>
      <c r="I158" s="15">
        <v>60216.04</v>
      </c>
      <c r="J158" s="4" t="s">
        <v>294</v>
      </c>
    </row>
    <row r="159" spans="1:10" x14ac:dyDescent="0.3">
      <c r="A159" s="4" t="s">
        <v>465</v>
      </c>
      <c r="B159" s="4" t="s">
        <v>72</v>
      </c>
      <c r="C159" s="26">
        <v>45379</v>
      </c>
      <c r="D159" s="4" t="s">
        <v>296</v>
      </c>
      <c r="E159" s="4" t="s">
        <v>371</v>
      </c>
      <c r="F159" s="4" t="s">
        <v>46</v>
      </c>
      <c r="G159" s="4">
        <v>1</v>
      </c>
      <c r="H159" s="27">
        <v>19.2</v>
      </c>
      <c r="I159" s="15">
        <v>186109.54</v>
      </c>
      <c r="J159" s="4" t="s">
        <v>294</v>
      </c>
    </row>
    <row r="160" spans="1:10" x14ac:dyDescent="0.3">
      <c r="A160" s="4" t="s">
        <v>466</v>
      </c>
      <c r="B160" s="4" t="s">
        <v>72</v>
      </c>
      <c r="C160" s="26">
        <v>45401</v>
      </c>
      <c r="D160" s="4" t="s">
        <v>296</v>
      </c>
      <c r="E160" s="4" t="s">
        <v>401</v>
      </c>
      <c r="F160" s="4" t="s">
        <v>47</v>
      </c>
      <c r="G160" s="4">
        <v>1</v>
      </c>
      <c r="H160" s="27">
        <v>3.2</v>
      </c>
      <c r="I160" s="15">
        <v>29100.23</v>
      </c>
      <c r="J160" s="4" t="s">
        <v>294</v>
      </c>
    </row>
    <row r="161" spans="1:10" x14ac:dyDescent="0.3">
      <c r="A161" s="4" t="s">
        <v>467</v>
      </c>
      <c r="B161" s="4" t="s">
        <v>72</v>
      </c>
      <c r="C161" s="26">
        <v>45437</v>
      </c>
      <c r="D161" s="4" t="s">
        <v>292</v>
      </c>
      <c r="E161" s="4" t="s">
        <v>301</v>
      </c>
      <c r="F161" s="4" t="s">
        <v>47</v>
      </c>
      <c r="G161" s="4">
        <v>1</v>
      </c>
      <c r="H161" s="27">
        <v>0</v>
      </c>
      <c r="I161" s="15">
        <v>3311.53</v>
      </c>
      <c r="J161" s="4" t="s">
        <v>299</v>
      </c>
    </row>
    <row r="162" spans="1:10" x14ac:dyDescent="0.3">
      <c r="A162" s="4" t="s">
        <v>468</v>
      </c>
      <c r="B162" s="4" t="s">
        <v>72</v>
      </c>
      <c r="C162" s="26">
        <v>45439</v>
      </c>
      <c r="D162" s="4" t="s">
        <v>292</v>
      </c>
      <c r="E162" s="4" t="s">
        <v>312</v>
      </c>
      <c r="F162" s="4" t="s">
        <v>47</v>
      </c>
      <c r="G162" s="4">
        <v>0</v>
      </c>
      <c r="H162" s="27">
        <v>0</v>
      </c>
      <c r="I162" s="15">
        <v>8181.12</v>
      </c>
      <c r="J162" s="4" t="s">
        <v>294</v>
      </c>
    </row>
    <row r="163" spans="1:10" x14ac:dyDescent="0.3">
      <c r="A163" s="4" t="s">
        <v>469</v>
      </c>
      <c r="B163" s="4" t="s">
        <v>72</v>
      </c>
      <c r="C163" s="26">
        <v>45414</v>
      </c>
      <c r="D163" s="4" t="s">
        <v>296</v>
      </c>
      <c r="E163" s="4" t="s">
        <v>394</v>
      </c>
      <c r="F163" s="4" t="s">
        <v>45</v>
      </c>
      <c r="G163" s="4">
        <v>3</v>
      </c>
      <c r="H163" s="27">
        <v>58.3</v>
      </c>
      <c r="I163" s="15">
        <v>324957.49</v>
      </c>
      <c r="J163" s="4" t="s">
        <v>294</v>
      </c>
    </row>
    <row r="164" spans="1:10" x14ac:dyDescent="0.3">
      <c r="A164" s="4" t="s">
        <v>470</v>
      </c>
      <c r="B164" s="4" t="s">
        <v>72</v>
      </c>
      <c r="C164" s="26">
        <v>45529</v>
      </c>
      <c r="D164" s="4" t="s">
        <v>292</v>
      </c>
      <c r="E164" s="4" t="s">
        <v>308</v>
      </c>
      <c r="F164" s="4" t="s">
        <v>47</v>
      </c>
      <c r="G164" s="4">
        <v>0</v>
      </c>
      <c r="H164" s="27">
        <v>0</v>
      </c>
      <c r="I164" s="15">
        <v>7767.42</v>
      </c>
      <c r="J164" s="4" t="s">
        <v>294</v>
      </c>
    </row>
    <row r="165" spans="1:10" x14ac:dyDescent="0.3">
      <c r="A165" s="4" t="s">
        <v>471</v>
      </c>
      <c r="B165" s="4" t="s">
        <v>72</v>
      </c>
      <c r="C165" s="26">
        <v>45505</v>
      </c>
      <c r="D165" s="4" t="s">
        <v>296</v>
      </c>
      <c r="E165" s="4" t="s">
        <v>394</v>
      </c>
      <c r="F165" s="4" t="s">
        <v>45</v>
      </c>
      <c r="G165" s="4">
        <v>2</v>
      </c>
      <c r="H165" s="27">
        <v>33.4</v>
      </c>
      <c r="I165" s="15">
        <v>155904.12</v>
      </c>
      <c r="J165" s="4" t="s">
        <v>294</v>
      </c>
    </row>
    <row r="166" spans="1:10" x14ac:dyDescent="0.3">
      <c r="A166" s="4" t="s">
        <v>472</v>
      </c>
      <c r="B166" s="4" t="s">
        <v>72</v>
      </c>
      <c r="C166" s="26">
        <v>45551</v>
      </c>
      <c r="D166" s="4" t="s">
        <v>292</v>
      </c>
      <c r="E166" s="4" t="s">
        <v>308</v>
      </c>
      <c r="F166" s="4" t="s">
        <v>46</v>
      </c>
      <c r="G166" s="4">
        <v>2</v>
      </c>
      <c r="H166" s="27">
        <v>0</v>
      </c>
      <c r="I166" s="15">
        <v>20331.97</v>
      </c>
      <c r="J166" s="4" t="s">
        <v>294</v>
      </c>
    </row>
    <row r="167" spans="1:10" x14ac:dyDescent="0.3">
      <c r="A167" s="4" t="s">
        <v>473</v>
      </c>
      <c r="B167" s="4" t="s">
        <v>72</v>
      </c>
      <c r="C167" s="26">
        <v>45583</v>
      </c>
      <c r="D167" s="4" t="s">
        <v>292</v>
      </c>
      <c r="E167" s="4" t="s">
        <v>303</v>
      </c>
      <c r="F167" s="4" t="s">
        <v>47</v>
      </c>
      <c r="G167" s="4">
        <v>1</v>
      </c>
      <c r="H167" s="27">
        <v>0</v>
      </c>
      <c r="I167" s="15">
        <v>4127.79</v>
      </c>
      <c r="J167" s="4" t="s">
        <v>294</v>
      </c>
    </row>
    <row r="168" spans="1:10" x14ac:dyDescent="0.3">
      <c r="A168" s="4" t="s">
        <v>474</v>
      </c>
      <c r="B168" s="4" t="s">
        <v>72</v>
      </c>
      <c r="C168" s="26">
        <v>45609</v>
      </c>
      <c r="D168" s="4" t="s">
        <v>292</v>
      </c>
      <c r="E168" s="4" t="s">
        <v>305</v>
      </c>
      <c r="F168" s="4" t="s">
        <v>46</v>
      </c>
      <c r="G168" s="4">
        <v>3</v>
      </c>
      <c r="H168" s="27">
        <v>0</v>
      </c>
      <c r="I168" s="15">
        <v>18879.71</v>
      </c>
      <c r="J168" s="4" t="s">
        <v>294</v>
      </c>
    </row>
    <row r="169" spans="1:10" x14ac:dyDescent="0.3">
      <c r="A169" s="4" t="s">
        <v>475</v>
      </c>
      <c r="B169" s="4" t="s">
        <v>72</v>
      </c>
      <c r="C169" s="26">
        <v>45639</v>
      </c>
      <c r="D169" s="4" t="s">
        <v>292</v>
      </c>
      <c r="E169" s="4" t="s">
        <v>301</v>
      </c>
      <c r="F169" s="4" t="s">
        <v>47</v>
      </c>
      <c r="G169" s="4">
        <v>0</v>
      </c>
      <c r="H169" s="27">
        <v>0</v>
      </c>
      <c r="I169" s="15">
        <v>5025.53</v>
      </c>
      <c r="J169" s="4" t="s">
        <v>294</v>
      </c>
    </row>
    <row r="170" spans="1:10" x14ac:dyDescent="0.3">
      <c r="A170" s="4" t="s">
        <v>476</v>
      </c>
      <c r="B170" s="4" t="s">
        <v>72</v>
      </c>
      <c r="C170" s="26">
        <v>45702</v>
      </c>
      <c r="D170" s="4" t="s">
        <v>292</v>
      </c>
      <c r="E170" s="4" t="s">
        <v>301</v>
      </c>
      <c r="F170" s="4" t="s">
        <v>46</v>
      </c>
      <c r="G170" s="4">
        <v>4</v>
      </c>
      <c r="H170" s="27">
        <v>0</v>
      </c>
      <c r="I170" s="15">
        <v>26099.919999999998</v>
      </c>
      <c r="J170" s="4" t="s">
        <v>294</v>
      </c>
    </row>
    <row r="171" spans="1:10" x14ac:dyDescent="0.3">
      <c r="A171" s="4" t="s">
        <v>477</v>
      </c>
      <c r="B171" s="4" t="s">
        <v>72</v>
      </c>
      <c r="C171" s="26">
        <v>45705</v>
      </c>
      <c r="D171" s="4" t="s">
        <v>292</v>
      </c>
      <c r="E171" s="4" t="s">
        <v>303</v>
      </c>
      <c r="F171" s="4" t="s">
        <v>45</v>
      </c>
      <c r="G171" s="4">
        <v>12</v>
      </c>
      <c r="H171" s="27">
        <v>0</v>
      </c>
      <c r="I171" s="15">
        <v>40461.17</v>
      </c>
      <c r="J171" s="4" t="s">
        <v>294</v>
      </c>
    </row>
    <row r="172" spans="1:10" x14ac:dyDescent="0.3">
      <c r="A172" s="4" t="s">
        <v>478</v>
      </c>
      <c r="B172" s="4" t="s">
        <v>72</v>
      </c>
      <c r="C172" s="26">
        <v>45775</v>
      </c>
      <c r="D172" s="4" t="s">
        <v>296</v>
      </c>
      <c r="E172" s="4" t="s">
        <v>401</v>
      </c>
      <c r="F172" s="4" t="s">
        <v>46</v>
      </c>
      <c r="G172" s="4">
        <v>1</v>
      </c>
      <c r="H172" s="27">
        <v>7.7</v>
      </c>
      <c r="I172" s="15">
        <v>66060.09</v>
      </c>
      <c r="J172" s="4" t="s">
        <v>294</v>
      </c>
    </row>
    <row r="173" spans="1:10" x14ac:dyDescent="0.3">
      <c r="A173" s="4" t="s">
        <v>479</v>
      </c>
      <c r="B173" s="4" t="s">
        <v>72</v>
      </c>
      <c r="C173" s="26">
        <v>45793</v>
      </c>
      <c r="D173" s="4" t="s">
        <v>292</v>
      </c>
      <c r="E173" s="4" t="s">
        <v>308</v>
      </c>
      <c r="F173" s="4" t="s">
        <v>47</v>
      </c>
      <c r="G173" s="4">
        <v>0</v>
      </c>
      <c r="H173" s="27">
        <v>0</v>
      </c>
      <c r="I173" s="15">
        <v>6868.02</v>
      </c>
      <c r="J173" s="4" t="s">
        <v>294</v>
      </c>
    </row>
    <row r="174" spans="1:10" x14ac:dyDescent="0.3">
      <c r="A174" s="4" t="s">
        <v>480</v>
      </c>
      <c r="B174" s="4" t="s">
        <v>72</v>
      </c>
      <c r="C174" s="26">
        <v>45793</v>
      </c>
      <c r="D174" s="4" t="s">
        <v>292</v>
      </c>
      <c r="E174" s="4" t="s">
        <v>308</v>
      </c>
      <c r="F174" s="4" t="s">
        <v>47</v>
      </c>
      <c r="G174" s="4">
        <v>0</v>
      </c>
      <c r="H174" s="27">
        <v>0</v>
      </c>
      <c r="I174" s="15">
        <v>7627.5</v>
      </c>
      <c r="J174" s="4" t="s">
        <v>294</v>
      </c>
    </row>
    <row r="175" spans="1:10" x14ac:dyDescent="0.3">
      <c r="A175" s="4" t="s">
        <v>481</v>
      </c>
      <c r="B175" s="4" t="s">
        <v>72</v>
      </c>
      <c r="C175" s="26">
        <v>45802</v>
      </c>
      <c r="D175" s="4" t="s">
        <v>292</v>
      </c>
      <c r="E175" s="4" t="s">
        <v>303</v>
      </c>
      <c r="F175" s="4" t="s">
        <v>45</v>
      </c>
      <c r="G175" s="4">
        <v>4</v>
      </c>
      <c r="H175" s="27">
        <v>0</v>
      </c>
      <c r="I175" s="15">
        <v>90165.46</v>
      </c>
      <c r="J175" s="4" t="s">
        <v>294</v>
      </c>
    </row>
    <row r="176" spans="1:10" x14ac:dyDescent="0.3">
      <c r="A176" s="4" t="s">
        <v>482</v>
      </c>
      <c r="B176" s="4" t="s">
        <v>72</v>
      </c>
      <c r="C176" s="26">
        <v>45820</v>
      </c>
      <c r="D176" s="4" t="s">
        <v>292</v>
      </c>
      <c r="E176" s="4" t="s">
        <v>312</v>
      </c>
      <c r="F176" s="4" t="s">
        <v>47</v>
      </c>
      <c r="G176" s="4">
        <v>1</v>
      </c>
      <c r="H176" s="27">
        <v>0</v>
      </c>
      <c r="I176" s="15">
        <v>8172.2</v>
      </c>
      <c r="J176" s="4" t="s">
        <v>299</v>
      </c>
    </row>
    <row r="177" spans="1:10" x14ac:dyDescent="0.3">
      <c r="A177" s="4" t="s">
        <v>483</v>
      </c>
      <c r="B177" s="4" t="s">
        <v>72</v>
      </c>
      <c r="C177" s="26">
        <v>45839</v>
      </c>
      <c r="D177" s="4" t="s">
        <v>292</v>
      </c>
      <c r="E177" s="4" t="s">
        <v>308</v>
      </c>
      <c r="F177" s="4" t="s">
        <v>47</v>
      </c>
      <c r="G177" s="4">
        <v>1</v>
      </c>
      <c r="H177" s="27">
        <v>0</v>
      </c>
      <c r="I177" s="15">
        <v>4114.62</v>
      </c>
      <c r="J177" s="4" t="s">
        <v>294</v>
      </c>
    </row>
    <row r="178" spans="1:10" x14ac:dyDescent="0.3">
      <c r="A178" s="4" t="s">
        <v>484</v>
      </c>
      <c r="B178" s="4" t="s">
        <v>72</v>
      </c>
      <c r="C178" s="26">
        <v>45865</v>
      </c>
      <c r="D178" s="4" t="s">
        <v>292</v>
      </c>
      <c r="E178" s="4" t="s">
        <v>308</v>
      </c>
      <c r="F178" s="4" t="s">
        <v>47</v>
      </c>
      <c r="G178" s="4">
        <v>1</v>
      </c>
      <c r="H178" s="27">
        <v>0</v>
      </c>
      <c r="I178" s="15">
        <v>7781.05</v>
      </c>
      <c r="J178" s="4" t="s">
        <v>299</v>
      </c>
    </row>
    <row r="179" spans="1:10" x14ac:dyDescent="0.3">
      <c r="A179" s="4" t="s">
        <v>485</v>
      </c>
      <c r="B179" s="4" t="s">
        <v>72</v>
      </c>
      <c r="C179" s="26">
        <v>45845</v>
      </c>
      <c r="D179" s="4" t="s">
        <v>296</v>
      </c>
      <c r="E179" s="4" t="s">
        <v>297</v>
      </c>
      <c r="F179" s="4" t="s">
        <v>45</v>
      </c>
      <c r="G179" s="4">
        <v>2</v>
      </c>
      <c r="H179" s="27">
        <v>45.7</v>
      </c>
      <c r="I179" s="15">
        <v>407119.92</v>
      </c>
      <c r="J179" s="4" t="s">
        <v>294</v>
      </c>
    </row>
    <row r="180" spans="1:10" x14ac:dyDescent="0.3">
      <c r="A180" s="4" t="s">
        <v>486</v>
      </c>
      <c r="B180" s="4" t="s">
        <v>72</v>
      </c>
      <c r="C180" s="26">
        <v>45931</v>
      </c>
      <c r="D180" s="4" t="s">
        <v>292</v>
      </c>
      <c r="E180" s="4" t="s">
        <v>305</v>
      </c>
      <c r="F180" s="4" t="s">
        <v>45</v>
      </c>
      <c r="G180" s="4">
        <v>10</v>
      </c>
      <c r="H180" s="27">
        <v>0</v>
      </c>
      <c r="I180" s="15">
        <v>88891.09</v>
      </c>
      <c r="J180" s="4" t="s">
        <v>294</v>
      </c>
    </row>
    <row r="181" spans="1:10" x14ac:dyDescent="0.3">
      <c r="A181" s="4" t="s">
        <v>487</v>
      </c>
      <c r="B181" s="4" t="s">
        <v>72</v>
      </c>
      <c r="C181" s="26">
        <v>45975</v>
      </c>
      <c r="D181" s="4" t="s">
        <v>292</v>
      </c>
      <c r="E181" s="4" t="s">
        <v>305</v>
      </c>
      <c r="F181" s="4" t="s">
        <v>47</v>
      </c>
      <c r="G181" s="4">
        <v>0</v>
      </c>
      <c r="H181" s="27">
        <v>0</v>
      </c>
      <c r="I181" s="15">
        <v>6380.87</v>
      </c>
      <c r="J181" s="4" t="s">
        <v>294</v>
      </c>
    </row>
    <row r="182" spans="1:10" x14ac:dyDescent="0.3">
      <c r="A182" s="4" t="s">
        <v>488</v>
      </c>
      <c r="B182" s="4" t="s">
        <v>72</v>
      </c>
      <c r="C182" s="26">
        <v>45964</v>
      </c>
      <c r="D182" s="4" t="s">
        <v>296</v>
      </c>
      <c r="E182" s="4" t="s">
        <v>336</v>
      </c>
      <c r="F182" s="4" t="s">
        <v>46</v>
      </c>
      <c r="G182" s="4">
        <v>1</v>
      </c>
      <c r="H182" s="27">
        <v>13.7</v>
      </c>
      <c r="I182" s="15">
        <v>66942.7</v>
      </c>
      <c r="J182" s="4" t="s">
        <v>294</v>
      </c>
    </row>
    <row r="183" spans="1:10" x14ac:dyDescent="0.3">
      <c r="A183" s="4" t="s">
        <v>489</v>
      </c>
      <c r="B183" s="4" t="s">
        <v>72</v>
      </c>
      <c r="C183" s="26">
        <v>46019</v>
      </c>
      <c r="D183" s="4" t="s">
        <v>292</v>
      </c>
      <c r="E183" s="4" t="s">
        <v>308</v>
      </c>
      <c r="F183" s="4" t="s">
        <v>47</v>
      </c>
      <c r="G183" s="4">
        <v>0</v>
      </c>
      <c r="H183" s="27">
        <v>0</v>
      </c>
      <c r="I183" s="15">
        <v>2712.33</v>
      </c>
      <c r="J183" s="4" t="s">
        <v>294</v>
      </c>
    </row>
    <row r="184" spans="1:10" x14ac:dyDescent="0.3">
      <c r="A184" s="4" t="s">
        <v>490</v>
      </c>
      <c r="B184" s="4" t="s">
        <v>75</v>
      </c>
      <c r="C184" s="26">
        <v>44938</v>
      </c>
      <c r="D184" s="4" t="s">
        <v>292</v>
      </c>
      <c r="E184" s="4" t="s">
        <v>308</v>
      </c>
      <c r="F184" s="4" t="s">
        <v>47</v>
      </c>
      <c r="G184" s="4">
        <v>0</v>
      </c>
      <c r="H184" s="27">
        <v>0</v>
      </c>
      <c r="I184" s="15">
        <v>2837.72</v>
      </c>
      <c r="J184" s="4" t="s">
        <v>299</v>
      </c>
    </row>
    <row r="185" spans="1:10" x14ac:dyDescent="0.3">
      <c r="A185" s="4" t="s">
        <v>491</v>
      </c>
      <c r="B185" s="4" t="s">
        <v>75</v>
      </c>
      <c r="C185" s="26">
        <v>44929</v>
      </c>
      <c r="D185" s="4" t="s">
        <v>292</v>
      </c>
      <c r="E185" s="4" t="s">
        <v>305</v>
      </c>
      <c r="F185" s="4" t="s">
        <v>45</v>
      </c>
      <c r="G185" s="4">
        <v>12</v>
      </c>
      <c r="H185" s="27">
        <v>0</v>
      </c>
      <c r="I185" s="15">
        <v>40321.120000000003</v>
      </c>
      <c r="J185" s="4" t="s">
        <v>299</v>
      </c>
    </row>
    <row r="186" spans="1:10" x14ac:dyDescent="0.3">
      <c r="A186" s="4" t="s">
        <v>492</v>
      </c>
      <c r="B186" s="4" t="s">
        <v>75</v>
      </c>
      <c r="C186" s="26">
        <v>44953</v>
      </c>
      <c r="D186" s="4" t="s">
        <v>292</v>
      </c>
      <c r="E186" s="4" t="s">
        <v>293</v>
      </c>
      <c r="F186" s="4" t="s">
        <v>47</v>
      </c>
      <c r="G186" s="4">
        <v>1</v>
      </c>
      <c r="H186" s="27">
        <v>0</v>
      </c>
      <c r="I186" s="15">
        <v>5248.74</v>
      </c>
      <c r="J186" s="4" t="s">
        <v>294</v>
      </c>
    </row>
    <row r="187" spans="1:10" x14ac:dyDescent="0.3">
      <c r="A187" s="4" t="s">
        <v>493</v>
      </c>
      <c r="B187" s="4" t="s">
        <v>75</v>
      </c>
      <c r="C187" s="26">
        <v>44935</v>
      </c>
      <c r="D187" s="4" t="s">
        <v>292</v>
      </c>
      <c r="E187" s="4" t="s">
        <v>301</v>
      </c>
      <c r="F187" s="4" t="s">
        <v>47</v>
      </c>
      <c r="G187" s="4">
        <v>1</v>
      </c>
      <c r="H187" s="27">
        <v>0</v>
      </c>
      <c r="I187" s="15">
        <v>3461.7</v>
      </c>
      <c r="J187" s="4" t="s">
        <v>294</v>
      </c>
    </row>
    <row r="188" spans="1:10" x14ac:dyDescent="0.3">
      <c r="A188" s="4" t="s">
        <v>494</v>
      </c>
      <c r="B188" s="4" t="s">
        <v>75</v>
      </c>
      <c r="C188" s="26">
        <v>44977</v>
      </c>
      <c r="D188" s="4" t="s">
        <v>292</v>
      </c>
      <c r="E188" s="4" t="s">
        <v>293</v>
      </c>
      <c r="F188" s="4" t="s">
        <v>47</v>
      </c>
      <c r="G188" s="4">
        <v>0</v>
      </c>
      <c r="H188" s="27">
        <v>0</v>
      </c>
      <c r="I188" s="15">
        <v>4951.1400000000003</v>
      </c>
      <c r="J188" s="4" t="s">
        <v>299</v>
      </c>
    </row>
    <row r="189" spans="1:10" x14ac:dyDescent="0.3">
      <c r="A189" s="4" t="s">
        <v>495</v>
      </c>
      <c r="B189" s="4" t="s">
        <v>75</v>
      </c>
      <c r="C189" s="26">
        <v>44964</v>
      </c>
      <c r="D189" s="4" t="s">
        <v>292</v>
      </c>
      <c r="E189" s="4" t="s">
        <v>312</v>
      </c>
      <c r="F189" s="4" t="s">
        <v>46</v>
      </c>
      <c r="G189" s="4">
        <v>3</v>
      </c>
      <c r="H189" s="27">
        <v>0</v>
      </c>
      <c r="I189" s="15">
        <v>12683.71</v>
      </c>
      <c r="J189" s="4" t="s">
        <v>299</v>
      </c>
    </row>
    <row r="190" spans="1:10" x14ac:dyDescent="0.3">
      <c r="A190" s="4" t="s">
        <v>496</v>
      </c>
      <c r="B190" s="4" t="s">
        <v>75</v>
      </c>
      <c r="C190" s="26">
        <v>44969</v>
      </c>
      <c r="D190" s="4" t="s">
        <v>292</v>
      </c>
      <c r="E190" s="4" t="s">
        <v>305</v>
      </c>
      <c r="F190" s="4" t="s">
        <v>45</v>
      </c>
      <c r="G190" s="4">
        <v>11</v>
      </c>
      <c r="H190" s="27">
        <v>0</v>
      </c>
      <c r="I190" s="15">
        <v>51425.42</v>
      </c>
      <c r="J190" s="4" t="s">
        <v>294</v>
      </c>
    </row>
    <row r="191" spans="1:10" x14ac:dyDescent="0.3">
      <c r="A191" s="4" t="s">
        <v>497</v>
      </c>
      <c r="B191" s="4" t="s">
        <v>75</v>
      </c>
      <c r="C191" s="26">
        <v>44963</v>
      </c>
      <c r="D191" s="4" t="s">
        <v>296</v>
      </c>
      <c r="E191" s="4" t="s">
        <v>297</v>
      </c>
      <c r="F191" s="4" t="s">
        <v>47</v>
      </c>
      <c r="G191" s="4">
        <v>1</v>
      </c>
      <c r="H191" s="27">
        <v>5.6</v>
      </c>
      <c r="I191" s="15">
        <v>55545.05</v>
      </c>
      <c r="J191" s="4" t="s">
        <v>299</v>
      </c>
    </row>
    <row r="192" spans="1:10" x14ac:dyDescent="0.3">
      <c r="A192" s="4" t="s">
        <v>498</v>
      </c>
      <c r="B192" s="4" t="s">
        <v>75</v>
      </c>
      <c r="C192" s="26">
        <v>44994</v>
      </c>
      <c r="D192" s="4" t="s">
        <v>292</v>
      </c>
      <c r="E192" s="4" t="s">
        <v>303</v>
      </c>
      <c r="F192" s="4" t="s">
        <v>46</v>
      </c>
      <c r="G192" s="4">
        <v>2</v>
      </c>
      <c r="H192" s="27">
        <v>0</v>
      </c>
      <c r="I192" s="15">
        <v>31964.53</v>
      </c>
      <c r="J192" s="4" t="s">
        <v>294</v>
      </c>
    </row>
    <row r="193" spans="1:10" x14ac:dyDescent="0.3">
      <c r="A193" s="4" t="s">
        <v>499</v>
      </c>
      <c r="B193" s="4" t="s">
        <v>75</v>
      </c>
      <c r="C193" s="26">
        <v>44988</v>
      </c>
      <c r="D193" s="4" t="s">
        <v>296</v>
      </c>
      <c r="E193" s="4" t="s">
        <v>319</v>
      </c>
      <c r="F193" s="4" t="s">
        <v>47</v>
      </c>
      <c r="G193" s="4">
        <v>1</v>
      </c>
      <c r="H193" s="27">
        <v>7</v>
      </c>
      <c r="I193" s="15">
        <v>45221.95</v>
      </c>
      <c r="J193" s="4" t="s">
        <v>294</v>
      </c>
    </row>
    <row r="194" spans="1:10" x14ac:dyDescent="0.3">
      <c r="A194" s="4" t="s">
        <v>500</v>
      </c>
      <c r="B194" s="4" t="s">
        <v>75</v>
      </c>
      <c r="C194" s="26">
        <v>45035</v>
      </c>
      <c r="D194" s="4" t="s">
        <v>292</v>
      </c>
      <c r="E194" s="4" t="s">
        <v>293</v>
      </c>
      <c r="F194" s="4" t="s">
        <v>45</v>
      </c>
      <c r="G194" s="4">
        <v>9</v>
      </c>
      <c r="H194" s="27">
        <v>0</v>
      </c>
      <c r="I194" s="15">
        <v>80797.78</v>
      </c>
      <c r="J194" s="4" t="s">
        <v>294</v>
      </c>
    </row>
    <row r="195" spans="1:10" x14ac:dyDescent="0.3">
      <c r="A195" s="4" t="s">
        <v>501</v>
      </c>
      <c r="B195" s="4" t="s">
        <v>75</v>
      </c>
      <c r="C195" s="26">
        <v>45038</v>
      </c>
      <c r="D195" s="4" t="s">
        <v>292</v>
      </c>
      <c r="E195" s="4" t="s">
        <v>305</v>
      </c>
      <c r="F195" s="4" t="s">
        <v>46</v>
      </c>
      <c r="G195" s="4">
        <v>3</v>
      </c>
      <c r="H195" s="27">
        <v>0</v>
      </c>
      <c r="I195" s="15">
        <v>25345.58</v>
      </c>
      <c r="J195" s="4" t="s">
        <v>294</v>
      </c>
    </row>
    <row r="196" spans="1:10" x14ac:dyDescent="0.3">
      <c r="A196" s="4" t="s">
        <v>502</v>
      </c>
      <c r="B196" s="4" t="s">
        <v>75</v>
      </c>
      <c r="C196" s="26">
        <v>45071</v>
      </c>
      <c r="D196" s="4" t="s">
        <v>292</v>
      </c>
      <c r="E196" s="4" t="s">
        <v>305</v>
      </c>
      <c r="F196" s="4" t="s">
        <v>46</v>
      </c>
      <c r="G196" s="4">
        <v>5</v>
      </c>
      <c r="H196" s="27">
        <v>0</v>
      </c>
      <c r="I196" s="15">
        <v>18985.580000000002</v>
      </c>
      <c r="J196" s="4" t="s">
        <v>294</v>
      </c>
    </row>
    <row r="197" spans="1:10" x14ac:dyDescent="0.3">
      <c r="A197" s="4" t="s">
        <v>503</v>
      </c>
      <c r="B197" s="4" t="s">
        <v>75</v>
      </c>
      <c r="C197" s="26">
        <v>45062</v>
      </c>
      <c r="D197" s="4" t="s">
        <v>296</v>
      </c>
      <c r="E197" s="4" t="s">
        <v>319</v>
      </c>
      <c r="F197" s="4" t="s">
        <v>403</v>
      </c>
      <c r="G197" s="4">
        <v>5</v>
      </c>
      <c r="H197" s="27">
        <v>96.6</v>
      </c>
      <c r="I197" s="15">
        <v>432566.2</v>
      </c>
      <c r="J197" s="4" t="s">
        <v>299</v>
      </c>
    </row>
    <row r="198" spans="1:10" x14ac:dyDescent="0.3">
      <c r="A198" s="4" t="s">
        <v>504</v>
      </c>
      <c r="B198" s="4" t="s">
        <v>75</v>
      </c>
      <c r="C198" s="26">
        <v>45099</v>
      </c>
      <c r="D198" s="4" t="s">
        <v>292</v>
      </c>
      <c r="E198" s="4" t="s">
        <v>303</v>
      </c>
      <c r="F198" s="4" t="s">
        <v>46</v>
      </c>
      <c r="G198" s="4">
        <v>5</v>
      </c>
      <c r="H198" s="27">
        <v>0</v>
      </c>
      <c r="I198" s="15">
        <v>32348.57</v>
      </c>
      <c r="J198" s="4" t="s">
        <v>294</v>
      </c>
    </row>
    <row r="199" spans="1:10" x14ac:dyDescent="0.3">
      <c r="A199" s="4" t="s">
        <v>505</v>
      </c>
      <c r="B199" s="4" t="s">
        <v>75</v>
      </c>
      <c r="C199" s="26">
        <v>45135</v>
      </c>
      <c r="D199" s="4" t="s">
        <v>292</v>
      </c>
      <c r="E199" s="4" t="s">
        <v>301</v>
      </c>
      <c r="F199" s="4" t="s">
        <v>47</v>
      </c>
      <c r="G199" s="4">
        <v>0</v>
      </c>
      <c r="H199" s="27">
        <v>0</v>
      </c>
      <c r="I199" s="15">
        <v>8068.3</v>
      </c>
      <c r="J199" s="4" t="s">
        <v>294</v>
      </c>
    </row>
    <row r="200" spans="1:10" x14ac:dyDescent="0.3">
      <c r="A200" s="4" t="s">
        <v>506</v>
      </c>
      <c r="B200" s="4" t="s">
        <v>75</v>
      </c>
      <c r="C200" s="26">
        <v>45128</v>
      </c>
      <c r="D200" s="4" t="s">
        <v>292</v>
      </c>
      <c r="E200" s="4" t="s">
        <v>308</v>
      </c>
      <c r="F200" s="4" t="s">
        <v>47</v>
      </c>
      <c r="G200" s="4">
        <v>0</v>
      </c>
      <c r="H200" s="27">
        <v>0</v>
      </c>
      <c r="I200" s="15">
        <v>4100.5200000000004</v>
      </c>
      <c r="J200" s="4" t="s">
        <v>294</v>
      </c>
    </row>
    <row r="201" spans="1:10" x14ac:dyDescent="0.3">
      <c r="A201" s="4" t="s">
        <v>507</v>
      </c>
      <c r="B201" s="4" t="s">
        <v>75</v>
      </c>
      <c r="C201" s="26">
        <v>45121</v>
      </c>
      <c r="D201" s="4" t="s">
        <v>292</v>
      </c>
      <c r="E201" s="4" t="s">
        <v>303</v>
      </c>
      <c r="F201" s="4" t="s">
        <v>47</v>
      </c>
      <c r="G201" s="4">
        <v>0</v>
      </c>
      <c r="H201" s="27">
        <v>0</v>
      </c>
      <c r="I201" s="15">
        <v>4775.16</v>
      </c>
      <c r="J201" s="4" t="s">
        <v>299</v>
      </c>
    </row>
    <row r="202" spans="1:10" x14ac:dyDescent="0.3">
      <c r="A202" s="4" t="s">
        <v>508</v>
      </c>
      <c r="B202" s="4" t="s">
        <v>75</v>
      </c>
      <c r="C202" s="26">
        <v>45127</v>
      </c>
      <c r="D202" s="4" t="s">
        <v>292</v>
      </c>
      <c r="E202" s="4" t="s">
        <v>303</v>
      </c>
      <c r="F202" s="4" t="s">
        <v>46</v>
      </c>
      <c r="G202" s="4">
        <v>4</v>
      </c>
      <c r="H202" s="27">
        <v>0</v>
      </c>
      <c r="I202" s="15">
        <v>26600.36</v>
      </c>
      <c r="J202" s="4" t="s">
        <v>294</v>
      </c>
    </row>
    <row r="203" spans="1:10" x14ac:dyDescent="0.3">
      <c r="A203" s="4" t="s">
        <v>509</v>
      </c>
      <c r="B203" s="4" t="s">
        <v>75</v>
      </c>
      <c r="C203" s="26">
        <v>45135</v>
      </c>
      <c r="D203" s="4" t="s">
        <v>292</v>
      </c>
      <c r="E203" s="4" t="s">
        <v>301</v>
      </c>
      <c r="F203" s="4" t="s">
        <v>46</v>
      </c>
      <c r="G203" s="4">
        <v>5</v>
      </c>
      <c r="H203" s="27">
        <v>0</v>
      </c>
      <c r="I203" s="15">
        <v>26619.41</v>
      </c>
      <c r="J203" s="4" t="s">
        <v>294</v>
      </c>
    </row>
    <row r="204" spans="1:10" x14ac:dyDescent="0.3">
      <c r="A204" s="4" t="s">
        <v>510</v>
      </c>
      <c r="B204" s="4" t="s">
        <v>75</v>
      </c>
      <c r="C204" s="26">
        <v>45126</v>
      </c>
      <c r="D204" s="4" t="s">
        <v>296</v>
      </c>
      <c r="E204" s="4" t="s">
        <v>371</v>
      </c>
      <c r="F204" s="4" t="s">
        <v>46</v>
      </c>
      <c r="G204" s="4">
        <v>1</v>
      </c>
      <c r="H204" s="27">
        <v>17</v>
      </c>
      <c r="I204" s="15">
        <v>161275.29</v>
      </c>
      <c r="J204" s="4" t="s">
        <v>294</v>
      </c>
    </row>
    <row r="205" spans="1:10" x14ac:dyDescent="0.3">
      <c r="A205" s="4" t="s">
        <v>511</v>
      </c>
      <c r="B205" s="4" t="s">
        <v>75</v>
      </c>
      <c r="C205" s="26">
        <v>45122</v>
      </c>
      <c r="D205" s="4" t="s">
        <v>296</v>
      </c>
      <c r="E205" s="4" t="s">
        <v>336</v>
      </c>
      <c r="F205" s="4" t="s">
        <v>46</v>
      </c>
      <c r="G205" s="4">
        <v>1</v>
      </c>
      <c r="H205" s="27">
        <v>6.3</v>
      </c>
      <c r="I205" s="15">
        <v>52709.21</v>
      </c>
      <c r="J205" s="4" t="s">
        <v>294</v>
      </c>
    </row>
    <row r="206" spans="1:10" x14ac:dyDescent="0.3">
      <c r="A206" s="4" t="s">
        <v>512</v>
      </c>
      <c r="B206" s="4" t="s">
        <v>75</v>
      </c>
      <c r="C206" s="26">
        <v>45115</v>
      </c>
      <c r="D206" s="4" t="s">
        <v>296</v>
      </c>
      <c r="E206" s="4" t="s">
        <v>394</v>
      </c>
      <c r="F206" s="4" t="s">
        <v>45</v>
      </c>
      <c r="G206" s="4">
        <v>3</v>
      </c>
      <c r="H206" s="27">
        <v>60.4</v>
      </c>
      <c r="I206" s="15">
        <v>657713.12</v>
      </c>
      <c r="J206" s="4" t="s">
        <v>294</v>
      </c>
    </row>
    <row r="207" spans="1:10" x14ac:dyDescent="0.3">
      <c r="A207" s="4" t="s">
        <v>513</v>
      </c>
      <c r="B207" s="4" t="s">
        <v>75</v>
      </c>
      <c r="C207" s="26">
        <v>45156</v>
      </c>
      <c r="D207" s="4" t="s">
        <v>292</v>
      </c>
      <c r="E207" s="4" t="s">
        <v>308</v>
      </c>
      <c r="F207" s="4" t="s">
        <v>46</v>
      </c>
      <c r="G207" s="4">
        <v>2</v>
      </c>
      <c r="H207" s="27">
        <v>0</v>
      </c>
      <c r="I207" s="15">
        <v>19172.189999999999</v>
      </c>
      <c r="J207" s="4" t="s">
        <v>294</v>
      </c>
    </row>
    <row r="208" spans="1:10" x14ac:dyDescent="0.3">
      <c r="A208" s="4" t="s">
        <v>514</v>
      </c>
      <c r="B208" s="4" t="s">
        <v>75</v>
      </c>
      <c r="C208" s="26">
        <v>45218</v>
      </c>
      <c r="D208" s="4" t="s">
        <v>292</v>
      </c>
      <c r="E208" s="4" t="s">
        <v>301</v>
      </c>
      <c r="F208" s="4" t="s">
        <v>46</v>
      </c>
      <c r="G208" s="4">
        <v>2</v>
      </c>
      <c r="H208" s="27">
        <v>0</v>
      </c>
      <c r="I208" s="15">
        <v>33499.019999999997</v>
      </c>
      <c r="J208" s="4" t="s">
        <v>299</v>
      </c>
    </row>
    <row r="209" spans="1:10" x14ac:dyDescent="0.3">
      <c r="A209" s="4" t="s">
        <v>515</v>
      </c>
      <c r="B209" s="4" t="s">
        <v>75</v>
      </c>
      <c r="C209" s="26">
        <v>45206</v>
      </c>
      <c r="D209" s="4" t="s">
        <v>292</v>
      </c>
      <c r="E209" s="4" t="s">
        <v>312</v>
      </c>
      <c r="F209" s="4" t="s">
        <v>47</v>
      </c>
      <c r="G209" s="4">
        <v>1</v>
      </c>
      <c r="H209" s="27">
        <v>0</v>
      </c>
      <c r="I209" s="15">
        <v>6866.89</v>
      </c>
      <c r="J209" s="4" t="s">
        <v>299</v>
      </c>
    </row>
    <row r="210" spans="1:10" x14ac:dyDescent="0.3">
      <c r="A210" s="4" t="s">
        <v>516</v>
      </c>
      <c r="B210" s="4" t="s">
        <v>75</v>
      </c>
      <c r="C210" s="26">
        <v>45248</v>
      </c>
      <c r="D210" s="4" t="s">
        <v>296</v>
      </c>
      <c r="E210" s="4" t="s">
        <v>401</v>
      </c>
      <c r="F210" s="4" t="s">
        <v>47</v>
      </c>
      <c r="G210" s="4">
        <v>1</v>
      </c>
      <c r="H210" s="27">
        <v>2.2000000000000002</v>
      </c>
      <c r="I210" s="15">
        <v>21774.78</v>
      </c>
      <c r="J210" s="4" t="s">
        <v>299</v>
      </c>
    </row>
    <row r="211" spans="1:10" x14ac:dyDescent="0.3">
      <c r="A211" s="4" t="s">
        <v>517</v>
      </c>
      <c r="B211" s="4" t="s">
        <v>75</v>
      </c>
      <c r="C211" s="26">
        <v>45287</v>
      </c>
      <c r="D211" s="4" t="s">
        <v>292</v>
      </c>
      <c r="E211" s="4" t="s">
        <v>301</v>
      </c>
      <c r="F211" s="4" t="s">
        <v>47</v>
      </c>
      <c r="G211" s="4">
        <v>0</v>
      </c>
      <c r="H211" s="27">
        <v>0</v>
      </c>
      <c r="I211" s="15">
        <v>3096.62</v>
      </c>
      <c r="J211" s="4" t="s">
        <v>294</v>
      </c>
    </row>
    <row r="212" spans="1:10" x14ac:dyDescent="0.3">
      <c r="A212" s="4" t="s">
        <v>518</v>
      </c>
      <c r="B212" s="4" t="s">
        <v>75</v>
      </c>
      <c r="C212" s="26">
        <v>45308</v>
      </c>
      <c r="D212" s="4" t="s">
        <v>292</v>
      </c>
      <c r="E212" s="4" t="s">
        <v>312</v>
      </c>
      <c r="F212" s="4" t="s">
        <v>47</v>
      </c>
      <c r="G212" s="4">
        <v>1</v>
      </c>
      <c r="H212" s="27">
        <v>0</v>
      </c>
      <c r="I212" s="15">
        <v>8430.7199999999993</v>
      </c>
      <c r="J212" s="4" t="s">
        <v>294</v>
      </c>
    </row>
    <row r="213" spans="1:10" x14ac:dyDescent="0.3">
      <c r="A213" s="4" t="s">
        <v>519</v>
      </c>
      <c r="B213" s="4" t="s">
        <v>75</v>
      </c>
      <c r="C213" s="26">
        <v>45294</v>
      </c>
      <c r="D213" s="4" t="s">
        <v>292</v>
      </c>
      <c r="E213" s="4" t="s">
        <v>308</v>
      </c>
      <c r="F213" s="4" t="s">
        <v>47</v>
      </c>
      <c r="G213" s="4">
        <v>1</v>
      </c>
      <c r="H213" s="27">
        <v>0</v>
      </c>
      <c r="I213" s="15">
        <v>4000.72</v>
      </c>
      <c r="J213" s="4" t="s">
        <v>294</v>
      </c>
    </row>
    <row r="214" spans="1:10" x14ac:dyDescent="0.3">
      <c r="A214" s="4" t="s">
        <v>520</v>
      </c>
      <c r="B214" s="4" t="s">
        <v>75</v>
      </c>
      <c r="C214" s="26">
        <v>45292</v>
      </c>
      <c r="D214" s="4" t="s">
        <v>292</v>
      </c>
      <c r="E214" s="4" t="s">
        <v>303</v>
      </c>
      <c r="F214" s="4" t="s">
        <v>47</v>
      </c>
      <c r="G214" s="4">
        <v>0</v>
      </c>
      <c r="H214" s="27">
        <v>0</v>
      </c>
      <c r="I214" s="15">
        <v>5352.44</v>
      </c>
      <c r="J214" s="4" t="s">
        <v>299</v>
      </c>
    </row>
    <row r="215" spans="1:10" x14ac:dyDescent="0.3">
      <c r="A215" s="4" t="s">
        <v>521</v>
      </c>
      <c r="B215" s="4" t="s">
        <v>75</v>
      </c>
      <c r="C215" s="26">
        <v>45311</v>
      </c>
      <c r="D215" s="4" t="s">
        <v>292</v>
      </c>
      <c r="E215" s="4" t="s">
        <v>305</v>
      </c>
      <c r="F215" s="4" t="s">
        <v>47</v>
      </c>
      <c r="G215" s="4">
        <v>0</v>
      </c>
      <c r="H215" s="27">
        <v>0</v>
      </c>
      <c r="I215" s="15">
        <v>5355.63</v>
      </c>
      <c r="J215" s="4" t="s">
        <v>294</v>
      </c>
    </row>
    <row r="216" spans="1:10" x14ac:dyDescent="0.3">
      <c r="A216" s="4" t="s">
        <v>522</v>
      </c>
      <c r="B216" s="4" t="s">
        <v>75</v>
      </c>
      <c r="C216" s="26">
        <v>45345</v>
      </c>
      <c r="D216" s="4" t="s">
        <v>292</v>
      </c>
      <c r="E216" s="4" t="s">
        <v>301</v>
      </c>
      <c r="F216" s="4" t="s">
        <v>46</v>
      </c>
      <c r="G216" s="4">
        <v>4</v>
      </c>
      <c r="H216" s="27">
        <v>0</v>
      </c>
      <c r="I216" s="15">
        <v>24226.639999999999</v>
      </c>
      <c r="J216" s="4" t="s">
        <v>294</v>
      </c>
    </row>
    <row r="217" spans="1:10" x14ac:dyDescent="0.3">
      <c r="A217" s="4" t="s">
        <v>523</v>
      </c>
      <c r="B217" s="4" t="s">
        <v>75</v>
      </c>
      <c r="C217" s="26">
        <v>45341</v>
      </c>
      <c r="D217" s="4" t="s">
        <v>292</v>
      </c>
      <c r="E217" s="4" t="s">
        <v>305</v>
      </c>
      <c r="F217" s="4" t="s">
        <v>47</v>
      </c>
      <c r="G217" s="4">
        <v>0</v>
      </c>
      <c r="H217" s="27">
        <v>0</v>
      </c>
      <c r="I217" s="15">
        <v>5455.42</v>
      </c>
      <c r="J217" s="4" t="s">
        <v>299</v>
      </c>
    </row>
    <row r="218" spans="1:10" x14ac:dyDescent="0.3">
      <c r="A218" s="4" t="s">
        <v>524</v>
      </c>
      <c r="B218" s="4" t="s">
        <v>75</v>
      </c>
      <c r="C218" s="26">
        <v>45439</v>
      </c>
      <c r="D218" s="4" t="s">
        <v>292</v>
      </c>
      <c r="E218" s="4" t="s">
        <v>303</v>
      </c>
      <c r="F218" s="4" t="s">
        <v>47</v>
      </c>
      <c r="G218" s="4">
        <v>1</v>
      </c>
      <c r="H218" s="27">
        <v>0</v>
      </c>
      <c r="I218" s="15">
        <v>5842.92</v>
      </c>
      <c r="J218" s="4" t="s">
        <v>299</v>
      </c>
    </row>
    <row r="219" spans="1:10" x14ac:dyDescent="0.3">
      <c r="A219" s="4" t="s">
        <v>525</v>
      </c>
      <c r="B219" s="4" t="s">
        <v>75</v>
      </c>
      <c r="C219" s="26">
        <v>45424</v>
      </c>
      <c r="D219" s="4" t="s">
        <v>296</v>
      </c>
      <c r="E219" s="4" t="s">
        <v>297</v>
      </c>
      <c r="F219" s="4" t="s">
        <v>46</v>
      </c>
      <c r="G219" s="4">
        <v>1</v>
      </c>
      <c r="H219" s="27">
        <v>8.1</v>
      </c>
      <c r="I219" s="15">
        <v>80008.800000000003</v>
      </c>
      <c r="J219" s="4" t="s">
        <v>294</v>
      </c>
    </row>
    <row r="220" spans="1:10" x14ac:dyDescent="0.3">
      <c r="A220" s="4" t="s">
        <v>526</v>
      </c>
      <c r="B220" s="4" t="s">
        <v>75</v>
      </c>
      <c r="C220" s="26">
        <v>45430</v>
      </c>
      <c r="D220" s="4" t="s">
        <v>296</v>
      </c>
      <c r="E220" s="4" t="s">
        <v>336</v>
      </c>
      <c r="F220" s="4" t="s">
        <v>46</v>
      </c>
      <c r="G220" s="4">
        <v>1</v>
      </c>
      <c r="H220" s="27">
        <v>17.100000000000001</v>
      </c>
      <c r="I220" s="15">
        <v>146180.82999999999</v>
      </c>
      <c r="J220" s="4" t="s">
        <v>299</v>
      </c>
    </row>
    <row r="221" spans="1:10" x14ac:dyDescent="0.3">
      <c r="A221" s="4" t="s">
        <v>527</v>
      </c>
      <c r="B221" s="4" t="s">
        <v>75</v>
      </c>
      <c r="C221" s="26">
        <v>45419</v>
      </c>
      <c r="D221" s="4" t="s">
        <v>296</v>
      </c>
      <c r="E221" s="4" t="s">
        <v>336</v>
      </c>
      <c r="F221" s="4" t="s">
        <v>45</v>
      </c>
      <c r="G221" s="4">
        <v>3</v>
      </c>
      <c r="H221" s="27">
        <v>52.3</v>
      </c>
      <c r="I221" s="15">
        <v>411703.64</v>
      </c>
      <c r="J221" s="4" t="s">
        <v>294</v>
      </c>
    </row>
    <row r="222" spans="1:10" x14ac:dyDescent="0.3">
      <c r="A222" s="4" t="s">
        <v>528</v>
      </c>
      <c r="B222" s="4" t="s">
        <v>75</v>
      </c>
      <c r="C222" s="26">
        <v>45500</v>
      </c>
      <c r="D222" s="4" t="s">
        <v>292</v>
      </c>
      <c r="E222" s="4" t="s">
        <v>312</v>
      </c>
      <c r="F222" s="4" t="s">
        <v>47</v>
      </c>
      <c r="G222" s="4">
        <v>0</v>
      </c>
      <c r="H222" s="27">
        <v>0</v>
      </c>
      <c r="I222" s="15">
        <v>9848.9699999999993</v>
      </c>
      <c r="J222" s="4" t="s">
        <v>294</v>
      </c>
    </row>
    <row r="223" spans="1:10" x14ac:dyDescent="0.3">
      <c r="A223" s="4" t="s">
        <v>529</v>
      </c>
      <c r="B223" s="4" t="s">
        <v>75</v>
      </c>
      <c r="C223" s="26">
        <v>45501</v>
      </c>
      <c r="D223" s="4" t="s">
        <v>292</v>
      </c>
      <c r="E223" s="4" t="s">
        <v>305</v>
      </c>
      <c r="F223" s="4" t="s">
        <v>47</v>
      </c>
      <c r="G223" s="4">
        <v>0</v>
      </c>
      <c r="H223" s="27">
        <v>0</v>
      </c>
      <c r="I223" s="15">
        <v>3880.99</v>
      </c>
      <c r="J223" s="4" t="s">
        <v>294</v>
      </c>
    </row>
    <row r="224" spans="1:10" x14ac:dyDescent="0.3">
      <c r="A224" s="4" t="s">
        <v>530</v>
      </c>
      <c r="B224" s="4" t="s">
        <v>75</v>
      </c>
      <c r="C224" s="26">
        <v>45485</v>
      </c>
      <c r="D224" s="4" t="s">
        <v>296</v>
      </c>
      <c r="E224" s="4" t="s">
        <v>371</v>
      </c>
      <c r="F224" s="4" t="s">
        <v>47</v>
      </c>
      <c r="G224" s="4">
        <v>1</v>
      </c>
      <c r="H224" s="27">
        <v>4.5</v>
      </c>
      <c r="I224" s="15">
        <v>38253.65</v>
      </c>
      <c r="J224" s="4" t="s">
        <v>294</v>
      </c>
    </row>
    <row r="225" spans="1:10" x14ac:dyDescent="0.3">
      <c r="A225" s="4" t="s">
        <v>531</v>
      </c>
      <c r="B225" s="4" t="s">
        <v>75</v>
      </c>
      <c r="C225" s="26">
        <v>45499</v>
      </c>
      <c r="D225" s="4" t="s">
        <v>296</v>
      </c>
      <c r="E225" s="4" t="s">
        <v>394</v>
      </c>
      <c r="F225" s="4" t="s">
        <v>47</v>
      </c>
      <c r="G225" s="4">
        <v>1</v>
      </c>
      <c r="H225" s="27">
        <v>4.3</v>
      </c>
      <c r="I225" s="15">
        <v>26964.48</v>
      </c>
      <c r="J225" s="4" t="s">
        <v>294</v>
      </c>
    </row>
    <row r="226" spans="1:10" x14ac:dyDescent="0.3">
      <c r="A226" s="4" t="s">
        <v>532</v>
      </c>
      <c r="B226" s="4" t="s">
        <v>75</v>
      </c>
      <c r="C226" s="26">
        <v>45556</v>
      </c>
      <c r="D226" s="4" t="s">
        <v>292</v>
      </c>
      <c r="E226" s="4" t="s">
        <v>293</v>
      </c>
      <c r="F226" s="4" t="s">
        <v>47</v>
      </c>
      <c r="G226" s="4">
        <v>1</v>
      </c>
      <c r="H226" s="27">
        <v>0</v>
      </c>
      <c r="I226" s="15">
        <v>8367.58</v>
      </c>
      <c r="J226" s="4" t="s">
        <v>299</v>
      </c>
    </row>
    <row r="227" spans="1:10" x14ac:dyDescent="0.3">
      <c r="A227" s="4" t="s">
        <v>533</v>
      </c>
      <c r="B227" s="4" t="s">
        <v>75</v>
      </c>
      <c r="C227" s="26">
        <v>45539</v>
      </c>
      <c r="D227" s="4" t="s">
        <v>292</v>
      </c>
      <c r="E227" s="4" t="s">
        <v>301</v>
      </c>
      <c r="F227" s="4" t="s">
        <v>47</v>
      </c>
      <c r="G227" s="4">
        <v>1</v>
      </c>
      <c r="H227" s="27">
        <v>0</v>
      </c>
      <c r="I227" s="15">
        <v>3388.46</v>
      </c>
      <c r="J227" s="4" t="s">
        <v>294</v>
      </c>
    </row>
    <row r="228" spans="1:10" x14ac:dyDescent="0.3">
      <c r="A228" s="4" t="s">
        <v>534</v>
      </c>
      <c r="B228" s="4" t="s">
        <v>75</v>
      </c>
      <c r="C228" s="26">
        <v>45570</v>
      </c>
      <c r="D228" s="4" t="s">
        <v>296</v>
      </c>
      <c r="E228" s="4" t="s">
        <v>401</v>
      </c>
      <c r="F228" s="4" t="s">
        <v>46</v>
      </c>
      <c r="G228" s="4">
        <v>1</v>
      </c>
      <c r="H228" s="27">
        <v>17.5</v>
      </c>
      <c r="I228" s="15">
        <v>135824.82</v>
      </c>
      <c r="J228" s="4" t="s">
        <v>294</v>
      </c>
    </row>
    <row r="229" spans="1:10" x14ac:dyDescent="0.3">
      <c r="A229" s="4" t="s">
        <v>535</v>
      </c>
      <c r="B229" s="4" t="s">
        <v>75</v>
      </c>
      <c r="C229" s="26">
        <v>45601</v>
      </c>
      <c r="D229" s="4" t="s">
        <v>292</v>
      </c>
      <c r="E229" s="4" t="s">
        <v>312</v>
      </c>
      <c r="F229" s="4" t="s">
        <v>46</v>
      </c>
      <c r="G229" s="4">
        <v>2</v>
      </c>
      <c r="H229" s="27">
        <v>0</v>
      </c>
      <c r="I229" s="15">
        <v>15333.28</v>
      </c>
      <c r="J229" s="4" t="s">
        <v>294</v>
      </c>
    </row>
    <row r="230" spans="1:10" x14ac:dyDescent="0.3">
      <c r="A230" s="4" t="s">
        <v>536</v>
      </c>
      <c r="B230" s="4" t="s">
        <v>75</v>
      </c>
      <c r="C230" s="26">
        <v>45638</v>
      </c>
      <c r="D230" s="4" t="s">
        <v>292</v>
      </c>
      <c r="E230" s="4" t="s">
        <v>308</v>
      </c>
      <c r="F230" s="4" t="s">
        <v>47</v>
      </c>
      <c r="G230" s="4">
        <v>0</v>
      </c>
      <c r="H230" s="27">
        <v>0</v>
      </c>
      <c r="I230" s="15">
        <v>3368.82</v>
      </c>
      <c r="J230" s="4" t="s">
        <v>299</v>
      </c>
    </row>
    <row r="231" spans="1:10" x14ac:dyDescent="0.3">
      <c r="A231" s="4" t="s">
        <v>537</v>
      </c>
      <c r="B231" s="4" t="s">
        <v>75</v>
      </c>
      <c r="C231" s="26">
        <v>45635</v>
      </c>
      <c r="D231" s="4" t="s">
        <v>292</v>
      </c>
      <c r="E231" s="4" t="s">
        <v>301</v>
      </c>
      <c r="F231" s="4" t="s">
        <v>45</v>
      </c>
      <c r="G231" s="4">
        <v>11</v>
      </c>
      <c r="H231" s="27">
        <v>0</v>
      </c>
      <c r="I231" s="15">
        <v>106533.91</v>
      </c>
      <c r="J231" s="4" t="s">
        <v>299</v>
      </c>
    </row>
    <row r="232" spans="1:10" x14ac:dyDescent="0.3">
      <c r="A232" s="4" t="s">
        <v>538</v>
      </c>
      <c r="B232" s="4" t="s">
        <v>75</v>
      </c>
      <c r="C232" s="26">
        <v>45652</v>
      </c>
      <c r="D232" s="4" t="s">
        <v>296</v>
      </c>
      <c r="E232" s="4" t="s">
        <v>401</v>
      </c>
      <c r="F232" s="4" t="s">
        <v>46</v>
      </c>
      <c r="G232" s="4">
        <v>1</v>
      </c>
      <c r="H232" s="27">
        <v>10.5</v>
      </c>
      <c r="I232" s="15">
        <v>70383.33</v>
      </c>
      <c r="J232" s="4" t="s">
        <v>294</v>
      </c>
    </row>
    <row r="233" spans="1:10" x14ac:dyDescent="0.3">
      <c r="A233" s="4" t="s">
        <v>539</v>
      </c>
      <c r="B233" s="4" t="s">
        <v>75</v>
      </c>
      <c r="C233" s="26">
        <v>45672</v>
      </c>
      <c r="D233" s="4" t="s">
        <v>292</v>
      </c>
      <c r="E233" s="4" t="s">
        <v>305</v>
      </c>
      <c r="F233" s="4" t="s">
        <v>47</v>
      </c>
      <c r="G233" s="4">
        <v>1</v>
      </c>
      <c r="H233" s="27">
        <v>0</v>
      </c>
      <c r="I233" s="15">
        <v>5708.07</v>
      </c>
      <c r="J233" s="4" t="s">
        <v>294</v>
      </c>
    </row>
    <row r="234" spans="1:10" x14ac:dyDescent="0.3">
      <c r="A234" s="4" t="s">
        <v>540</v>
      </c>
      <c r="B234" s="4" t="s">
        <v>75</v>
      </c>
      <c r="C234" s="26">
        <v>45725</v>
      </c>
      <c r="D234" s="4" t="s">
        <v>292</v>
      </c>
      <c r="E234" s="4" t="s">
        <v>312</v>
      </c>
      <c r="F234" s="4" t="s">
        <v>47</v>
      </c>
      <c r="G234" s="4">
        <v>0</v>
      </c>
      <c r="H234" s="27">
        <v>0</v>
      </c>
      <c r="I234" s="15">
        <v>4276.57</v>
      </c>
      <c r="J234" s="4" t="s">
        <v>294</v>
      </c>
    </row>
    <row r="235" spans="1:10" x14ac:dyDescent="0.3">
      <c r="A235" s="4" t="s">
        <v>541</v>
      </c>
      <c r="B235" s="4" t="s">
        <v>75</v>
      </c>
      <c r="C235" s="26">
        <v>45718</v>
      </c>
      <c r="D235" s="4" t="s">
        <v>292</v>
      </c>
      <c r="E235" s="4" t="s">
        <v>303</v>
      </c>
      <c r="F235" s="4" t="s">
        <v>45</v>
      </c>
      <c r="G235" s="4">
        <v>4</v>
      </c>
      <c r="H235" s="27">
        <v>0</v>
      </c>
      <c r="I235" s="15">
        <v>85789.84</v>
      </c>
      <c r="J235" s="4" t="s">
        <v>294</v>
      </c>
    </row>
    <row r="236" spans="1:10" x14ac:dyDescent="0.3">
      <c r="A236" s="4" t="s">
        <v>542</v>
      </c>
      <c r="B236" s="4" t="s">
        <v>75</v>
      </c>
      <c r="C236" s="26">
        <v>45750</v>
      </c>
      <c r="D236" s="4" t="s">
        <v>296</v>
      </c>
      <c r="E236" s="4" t="s">
        <v>401</v>
      </c>
      <c r="F236" s="4" t="s">
        <v>47</v>
      </c>
      <c r="G236" s="4">
        <v>1</v>
      </c>
      <c r="H236" s="27">
        <v>5.4</v>
      </c>
      <c r="I236" s="15">
        <v>62181.120000000003</v>
      </c>
      <c r="J236" s="4" t="s">
        <v>294</v>
      </c>
    </row>
    <row r="237" spans="1:10" x14ac:dyDescent="0.3">
      <c r="A237" s="4" t="s">
        <v>543</v>
      </c>
      <c r="B237" s="4" t="s">
        <v>75</v>
      </c>
      <c r="C237" s="26">
        <v>45770</v>
      </c>
      <c r="D237" s="4" t="s">
        <v>296</v>
      </c>
      <c r="E237" s="4" t="s">
        <v>394</v>
      </c>
      <c r="F237" s="4" t="s">
        <v>45</v>
      </c>
      <c r="G237" s="4">
        <v>1</v>
      </c>
      <c r="H237" s="27">
        <v>23.6</v>
      </c>
      <c r="I237" s="15">
        <v>220636.13</v>
      </c>
      <c r="J237" s="4" t="s">
        <v>294</v>
      </c>
    </row>
    <row r="238" spans="1:10" x14ac:dyDescent="0.3">
      <c r="A238" s="4" t="s">
        <v>544</v>
      </c>
      <c r="B238" s="4" t="s">
        <v>75</v>
      </c>
      <c r="C238" s="26">
        <v>45799</v>
      </c>
      <c r="D238" s="4" t="s">
        <v>292</v>
      </c>
      <c r="E238" s="4" t="s">
        <v>301</v>
      </c>
      <c r="F238" s="4" t="s">
        <v>47</v>
      </c>
      <c r="G238" s="4">
        <v>0</v>
      </c>
      <c r="H238" s="27">
        <v>0</v>
      </c>
      <c r="I238" s="15">
        <v>8512.6299999999992</v>
      </c>
      <c r="J238" s="4" t="s">
        <v>294</v>
      </c>
    </row>
    <row r="239" spans="1:10" x14ac:dyDescent="0.3">
      <c r="A239" s="4" t="s">
        <v>545</v>
      </c>
      <c r="B239" s="4" t="s">
        <v>75</v>
      </c>
      <c r="C239" s="26">
        <v>45800</v>
      </c>
      <c r="D239" s="4" t="s">
        <v>292</v>
      </c>
      <c r="E239" s="4" t="s">
        <v>308</v>
      </c>
      <c r="F239" s="4" t="s">
        <v>47</v>
      </c>
      <c r="G239" s="4">
        <v>1</v>
      </c>
      <c r="H239" s="27">
        <v>0</v>
      </c>
      <c r="I239" s="15">
        <v>9788.36</v>
      </c>
      <c r="J239" s="4" t="s">
        <v>294</v>
      </c>
    </row>
    <row r="240" spans="1:10" x14ac:dyDescent="0.3">
      <c r="A240" s="4" t="s">
        <v>546</v>
      </c>
      <c r="B240" s="4" t="s">
        <v>75</v>
      </c>
      <c r="C240" s="26">
        <v>45827</v>
      </c>
      <c r="D240" s="4" t="s">
        <v>292</v>
      </c>
      <c r="E240" s="4" t="s">
        <v>303</v>
      </c>
      <c r="F240" s="4" t="s">
        <v>47</v>
      </c>
      <c r="G240" s="4">
        <v>1</v>
      </c>
      <c r="H240" s="27">
        <v>0</v>
      </c>
      <c r="I240" s="15">
        <v>7100.26</v>
      </c>
      <c r="J240" s="4" t="s">
        <v>299</v>
      </c>
    </row>
    <row r="241" spans="1:10" x14ac:dyDescent="0.3">
      <c r="A241" s="4" t="s">
        <v>547</v>
      </c>
      <c r="B241" s="4" t="s">
        <v>75</v>
      </c>
      <c r="C241" s="26">
        <v>45860</v>
      </c>
      <c r="D241" s="4" t="s">
        <v>292</v>
      </c>
      <c r="E241" s="4" t="s">
        <v>308</v>
      </c>
      <c r="F241" s="4" t="s">
        <v>47</v>
      </c>
      <c r="G241" s="4">
        <v>0</v>
      </c>
      <c r="H241" s="27">
        <v>0</v>
      </c>
      <c r="I241" s="15">
        <v>6253.88</v>
      </c>
      <c r="J241" s="4" t="s">
        <v>294</v>
      </c>
    </row>
    <row r="242" spans="1:10" x14ac:dyDescent="0.3">
      <c r="A242" s="4" t="s">
        <v>548</v>
      </c>
      <c r="B242" s="4" t="s">
        <v>75</v>
      </c>
      <c r="C242" s="26">
        <v>45866</v>
      </c>
      <c r="D242" s="4" t="s">
        <v>292</v>
      </c>
      <c r="E242" s="4" t="s">
        <v>301</v>
      </c>
      <c r="F242" s="4" t="s">
        <v>46</v>
      </c>
      <c r="G242" s="4">
        <v>3</v>
      </c>
      <c r="H242" s="27">
        <v>0</v>
      </c>
      <c r="I242" s="15">
        <v>17196.46</v>
      </c>
      <c r="J242" s="4" t="s">
        <v>299</v>
      </c>
    </row>
    <row r="243" spans="1:10" x14ac:dyDescent="0.3">
      <c r="A243" s="4" t="s">
        <v>549</v>
      </c>
      <c r="B243" s="4" t="s">
        <v>75</v>
      </c>
      <c r="C243" s="26">
        <v>45897</v>
      </c>
      <c r="D243" s="4" t="s">
        <v>292</v>
      </c>
      <c r="E243" s="4" t="s">
        <v>301</v>
      </c>
      <c r="F243" s="4" t="s">
        <v>46</v>
      </c>
      <c r="G243" s="4">
        <v>5</v>
      </c>
      <c r="H243" s="27">
        <v>0</v>
      </c>
      <c r="I243" s="15">
        <v>35141.86</v>
      </c>
      <c r="J243" s="4" t="s">
        <v>294</v>
      </c>
    </row>
    <row r="244" spans="1:10" x14ac:dyDescent="0.3">
      <c r="A244" s="4" t="s">
        <v>550</v>
      </c>
      <c r="B244" s="4" t="s">
        <v>75</v>
      </c>
      <c r="C244" s="26">
        <v>45901</v>
      </c>
      <c r="D244" s="4" t="s">
        <v>292</v>
      </c>
      <c r="E244" s="4" t="s">
        <v>308</v>
      </c>
      <c r="F244" s="4" t="s">
        <v>47</v>
      </c>
      <c r="G244" s="4">
        <v>1</v>
      </c>
      <c r="H244" s="27">
        <v>0</v>
      </c>
      <c r="I244" s="15">
        <v>5204.8999999999996</v>
      </c>
      <c r="J244" s="4" t="s">
        <v>294</v>
      </c>
    </row>
    <row r="245" spans="1:10" x14ac:dyDescent="0.3">
      <c r="A245" s="4" t="s">
        <v>551</v>
      </c>
      <c r="B245" s="4" t="s">
        <v>75</v>
      </c>
      <c r="C245" s="26">
        <v>45904</v>
      </c>
      <c r="D245" s="4" t="s">
        <v>292</v>
      </c>
      <c r="E245" s="4" t="s">
        <v>305</v>
      </c>
      <c r="F245" s="4" t="s">
        <v>45</v>
      </c>
      <c r="G245" s="4">
        <v>5</v>
      </c>
      <c r="H245" s="27">
        <v>0</v>
      </c>
      <c r="I245" s="15">
        <v>118281.29</v>
      </c>
      <c r="J245" s="4" t="s">
        <v>294</v>
      </c>
    </row>
    <row r="246" spans="1:10" x14ac:dyDescent="0.3">
      <c r="A246" s="4" t="s">
        <v>552</v>
      </c>
      <c r="B246" s="4" t="s">
        <v>75</v>
      </c>
      <c r="C246" s="26">
        <v>45940</v>
      </c>
      <c r="D246" s="4" t="s">
        <v>292</v>
      </c>
      <c r="E246" s="4" t="s">
        <v>301</v>
      </c>
      <c r="F246" s="4" t="s">
        <v>47</v>
      </c>
      <c r="G246" s="4">
        <v>1</v>
      </c>
      <c r="H246" s="27">
        <v>0</v>
      </c>
      <c r="I246" s="15">
        <v>8387.14</v>
      </c>
      <c r="J246" s="4" t="s">
        <v>294</v>
      </c>
    </row>
    <row r="247" spans="1:10" x14ac:dyDescent="0.3">
      <c r="A247" s="4" t="s">
        <v>553</v>
      </c>
      <c r="B247" s="4" t="s">
        <v>75</v>
      </c>
      <c r="C247" s="26">
        <v>45957</v>
      </c>
      <c r="D247" s="4" t="s">
        <v>292</v>
      </c>
      <c r="E247" s="4" t="s">
        <v>305</v>
      </c>
      <c r="F247" s="4" t="s">
        <v>46</v>
      </c>
      <c r="G247" s="4">
        <v>5</v>
      </c>
      <c r="H247" s="27">
        <v>0</v>
      </c>
      <c r="I247" s="15">
        <v>19702.080000000002</v>
      </c>
      <c r="J247" s="4" t="s">
        <v>294</v>
      </c>
    </row>
    <row r="248" spans="1:10" x14ac:dyDescent="0.3">
      <c r="A248" s="4" t="s">
        <v>554</v>
      </c>
      <c r="B248" s="4" t="s">
        <v>75</v>
      </c>
      <c r="C248" s="26">
        <v>45983</v>
      </c>
      <c r="D248" s="4" t="s">
        <v>292</v>
      </c>
      <c r="E248" s="4" t="s">
        <v>312</v>
      </c>
      <c r="F248" s="4" t="s">
        <v>47</v>
      </c>
      <c r="G248" s="4">
        <v>1</v>
      </c>
      <c r="H248" s="27">
        <v>0</v>
      </c>
      <c r="I248" s="15">
        <v>5477.1</v>
      </c>
      <c r="J248" s="4" t="s">
        <v>294</v>
      </c>
    </row>
    <row r="249" spans="1:10" x14ac:dyDescent="0.3">
      <c r="A249" s="4" t="s">
        <v>555</v>
      </c>
      <c r="B249" s="4" t="s">
        <v>75</v>
      </c>
      <c r="C249" s="26">
        <v>45996</v>
      </c>
      <c r="D249" s="4" t="s">
        <v>292</v>
      </c>
      <c r="E249" s="4" t="s">
        <v>303</v>
      </c>
      <c r="F249" s="4" t="s">
        <v>46</v>
      </c>
      <c r="G249" s="4">
        <v>1</v>
      </c>
      <c r="H249" s="27">
        <v>0</v>
      </c>
      <c r="I249" s="15">
        <v>21778.36</v>
      </c>
      <c r="J249" s="4" t="s">
        <v>294</v>
      </c>
    </row>
    <row r="250" spans="1:10" x14ac:dyDescent="0.3">
      <c r="A250" s="4" t="s">
        <v>556</v>
      </c>
      <c r="B250" s="4" t="s">
        <v>75</v>
      </c>
      <c r="C250" s="26">
        <v>45994</v>
      </c>
      <c r="D250" s="4" t="s">
        <v>292</v>
      </c>
      <c r="E250" s="4" t="s">
        <v>303</v>
      </c>
      <c r="F250" s="4" t="s">
        <v>46</v>
      </c>
      <c r="G250" s="4">
        <v>5</v>
      </c>
      <c r="H250" s="27">
        <v>0</v>
      </c>
      <c r="I250" s="15">
        <v>34760.83</v>
      </c>
      <c r="J250" s="4" t="s">
        <v>299</v>
      </c>
    </row>
    <row r="251" spans="1:10" x14ac:dyDescent="0.3">
      <c r="A251" s="4" t="s">
        <v>557</v>
      </c>
      <c r="B251" s="4" t="s">
        <v>75</v>
      </c>
      <c r="C251" s="26">
        <v>46019</v>
      </c>
      <c r="D251" s="4" t="s">
        <v>296</v>
      </c>
      <c r="E251" s="4" t="s">
        <v>336</v>
      </c>
      <c r="F251" s="4" t="s">
        <v>46</v>
      </c>
      <c r="G251" s="4">
        <v>1</v>
      </c>
      <c r="H251" s="27">
        <v>6.2</v>
      </c>
      <c r="I251" s="15">
        <v>35360.89</v>
      </c>
      <c r="J251" s="4" t="s">
        <v>299</v>
      </c>
    </row>
    <row r="252" spans="1:10" x14ac:dyDescent="0.3">
      <c r="A252" s="4" t="s">
        <v>558</v>
      </c>
      <c r="B252" s="4" t="s">
        <v>79</v>
      </c>
      <c r="C252" s="26">
        <v>44950</v>
      </c>
      <c r="D252" s="4" t="s">
        <v>292</v>
      </c>
      <c r="E252" s="4" t="s">
        <v>293</v>
      </c>
      <c r="F252" s="4" t="s">
        <v>47</v>
      </c>
      <c r="G252" s="4">
        <v>0</v>
      </c>
      <c r="H252" s="27">
        <v>0</v>
      </c>
      <c r="I252" s="15">
        <v>16605.599999999999</v>
      </c>
      <c r="J252" s="4" t="s">
        <v>294</v>
      </c>
    </row>
    <row r="253" spans="1:10" x14ac:dyDescent="0.3">
      <c r="A253" s="4" t="s">
        <v>559</v>
      </c>
      <c r="B253" s="4" t="s">
        <v>79</v>
      </c>
      <c r="C253" s="26">
        <v>44985</v>
      </c>
      <c r="D253" s="4" t="s">
        <v>292</v>
      </c>
      <c r="E253" s="4" t="s">
        <v>305</v>
      </c>
      <c r="F253" s="4" t="s">
        <v>46</v>
      </c>
      <c r="G253" s="4">
        <v>4</v>
      </c>
      <c r="H253" s="27">
        <v>0</v>
      </c>
      <c r="I253" s="15">
        <v>73644.05</v>
      </c>
      <c r="J253" s="4" t="s">
        <v>294</v>
      </c>
    </row>
    <row r="254" spans="1:10" x14ac:dyDescent="0.3">
      <c r="A254" s="4" t="s">
        <v>560</v>
      </c>
      <c r="B254" s="4" t="s">
        <v>79</v>
      </c>
      <c r="C254" s="26">
        <v>45073</v>
      </c>
      <c r="D254" s="4" t="s">
        <v>292</v>
      </c>
      <c r="E254" s="4" t="s">
        <v>305</v>
      </c>
      <c r="F254" s="4" t="s">
        <v>46</v>
      </c>
      <c r="G254" s="4">
        <v>4</v>
      </c>
      <c r="H254" s="27">
        <v>0</v>
      </c>
      <c r="I254" s="15">
        <v>38303.620000000003</v>
      </c>
      <c r="J254" s="4" t="s">
        <v>294</v>
      </c>
    </row>
    <row r="255" spans="1:10" x14ac:dyDescent="0.3">
      <c r="A255" s="4" t="s">
        <v>561</v>
      </c>
      <c r="B255" s="4" t="s">
        <v>79</v>
      </c>
      <c r="C255" s="26">
        <v>45064</v>
      </c>
      <c r="D255" s="4" t="s">
        <v>292</v>
      </c>
      <c r="E255" s="4" t="s">
        <v>293</v>
      </c>
      <c r="F255" s="4" t="s">
        <v>46</v>
      </c>
      <c r="G255" s="4">
        <v>3</v>
      </c>
      <c r="H255" s="27">
        <v>0</v>
      </c>
      <c r="I255" s="15">
        <v>71753.25</v>
      </c>
      <c r="J255" s="4" t="s">
        <v>294</v>
      </c>
    </row>
    <row r="256" spans="1:10" x14ac:dyDescent="0.3">
      <c r="A256" s="4" t="s">
        <v>562</v>
      </c>
      <c r="B256" s="4" t="s">
        <v>79</v>
      </c>
      <c r="C256" s="26">
        <v>45135</v>
      </c>
      <c r="D256" s="4" t="s">
        <v>292</v>
      </c>
      <c r="E256" s="4" t="s">
        <v>308</v>
      </c>
      <c r="F256" s="4" t="s">
        <v>46</v>
      </c>
      <c r="G256" s="4">
        <v>2</v>
      </c>
      <c r="H256" s="27">
        <v>0</v>
      </c>
      <c r="I256" s="15">
        <v>45217.55</v>
      </c>
      <c r="J256" s="4" t="s">
        <v>299</v>
      </c>
    </row>
    <row r="257" spans="1:10" x14ac:dyDescent="0.3">
      <c r="A257" s="4" t="s">
        <v>563</v>
      </c>
      <c r="B257" s="4" t="s">
        <v>79</v>
      </c>
      <c r="C257" s="26">
        <v>45203</v>
      </c>
      <c r="D257" s="4" t="s">
        <v>292</v>
      </c>
      <c r="E257" s="4" t="s">
        <v>293</v>
      </c>
      <c r="F257" s="4" t="s">
        <v>47</v>
      </c>
      <c r="G257" s="4">
        <v>1</v>
      </c>
      <c r="H257" s="27">
        <v>0</v>
      </c>
      <c r="I257" s="15">
        <v>15324.63</v>
      </c>
      <c r="J257" s="4" t="s">
        <v>294</v>
      </c>
    </row>
    <row r="258" spans="1:10" x14ac:dyDescent="0.3">
      <c r="A258" s="4" t="s">
        <v>564</v>
      </c>
      <c r="B258" s="4" t="s">
        <v>79</v>
      </c>
      <c r="C258" s="26">
        <v>45245</v>
      </c>
      <c r="D258" s="4" t="s">
        <v>292</v>
      </c>
      <c r="E258" s="4" t="s">
        <v>293</v>
      </c>
      <c r="F258" s="4" t="s">
        <v>46</v>
      </c>
      <c r="G258" s="4">
        <v>5</v>
      </c>
      <c r="H258" s="27">
        <v>0</v>
      </c>
      <c r="I258" s="15">
        <v>50909.77</v>
      </c>
      <c r="J258" s="4" t="s">
        <v>294</v>
      </c>
    </row>
    <row r="259" spans="1:10" x14ac:dyDescent="0.3">
      <c r="A259" s="4" t="s">
        <v>565</v>
      </c>
      <c r="B259" s="4" t="s">
        <v>79</v>
      </c>
      <c r="C259" s="26">
        <v>45275</v>
      </c>
      <c r="D259" s="4" t="s">
        <v>292</v>
      </c>
      <c r="E259" s="4" t="s">
        <v>312</v>
      </c>
      <c r="F259" s="4" t="s">
        <v>47</v>
      </c>
      <c r="G259" s="4">
        <v>1</v>
      </c>
      <c r="H259" s="27">
        <v>0</v>
      </c>
      <c r="I259" s="15">
        <v>16001.34</v>
      </c>
      <c r="J259" s="4" t="s">
        <v>294</v>
      </c>
    </row>
    <row r="260" spans="1:10" x14ac:dyDescent="0.3">
      <c r="A260" s="4" t="s">
        <v>566</v>
      </c>
      <c r="B260" s="4" t="s">
        <v>79</v>
      </c>
      <c r="C260" s="26">
        <v>45286</v>
      </c>
      <c r="D260" s="4" t="s">
        <v>292</v>
      </c>
      <c r="E260" s="4" t="s">
        <v>308</v>
      </c>
      <c r="F260" s="4" t="s">
        <v>47</v>
      </c>
      <c r="G260" s="4">
        <v>1</v>
      </c>
      <c r="H260" s="27">
        <v>0</v>
      </c>
      <c r="I260" s="15">
        <v>8997.49</v>
      </c>
      <c r="J260" s="4" t="s">
        <v>294</v>
      </c>
    </row>
    <row r="261" spans="1:10" x14ac:dyDescent="0.3">
      <c r="A261" s="4" t="s">
        <v>567</v>
      </c>
      <c r="B261" s="4" t="s">
        <v>79</v>
      </c>
      <c r="C261" s="26">
        <v>45264</v>
      </c>
      <c r="D261" s="4" t="s">
        <v>292</v>
      </c>
      <c r="E261" s="4" t="s">
        <v>312</v>
      </c>
      <c r="F261" s="4" t="s">
        <v>47</v>
      </c>
      <c r="G261" s="4">
        <v>0</v>
      </c>
      <c r="H261" s="27">
        <v>0</v>
      </c>
      <c r="I261" s="15">
        <v>19719.72</v>
      </c>
      <c r="J261" s="4" t="s">
        <v>294</v>
      </c>
    </row>
    <row r="262" spans="1:10" x14ac:dyDescent="0.3">
      <c r="A262" s="4" t="s">
        <v>568</v>
      </c>
      <c r="B262" s="4" t="s">
        <v>79</v>
      </c>
      <c r="C262" s="26">
        <v>45286</v>
      </c>
      <c r="D262" s="4" t="s">
        <v>296</v>
      </c>
      <c r="E262" s="4" t="s">
        <v>401</v>
      </c>
      <c r="F262" s="4" t="s">
        <v>46</v>
      </c>
      <c r="G262" s="4">
        <v>1</v>
      </c>
      <c r="H262" s="27">
        <v>19.7</v>
      </c>
      <c r="I262" s="15">
        <v>492791</v>
      </c>
      <c r="J262" s="4" t="s">
        <v>294</v>
      </c>
    </row>
    <row r="263" spans="1:10" x14ac:dyDescent="0.3">
      <c r="A263" s="4" t="s">
        <v>569</v>
      </c>
      <c r="B263" s="4" t="s">
        <v>79</v>
      </c>
      <c r="C263" s="26">
        <v>45346</v>
      </c>
      <c r="D263" s="4" t="s">
        <v>296</v>
      </c>
      <c r="E263" s="4" t="s">
        <v>297</v>
      </c>
      <c r="F263" s="4" t="s">
        <v>47</v>
      </c>
      <c r="G263" s="4">
        <v>1</v>
      </c>
      <c r="H263" s="27">
        <v>2</v>
      </c>
      <c r="I263" s="15">
        <v>32013.88</v>
      </c>
      <c r="J263" s="4" t="s">
        <v>294</v>
      </c>
    </row>
    <row r="264" spans="1:10" x14ac:dyDescent="0.3">
      <c r="A264" s="4" t="s">
        <v>570</v>
      </c>
      <c r="B264" s="4" t="s">
        <v>79</v>
      </c>
      <c r="C264" s="26">
        <v>45375</v>
      </c>
      <c r="D264" s="4" t="s">
        <v>292</v>
      </c>
      <c r="E264" s="4" t="s">
        <v>312</v>
      </c>
      <c r="F264" s="4" t="s">
        <v>46</v>
      </c>
      <c r="G264" s="4">
        <v>1</v>
      </c>
      <c r="H264" s="27">
        <v>0</v>
      </c>
      <c r="I264" s="15">
        <v>42512.41</v>
      </c>
      <c r="J264" s="4" t="s">
        <v>294</v>
      </c>
    </row>
    <row r="265" spans="1:10" x14ac:dyDescent="0.3">
      <c r="A265" s="4" t="s">
        <v>571</v>
      </c>
      <c r="B265" s="4" t="s">
        <v>79</v>
      </c>
      <c r="C265" s="26">
        <v>45506</v>
      </c>
      <c r="D265" s="4" t="s">
        <v>292</v>
      </c>
      <c r="E265" s="4" t="s">
        <v>305</v>
      </c>
      <c r="F265" s="4" t="s">
        <v>47</v>
      </c>
      <c r="G265" s="4">
        <v>1</v>
      </c>
      <c r="H265" s="27">
        <v>0</v>
      </c>
      <c r="I265" s="15">
        <v>11377.7</v>
      </c>
      <c r="J265" s="4" t="s">
        <v>294</v>
      </c>
    </row>
    <row r="266" spans="1:10" x14ac:dyDescent="0.3">
      <c r="A266" s="4" t="s">
        <v>572</v>
      </c>
      <c r="B266" s="4" t="s">
        <v>79</v>
      </c>
      <c r="C266" s="26">
        <v>45510</v>
      </c>
      <c r="D266" s="4" t="s">
        <v>292</v>
      </c>
      <c r="E266" s="4" t="s">
        <v>305</v>
      </c>
      <c r="F266" s="4" t="s">
        <v>45</v>
      </c>
      <c r="G266" s="4">
        <v>8</v>
      </c>
      <c r="H266" s="27">
        <v>0</v>
      </c>
      <c r="I266" s="15">
        <v>130268.67</v>
      </c>
      <c r="J266" s="4" t="s">
        <v>294</v>
      </c>
    </row>
    <row r="267" spans="1:10" x14ac:dyDescent="0.3">
      <c r="A267" s="4" t="s">
        <v>573</v>
      </c>
      <c r="B267" s="4" t="s">
        <v>79</v>
      </c>
      <c r="C267" s="26">
        <v>45531</v>
      </c>
      <c r="D267" s="4" t="s">
        <v>292</v>
      </c>
      <c r="E267" s="4" t="s">
        <v>301</v>
      </c>
      <c r="F267" s="4" t="s">
        <v>47</v>
      </c>
      <c r="G267" s="4">
        <v>1</v>
      </c>
      <c r="H267" s="27">
        <v>0</v>
      </c>
      <c r="I267" s="15">
        <v>14269.15</v>
      </c>
      <c r="J267" s="4" t="s">
        <v>294</v>
      </c>
    </row>
    <row r="268" spans="1:10" x14ac:dyDescent="0.3">
      <c r="A268" s="4" t="s">
        <v>574</v>
      </c>
      <c r="B268" s="4" t="s">
        <v>79</v>
      </c>
      <c r="C268" s="26">
        <v>45505</v>
      </c>
      <c r="D268" s="4" t="s">
        <v>292</v>
      </c>
      <c r="E268" s="4" t="s">
        <v>293</v>
      </c>
      <c r="F268" s="4" t="s">
        <v>47</v>
      </c>
      <c r="G268" s="4">
        <v>0</v>
      </c>
      <c r="H268" s="27">
        <v>0</v>
      </c>
      <c r="I268" s="15">
        <v>20721.740000000002</v>
      </c>
      <c r="J268" s="4" t="s">
        <v>294</v>
      </c>
    </row>
    <row r="269" spans="1:10" x14ac:dyDescent="0.3">
      <c r="A269" s="4" t="s">
        <v>575</v>
      </c>
      <c r="B269" s="4" t="s">
        <v>79</v>
      </c>
      <c r="C269" s="26">
        <v>45531</v>
      </c>
      <c r="D269" s="4" t="s">
        <v>296</v>
      </c>
      <c r="E269" s="4" t="s">
        <v>371</v>
      </c>
      <c r="F269" s="4" t="s">
        <v>47</v>
      </c>
      <c r="G269" s="4">
        <v>1</v>
      </c>
      <c r="H269" s="27">
        <v>5.9</v>
      </c>
      <c r="I269" s="15">
        <v>98828.99</v>
      </c>
      <c r="J269" s="4" t="s">
        <v>294</v>
      </c>
    </row>
    <row r="270" spans="1:10" x14ac:dyDescent="0.3">
      <c r="A270" s="4" t="s">
        <v>576</v>
      </c>
      <c r="B270" s="4" t="s">
        <v>79</v>
      </c>
      <c r="C270" s="26">
        <v>45521</v>
      </c>
      <c r="D270" s="4" t="s">
        <v>296</v>
      </c>
      <c r="E270" s="4" t="s">
        <v>371</v>
      </c>
      <c r="F270" s="4" t="s">
        <v>47</v>
      </c>
      <c r="G270" s="4">
        <v>1</v>
      </c>
      <c r="H270" s="27">
        <v>4.5</v>
      </c>
      <c r="I270" s="15">
        <v>103245.75999999999</v>
      </c>
      <c r="J270" s="4" t="s">
        <v>294</v>
      </c>
    </row>
    <row r="271" spans="1:10" x14ac:dyDescent="0.3">
      <c r="A271" s="4" t="s">
        <v>577</v>
      </c>
      <c r="B271" s="4" t="s">
        <v>79</v>
      </c>
      <c r="C271" s="26">
        <v>45539</v>
      </c>
      <c r="D271" s="4" t="s">
        <v>292</v>
      </c>
      <c r="E271" s="4" t="s">
        <v>308</v>
      </c>
      <c r="F271" s="4" t="s">
        <v>47</v>
      </c>
      <c r="G271" s="4">
        <v>1</v>
      </c>
      <c r="H271" s="27">
        <v>0</v>
      </c>
      <c r="I271" s="15">
        <v>17663.7</v>
      </c>
      <c r="J271" s="4" t="s">
        <v>294</v>
      </c>
    </row>
    <row r="272" spans="1:10" x14ac:dyDescent="0.3">
      <c r="A272" s="4" t="s">
        <v>578</v>
      </c>
      <c r="B272" s="4" t="s">
        <v>79</v>
      </c>
      <c r="C272" s="26">
        <v>45554</v>
      </c>
      <c r="D272" s="4" t="s">
        <v>296</v>
      </c>
      <c r="E272" s="4" t="s">
        <v>371</v>
      </c>
      <c r="F272" s="4" t="s">
        <v>47</v>
      </c>
      <c r="G272" s="4">
        <v>1</v>
      </c>
      <c r="H272" s="27">
        <v>4.2</v>
      </c>
      <c r="I272" s="15">
        <v>56169.79</v>
      </c>
      <c r="J272" s="4" t="s">
        <v>294</v>
      </c>
    </row>
    <row r="273" spans="1:10" x14ac:dyDescent="0.3">
      <c r="A273" s="4" t="s">
        <v>579</v>
      </c>
      <c r="B273" s="4" t="s">
        <v>79</v>
      </c>
      <c r="C273" s="26">
        <v>45639</v>
      </c>
      <c r="D273" s="4" t="s">
        <v>292</v>
      </c>
      <c r="E273" s="4" t="s">
        <v>308</v>
      </c>
      <c r="F273" s="4" t="s">
        <v>47</v>
      </c>
      <c r="G273" s="4">
        <v>1</v>
      </c>
      <c r="H273" s="27">
        <v>0</v>
      </c>
      <c r="I273" s="15">
        <v>9637.0400000000009</v>
      </c>
      <c r="J273" s="4" t="s">
        <v>294</v>
      </c>
    </row>
    <row r="274" spans="1:10" x14ac:dyDescent="0.3">
      <c r="A274" s="4" t="s">
        <v>580</v>
      </c>
      <c r="B274" s="4" t="s">
        <v>79</v>
      </c>
      <c r="C274" s="26">
        <v>45647</v>
      </c>
      <c r="D274" s="4" t="s">
        <v>292</v>
      </c>
      <c r="E274" s="4" t="s">
        <v>303</v>
      </c>
      <c r="F274" s="4" t="s">
        <v>47</v>
      </c>
      <c r="G274" s="4">
        <v>0</v>
      </c>
      <c r="H274" s="27">
        <v>0</v>
      </c>
      <c r="I274" s="15">
        <v>20509.79</v>
      </c>
      <c r="J274" s="4" t="s">
        <v>294</v>
      </c>
    </row>
    <row r="275" spans="1:10" x14ac:dyDescent="0.3">
      <c r="A275" s="4" t="s">
        <v>581</v>
      </c>
      <c r="B275" s="4" t="s">
        <v>79</v>
      </c>
      <c r="C275" s="26">
        <v>45704</v>
      </c>
      <c r="D275" s="4" t="s">
        <v>292</v>
      </c>
      <c r="E275" s="4" t="s">
        <v>293</v>
      </c>
      <c r="F275" s="4" t="s">
        <v>47</v>
      </c>
      <c r="G275" s="4">
        <v>0</v>
      </c>
      <c r="H275" s="27">
        <v>0</v>
      </c>
      <c r="I275" s="15">
        <v>13678.26</v>
      </c>
      <c r="J275" s="4" t="s">
        <v>299</v>
      </c>
    </row>
    <row r="276" spans="1:10" x14ac:dyDescent="0.3">
      <c r="A276" s="4" t="s">
        <v>582</v>
      </c>
      <c r="B276" s="4" t="s">
        <v>79</v>
      </c>
      <c r="C276" s="26">
        <v>45714</v>
      </c>
      <c r="D276" s="4" t="s">
        <v>296</v>
      </c>
      <c r="E276" s="4" t="s">
        <v>297</v>
      </c>
      <c r="F276" s="4" t="s">
        <v>47</v>
      </c>
      <c r="G276" s="4">
        <v>1</v>
      </c>
      <c r="H276" s="27">
        <v>6.6</v>
      </c>
      <c r="I276" s="15">
        <v>132986.76</v>
      </c>
      <c r="J276" s="4" t="s">
        <v>294</v>
      </c>
    </row>
    <row r="277" spans="1:10" x14ac:dyDescent="0.3">
      <c r="A277" s="4" t="s">
        <v>583</v>
      </c>
      <c r="B277" s="4" t="s">
        <v>79</v>
      </c>
      <c r="C277" s="26">
        <v>45722</v>
      </c>
      <c r="D277" s="4" t="s">
        <v>292</v>
      </c>
      <c r="E277" s="4" t="s">
        <v>303</v>
      </c>
      <c r="F277" s="4" t="s">
        <v>47</v>
      </c>
      <c r="G277" s="4">
        <v>0</v>
      </c>
      <c r="H277" s="27">
        <v>0</v>
      </c>
      <c r="I277" s="15">
        <v>14285</v>
      </c>
      <c r="J277" s="4" t="s">
        <v>294</v>
      </c>
    </row>
    <row r="278" spans="1:10" x14ac:dyDescent="0.3">
      <c r="A278" s="4" t="s">
        <v>584</v>
      </c>
      <c r="B278" s="4" t="s">
        <v>79</v>
      </c>
      <c r="C278" s="26">
        <v>45771</v>
      </c>
      <c r="D278" s="4" t="s">
        <v>292</v>
      </c>
      <c r="E278" s="4" t="s">
        <v>303</v>
      </c>
      <c r="F278" s="4" t="s">
        <v>46</v>
      </c>
      <c r="G278" s="4">
        <v>2</v>
      </c>
      <c r="H278" s="27">
        <v>0</v>
      </c>
      <c r="I278" s="15">
        <v>63134.65</v>
      </c>
      <c r="J278" s="4" t="s">
        <v>294</v>
      </c>
    </row>
    <row r="279" spans="1:10" x14ac:dyDescent="0.3">
      <c r="A279" s="4" t="s">
        <v>585</v>
      </c>
      <c r="B279" s="4" t="s">
        <v>79</v>
      </c>
      <c r="C279" s="26">
        <v>45765</v>
      </c>
      <c r="D279" s="4" t="s">
        <v>292</v>
      </c>
      <c r="E279" s="4" t="s">
        <v>303</v>
      </c>
      <c r="F279" s="4" t="s">
        <v>46</v>
      </c>
      <c r="G279" s="4">
        <v>2</v>
      </c>
      <c r="H279" s="27">
        <v>0</v>
      </c>
      <c r="I279" s="15">
        <v>57762.53</v>
      </c>
      <c r="J279" s="4" t="s">
        <v>294</v>
      </c>
    </row>
    <row r="280" spans="1:10" x14ac:dyDescent="0.3">
      <c r="A280" s="4" t="s">
        <v>586</v>
      </c>
      <c r="B280" s="4" t="s">
        <v>79</v>
      </c>
      <c r="C280" s="26">
        <v>45772</v>
      </c>
      <c r="D280" s="4" t="s">
        <v>292</v>
      </c>
      <c r="E280" s="4" t="s">
        <v>308</v>
      </c>
      <c r="F280" s="4" t="s">
        <v>46</v>
      </c>
      <c r="G280" s="4">
        <v>1</v>
      </c>
      <c r="H280" s="27">
        <v>0</v>
      </c>
      <c r="I280" s="15">
        <v>82601.77</v>
      </c>
      <c r="J280" s="4" t="s">
        <v>294</v>
      </c>
    </row>
    <row r="281" spans="1:10" x14ac:dyDescent="0.3">
      <c r="A281" s="4" t="s">
        <v>587</v>
      </c>
      <c r="B281" s="4" t="s">
        <v>79</v>
      </c>
      <c r="C281" s="26">
        <v>45787</v>
      </c>
      <c r="D281" s="4" t="s">
        <v>292</v>
      </c>
      <c r="E281" s="4" t="s">
        <v>308</v>
      </c>
      <c r="F281" s="4" t="s">
        <v>46</v>
      </c>
      <c r="G281" s="4">
        <v>5</v>
      </c>
      <c r="H281" s="27">
        <v>0</v>
      </c>
      <c r="I281" s="15">
        <v>104291.5</v>
      </c>
      <c r="J281" s="4" t="s">
        <v>294</v>
      </c>
    </row>
    <row r="282" spans="1:10" x14ac:dyDescent="0.3">
      <c r="A282" s="4" t="s">
        <v>588</v>
      </c>
      <c r="B282" s="4" t="s">
        <v>79</v>
      </c>
      <c r="C282" s="26">
        <v>45779</v>
      </c>
      <c r="D282" s="4" t="s">
        <v>296</v>
      </c>
      <c r="E282" s="4" t="s">
        <v>319</v>
      </c>
      <c r="F282" s="4" t="s">
        <v>47</v>
      </c>
      <c r="G282" s="4">
        <v>1</v>
      </c>
      <c r="H282" s="27">
        <v>5.4</v>
      </c>
      <c r="I282" s="15">
        <v>164172.12</v>
      </c>
      <c r="J282" s="4" t="s">
        <v>299</v>
      </c>
    </row>
    <row r="283" spans="1:10" x14ac:dyDescent="0.3">
      <c r="A283" s="4" t="s">
        <v>589</v>
      </c>
      <c r="B283" s="4" t="s">
        <v>79</v>
      </c>
      <c r="C283" s="26">
        <v>45817</v>
      </c>
      <c r="D283" s="4" t="s">
        <v>292</v>
      </c>
      <c r="E283" s="4" t="s">
        <v>312</v>
      </c>
      <c r="F283" s="4" t="s">
        <v>45</v>
      </c>
      <c r="G283" s="4">
        <v>10</v>
      </c>
      <c r="H283" s="27">
        <v>0</v>
      </c>
      <c r="I283" s="15">
        <v>165722.57</v>
      </c>
      <c r="J283" s="4" t="s">
        <v>299</v>
      </c>
    </row>
    <row r="284" spans="1:10" x14ac:dyDescent="0.3">
      <c r="A284" s="4" t="s">
        <v>590</v>
      </c>
      <c r="B284" s="4" t="s">
        <v>79</v>
      </c>
      <c r="C284" s="26">
        <v>45828</v>
      </c>
      <c r="D284" s="4" t="s">
        <v>296</v>
      </c>
      <c r="E284" s="4" t="s">
        <v>319</v>
      </c>
      <c r="F284" s="4" t="s">
        <v>47</v>
      </c>
      <c r="G284" s="4">
        <v>1</v>
      </c>
      <c r="H284" s="27">
        <v>4.5999999999999996</v>
      </c>
      <c r="I284" s="15">
        <v>62581.72</v>
      </c>
      <c r="J284" s="4" t="s">
        <v>294</v>
      </c>
    </row>
    <row r="285" spans="1:10" x14ac:dyDescent="0.3">
      <c r="A285" s="4" t="s">
        <v>591</v>
      </c>
      <c r="B285" s="4" t="s">
        <v>79</v>
      </c>
      <c r="C285" s="26">
        <v>45846</v>
      </c>
      <c r="D285" s="4" t="s">
        <v>292</v>
      </c>
      <c r="E285" s="4" t="s">
        <v>293</v>
      </c>
      <c r="F285" s="4" t="s">
        <v>47</v>
      </c>
      <c r="G285" s="4">
        <v>0</v>
      </c>
      <c r="H285" s="27">
        <v>0</v>
      </c>
      <c r="I285" s="15">
        <v>24630.54</v>
      </c>
      <c r="J285" s="4" t="s">
        <v>299</v>
      </c>
    </row>
    <row r="286" spans="1:10" x14ac:dyDescent="0.3">
      <c r="A286" s="4" t="s">
        <v>592</v>
      </c>
      <c r="B286" s="4" t="s">
        <v>79</v>
      </c>
      <c r="C286" s="26">
        <v>45840</v>
      </c>
      <c r="D286" s="4" t="s">
        <v>292</v>
      </c>
      <c r="E286" s="4" t="s">
        <v>305</v>
      </c>
      <c r="F286" s="4" t="s">
        <v>46</v>
      </c>
      <c r="G286" s="4">
        <v>2</v>
      </c>
      <c r="H286" s="27">
        <v>0</v>
      </c>
      <c r="I286" s="15">
        <v>92953.49</v>
      </c>
      <c r="J286" s="4" t="s">
        <v>299</v>
      </c>
    </row>
    <row r="287" spans="1:10" x14ac:dyDescent="0.3">
      <c r="A287" s="4" t="s">
        <v>593</v>
      </c>
      <c r="B287" s="4" t="s">
        <v>79</v>
      </c>
      <c r="C287" s="26">
        <v>45855</v>
      </c>
      <c r="D287" s="4" t="s">
        <v>292</v>
      </c>
      <c r="E287" s="4" t="s">
        <v>312</v>
      </c>
      <c r="F287" s="4" t="s">
        <v>47</v>
      </c>
      <c r="G287" s="4">
        <v>0</v>
      </c>
      <c r="H287" s="27">
        <v>0</v>
      </c>
      <c r="I287" s="15">
        <v>23460.65</v>
      </c>
      <c r="J287" s="4" t="s">
        <v>294</v>
      </c>
    </row>
    <row r="288" spans="1:10" x14ac:dyDescent="0.3">
      <c r="A288" s="4" t="s">
        <v>594</v>
      </c>
      <c r="B288" s="4" t="s">
        <v>79</v>
      </c>
      <c r="C288" s="26">
        <v>45847</v>
      </c>
      <c r="D288" s="4" t="s">
        <v>292</v>
      </c>
      <c r="E288" s="4" t="s">
        <v>301</v>
      </c>
      <c r="F288" s="4" t="s">
        <v>47</v>
      </c>
      <c r="G288" s="4">
        <v>1</v>
      </c>
      <c r="H288" s="27">
        <v>0</v>
      </c>
      <c r="I288" s="15">
        <v>11703.9</v>
      </c>
      <c r="J288" s="4" t="s">
        <v>294</v>
      </c>
    </row>
    <row r="289" spans="1:10" x14ac:dyDescent="0.3">
      <c r="A289" s="4" t="s">
        <v>595</v>
      </c>
      <c r="B289" s="4" t="s">
        <v>79</v>
      </c>
      <c r="C289" s="26">
        <v>45870</v>
      </c>
      <c r="D289" s="4" t="s">
        <v>292</v>
      </c>
      <c r="E289" s="4" t="s">
        <v>312</v>
      </c>
      <c r="F289" s="4" t="s">
        <v>46</v>
      </c>
      <c r="G289" s="4">
        <v>5</v>
      </c>
      <c r="H289" s="27">
        <v>0</v>
      </c>
      <c r="I289" s="15">
        <v>67568.490000000005</v>
      </c>
      <c r="J289" s="4" t="s">
        <v>299</v>
      </c>
    </row>
    <row r="290" spans="1:10" x14ac:dyDescent="0.3">
      <c r="A290" s="4" t="s">
        <v>596</v>
      </c>
      <c r="B290" s="4" t="s">
        <v>79</v>
      </c>
      <c r="C290" s="26">
        <v>45915</v>
      </c>
      <c r="D290" s="4" t="s">
        <v>292</v>
      </c>
      <c r="E290" s="4" t="s">
        <v>308</v>
      </c>
      <c r="F290" s="4" t="s">
        <v>46</v>
      </c>
      <c r="G290" s="4">
        <v>3</v>
      </c>
      <c r="H290" s="27">
        <v>0</v>
      </c>
      <c r="I290" s="15">
        <v>87571.41</v>
      </c>
      <c r="J290" s="4" t="s">
        <v>294</v>
      </c>
    </row>
    <row r="291" spans="1:10" x14ac:dyDescent="0.3">
      <c r="A291" s="4" t="s">
        <v>597</v>
      </c>
      <c r="B291" s="4" t="s">
        <v>79</v>
      </c>
      <c r="C291" s="26">
        <v>45906</v>
      </c>
      <c r="D291" s="4" t="s">
        <v>292</v>
      </c>
      <c r="E291" s="4" t="s">
        <v>303</v>
      </c>
      <c r="F291" s="4" t="s">
        <v>47</v>
      </c>
      <c r="G291" s="4">
        <v>0</v>
      </c>
      <c r="H291" s="27">
        <v>0</v>
      </c>
      <c r="I291" s="15">
        <v>15583.3</v>
      </c>
      <c r="J291" s="4" t="s">
        <v>294</v>
      </c>
    </row>
    <row r="292" spans="1:10" x14ac:dyDescent="0.3">
      <c r="A292" s="4" t="s">
        <v>598</v>
      </c>
      <c r="B292" s="4" t="s">
        <v>79</v>
      </c>
      <c r="C292" s="26">
        <v>45905</v>
      </c>
      <c r="D292" s="4" t="s">
        <v>296</v>
      </c>
      <c r="E292" s="4" t="s">
        <v>297</v>
      </c>
      <c r="F292" s="4" t="s">
        <v>47</v>
      </c>
      <c r="G292" s="4">
        <v>1</v>
      </c>
      <c r="H292" s="27">
        <v>6.1</v>
      </c>
      <c r="I292" s="15">
        <v>181984.03</v>
      </c>
      <c r="J292" s="4" t="s">
        <v>294</v>
      </c>
    </row>
    <row r="293" spans="1:10" x14ac:dyDescent="0.3">
      <c r="A293" s="4" t="s">
        <v>599</v>
      </c>
      <c r="B293" s="4" t="s">
        <v>79</v>
      </c>
      <c r="C293" s="26">
        <v>45901</v>
      </c>
      <c r="D293" s="4" t="s">
        <v>296</v>
      </c>
      <c r="E293" s="4" t="s">
        <v>401</v>
      </c>
      <c r="F293" s="4" t="s">
        <v>47</v>
      </c>
      <c r="G293" s="4">
        <v>1</v>
      </c>
      <c r="H293" s="27">
        <v>4.5</v>
      </c>
      <c r="I293" s="15">
        <v>89659.73</v>
      </c>
      <c r="J293" s="4" t="s">
        <v>294</v>
      </c>
    </row>
    <row r="294" spans="1:10" x14ac:dyDescent="0.3">
      <c r="A294" s="4" t="s">
        <v>600</v>
      </c>
      <c r="B294" s="4" t="s">
        <v>79</v>
      </c>
      <c r="C294" s="26">
        <v>46010</v>
      </c>
      <c r="D294" s="4" t="s">
        <v>292</v>
      </c>
      <c r="E294" s="4" t="s">
        <v>312</v>
      </c>
      <c r="F294" s="4" t="s">
        <v>47</v>
      </c>
      <c r="G294" s="4">
        <v>0</v>
      </c>
      <c r="H294" s="27">
        <v>0</v>
      </c>
      <c r="I294" s="15">
        <v>24265.34</v>
      </c>
      <c r="J294" s="4" t="s">
        <v>294</v>
      </c>
    </row>
    <row r="295" spans="1:10" x14ac:dyDescent="0.3">
      <c r="A295" s="4" t="s">
        <v>601</v>
      </c>
      <c r="B295" s="4" t="s">
        <v>79</v>
      </c>
      <c r="C295" s="26">
        <v>46019</v>
      </c>
      <c r="D295" s="4" t="s">
        <v>292</v>
      </c>
      <c r="E295" s="4" t="s">
        <v>312</v>
      </c>
      <c r="F295" s="4" t="s">
        <v>46</v>
      </c>
      <c r="G295" s="4">
        <v>3</v>
      </c>
      <c r="H295" s="27">
        <v>0</v>
      </c>
      <c r="I295" s="15">
        <v>32924.07</v>
      </c>
      <c r="J295" s="4" t="s">
        <v>299</v>
      </c>
    </row>
    <row r="296" spans="1:10" x14ac:dyDescent="0.3">
      <c r="A296" s="4" t="s">
        <v>602</v>
      </c>
      <c r="B296" s="4" t="s">
        <v>79</v>
      </c>
      <c r="C296" s="26">
        <v>46012</v>
      </c>
      <c r="D296" s="4" t="s">
        <v>296</v>
      </c>
      <c r="E296" s="4" t="s">
        <v>371</v>
      </c>
      <c r="F296" s="4" t="s">
        <v>47</v>
      </c>
      <c r="G296" s="4">
        <v>1</v>
      </c>
      <c r="H296" s="27">
        <v>2.9</v>
      </c>
      <c r="I296" s="15">
        <v>80492.58</v>
      </c>
      <c r="J296" s="4" t="s">
        <v>294</v>
      </c>
    </row>
    <row r="297" spans="1:10" x14ac:dyDescent="0.3">
      <c r="A297" s="4" t="s">
        <v>603</v>
      </c>
      <c r="B297" s="4" t="s">
        <v>81</v>
      </c>
      <c r="C297" s="26">
        <v>44965</v>
      </c>
      <c r="D297" s="4" t="s">
        <v>292</v>
      </c>
      <c r="E297" s="4" t="s">
        <v>305</v>
      </c>
      <c r="F297" s="4" t="s">
        <v>45</v>
      </c>
      <c r="G297" s="4">
        <v>8</v>
      </c>
      <c r="H297" s="27">
        <v>0</v>
      </c>
      <c r="I297" s="15">
        <v>87056.3</v>
      </c>
      <c r="J297" s="4" t="s">
        <v>299</v>
      </c>
    </row>
    <row r="298" spans="1:10" x14ac:dyDescent="0.3">
      <c r="A298" s="4" t="s">
        <v>604</v>
      </c>
      <c r="B298" s="4" t="s">
        <v>81</v>
      </c>
      <c r="C298" s="26">
        <v>44978</v>
      </c>
      <c r="D298" s="4" t="s">
        <v>296</v>
      </c>
      <c r="E298" s="4" t="s">
        <v>336</v>
      </c>
      <c r="F298" s="4" t="s">
        <v>403</v>
      </c>
      <c r="G298" s="4">
        <v>6</v>
      </c>
      <c r="H298" s="27">
        <v>143.9</v>
      </c>
      <c r="I298" s="15">
        <v>556621.06000000006</v>
      </c>
      <c r="J298" s="4" t="s">
        <v>294</v>
      </c>
    </row>
    <row r="299" spans="1:10" x14ac:dyDescent="0.3">
      <c r="A299" s="4" t="s">
        <v>605</v>
      </c>
      <c r="B299" s="4" t="s">
        <v>81</v>
      </c>
      <c r="C299" s="26">
        <v>45011</v>
      </c>
      <c r="D299" s="4" t="s">
        <v>292</v>
      </c>
      <c r="E299" s="4" t="s">
        <v>301</v>
      </c>
      <c r="F299" s="4" t="s">
        <v>46</v>
      </c>
      <c r="G299" s="4">
        <v>2</v>
      </c>
      <c r="H299" s="27">
        <v>0</v>
      </c>
      <c r="I299" s="15">
        <v>13305.01</v>
      </c>
      <c r="J299" s="4" t="s">
        <v>294</v>
      </c>
    </row>
    <row r="300" spans="1:10" x14ac:dyDescent="0.3">
      <c r="A300" s="4" t="s">
        <v>606</v>
      </c>
      <c r="B300" s="4" t="s">
        <v>81</v>
      </c>
      <c r="C300" s="26">
        <v>45037</v>
      </c>
      <c r="D300" s="4" t="s">
        <v>292</v>
      </c>
      <c r="E300" s="4" t="s">
        <v>312</v>
      </c>
      <c r="F300" s="4" t="s">
        <v>47</v>
      </c>
      <c r="G300" s="4">
        <v>1</v>
      </c>
      <c r="H300" s="27">
        <v>0</v>
      </c>
      <c r="I300" s="15">
        <v>7856.21</v>
      </c>
      <c r="J300" s="4" t="s">
        <v>299</v>
      </c>
    </row>
    <row r="301" spans="1:10" x14ac:dyDescent="0.3">
      <c r="A301" s="4" t="s">
        <v>607</v>
      </c>
      <c r="B301" s="4" t="s">
        <v>81</v>
      </c>
      <c r="C301" s="26">
        <v>45097</v>
      </c>
      <c r="D301" s="4" t="s">
        <v>292</v>
      </c>
      <c r="E301" s="4" t="s">
        <v>293</v>
      </c>
      <c r="F301" s="4" t="s">
        <v>46</v>
      </c>
      <c r="G301" s="4">
        <v>4</v>
      </c>
      <c r="H301" s="27">
        <v>0</v>
      </c>
      <c r="I301" s="15">
        <v>30879.31</v>
      </c>
      <c r="J301" s="4" t="s">
        <v>299</v>
      </c>
    </row>
    <row r="302" spans="1:10" x14ac:dyDescent="0.3">
      <c r="A302" s="4" t="s">
        <v>608</v>
      </c>
      <c r="B302" s="4" t="s">
        <v>81</v>
      </c>
      <c r="C302" s="26">
        <v>45135</v>
      </c>
      <c r="D302" s="4" t="s">
        <v>292</v>
      </c>
      <c r="E302" s="4" t="s">
        <v>301</v>
      </c>
      <c r="F302" s="4" t="s">
        <v>47</v>
      </c>
      <c r="G302" s="4">
        <v>0</v>
      </c>
      <c r="H302" s="27">
        <v>0</v>
      </c>
      <c r="I302" s="15">
        <v>4350.22</v>
      </c>
      <c r="J302" s="4" t="s">
        <v>294</v>
      </c>
    </row>
    <row r="303" spans="1:10" x14ac:dyDescent="0.3">
      <c r="A303" s="4" t="s">
        <v>609</v>
      </c>
      <c r="B303" s="4" t="s">
        <v>81</v>
      </c>
      <c r="C303" s="26">
        <v>45281</v>
      </c>
      <c r="D303" s="4" t="s">
        <v>292</v>
      </c>
      <c r="E303" s="4" t="s">
        <v>312</v>
      </c>
      <c r="F303" s="4" t="s">
        <v>47</v>
      </c>
      <c r="G303" s="4">
        <v>0</v>
      </c>
      <c r="H303" s="27">
        <v>0</v>
      </c>
      <c r="I303" s="15">
        <v>3046.26</v>
      </c>
      <c r="J303" s="4" t="s">
        <v>294</v>
      </c>
    </row>
    <row r="304" spans="1:10" x14ac:dyDescent="0.3">
      <c r="A304" s="4" t="s">
        <v>610</v>
      </c>
      <c r="B304" s="4" t="s">
        <v>81</v>
      </c>
      <c r="C304" s="26">
        <v>45403</v>
      </c>
      <c r="D304" s="4" t="s">
        <v>292</v>
      </c>
      <c r="E304" s="4" t="s">
        <v>293</v>
      </c>
      <c r="F304" s="4" t="s">
        <v>46</v>
      </c>
      <c r="G304" s="4">
        <v>2</v>
      </c>
      <c r="H304" s="27">
        <v>0</v>
      </c>
      <c r="I304" s="15">
        <v>24130.58</v>
      </c>
      <c r="J304" s="4" t="s">
        <v>299</v>
      </c>
    </row>
    <row r="305" spans="1:10" x14ac:dyDescent="0.3">
      <c r="A305" s="4" t="s">
        <v>611</v>
      </c>
      <c r="B305" s="4" t="s">
        <v>81</v>
      </c>
      <c r="C305" s="26">
        <v>45393</v>
      </c>
      <c r="D305" s="4" t="s">
        <v>292</v>
      </c>
      <c r="E305" s="4" t="s">
        <v>312</v>
      </c>
      <c r="F305" s="4" t="s">
        <v>46</v>
      </c>
      <c r="G305" s="4">
        <v>2</v>
      </c>
      <c r="H305" s="27">
        <v>0</v>
      </c>
      <c r="I305" s="15">
        <v>22181.63</v>
      </c>
      <c r="J305" s="4" t="s">
        <v>294</v>
      </c>
    </row>
    <row r="306" spans="1:10" x14ac:dyDescent="0.3">
      <c r="A306" s="4" t="s">
        <v>612</v>
      </c>
      <c r="B306" s="4" t="s">
        <v>81</v>
      </c>
      <c r="C306" s="26">
        <v>45398</v>
      </c>
      <c r="D306" s="4" t="s">
        <v>296</v>
      </c>
      <c r="E306" s="4" t="s">
        <v>297</v>
      </c>
      <c r="F306" s="4" t="s">
        <v>46</v>
      </c>
      <c r="G306" s="4">
        <v>1</v>
      </c>
      <c r="H306" s="27">
        <v>18.7</v>
      </c>
      <c r="I306" s="15">
        <v>153809.09</v>
      </c>
      <c r="J306" s="4" t="s">
        <v>299</v>
      </c>
    </row>
    <row r="307" spans="1:10" x14ac:dyDescent="0.3">
      <c r="A307" s="4" t="s">
        <v>613</v>
      </c>
      <c r="B307" s="4" t="s">
        <v>81</v>
      </c>
      <c r="C307" s="26">
        <v>45425</v>
      </c>
      <c r="D307" s="4" t="s">
        <v>292</v>
      </c>
      <c r="E307" s="4" t="s">
        <v>312</v>
      </c>
      <c r="F307" s="4" t="s">
        <v>47</v>
      </c>
      <c r="G307" s="4">
        <v>1</v>
      </c>
      <c r="H307" s="27">
        <v>0</v>
      </c>
      <c r="I307" s="15">
        <v>7696.13</v>
      </c>
      <c r="J307" s="4" t="s">
        <v>299</v>
      </c>
    </row>
    <row r="308" spans="1:10" x14ac:dyDescent="0.3">
      <c r="A308" s="4" t="s">
        <v>614</v>
      </c>
      <c r="B308" s="4" t="s">
        <v>81</v>
      </c>
      <c r="C308" s="26">
        <v>45421</v>
      </c>
      <c r="D308" s="4" t="s">
        <v>292</v>
      </c>
      <c r="E308" s="4" t="s">
        <v>293</v>
      </c>
      <c r="F308" s="4" t="s">
        <v>47</v>
      </c>
      <c r="G308" s="4">
        <v>1</v>
      </c>
      <c r="H308" s="27">
        <v>0</v>
      </c>
      <c r="I308" s="15">
        <v>3226.18</v>
      </c>
      <c r="J308" s="4" t="s">
        <v>294</v>
      </c>
    </row>
    <row r="309" spans="1:10" x14ac:dyDescent="0.3">
      <c r="A309" s="4" t="s">
        <v>615</v>
      </c>
      <c r="B309" s="4" t="s">
        <v>81</v>
      </c>
      <c r="C309" s="26">
        <v>45481</v>
      </c>
      <c r="D309" s="4" t="s">
        <v>292</v>
      </c>
      <c r="E309" s="4" t="s">
        <v>301</v>
      </c>
      <c r="F309" s="4" t="s">
        <v>47</v>
      </c>
      <c r="G309" s="4">
        <v>1</v>
      </c>
      <c r="H309" s="27">
        <v>0</v>
      </c>
      <c r="I309" s="15">
        <v>9173.1</v>
      </c>
      <c r="J309" s="4" t="s">
        <v>294</v>
      </c>
    </row>
    <row r="310" spans="1:10" x14ac:dyDescent="0.3">
      <c r="A310" s="4" t="s">
        <v>616</v>
      </c>
      <c r="B310" s="4" t="s">
        <v>81</v>
      </c>
      <c r="C310" s="26">
        <v>45517</v>
      </c>
      <c r="D310" s="4" t="s">
        <v>292</v>
      </c>
      <c r="E310" s="4" t="s">
        <v>301</v>
      </c>
      <c r="F310" s="4" t="s">
        <v>47</v>
      </c>
      <c r="G310" s="4">
        <v>0</v>
      </c>
      <c r="H310" s="27">
        <v>0</v>
      </c>
      <c r="I310" s="15">
        <v>5375.96</v>
      </c>
      <c r="J310" s="4" t="s">
        <v>294</v>
      </c>
    </row>
    <row r="311" spans="1:10" x14ac:dyDescent="0.3">
      <c r="A311" s="4" t="s">
        <v>617</v>
      </c>
      <c r="B311" s="4" t="s">
        <v>81</v>
      </c>
      <c r="C311" s="26">
        <v>45660</v>
      </c>
      <c r="D311" s="4" t="s">
        <v>292</v>
      </c>
      <c r="E311" s="4" t="s">
        <v>312</v>
      </c>
      <c r="F311" s="4" t="s">
        <v>46</v>
      </c>
      <c r="G311" s="4">
        <v>2</v>
      </c>
      <c r="H311" s="27">
        <v>0</v>
      </c>
      <c r="I311" s="15">
        <v>19347.740000000002</v>
      </c>
      <c r="J311" s="4" t="s">
        <v>294</v>
      </c>
    </row>
    <row r="312" spans="1:10" x14ac:dyDescent="0.3">
      <c r="A312" s="4" t="s">
        <v>618</v>
      </c>
      <c r="B312" s="4" t="s">
        <v>81</v>
      </c>
      <c r="C312" s="26">
        <v>45672</v>
      </c>
      <c r="D312" s="4" t="s">
        <v>296</v>
      </c>
      <c r="E312" s="4" t="s">
        <v>394</v>
      </c>
      <c r="F312" s="4" t="s">
        <v>47</v>
      </c>
      <c r="G312" s="4">
        <v>1</v>
      </c>
      <c r="H312" s="27">
        <v>3.4</v>
      </c>
      <c r="I312" s="15">
        <v>12541.48</v>
      </c>
      <c r="J312" s="4" t="s">
        <v>294</v>
      </c>
    </row>
    <row r="313" spans="1:10" x14ac:dyDescent="0.3">
      <c r="A313" s="4" t="s">
        <v>619</v>
      </c>
      <c r="B313" s="4" t="s">
        <v>81</v>
      </c>
      <c r="C313" s="26">
        <v>45772</v>
      </c>
      <c r="D313" s="4" t="s">
        <v>296</v>
      </c>
      <c r="E313" s="4" t="s">
        <v>394</v>
      </c>
      <c r="F313" s="4" t="s">
        <v>47</v>
      </c>
      <c r="G313" s="4">
        <v>1</v>
      </c>
      <c r="H313" s="27">
        <v>2.7</v>
      </c>
      <c r="I313" s="15">
        <v>18017.82</v>
      </c>
      <c r="J313" s="4" t="s">
        <v>294</v>
      </c>
    </row>
    <row r="314" spans="1:10" x14ac:dyDescent="0.3">
      <c r="A314" s="4" t="s">
        <v>620</v>
      </c>
      <c r="B314" s="4" t="s">
        <v>81</v>
      </c>
      <c r="C314" s="26">
        <v>45801</v>
      </c>
      <c r="D314" s="4" t="s">
        <v>292</v>
      </c>
      <c r="E314" s="4" t="s">
        <v>293</v>
      </c>
      <c r="F314" s="4" t="s">
        <v>46</v>
      </c>
      <c r="G314" s="4">
        <v>5</v>
      </c>
      <c r="H314" s="27">
        <v>0</v>
      </c>
      <c r="I314" s="15">
        <v>17007.93</v>
      </c>
      <c r="J314" s="4" t="s">
        <v>299</v>
      </c>
    </row>
    <row r="315" spans="1:10" x14ac:dyDescent="0.3">
      <c r="A315" s="4" t="s">
        <v>621</v>
      </c>
      <c r="B315" s="4" t="s">
        <v>81</v>
      </c>
      <c r="C315" s="26">
        <v>45779</v>
      </c>
      <c r="D315" s="4" t="s">
        <v>292</v>
      </c>
      <c r="E315" s="4" t="s">
        <v>312</v>
      </c>
      <c r="F315" s="4" t="s">
        <v>47</v>
      </c>
      <c r="G315" s="4">
        <v>1</v>
      </c>
      <c r="H315" s="27">
        <v>0</v>
      </c>
      <c r="I315" s="15">
        <v>7336.57</v>
      </c>
      <c r="J315" s="4" t="s">
        <v>299</v>
      </c>
    </row>
    <row r="316" spans="1:10" x14ac:dyDescent="0.3">
      <c r="A316" s="4" t="s">
        <v>622</v>
      </c>
      <c r="B316" s="4" t="s">
        <v>81</v>
      </c>
      <c r="C316" s="26">
        <v>45982</v>
      </c>
      <c r="D316" s="4" t="s">
        <v>292</v>
      </c>
      <c r="E316" s="4" t="s">
        <v>308</v>
      </c>
      <c r="F316" s="4" t="s">
        <v>45</v>
      </c>
      <c r="G316" s="4">
        <v>12</v>
      </c>
      <c r="H316" s="27">
        <v>0</v>
      </c>
      <c r="I316" s="15">
        <v>83624.56</v>
      </c>
      <c r="J316" s="4" t="s">
        <v>294</v>
      </c>
    </row>
    <row r="317" spans="1:10" x14ac:dyDescent="0.3">
      <c r="A317" s="4" t="s">
        <v>623</v>
      </c>
      <c r="B317" s="4" t="s">
        <v>84</v>
      </c>
      <c r="C317" s="26">
        <v>44949</v>
      </c>
      <c r="D317" s="4" t="s">
        <v>292</v>
      </c>
      <c r="E317" s="4" t="s">
        <v>301</v>
      </c>
      <c r="F317" s="4" t="s">
        <v>47</v>
      </c>
      <c r="G317" s="4">
        <v>0</v>
      </c>
      <c r="H317" s="27">
        <v>0</v>
      </c>
      <c r="I317" s="15">
        <v>4692.97</v>
      </c>
      <c r="J317" s="4" t="s">
        <v>294</v>
      </c>
    </row>
    <row r="318" spans="1:10" x14ac:dyDescent="0.3">
      <c r="A318" s="4" t="s">
        <v>624</v>
      </c>
      <c r="B318" s="4" t="s">
        <v>84</v>
      </c>
      <c r="C318" s="26">
        <v>44939</v>
      </c>
      <c r="D318" s="4" t="s">
        <v>292</v>
      </c>
      <c r="E318" s="4" t="s">
        <v>308</v>
      </c>
      <c r="F318" s="4" t="s">
        <v>46</v>
      </c>
      <c r="G318" s="4">
        <v>2</v>
      </c>
      <c r="H318" s="27">
        <v>0</v>
      </c>
      <c r="I318" s="15">
        <v>36760.06</v>
      </c>
      <c r="J318" s="4" t="s">
        <v>294</v>
      </c>
    </row>
    <row r="319" spans="1:10" x14ac:dyDescent="0.3">
      <c r="A319" s="4" t="s">
        <v>625</v>
      </c>
      <c r="B319" s="4" t="s">
        <v>84</v>
      </c>
      <c r="C319" s="26">
        <v>44935</v>
      </c>
      <c r="D319" s="4" t="s">
        <v>296</v>
      </c>
      <c r="E319" s="4" t="s">
        <v>297</v>
      </c>
      <c r="F319" s="4" t="s">
        <v>46</v>
      </c>
      <c r="G319" s="4">
        <v>1</v>
      </c>
      <c r="H319" s="27">
        <v>10.8</v>
      </c>
      <c r="I319" s="15">
        <v>79367.94</v>
      </c>
      <c r="J319" s="4" t="s">
        <v>299</v>
      </c>
    </row>
    <row r="320" spans="1:10" x14ac:dyDescent="0.3">
      <c r="A320" s="4" t="s">
        <v>626</v>
      </c>
      <c r="B320" s="4" t="s">
        <v>84</v>
      </c>
      <c r="C320" s="26">
        <v>44967</v>
      </c>
      <c r="D320" s="4" t="s">
        <v>292</v>
      </c>
      <c r="E320" s="4" t="s">
        <v>312</v>
      </c>
      <c r="F320" s="4" t="s">
        <v>46</v>
      </c>
      <c r="G320" s="4">
        <v>4</v>
      </c>
      <c r="H320" s="27">
        <v>0</v>
      </c>
      <c r="I320" s="15">
        <v>46777.38</v>
      </c>
      <c r="J320" s="4" t="s">
        <v>294</v>
      </c>
    </row>
    <row r="321" spans="1:10" x14ac:dyDescent="0.3">
      <c r="A321" s="4" t="s">
        <v>627</v>
      </c>
      <c r="B321" s="4" t="s">
        <v>84</v>
      </c>
      <c r="C321" s="26">
        <v>44994</v>
      </c>
      <c r="D321" s="4" t="s">
        <v>292</v>
      </c>
      <c r="E321" s="4" t="s">
        <v>293</v>
      </c>
      <c r="F321" s="4" t="s">
        <v>47</v>
      </c>
      <c r="G321" s="4">
        <v>1</v>
      </c>
      <c r="H321" s="27">
        <v>0</v>
      </c>
      <c r="I321" s="15">
        <v>10599.36</v>
      </c>
      <c r="J321" s="4" t="s">
        <v>294</v>
      </c>
    </row>
    <row r="322" spans="1:10" x14ac:dyDescent="0.3">
      <c r="A322" s="4" t="s">
        <v>628</v>
      </c>
      <c r="B322" s="4" t="s">
        <v>84</v>
      </c>
      <c r="C322" s="26">
        <v>44999</v>
      </c>
      <c r="D322" s="4" t="s">
        <v>292</v>
      </c>
      <c r="E322" s="4" t="s">
        <v>293</v>
      </c>
      <c r="F322" s="4" t="s">
        <v>45</v>
      </c>
      <c r="G322" s="4">
        <v>4</v>
      </c>
      <c r="H322" s="27">
        <v>0</v>
      </c>
      <c r="I322" s="15">
        <v>113610.55</v>
      </c>
      <c r="J322" s="4" t="s">
        <v>299</v>
      </c>
    </row>
    <row r="323" spans="1:10" x14ac:dyDescent="0.3">
      <c r="A323" s="4" t="s">
        <v>629</v>
      </c>
      <c r="B323" s="4" t="s">
        <v>84</v>
      </c>
      <c r="C323" s="26">
        <v>45007</v>
      </c>
      <c r="D323" s="4" t="s">
        <v>296</v>
      </c>
      <c r="E323" s="4" t="s">
        <v>394</v>
      </c>
      <c r="F323" s="4" t="s">
        <v>46</v>
      </c>
      <c r="G323" s="4">
        <v>1</v>
      </c>
      <c r="H323" s="27">
        <v>8.1</v>
      </c>
      <c r="I323" s="15">
        <v>78204.83</v>
      </c>
      <c r="J323" s="4" t="s">
        <v>294</v>
      </c>
    </row>
    <row r="324" spans="1:10" x14ac:dyDescent="0.3">
      <c r="A324" s="4" t="s">
        <v>630</v>
      </c>
      <c r="B324" s="4" t="s">
        <v>84</v>
      </c>
      <c r="C324" s="26">
        <v>45036</v>
      </c>
      <c r="D324" s="4" t="s">
        <v>292</v>
      </c>
      <c r="E324" s="4" t="s">
        <v>308</v>
      </c>
      <c r="F324" s="4" t="s">
        <v>47</v>
      </c>
      <c r="G324" s="4">
        <v>1</v>
      </c>
      <c r="H324" s="27">
        <v>0</v>
      </c>
      <c r="I324" s="15">
        <v>9120.52</v>
      </c>
      <c r="J324" s="4" t="s">
        <v>294</v>
      </c>
    </row>
    <row r="325" spans="1:10" x14ac:dyDescent="0.3">
      <c r="A325" s="4" t="s">
        <v>631</v>
      </c>
      <c r="B325" s="4" t="s">
        <v>84</v>
      </c>
      <c r="C325" s="26">
        <v>45034</v>
      </c>
      <c r="D325" s="4" t="s">
        <v>292</v>
      </c>
      <c r="E325" s="4" t="s">
        <v>293</v>
      </c>
      <c r="F325" s="4" t="s">
        <v>47</v>
      </c>
      <c r="G325" s="4">
        <v>1</v>
      </c>
      <c r="H325" s="27">
        <v>0</v>
      </c>
      <c r="I325" s="15">
        <v>6846.19</v>
      </c>
      <c r="J325" s="4" t="s">
        <v>294</v>
      </c>
    </row>
    <row r="326" spans="1:10" x14ac:dyDescent="0.3">
      <c r="A326" s="4" t="s">
        <v>632</v>
      </c>
      <c r="B326" s="4" t="s">
        <v>84</v>
      </c>
      <c r="C326" s="26">
        <v>45065</v>
      </c>
      <c r="D326" s="4" t="s">
        <v>292</v>
      </c>
      <c r="E326" s="4" t="s">
        <v>301</v>
      </c>
      <c r="F326" s="4" t="s">
        <v>47</v>
      </c>
      <c r="G326" s="4">
        <v>0</v>
      </c>
      <c r="H326" s="27">
        <v>0</v>
      </c>
      <c r="I326" s="15">
        <v>9257.39</v>
      </c>
      <c r="J326" s="4" t="s">
        <v>294</v>
      </c>
    </row>
    <row r="327" spans="1:10" x14ac:dyDescent="0.3">
      <c r="A327" s="4" t="s">
        <v>633</v>
      </c>
      <c r="B327" s="4" t="s">
        <v>84</v>
      </c>
      <c r="C327" s="26">
        <v>45085</v>
      </c>
      <c r="D327" s="4" t="s">
        <v>292</v>
      </c>
      <c r="E327" s="4" t="s">
        <v>301</v>
      </c>
      <c r="F327" s="4" t="s">
        <v>47</v>
      </c>
      <c r="G327" s="4">
        <v>1</v>
      </c>
      <c r="H327" s="27">
        <v>0</v>
      </c>
      <c r="I327" s="15">
        <v>4765.5</v>
      </c>
      <c r="J327" s="4" t="s">
        <v>299</v>
      </c>
    </row>
    <row r="328" spans="1:10" x14ac:dyDescent="0.3">
      <c r="A328" s="4" t="s">
        <v>634</v>
      </c>
      <c r="B328" s="4" t="s">
        <v>84</v>
      </c>
      <c r="C328" s="26">
        <v>45092</v>
      </c>
      <c r="D328" s="4" t="s">
        <v>292</v>
      </c>
      <c r="E328" s="4" t="s">
        <v>303</v>
      </c>
      <c r="F328" s="4" t="s">
        <v>46</v>
      </c>
      <c r="G328" s="4">
        <v>4</v>
      </c>
      <c r="H328" s="27">
        <v>0</v>
      </c>
      <c r="I328" s="15">
        <v>26714</v>
      </c>
      <c r="J328" s="4" t="s">
        <v>299</v>
      </c>
    </row>
    <row r="329" spans="1:10" x14ac:dyDescent="0.3">
      <c r="A329" s="4" t="s">
        <v>635</v>
      </c>
      <c r="B329" s="4" t="s">
        <v>84</v>
      </c>
      <c r="C329" s="26">
        <v>45125</v>
      </c>
      <c r="D329" s="4" t="s">
        <v>292</v>
      </c>
      <c r="E329" s="4" t="s">
        <v>303</v>
      </c>
      <c r="F329" s="4" t="s">
        <v>46</v>
      </c>
      <c r="G329" s="4">
        <v>5</v>
      </c>
      <c r="H329" s="27">
        <v>0</v>
      </c>
      <c r="I329" s="15">
        <v>29354.21</v>
      </c>
      <c r="J329" s="4" t="s">
        <v>294</v>
      </c>
    </row>
    <row r="330" spans="1:10" x14ac:dyDescent="0.3">
      <c r="A330" s="4" t="s">
        <v>636</v>
      </c>
      <c r="B330" s="4" t="s">
        <v>84</v>
      </c>
      <c r="C330" s="26">
        <v>45111</v>
      </c>
      <c r="D330" s="4" t="s">
        <v>292</v>
      </c>
      <c r="E330" s="4" t="s">
        <v>312</v>
      </c>
      <c r="F330" s="4" t="s">
        <v>47</v>
      </c>
      <c r="G330" s="4">
        <v>1</v>
      </c>
      <c r="H330" s="27">
        <v>0</v>
      </c>
      <c r="I330" s="15">
        <v>4448.3500000000004</v>
      </c>
      <c r="J330" s="4" t="s">
        <v>294</v>
      </c>
    </row>
    <row r="331" spans="1:10" x14ac:dyDescent="0.3">
      <c r="A331" s="4" t="s">
        <v>637</v>
      </c>
      <c r="B331" s="4" t="s">
        <v>84</v>
      </c>
      <c r="C331" s="26">
        <v>45125</v>
      </c>
      <c r="D331" s="4" t="s">
        <v>292</v>
      </c>
      <c r="E331" s="4" t="s">
        <v>301</v>
      </c>
      <c r="F331" s="4" t="s">
        <v>47</v>
      </c>
      <c r="G331" s="4">
        <v>1</v>
      </c>
      <c r="H331" s="27">
        <v>0</v>
      </c>
      <c r="I331" s="15">
        <v>10433.94</v>
      </c>
      <c r="J331" s="4" t="s">
        <v>294</v>
      </c>
    </row>
    <row r="332" spans="1:10" x14ac:dyDescent="0.3">
      <c r="A332" s="4" t="s">
        <v>638</v>
      </c>
      <c r="B332" s="4" t="s">
        <v>84</v>
      </c>
      <c r="C332" s="26">
        <v>45130</v>
      </c>
      <c r="D332" s="4" t="s">
        <v>292</v>
      </c>
      <c r="E332" s="4" t="s">
        <v>293</v>
      </c>
      <c r="F332" s="4" t="s">
        <v>47</v>
      </c>
      <c r="G332" s="4">
        <v>1</v>
      </c>
      <c r="H332" s="27">
        <v>0</v>
      </c>
      <c r="I332" s="15">
        <v>5009.38</v>
      </c>
      <c r="J332" s="4" t="s">
        <v>299</v>
      </c>
    </row>
    <row r="333" spans="1:10" x14ac:dyDescent="0.3">
      <c r="A333" s="4" t="s">
        <v>639</v>
      </c>
      <c r="B333" s="4" t="s">
        <v>84</v>
      </c>
      <c r="C333" s="26">
        <v>45164</v>
      </c>
      <c r="D333" s="4" t="s">
        <v>292</v>
      </c>
      <c r="E333" s="4" t="s">
        <v>308</v>
      </c>
      <c r="F333" s="4" t="s">
        <v>46</v>
      </c>
      <c r="G333" s="4">
        <v>4</v>
      </c>
      <c r="H333" s="27">
        <v>0</v>
      </c>
      <c r="I333" s="15">
        <v>35145.71</v>
      </c>
      <c r="J333" s="4" t="s">
        <v>294</v>
      </c>
    </row>
    <row r="334" spans="1:10" x14ac:dyDescent="0.3">
      <c r="A334" s="4" t="s">
        <v>640</v>
      </c>
      <c r="B334" s="4" t="s">
        <v>84</v>
      </c>
      <c r="C334" s="26">
        <v>45139</v>
      </c>
      <c r="D334" s="4" t="s">
        <v>292</v>
      </c>
      <c r="E334" s="4" t="s">
        <v>293</v>
      </c>
      <c r="F334" s="4" t="s">
        <v>47</v>
      </c>
      <c r="G334" s="4">
        <v>0</v>
      </c>
      <c r="H334" s="27">
        <v>0</v>
      </c>
      <c r="I334" s="15">
        <v>7863.03</v>
      </c>
      <c r="J334" s="4" t="s">
        <v>294</v>
      </c>
    </row>
    <row r="335" spans="1:10" x14ac:dyDescent="0.3">
      <c r="A335" s="4" t="s">
        <v>641</v>
      </c>
      <c r="B335" s="4" t="s">
        <v>84</v>
      </c>
      <c r="C335" s="26">
        <v>45139</v>
      </c>
      <c r="D335" s="4" t="s">
        <v>296</v>
      </c>
      <c r="E335" s="4" t="s">
        <v>297</v>
      </c>
      <c r="F335" s="4" t="s">
        <v>47</v>
      </c>
      <c r="G335" s="4">
        <v>1</v>
      </c>
      <c r="H335" s="27">
        <v>7</v>
      </c>
      <c r="I335" s="15">
        <v>54557.49</v>
      </c>
      <c r="J335" s="4" t="s">
        <v>294</v>
      </c>
    </row>
    <row r="336" spans="1:10" x14ac:dyDescent="0.3">
      <c r="A336" s="4" t="s">
        <v>642</v>
      </c>
      <c r="B336" s="4" t="s">
        <v>84</v>
      </c>
      <c r="C336" s="26">
        <v>45191</v>
      </c>
      <c r="D336" s="4" t="s">
        <v>292</v>
      </c>
      <c r="E336" s="4" t="s">
        <v>301</v>
      </c>
      <c r="F336" s="4" t="s">
        <v>47</v>
      </c>
      <c r="G336" s="4">
        <v>1</v>
      </c>
      <c r="H336" s="27">
        <v>0</v>
      </c>
      <c r="I336" s="15">
        <v>4858.83</v>
      </c>
      <c r="J336" s="4" t="s">
        <v>299</v>
      </c>
    </row>
    <row r="337" spans="1:10" x14ac:dyDescent="0.3">
      <c r="A337" s="4" t="s">
        <v>643</v>
      </c>
      <c r="B337" s="4" t="s">
        <v>84</v>
      </c>
      <c r="C337" s="26">
        <v>45215</v>
      </c>
      <c r="D337" s="4" t="s">
        <v>292</v>
      </c>
      <c r="E337" s="4" t="s">
        <v>293</v>
      </c>
      <c r="F337" s="4" t="s">
        <v>47</v>
      </c>
      <c r="G337" s="4">
        <v>0</v>
      </c>
      <c r="H337" s="27">
        <v>0</v>
      </c>
      <c r="I337" s="15">
        <v>4346.04</v>
      </c>
      <c r="J337" s="4" t="s">
        <v>299</v>
      </c>
    </row>
    <row r="338" spans="1:10" x14ac:dyDescent="0.3">
      <c r="A338" s="4" t="s">
        <v>644</v>
      </c>
      <c r="B338" s="4" t="s">
        <v>84</v>
      </c>
      <c r="C338" s="26">
        <v>45275</v>
      </c>
      <c r="D338" s="4" t="s">
        <v>292</v>
      </c>
      <c r="E338" s="4" t="s">
        <v>293</v>
      </c>
      <c r="F338" s="4" t="s">
        <v>46</v>
      </c>
      <c r="G338" s="4">
        <v>5</v>
      </c>
      <c r="H338" s="27">
        <v>0</v>
      </c>
      <c r="I338" s="15">
        <v>16669.759999999998</v>
      </c>
      <c r="J338" s="4" t="s">
        <v>294</v>
      </c>
    </row>
    <row r="339" spans="1:10" x14ac:dyDescent="0.3">
      <c r="A339" s="4" t="s">
        <v>645</v>
      </c>
      <c r="B339" s="4" t="s">
        <v>84</v>
      </c>
      <c r="C339" s="26">
        <v>45310</v>
      </c>
      <c r="D339" s="4" t="s">
        <v>292</v>
      </c>
      <c r="E339" s="4" t="s">
        <v>305</v>
      </c>
      <c r="F339" s="4" t="s">
        <v>46</v>
      </c>
      <c r="G339" s="4">
        <v>2</v>
      </c>
      <c r="H339" s="27">
        <v>0</v>
      </c>
      <c r="I339" s="15">
        <v>42364.26</v>
      </c>
      <c r="J339" s="4" t="s">
        <v>294</v>
      </c>
    </row>
    <row r="340" spans="1:10" x14ac:dyDescent="0.3">
      <c r="A340" s="4" t="s">
        <v>646</v>
      </c>
      <c r="B340" s="4" t="s">
        <v>84</v>
      </c>
      <c r="C340" s="26">
        <v>45316</v>
      </c>
      <c r="D340" s="4" t="s">
        <v>292</v>
      </c>
      <c r="E340" s="4" t="s">
        <v>308</v>
      </c>
      <c r="F340" s="4" t="s">
        <v>45</v>
      </c>
      <c r="G340" s="4">
        <v>6</v>
      </c>
      <c r="H340" s="27">
        <v>0</v>
      </c>
      <c r="I340" s="15">
        <v>102051.17</v>
      </c>
      <c r="J340" s="4" t="s">
        <v>294</v>
      </c>
    </row>
    <row r="341" spans="1:10" x14ac:dyDescent="0.3">
      <c r="A341" s="4" t="s">
        <v>647</v>
      </c>
      <c r="B341" s="4" t="s">
        <v>84</v>
      </c>
      <c r="C341" s="26">
        <v>45325</v>
      </c>
      <c r="D341" s="4" t="s">
        <v>292</v>
      </c>
      <c r="E341" s="4" t="s">
        <v>308</v>
      </c>
      <c r="F341" s="4" t="s">
        <v>47</v>
      </c>
      <c r="G341" s="4">
        <v>1</v>
      </c>
      <c r="H341" s="27">
        <v>0</v>
      </c>
      <c r="I341" s="15">
        <v>8096.24</v>
      </c>
      <c r="J341" s="4" t="s">
        <v>294</v>
      </c>
    </row>
    <row r="342" spans="1:10" x14ac:dyDescent="0.3">
      <c r="A342" s="4" t="s">
        <v>648</v>
      </c>
      <c r="B342" s="4" t="s">
        <v>84</v>
      </c>
      <c r="C342" s="26">
        <v>45367</v>
      </c>
      <c r="D342" s="4" t="s">
        <v>292</v>
      </c>
      <c r="E342" s="4" t="s">
        <v>312</v>
      </c>
      <c r="F342" s="4" t="s">
        <v>46</v>
      </c>
      <c r="G342" s="4">
        <v>2</v>
      </c>
      <c r="H342" s="27">
        <v>0</v>
      </c>
      <c r="I342" s="15">
        <v>51374.54</v>
      </c>
      <c r="J342" s="4" t="s">
        <v>294</v>
      </c>
    </row>
    <row r="343" spans="1:10" x14ac:dyDescent="0.3">
      <c r="A343" s="4" t="s">
        <v>649</v>
      </c>
      <c r="B343" s="4" t="s">
        <v>84</v>
      </c>
      <c r="C343" s="26">
        <v>45389</v>
      </c>
      <c r="D343" s="4" t="s">
        <v>292</v>
      </c>
      <c r="E343" s="4" t="s">
        <v>301</v>
      </c>
      <c r="F343" s="4" t="s">
        <v>47</v>
      </c>
      <c r="G343" s="4">
        <v>0</v>
      </c>
      <c r="H343" s="27">
        <v>0</v>
      </c>
      <c r="I343" s="15">
        <v>7657.09</v>
      </c>
      <c r="J343" s="4" t="s">
        <v>294</v>
      </c>
    </row>
    <row r="344" spans="1:10" x14ac:dyDescent="0.3">
      <c r="A344" s="4" t="s">
        <v>650</v>
      </c>
      <c r="B344" s="4" t="s">
        <v>84</v>
      </c>
      <c r="C344" s="26">
        <v>45400</v>
      </c>
      <c r="D344" s="4" t="s">
        <v>292</v>
      </c>
      <c r="E344" s="4" t="s">
        <v>312</v>
      </c>
      <c r="F344" s="4" t="s">
        <v>47</v>
      </c>
      <c r="G344" s="4">
        <v>0</v>
      </c>
      <c r="H344" s="27">
        <v>0</v>
      </c>
      <c r="I344" s="15">
        <v>4995.0600000000004</v>
      </c>
      <c r="J344" s="4" t="s">
        <v>294</v>
      </c>
    </row>
    <row r="345" spans="1:10" x14ac:dyDescent="0.3">
      <c r="A345" s="4" t="s">
        <v>651</v>
      </c>
      <c r="B345" s="4" t="s">
        <v>84</v>
      </c>
      <c r="C345" s="26">
        <v>45401</v>
      </c>
      <c r="D345" s="4" t="s">
        <v>292</v>
      </c>
      <c r="E345" s="4" t="s">
        <v>312</v>
      </c>
      <c r="F345" s="4" t="s">
        <v>45</v>
      </c>
      <c r="G345" s="4">
        <v>6</v>
      </c>
      <c r="H345" s="27">
        <v>0</v>
      </c>
      <c r="I345" s="15">
        <v>68957.350000000006</v>
      </c>
      <c r="J345" s="4" t="s">
        <v>294</v>
      </c>
    </row>
    <row r="346" spans="1:10" x14ac:dyDescent="0.3">
      <c r="A346" s="4" t="s">
        <v>652</v>
      </c>
      <c r="B346" s="4" t="s">
        <v>84</v>
      </c>
      <c r="C346" s="26">
        <v>45386</v>
      </c>
      <c r="D346" s="4" t="s">
        <v>292</v>
      </c>
      <c r="E346" s="4" t="s">
        <v>293</v>
      </c>
      <c r="F346" s="4" t="s">
        <v>45</v>
      </c>
      <c r="G346" s="4">
        <v>8</v>
      </c>
      <c r="H346" s="27">
        <v>0</v>
      </c>
      <c r="I346" s="15">
        <v>87786.1</v>
      </c>
      <c r="J346" s="4" t="s">
        <v>294</v>
      </c>
    </row>
    <row r="347" spans="1:10" x14ac:dyDescent="0.3">
      <c r="A347" s="4" t="s">
        <v>653</v>
      </c>
      <c r="B347" s="4" t="s">
        <v>84</v>
      </c>
      <c r="C347" s="26">
        <v>45410</v>
      </c>
      <c r="D347" s="4" t="s">
        <v>296</v>
      </c>
      <c r="E347" s="4" t="s">
        <v>297</v>
      </c>
      <c r="F347" s="4" t="s">
        <v>46</v>
      </c>
      <c r="G347" s="4">
        <v>1</v>
      </c>
      <c r="H347" s="27">
        <v>13.8</v>
      </c>
      <c r="I347" s="15">
        <v>137247.60999999999</v>
      </c>
      <c r="J347" s="4" t="s">
        <v>299</v>
      </c>
    </row>
    <row r="348" spans="1:10" x14ac:dyDescent="0.3">
      <c r="A348" s="4" t="s">
        <v>654</v>
      </c>
      <c r="B348" s="4" t="s">
        <v>84</v>
      </c>
      <c r="C348" s="26">
        <v>45437</v>
      </c>
      <c r="D348" s="4" t="s">
        <v>292</v>
      </c>
      <c r="E348" s="4" t="s">
        <v>303</v>
      </c>
      <c r="F348" s="4" t="s">
        <v>47</v>
      </c>
      <c r="G348" s="4">
        <v>1</v>
      </c>
      <c r="H348" s="27">
        <v>0</v>
      </c>
      <c r="I348" s="15">
        <v>12152.8</v>
      </c>
      <c r="J348" s="4" t="s">
        <v>294</v>
      </c>
    </row>
    <row r="349" spans="1:10" x14ac:dyDescent="0.3">
      <c r="A349" s="4" t="s">
        <v>655</v>
      </c>
      <c r="B349" s="4" t="s">
        <v>84</v>
      </c>
      <c r="C349" s="26">
        <v>45440</v>
      </c>
      <c r="D349" s="4" t="s">
        <v>292</v>
      </c>
      <c r="E349" s="4" t="s">
        <v>312</v>
      </c>
      <c r="F349" s="4" t="s">
        <v>46</v>
      </c>
      <c r="G349" s="4">
        <v>2</v>
      </c>
      <c r="H349" s="27">
        <v>0</v>
      </c>
      <c r="I349" s="15">
        <v>43940.51</v>
      </c>
      <c r="J349" s="4" t="s">
        <v>299</v>
      </c>
    </row>
    <row r="350" spans="1:10" x14ac:dyDescent="0.3">
      <c r="A350" s="4" t="s">
        <v>656</v>
      </c>
      <c r="B350" s="4" t="s">
        <v>84</v>
      </c>
      <c r="C350" s="26">
        <v>45460</v>
      </c>
      <c r="D350" s="4" t="s">
        <v>292</v>
      </c>
      <c r="E350" s="4" t="s">
        <v>301</v>
      </c>
      <c r="F350" s="4" t="s">
        <v>47</v>
      </c>
      <c r="G350" s="4">
        <v>0</v>
      </c>
      <c r="H350" s="27">
        <v>0</v>
      </c>
      <c r="I350" s="15">
        <v>7633.02</v>
      </c>
      <c r="J350" s="4" t="s">
        <v>294</v>
      </c>
    </row>
    <row r="351" spans="1:10" x14ac:dyDescent="0.3">
      <c r="A351" s="4" t="s">
        <v>657</v>
      </c>
      <c r="B351" s="4" t="s">
        <v>84</v>
      </c>
      <c r="C351" s="26">
        <v>45465</v>
      </c>
      <c r="D351" s="4" t="s">
        <v>292</v>
      </c>
      <c r="E351" s="4" t="s">
        <v>305</v>
      </c>
      <c r="F351" s="4" t="s">
        <v>46</v>
      </c>
      <c r="G351" s="4">
        <v>4</v>
      </c>
      <c r="H351" s="27">
        <v>0</v>
      </c>
      <c r="I351" s="15">
        <v>54367.75</v>
      </c>
      <c r="J351" s="4" t="s">
        <v>299</v>
      </c>
    </row>
    <row r="352" spans="1:10" x14ac:dyDescent="0.3">
      <c r="A352" s="4" t="s">
        <v>658</v>
      </c>
      <c r="B352" s="4" t="s">
        <v>84</v>
      </c>
      <c r="C352" s="26">
        <v>45455</v>
      </c>
      <c r="D352" s="4" t="s">
        <v>292</v>
      </c>
      <c r="E352" s="4" t="s">
        <v>305</v>
      </c>
      <c r="F352" s="4" t="s">
        <v>46</v>
      </c>
      <c r="G352" s="4">
        <v>4</v>
      </c>
      <c r="H352" s="27">
        <v>0</v>
      </c>
      <c r="I352" s="15">
        <v>33003.82</v>
      </c>
      <c r="J352" s="4" t="s">
        <v>294</v>
      </c>
    </row>
    <row r="353" spans="1:10" x14ac:dyDescent="0.3">
      <c r="A353" s="4" t="s">
        <v>659</v>
      </c>
      <c r="B353" s="4" t="s">
        <v>84</v>
      </c>
      <c r="C353" s="26">
        <v>45498</v>
      </c>
      <c r="D353" s="4" t="s">
        <v>292</v>
      </c>
      <c r="E353" s="4" t="s">
        <v>312</v>
      </c>
      <c r="F353" s="4" t="s">
        <v>46</v>
      </c>
      <c r="G353" s="4">
        <v>2</v>
      </c>
      <c r="H353" s="27">
        <v>0</v>
      </c>
      <c r="I353" s="15">
        <v>44514.45</v>
      </c>
      <c r="J353" s="4" t="s">
        <v>294</v>
      </c>
    </row>
    <row r="354" spans="1:10" x14ac:dyDescent="0.3">
      <c r="A354" s="4" t="s">
        <v>660</v>
      </c>
      <c r="B354" s="4" t="s">
        <v>84</v>
      </c>
      <c r="C354" s="26">
        <v>45507</v>
      </c>
      <c r="D354" s="4" t="s">
        <v>296</v>
      </c>
      <c r="E354" s="4" t="s">
        <v>394</v>
      </c>
      <c r="F354" s="4" t="s">
        <v>45</v>
      </c>
      <c r="G354" s="4">
        <v>3</v>
      </c>
      <c r="H354" s="27">
        <v>60.8</v>
      </c>
      <c r="I354" s="15">
        <v>678461.96</v>
      </c>
      <c r="J354" s="4" t="s">
        <v>294</v>
      </c>
    </row>
    <row r="355" spans="1:10" x14ac:dyDescent="0.3">
      <c r="A355" s="4" t="s">
        <v>661</v>
      </c>
      <c r="B355" s="4" t="s">
        <v>84</v>
      </c>
      <c r="C355" s="26">
        <v>45562</v>
      </c>
      <c r="D355" s="4" t="s">
        <v>292</v>
      </c>
      <c r="E355" s="4" t="s">
        <v>308</v>
      </c>
      <c r="F355" s="4" t="s">
        <v>46</v>
      </c>
      <c r="G355" s="4">
        <v>3</v>
      </c>
      <c r="H355" s="27">
        <v>0</v>
      </c>
      <c r="I355" s="15">
        <v>34311.22</v>
      </c>
      <c r="J355" s="4" t="s">
        <v>294</v>
      </c>
    </row>
    <row r="356" spans="1:10" x14ac:dyDescent="0.3">
      <c r="A356" s="4" t="s">
        <v>662</v>
      </c>
      <c r="B356" s="4" t="s">
        <v>84</v>
      </c>
      <c r="C356" s="26">
        <v>45544</v>
      </c>
      <c r="D356" s="4" t="s">
        <v>292</v>
      </c>
      <c r="E356" s="4" t="s">
        <v>312</v>
      </c>
      <c r="F356" s="4" t="s">
        <v>46</v>
      </c>
      <c r="G356" s="4">
        <v>5</v>
      </c>
      <c r="H356" s="27">
        <v>0</v>
      </c>
      <c r="I356" s="15">
        <v>52955.24</v>
      </c>
      <c r="J356" s="4" t="s">
        <v>294</v>
      </c>
    </row>
    <row r="357" spans="1:10" x14ac:dyDescent="0.3">
      <c r="A357" s="4" t="s">
        <v>663</v>
      </c>
      <c r="B357" s="4" t="s">
        <v>84</v>
      </c>
      <c r="C357" s="26">
        <v>45572</v>
      </c>
      <c r="D357" s="4" t="s">
        <v>292</v>
      </c>
      <c r="E357" s="4" t="s">
        <v>303</v>
      </c>
      <c r="F357" s="4" t="s">
        <v>47</v>
      </c>
      <c r="G357" s="4">
        <v>0</v>
      </c>
      <c r="H357" s="27">
        <v>0</v>
      </c>
      <c r="I357" s="15">
        <v>9082.2199999999993</v>
      </c>
      <c r="J357" s="4" t="s">
        <v>299</v>
      </c>
    </row>
    <row r="358" spans="1:10" x14ac:dyDescent="0.3">
      <c r="A358" s="4" t="s">
        <v>664</v>
      </c>
      <c r="B358" s="4" t="s">
        <v>84</v>
      </c>
      <c r="C358" s="26">
        <v>45590</v>
      </c>
      <c r="D358" s="4" t="s">
        <v>292</v>
      </c>
      <c r="E358" s="4" t="s">
        <v>303</v>
      </c>
      <c r="F358" s="4" t="s">
        <v>46</v>
      </c>
      <c r="G358" s="4">
        <v>2</v>
      </c>
      <c r="H358" s="27">
        <v>0</v>
      </c>
      <c r="I358" s="15">
        <v>21577.07</v>
      </c>
      <c r="J358" s="4" t="s">
        <v>294</v>
      </c>
    </row>
    <row r="359" spans="1:10" x14ac:dyDescent="0.3">
      <c r="A359" s="4" t="s">
        <v>665</v>
      </c>
      <c r="B359" s="4" t="s">
        <v>84</v>
      </c>
      <c r="C359" s="26">
        <v>45616</v>
      </c>
      <c r="D359" s="4" t="s">
        <v>292</v>
      </c>
      <c r="E359" s="4" t="s">
        <v>312</v>
      </c>
      <c r="F359" s="4" t="s">
        <v>46</v>
      </c>
      <c r="G359" s="4">
        <v>4</v>
      </c>
      <c r="H359" s="27">
        <v>0</v>
      </c>
      <c r="I359" s="15">
        <v>46666.06</v>
      </c>
      <c r="J359" s="4" t="s">
        <v>299</v>
      </c>
    </row>
    <row r="360" spans="1:10" x14ac:dyDescent="0.3">
      <c r="A360" s="4" t="s">
        <v>666</v>
      </c>
      <c r="B360" s="4" t="s">
        <v>84</v>
      </c>
      <c r="C360" s="26">
        <v>45652</v>
      </c>
      <c r="D360" s="4" t="s">
        <v>292</v>
      </c>
      <c r="E360" s="4" t="s">
        <v>305</v>
      </c>
      <c r="F360" s="4" t="s">
        <v>46</v>
      </c>
      <c r="G360" s="4">
        <v>5</v>
      </c>
      <c r="H360" s="27">
        <v>0</v>
      </c>
      <c r="I360" s="15">
        <v>55808.85</v>
      </c>
      <c r="J360" s="4" t="s">
        <v>294</v>
      </c>
    </row>
    <row r="361" spans="1:10" x14ac:dyDescent="0.3">
      <c r="A361" s="4" t="s">
        <v>667</v>
      </c>
      <c r="B361" s="4" t="s">
        <v>84</v>
      </c>
      <c r="C361" s="26">
        <v>45654</v>
      </c>
      <c r="D361" s="4" t="s">
        <v>292</v>
      </c>
      <c r="E361" s="4" t="s">
        <v>303</v>
      </c>
      <c r="F361" s="4" t="s">
        <v>47</v>
      </c>
      <c r="G361" s="4">
        <v>0</v>
      </c>
      <c r="H361" s="27">
        <v>0</v>
      </c>
      <c r="I361" s="15">
        <v>12648.73</v>
      </c>
      <c r="J361" s="4" t="s">
        <v>294</v>
      </c>
    </row>
    <row r="362" spans="1:10" x14ac:dyDescent="0.3">
      <c r="A362" s="4" t="s">
        <v>668</v>
      </c>
      <c r="B362" s="4" t="s">
        <v>84</v>
      </c>
      <c r="C362" s="26">
        <v>45635</v>
      </c>
      <c r="D362" s="4" t="s">
        <v>296</v>
      </c>
      <c r="E362" s="4" t="s">
        <v>336</v>
      </c>
      <c r="F362" s="4" t="s">
        <v>47</v>
      </c>
      <c r="G362" s="4">
        <v>1</v>
      </c>
      <c r="H362" s="27">
        <v>6.1</v>
      </c>
      <c r="I362" s="15">
        <v>56162.98</v>
      </c>
      <c r="J362" s="4" t="s">
        <v>299</v>
      </c>
    </row>
    <row r="363" spans="1:10" x14ac:dyDescent="0.3">
      <c r="A363" s="4" t="s">
        <v>669</v>
      </c>
      <c r="B363" s="4" t="s">
        <v>84</v>
      </c>
      <c r="C363" s="26">
        <v>45658</v>
      </c>
      <c r="D363" s="4" t="s">
        <v>292</v>
      </c>
      <c r="E363" s="4" t="s">
        <v>303</v>
      </c>
      <c r="F363" s="4" t="s">
        <v>47</v>
      </c>
      <c r="G363" s="4">
        <v>1</v>
      </c>
      <c r="H363" s="27">
        <v>0</v>
      </c>
      <c r="I363" s="15">
        <v>4918.2</v>
      </c>
      <c r="J363" s="4" t="s">
        <v>294</v>
      </c>
    </row>
    <row r="364" spans="1:10" x14ac:dyDescent="0.3">
      <c r="A364" s="4" t="s">
        <v>670</v>
      </c>
      <c r="B364" s="4" t="s">
        <v>84</v>
      </c>
      <c r="C364" s="26">
        <v>45725</v>
      </c>
      <c r="D364" s="4" t="s">
        <v>292</v>
      </c>
      <c r="E364" s="4" t="s">
        <v>303</v>
      </c>
      <c r="F364" s="4" t="s">
        <v>47</v>
      </c>
      <c r="G364" s="4">
        <v>1</v>
      </c>
      <c r="H364" s="27">
        <v>0</v>
      </c>
      <c r="I364" s="15">
        <v>6496.45</v>
      </c>
      <c r="J364" s="4" t="s">
        <v>294</v>
      </c>
    </row>
    <row r="365" spans="1:10" x14ac:dyDescent="0.3">
      <c r="A365" s="4" t="s">
        <v>671</v>
      </c>
      <c r="B365" s="4" t="s">
        <v>84</v>
      </c>
      <c r="C365" s="26">
        <v>45743</v>
      </c>
      <c r="D365" s="4" t="s">
        <v>292</v>
      </c>
      <c r="E365" s="4" t="s">
        <v>308</v>
      </c>
      <c r="F365" s="4" t="s">
        <v>46</v>
      </c>
      <c r="G365" s="4">
        <v>1</v>
      </c>
      <c r="H365" s="27">
        <v>0</v>
      </c>
      <c r="I365" s="15">
        <v>35283.589999999997</v>
      </c>
      <c r="J365" s="4" t="s">
        <v>294</v>
      </c>
    </row>
    <row r="366" spans="1:10" x14ac:dyDescent="0.3">
      <c r="A366" s="4" t="s">
        <v>672</v>
      </c>
      <c r="B366" s="4" t="s">
        <v>84</v>
      </c>
      <c r="C366" s="26">
        <v>45717</v>
      </c>
      <c r="D366" s="4" t="s">
        <v>292</v>
      </c>
      <c r="E366" s="4" t="s">
        <v>303</v>
      </c>
      <c r="F366" s="4" t="s">
        <v>47</v>
      </c>
      <c r="G366" s="4">
        <v>1</v>
      </c>
      <c r="H366" s="27">
        <v>0</v>
      </c>
      <c r="I366" s="15">
        <v>14410.34</v>
      </c>
      <c r="J366" s="4" t="s">
        <v>299</v>
      </c>
    </row>
    <row r="367" spans="1:10" x14ac:dyDescent="0.3">
      <c r="A367" s="4" t="s">
        <v>673</v>
      </c>
      <c r="B367" s="4" t="s">
        <v>84</v>
      </c>
      <c r="C367" s="26">
        <v>45741</v>
      </c>
      <c r="D367" s="4" t="s">
        <v>292</v>
      </c>
      <c r="E367" s="4" t="s">
        <v>312</v>
      </c>
      <c r="F367" s="4" t="s">
        <v>45</v>
      </c>
      <c r="G367" s="4">
        <v>9</v>
      </c>
      <c r="H367" s="27">
        <v>0</v>
      </c>
      <c r="I367" s="15">
        <v>169596.45</v>
      </c>
      <c r="J367" s="4" t="s">
        <v>299</v>
      </c>
    </row>
    <row r="368" spans="1:10" x14ac:dyDescent="0.3">
      <c r="A368" s="4" t="s">
        <v>674</v>
      </c>
      <c r="B368" s="4" t="s">
        <v>84</v>
      </c>
      <c r="C368" s="26">
        <v>45717</v>
      </c>
      <c r="D368" s="4" t="s">
        <v>296</v>
      </c>
      <c r="E368" s="4" t="s">
        <v>297</v>
      </c>
      <c r="F368" s="4" t="s">
        <v>46</v>
      </c>
      <c r="G368" s="4">
        <v>1</v>
      </c>
      <c r="H368" s="27">
        <v>6.4</v>
      </c>
      <c r="I368" s="15">
        <v>79817.429999999993</v>
      </c>
      <c r="J368" s="4" t="s">
        <v>294</v>
      </c>
    </row>
    <row r="369" spans="1:10" x14ac:dyDescent="0.3">
      <c r="A369" s="4" t="s">
        <v>675</v>
      </c>
      <c r="B369" s="4" t="s">
        <v>84</v>
      </c>
      <c r="C369" s="26">
        <v>45764</v>
      </c>
      <c r="D369" s="4" t="s">
        <v>292</v>
      </c>
      <c r="E369" s="4" t="s">
        <v>308</v>
      </c>
      <c r="F369" s="4" t="s">
        <v>46</v>
      </c>
      <c r="G369" s="4">
        <v>5</v>
      </c>
      <c r="H369" s="27">
        <v>0</v>
      </c>
      <c r="I369" s="15">
        <v>35651.79</v>
      </c>
      <c r="J369" s="4" t="s">
        <v>294</v>
      </c>
    </row>
    <row r="370" spans="1:10" x14ac:dyDescent="0.3">
      <c r="A370" s="4" t="s">
        <v>676</v>
      </c>
      <c r="B370" s="4" t="s">
        <v>84</v>
      </c>
      <c r="C370" s="26">
        <v>45771</v>
      </c>
      <c r="D370" s="4" t="s">
        <v>292</v>
      </c>
      <c r="E370" s="4" t="s">
        <v>312</v>
      </c>
      <c r="F370" s="4" t="s">
        <v>46</v>
      </c>
      <c r="G370" s="4">
        <v>4</v>
      </c>
      <c r="H370" s="27">
        <v>0</v>
      </c>
      <c r="I370" s="15">
        <v>21985.71</v>
      </c>
      <c r="J370" s="4" t="s">
        <v>294</v>
      </c>
    </row>
    <row r="371" spans="1:10" x14ac:dyDescent="0.3">
      <c r="A371" s="4" t="s">
        <v>677</v>
      </c>
      <c r="B371" s="4" t="s">
        <v>84</v>
      </c>
      <c r="C371" s="26">
        <v>45816</v>
      </c>
      <c r="D371" s="4" t="s">
        <v>292</v>
      </c>
      <c r="E371" s="4" t="s">
        <v>305</v>
      </c>
      <c r="F371" s="4" t="s">
        <v>45</v>
      </c>
      <c r="G371" s="4">
        <v>11</v>
      </c>
      <c r="H371" s="27">
        <v>0</v>
      </c>
      <c r="I371" s="15">
        <v>200166.25</v>
      </c>
      <c r="J371" s="4" t="s">
        <v>294</v>
      </c>
    </row>
    <row r="372" spans="1:10" x14ac:dyDescent="0.3">
      <c r="A372" s="4" t="s">
        <v>678</v>
      </c>
      <c r="B372" s="4" t="s">
        <v>84</v>
      </c>
      <c r="C372" s="26">
        <v>45814</v>
      </c>
      <c r="D372" s="4" t="s">
        <v>292</v>
      </c>
      <c r="E372" s="4" t="s">
        <v>312</v>
      </c>
      <c r="F372" s="4" t="s">
        <v>47</v>
      </c>
      <c r="G372" s="4">
        <v>1</v>
      </c>
      <c r="H372" s="27">
        <v>0</v>
      </c>
      <c r="I372" s="15">
        <v>5205.12</v>
      </c>
      <c r="J372" s="4" t="s">
        <v>299</v>
      </c>
    </row>
    <row r="373" spans="1:10" x14ac:dyDescent="0.3">
      <c r="A373" s="4" t="s">
        <v>679</v>
      </c>
      <c r="B373" s="4" t="s">
        <v>84</v>
      </c>
      <c r="C373" s="26">
        <v>45846</v>
      </c>
      <c r="D373" s="4" t="s">
        <v>292</v>
      </c>
      <c r="E373" s="4" t="s">
        <v>312</v>
      </c>
      <c r="F373" s="4" t="s">
        <v>47</v>
      </c>
      <c r="G373" s="4">
        <v>1</v>
      </c>
      <c r="H373" s="27">
        <v>0</v>
      </c>
      <c r="I373" s="15">
        <v>6689.51</v>
      </c>
      <c r="J373" s="4" t="s">
        <v>294</v>
      </c>
    </row>
    <row r="374" spans="1:10" x14ac:dyDescent="0.3">
      <c r="A374" s="4" t="s">
        <v>680</v>
      </c>
      <c r="B374" s="4" t="s">
        <v>84</v>
      </c>
      <c r="C374" s="26">
        <v>45859</v>
      </c>
      <c r="D374" s="4" t="s">
        <v>292</v>
      </c>
      <c r="E374" s="4" t="s">
        <v>305</v>
      </c>
      <c r="F374" s="4" t="s">
        <v>46</v>
      </c>
      <c r="G374" s="4">
        <v>2</v>
      </c>
      <c r="H374" s="27">
        <v>0</v>
      </c>
      <c r="I374" s="15">
        <v>54736.47</v>
      </c>
      <c r="J374" s="4" t="s">
        <v>299</v>
      </c>
    </row>
    <row r="375" spans="1:10" x14ac:dyDescent="0.3">
      <c r="A375" s="4" t="s">
        <v>681</v>
      </c>
      <c r="B375" s="4" t="s">
        <v>84</v>
      </c>
      <c r="C375" s="26">
        <v>45928</v>
      </c>
      <c r="D375" s="4" t="s">
        <v>292</v>
      </c>
      <c r="E375" s="4" t="s">
        <v>293</v>
      </c>
      <c r="F375" s="4" t="s">
        <v>47</v>
      </c>
      <c r="G375" s="4">
        <v>1</v>
      </c>
      <c r="H375" s="27">
        <v>0</v>
      </c>
      <c r="I375" s="15">
        <v>8558.82</v>
      </c>
      <c r="J375" s="4" t="s">
        <v>294</v>
      </c>
    </row>
    <row r="376" spans="1:10" x14ac:dyDescent="0.3">
      <c r="A376" s="4" t="s">
        <v>682</v>
      </c>
      <c r="B376" s="4" t="s">
        <v>84</v>
      </c>
      <c r="C376" s="26">
        <v>45901</v>
      </c>
      <c r="D376" s="4" t="s">
        <v>292</v>
      </c>
      <c r="E376" s="4" t="s">
        <v>301</v>
      </c>
      <c r="F376" s="4" t="s">
        <v>47</v>
      </c>
      <c r="G376" s="4">
        <v>1</v>
      </c>
      <c r="H376" s="27">
        <v>0</v>
      </c>
      <c r="I376" s="15">
        <v>11529.22</v>
      </c>
      <c r="J376" s="4" t="s">
        <v>299</v>
      </c>
    </row>
    <row r="377" spans="1:10" x14ac:dyDescent="0.3">
      <c r="A377" s="4" t="s">
        <v>683</v>
      </c>
      <c r="B377" s="4" t="s">
        <v>84</v>
      </c>
      <c r="C377" s="26">
        <v>45918</v>
      </c>
      <c r="D377" s="4" t="s">
        <v>292</v>
      </c>
      <c r="E377" s="4" t="s">
        <v>308</v>
      </c>
      <c r="F377" s="4" t="s">
        <v>47</v>
      </c>
      <c r="G377" s="4">
        <v>0</v>
      </c>
      <c r="H377" s="27">
        <v>0</v>
      </c>
      <c r="I377" s="15">
        <v>13631.47</v>
      </c>
      <c r="J377" s="4" t="s">
        <v>294</v>
      </c>
    </row>
    <row r="378" spans="1:10" x14ac:dyDescent="0.3">
      <c r="A378" s="4" t="s">
        <v>684</v>
      </c>
      <c r="B378" s="4" t="s">
        <v>84</v>
      </c>
      <c r="C378" s="26">
        <v>45970</v>
      </c>
      <c r="D378" s="4" t="s">
        <v>292</v>
      </c>
      <c r="E378" s="4" t="s">
        <v>301</v>
      </c>
      <c r="F378" s="4" t="s">
        <v>46</v>
      </c>
      <c r="G378" s="4">
        <v>3</v>
      </c>
      <c r="H378" s="27">
        <v>0</v>
      </c>
      <c r="I378" s="15">
        <v>48140.24</v>
      </c>
      <c r="J378" s="4" t="s">
        <v>294</v>
      </c>
    </row>
    <row r="379" spans="1:10" x14ac:dyDescent="0.3">
      <c r="A379" s="4" t="s">
        <v>685</v>
      </c>
      <c r="B379" s="4" t="s">
        <v>84</v>
      </c>
      <c r="C379" s="26">
        <v>45965</v>
      </c>
      <c r="D379" s="4" t="s">
        <v>292</v>
      </c>
      <c r="E379" s="4" t="s">
        <v>303</v>
      </c>
      <c r="F379" s="4" t="s">
        <v>47</v>
      </c>
      <c r="G379" s="4">
        <v>0</v>
      </c>
      <c r="H379" s="27">
        <v>0</v>
      </c>
      <c r="I379" s="15">
        <v>5198.37</v>
      </c>
      <c r="J379" s="4" t="s">
        <v>294</v>
      </c>
    </row>
    <row r="380" spans="1:10" x14ac:dyDescent="0.3">
      <c r="A380" s="4" t="s">
        <v>686</v>
      </c>
      <c r="B380" s="4" t="s">
        <v>84</v>
      </c>
      <c r="C380" s="26">
        <v>45983</v>
      </c>
      <c r="D380" s="4" t="s">
        <v>292</v>
      </c>
      <c r="E380" s="4" t="s">
        <v>293</v>
      </c>
      <c r="F380" s="4" t="s">
        <v>47</v>
      </c>
      <c r="G380" s="4">
        <v>0</v>
      </c>
      <c r="H380" s="27">
        <v>0</v>
      </c>
      <c r="I380" s="15">
        <v>6701.5</v>
      </c>
      <c r="J380" s="4" t="s">
        <v>294</v>
      </c>
    </row>
    <row r="381" spans="1:10" x14ac:dyDescent="0.3">
      <c r="A381" s="4" t="s">
        <v>687</v>
      </c>
      <c r="B381" s="4" t="s">
        <v>84</v>
      </c>
      <c r="C381" s="26">
        <v>46006</v>
      </c>
      <c r="D381" s="4" t="s">
        <v>292</v>
      </c>
      <c r="E381" s="4" t="s">
        <v>303</v>
      </c>
      <c r="F381" s="4" t="s">
        <v>47</v>
      </c>
      <c r="G381" s="4">
        <v>0</v>
      </c>
      <c r="H381" s="27">
        <v>0</v>
      </c>
      <c r="I381" s="15">
        <v>10347.790000000001</v>
      </c>
      <c r="J381" s="4" t="s">
        <v>294</v>
      </c>
    </row>
    <row r="382" spans="1:10" x14ac:dyDescent="0.3">
      <c r="A382" s="4" t="s">
        <v>688</v>
      </c>
      <c r="B382" s="4" t="s">
        <v>84</v>
      </c>
      <c r="C382" s="26">
        <v>46007</v>
      </c>
      <c r="D382" s="4" t="s">
        <v>292</v>
      </c>
      <c r="E382" s="4" t="s">
        <v>293</v>
      </c>
      <c r="F382" s="4" t="s">
        <v>47</v>
      </c>
      <c r="G382" s="4">
        <v>1</v>
      </c>
      <c r="H382" s="27">
        <v>0</v>
      </c>
      <c r="I382" s="15">
        <v>5449.33</v>
      </c>
      <c r="J382" s="4" t="s">
        <v>294</v>
      </c>
    </row>
    <row r="383" spans="1:10" x14ac:dyDescent="0.3">
      <c r="A383" s="4" t="s">
        <v>689</v>
      </c>
      <c r="B383" s="4" t="s">
        <v>84</v>
      </c>
      <c r="C383" s="26">
        <v>46006</v>
      </c>
      <c r="D383" s="4" t="s">
        <v>292</v>
      </c>
      <c r="E383" s="4" t="s">
        <v>308</v>
      </c>
      <c r="F383" s="4" t="s">
        <v>47</v>
      </c>
      <c r="G383" s="4">
        <v>1</v>
      </c>
      <c r="H383" s="27">
        <v>0</v>
      </c>
      <c r="I383" s="15">
        <v>13571.02</v>
      </c>
      <c r="J383" s="4" t="s">
        <v>294</v>
      </c>
    </row>
    <row r="384" spans="1:10" x14ac:dyDescent="0.3">
      <c r="A384" s="4" t="s">
        <v>690</v>
      </c>
      <c r="B384" s="4" t="s">
        <v>87</v>
      </c>
      <c r="C384" s="26">
        <v>44981</v>
      </c>
      <c r="D384" s="4" t="s">
        <v>292</v>
      </c>
      <c r="E384" s="4" t="s">
        <v>301</v>
      </c>
      <c r="F384" s="4" t="s">
        <v>46</v>
      </c>
      <c r="G384" s="4">
        <v>4</v>
      </c>
      <c r="H384" s="27">
        <v>0</v>
      </c>
      <c r="I384" s="15">
        <v>26900.05</v>
      </c>
      <c r="J384" s="4" t="s">
        <v>294</v>
      </c>
    </row>
    <row r="385" spans="1:10" x14ac:dyDescent="0.3">
      <c r="A385" s="4" t="s">
        <v>691</v>
      </c>
      <c r="B385" s="4" t="s">
        <v>87</v>
      </c>
      <c r="C385" s="26">
        <v>44975</v>
      </c>
      <c r="D385" s="4" t="s">
        <v>296</v>
      </c>
      <c r="E385" s="4" t="s">
        <v>401</v>
      </c>
      <c r="F385" s="4" t="s">
        <v>47</v>
      </c>
      <c r="G385" s="4">
        <v>1</v>
      </c>
      <c r="H385" s="27">
        <v>5.7</v>
      </c>
      <c r="I385" s="15">
        <v>46945.02</v>
      </c>
      <c r="J385" s="4" t="s">
        <v>294</v>
      </c>
    </row>
    <row r="386" spans="1:10" x14ac:dyDescent="0.3">
      <c r="A386" s="4" t="s">
        <v>692</v>
      </c>
      <c r="B386" s="4" t="s">
        <v>87</v>
      </c>
      <c r="C386" s="26">
        <v>45414</v>
      </c>
      <c r="D386" s="4" t="s">
        <v>292</v>
      </c>
      <c r="E386" s="4" t="s">
        <v>303</v>
      </c>
      <c r="F386" s="4" t="s">
        <v>47</v>
      </c>
      <c r="G386" s="4">
        <v>1</v>
      </c>
      <c r="H386" s="27">
        <v>0</v>
      </c>
      <c r="I386" s="15">
        <v>10918.68</v>
      </c>
      <c r="J386" s="4" t="s">
        <v>299</v>
      </c>
    </row>
    <row r="387" spans="1:10" x14ac:dyDescent="0.3">
      <c r="A387" s="4" t="s">
        <v>693</v>
      </c>
      <c r="B387" s="4" t="s">
        <v>87</v>
      </c>
      <c r="C387" s="26">
        <v>45500</v>
      </c>
      <c r="D387" s="4" t="s">
        <v>292</v>
      </c>
      <c r="E387" s="4" t="s">
        <v>305</v>
      </c>
      <c r="F387" s="4" t="s">
        <v>47</v>
      </c>
      <c r="G387" s="4">
        <v>0</v>
      </c>
      <c r="H387" s="27">
        <v>0</v>
      </c>
      <c r="I387" s="15">
        <v>5081.53</v>
      </c>
      <c r="J387" s="4" t="s">
        <v>294</v>
      </c>
    </row>
    <row r="388" spans="1:10" x14ac:dyDescent="0.3">
      <c r="A388" s="4" t="s">
        <v>694</v>
      </c>
      <c r="B388" s="4" t="s">
        <v>87</v>
      </c>
      <c r="C388" s="26">
        <v>45521</v>
      </c>
      <c r="D388" s="4" t="s">
        <v>292</v>
      </c>
      <c r="E388" s="4" t="s">
        <v>312</v>
      </c>
      <c r="F388" s="4" t="s">
        <v>47</v>
      </c>
      <c r="G388" s="4">
        <v>1</v>
      </c>
      <c r="H388" s="27">
        <v>0</v>
      </c>
      <c r="I388" s="15">
        <v>5428.33</v>
      </c>
      <c r="J388" s="4" t="s">
        <v>294</v>
      </c>
    </row>
    <row r="389" spans="1:10" x14ac:dyDescent="0.3">
      <c r="A389" s="4" t="s">
        <v>695</v>
      </c>
      <c r="B389" s="4" t="s">
        <v>87</v>
      </c>
      <c r="C389" s="26">
        <v>45608</v>
      </c>
      <c r="D389" s="4" t="s">
        <v>292</v>
      </c>
      <c r="E389" s="4" t="s">
        <v>312</v>
      </c>
      <c r="F389" s="4" t="s">
        <v>47</v>
      </c>
      <c r="G389" s="4">
        <v>1</v>
      </c>
      <c r="H389" s="27">
        <v>0</v>
      </c>
      <c r="I389" s="15">
        <v>7573.52</v>
      </c>
      <c r="J389" s="4" t="s">
        <v>294</v>
      </c>
    </row>
    <row r="390" spans="1:10" x14ac:dyDescent="0.3">
      <c r="A390" s="4" t="s">
        <v>696</v>
      </c>
      <c r="B390" s="4" t="s">
        <v>87</v>
      </c>
      <c r="C390" s="26">
        <v>45630</v>
      </c>
      <c r="D390" s="4" t="s">
        <v>292</v>
      </c>
      <c r="E390" s="4" t="s">
        <v>312</v>
      </c>
      <c r="F390" s="4" t="s">
        <v>46</v>
      </c>
      <c r="G390" s="4">
        <v>2</v>
      </c>
      <c r="H390" s="27">
        <v>0</v>
      </c>
      <c r="I390" s="15">
        <v>15017.24</v>
      </c>
      <c r="J390" s="4" t="s">
        <v>299</v>
      </c>
    </row>
    <row r="391" spans="1:10" x14ac:dyDescent="0.3">
      <c r="A391" s="4" t="s">
        <v>697</v>
      </c>
      <c r="B391" s="4" t="s">
        <v>87</v>
      </c>
      <c r="C391" s="26">
        <v>45632</v>
      </c>
      <c r="D391" s="4" t="s">
        <v>292</v>
      </c>
      <c r="E391" s="4" t="s">
        <v>312</v>
      </c>
      <c r="F391" s="4" t="s">
        <v>46</v>
      </c>
      <c r="G391" s="4">
        <v>2</v>
      </c>
      <c r="H391" s="27">
        <v>0</v>
      </c>
      <c r="I391" s="15">
        <v>23703.72</v>
      </c>
      <c r="J391" s="4" t="s">
        <v>299</v>
      </c>
    </row>
    <row r="392" spans="1:10" x14ac:dyDescent="0.3">
      <c r="A392" s="4" t="s">
        <v>698</v>
      </c>
      <c r="B392" s="4" t="s">
        <v>87</v>
      </c>
      <c r="C392" s="26">
        <v>45643</v>
      </c>
      <c r="D392" s="4" t="s">
        <v>296</v>
      </c>
      <c r="E392" s="4" t="s">
        <v>297</v>
      </c>
      <c r="F392" s="4" t="s">
        <v>45</v>
      </c>
      <c r="G392" s="4">
        <v>1</v>
      </c>
      <c r="H392" s="27">
        <v>21.4</v>
      </c>
      <c r="I392" s="15">
        <v>138395.6</v>
      </c>
      <c r="J392" s="4" t="s">
        <v>294</v>
      </c>
    </row>
    <row r="393" spans="1:10" x14ac:dyDescent="0.3">
      <c r="A393" s="4" t="s">
        <v>699</v>
      </c>
      <c r="B393" s="4" t="s">
        <v>87</v>
      </c>
      <c r="C393" s="26">
        <v>45680</v>
      </c>
      <c r="D393" s="4" t="s">
        <v>292</v>
      </c>
      <c r="E393" s="4" t="s">
        <v>301</v>
      </c>
      <c r="F393" s="4" t="s">
        <v>46</v>
      </c>
      <c r="G393" s="4">
        <v>4</v>
      </c>
      <c r="H393" s="27">
        <v>0</v>
      </c>
      <c r="I393" s="15">
        <v>28237.98</v>
      </c>
      <c r="J393" s="4" t="s">
        <v>299</v>
      </c>
    </row>
    <row r="394" spans="1:10" x14ac:dyDescent="0.3">
      <c r="A394" s="4" t="s">
        <v>700</v>
      </c>
      <c r="B394" s="4" t="s">
        <v>87</v>
      </c>
      <c r="C394" s="26">
        <v>45721</v>
      </c>
      <c r="D394" s="4" t="s">
        <v>292</v>
      </c>
      <c r="E394" s="4" t="s">
        <v>303</v>
      </c>
      <c r="F394" s="4" t="s">
        <v>46</v>
      </c>
      <c r="G394" s="4">
        <v>2</v>
      </c>
      <c r="H394" s="27">
        <v>0</v>
      </c>
      <c r="I394" s="15">
        <v>22749.24</v>
      </c>
      <c r="J394" s="4" t="s">
        <v>294</v>
      </c>
    </row>
    <row r="395" spans="1:10" x14ac:dyDescent="0.3">
      <c r="A395" s="4" t="s">
        <v>701</v>
      </c>
      <c r="B395" s="4" t="s">
        <v>87</v>
      </c>
      <c r="C395" s="26">
        <v>45723</v>
      </c>
      <c r="D395" s="4" t="s">
        <v>292</v>
      </c>
      <c r="E395" s="4" t="s">
        <v>293</v>
      </c>
      <c r="F395" s="4" t="s">
        <v>47</v>
      </c>
      <c r="G395" s="4">
        <v>1</v>
      </c>
      <c r="H395" s="27">
        <v>0</v>
      </c>
      <c r="I395" s="15">
        <v>4785.49</v>
      </c>
      <c r="J395" s="4" t="s">
        <v>294</v>
      </c>
    </row>
    <row r="396" spans="1:10" x14ac:dyDescent="0.3">
      <c r="A396" s="4" t="s">
        <v>702</v>
      </c>
      <c r="B396" s="4" t="s">
        <v>87</v>
      </c>
      <c r="C396" s="26">
        <v>45768</v>
      </c>
      <c r="D396" s="4" t="s">
        <v>292</v>
      </c>
      <c r="E396" s="4" t="s">
        <v>308</v>
      </c>
      <c r="F396" s="4" t="s">
        <v>46</v>
      </c>
      <c r="G396" s="4">
        <v>5</v>
      </c>
      <c r="H396" s="27">
        <v>0</v>
      </c>
      <c r="I396" s="15">
        <v>23247.7</v>
      </c>
      <c r="J396" s="4" t="s">
        <v>299</v>
      </c>
    </row>
    <row r="397" spans="1:10" x14ac:dyDescent="0.3">
      <c r="A397" s="4" t="s">
        <v>703</v>
      </c>
      <c r="B397" s="4" t="s">
        <v>87</v>
      </c>
      <c r="C397" s="26">
        <v>45795</v>
      </c>
      <c r="D397" s="4" t="s">
        <v>292</v>
      </c>
      <c r="E397" s="4" t="s">
        <v>301</v>
      </c>
      <c r="F397" s="4" t="s">
        <v>46</v>
      </c>
      <c r="G397" s="4">
        <v>3</v>
      </c>
      <c r="H397" s="27">
        <v>0</v>
      </c>
      <c r="I397" s="15">
        <v>17640.38</v>
      </c>
      <c r="J397" s="4" t="s">
        <v>294</v>
      </c>
    </row>
    <row r="398" spans="1:10" x14ac:dyDescent="0.3">
      <c r="A398" s="4" t="s">
        <v>704</v>
      </c>
      <c r="B398" s="4" t="s">
        <v>87</v>
      </c>
      <c r="C398" s="26">
        <v>45845</v>
      </c>
      <c r="D398" s="4" t="s">
        <v>292</v>
      </c>
      <c r="E398" s="4" t="s">
        <v>312</v>
      </c>
      <c r="F398" s="4" t="s">
        <v>46</v>
      </c>
      <c r="G398" s="4">
        <v>4</v>
      </c>
      <c r="H398" s="27">
        <v>0</v>
      </c>
      <c r="I398" s="15">
        <v>22248.04</v>
      </c>
      <c r="J398" s="4" t="s">
        <v>294</v>
      </c>
    </row>
    <row r="399" spans="1:10" x14ac:dyDescent="0.3">
      <c r="A399" s="4" t="s">
        <v>705</v>
      </c>
      <c r="B399" s="4" t="s">
        <v>87</v>
      </c>
      <c r="C399" s="26">
        <v>45871</v>
      </c>
      <c r="D399" s="4" t="s">
        <v>292</v>
      </c>
      <c r="E399" s="4" t="s">
        <v>308</v>
      </c>
      <c r="F399" s="4" t="s">
        <v>47</v>
      </c>
      <c r="G399" s="4">
        <v>1</v>
      </c>
      <c r="H399" s="27">
        <v>0</v>
      </c>
      <c r="I399" s="15">
        <v>10041.81</v>
      </c>
      <c r="J399" s="4" t="s">
        <v>294</v>
      </c>
    </row>
    <row r="400" spans="1:10" x14ac:dyDescent="0.3">
      <c r="A400" s="4" t="s">
        <v>706</v>
      </c>
      <c r="B400" s="4" t="s">
        <v>87</v>
      </c>
      <c r="C400" s="26">
        <v>45971</v>
      </c>
      <c r="D400" s="4" t="s">
        <v>292</v>
      </c>
      <c r="E400" s="4" t="s">
        <v>293</v>
      </c>
      <c r="F400" s="4" t="s">
        <v>46</v>
      </c>
      <c r="G400" s="4">
        <v>2</v>
      </c>
      <c r="H400" s="27">
        <v>0</v>
      </c>
      <c r="I400" s="15">
        <v>19713.46</v>
      </c>
      <c r="J400" s="4" t="s">
        <v>294</v>
      </c>
    </row>
    <row r="401" spans="1:10" x14ac:dyDescent="0.3">
      <c r="A401" s="4" t="s">
        <v>707</v>
      </c>
      <c r="B401" s="4" t="s">
        <v>87</v>
      </c>
      <c r="C401" s="26">
        <v>45999</v>
      </c>
      <c r="D401" s="4" t="s">
        <v>292</v>
      </c>
      <c r="E401" s="4" t="s">
        <v>305</v>
      </c>
      <c r="F401" s="4" t="s">
        <v>46</v>
      </c>
      <c r="G401" s="4">
        <v>1</v>
      </c>
      <c r="H401" s="27">
        <v>0</v>
      </c>
      <c r="I401" s="15">
        <v>30778.04</v>
      </c>
      <c r="J401" s="4" t="s">
        <v>299</v>
      </c>
    </row>
    <row r="402" spans="1:10" x14ac:dyDescent="0.3">
      <c r="A402" s="4" t="s">
        <v>708</v>
      </c>
      <c r="B402" s="4" t="s">
        <v>87</v>
      </c>
      <c r="C402" s="26">
        <v>46018</v>
      </c>
      <c r="D402" s="4" t="s">
        <v>292</v>
      </c>
      <c r="E402" s="4" t="s">
        <v>305</v>
      </c>
      <c r="F402" s="4" t="s">
        <v>47</v>
      </c>
      <c r="G402" s="4">
        <v>1</v>
      </c>
      <c r="H402" s="27">
        <v>0</v>
      </c>
      <c r="I402" s="15">
        <v>3340.66</v>
      </c>
      <c r="J402" s="4" t="s">
        <v>294</v>
      </c>
    </row>
    <row r="403" spans="1:10" x14ac:dyDescent="0.3">
      <c r="A403" s="4" t="s">
        <v>709</v>
      </c>
      <c r="B403" s="4" t="s">
        <v>87</v>
      </c>
      <c r="C403" s="26">
        <v>46012</v>
      </c>
      <c r="D403" s="4" t="s">
        <v>296</v>
      </c>
      <c r="E403" s="4" t="s">
        <v>371</v>
      </c>
      <c r="F403" s="4" t="s">
        <v>403</v>
      </c>
      <c r="G403" s="4">
        <v>6</v>
      </c>
      <c r="H403" s="27">
        <v>141.5</v>
      </c>
      <c r="I403" s="15">
        <v>1037262.69</v>
      </c>
      <c r="J403" s="4" t="s">
        <v>294</v>
      </c>
    </row>
    <row r="404" spans="1:10" x14ac:dyDescent="0.3">
      <c r="A404" s="4" t="s">
        <v>710</v>
      </c>
      <c r="B404" s="4" t="s">
        <v>87</v>
      </c>
      <c r="C404" s="26">
        <v>45998</v>
      </c>
      <c r="D404" s="4" t="s">
        <v>296</v>
      </c>
      <c r="E404" s="4" t="s">
        <v>336</v>
      </c>
      <c r="F404" s="4" t="s">
        <v>47</v>
      </c>
      <c r="G404" s="4">
        <v>1</v>
      </c>
      <c r="H404" s="27">
        <v>6.3</v>
      </c>
      <c r="I404" s="15">
        <v>47090.84</v>
      </c>
      <c r="J404" s="4" t="s">
        <v>294</v>
      </c>
    </row>
    <row r="405" spans="1:10" x14ac:dyDescent="0.3">
      <c r="A405" s="4" t="s">
        <v>711</v>
      </c>
      <c r="B405" s="4" t="s">
        <v>90</v>
      </c>
      <c r="C405" s="26">
        <v>44945</v>
      </c>
      <c r="D405" s="4" t="s">
        <v>292</v>
      </c>
      <c r="E405" s="4" t="s">
        <v>301</v>
      </c>
      <c r="F405" s="4" t="s">
        <v>46</v>
      </c>
      <c r="G405" s="4">
        <v>5</v>
      </c>
      <c r="H405" s="27">
        <v>0</v>
      </c>
      <c r="I405" s="15">
        <v>17495.87</v>
      </c>
      <c r="J405" s="4" t="s">
        <v>299</v>
      </c>
    </row>
    <row r="406" spans="1:10" x14ac:dyDescent="0.3">
      <c r="A406" s="4" t="s">
        <v>712</v>
      </c>
      <c r="B406" s="4" t="s">
        <v>90</v>
      </c>
      <c r="C406" s="26">
        <v>44927</v>
      </c>
      <c r="D406" s="4" t="s">
        <v>292</v>
      </c>
      <c r="E406" s="4" t="s">
        <v>312</v>
      </c>
      <c r="F406" s="4" t="s">
        <v>47</v>
      </c>
      <c r="G406" s="4">
        <v>0</v>
      </c>
      <c r="H406" s="27">
        <v>0</v>
      </c>
      <c r="I406" s="15">
        <v>5142.8</v>
      </c>
      <c r="J406" s="4" t="s">
        <v>294</v>
      </c>
    </row>
    <row r="407" spans="1:10" x14ac:dyDescent="0.3">
      <c r="A407" s="4" t="s">
        <v>713</v>
      </c>
      <c r="B407" s="4" t="s">
        <v>90</v>
      </c>
      <c r="C407" s="26">
        <v>44983</v>
      </c>
      <c r="D407" s="4" t="s">
        <v>296</v>
      </c>
      <c r="E407" s="4" t="s">
        <v>319</v>
      </c>
      <c r="F407" s="4" t="s">
        <v>46</v>
      </c>
      <c r="G407" s="4">
        <v>1</v>
      </c>
      <c r="H407" s="27">
        <v>18.600000000000001</v>
      </c>
      <c r="I407" s="15">
        <v>157946.19</v>
      </c>
      <c r="J407" s="4" t="s">
        <v>294</v>
      </c>
    </row>
    <row r="408" spans="1:10" x14ac:dyDescent="0.3">
      <c r="A408" s="4" t="s">
        <v>714</v>
      </c>
      <c r="B408" s="4" t="s">
        <v>90</v>
      </c>
      <c r="C408" s="26">
        <v>45026</v>
      </c>
      <c r="D408" s="4" t="s">
        <v>296</v>
      </c>
      <c r="E408" s="4" t="s">
        <v>297</v>
      </c>
      <c r="F408" s="4" t="s">
        <v>47</v>
      </c>
      <c r="G408" s="4">
        <v>1</v>
      </c>
      <c r="H408" s="27">
        <v>4.9000000000000004</v>
      </c>
      <c r="I408" s="15">
        <v>24907.05</v>
      </c>
      <c r="J408" s="4" t="s">
        <v>294</v>
      </c>
    </row>
    <row r="409" spans="1:10" x14ac:dyDescent="0.3">
      <c r="A409" s="4" t="s">
        <v>715</v>
      </c>
      <c r="B409" s="4" t="s">
        <v>90</v>
      </c>
      <c r="C409" s="26">
        <v>45053</v>
      </c>
      <c r="D409" s="4" t="s">
        <v>292</v>
      </c>
      <c r="E409" s="4" t="s">
        <v>312</v>
      </c>
      <c r="F409" s="4" t="s">
        <v>47</v>
      </c>
      <c r="G409" s="4">
        <v>1</v>
      </c>
      <c r="H409" s="27">
        <v>0</v>
      </c>
      <c r="I409" s="15">
        <v>7520.63</v>
      </c>
      <c r="J409" s="4" t="s">
        <v>294</v>
      </c>
    </row>
    <row r="410" spans="1:10" x14ac:dyDescent="0.3">
      <c r="A410" s="4" t="s">
        <v>716</v>
      </c>
      <c r="B410" s="4" t="s">
        <v>90</v>
      </c>
      <c r="C410" s="26">
        <v>45089</v>
      </c>
      <c r="D410" s="4" t="s">
        <v>292</v>
      </c>
      <c r="E410" s="4" t="s">
        <v>293</v>
      </c>
      <c r="F410" s="4" t="s">
        <v>46</v>
      </c>
      <c r="G410" s="4">
        <v>4</v>
      </c>
      <c r="H410" s="27">
        <v>0</v>
      </c>
      <c r="I410" s="15">
        <v>29247.79</v>
      </c>
      <c r="J410" s="4" t="s">
        <v>294</v>
      </c>
    </row>
    <row r="411" spans="1:10" x14ac:dyDescent="0.3">
      <c r="A411" s="4" t="s">
        <v>717</v>
      </c>
      <c r="B411" s="4" t="s">
        <v>90</v>
      </c>
      <c r="C411" s="26">
        <v>45224</v>
      </c>
      <c r="D411" s="4" t="s">
        <v>292</v>
      </c>
      <c r="E411" s="4" t="s">
        <v>305</v>
      </c>
      <c r="F411" s="4" t="s">
        <v>47</v>
      </c>
      <c r="G411" s="4">
        <v>1</v>
      </c>
      <c r="H411" s="27">
        <v>0</v>
      </c>
      <c r="I411" s="15">
        <v>4623.99</v>
      </c>
      <c r="J411" s="4" t="s">
        <v>294</v>
      </c>
    </row>
    <row r="412" spans="1:10" x14ac:dyDescent="0.3">
      <c r="A412" s="4" t="s">
        <v>718</v>
      </c>
      <c r="B412" s="4" t="s">
        <v>90</v>
      </c>
      <c r="C412" s="26">
        <v>45342</v>
      </c>
      <c r="D412" s="4" t="s">
        <v>292</v>
      </c>
      <c r="E412" s="4" t="s">
        <v>308</v>
      </c>
      <c r="F412" s="4" t="s">
        <v>47</v>
      </c>
      <c r="G412" s="4">
        <v>1</v>
      </c>
      <c r="H412" s="27">
        <v>0</v>
      </c>
      <c r="I412" s="15">
        <v>6242.06</v>
      </c>
      <c r="J412" s="4" t="s">
        <v>294</v>
      </c>
    </row>
    <row r="413" spans="1:10" x14ac:dyDescent="0.3">
      <c r="A413" s="4" t="s">
        <v>719</v>
      </c>
      <c r="B413" s="4" t="s">
        <v>90</v>
      </c>
      <c r="C413" s="26">
        <v>45377</v>
      </c>
      <c r="D413" s="4" t="s">
        <v>292</v>
      </c>
      <c r="E413" s="4" t="s">
        <v>303</v>
      </c>
      <c r="F413" s="4" t="s">
        <v>46</v>
      </c>
      <c r="G413" s="4">
        <v>3</v>
      </c>
      <c r="H413" s="27">
        <v>0</v>
      </c>
      <c r="I413" s="15">
        <v>22866.959999999999</v>
      </c>
      <c r="J413" s="4" t="s">
        <v>294</v>
      </c>
    </row>
    <row r="414" spans="1:10" x14ac:dyDescent="0.3">
      <c r="A414" s="4" t="s">
        <v>720</v>
      </c>
      <c r="B414" s="4" t="s">
        <v>90</v>
      </c>
      <c r="C414" s="26">
        <v>45408</v>
      </c>
      <c r="D414" s="4" t="s">
        <v>292</v>
      </c>
      <c r="E414" s="4" t="s">
        <v>308</v>
      </c>
      <c r="F414" s="4" t="s">
        <v>46</v>
      </c>
      <c r="G414" s="4">
        <v>3</v>
      </c>
      <c r="H414" s="27">
        <v>0</v>
      </c>
      <c r="I414" s="15">
        <v>28774.27</v>
      </c>
      <c r="J414" s="4" t="s">
        <v>299</v>
      </c>
    </row>
    <row r="415" spans="1:10" x14ac:dyDescent="0.3">
      <c r="A415" s="4" t="s">
        <v>721</v>
      </c>
      <c r="B415" s="4" t="s">
        <v>90</v>
      </c>
      <c r="C415" s="26">
        <v>45391</v>
      </c>
      <c r="D415" s="4" t="s">
        <v>292</v>
      </c>
      <c r="E415" s="4" t="s">
        <v>308</v>
      </c>
      <c r="F415" s="4" t="s">
        <v>47</v>
      </c>
      <c r="G415" s="4">
        <v>0</v>
      </c>
      <c r="H415" s="27">
        <v>0</v>
      </c>
      <c r="I415" s="15">
        <v>9649.4500000000007</v>
      </c>
      <c r="J415" s="4" t="s">
        <v>294</v>
      </c>
    </row>
    <row r="416" spans="1:10" x14ac:dyDescent="0.3">
      <c r="A416" s="4" t="s">
        <v>722</v>
      </c>
      <c r="B416" s="4" t="s">
        <v>90</v>
      </c>
      <c r="C416" s="26">
        <v>45388</v>
      </c>
      <c r="D416" s="4" t="s">
        <v>296</v>
      </c>
      <c r="E416" s="4" t="s">
        <v>297</v>
      </c>
      <c r="F416" s="4" t="s">
        <v>47</v>
      </c>
      <c r="G416" s="4">
        <v>1</v>
      </c>
      <c r="H416" s="27">
        <v>5.0999999999999996</v>
      </c>
      <c r="I416" s="15">
        <v>56410.64</v>
      </c>
      <c r="J416" s="4" t="s">
        <v>294</v>
      </c>
    </row>
    <row r="417" spans="1:10" x14ac:dyDescent="0.3">
      <c r="A417" s="4" t="s">
        <v>723</v>
      </c>
      <c r="B417" s="4" t="s">
        <v>90</v>
      </c>
      <c r="C417" s="26">
        <v>45416</v>
      </c>
      <c r="D417" s="4" t="s">
        <v>292</v>
      </c>
      <c r="E417" s="4" t="s">
        <v>305</v>
      </c>
      <c r="F417" s="4" t="s">
        <v>45</v>
      </c>
      <c r="G417" s="4">
        <v>11</v>
      </c>
      <c r="H417" s="27">
        <v>0</v>
      </c>
      <c r="I417" s="15">
        <v>132797.9</v>
      </c>
      <c r="J417" s="4" t="s">
        <v>299</v>
      </c>
    </row>
    <row r="418" spans="1:10" x14ac:dyDescent="0.3">
      <c r="A418" s="4" t="s">
        <v>724</v>
      </c>
      <c r="B418" s="4" t="s">
        <v>90</v>
      </c>
      <c r="C418" s="26">
        <v>45424</v>
      </c>
      <c r="D418" s="4" t="s">
        <v>292</v>
      </c>
      <c r="E418" s="4" t="s">
        <v>293</v>
      </c>
      <c r="F418" s="4" t="s">
        <v>47</v>
      </c>
      <c r="G418" s="4">
        <v>1</v>
      </c>
      <c r="H418" s="27">
        <v>0</v>
      </c>
      <c r="I418" s="15">
        <v>6184.76</v>
      </c>
      <c r="J418" s="4" t="s">
        <v>294</v>
      </c>
    </row>
    <row r="419" spans="1:10" x14ac:dyDescent="0.3">
      <c r="A419" s="4" t="s">
        <v>725</v>
      </c>
      <c r="B419" s="4" t="s">
        <v>90</v>
      </c>
      <c r="C419" s="26">
        <v>45483</v>
      </c>
      <c r="D419" s="4" t="s">
        <v>292</v>
      </c>
      <c r="E419" s="4" t="s">
        <v>301</v>
      </c>
      <c r="F419" s="4" t="s">
        <v>47</v>
      </c>
      <c r="G419" s="4">
        <v>1</v>
      </c>
      <c r="H419" s="27">
        <v>0</v>
      </c>
      <c r="I419" s="15">
        <v>7475.09</v>
      </c>
      <c r="J419" s="4" t="s">
        <v>294</v>
      </c>
    </row>
    <row r="420" spans="1:10" x14ac:dyDescent="0.3">
      <c r="A420" s="4" t="s">
        <v>726</v>
      </c>
      <c r="B420" s="4" t="s">
        <v>90</v>
      </c>
      <c r="C420" s="26">
        <v>45532</v>
      </c>
      <c r="D420" s="4" t="s">
        <v>292</v>
      </c>
      <c r="E420" s="4" t="s">
        <v>308</v>
      </c>
      <c r="F420" s="4" t="s">
        <v>47</v>
      </c>
      <c r="G420" s="4">
        <v>1</v>
      </c>
      <c r="H420" s="27">
        <v>0</v>
      </c>
      <c r="I420" s="15">
        <v>7731.36</v>
      </c>
      <c r="J420" s="4" t="s">
        <v>299</v>
      </c>
    </row>
    <row r="421" spans="1:10" x14ac:dyDescent="0.3">
      <c r="A421" s="4" t="s">
        <v>727</v>
      </c>
      <c r="B421" s="4" t="s">
        <v>90</v>
      </c>
      <c r="C421" s="26">
        <v>45522</v>
      </c>
      <c r="D421" s="4" t="s">
        <v>292</v>
      </c>
      <c r="E421" s="4" t="s">
        <v>303</v>
      </c>
      <c r="F421" s="4" t="s">
        <v>47</v>
      </c>
      <c r="G421" s="4">
        <v>0</v>
      </c>
      <c r="H421" s="27">
        <v>0</v>
      </c>
      <c r="I421" s="15">
        <v>3944.04</v>
      </c>
      <c r="J421" s="4" t="s">
        <v>294</v>
      </c>
    </row>
    <row r="422" spans="1:10" x14ac:dyDescent="0.3">
      <c r="A422" s="4" t="s">
        <v>728</v>
      </c>
      <c r="B422" s="4" t="s">
        <v>90</v>
      </c>
      <c r="C422" s="26">
        <v>45538</v>
      </c>
      <c r="D422" s="4" t="s">
        <v>292</v>
      </c>
      <c r="E422" s="4" t="s">
        <v>301</v>
      </c>
      <c r="F422" s="4" t="s">
        <v>46</v>
      </c>
      <c r="G422" s="4">
        <v>5</v>
      </c>
      <c r="H422" s="27">
        <v>0</v>
      </c>
      <c r="I422" s="15">
        <v>19334.169999999998</v>
      </c>
      <c r="J422" s="4" t="s">
        <v>299</v>
      </c>
    </row>
    <row r="423" spans="1:10" x14ac:dyDescent="0.3">
      <c r="A423" s="4" t="s">
        <v>729</v>
      </c>
      <c r="B423" s="4" t="s">
        <v>90</v>
      </c>
      <c r="C423" s="26">
        <v>45634</v>
      </c>
      <c r="D423" s="4" t="s">
        <v>292</v>
      </c>
      <c r="E423" s="4" t="s">
        <v>305</v>
      </c>
      <c r="F423" s="4" t="s">
        <v>47</v>
      </c>
      <c r="G423" s="4">
        <v>0</v>
      </c>
      <c r="H423" s="27">
        <v>0</v>
      </c>
      <c r="I423" s="15">
        <v>3048.11</v>
      </c>
      <c r="J423" s="4" t="s">
        <v>294</v>
      </c>
    </row>
    <row r="424" spans="1:10" x14ac:dyDescent="0.3">
      <c r="A424" s="4" t="s">
        <v>730</v>
      </c>
      <c r="B424" s="4" t="s">
        <v>90</v>
      </c>
      <c r="C424" s="26">
        <v>45637</v>
      </c>
      <c r="D424" s="4" t="s">
        <v>296</v>
      </c>
      <c r="E424" s="4" t="s">
        <v>336</v>
      </c>
      <c r="F424" s="4" t="s">
        <v>46</v>
      </c>
      <c r="G424" s="4">
        <v>1</v>
      </c>
      <c r="H424" s="27">
        <v>6.6</v>
      </c>
      <c r="I424" s="15">
        <v>55124.21</v>
      </c>
      <c r="J424" s="4" t="s">
        <v>294</v>
      </c>
    </row>
    <row r="425" spans="1:10" x14ac:dyDescent="0.3">
      <c r="A425" s="4" t="s">
        <v>731</v>
      </c>
      <c r="B425" s="4" t="s">
        <v>90</v>
      </c>
      <c r="C425" s="26">
        <v>45670</v>
      </c>
      <c r="D425" s="4" t="s">
        <v>292</v>
      </c>
      <c r="E425" s="4" t="s">
        <v>308</v>
      </c>
      <c r="F425" s="4" t="s">
        <v>47</v>
      </c>
      <c r="G425" s="4">
        <v>1</v>
      </c>
      <c r="H425" s="27">
        <v>0</v>
      </c>
      <c r="I425" s="15">
        <v>7912.52</v>
      </c>
      <c r="J425" s="4" t="s">
        <v>294</v>
      </c>
    </row>
    <row r="426" spans="1:10" x14ac:dyDescent="0.3">
      <c r="A426" s="4" t="s">
        <v>732</v>
      </c>
      <c r="B426" s="4" t="s">
        <v>90</v>
      </c>
      <c r="C426" s="26">
        <v>45675</v>
      </c>
      <c r="D426" s="4" t="s">
        <v>292</v>
      </c>
      <c r="E426" s="4" t="s">
        <v>308</v>
      </c>
      <c r="F426" s="4" t="s">
        <v>47</v>
      </c>
      <c r="G426" s="4">
        <v>1</v>
      </c>
      <c r="H426" s="27">
        <v>0</v>
      </c>
      <c r="I426" s="15">
        <v>3570.81</v>
      </c>
      <c r="J426" s="4" t="s">
        <v>294</v>
      </c>
    </row>
    <row r="427" spans="1:10" x14ac:dyDescent="0.3">
      <c r="A427" s="4" t="s">
        <v>733</v>
      </c>
      <c r="B427" s="4" t="s">
        <v>90</v>
      </c>
      <c r="C427" s="26">
        <v>45665</v>
      </c>
      <c r="D427" s="4" t="s">
        <v>292</v>
      </c>
      <c r="E427" s="4" t="s">
        <v>303</v>
      </c>
      <c r="F427" s="4" t="s">
        <v>47</v>
      </c>
      <c r="G427" s="4">
        <v>0</v>
      </c>
      <c r="H427" s="27">
        <v>0</v>
      </c>
      <c r="I427" s="15">
        <v>6200.07</v>
      </c>
      <c r="J427" s="4" t="s">
        <v>294</v>
      </c>
    </row>
    <row r="428" spans="1:10" x14ac:dyDescent="0.3">
      <c r="A428" s="4" t="s">
        <v>734</v>
      </c>
      <c r="B428" s="4" t="s">
        <v>90</v>
      </c>
      <c r="C428" s="26">
        <v>45682</v>
      </c>
      <c r="D428" s="4" t="s">
        <v>292</v>
      </c>
      <c r="E428" s="4" t="s">
        <v>305</v>
      </c>
      <c r="F428" s="4" t="s">
        <v>45</v>
      </c>
      <c r="G428" s="4">
        <v>5</v>
      </c>
      <c r="H428" s="27">
        <v>0</v>
      </c>
      <c r="I428" s="15">
        <v>107289.86</v>
      </c>
      <c r="J428" s="4" t="s">
        <v>299</v>
      </c>
    </row>
    <row r="429" spans="1:10" x14ac:dyDescent="0.3">
      <c r="A429" s="4" t="s">
        <v>735</v>
      </c>
      <c r="B429" s="4" t="s">
        <v>90</v>
      </c>
      <c r="C429" s="26">
        <v>45718</v>
      </c>
      <c r="D429" s="4" t="s">
        <v>296</v>
      </c>
      <c r="E429" s="4" t="s">
        <v>401</v>
      </c>
      <c r="F429" s="4" t="s">
        <v>46</v>
      </c>
      <c r="G429" s="4">
        <v>1</v>
      </c>
      <c r="H429" s="27">
        <v>16.2</v>
      </c>
      <c r="I429" s="15">
        <v>111974.85</v>
      </c>
      <c r="J429" s="4" t="s">
        <v>294</v>
      </c>
    </row>
    <row r="430" spans="1:10" x14ac:dyDescent="0.3">
      <c r="A430" s="4" t="s">
        <v>736</v>
      </c>
      <c r="B430" s="4" t="s">
        <v>90</v>
      </c>
      <c r="C430" s="26">
        <v>45756</v>
      </c>
      <c r="D430" s="4" t="s">
        <v>292</v>
      </c>
      <c r="E430" s="4" t="s">
        <v>293</v>
      </c>
      <c r="F430" s="4" t="s">
        <v>47</v>
      </c>
      <c r="G430" s="4">
        <v>1</v>
      </c>
      <c r="H430" s="27">
        <v>0</v>
      </c>
      <c r="I430" s="15">
        <v>5675.52</v>
      </c>
      <c r="J430" s="4" t="s">
        <v>294</v>
      </c>
    </row>
    <row r="431" spans="1:10" x14ac:dyDescent="0.3">
      <c r="A431" s="4" t="s">
        <v>737</v>
      </c>
      <c r="B431" s="4" t="s">
        <v>90</v>
      </c>
      <c r="C431" s="26">
        <v>45785</v>
      </c>
      <c r="D431" s="4" t="s">
        <v>292</v>
      </c>
      <c r="E431" s="4" t="s">
        <v>312</v>
      </c>
      <c r="F431" s="4" t="s">
        <v>46</v>
      </c>
      <c r="G431" s="4">
        <v>3</v>
      </c>
      <c r="H431" s="27">
        <v>0</v>
      </c>
      <c r="I431" s="15">
        <v>23171.19</v>
      </c>
      <c r="J431" s="4" t="s">
        <v>294</v>
      </c>
    </row>
    <row r="432" spans="1:10" x14ac:dyDescent="0.3">
      <c r="A432" s="4" t="s">
        <v>738</v>
      </c>
      <c r="B432" s="4" t="s">
        <v>90</v>
      </c>
      <c r="C432" s="26">
        <v>45803</v>
      </c>
      <c r="D432" s="4" t="s">
        <v>296</v>
      </c>
      <c r="E432" s="4" t="s">
        <v>319</v>
      </c>
      <c r="F432" s="4" t="s">
        <v>46</v>
      </c>
      <c r="G432" s="4">
        <v>1</v>
      </c>
      <c r="H432" s="27">
        <v>21.6</v>
      </c>
      <c r="I432" s="15">
        <v>154267</v>
      </c>
      <c r="J432" s="4" t="s">
        <v>299</v>
      </c>
    </row>
    <row r="433" spans="1:10" x14ac:dyDescent="0.3">
      <c r="A433" s="4" t="s">
        <v>739</v>
      </c>
      <c r="B433" s="4" t="s">
        <v>90</v>
      </c>
      <c r="C433" s="26">
        <v>45839</v>
      </c>
      <c r="D433" s="4" t="s">
        <v>292</v>
      </c>
      <c r="E433" s="4" t="s">
        <v>312</v>
      </c>
      <c r="F433" s="4" t="s">
        <v>47</v>
      </c>
      <c r="G433" s="4">
        <v>1</v>
      </c>
      <c r="H433" s="27">
        <v>0</v>
      </c>
      <c r="I433" s="15">
        <v>5142.99</v>
      </c>
      <c r="J433" s="4" t="s">
        <v>294</v>
      </c>
    </row>
    <row r="434" spans="1:10" x14ac:dyDescent="0.3">
      <c r="A434" s="4" t="s">
        <v>740</v>
      </c>
      <c r="B434" s="4" t="s">
        <v>90</v>
      </c>
      <c r="C434" s="26">
        <v>45922</v>
      </c>
      <c r="D434" s="4" t="s">
        <v>292</v>
      </c>
      <c r="E434" s="4" t="s">
        <v>305</v>
      </c>
      <c r="F434" s="4" t="s">
        <v>47</v>
      </c>
      <c r="G434" s="4">
        <v>1</v>
      </c>
      <c r="H434" s="27">
        <v>0</v>
      </c>
      <c r="I434" s="15">
        <v>5209.1099999999997</v>
      </c>
      <c r="J434" s="4" t="s">
        <v>294</v>
      </c>
    </row>
    <row r="435" spans="1:10" x14ac:dyDescent="0.3">
      <c r="A435" s="4" t="s">
        <v>741</v>
      </c>
      <c r="B435" s="4" t="s">
        <v>90</v>
      </c>
      <c r="C435" s="26">
        <v>45918</v>
      </c>
      <c r="D435" s="4" t="s">
        <v>296</v>
      </c>
      <c r="E435" s="4" t="s">
        <v>371</v>
      </c>
      <c r="F435" s="4" t="s">
        <v>45</v>
      </c>
      <c r="G435" s="4">
        <v>3</v>
      </c>
      <c r="H435" s="27">
        <v>49.9</v>
      </c>
      <c r="I435" s="15">
        <v>535232.55000000005</v>
      </c>
      <c r="J435" s="4" t="s">
        <v>299</v>
      </c>
    </row>
    <row r="436" spans="1:10" x14ac:dyDescent="0.3">
      <c r="A436" s="4" t="s">
        <v>742</v>
      </c>
      <c r="B436" s="4" t="s">
        <v>90</v>
      </c>
      <c r="C436" s="26">
        <v>45962</v>
      </c>
      <c r="D436" s="4" t="s">
        <v>292</v>
      </c>
      <c r="E436" s="4" t="s">
        <v>312</v>
      </c>
      <c r="F436" s="4" t="s">
        <v>47</v>
      </c>
      <c r="G436" s="4">
        <v>1</v>
      </c>
      <c r="H436" s="27">
        <v>0</v>
      </c>
      <c r="I436" s="15">
        <v>4913.59</v>
      </c>
      <c r="J436" s="4" t="s">
        <v>299</v>
      </c>
    </row>
    <row r="437" spans="1:10" x14ac:dyDescent="0.3">
      <c r="A437" s="4" t="s">
        <v>743</v>
      </c>
      <c r="B437" s="4" t="s">
        <v>90</v>
      </c>
      <c r="C437" s="26">
        <v>45970</v>
      </c>
      <c r="D437" s="4" t="s">
        <v>296</v>
      </c>
      <c r="E437" s="4" t="s">
        <v>336</v>
      </c>
      <c r="F437" s="4" t="s">
        <v>46</v>
      </c>
      <c r="G437" s="4">
        <v>1</v>
      </c>
      <c r="H437" s="27">
        <v>13</v>
      </c>
      <c r="I437" s="15">
        <v>134530.75</v>
      </c>
      <c r="J437" s="4" t="s">
        <v>299</v>
      </c>
    </row>
    <row r="438" spans="1:10" x14ac:dyDescent="0.3">
      <c r="A438" s="4" t="s">
        <v>744</v>
      </c>
      <c r="B438" s="4" t="s">
        <v>92</v>
      </c>
      <c r="C438" s="26">
        <v>44945</v>
      </c>
      <c r="D438" s="4" t="s">
        <v>292</v>
      </c>
      <c r="E438" s="4" t="s">
        <v>301</v>
      </c>
      <c r="F438" s="4" t="s">
        <v>47</v>
      </c>
      <c r="G438" s="4">
        <v>0</v>
      </c>
      <c r="H438" s="27">
        <v>0</v>
      </c>
      <c r="I438" s="15">
        <v>5192.74</v>
      </c>
      <c r="J438" s="4" t="s">
        <v>294</v>
      </c>
    </row>
    <row r="439" spans="1:10" x14ac:dyDescent="0.3">
      <c r="A439" s="4" t="s">
        <v>745</v>
      </c>
      <c r="B439" s="4" t="s">
        <v>92</v>
      </c>
      <c r="C439" s="26">
        <v>44984</v>
      </c>
      <c r="D439" s="4" t="s">
        <v>292</v>
      </c>
      <c r="E439" s="4" t="s">
        <v>312</v>
      </c>
      <c r="F439" s="4" t="s">
        <v>46</v>
      </c>
      <c r="G439" s="4">
        <v>5</v>
      </c>
      <c r="H439" s="27">
        <v>0</v>
      </c>
      <c r="I439" s="15">
        <v>11455.37</v>
      </c>
      <c r="J439" s="4" t="s">
        <v>294</v>
      </c>
    </row>
    <row r="440" spans="1:10" x14ac:dyDescent="0.3">
      <c r="A440" s="4" t="s">
        <v>746</v>
      </c>
      <c r="B440" s="4" t="s">
        <v>92</v>
      </c>
      <c r="C440" s="26">
        <v>44984</v>
      </c>
      <c r="D440" s="4" t="s">
        <v>296</v>
      </c>
      <c r="E440" s="4" t="s">
        <v>336</v>
      </c>
      <c r="F440" s="4" t="s">
        <v>46</v>
      </c>
      <c r="G440" s="4">
        <v>1</v>
      </c>
      <c r="H440" s="27">
        <v>8.1</v>
      </c>
      <c r="I440" s="15">
        <v>45084.32</v>
      </c>
      <c r="J440" s="4" t="s">
        <v>299</v>
      </c>
    </row>
    <row r="441" spans="1:10" x14ac:dyDescent="0.3">
      <c r="A441" s="4" t="s">
        <v>747</v>
      </c>
      <c r="B441" s="4" t="s">
        <v>92</v>
      </c>
      <c r="C441" s="26">
        <v>45010</v>
      </c>
      <c r="D441" s="4" t="s">
        <v>292</v>
      </c>
      <c r="E441" s="4" t="s">
        <v>305</v>
      </c>
      <c r="F441" s="4" t="s">
        <v>46</v>
      </c>
      <c r="G441" s="4">
        <v>2</v>
      </c>
      <c r="H441" s="27">
        <v>0</v>
      </c>
      <c r="I441" s="15">
        <v>18883.740000000002</v>
      </c>
      <c r="J441" s="4" t="s">
        <v>294</v>
      </c>
    </row>
    <row r="442" spans="1:10" x14ac:dyDescent="0.3">
      <c r="A442" s="4" t="s">
        <v>748</v>
      </c>
      <c r="B442" s="4" t="s">
        <v>92</v>
      </c>
      <c r="C442" s="26">
        <v>45003</v>
      </c>
      <c r="D442" s="4" t="s">
        <v>292</v>
      </c>
      <c r="E442" s="4" t="s">
        <v>312</v>
      </c>
      <c r="F442" s="4" t="s">
        <v>46</v>
      </c>
      <c r="G442" s="4">
        <v>5</v>
      </c>
      <c r="H442" s="27">
        <v>0</v>
      </c>
      <c r="I442" s="15">
        <v>8521.23</v>
      </c>
      <c r="J442" s="4" t="s">
        <v>294</v>
      </c>
    </row>
    <row r="443" spans="1:10" x14ac:dyDescent="0.3">
      <c r="A443" s="4" t="s">
        <v>749</v>
      </c>
      <c r="B443" s="4" t="s">
        <v>92</v>
      </c>
      <c r="C443" s="26">
        <v>45010</v>
      </c>
      <c r="D443" s="4" t="s">
        <v>292</v>
      </c>
      <c r="E443" s="4" t="s">
        <v>293</v>
      </c>
      <c r="F443" s="4" t="s">
        <v>46</v>
      </c>
      <c r="G443" s="4">
        <v>4</v>
      </c>
      <c r="H443" s="27">
        <v>0</v>
      </c>
      <c r="I443" s="15">
        <v>22704.33</v>
      </c>
      <c r="J443" s="4" t="s">
        <v>299</v>
      </c>
    </row>
    <row r="444" spans="1:10" x14ac:dyDescent="0.3">
      <c r="A444" s="4" t="s">
        <v>750</v>
      </c>
      <c r="B444" s="4" t="s">
        <v>92</v>
      </c>
      <c r="C444" s="26">
        <v>45009</v>
      </c>
      <c r="D444" s="4" t="s">
        <v>296</v>
      </c>
      <c r="E444" s="4" t="s">
        <v>394</v>
      </c>
      <c r="F444" s="4" t="s">
        <v>47</v>
      </c>
      <c r="G444" s="4">
        <v>1</v>
      </c>
      <c r="H444" s="27">
        <v>4.7</v>
      </c>
      <c r="I444" s="15">
        <v>17028.72</v>
      </c>
      <c r="J444" s="4" t="s">
        <v>294</v>
      </c>
    </row>
    <row r="445" spans="1:10" x14ac:dyDescent="0.3">
      <c r="A445" s="4" t="s">
        <v>751</v>
      </c>
      <c r="B445" s="4" t="s">
        <v>92</v>
      </c>
      <c r="C445" s="26">
        <v>45079</v>
      </c>
      <c r="D445" s="4" t="s">
        <v>292</v>
      </c>
      <c r="E445" s="4" t="s">
        <v>293</v>
      </c>
      <c r="F445" s="4" t="s">
        <v>47</v>
      </c>
      <c r="G445" s="4">
        <v>1</v>
      </c>
      <c r="H445" s="27">
        <v>0</v>
      </c>
      <c r="I445" s="15">
        <v>2538.9899999999998</v>
      </c>
      <c r="J445" s="4" t="s">
        <v>294</v>
      </c>
    </row>
    <row r="446" spans="1:10" x14ac:dyDescent="0.3">
      <c r="A446" s="4" t="s">
        <v>752</v>
      </c>
      <c r="B446" s="4" t="s">
        <v>92</v>
      </c>
      <c r="C446" s="26">
        <v>45080</v>
      </c>
      <c r="D446" s="4" t="s">
        <v>292</v>
      </c>
      <c r="E446" s="4" t="s">
        <v>305</v>
      </c>
      <c r="F446" s="4" t="s">
        <v>45</v>
      </c>
      <c r="G446" s="4">
        <v>9</v>
      </c>
      <c r="H446" s="27">
        <v>0</v>
      </c>
      <c r="I446" s="15">
        <v>36755.64</v>
      </c>
      <c r="J446" s="4" t="s">
        <v>294</v>
      </c>
    </row>
    <row r="447" spans="1:10" x14ac:dyDescent="0.3">
      <c r="A447" s="4" t="s">
        <v>753</v>
      </c>
      <c r="B447" s="4" t="s">
        <v>92</v>
      </c>
      <c r="C447" s="26">
        <v>45155</v>
      </c>
      <c r="D447" s="4" t="s">
        <v>292</v>
      </c>
      <c r="E447" s="4" t="s">
        <v>312</v>
      </c>
      <c r="F447" s="4" t="s">
        <v>46</v>
      </c>
      <c r="G447" s="4">
        <v>4</v>
      </c>
      <c r="H447" s="27">
        <v>0</v>
      </c>
      <c r="I447" s="15">
        <v>18228.009999999998</v>
      </c>
      <c r="J447" s="4" t="s">
        <v>294</v>
      </c>
    </row>
    <row r="448" spans="1:10" x14ac:dyDescent="0.3">
      <c r="A448" s="4" t="s">
        <v>754</v>
      </c>
      <c r="B448" s="4" t="s">
        <v>92</v>
      </c>
      <c r="C448" s="26">
        <v>45189</v>
      </c>
      <c r="D448" s="4" t="s">
        <v>292</v>
      </c>
      <c r="E448" s="4" t="s">
        <v>293</v>
      </c>
      <c r="F448" s="4" t="s">
        <v>45</v>
      </c>
      <c r="G448" s="4">
        <v>6</v>
      </c>
      <c r="H448" s="27">
        <v>0</v>
      </c>
      <c r="I448" s="15">
        <v>30839.49</v>
      </c>
      <c r="J448" s="4" t="s">
        <v>294</v>
      </c>
    </row>
    <row r="449" spans="1:10" x14ac:dyDescent="0.3">
      <c r="A449" s="4" t="s">
        <v>755</v>
      </c>
      <c r="B449" s="4" t="s">
        <v>92</v>
      </c>
      <c r="C449" s="26">
        <v>45227</v>
      </c>
      <c r="D449" s="4" t="s">
        <v>292</v>
      </c>
      <c r="E449" s="4" t="s">
        <v>308</v>
      </c>
      <c r="F449" s="4" t="s">
        <v>46</v>
      </c>
      <c r="G449" s="4">
        <v>5</v>
      </c>
      <c r="H449" s="27">
        <v>0</v>
      </c>
      <c r="I449" s="15">
        <v>18277.47</v>
      </c>
      <c r="J449" s="4" t="s">
        <v>299</v>
      </c>
    </row>
    <row r="450" spans="1:10" x14ac:dyDescent="0.3">
      <c r="A450" s="4" t="s">
        <v>756</v>
      </c>
      <c r="B450" s="4" t="s">
        <v>92</v>
      </c>
      <c r="C450" s="26">
        <v>45212</v>
      </c>
      <c r="D450" s="4" t="s">
        <v>292</v>
      </c>
      <c r="E450" s="4" t="s">
        <v>301</v>
      </c>
      <c r="F450" s="4" t="s">
        <v>46</v>
      </c>
      <c r="G450" s="4">
        <v>3</v>
      </c>
      <c r="H450" s="27">
        <v>0</v>
      </c>
      <c r="I450" s="15">
        <v>15893.75</v>
      </c>
      <c r="J450" s="4" t="s">
        <v>299</v>
      </c>
    </row>
    <row r="451" spans="1:10" x14ac:dyDescent="0.3">
      <c r="A451" s="4" t="s">
        <v>757</v>
      </c>
      <c r="B451" s="4" t="s">
        <v>92</v>
      </c>
      <c r="C451" s="26">
        <v>45225</v>
      </c>
      <c r="D451" s="4" t="s">
        <v>292</v>
      </c>
      <c r="E451" s="4" t="s">
        <v>303</v>
      </c>
      <c r="F451" s="4" t="s">
        <v>47</v>
      </c>
      <c r="G451" s="4">
        <v>1</v>
      </c>
      <c r="H451" s="27">
        <v>0</v>
      </c>
      <c r="I451" s="15">
        <v>4643.54</v>
      </c>
      <c r="J451" s="4" t="s">
        <v>294</v>
      </c>
    </row>
    <row r="452" spans="1:10" x14ac:dyDescent="0.3">
      <c r="A452" s="4" t="s">
        <v>758</v>
      </c>
      <c r="B452" s="4" t="s">
        <v>92</v>
      </c>
      <c r="C452" s="26">
        <v>45245</v>
      </c>
      <c r="D452" s="4" t="s">
        <v>292</v>
      </c>
      <c r="E452" s="4" t="s">
        <v>312</v>
      </c>
      <c r="F452" s="4" t="s">
        <v>46</v>
      </c>
      <c r="G452" s="4">
        <v>5</v>
      </c>
      <c r="H452" s="27">
        <v>0</v>
      </c>
      <c r="I452" s="15">
        <v>9511.15</v>
      </c>
      <c r="J452" s="4" t="s">
        <v>294</v>
      </c>
    </row>
    <row r="453" spans="1:10" x14ac:dyDescent="0.3">
      <c r="A453" s="4" t="s">
        <v>759</v>
      </c>
      <c r="B453" s="4" t="s">
        <v>92</v>
      </c>
      <c r="C453" s="26">
        <v>45355</v>
      </c>
      <c r="D453" s="4" t="s">
        <v>292</v>
      </c>
      <c r="E453" s="4" t="s">
        <v>303</v>
      </c>
      <c r="F453" s="4" t="s">
        <v>47</v>
      </c>
      <c r="G453" s="4">
        <v>1</v>
      </c>
      <c r="H453" s="27">
        <v>0</v>
      </c>
      <c r="I453" s="15">
        <v>5540.41</v>
      </c>
      <c r="J453" s="4" t="s">
        <v>294</v>
      </c>
    </row>
    <row r="454" spans="1:10" x14ac:dyDescent="0.3">
      <c r="A454" s="4" t="s">
        <v>760</v>
      </c>
      <c r="B454" s="4" t="s">
        <v>92</v>
      </c>
      <c r="C454" s="26">
        <v>45359</v>
      </c>
      <c r="D454" s="4" t="s">
        <v>292</v>
      </c>
      <c r="E454" s="4" t="s">
        <v>303</v>
      </c>
      <c r="F454" s="4" t="s">
        <v>47</v>
      </c>
      <c r="G454" s="4">
        <v>1</v>
      </c>
      <c r="H454" s="27">
        <v>0</v>
      </c>
      <c r="I454" s="15">
        <v>2462.91</v>
      </c>
      <c r="J454" s="4" t="s">
        <v>294</v>
      </c>
    </row>
    <row r="455" spans="1:10" x14ac:dyDescent="0.3">
      <c r="A455" s="4" t="s">
        <v>761</v>
      </c>
      <c r="B455" s="4" t="s">
        <v>92</v>
      </c>
      <c r="C455" s="26">
        <v>45405</v>
      </c>
      <c r="D455" s="4" t="s">
        <v>292</v>
      </c>
      <c r="E455" s="4" t="s">
        <v>305</v>
      </c>
      <c r="F455" s="4" t="s">
        <v>46</v>
      </c>
      <c r="G455" s="4">
        <v>1</v>
      </c>
      <c r="H455" s="27">
        <v>0</v>
      </c>
      <c r="I455" s="15">
        <v>22930.43</v>
      </c>
      <c r="J455" s="4" t="s">
        <v>294</v>
      </c>
    </row>
    <row r="456" spans="1:10" x14ac:dyDescent="0.3">
      <c r="A456" s="4" t="s">
        <v>762</v>
      </c>
      <c r="B456" s="4" t="s">
        <v>92</v>
      </c>
      <c r="C456" s="26">
        <v>45387</v>
      </c>
      <c r="D456" s="4" t="s">
        <v>296</v>
      </c>
      <c r="E456" s="4" t="s">
        <v>319</v>
      </c>
      <c r="F456" s="4" t="s">
        <v>46</v>
      </c>
      <c r="G456" s="4">
        <v>1</v>
      </c>
      <c r="H456" s="27">
        <v>14.9</v>
      </c>
      <c r="I456" s="15">
        <v>87521.64</v>
      </c>
      <c r="J456" s="4" t="s">
        <v>294</v>
      </c>
    </row>
    <row r="457" spans="1:10" x14ac:dyDescent="0.3">
      <c r="A457" s="4" t="s">
        <v>763</v>
      </c>
      <c r="B457" s="4" t="s">
        <v>92</v>
      </c>
      <c r="C457" s="26">
        <v>45438</v>
      </c>
      <c r="D457" s="4" t="s">
        <v>292</v>
      </c>
      <c r="E457" s="4" t="s">
        <v>303</v>
      </c>
      <c r="F457" s="4" t="s">
        <v>46</v>
      </c>
      <c r="G457" s="4">
        <v>5</v>
      </c>
      <c r="H457" s="27">
        <v>0</v>
      </c>
      <c r="I457" s="15">
        <v>11444.07</v>
      </c>
      <c r="J457" s="4" t="s">
        <v>299</v>
      </c>
    </row>
    <row r="458" spans="1:10" x14ac:dyDescent="0.3">
      <c r="A458" s="4" t="s">
        <v>764</v>
      </c>
      <c r="B458" s="4" t="s">
        <v>92</v>
      </c>
      <c r="C458" s="26">
        <v>45549</v>
      </c>
      <c r="D458" s="4" t="s">
        <v>292</v>
      </c>
      <c r="E458" s="4" t="s">
        <v>301</v>
      </c>
      <c r="F458" s="4" t="s">
        <v>46</v>
      </c>
      <c r="G458" s="4">
        <v>1</v>
      </c>
      <c r="H458" s="27">
        <v>0</v>
      </c>
      <c r="I458" s="15">
        <v>19169.060000000001</v>
      </c>
      <c r="J458" s="4" t="s">
        <v>294</v>
      </c>
    </row>
    <row r="459" spans="1:10" x14ac:dyDescent="0.3">
      <c r="A459" s="4" t="s">
        <v>765</v>
      </c>
      <c r="B459" s="4" t="s">
        <v>92</v>
      </c>
      <c r="C459" s="26">
        <v>45537</v>
      </c>
      <c r="D459" s="4" t="s">
        <v>292</v>
      </c>
      <c r="E459" s="4" t="s">
        <v>308</v>
      </c>
      <c r="F459" s="4" t="s">
        <v>45</v>
      </c>
      <c r="G459" s="4">
        <v>8</v>
      </c>
      <c r="H459" s="27">
        <v>0</v>
      </c>
      <c r="I459" s="15">
        <v>67264.490000000005</v>
      </c>
      <c r="J459" s="4" t="s">
        <v>294</v>
      </c>
    </row>
    <row r="460" spans="1:10" x14ac:dyDescent="0.3">
      <c r="A460" s="4" t="s">
        <v>766</v>
      </c>
      <c r="B460" s="4" t="s">
        <v>92</v>
      </c>
      <c r="C460" s="26">
        <v>45562</v>
      </c>
      <c r="D460" s="4" t="s">
        <v>292</v>
      </c>
      <c r="E460" s="4" t="s">
        <v>308</v>
      </c>
      <c r="F460" s="4" t="s">
        <v>47</v>
      </c>
      <c r="G460" s="4">
        <v>0</v>
      </c>
      <c r="H460" s="27">
        <v>0</v>
      </c>
      <c r="I460" s="15">
        <v>2117.4</v>
      </c>
      <c r="J460" s="4" t="s">
        <v>294</v>
      </c>
    </row>
    <row r="461" spans="1:10" x14ac:dyDescent="0.3">
      <c r="A461" s="4" t="s">
        <v>767</v>
      </c>
      <c r="B461" s="4" t="s">
        <v>92</v>
      </c>
      <c r="C461" s="26">
        <v>45538</v>
      </c>
      <c r="D461" s="4" t="s">
        <v>292</v>
      </c>
      <c r="E461" s="4" t="s">
        <v>305</v>
      </c>
      <c r="F461" s="4" t="s">
        <v>47</v>
      </c>
      <c r="G461" s="4">
        <v>0</v>
      </c>
      <c r="H461" s="27">
        <v>0</v>
      </c>
      <c r="I461" s="15">
        <v>4863.47</v>
      </c>
      <c r="J461" s="4" t="s">
        <v>294</v>
      </c>
    </row>
    <row r="462" spans="1:10" x14ac:dyDescent="0.3">
      <c r="A462" s="4" t="s">
        <v>768</v>
      </c>
      <c r="B462" s="4" t="s">
        <v>92</v>
      </c>
      <c r="C462" s="26">
        <v>45558</v>
      </c>
      <c r="D462" s="4" t="s">
        <v>296</v>
      </c>
      <c r="E462" s="4" t="s">
        <v>297</v>
      </c>
      <c r="F462" s="4" t="s">
        <v>46</v>
      </c>
      <c r="G462" s="4">
        <v>1</v>
      </c>
      <c r="H462" s="27">
        <v>17.3</v>
      </c>
      <c r="I462" s="15">
        <v>79131.61</v>
      </c>
      <c r="J462" s="4" t="s">
        <v>299</v>
      </c>
    </row>
    <row r="463" spans="1:10" x14ac:dyDescent="0.3">
      <c r="A463" s="4" t="s">
        <v>769</v>
      </c>
      <c r="B463" s="4" t="s">
        <v>92</v>
      </c>
      <c r="C463" s="26">
        <v>45559</v>
      </c>
      <c r="D463" s="4" t="s">
        <v>296</v>
      </c>
      <c r="E463" s="4" t="s">
        <v>319</v>
      </c>
      <c r="F463" s="4" t="s">
        <v>45</v>
      </c>
      <c r="G463" s="4">
        <v>3</v>
      </c>
      <c r="H463" s="27">
        <v>52.9</v>
      </c>
      <c r="I463" s="15">
        <v>257970.15</v>
      </c>
      <c r="J463" s="4" t="s">
        <v>299</v>
      </c>
    </row>
    <row r="464" spans="1:10" x14ac:dyDescent="0.3">
      <c r="A464" s="4" t="s">
        <v>770</v>
      </c>
      <c r="B464" s="4" t="s">
        <v>92</v>
      </c>
      <c r="C464" s="26">
        <v>45587</v>
      </c>
      <c r="D464" s="4" t="s">
        <v>296</v>
      </c>
      <c r="E464" s="4" t="s">
        <v>401</v>
      </c>
      <c r="F464" s="4" t="s">
        <v>403</v>
      </c>
      <c r="G464" s="4">
        <v>4</v>
      </c>
      <c r="H464" s="27">
        <v>94.9</v>
      </c>
      <c r="I464" s="15">
        <v>460742.03</v>
      </c>
      <c r="J464" s="4" t="s">
        <v>294</v>
      </c>
    </row>
    <row r="465" spans="1:10" x14ac:dyDescent="0.3">
      <c r="A465" s="4" t="s">
        <v>771</v>
      </c>
      <c r="B465" s="4" t="s">
        <v>92</v>
      </c>
      <c r="C465" s="26">
        <v>45610</v>
      </c>
      <c r="D465" s="4" t="s">
        <v>292</v>
      </c>
      <c r="E465" s="4" t="s">
        <v>293</v>
      </c>
      <c r="F465" s="4" t="s">
        <v>47</v>
      </c>
      <c r="G465" s="4">
        <v>1</v>
      </c>
      <c r="H465" s="27">
        <v>0</v>
      </c>
      <c r="I465" s="15">
        <v>3611.37</v>
      </c>
      <c r="J465" s="4" t="s">
        <v>294</v>
      </c>
    </row>
    <row r="466" spans="1:10" x14ac:dyDescent="0.3">
      <c r="A466" s="4" t="s">
        <v>772</v>
      </c>
      <c r="B466" s="4" t="s">
        <v>92</v>
      </c>
      <c r="C466" s="26">
        <v>45612</v>
      </c>
      <c r="D466" s="4" t="s">
        <v>292</v>
      </c>
      <c r="E466" s="4" t="s">
        <v>312</v>
      </c>
      <c r="F466" s="4" t="s">
        <v>47</v>
      </c>
      <c r="G466" s="4">
        <v>1</v>
      </c>
      <c r="H466" s="27">
        <v>0</v>
      </c>
      <c r="I466" s="15">
        <v>4119.05</v>
      </c>
      <c r="J466" s="4" t="s">
        <v>294</v>
      </c>
    </row>
    <row r="467" spans="1:10" x14ac:dyDescent="0.3">
      <c r="A467" s="4" t="s">
        <v>773</v>
      </c>
      <c r="B467" s="4" t="s">
        <v>92</v>
      </c>
      <c r="C467" s="26">
        <v>45724</v>
      </c>
      <c r="D467" s="4" t="s">
        <v>292</v>
      </c>
      <c r="E467" s="4" t="s">
        <v>303</v>
      </c>
      <c r="F467" s="4" t="s">
        <v>47</v>
      </c>
      <c r="G467" s="4">
        <v>0</v>
      </c>
      <c r="H467" s="27">
        <v>0</v>
      </c>
      <c r="I467" s="15">
        <v>2495.06</v>
      </c>
      <c r="J467" s="4" t="s">
        <v>294</v>
      </c>
    </row>
    <row r="468" spans="1:10" x14ac:dyDescent="0.3">
      <c r="A468" s="4" t="s">
        <v>774</v>
      </c>
      <c r="B468" s="4" t="s">
        <v>92</v>
      </c>
      <c r="C468" s="26">
        <v>45735</v>
      </c>
      <c r="D468" s="4" t="s">
        <v>292</v>
      </c>
      <c r="E468" s="4" t="s">
        <v>303</v>
      </c>
      <c r="F468" s="4" t="s">
        <v>47</v>
      </c>
      <c r="G468" s="4">
        <v>0</v>
      </c>
      <c r="H468" s="27">
        <v>0</v>
      </c>
      <c r="I468" s="15">
        <v>5871.33</v>
      </c>
      <c r="J468" s="4" t="s">
        <v>299</v>
      </c>
    </row>
    <row r="469" spans="1:10" x14ac:dyDescent="0.3">
      <c r="A469" s="4" t="s">
        <v>775</v>
      </c>
      <c r="B469" s="4" t="s">
        <v>92</v>
      </c>
      <c r="C469" s="26">
        <v>45718</v>
      </c>
      <c r="D469" s="4" t="s">
        <v>292</v>
      </c>
      <c r="E469" s="4" t="s">
        <v>293</v>
      </c>
      <c r="F469" s="4" t="s">
        <v>47</v>
      </c>
      <c r="G469" s="4">
        <v>1</v>
      </c>
      <c r="H469" s="27">
        <v>0</v>
      </c>
      <c r="I469" s="15">
        <v>6340.07</v>
      </c>
      <c r="J469" s="4" t="s">
        <v>299</v>
      </c>
    </row>
    <row r="470" spans="1:10" x14ac:dyDescent="0.3">
      <c r="A470" s="4" t="s">
        <v>776</v>
      </c>
      <c r="B470" s="4" t="s">
        <v>92</v>
      </c>
      <c r="C470" s="26">
        <v>45736</v>
      </c>
      <c r="D470" s="4" t="s">
        <v>296</v>
      </c>
      <c r="E470" s="4" t="s">
        <v>336</v>
      </c>
      <c r="F470" s="4" t="s">
        <v>46</v>
      </c>
      <c r="G470" s="4">
        <v>1</v>
      </c>
      <c r="H470" s="27">
        <v>16.399999999999999</v>
      </c>
      <c r="I470" s="15">
        <v>112050.5</v>
      </c>
      <c r="J470" s="4" t="s">
        <v>294</v>
      </c>
    </row>
    <row r="471" spans="1:10" x14ac:dyDescent="0.3">
      <c r="A471" s="4" t="s">
        <v>777</v>
      </c>
      <c r="B471" s="4" t="s">
        <v>92</v>
      </c>
      <c r="C471" s="26">
        <v>45801</v>
      </c>
      <c r="D471" s="4" t="s">
        <v>292</v>
      </c>
      <c r="E471" s="4" t="s">
        <v>293</v>
      </c>
      <c r="F471" s="4" t="s">
        <v>47</v>
      </c>
      <c r="G471" s="4">
        <v>0</v>
      </c>
      <c r="H471" s="27">
        <v>0</v>
      </c>
      <c r="I471" s="15">
        <v>7353.52</v>
      </c>
      <c r="J471" s="4" t="s">
        <v>294</v>
      </c>
    </row>
    <row r="472" spans="1:10" x14ac:dyDescent="0.3">
      <c r="A472" s="4" t="s">
        <v>778</v>
      </c>
      <c r="B472" s="4" t="s">
        <v>92</v>
      </c>
      <c r="C472" s="26">
        <v>45782</v>
      </c>
      <c r="D472" s="4" t="s">
        <v>292</v>
      </c>
      <c r="E472" s="4" t="s">
        <v>301</v>
      </c>
      <c r="F472" s="4" t="s">
        <v>47</v>
      </c>
      <c r="G472" s="4">
        <v>1</v>
      </c>
      <c r="H472" s="27">
        <v>0</v>
      </c>
      <c r="I472" s="15">
        <v>7090.09</v>
      </c>
      <c r="J472" s="4" t="s">
        <v>294</v>
      </c>
    </row>
    <row r="473" spans="1:10" x14ac:dyDescent="0.3">
      <c r="A473" s="4" t="s">
        <v>779</v>
      </c>
      <c r="B473" s="4" t="s">
        <v>92</v>
      </c>
      <c r="C473" s="26">
        <v>45787</v>
      </c>
      <c r="D473" s="4" t="s">
        <v>292</v>
      </c>
      <c r="E473" s="4" t="s">
        <v>301</v>
      </c>
      <c r="F473" s="4" t="s">
        <v>46</v>
      </c>
      <c r="G473" s="4">
        <v>4</v>
      </c>
      <c r="H473" s="27">
        <v>0</v>
      </c>
      <c r="I473" s="15">
        <v>12400.62</v>
      </c>
      <c r="J473" s="4" t="s">
        <v>294</v>
      </c>
    </row>
    <row r="474" spans="1:10" x14ac:dyDescent="0.3">
      <c r="A474" s="4" t="s">
        <v>780</v>
      </c>
      <c r="B474" s="4" t="s">
        <v>92</v>
      </c>
      <c r="C474" s="26">
        <v>45834</v>
      </c>
      <c r="D474" s="4" t="s">
        <v>292</v>
      </c>
      <c r="E474" s="4" t="s">
        <v>301</v>
      </c>
      <c r="F474" s="4" t="s">
        <v>47</v>
      </c>
      <c r="G474" s="4">
        <v>1</v>
      </c>
      <c r="H474" s="27">
        <v>0</v>
      </c>
      <c r="I474" s="15">
        <v>4494.97</v>
      </c>
      <c r="J474" s="4" t="s">
        <v>299</v>
      </c>
    </row>
    <row r="475" spans="1:10" x14ac:dyDescent="0.3">
      <c r="A475" s="4" t="s">
        <v>781</v>
      </c>
      <c r="B475" s="4" t="s">
        <v>92</v>
      </c>
      <c r="C475" s="26">
        <v>45905</v>
      </c>
      <c r="D475" s="4" t="s">
        <v>292</v>
      </c>
      <c r="E475" s="4" t="s">
        <v>305</v>
      </c>
      <c r="F475" s="4" t="s">
        <v>47</v>
      </c>
      <c r="G475" s="4">
        <v>1</v>
      </c>
      <c r="H475" s="27">
        <v>0</v>
      </c>
      <c r="I475" s="15">
        <v>7513.56</v>
      </c>
      <c r="J475" s="4" t="s">
        <v>299</v>
      </c>
    </row>
    <row r="476" spans="1:10" x14ac:dyDescent="0.3">
      <c r="A476" s="4" t="s">
        <v>782</v>
      </c>
      <c r="B476" s="4" t="s">
        <v>92</v>
      </c>
      <c r="C476" s="26">
        <v>45925</v>
      </c>
      <c r="D476" s="4" t="s">
        <v>292</v>
      </c>
      <c r="E476" s="4" t="s">
        <v>303</v>
      </c>
      <c r="F476" s="4" t="s">
        <v>46</v>
      </c>
      <c r="G476" s="4">
        <v>2</v>
      </c>
      <c r="H476" s="27">
        <v>0</v>
      </c>
      <c r="I476" s="15">
        <v>16364.18</v>
      </c>
      <c r="J476" s="4" t="s">
        <v>294</v>
      </c>
    </row>
    <row r="477" spans="1:10" x14ac:dyDescent="0.3">
      <c r="A477" s="4" t="s">
        <v>783</v>
      </c>
      <c r="B477" s="4" t="s">
        <v>92</v>
      </c>
      <c r="C477" s="26">
        <v>45994</v>
      </c>
      <c r="D477" s="4" t="s">
        <v>292</v>
      </c>
      <c r="E477" s="4" t="s">
        <v>293</v>
      </c>
      <c r="F477" s="4" t="s">
        <v>47</v>
      </c>
      <c r="G477" s="4">
        <v>1</v>
      </c>
      <c r="H477" s="27">
        <v>0</v>
      </c>
      <c r="I477" s="15">
        <v>3858.07</v>
      </c>
      <c r="J477" s="4" t="s">
        <v>294</v>
      </c>
    </row>
    <row r="478" spans="1:10" x14ac:dyDescent="0.3">
      <c r="A478" s="4" t="s">
        <v>784</v>
      </c>
      <c r="B478" s="4" t="s">
        <v>94</v>
      </c>
      <c r="C478" s="26">
        <v>44970</v>
      </c>
      <c r="D478" s="4" t="s">
        <v>292</v>
      </c>
      <c r="E478" s="4" t="s">
        <v>301</v>
      </c>
      <c r="F478" s="4" t="s">
        <v>46</v>
      </c>
      <c r="G478" s="4">
        <v>1</v>
      </c>
      <c r="H478" s="27">
        <v>0</v>
      </c>
      <c r="I478" s="15">
        <v>11691.97</v>
      </c>
      <c r="J478" s="4" t="s">
        <v>299</v>
      </c>
    </row>
    <row r="479" spans="1:10" x14ac:dyDescent="0.3">
      <c r="A479" s="4" t="s">
        <v>785</v>
      </c>
      <c r="B479" s="4" t="s">
        <v>94</v>
      </c>
      <c r="C479" s="26">
        <v>44964</v>
      </c>
      <c r="D479" s="4" t="s">
        <v>292</v>
      </c>
      <c r="E479" s="4" t="s">
        <v>305</v>
      </c>
      <c r="F479" s="4" t="s">
        <v>47</v>
      </c>
      <c r="G479" s="4">
        <v>0</v>
      </c>
      <c r="H479" s="27">
        <v>0</v>
      </c>
      <c r="I479" s="15">
        <v>2075.29</v>
      </c>
      <c r="J479" s="4" t="s">
        <v>294</v>
      </c>
    </row>
    <row r="480" spans="1:10" x14ac:dyDescent="0.3">
      <c r="A480" s="4" t="s">
        <v>786</v>
      </c>
      <c r="B480" s="4" t="s">
        <v>94</v>
      </c>
      <c r="C480" s="26">
        <v>44965</v>
      </c>
      <c r="D480" s="4" t="s">
        <v>292</v>
      </c>
      <c r="E480" s="4" t="s">
        <v>301</v>
      </c>
      <c r="F480" s="4" t="s">
        <v>47</v>
      </c>
      <c r="G480" s="4">
        <v>1</v>
      </c>
      <c r="H480" s="27">
        <v>0</v>
      </c>
      <c r="I480" s="15">
        <v>1758.81</v>
      </c>
      <c r="J480" s="4" t="s">
        <v>294</v>
      </c>
    </row>
    <row r="481" spans="1:10" x14ac:dyDescent="0.3">
      <c r="A481" s="4" t="s">
        <v>787</v>
      </c>
      <c r="B481" s="4" t="s">
        <v>94</v>
      </c>
      <c r="C481" s="26">
        <v>44974</v>
      </c>
      <c r="D481" s="4" t="s">
        <v>292</v>
      </c>
      <c r="E481" s="4" t="s">
        <v>301</v>
      </c>
      <c r="F481" s="4" t="s">
        <v>47</v>
      </c>
      <c r="G481" s="4">
        <v>1</v>
      </c>
      <c r="H481" s="27">
        <v>0</v>
      </c>
      <c r="I481" s="15">
        <v>4614.1099999999997</v>
      </c>
      <c r="J481" s="4" t="s">
        <v>299</v>
      </c>
    </row>
    <row r="482" spans="1:10" x14ac:dyDescent="0.3">
      <c r="A482" s="4" t="s">
        <v>788</v>
      </c>
      <c r="B482" s="4" t="s">
        <v>94</v>
      </c>
      <c r="C482" s="26">
        <v>44963</v>
      </c>
      <c r="D482" s="4" t="s">
        <v>296</v>
      </c>
      <c r="E482" s="4" t="s">
        <v>401</v>
      </c>
      <c r="F482" s="4" t="s">
        <v>47</v>
      </c>
      <c r="G482" s="4">
        <v>1</v>
      </c>
      <c r="H482" s="27">
        <v>2.9</v>
      </c>
      <c r="I482" s="15">
        <v>14628.39</v>
      </c>
      <c r="J482" s="4" t="s">
        <v>294</v>
      </c>
    </row>
    <row r="483" spans="1:10" x14ac:dyDescent="0.3">
      <c r="A483" s="4" t="s">
        <v>789</v>
      </c>
      <c r="B483" s="4" t="s">
        <v>94</v>
      </c>
      <c r="C483" s="26">
        <v>44985</v>
      </c>
      <c r="D483" s="4" t="s">
        <v>296</v>
      </c>
      <c r="E483" s="4" t="s">
        <v>401</v>
      </c>
      <c r="F483" s="4" t="s">
        <v>47</v>
      </c>
      <c r="G483" s="4">
        <v>1</v>
      </c>
      <c r="H483" s="27">
        <v>6.8</v>
      </c>
      <c r="I483" s="15">
        <v>38845.81</v>
      </c>
      <c r="J483" s="4" t="s">
        <v>294</v>
      </c>
    </row>
    <row r="484" spans="1:10" x14ac:dyDescent="0.3">
      <c r="A484" s="4" t="s">
        <v>790</v>
      </c>
      <c r="B484" s="4" t="s">
        <v>94</v>
      </c>
      <c r="C484" s="26">
        <v>44999</v>
      </c>
      <c r="D484" s="4" t="s">
        <v>292</v>
      </c>
      <c r="E484" s="4" t="s">
        <v>308</v>
      </c>
      <c r="F484" s="4" t="s">
        <v>47</v>
      </c>
      <c r="G484" s="4">
        <v>1</v>
      </c>
      <c r="H484" s="27">
        <v>0</v>
      </c>
      <c r="I484" s="15">
        <v>1680.06</v>
      </c>
      <c r="J484" s="4" t="s">
        <v>294</v>
      </c>
    </row>
    <row r="485" spans="1:10" x14ac:dyDescent="0.3">
      <c r="A485" s="4" t="s">
        <v>791</v>
      </c>
      <c r="B485" s="4" t="s">
        <v>94</v>
      </c>
      <c r="C485" s="26">
        <v>45044</v>
      </c>
      <c r="D485" s="4" t="s">
        <v>292</v>
      </c>
      <c r="E485" s="4" t="s">
        <v>305</v>
      </c>
      <c r="F485" s="4" t="s">
        <v>47</v>
      </c>
      <c r="G485" s="4">
        <v>1</v>
      </c>
      <c r="H485" s="27">
        <v>0</v>
      </c>
      <c r="I485" s="15">
        <v>4469.3500000000004</v>
      </c>
      <c r="J485" s="4" t="s">
        <v>299</v>
      </c>
    </row>
    <row r="486" spans="1:10" x14ac:dyDescent="0.3">
      <c r="A486" s="4" t="s">
        <v>792</v>
      </c>
      <c r="B486" s="4" t="s">
        <v>94</v>
      </c>
      <c r="C486" s="26">
        <v>45115</v>
      </c>
      <c r="D486" s="4" t="s">
        <v>292</v>
      </c>
      <c r="E486" s="4" t="s">
        <v>301</v>
      </c>
      <c r="F486" s="4" t="s">
        <v>46</v>
      </c>
      <c r="G486" s="4">
        <v>5</v>
      </c>
      <c r="H486" s="27">
        <v>0</v>
      </c>
      <c r="I486" s="15">
        <v>10450.370000000001</v>
      </c>
      <c r="J486" s="4" t="s">
        <v>299</v>
      </c>
    </row>
    <row r="487" spans="1:10" x14ac:dyDescent="0.3">
      <c r="A487" s="4" t="s">
        <v>793</v>
      </c>
      <c r="B487" s="4" t="s">
        <v>94</v>
      </c>
      <c r="C487" s="26">
        <v>45183</v>
      </c>
      <c r="D487" s="4" t="s">
        <v>292</v>
      </c>
      <c r="E487" s="4" t="s">
        <v>303</v>
      </c>
      <c r="F487" s="4" t="s">
        <v>47</v>
      </c>
      <c r="G487" s="4">
        <v>1</v>
      </c>
      <c r="H487" s="27">
        <v>0</v>
      </c>
      <c r="I487" s="15">
        <v>1998.5</v>
      </c>
      <c r="J487" s="4" t="s">
        <v>294</v>
      </c>
    </row>
    <row r="488" spans="1:10" x14ac:dyDescent="0.3">
      <c r="A488" s="4" t="s">
        <v>794</v>
      </c>
      <c r="B488" s="4" t="s">
        <v>94</v>
      </c>
      <c r="C488" s="26">
        <v>45191</v>
      </c>
      <c r="D488" s="4" t="s">
        <v>292</v>
      </c>
      <c r="E488" s="4" t="s">
        <v>305</v>
      </c>
      <c r="F488" s="4" t="s">
        <v>45</v>
      </c>
      <c r="G488" s="4">
        <v>13</v>
      </c>
      <c r="H488" s="27">
        <v>0</v>
      </c>
      <c r="I488" s="15">
        <v>30597.41</v>
      </c>
      <c r="J488" s="4" t="s">
        <v>299</v>
      </c>
    </row>
    <row r="489" spans="1:10" x14ac:dyDescent="0.3">
      <c r="A489" s="4" t="s">
        <v>795</v>
      </c>
      <c r="B489" s="4" t="s">
        <v>94</v>
      </c>
      <c r="C489" s="26">
        <v>45215</v>
      </c>
      <c r="D489" s="4" t="s">
        <v>292</v>
      </c>
      <c r="E489" s="4" t="s">
        <v>305</v>
      </c>
      <c r="F489" s="4" t="s">
        <v>45</v>
      </c>
      <c r="G489" s="4">
        <v>5</v>
      </c>
      <c r="H489" s="27">
        <v>0</v>
      </c>
      <c r="I489" s="15">
        <v>43988.56</v>
      </c>
      <c r="J489" s="4" t="s">
        <v>294</v>
      </c>
    </row>
    <row r="490" spans="1:10" x14ac:dyDescent="0.3">
      <c r="A490" s="4" t="s">
        <v>796</v>
      </c>
      <c r="B490" s="4" t="s">
        <v>94</v>
      </c>
      <c r="C490" s="26">
        <v>45204</v>
      </c>
      <c r="D490" s="4" t="s">
        <v>292</v>
      </c>
      <c r="E490" s="4" t="s">
        <v>293</v>
      </c>
      <c r="F490" s="4" t="s">
        <v>46</v>
      </c>
      <c r="G490" s="4">
        <v>5</v>
      </c>
      <c r="H490" s="27">
        <v>0</v>
      </c>
      <c r="I490" s="15">
        <v>11028.84</v>
      </c>
      <c r="J490" s="4" t="s">
        <v>294</v>
      </c>
    </row>
    <row r="491" spans="1:10" x14ac:dyDescent="0.3">
      <c r="A491" s="4" t="s">
        <v>797</v>
      </c>
      <c r="B491" s="4" t="s">
        <v>94</v>
      </c>
      <c r="C491" s="26">
        <v>45206</v>
      </c>
      <c r="D491" s="4" t="s">
        <v>292</v>
      </c>
      <c r="E491" s="4" t="s">
        <v>293</v>
      </c>
      <c r="F491" s="4" t="s">
        <v>46</v>
      </c>
      <c r="G491" s="4">
        <v>3</v>
      </c>
      <c r="H491" s="27">
        <v>0</v>
      </c>
      <c r="I491" s="15">
        <v>6858.02</v>
      </c>
      <c r="J491" s="4" t="s">
        <v>294</v>
      </c>
    </row>
    <row r="492" spans="1:10" x14ac:dyDescent="0.3">
      <c r="A492" s="4" t="s">
        <v>798</v>
      </c>
      <c r="B492" s="4" t="s">
        <v>94</v>
      </c>
      <c r="C492" s="26">
        <v>45212</v>
      </c>
      <c r="D492" s="4" t="s">
        <v>292</v>
      </c>
      <c r="E492" s="4" t="s">
        <v>293</v>
      </c>
      <c r="F492" s="4" t="s">
        <v>45</v>
      </c>
      <c r="G492" s="4">
        <v>8</v>
      </c>
      <c r="H492" s="27">
        <v>0</v>
      </c>
      <c r="I492" s="15">
        <v>26519.29</v>
      </c>
      <c r="J492" s="4" t="s">
        <v>294</v>
      </c>
    </row>
    <row r="493" spans="1:10" x14ac:dyDescent="0.3">
      <c r="A493" s="4" t="s">
        <v>799</v>
      </c>
      <c r="B493" s="4" t="s">
        <v>94</v>
      </c>
      <c r="C493" s="26">
        <v>45209</v>
      </c>
      <c r="D493" s="4" t="s">
        <v>292</v>
      </c>
      <c r="E493" s="4" t="s">
        <v>305</v>
      </c>
      <c r="F493" s="4" t="s">
        <v>47</v>
      </c>
      <c r="G493" s="4">
        <v>1</v>
      </c>
      <c r="H493" s="27">
        <v>0</v>
      </c>
      <c r="I493" s="15">
        <v>1487.25</v>
      </c>
      <c r="J493" s="4" t="s">
        <v>294</v>
      </c>
    </row>
    <row r="494" spans="1:10" x14ac:dyDescent="0.3">
      <c r="A494" s="4" t="s">
        <v>800</v>
      </c>
      <c r="B494" s="4" t="s">
        <v>94</v>
      </c>
      <c r="C494" s="26">
        <v>45271</v>
      </c>
      <c r="D494" s="4" t="s">
        <v>292</v>
      </c>
      <c r="E494" s="4" t="s">
        <v>293</v>
      </c>
      <c r="F494" s="4" t="s">
        <v>47</v>
      </c>
      <c r="G494" s="4">
        <v>0</v>
      </c>
      <c r="H494" s="27">
        <v>0</v>
      </c>
      <c r="I494" s="15">
        <v>1718.78</v>
      </c>
      <c r="J494" s="4" t="s">
        <v>294</v>
      </c>
    </row>
    <row r="495" spans="1:10" x14ac:dyDescent="0.3">
      <c r="A495" s="4" t="s">
        <v>801</v>
      </c>
      <c r="B495" s="4" t="s">
        <v>94</v>
      </c>
      <c r="C495" s="26">
        <v>45364</v>
      </c>
      <c r="D495" s="4" t="s">
        <v>292</v>
      </c>
      <c r="E495" s="4" t="s">
        <v>293</v>
      </c>
      <c r="F495" s="4" t="s">
        <v>45</v>
      </c>
      <c r="G495" s="4">
        <v>7</v>
      </c>
      <c r="H495" s="27">
        <v>0</v>
      </c>
      <c r="I495" s="15">
        <v>40774.81</v>
      </c>
      <c r="J495" s="4" t="s">
        <v>299</v>
      </c>
    </row>
    <row r="496" spans="1:10" x14ac:dyDescent="0.3">
      <c r="A496" s="4" t="s">
        <v>802</v>
      </c>
      <c r="B496" s="4" t="s">
        <v>94</v>
      </c>
      <c r="C496" s="26">
        <v>45353</v>
      </c>
      <c r="D496" s="4" t="s">
        <v>296</v>
      </c>
      <c r="E496" s="4" t="s">
        <v>394</v>
      </c>
      <c r="F496" s="4" t="s">
        <v>46</v>
      </c>
      <c r="G496" s="4">
        <v>1</v>
      </c>
      <c r="H496" s="27">
        <v>7.8</v>
      </c>
      <c r="I496" s="15">
        <v>23921.82</v>
      </c>
      <c r="J496" s="4" t="s">
        <v>294</v>
      </c>
    </row>
    <row r="497" spans="1:10" x14ac:dyDescent="0.3">
      <c r="A497" s="4" t="s">
        <v>803</v>
      </c>
      <c r="B497" s="4" t="s">
        <v>94</v>
      </c>
      <c r="C497" s="26">
        <v>45403</v>
      </c>
      <c r="D497" s="4" t="s">
        <v>292</v>
      </c>
      <c r="E497" s="4" t="s">
        <v>293</v>
      </c>
      <c r="F497" s="4" t="s">
        <v>47</v>
      </c>
      <c r="G497" s="4">
        <v>1</v>
      </c>
      <c r="H497" s="27">
        <v>0</v>
      </c>
      <c r="I497" s="15">
        <v>2677.88</v>
      </c>
      <c r="J497" s="4" t="s">
        <v>294</v>
      </c>
    </row>
    <row r="498" spans="1:10" x14ac:dyDescent="0.3">
      <c r="A498" s="4" t="s">
        <v>804</v>
      </c>
      <c r="B498" s="4" t="s">
        <v>94</v>
      </c>
      <c r="C498" s="26">
        <v>45406</v>
      </c>
      <c r="D498" s="4" t="s">
        <v>292</v>
      </c>
      <c r="E498" s="4" t="s">
        <v>312</v>
      </c>
      <c r="F498" s="4" t="s">
        <v>46</v>
      </c>
      <c r="G498" s="4">
        <v>3</v>
      </c>
      <c r="H498" s="27">
        <v>0</v>
      </c>
      <c r="I498" s="15">
        <v>11543.93</v>
      </c>
      <c r="J498" s="4" t="s">
        <v>294</v>
      </c>
    </row>
    <row r="499" spans="1:10" x14ac:dyDescent="0.3">
      <c r="A499" s="4" t="s">
        <v>805</v>
      </c>
      <c r="B499" s="4" t="s">
        <v>94</v>
      </c>
      <c r="C499" s="26">
        <v>45439</v>
      </c>
      <c r="D499" s="4" t="s">
        <v>292</v>
      </c>
      <c r="E499" s="4" t="s">
        <v>305</v>
      </c>
      <c r="F499" s="4" t="s">
        <v>46</v>
      </c>
      <c r="G499" s="4">
        <v>5</v>
      </c>
      <c r="H499" s="27">
        <v>0</v>
      </c>
      <c r="I499" s="15">
        <v>21191.52</v>
      </c>
      <c r="J499" s="4" t="s">
        <v>294</v>
      </c>
    </row>
    <row r="500" spans="1:10" x14ac:dyDescent="0.3">
      <c r="A500" s="4" t="s">
        <v>806</v>
      </c>
      <c r="B500" s="4" t="s">
        <v>94</v>
      </c>
      <c r="C500" s="26">
        <v>45418</v>
      </c>
      <c r="D500" s="4" t="s">
        <v>292</v>
      </c>
      <c r="E500" s="4" t="s">
        <v>305</v>
      </c>
      <c r="F500" s="4" t="s">
        <v>45</v>
      </c>
      <c r="G500" s="4">
        <v>9</v>
      </c>
      <c r="H500" s="27">
        <v>0</v>
      </c>
      <c r="I500" s="15">
        <v>39409.68</v>
      </c>
      <c r="J500" s="4" t="s">
        <v>294</v>
      </c>
    </row>
    <row r="501" spans="1:10" x14ac:dyDescent="0.3">
      <c r="A501" s="4" t="s">
        <v>807</v>
      </c>
      <c r="B501" s="4" t="s">
        <v>94</v>
      </c>
      <c r="C501" s="26">
        <v>45437</v>
      </c>
      <c r="D501" s="4" t="s">
        <v>292</v>
      </c>
      <c r="E501" s="4" t="s">
        <v>303</v>
      </c>
      <c r="F501" s="4" t="s">
        <v>46</v>
      </c>
      <c r="G501" s="4">
        <v>4</v>
      </c>
      <c r="H501" s="27">
        <v>0</v>
      </c>
      <c r="I501" s="15">
        <v>21395.62</v>
      </c>
      <c r="J501" s="4" t="s">
        <v>299</v>
      </c>
    </row>
    <row r="502" spans="1:10" x14ac:dyDescent="0.3">
      <c r="A502" s="4" t="s">
        <v>808</v>
      </c>
      <c r="B502" s="4" t="s">
        <v>94</v>
      </c>
      <c r="C502" s="26">
        <v>45444</v>
      </c>
      <c r="D502" s="4" t="s">
        <v>292</v>
      </c>
      <c r="E502" s="4" t="s">
        <v>301</v>
      </c>
      <c r="F502" s="4" t="s">
        <v>45</v>
      </c>
      <c r="G502" s="4">
        <v>13</v>
      </c>
      <c r="H502" s="27">
        <v>0</v>
      </c>
      <c r="I502" s="15">
        <v>33381.160000000003</v>
      </c>
      <c r="J502" s="4" t="s">
        <v>294</v>
      </c>
    </row>
    <row r="503" spans="1:10" x14ac:dyDescent="0.3">
      <c r="A503" s="4" t="s">
        <v>809</v>
      </c>
      <c r="B503" s="4" t="s">
        <v>94</v>
      </c>
      <c r="C503" s="26">
        <v>45456</v>
      </c>
      <c r="D503" s="4" t="s">
        <v>292</v>
      </c>
      <c r="E503" s="4" t="s">
        <v>305</v>
      </c>
      <c r="F503" s="4" t="s">
        <v>46</v>
      </c>
      <c r="G503" s="4">
        <v>2</v>
      </c>
      <c r="H503" s="27">
        <v>0</v>
      </c>
      <c r="I503" s="15">
        <v>17105.939999999999</v>
      </c>
      <c r="J503" s="4" t="s">
        <v>294</v>
      </c>
    </row>
    <row r="504" spans="1:10" x14ac:dyDescent="0.3">
      <c r="A504" s="4" t="s">
        <v>810</v>
      </c>
      <c r="B504" s="4" t="s">
        <v>94</v>
      </c>
      <c r="C504" s="26">
        <v>45444</v>
      </c>
      <c r="D504" s="4" t="s">
        <v>292</v>
      </c>
      <c r="E504" s="4" t="s">
        <v>305</v>
      </c>
      <c r="F504" s="4" t="s">
        <v>47</v>
      </c>
      <c r="G504" s="4">
        <v>1</v>
      </c>
      <c r="H504" s="27">
        <v>0</v>
      </c>
      <c r="I504" s="15">
        <v>4700.3100000000004</v>
      </c>
      <c r="J504" s="4" t="s">
        <v>299</v>
      </c>
    </row>
    <row r="505" spans="1:10" x14ac:dyDescent="0.3">
      <c r="A505" s="4" t="s">
        <v>811</v>
      </c>
      <c r="B505" s="4" t="s">
        <v>94</v>
      </c>
      <c r="C505" s="26">
        <v>45529</v>
      </c>
      <c r="D505" s="4" t="s">
        <v>292</v>
      </c>
      <c r="E505" s="4" t="s">
        <v>303</v>
      </c>
      <c r="F505" s="4" t="s">
        <v>47</v>
      </c>
      <c r="G505" s="4">
        <v>1</v>
      </c>
      <c r="H505" s="27">
        <v>0</v>
      </c>
      <c r="I505" s="15">
        <v>2631.93</v>
      </c>
      <c r="J505" s="4" t="s">
        <v>294</v>
      </c>
    </row>
    <row r="506" spans="1:10" x14ac:dyDescent="0.3">
      <c r="A506" s="4" t="s">
        <v>812</v>
      </c>
      <c r="B506" s="4" t="s">
        <v>94</v>
      </c>
      <c r="C506" s="26">
        <v>45522</v>
      </c>
      <c r="D506" s="4" t="s">
        <v>292</v>
      </c>
      <c r="E506" s="4" t="s">
        <v>312</v>
      </c>
      <c r="F506" s="4" t="s">
        <v>45</v>
      </c>
      <c r="G506" s="4">
        <v>10</v>
      </c>
      <c r="H506" s="27">
        <v>0</v>
      </c>
      <c r="I506" s="15">
        <v>67160.52</v>
      </c>
      <c r="J506" s="4" t="s">
        <v>299</v>
      </c>
    </row>
    <row r="507" spans="1:10" x14ac:dyDescent="0.3">
      <c r="A507" s="4" t="s">
        <v>813</v>
      </c>
      <c r="B507" s="4" t="s">
        <v>94</v>
      </c>
      <c r="C507" s="26">
        <v>45544</v>
      </c>
      <c r="D507" s="4" t="s">
        <v>292</v>
      </c>
      <c r="E507" s="4" t="s">
        <v>305</v>
      </c>
      <c r="F507" s="4" t="s">
        <v>47</v>
      </c>
      <c r="G507" s="4">
        <v>0</v>
      </c>
      <c r="H507" s="27">
        <v>0</v>
      </c>
      <c r="I507" s="15">
        <v>4824.82</v>
      </c>
      <c r="J507" s="4" t="s">
        <v>294</v>
      </c>
    </row>
    <row r="508" spans="1:10" x14ac:dyDescent="0.3">
      <c r="A508" s="4" t="s">
        <v>814</v>
      </c>
      <c r="B508" s="4" t="s">
        <v>94</v>
      </c>
      <c r="C508" s="26">
        <v>45540</v>
      </c>
      <c r="D508" s="4" t="s">
        <v>292</v>
      </c>
      <c r="E508" s="4" t="s">
        <v>312</v>
      </c>
      <c r="F508" s="4" t="s">
        <v>45</v>
      </c>
      <c r="G508" s="4">
        <v>12</v>
      </c>
      <c r="H508" s="27">
        <v>0</v>
      </c>
      <c r="I508" s="15">
        <v>59321.49</v>
      </c>
      <c r="J508" s="4" t="s">
        <v>299</v>
      </c>
    </row>
    <row r="509" spans="1:10" x14ac:dyDescent="0.3">
      <c r="A509" s="4" t="s">
        <v>815</v>
      </c>
      <c r="B509" s="4" t="s">
        <v>94</v>
      </c>
      <c r="C509" s="26">
        <v>45556</v>
      </c>
      <c r="D509" s="4" t="s">
        <v>296</v>
      </c>
      <c r="E509" s="4" t="s">
        <v>297</v>
      </c>
      <c r="F509" s="4" t="s">
        <v>46</v>
      </c>
      <c r="G509" s="4">
        <v>1</v>
      </c>
      <c r="H509" s="27">
        <v>13.5</v>
      </c>
      <c r="I509" s="15">
        <v>52966.16</v>
      </c>
      <c r="J509" s="4" t="s">
        <v>299</v>
      </c>
    </row>
    <row r="510" spans="1:10" x14ac:dyDescent="0.3">
      <c r="A510" s="4" t="s">
        <v>816</v>
      </c>
      <c r="B510" s="4" t="s">
        <v>94</v>
      </c>
      <c r="C510" s="26">
        <v>45590</v>
      </c>
      <c r="D510" s="4" t="s">
        <v>292</v>
      </c>
      <c r="E510" s="4" t="s">
        <v>293</v>
      </c>
      <c r="F510" s="4" t="s">
        <v>46</v>
      </c>
      <c r="G510" s="4">
        <v>5</v>
      </c>
      <c r="H510" s="27">
        <v>0</v>
      </c>
      <c r="I510" s="15">
        <v>8400.34</v>
      </c>
      <c r="J510" s="4" t="s">
        <v>294</v>
      </c>
    </row>
    <row r="511" spans="1:10" x14ac:dyDescent="0.3">
      <c r="A511" s="4" t="s">
        <v>817</v>
      </c>
      <c r="B511" s="4" t="s">
        <v>94</v>
      </c>
      <c r="C511" s="26">
        <v>45590</v>
      </c>
      <c r="D511" s="4" t="s">
        <v>292</v>
      </c>
      <c r="E511" s="4" t="s">
        <v>303</v>
      </c>
      <c r="F511" s="4" t="s">
        <v>47</v>
      </c>
      <c r="G511" s="4">
        <v>1</v>
      </c>
      <c r="H511" s="27">
        <v>0</v>
      </c>
      <c r="I511" s="15">
        <v>3690.37</v>
      </c>
      <c r="J511" s="4" t="s">
        <v>299</v>
      </c>
    </row>
    <row r="512" spans="1:10" x14ac:dyDescent="0.3">
      <c r="A512" s="4" t="s">
        <v>818</v>
      </c>
      <c r="B512" s="4" t="s">
        <v>94</v>
      </c>
      <c r="C512" s="26">
        <v>45610</v>
      </c>
      <c r="D512" s="4" t="s">
        <v>292</v>
      </c>
      <c r="E512" s="4" t="s">
        <v>305</v>
      </c>
      <c r="F512" s="4" t="s">
        <v>47</v>
      </c>
      <c r="G512" s="4">
        <v>1</v>
      </c>
      <c r="H512" s="27">
        <v>0</v>
      </c>
      <c r="I512" s="15">
        <v>4038.53</v>
      </c>
      <c r="J512" s="4" t="s">
        <v>299</v>
      </c>
    </row>
    <row r="513" spans="1:10" x14ac:dyDescent="0.3">
      <c r="A513" s="4" t="s">
        <v>819</v>
      </c>
      <c r="B513" s="4" t="s">
        <v>94</v>
      </c>
      <c r="C513" s="26">
        <v>45609</v>
      </c>
      <c r="D513" s="4" t="s">
        <v>292</v>
      </c>
      <c r="E513" s="4" t="s">
        <v>308</v>
      </c>
      <c r="F513" s="4" t="s">
        <v>47</v>
      </c>
      <c r="G513" s="4">
        <v>1</v>
      </c>
      <c r="H513" s="27">
        <v>0</v>
      </c>
      <c r="I513" s="15">
        <v>3819.27</v>
      </c>
      <c r="J513" s="4" t="s">
        <v>294</v>
      </c>
    </row>
    <row r="514" spans="1:10" x14ac:dyDescent="0.3">
      <c r="A514" s="4" t="s">
        <v>820</v>
      </c>
      <c r="B514" s="4" t="s">
        <v>94</v>
      </c>
      <c r="C514" s="26">
        <v>45651</v>
      </c>
      <c r="D514" s="4" t="s">
        <v>292</v>
      </c>
      <c r="E514" s="4" t="s">
        <v>305</v>
      </c>
      <c r="F514" s="4" t="s">
        <v>46</v>
      </c>
      <c r="G514" s="4">
        <v>4</v>
      </c>
      <c r="H514" s="27">
        <v>0</v>
      </c>
      <c r="I514" s="15">
        <v>9909.11</v>
      </c>
      <c r="J514" s="4" t="s">
        <v>294</v>
      </c>
    </row>
    <row r="515" spans="1:10" x14ac:dyDescent="0.3">
      <c r="A515" s="4" t="s">
        <v>821</v>
      </c>
      <c r="B515" s="4" t="s">
        <v>94</v>
      </c>
      <c r="C515" s="26">
        <v>45702</v>
      </c>
      <c r="D515" s="4" t="s">
        <v>292</v>
      </c>
      <c r="E515" s="4" t="s">
        <v>293</v>
      </c>
      <c r="F515" s="4" t="s">
        <v>46</v>
      </c>
      <c r="G515" s="4">
        <v>5</v>
      </c>
      <c r="H515" s="27">
        <v>0</v>
      </c>
      <c r="I515" s="15">
        <v>12717.01</v>
      </c>
      <c r="J515" s="4" t="s">
        <v>299</v>
      </c>
    </row>
    <row r="516" spans="1:10" x14ac:dyDescent="0.3">
      <c r="A516" s="4" t="s">
        <v>822</v>
      </c>
      <c r="B516" s="4" t="s">
        <v>94</v>
      </c>
      <c r="C516" s="26">
        <v>45763</v>
      </c>
      <c r="D516" s="4" t="s">
        <v>292</v>
      </c>
      <c r="E516" s="4" t="s">
        <v>301</v>
      </c>
      <c r="F516" s="4" t="s">
        <v>46</v>
      </c>
      <c r="G516" s="4">
        <v>3</v>
      </c>
      <c r="H516" s="27">
        <v>0</v>
      </c>
      <c r="I516" s="15">
        <v>11507.71</v>
      </c>
      <c r="J516" s="4" t="s">
        <v>294</v>
      </c>
    </row>
    <row r="517" spans="1:10" x14ac:dyDescent="0.3">
      <c r="A517" s="4" t="s">
        <v>823</v>
      </c>
      <c r="B517" s="4" t="s">
        <v>94</v>
      </c>
      <c r="C517" s="26">
        <v>45775</v>
      </c>
      <c r="D517" s="4" t="s">
        <v>292</v>
      </c>
      <c r="E517" s="4" t="s">
        <v>301</v>
      </c>
      <c r="F517" s="4" t="s">
        <v>47</v>
      </c>
      <c r="G517" s="4">
        <v>1</v>
      </c>
      <c r="H517" s="27">
        <v>0</v>
      </c>
      <c r="I517" s="15">
        <v>5094.4799999999996</v>
      </c>
      <c r="J517" s="4" t="s">
        <v>294</v>
      </c>
    </row>
    <row r="518" spans="1:10" x14ac:dyDescent="0.3">
      <c r="A518" s="4" t="s">
        <v>824</v>
      </c>
      <c r="B518" s="4" t="s">
        <v>94</v>
      </c>
      <c r="C518" s="26">
        <v>45784</v>
      </c>
      <c r="D518" s="4" t="s">
        <v>292</v>
      </c>
      <c r="E518" s="4" t="s">
        <v>293</v>
      </c>
      <c r="F518" s="4" t="s">
        <v>47</v>
      </c>
      <c r="G518" s="4">
        <v>1</v>
      </c>
      <c r="H518" s="27">
        <v>0</v>
      </c>
      <c r="I518" s="15">
        <v>5177.95</v>
      </c>
      <c r="J518" s="4" t="s">
        <v>299</v>
      </c>
    </row>
    <row r="519" spans="1:10" x14ac:dyDescent="0.3">
      <c r="A519" s="4" t="s">
        <v>825</v>
      </c>
      <c r="B519" s="4" t="s">
        <v>94</v>
      </c>
      <c r="C519" s="26">
        <v>45783</v>
      </c>
      <c r="D519" s="4" t="s">
        <v>292</v>
      </c>
      <c r="E519" s="4" t="s">
        <v>301</v>
      </c>
      <c r="F519" s="4" t="s">
        <v>47</v>
      </c>
      <c r="G519" s="4">
        <v>0</v>
      </c>
      <c r="H519" s="27">
        <v>0</v>
      </c>
      <c r="I519" s="15">
        <v>4271.96</v>
      </c>
      <c r="J519" s="4" t="s">
        <v>294</v>
      </c>
    </row>
    <row r="520" spans="1:10" x14ac:dyDescent="0.3">
      <c r="A520" s="4" t="s">
        <v>826</v>
      </c>
      <c r="B520" s="4" t="s">
        <v>94</v>
      </c>
      <c r="C520" s="26">
        <v>45790</v>
      </c>
      <c r="D520" s="4" t="s">
        <v>292</v>
      </c>
      <c r="E520" s="4" t="s">
        <v>305</v>
      </c>
      <c r="F520" s="4" t="s">
        <v>46</v>
      </c>
      <c r="G520" s="4">
        <v>2</v>
      </c>
      <c r="H520" s="27">
        <v>0</v>
      </c>
      <c r="I520" s="15">
        <v>21502.720000000001</v>
      </c>
      <c r="J520" s="4" t="s">
        <v>294</v>
      </c>
    </row>
    <row r="521" spans="1:10" x14ac:dyDescent="0.3">
      <c r="A521" s="4" t="s">
        <v>827</v>
      </c>
      <c r="B521" s="4" t="s">
        <v>94</v>
      </c>
      <c r="C521" s="26">
        <v>45779</v>
      </c>
      <c r="D521" s="4" t="s">
        <v>292</v>
      </c>
      <c r="E521" s="4" t="s">
        <v>303</v>
      </c>
      <c r="F521" s="4" t="s">
        <v>47</v>
      </c>
      <c r="G521" s="4">
        <v>1</v>
      </c>
      <c r="H521" s="27">
        <v>0</v>
      </c>
      <c r="I521" s="15">
        <v>2694.8</v>
      </c>
      <c r="J521" s="4" t="s">
        <v>294</v>
      </c>
    </row>
    <row r="522" spans="1:10" x14ac:dyDescent="0.3">
      <c r="A522" s="4" t="s">
        <v>828</v>
      </c>
      <c r="B522" s="4" t="s">
        <v>94</v>
      </c>
      <c r="C522" s="26">
        <v>45794</v>
      </c>
      <c r="D522" s="4" t="s">
        <v>292</v>
      </c>
      <c r="E522" s="4" t="s">
        <v>312</v>
      </c>
      <c r="F522" s="4" t="s">
        <v>47</v>
      </c>
      <c r="G522" s="4">
        <v>1</v>
      </c>
      <c r="H522" s="27">
        <v>0</v>
      </c>
      <c r="I522" s="15">
        <v>2932.67</v>
      </c>
      <c r="J522" s="4" t="s">
        <v>294</v>
      </c>
    </row>
    <row r="523" spans="1:10" x14ac:dyDescent="0.3">
      <c r="A523" s="4" t="s">
        <v>829</v>
      </c>
      <c r="B523" s="4" t="s">
        <v>94</v>
      </c>
      <c r="C523" s="26">
        <v>45804</v>
      </c>
      <c r="D523" s="4" t="s">
        <v>292</v>
      </c>
      <c r="E523" s="4" t="s">
        <v>305</v>
      </c>
      <c r="F523" s="4" t="s">
        <v>47</v>
      </c>
      <c r="G523" s="4">
        <v>1</v>
      </c>
      <c r="H523" s="27">
        <v>0</v>
      </c>
      <c r="I523" s="15">
        <v>3041.83</v>
      </c>
      <c r="J523" s="4" t="s">
        <v>299</v>
      </c>
    </row>
    <row r="524" spans="1:10" x14ac:dyDescent="0.3">
      <c r="A524" s="4" t="s">
        <v>830</v>
      </c>
      <c r="B524" s="4" t="s">
        <v>94</v>
      </c>
      <c r="C524" s="26">
        <v>45801</v>
      </c>
      <c r="D524" s="4" t="s">
        <v>292</v>
      </c>
      <c r="E524" s="4" t="s">
        <v>305</v>
      </c>
      <c r="F524" s="4" t="s">
        <v>45</v>
      </c>
      <c r="G524" s="4">
        <v>8</v>
      </c>
      <c r="H524" s="27">
        <v>0</v>
      </c>
      <c r="I524" s="15">
        <v>38627.81</v>
      </c>
      <c r="J524" s="4" t="s">
        <v>294</v>
      </c>
    </row>
    <row r="525" spans="1:10" x14ac:dyDescent="0.3">
      <c r="A525" s="4" t="s">
        <v>831</v>
      </c>
      <c r="B525" s="4" t="s">
        <v>94</v>
      </c>
      <c r="C525" s="26">
        <v>45798</v>
      </c>
      <c r="D525" s="4" t="s">
        <v>296</v>
      </c>
      <c r="E525" s="4" t="s">
        <v>371</v>
      </c>
      <c r="F525" s="4" t="s">
        <v>47</v>
      </c>
      <c r="G525" s="4">
        <v>1</v>
      </c>
      <c r="H525" s="27">
        <v>2.9</v>
      </c>
      <c r="I525" s="15">
        <v>13932.52</v>
      </c>
      <c r="J525" s="4" t="s">
        <v>294</v>
      </c>
    </row>
    <row r="526" spans="1:10" x14ac:dyDescent="0.3">
      <c r="A526" s="4" t="s">
        <v>832</v>
      </c>
      <c r="B526" s="4" t="s">
        <v>94</v>
      </c>
      <c r="C526" s="26">
        <v>45782</v>
      </c>
      <c r="D526" s="4" t="s">
        <v>296</v>
      </c>
      <c r="E526" s="4" t="s">
        <v>336</v>
      </c>
      <c r="F526" s="4" t="s">
        <v>403</v>
      </c>
      <c r="G526" s="4">
        <v>3</v>
      </c>
      <c r="H526" s="27">
        <v>63</v>
      </c>
      <c r="I526" s="15">
        <v>390629.84</v>
      </c>
      <c r="J526" s="4" t="s">
        <v>294</v>
      </c>
    </row>
    <row r="527" spans="1:10" x14ac:dyDescent="0.3">
      <c r="A527" s="4" t="s">
        <v>833</v>
      </c>
      <c r="B527" s="4" t="s">
        <v>94</v>
      </c>
      <c r="C527" s="26">
        <v>45894</v>
      </c>
      <c r="D527" s="4" t="s">
        <v>292</v>
      </c>
      <c r="E527" s="4" t="s">
        <v>303</v>
      </c>
      <c r="F527" s="4" t="s">
        <v>45</v>
      </c>
      <c r="G527" s="4">
        <v>8</v>
      </c>
      <c r="H527" s="27">
        <v>0</v>
      </c>
      <c r="I527" s="15">
        <v>35707.39</v>
      </c>
      <c r="J527" s="4" t="s">
        <v>299</v>
      </c>
    </row>
    <row r="528" spans="1:10" x14ac:dyDescent="0.3">
      <c r="A528" s="4" t="s">
        <v>834</v>
      </c>
      <c r="B528" s="4" t="s">
        <v>94</v>
      </c>
      <c r="C528" s="26">
        <v>45872</v>
      </c>
      <c r="D528" s="4" t="s">
        <v>292</v>
      </c>
      <c r="E528" s="4" t="s">
        <v>305</v>
      </c>
      <c r="F528" s="4" t="s">
        <v>47</v>
      </c>
      <c r="G528" s="4">
        <v>1</v>
      </c>
      <c r="H528" s="27">
        <v>0</v>
      </c>
      <c r="I528" s="15">
        <v>4863.97</v>
      </c>
      <c r="J528" s="4" t="s">
        <v>294</v>
      </c>
    </row>
    <row r="529" spans="1:10" x14ac:dyDescent="0.3">
      <c r="A529" s="4" t="s">
        <v>835</v>
      </c>
      <c r="B529" s="4" t="s">
        <v>94</v>
      </c>
      <c r="C529" s="26">
        <v>45895</v>
      </c>
      <c r="D529" s="4" t="s">
        <v>296</v>
      </c>
      <c r="E529" s="4" t="s">
        <v>297</v>
      </c>
      <c r="F529" s="4" t="s">
        <v>47</v>
      </c>
      <c r="G529" s="4">
        <v>1</v>
      </c>
      <c r="H529" s="27">
        <v>4.0999999999999996</v>
      </c>
      <c r="I529" s="15">
        <v>16831.57</v>
      </c>
      <c r="J529" s="4" t="s">
        <v>294</v>
      </c>
    </row>
    <row r="530" spans="1:10" x14ac:dyDescent="0.3">
      <c r="A530" s="4" t="s">
        <v>836</v>
      </c>
      <c r="B530" s="4" t="s">
        <v>94</v>
      </c>
      <c r="C530" s="26">
        <v>45888</v>
      </c>
      <c r="D530" s="4" t="s">
        <v>296</v>
      </c>
      <c r="E530" s="4" t="s">
        <v>336</v>
      </c>
      <c r="F530" s="4" t="s">
        <v>46</v>
      </c>
      <c r="G530" s="4">
        <v>1</v>
      </c>
      <c r="H530" s="27">
        <v>6</v>
      </c>
      <c r="I530" s="15">
        <v>20937.32</v>
      </c>
      <c r="J530" s="4" t="s">
        <v>294</v>
      </c>
    </row>
    <row r="531" spans="1:10" x14ac:dyDescent="0.3">
      <c r="A531" s="4" t="s">
        <v>837</v>
      </c>
      <c r="B531" s="4" t="s">
        <v>94</v>
      </c>
      <c r="C531" s="26">
        <v>45906</v>
      </c>
      <c r="D531" s="4" t="s">
        <v>292</v>
      </c>
      <c r="E531" s="4" t="s">
        <v>301</v>
      </c>
      <c r="F531" s="4" t="s">
        <v>47</v>
      </c>
      <c r="G531" s="4">
        <v>0</v>
      </c>
      <c r="H531" s="27">
        <v>0</v>
      </c>
      <c r="I531" s="15">
        <v>3677.93</v>
      </c>
      <c r="J531" s="4" t="s">
        <v>294</v>
      </c>
    </row>
    <row r="532" spans="1:10" x14ac:dyDescent="0.3">
      <c r="A532" s="4" t="s">
        <v>838</v>
      </c>
      <c r="B532" s="4" t="s">
        <v>94</v>
      </c>
      <c r="C532" s="26">
        <v>45901</v>
      </c>
      <c r="D532" s="4" t="s">
        <v>292</v>
      </c>
      <c r="E532" s="4" t="s">
        <v>303</v>
      </c>
      <c r="F532" s="4" t="s">
        <v>47</v>
      </c>
      <c r="G532" s="4">
        <v>1</v>
      </c>
      <c r="H532" s="27">
        <v>0</v>
      </c>
      <c r="I532" s="15">
        <v>1906.49</v>
      </c>
      <c r="J532" s="4" t="s">
        <v>299</v>
      </c>
    </row>
    <row r="533" spans="1:10" x14ac:dyDescent="0.3">
      <c r="A533" s="4" t="s">
        <v>839</v>
      </c>
      <c r="B533" s="4" t="s">
        <v>94</v>
      </c>
      <c r="C533" s="26">
        <v>45925</v>
      </c>
      <c r="D533" s="4" t="s">
        <v>292</v>
      </c>
      <c r="E533" s="4" t="s">
        <v>312</v>
      </c>
      <c r="F533" s="4" t="s">
        <v>47</v>
      </c>
      <c r="G533" s="4">
        <v>1</v>
      </c>
      <c r="H533" s="27">
        <v>0</v>
      </c>
      <c r="I533" s="15">
        <v>2621.35</v>
      </c>
      <c r="J533" s="4" t="s">
        <v>294</v>
      </c>
    </row>
    <row r="534" spans="1:10" x14ac:dyDescent="0.3">
      <c r="A534" s="4" t="s">
        <v>840</v>
      </c>
      <c r="B534" s="4" t="s">
        <v>94</v>
      </c>
      <c r="C534" s="26">
        <v>45946</v>
      </c>
      <c r="D534" s="4" t="s">
        <v>292</v>
      </c>
      <c r="E534" s="4" t="s">
        <v>308</v>
      </c>
      <c r="F534" s="4" t="s">
        <v>45</v>
      </c>
      <c r="G534" s="4">
        <v>11</v>
      </c>
      <c r="H534" s="27">
        <v>0</v>
      </c>
      <c r="I534" s="15">
        <v>41036.44</v>
      </c>
      <c r="J534" s="4" t="s">
        <v>294</v>
      </c>
    </row>
    <row r="535" spans="1:10" x14ac:dyDescent="0.3">
      <c r="A535" s="4" t="s">
        <v>841</v>
      </c>
      <c r="B535" s="4" t="s">
        <v>94</v>
      </c>
      <c r="C535" s="26">
        <v>45982</v>
      </c>
      <c r="D535" s="4" t="s">
        <v>292</v>
      </c>
      <c r="E535" s="4" t="s">
        <v>303</v>
      </c>
      <c r="F535" s="4" t="s">
        <v>46</v>
      </c>
      <c r="G535" s="4">
        <v>5</v>
      </c>
      <c r="H535" s="27">
        <v>0</v>
      </c>
      <c r="I535" s="15">
        <v>12098.15</v>
      </c>
      <c r="J535" s="4" t="s">
        <v>294</v>
      </c>
    </row>
    <row r="536" spans="1:10" x14ac:dyDescent="0.3">
      <c r="A536" s="4" t="s">
        <v>842</v>
      </c>
      <c r="B536" s="4" t="s">
        <v>94</v>
      </c>
      <c r="C536" s="26">
        <v>45965</v>
      </c>
      <c r="D536" s="4" t="s">
        <v>296</v>
      </c>
      <c r="E536" s="4" t="s">
        <v>371</v>
      </c>
      <c r="F536" s="4" t="s">
        <v>47</v>
      </c>
      <c r="G536" s="4">
        <v>1</v>
      </c>
      <c r="H536" s="27">
        <v>2.2000000000000002</v>
      </c>
      <c r="I536" s="15">
        <v>9807.89</v>
      </c>
      <c r="J536" s="4" t="s">
        <v>294</v>
      </c>
    </row>
    <row r="537" spans="1:10" x14ac:dyDescent="0.3">
      <c r="A537" s="4" t="s">
        <v>843</v>
      </c>
      <c r="B537" s="4" t="s">
        <v>94</v>
      </c>
      <c r="C537" s="26">
        <v>46009</v>
      </c>
      <c r="D537" s="4" t="s">
        <v>292</v>
      </c>
      <c r="E537" s="4" t="s">
        <v>301</v>
      </c>
      <c r="F537" s="4" t="s">
        <v>47</v>
      </c>
      <c r="G537" s="4">
        <v>0</v>
      </c>
      <c r="H537" s="27">
        <v>0</v>
      </c>
      <c r="I537" s="15">
        <v>1794.83</v>
      </c>
      <c r="J537" s="4" t="s">
        <v>294</v>
      </c>
    </row>
    <row r="538" spans="1:10" x14ac:dyDescent="0.3">
      <c r="A538" s="4" t="s">
        <v>844</v>
      </c>
      <c r="B538" s="4" t="s">
        <v>94</v>
      </c>
      <c r="C538" s="26">
        <v>46013</v>
      </c>
      <c r="D538" s="4" t="s">
        <v>296</v>
      </c>
      <c r="E538" s="4" t="s">
        <v>297</v>
      </c>
      <c r="F538" s="4" t="s">
        <v>45</v>
      </c>
      <c r="G538" s="4">
        <v>2</v>
      </c>
      <c r="H538" s="27">
        <v>46.3</v>
      </c>
      <c r="I538" s="15">
        <v>259500.46</v>
      </c>
      <c r="J538" s="4" t="s">
        <v>294</v>
      </c>
    </row>
    <row r="539" spans="1:10" x14ac:dyDescent="0.3">
      <c r="A539" s="4" t="s">
        <v>845</v>
      </c>
      <c r="B539" s="4" t="s">
        <v>96</v>
      </c>
      <c r="C539" s="26">
        <v>44936</v>
      </c>
      <c r="D539" s="4" t="s">
        <v>292</v>
      </c>
      <c r="E539" s="4" t="s">
        <v>301</v>
      </c>
      <c r="F539" s="4" t="s">
        <v>47</v>
      </c>
      <c r="G539" s="4">
        <v>0</v>
      </c>
      <c r="H539" s="27">
        <v>0</v>
      </c>
      <c r="I539" s="15">
        <v>2124.37</v>
      </c>
      <c r="J539" s="4" t="s">
        <v>294</v>
      </c>
    </row>
    <row r="540" spans="1:10" x14ac:dyDescent="0.3">
      <c r="A540" s="4" t="s">
        <v>846</v>
      </c>
      <c r="B540" s="4" t="s">
        <v>96</v>
      </c>
      <c r="C540" s="26">
        <v>44974</v>
      </c>
      <c r="D540" s="4" t="s">
        <v>292</v>
      </c>
      <c r="E540" s="4" t="s">
        <v>301</v>
      </c>
      <c r="F540" s="4" t="s">
        <v>47</v>
      </c>
      <c r="G540" s="4">
        <v>1</v>
      </c>
      <c r="H540" s="27">
        <v>0</v>
      </c>
      <c r="I540" s="15">
        <v>2671.34</v>
      </c>
      <c r="J540" s="4" t="s">
        <v>299</v>
      </c>
    </row>
    <row r="541" spans="1:10" x14ac:dyDescent="0.3">
      <c r="A541" s="4" t="s">
        <v>847</v>
      </c>
      <c r="B541" s="4" t="s">
        <v>96</v>
      </c>
      <c r="C541" s="26">
        <v>44974</v>
      </c>
      <c r="D541" s="4" t="s">
        <v>296</v>
      </c>
      <c r="E541" s="4" t="s">
        <v>394</v>
      </c>
      <c r="F541" s="4" t="s">
        <v>47</v>
      </c>
      <c r="G541" s="4">
        <v>1</v>
      </c>
      <c r="H541" s="27">
        <v>4.5999999999999996</v>
      </c>
      <c r="I541" s="15">
        <v>12365.12</v>
      </c>
      <c r="J541" s="4" t="s">
        <v>294</v>
      </c>
    </row>
    <row r="542" spans="1:10" x14ac:dyDescent="0.3">
      <c r="A542" s="4" t="s">
        <v>848</v>
      </c>
      <c r="B542" s="4" t="s">
        <v>96</v>
      </c>
      <c r="C542" s="26">
        <v>45011</v>
      </c>
      <c r="D542" s="4" t="s">
        <v>292</v>
      </c>
      <c r="E542" s="4" t="s">
        <v>301</v>
      </c>
      <c r="F542" s="4" t="s">
        <v>45</v>
      </c>
      <c r="G542" s="4">
        <v>8</v>
      </c>
      <c r="H542" s="27">
        <v>0</v>
      </c>
      <c r="I542" s="15">
        <v>38658.949999999997</v>
      </c>
      <c r="J542" s="4" t="s">
        <v>294</v>
      </c>
    </row>
    <row r="543" spans="1:10" x14ac:dyDescent="0.3">
      <c r="A543" s="4" t="s">
        <v>849</v>
      </c>
      <c r="B543" s="4" t="s">
        <v>96</v>
      </c>
      <c r="C543" s="26">
        <v>45003</v>
      </c>
      <c r="D543" s="4" t="s">
        <v>292</v>
      </c>
      <c r="E543" s="4" t="s">
        <v>305</v>
      </c>
      <c r="F543" s="4" t="s">
        <v>47</v>
      </c>
      <c r="G543" s="4">
        <v>1</v>
      </c>
      <c r="H543" s="27">
        <v>0</v>
      </c>
      <c r="I543" s="15">
        <v>1370.11</v>
      </c>
      <c r="J543" s="4" t="s">
        <v>294</v>
      </c>
    </row>
    <row r="544" spans="1:10" x14ac:dyDescent="0.3">
      <c r="A544" s="4" t="s">
        <v>850</v>
      </c>
      <c r="B544" s="4" t="s">
        <v>96</v>
      </c>
      <c r="C544" s="26">
        <v>44999</v>
      </c>
      <c r="D544" s="4" t="s">
        <v>296</v>
      </c>
      <c r="E544" s="4" t="s">
        <v>371</v>
      </c>
      <c r="F544" s="4" t="s">
        <v>45</v>
      </c>
      <c r="G544" s="4">
        <v>3</v>
      </c>
      <c r="H544" s="27">
        <v>52.1</v>
      </c>
      <c r="I544" s="15">
        <v>210605.29</v>
      </c>
      <c r="J544" s="4" t="s">
        <v>294</v>
      </c>
    </row>
    <row r="545" spans="1:10" x14ac:dyDescent="0.3">
      <c r="A545" s="4" t="s">
        <v>851</v>
      </c>
      <c r="B545" s="4" t="s">
        <v>96</v>
      </c>
      <c r="C545" s="26">
        <v>45024</v>
      </c>
      <c r="D545" s="4" t="s">
        <v>292</v>
      </c>
      <c r="E545" s="4" t="s">
        <v>301</v>
      </c>
      <c r="F545" s="4" t="s">
        <v>46</v>
      </c>
      <c r="G545" s="4">
        <v>5</v>
      </c>
      <c r="H545" s="27">
        <v>0</v>
      </c>
      <c r="I545" s="15">
        <v>10094.07</v>
      </c>
      <c r="J545" s="4" t="s">
        <v>294</v>
      </c>
    </row>
    <row r="546" spans="1:10" x14ac:dyDescent="0.3">
      <c r="A546" s="4" t="s">
        <v>852</v>
      </c>
      <c r="B546" s="4" t="s">
        <v>96</v>
      </c>
      <c r="C546" s="26">
        <v>45040</v>
      </c>
      <c r="D546" s="4" t="s">
        <v>296</v>
      </c>
      <c r="E546" s="4" t="s">
        <v>336</v>
      </c>
      <c r="F546" s="4" t="s">
        <v>46</v>
      </c>
      <c r="G546" s="4">
        <v>1</v>
      </c>
      <c r="H546" s="27">
        <v>20.9</v>
      </c>
      <c r="I546" s="15">
        <v>33804.11</v>
      </c>
      <c r="J546" s="4" t="s">
        <v>299</v>
      </c>
    </row>
    <row r="547" spans="1:10" x14ac:dyDescent="0.3">
      <c r="A547" s="4" t="s">
        <v>853</v>
      </c>
      <c r="B547" s="4" t="s">
        <v>96</v>
      </c>
      <c r="C547" s="26">
        <v>45058</v>
      </c>
      <c r="D547" s="4" t="s">
        <v>292</v>
      </c>
      <c r="E547" s="4" t="s">
        <v>303</v>
      </c>
      <c r="F547" s="4" t="s">
        <v>47</v>
      </c>
      <c r="G547" s="4">
        <v>0</v>
      </c>
      <c r="H547" s="27">
        <v>0</v>
      </c>
      <c r="I547" s="15">
        <v>1472.47</v>
      </c>
      <c r="J547" s="4" t="s">
        <v>299</v>
      </c>
    </row>
    <row r="548" spans="1:10" x14ac:dyDescent="0.3">
      <c r="A548" s="4" t="s">
        <v>854</v>
      </c>
      <c r="B548" s="4" t="s">
        <v>96</v>
      </c>
      <c r="C548" s="26">
        <v>45109</v>
      </c>
      <c r="D548" s="4" t="s">
        <v>292</v>
      </c>
      <c r="E548" s="4" t="s">
        <v>308</v>
      </c>
      <c r="F548" s="4" t="s">
        <v>46</v>
      </c>
      <c r="G548" s="4">
        <v>3</v>
      </c>
      <c r="H548" s="27">
        <v>0</v>
      </c>
      <c r="I548" s="15">
        <v>12875.59</v>
      </c>
      <c r="J548" s="4" t="s">
        <v>294</v>
      </c>
    </row>
    <row r="549" spans="1:10" x14ac:dyDescent="0.3">
      <c r="A549" s="4" t="s">
        <v>855</v>
      </c>
      <c r="B549" s="4" t="s">
        <v>96</v>
      </c>
      <c r="C549" s="26">
        <v>45154</v>
      </c>
      <c r="D549" s="4" t="s">
        <v>292</v>
      </c>
      <c r="E549" s="4" t="s">
        <v>303</v>
      </c>
      <c r="F549" s="4" t="s">
        <v>47</v>
      </c>
      <c r="G549" s="4">
        <v>0</v>
      </c>
      <c r="H549" s="27">
        <v>0</v>
      </c>
      <c r="I549" s="15">
        <v>1817.58</v>
      </c>
      <c r="J549" s="4" t="s">
        <v>294</v>
      </c>
    </row>
    <row r="550" spans="1:10" x14ac:dyDescent="0.3">
      <c r="A550" s="4" t="s">
        <v>856</v>
      </c>
      <c r="B550" s="4" t="s">
        <v>96</v>
      </c>
      <c r="C550" s="26">
        <v>45146</v>
      </c>
      <c r="D550" s="4" t="s">
        <v>296</v>
      </c>
      <c r="E550" s="4" t="s">
        <v>401</v>
      </c>
      <c r="F550" s="4" t="s">
        <v>47</v>
      </c>
      <c r="G550" s="4">
        <v>1</v>
      </c>
      <c r="H550" s="27">
        <v>4.5999999999999996</v>
      </c>
      <c r="I550" s="15">
        <v>8635.94</v>
      </c>
      <c r="J550" s="4" t="s">
        <v>294</v>
      </c>
    </row>
    <row r="551" spans="1:10" x14ac:dyDescent="0.3">
      <c r="A551" s="4" t="s">
        <v>857</v>
      </c>
      <c r="B551" s="4" t="s">
        <v>96</v>
      </c>
      <c r="C551" s="26">
        <v>45261</v>
      </c>
      <c r="D551" s="4" t="s">
        <v>296</v>
      </c>
      <c r="E551" s="4" t="s">
        <v>371</v>
      </c>
      <c r="F551" s="4" t="s">
        <v>403</v>
      </c>
      <c r="G551" s="4">
        <v>4</v>
      </c>
      <c r="H551" s="27">
        <v>91</v>
      </c>
      <c r="I551" s="15">
        <v>224993.04</v>
      </c>
      <c r="J551" s="4" t="s">
        <v>299</v>
      </c>
    </row>
    <row r="552" spans="1:10" x14ac:dyDescent="0.3">
      <c r="A552" s="4" t="s">
        <v>858</v>
      </c>
      <c r="B552" s="4" t="s">
        <v>96</v>
      </c>
      <c r="C552" s="26">
        <v>45338</v>
      </c>
      <c r="D552" s="4" t="s">
        <v>292</v>
      </c>
      <c r="E552" s="4" t="s">
        <v>301</v>
      </c>
      <c r="F552" s="4" t="s">
        <v>47</v>
      </c>
      <c r="G552" s="4">
        <v>1</v>
      </c>
      <c r="H552" s="27">
        <v>0</v>
      </c>
      <c r="I552" s="15">
        <v>3294.04</v>
      </c>
      <c r="J552" s="4" t="s">
        <v>294</v>
      </c>
    </row>
    <row r="553" spans="1:10" x14ac:dyDescent="0.3">
      <c r="A553" s="4" t="s">
        <v>859</v>
      </c>
      <c r="B553" s="4" t="s">
        <v>96</v>
      </c>
      <c r="C553" s="26">
        <v>45352</v>
      </c>
      <c r="D553" s="4" t="s">
        <v>292</v>
      </c>
      <c r="E553" s="4" t="s">
        <v>303</v>
      </c>
      <c r="F553" s="4" t="s">
        <v>46</v>
      </c>
      <c r="G553" s="4">
        <v>5</v>
      </c>
      <c r="H553" s="27">
        <v>0</v>
      </c>
      <c r="I553" s="15">
        <v>14463.62</v>
      </c>
      <c r="J553" s="4" t="s">
        <v>294</v>
      </c>
    </row>
    <row r="554" spans="1:10" x14ac:dyDescent="0.3">
      <c r="A554" s="4" t="s">
        <v>860</v>
      </c>
      <c r="B554" s="4" t="s">
        <v>96</v>
      </c>
      <c r="C554" s="26">
        <v>45369</v>
      </c>
      <c r="D554" s="4" t="s">
        <v>292</v>
      </c>
      <c r="E554" s="4" t="s">
        <v>305</v>
      </c>
      <c r="F554" s="4" t="s">
        <v>45</v>
      </c>
      <c r="G554" s="4">
        <v>9</v>
      </c>
      <c r="H554" s="27">
        <v>0</v>
      </c>
      <c r="I554" s="15">
        <v>31611.95</v>
      </c>
      <c r="J554" s="4" t="s">
        <v>294</v>
      </c>
    </row>
    <row r="555" spans="1:10" x14ac:dyDescent="0.3">
      <c r="A555" s="4" t="s">
        <v>861</v>
      </c>
      <c r="B555" s="4" t="s">
        <v>96</v>
      </c>
      <c r="C555" s="26">
        <v>45357</v>
      </c>
      <c r="D555" s="4" t="s">
        <v>292</v>
      </c>
      <c r="E555" s="4" t="s">
        <v>303</v>
      </c>
      <c r="F555" s="4" t="s">
        <v>47</v>
      </c>
      <c r="G555" s="4">
        <v>1</v>
      </c>
      <c r="H555" s="27">
        <v>0</v>
      </c>
      <c r="I555" s="15">
        <v>3076.53</v>
      </c>
      <c r="J555" s="4" t="s">
        <v>299</v>
      </c>
    </row>
    <row r="556" spans="1:10" x14ac:dyDescent="0.3">
      <c r="A556" s="4" t="s">
        <v>862</v>
      </c>
      <c r="B556" s="4" t="s">
        <v>96</v>
      </c>
      <c r="C556" s="26">
        <v>45385</v>
      </c>
      <c r="D556" s="4" t="s">
        <v>292</v>
      </c>
      <c r="E556" s="4" t="s">
        <v>312</v>
      </c>
      <c r="F556" s="4" t="s">
        <v>47</v>
      </c>
      <c r="G556" s="4">
        <v>1</v>
      </c>
      <c r="H556" s="27">
        <v>0</v>
      </c>
      <c r="I556" s="15">
        <v>3190.55</v>
      </c>
      <c r="J556" s="4" t="s">
        <v>294</v>
      </c>
    </row>
    <row r="557" spans="1:10" x14ac:dyDescent="0.3">
      <c r="A557" s="4" t="s">
        <v>863</v>
      </c>
      <c r="B557" s="4" t="s">
        <v>96</v>
      </c>
      <c r="C557" s="26">
        <v>45388</v>
      </c>
      <c r="D557" s="4" t="s">
        <v>292</v>
      </c>
      <c r="E557" s="4" t="s">
        <v>312</v>
      </c>
      <c r="F557" s="4" t="s">
        <v>46</v>
      </c>
      <c r="G557" s="4">
        <v>2</v>
      </c>
      <c r="H557" s="27">
        <v>0</v>
      </c>
      <c r="I557" s="15">
        <v>15460.88</v>
      </c>
      <c r="J557" s="4" t="s">
        <v>294</v>
      </c>
    </row>
    <row r="558" spans="1:10" x14ac:dyDescent="0.3">
      <c r="A558" s="4" t="s">
        <v>864</v>
      </c>
      <c r="B558" s="4" t="s">
        <v>96</v>
      </c>
      <c r="C558" s="26">
        <v>45391</v>
      </c>
      <c r="D558" s="4" t="s">
        <v>296</v>
      </c>
      <c r="E558" s="4" t="s">
        <v>371</v>
      </c>
      <c r="F558" s="4" t="s">
        <v>46</v>
      </c>
      <c r="G558" s="4">
        <v>1</v>
      </c>
      <c r="H558" s="27">
        <v>18.399999999999999</v>
      </c>
      <c r="I558" s="15">
        <v>78624.350000000006</v>
      </c>
      <c r="J558" s="4" t="s">
        <v>294</v>
      </c>
    </row>
    <row r="559" spans="1:10" x14ac:dyDescent="0.3">
      <c r="A559" s="4" t="s">
        <v>865</v>
      </c>
      <c r="B559" s="4" t="s">
        <v>96</v>
      </c>
      <c r="C559" s="26">
        <v>45424</v>
      </c>
      <c r="D559" s="4" t="s">
        <v>292</v>
      </c>
      <c r="E559" s="4" t="s">
        <v>301</v>
      </c>
      <c r="F559" s="4" t="s">
        <v>46</v>
      </c>
      <c r="G559" s="4">
        <v>4</v>
      </c>
      <c r="H559" s="27">
        <v>0</v>
      </c>
      <c r="I559" s="15">
        <v>10854.32</v>
      </c>
      <c r="J559" s="4" t="s">
        <v>294</v>
      </c>
    </row>
    <row r="560" spans="1:10" x14ac:dyDescent="0.3">
      <c r="A560" s="4" t="s">
        <v>866</v>
      </c>
      <c r="B560" s="4" t="s">
        <v>96</v>
      </c>
      <c r="C560" s="26">
        <v>45450</v>
      </c>
      <c r="D560" s="4" t="s">
        <v>292</v>
      </c>
      <c r="E560" s="4" t="s">
        <v>293</v>
      </c>
      <c r="F560" s="4" t="s">
        <v>47</v>
      </c>
      <c r="G560" s="4">
        <v>1</v>
      </c>
      <c r="H560" s="27">
        <v>0</v>
      </c>
      <c r="I560" s="15">
        <v>3588.32</v>
      </c>
      <c r="J560" s="4" t="s">
        <v>299</v>
      </c>
    </row>
    <row r="561" spans="1:10" x14ac:dyDescent="0.3">
      <c r="A561" s="4" t="s">
        <v>867</v>
      </c>
      <c r="B561" s="4" t="s">
        <v>96</v>
      </c>
      <c r="C561" s="26">
        <v>45461</v>
      </c>
      <c r="D561" s="4" t="s">
        <v>296</v>
      </c>
      <c r="E561" s="4" t="s">
        <v>401</v>
      </c>
      <c r="F561" s="4" t="s">
        <v>45</v>
      </c>
      <c r="G561" s="4">
        <v>2</v>
      </c>
      <c r="H561" s="27">
        <v>46</v>
      </c>
      <c r="I561" s="15">
        <v>110956.73</v>
      </c>
      <c r="J561" s="4" t="s">
        <v>294</v>
      </c>
    </row>
    <row r="562" spans="1:10" x14ac:dyDescent="0.3">
      <c r="A562" s="4" t="s">
        <v>868</v>
      </c>
      <c r="B562" s="4" t="s">
        <v>96</v>
      </c>
      <c r="C562" s="26">
        <v>45482</v>
      </c>
      <c r="D562" s="4" t="s">
        <v>292</v>
      </c>
      <c r="E562" s="4" t="s">
        <v>308</v>
      </c>
      <c r="F562" s="4" t="s">
        <v>47</v>
      </c>
      <c r="G562" s="4">
        <v>0</v>
      </c>
      <c r="H562" s="27">
        <v>0</v>
      </c>
      <c r="I562" s="15">
        <v>1860.15</v>
      </c>
      <c r="J562" s="4" t="s">
        <v>294</v>
      </c>
    </row>
    <row r="563" spans="1:10" x14ac:dyDescent="0.3">
      <c r="A563" s="4" t="s">
        <v>869</v>
      </c>
      <c r="B563" s="4" t="s">
        <v>96</v>
      </c>
      <c r="C563" s="26">
        <v>45531</v>
      </c>
      <c r="D563" s="4" t="s">
        <v>296</v>
      </c>
      <c r="E563" s="4" t="s">
        <v>297</v>
      </c>
      <c r="F563" s="4" t="s">
        <v>46</v>
      </c>
      <c r="G563" s="4">
        <v>1</v>
      </c>
      <c r="H563" s="27">
        <v>18.8</v>
      </c>
      <c r="I563" s="15">
        <v>65863.839999999997</v>
      </c>
      <c r="J563" s="4" t="s">
        <v>294</v>
      </c>
    </row>
    <row r="564" spans="1:10" x14ac:dyDescent="0.3">
      <c r="A564" s="4" t="s">
        <v>870</v>
      </c>
      <c r="B564" s="4" t="s">
        <v>96</v>
      </c>
      <c r="C564" s="26">
        <v>45554</v>
      </c>
      <c r="D564" s="4" t="s">
        <v>296</v>
      </c>
      <c r="E564" s="4" t="s">
        <v>394</v>
      </c>
      <c r="F564" s="4" t="s">
        <v>45</v>
      </c>
      <c r="G564" s="4">
        <v>2</v>
      </c>
      <c r="H564" s="27">
        <v>28.8</v>
      </c>
      <c r="I564" s="15">
        <v>130607.4</v>
      </c>
      <c r="J564" s="4" t="s">
        <v>294</v>
      </c>
    </row>
    <row r="565" spans="1:10" x14ac:dyDescent="0.3">
      <c r="A565" s="4" t="s">
        <v>871</v>
      </c>
      <c r="B565" s="4" t="s">
        <v>96</v>
      </c>
      <c r="C565" s="26">
        <v>45579</v>
      </c>
      <c r="D565" s="4" t="s">
        <v>292</v>
      </c>
      <c r="E565" s="4" t="s">
        <v>293</v>
      </c>
      <c r="F565" s="4" t="s">
        <v>47</v>
      </c>
      <c r="G565" s="4">
        <v>1</v>
      </c>
      <c r="H565" s="27">
        <v>0</v>
      </c>
      <c r="I565" s="15">
        <v>3437.59</v>
      </c>
      <c r="J565" s="4" t="s">
        <v>294</v>
      </c>
    </row>
    <row r="566" spans="1:10" x14ac:dyDescent="0.3">
      <c r="A566" s="4" t="s">
        <v>872</v>
      </c>
      <c r="B566" s="4" t="s">
        <v>96</v>
      </c>
      <c r="C566" s="26">
        <v>45585</v>
      </c>
      <c r="D566" s="4" t="s">
        <v>292</v>
      </c>
      <c r="E566" s="4" t="s">
        <v>305</v>
      </c>
      <c r="F566" s="4" t="s">
        <v>46</v>
      </c>
      <c r="G566" s="4">
        <v>2</v>
      </c>
      <c r="H566" s="27">
        <v>0</v>
      </c>
      <c r="I566" s="15">
        <v>13648.27</v>
      </c>
      <c r="J566" s="4" t="s">
        <v>294</v>
      </c>
    </row>
    <row r="567" spans="1:10" x14ac:dyDescent="0.3">
      <c r="A567" s="4" t="s">
        <v>873</v>
      </c>
      <c r="B567" s="4" t="s">
        <v>96</v>
      </c>
      <c r="C567" s="26">
        <v>45566</v>
      </c>
      <c r="D567" s="4" t="s">
        <v>292</v>
      </c>
      <c r="E567" s="4" t="s">
        <v>301</v>
      </c>
      <c r="F567" s="4" t="s">
        <v>47</v>
      </c>
      <c r="G567" s="4">
        <v>0</v>
      </c>
      <c r="H567" s="27">
        <v>0</v>
      </c>
      <c r="I567" s="15">
        <v>2341.19</v>
      </c>
      <c r="J567" s="4" t="s">
        <v>294</v>
      </c>
    </row>
    <row r="568" spans="1:10" x14ac:dyDescent="0.3">
      <c r="A568" s="4" t="s">
        <v>874</v>
      </c>
      <c r="B568" s="4" t="s">
        <v>96</v>
      </c>
      <c r="C568" s="26">
        <v>45603</v>
      </c>
      <c r="D568" s="4" t="s">
        <v>292</v>
      </c>
      <c r="E568" s="4" t="s">
        <v>308</v>
      </c>
      <c r="F568" s="4" t="s">
        <v>46</v>
      </c>
      <c r="G568" s="4">
        <v>5</v>
      </c>
      <c r="H568" s="27">
        <v>0</v>
      </c>
      <c r="I568" s="15">
        <v>9631.19</v>
      </c>
      <c r="J568" s="4" t="s">
        <v>294</v>
      </c>
    </row>
    <row r="569" spans="1:10" x14ac:dyDescent="0.3">
      <c r="A569" s="4" t="s">
        <v>875</v>
      </c>
      <c r="B569" s="4" t="s">
        <v>96</v>
      </c>
      <c r="C569" s="26">
        <v>45644</v>
      </c>
      <c r="D569" s="4" t="s">
        <v>292</v>
      </c>
      <c r="E569" s="4" t="s">
        <v>293</v>
      </c>
      <c r="F569" s="4" t="s">
        <v>46</v>
      </c>
      <c r="G569" s="4">
        <v>3</v>
      </c>
      <c r="H569" s="27">
        <v>0</v>
      </c>
      <c r="I569" s="15">
        <v>11327.39</v>
      </c>
      <c r="J569" s="4" t="s">
        <v>299</v>
      </c>
    </row>
    <row r="570" spans="1:10" x14ac:dyDescent="0.3">
      <c r="A570" s="4" t="s">
        <v>876</v>
      </c>
      <c r="B570" s="4" t="s">
        <v>96</v>
      </c>
      <c r="C570" s="26">
        <v>45627</v>
      </c>
      <c r="D570" s="4" t="s">
        <v>292</v>
      </c>
      <c r="E570" s="4" t="s">
        <v>308</v>
      </c>
      <c r="F570" s="4" t="s">
        <v>47</v>
      </c>
      <c r="G570" s="4">
        <v>1</v>
      </c>
      <c r="H570" s="27">
        <v>0</v>
      </c>
      <c r="I570" s="15">
        <v>2097.7800000000002</v>
      </c>
      <c r="J570" s="4" t="s">
        <v>294</v>
      </c>
    </row>
    <row r="571" spans="1:10" x14ac:dyDescent="0.3">
      <c r="A571" s="4" t="s">
        <v>877</v>
      </c>
      <c r="B571" s="4" t="s">
        <v>96</v>
      </c>
      <c r="C571" s="26">
        <v>45664</v>
      </c>
      <c r="D571" s="4" t="s">
        <v>292</v>
      </c>
      <c r="E571" s="4" t="s">
        <v>303</v>
      </c>
      <c r="F571" s="4" t="s">
        <v>46</v>
      </c>
      <c r="G571" s="4">
        <v>2</v>
      </c>
      <c r="H571" s="27">
        <v>0</v>
      </c>
      <c r="I571" s="15">
        <v>7960.2</v>
      </c>
      <c r="J571" s="4" t="s">
        <v>294</v>
      </c>
    </row>
    <row r="572" spans="1:10" x14ac:dyDescent="0.3">
      <c r="A572" s="4" t="s">
        <v>878</v>
      </c>
      <c r="B572" s="4" t="s">
        <v>96</v>
      </c>
      <c r="C572" s="26">
        <v>45694</v>
      </c>
      <c r="D572" s="4" t="s">
        <v>292</v>
      </c>
      <c r="E572" s="4" t="s">
        <v>308</v>
      </c>
      <c r="F572" s="4" t="s">
        <v>47</v>
      </c>
      <c r="G572" s="4">
        <v>1</v>
      </c>
      <c r="H572" s="27">
        <v>0</v>
      </c>
      <c r="I572" s="15">
        <v>1674.86</v>
      </c>
      <c r="J572" s="4" t="s">
        <v>294</v>
      </c>
    </row>
    <row r="573" spans="1:10" x14ac:dyDescent="0.3">
      <c r="A573" s="4" t="s">
        <v>879</v>
      </c>
      <c r="B573" s="4" t="s">
        <v>96</v>
      </c>
      <c r="C573" s="26">
        <v>45764</v>
      </c>
      <c r="D573" s="4" t="s">
        <v>292</v>
      </c>
      <c r="E573" s="4" t="s">
        <v>308</v>
      </c>
      <c r="F573" s="4" t="s">
        <v>47</v>
      </c>
      <c r="G573" s="4">
        <v>1</v>
      </c>
      <c r="H573" s="27">
        <v>0</v>
      </c>
      <c r="I573" s="15">
        <v>1512.79</v>
      </c>
      <c r="J573" s="4" t="s">
        <v>294</v>
      </c>
    </row>
    <row r="574" spans="1:10" x14ac:dyDescent="0.3">
      <c r="A574" s="4" t="s">
        <v>880</v>
      </c>
      <c r="B574" s="4" t="s">
        <v>96</v>
      </c>
      <c r="C574" s="26">
        <v>45779</v>
      </c>
      <c r="D574" s="4" t="s">
        <v>292</v>
      </c>
      <c r="E574" s="4" t="s">
        <v>305</v>
      </c>
      <c r="F574" s="4" t="s">
        <v>47</v>
      </c>
      <c r="G574" s="4">
        <v>1</v>
      </c>
      <c r="H574" s="27">
        <v>0</v>
      </c>
      <c r="I574" s="15">
        <v>4126.41</v>
      </c>
      <c r="J574" s="4" t="s">
        <v>299</v>
      </c>
    </row>
    <row r="575" spans="1:10" x14ac:dyDescent="0.3">
      <c r="A575" s="4" t="s">
        <v>881</v>
      </c>
      <c r="B575" s="4" t="s">
        <v>96</v>
      </c>
      <c r="C575" s="26">
        <v>45790</v>
      </c>
      <c r="D575" s="4" t="s">
        <v>296</v>
      </c>
      <c r="E575" s="4" t="s">
        <v>371</v>
      </c>
      <c r="F575" s="4" t="s">
        <v>46</v>
      </c>
      <c r="G575" s="4">
        <v>1</v>
      </c>
      <c r="H575" s="27">
        <v>9.9</v>
      </c>
      <c r="I575" s="15">
        <v>35444.269999999997</v>
      </c>
      <c r="J575" s="4" t="s">
        <v>299</v>
      </c>
    </row>
    <row r="576" spans="1:10" x14ac:dyDescent="0.3">
      <c r="A576" s="4" t="s">
        <v>882</v>
      </c>
      <c r="B576" s="4" t="s">
        <v>96</v>
      </c>
      <c r="C576" s="26">
        <v>45881</v>
      </c>
      <c r="D576" s="4" t="s">
        <v>292</v>
      </c>
      <c r="E576" s="4" t="s">
        <v>308</v>
      </c>
      <c r="F576" s="4" t="s">
        <v>46</v>
      </c>
      <c r="G576" s="4">
        <v>2</v>
      </c>
      <c r="H576" s="27">
        <v>0</v>
      </c>
      <c r="I576" s="15">
        <v>9964.19</v>
      </c>
      <c r="J576" s="4" t="s">
        <v>294</v>
      </c>
    </row>
    <row r="577" spans="1:10" x14ac:dyDescent="0.3">
      <c r="A577" s="4" t="s">
        <v>883</v>
      </c>
      <c r="B577" s="4" t="s">
        <v>96</v>
      </c>
      <c r="C577" s="26">
        <v>45875</v>
      </c>
      <c r="D577" s="4" t="s">
        <v>292</v>
      </c>
      <c r="E577" s="4" t="s">
        <v>312</v>
      </c>
      <c r="F577" s="4" t="s">
        <v>47</v>
      </c>
      <c r="G577" s="4">
        <v>1</v>
      </c>
      <c r="H577" s="27">
        <v>0</v>
      </c>
      <c r="I577" s="15">
        <v>2758.48</v>
      </c>
      <c r="J577" s="4" t="s">
        <v>294</v>
      </c>
    </row>
    <row r="578" spans="1:10" x14ac:dyDescent="0.3">
      <c r="A578" s="4" t="s">
        <v>884</v>
      </c>
      <c r="B578" s="4" t="s">
        <v>96</v>
      </c>
      <c r="C578" s="26">
        <v>45886</v>
      </c>
      <c r="D578" s="4" t="s">
        <v>292</v>
      </c>
      <c r="E578" s="4" t="s">
        <v>305</v>
      </c>
      <c r="F578" s="4" t="s">
        <v>46</v>
      </c>
      <c r="G578" s="4">
        <v>3</v>
      </c>
      <c r="H578" s="27">
        <v>0</v>
      </c>
      <c r="I578" s="15">
        <v>14454.82</v>
      </c>
      <c r="J578" s="4" t="s">
        <v>294</v>
      </c>
    </row>
    <row r="579" spans="1:10" x14ac:dyDescent="0.3">
      <c r="A579" s="4" t="s">
        <v>885</v>
      </c>
      <c r="B579" s="4" t="s">
        <v>96</v>
      </c>
      <c r="C579" s="26">
        <v>45911</v>
      </c>
      <c r="D579" s="4" t="s">
        <v>292</v>
      </c>
      <c r="E579" s="4" t="s">
        <v>305</v>
      </c>
      <c r="F579" s="4" t="s">
        <v>46</v>
      </c>
      <c r="G579" s="4">
        <v>5</v>
      </c>
      <c r="H579" s="27">
        <v>0</v>
      </c>
      <c r="I579" s="15">
        <v>11940.05</v>
      </c>
      <c r="J579" s="4" t="s">
        <v>299</v>
      </c>
    </row>
    <row r="580" spans="1:10" x14ac:dyDescent="0.3">
      <c r="A580" s="4" t="s">
        <v>886</v>
      </c>
      <c r="B580" s="4" t="s">
        <v>96</v>
      </c>
      <c r="C580" s="26">
        <v>45936</v>
      </c>
      <c r="D580" s="4" t="s">
        <v>292</v>
      </c>
      <c r="E580" s="4" t="s">
        <v>301</v>
      </c>
      <c r="F580" s="4" t="s">
        <v>47</v>
      </c>
      <c r="G580" s="4">
        <v>1</v>
      </c>
      <c r="H580" s="27">
        <v>0</v>
      </c>
      <c r="I580" s="15">
        <v>3486.28</v>
      </c>
      <c r="J580" s="4" t="s">
        <v>294</v>
      </c>
    </row>
    <row r="581" spans="1:10" x14ac:dyDescent="0.3">
      <c r="A581" s="4" t="s">
        <v>887</v>
      </c>
      <c r="B581" s="4" t="s">
        <v>96</v>
      </c>
      <c r="C581" s="26">
        <v>45967</v>
      </c>
      <c r="D581" s="4" t="s">
        <v>292</v>
      </c>
      <c r="E581" s="4" t="s">
        <v>301</v>
      </c>
      <c r="F581" s="4" t="s">
        <v>46</v>
      </c>
      <c r="G581" s="4">
        <v>5</v>
      </c>
      <c r="H581" s="27">
        <v>0</v>
      </c>
      <c r="I581" s="15">
        <v>6523.98</v>
      </c>
      <c r="J581" s="4" t="s">
        <v>294</v>
      </c>
    </row>
    <row r="582" spans="1:10" x14ac:dyDescent="0.3">
      <c r="A582" s="4" t="s">
        <v>888</v>
      </c>
      <c r="B582" s="4" t="s">
        <v>96</v>
      </c>
      <c r="C582" s="26">
        <v>45974</v>
      </c>
      <c r="D582" s="4" t="s">
        <v>292</v>
      </c>
      <c r="E582" s="4" t="s">
        <v>301</v>
      </c>
      <c r="F582" s="4" t="s">
        <v>47</v>
      </c>
      <c r="G582" s="4">
        <v>1</v>
      </c>
      <c r="H582" s="27">
        <v>0</v>
      </c>
      <c r="I582" s="15">
        <v>2890.33</v>
      </c>
      <c r="J582" s="4" t="s">
        <v>294</v>
      </c>
    </row>
    <row r="583" spans="1:10" x14ac:dyDescent="0.3">
      <c r="A583" s="4" t="s">
        <v>889</v>
      </c>
      <c r="B583" s="4" t="s">
        <v>96</v>
      </c>
      <c r="C583" s="26">
        <v>45970</v>
      </c>
      <c r="D583" s="4" t="s">
        <v>296</v>
      </c>
      <c r="E583" s="4" t="s">
        <v>336</v>
      </c>
      <c r="F583" s="4" t="s">
        <v>46</v>
      </c>
      <c r="G583" s="4">
        <v>1</v>
      </c>
      <c r="H583" s="27">
        <v>11.2</v>
      </c>
      <c r="I583" s="15">
        <v>35171.11</v>
      </c>
      <c r="J583" s="4" t="s">
        <v>299</v>
      </c>
    </row>
    <row r="584" spans="1:10" x14ac:dyDescent="0.3">
      <c r="A584" s="4" t="s">
        <v>890</v>
      </c>
      <c r="B584" s="4" t="s">
        <v>96</v>
      </c>
      <c r="C584" s="26">
        <v>46018</v>
      </c>
      <c r="D584" s="4" t="s">
        <v>292</v>
      </c>
      <c r="E584" s="4" t="s">
        <v>305</v>
      </c>
      <c r="F584" s="4" t="s">
        <v>46</v>
      </c>
      <c r="G584" s="4">
        <v>3</v>
      </c>
      <c r="H584" s="27">
        <v>0</v>
      </c>
      <c r="I584" s="15">
        <v>7012.13</v>
      </c>
      <c r="J584" s="4" t="s">
        <v>294</v>
      </c>
    </row>
    <row r="585" spans="1:10" x14ac:dyDescent="0.3">
      <c r="A585" s="4" t="s">
        <v>891</v>
      </c>
      <c r="B585" s="4" t="s">
        <v>99</v>
      </c>
      <c r="C585" s="26">
        <v>44954</v>
      </c>
      <c r="D585" s="4" t="s">
        <v>292</v>
      </c>
      <c r="E585" s="4" t="s">
        <v>301</v>
      </c>
      <c r="F585" s="4" t="s">
        <v>47</v>
      </c>
      <c r="G585" s="4">
        <v>1</v>
      </c>
      <c r="H585" s="27">
        <v>0</v>
      </c>
      <c r="I585" s="15">
        <v>1019.26</v>
      </c>
      <c r="J585" s="4" t="s">
        <v>299</v>
      </c>
    </row>
    <row r="586" spans="1:10" x14ac:dyDescent="0.3">
      <c r="A586" s="4" t="s">
        <v>892</v>
      </c>
      <c r="B586" s="4" t="s">
        <v>99</v>
      </c>
      <c r="C586" s="26">
        <v>44981</v>
      </c>
      <c r="D586" s="4" t="s">
        <v>292</v>
      </c>
      <c r="E586" s="4" t="s">
        <v>312</v>
      </c>
      <c r="F586" s="4" t="s">
        <v>45</v>
      </c>
      <c r="G586" s="4">
        <v>4</v>
      </c>
      <c r="H586" s="27">
        <v>0</v>
      </c>
      <c r="I586" s="15">
        <v>31089.38</v>
      </c>
      <c r="J586" s="4" t="s">
        <v>299</v>
      </c>
    </row>
    <row r="587" spans="1:10" x14ac:dyDescent="0.3">
      <c r="A587" s="4" t="s">
        <v>893</v>
      </c>
      <c r="B587" s="4" t="s">
        <v>99</v>
      </c>
      <c r="C587" s="26">
        <v>45083</v>
      </c>
      <c r="D587" s="4" t="s">
        <v>292</v>
      </c>
      <c r="E587" s="4" t="s">
        <v>312</v>
      </c>
      <c r="F587" s="4" t="s">
        <v>46</v>
      </c>
      <c r="G587" s="4">
        <v>3</v>
      </c>
      <c r="H587" s="27">
        <v>0</v>
      </c>
      <c r="I587" s="15">
        <v>4837.1499999999996</v>
      </c>
      <c r="J587" s="4" t="s">
        <v>299</v>
      </c>
    </row>
    <row r="588" spans="1:10" x14ac:dyDescent="0.3">
      <c r="A588" s="4" t="s">
        <v>894</v>
      </c>
      <c r="B588" s="4" t="s">
        <v>99</v>
      </c>
      <c r="C588" s="26">
        <v>45179</v>
      </c>
      <c r="D588" s="4" t="s">
        <v>292</v>
      </c>
      <c r="E588" s="4" t="s">
        <v>301</v>
      </c>
      <c r="F588" s="4" t="s">
        <v>46</v>
      </c>
      <c r="G588" s="4">
        <v>3</v>
      </c>
      <c r="H588" s="27">
        <v>0</v>
      </c>
      <c r="I588" s="15">
        <v>9425.0300000000007</v>
      </c>
      <c r="J588" s="4" t="s">
        <v>294</v>
      </c>
    </row>
    <row r="589" spans="1:10" x14ac:dyDescent="0.3">
      <c r="A589" s="4" t="s">
        <v>895</v>
      </c>
      <c r="B589" s="4" t="s">
        <v>99</v>
      </c>
      <c r="C589" s="26">
        <v>45282</v>
      </c>
      <c r="D589" s="4" t="s">
        <v>292</v>
      </c>
      <c r="E589" s="4" t="s">
        <v>312</v>
      </c>
      <c r="F589" s="4" t="s">
        <v>46</v>
      </c>
      <c r="G589" s="4">
        <v>4</v>
      </c>
      <c r="H589" s="27">
        <v>0</v>
      </c>
      <c r="I589" s="15">
        <v>6171.44</v>
      </c>
      <c r="J589" s="4" t="s">
        <v>294</v>
      </c>
    </row>
    <row r="590" spans="1:10" x14ac:dyDescent="0.3">
      <c r="A590" s="4" t="s">
        <v>896</v>
      </c>
      <c r="B590" s="4" t="s">
        <v>99</v>
      </c>
      <c r="C590" s="26">
        <v>45284</v>
      </c>
      <c r="D590" s="4" t="s">
        <v>292</v>
      </c>
      <c r="E590" s="4" t="s">
        <v>301</v>
      </c>
      <c r="F590" s="4" t="s">
        <v>46</v>
      </c>
      <c r="G590" s="4">
        <v>4</v>
      </c>
      <c r="H590" s="27">
        <v>0</v>
      </c>
      <c r="I590" s="15">
        <v>7286.19</v>
      </c>
      <c r="J590" s="4" t="s">
        <v>294</v>
      </c>
    </row>
    <row r="591" spans="1:10" x14ac:dyDescent="0.3">
      <c r="A591" s="4" t="s">
        <v>897</v>
      </c>
      <c r="B591" s="4" t="s">
        <v>99</v>
      </c>
      <c r="C591" s="26">
        <v>45295</v>
      </c>
      <c r="D591" s="4" t="s">
        <v>296</v>
      </c>
      <c r="E591" s="4" t="s">
        <v>336</v>
      </c>
      <c r="F591" s="4" t="s">
        <v>46</v>
      </c>
      <c r="G591" s="4">
        <v>1</v>
      </c>
      <c r="H591" s="27">
        <v>16</v>
      </c>
      <c r="I591" s="15">
        <v>48259.55</v>
      </c>
      <c r="J591" s="4" t="s">
        <v>294</v>
      </c>
    </row>
    <row r="592" spans="1:10" x14ac:dyDescent="0.3">
      <c r="A592" s="4" t="s">
        <v>898</v>
      </c>
      <c r="B592" s="4" t="s">
        <v>99</v>
      </c>
      <c r="C592" s="26">
        <v>45402</v>
      </c>
      <c r="D592" s="4" t="s">
        <v>292</v>
      </c>
      <c r="E592" s="4" t="s">
        <v>303</v>
      </c>
      <c r="F592" s="4" t="s">
        <v>47</v>
      </c>
      <c r="G592" s="4">
        <v>1</v>
      </c>
      <c r="H592" s="27">
        <v>0</v>
      </c>
      <c r="I592" s="15">
        <v>1781.98</v>
      </c>
      <c r="J592" s="4" t="s">
        <v>294</v>
      </c>
    </row>
    <row r="593" spans="1:10" x14ac:dyDescent="0.3">
      <c r="A593" s="4" t="s">
        <v>899</v>
      </c>
      <c r="B593" s="4" t="s">
        <v>99</v>
      </c>
      <c r="C593" s="26">
        <v>45529</v>
      </c>
      <c r="D593" s="4" t="s">
        <v>292</v>
      </c>
      <c r="E593" s="4" t="s">
        <v>303</v>
      </c>
      <c r="F593" s="4" t="s">
        <v>47</v>
      </c>
      <c r="G593" s="4">
        <v>0</v>
      </c>
      <c r="H593" s="27">
        <v>0</v>
      </c>
      <c r="I593" s="15">
        <v>1716.4</v>
      </c>
      <c r="J593" s="4" t="s">
        <v>299</v>
      </c>
    </row>
    <row r="594" spans="1:10" x14ac:dyDescent="0.3">
      <c r="A594" s="4" t="s">
        <v>900</v>
      </c>
      <c r="B594" s="4" t="s">
        <v>99</v>
      </c>
      <c r="C594" s="26">
        <v>45554</v>
      </c>
      <c r="D594" s="4" t="s">
        <v>292</v>
      </c>
      <c r="E594" s="4" t="s">
        <v>305</v>
      </c>
      <c r="F594" s="4" t="s">
        <v>46</v>
      </c>
      <c r="G594" s="4">
        <v>1</v>
      </c>
      <c r="H594" s="27">
        <v>0</v>
      </c>
      <c r="I594" s="15">
        <v>4752.3500000000004</v>
      </c>
      <c r="J594" s="4" t="s">
        <v>299</v>
      </c>
    </row>
    <row r="595" spans="1:10" x14ac:dyDescent="0.3">
      <c r="A595" s="4" t="s">
        <v>901</v>
      </c>
      <c r="B595" s="4" t="s">
        <v>99</v>
      </c>
      <c r="C595" s="26">
        <v>45593</v>
      </c>
      <c r="D595" s="4" t="s">
        <v>292</v>
      </c>
      <c r="E595" s="4" t="s">
        <v>308</v>
      </c>
      <c r="F595" s="4" t="s">
        <v>47</v>
      </c>
      <c r="G595" s="4">
        <v>0</v>
      </c>
      <c r="H595" s="27">
        <v>0</v>
      </c>
      <c r="I595" s="15">
        <v>3028.55</v>
      </c>
      <c r="J595" s="4" t="s">
        <v>294</v>
      </c>
    </row>
    <row r="596" spans="1:10" x14ac:dyDescent="0.3">
      <c r="A596" s="4" t="s">
        <v>902</v>
      </c>
      <c r="B596" s="4" t="s">
        <v>99</v>
      </c>
      <c r="C596" s="26">
        <v>45684</v>
      </c>
      <c r="D596" s="4" t="s">
        <v>292</v>
      </c>
      <c r="E596" s="4" t="s">
        <v>308</v>
      </c>
      <c r="F596" s="4" t="s">
        <v>47</v>
      </c>
      <c r="G596" s="4">
        <v>0</v>
      </c>
      <c r="H596" s="27">
        <v>0</v>
      </c>
      <c r="I596" s="15">
        <v>1638.29</v>
      </c>
      <c r="J596" s="4" t="s">
        <v>294</v>
      </c>
    </row>
    <row r="597" spans="1:10" x14ac:dyDescent="0.3">
      <c r="A597" s="4" t="s">
        <v>903</v>
      </c>
      <c r="B597" s="4" t="s">
        <v>99</v>
      </c>
      <c r="C597" s="26">
        <v>45678</v>
      </c>
      <c r="D597" s="4" t="s">
        <v>292</v>
      </c>
      <c r="E597" s="4" t="s">
        <v>293</v>
      </c>
      <c r="F597" s="4" t="s">
        <v>47</v>
      </c>
      <c r="G597" s="4">
        <v>0</v>
      </c>
      <c r="H597" s="27">
        <v>0</v>
      </c>
      <c r="I597" s="15">
        <v>2462.21</v>
      </c>
      <c r="J597" s="4" t="s">
        <v>294</v>
      </c>
    </row>
    <row r="598" spans="1:10" x14ac:dyDescent="0.3">
      <c r="A598" s="4" t="s">
        <v>904</v>
      </c>
      <c r="B598" s="4" t="s">
        <v>99</v>
      </c>
      <c r="C598" s="26">
        <v>45662</v>
      </c>
      <c r="D598" s="4" t="s">
        <v>292</v>
      </c>
      <c r="E598" s="4" t="s">
        <v>308</v>
      </c>
      <c r="F598" s="4" t="s">
        <v>47</v>
      </c>
      <c r="G598" s="4">
        <v>0</v>
      </c>
      <c r="H598" s="27">
        <v>0</v>
      </c>
      <c r="I598" s="15">
        <v>2686.91</v>
      </c>
      <c r="J598" s="4" t="s">
        <v>294</v>
      </c>
    </row>
    <row r="599" spans="1:10" x14ac:dyDescent="0.3">
      <c r="A599" s="4" t="s">
        <v>905</v>
      </c>
      <c r="B599" s="4" t="s">
        <v>99</v>
      </c>
      <c r="C599" s="26">
        <v>45678</v>
      </c>
      <c r="D599" s="4" t="s">
        <v>296</v>
      </c>
      <c r="E599" s="4" t="s">
        <v>297</v>
      </c>
      <c r="F599" s="4" t="s">
        <v>46</v>
      </c>
      <c r="G599" s="4">
        <v>1</v>
      </c>
      <c r="H599" s="27">
        <v>20</v>
      </c>
      <c r="I599" s="15">
        <v>53182.97</v>
      </c>
      <c r="J599" s="4" t="s">
        <v>294</v>
      </c>
    </row>
    <row r="600" spans="1:10" x14ac:dyDescent="0.3">
      <c r="A600" s="4" t="s">
        <v>906</v>
      </c>
      <c r="B600" s="4" t="s">
        <v>99</v>
      </c>
      <c r="C600" s="26">
        <v>45692</v>
      </c>
      <c r="D600" s="4" t="s">
        <v>292</v>
      </c>
      <c r="E600" s="4" t="s">
        <v>305</v>
      </c>
      <c r="F600" s="4" t="s">
        <v>45</v>
      </c>
      <c r="G600" s="4">
        <v>9</v>
      </c>
      <c r="H600" s="27">
        <v>0</v>
      </c>
      <c r="I600" s="15">
        <v>21141.39</v>
      </c>
      <c r="J600" s="4" t="s">
        <v>294</v>
      </c>
    </row>
    <row r="601" spans="1:10" x14ac:dyDescent="0.3">
      <c r="A601" s="4" t="s">
        <v>907</v>
      </c>
      <c r="B601" s="4" t="s">
        <v>99</v>
      </c>
      <c r="C601" s="26">
        <v>45726</v>
      </c>
      <c r="D601" s="4" t="s">
        <v>292</v>
      </c>
      <c r="E601" s="4" t="s">
        <v>301</v>
      </c>
      <c r="F601" s="4" t="s">
        <v>45</v>
      </c>
      <c r="G601" s="4">
        <v>10</v>
      </c>
      <c r="H601" s="27">
        <v>0</v>
      </c>
      <c r="I601" s="15">
        <v>23389.69</v>
      </c>
      <c r="J601" s="4" t="s">
        <v>294</v>
      </c>
    </row>
    <row r="602" spans="1:10" x14ac:dyDescent="0.3">
      <c r="A602" s="4" t="s">
        <v>908</v>
      </c>
      <c r="B602" s="4" t="s">
        <v>99</v>
      </c>
      <c r="C602" s="26">
        <v>45723</v>
      </c>
      <c r="D602" s="4" t="s">
        <v>292</v>
      </c>
      <c r="E602" s="4" t="s">
        <v>303</v>
      </c>
      <c r="F602" s="4" t="s">
        <v>46</v>
      </c>
      <c r="G602" s="4">
        <v>3</v>
      </c>
      <c r="H602" s="27">
        <v>0</v>
      </c>
      <c r="I602" s="15">
        <v>10452.370000000001</v>
      </c>
      <c r="J602" s="4" t="s">
        <v>294</v>
      </c>
    </row>
    <row r="603" spans="1:10" x14ac:dyDescent="0.3">
      <c r="A603" s="4" t="s">
        <v>909</v>
      </c>
      <c r="B603" s="4" t="s">
        <v>99</v>
      </c>
      <c r="C603" s="26">
        <v>45720</v>
      </c>
      <c r="D603" s="4" t="s">
        <v>292</v>
      </c>
      <c r="E603" s="4" t="s">
        <v>308</v>
      </c>
      <c r="F603" s="4" t="s">
        <v>47</v>
      </c>
      <c r="G603" s="4">
        <v>1</v>
      </c>
      <c r="H603" s="27">
        <v>0</v>
      </c>
      <c r="I603" s="15">
        <v>2445.8000000000002</v>
      </c>
      <c r="J603" s="4" t="s">
        <v>294</v>
      </c>
    </row>
    <row r="604" spans="1:10" x14ac:dyDescent="0.3">
      <c r="A604" s="4" t="s">
        <v>910</v>
      </c>
      <c r="B604" s="4" t="s">
        <v>99</v>
      </c>
      <c r="C604" s="26">
        <v>45719</v>
      </c>
      <c r="D604" s="4" t="s">
        <v>292</v>
      </c>
      <c r="E604" s="4" t="s">
        <v>308</v>
      </c>
      <c r="F604" s="4" t="s">
        <v>47</v>
      </c>
      <c r="G604" s="4">
        <v>1</v>
      </c>
      <c r="H604" s="27">
        <v>0</v>
      </c>
      <c r="I604" s="15">
        <v>2638.02</v>
      </c>
      <c r="J604" s="4" t="s">
        <v>299</v>
      </c>
    </row>
    <row r="605" spans="1:10" x14ac:dyDescent="0.3">
      <c r="A605" s="4" t="s">
        <v>911</v>
      </c>
      <c r="B605" s="4" t="s">
        <v>99</v>
      </c>
      <c r="C605" s="26">
        <v>45724</v>
      </c>
      <c r="D605" s="4" t="s">
        <v>296</v>
      </c>
      <c r="E605" s="4" t="s">
        <v>336</v>
      </c>
      <c r="F605" s="4" t="s">
        <v>46</v>
      </c>
      <c r="G605" s="4">
        <v>1</v>
      </c>
      <c r="H605" s="27">
        <v>10.6</v>
      </c>
      <c r="I605" s="15">
        <v>35908.089999999997</v>
      </c>
      <c r="J605" s="4" t="s">
        <v>299</v>
      </c>
    </row>
    <row r="606" spans="1:10" x14ac:dyDescent="0.3">
      <c r="A606" s="4" t="s">
        <v>912</v>
      </c>
      <c r="B606" s="4" t="s">
        <v>99</v>
      </c>
      <c r="C606" s="26">
        <v>45790</v>
      </c>
      <c r="D606" s="4" t="s">
        <v>292</v>
      </c>
      <c r="E606" s="4" t="s">
        <v>308</v>
      </c>
      <c r="F606" s="4" t="s">
        <v>47</v>
      </c>
      <c r="G606" s="4">
        <v>1</v>
      </c>
      <c r="H606" s="27">
        <v>0</v>
      </c>
      <c r="I606" s="15">
        <v>2003.7</v>
      </c>
      <c r="J606" s="4" t="s">
        <v>294</v>
      </c>
    </row>
    <row r="607" spans="1:10" x14ac:dyDescent="0.3">
      <c r="A607" s="4" t="s">
        <v>913</v>
      </c>
      <c r="B607" s="4" t="s">
        <v>99</v>
      </c>
      <c r="C607" s="26">
        <v>45786</v>
      </c>
      <c r="D607" s="4" t="s">
        <v>292</v>
      </c>
      <c r="E607" s="4" t="s">
        <v>303</v>
      </c>
      <c r="F607" s="4" t="s">
        <v>46</v>
      </c>
      <c r="G607" s="4">
        <v>4</v>
      </c>
      <c r="H607" s="27">
        <v>0</v>
      </c>
      <c r="I607" s="15">
        <v>8147.89</v>
      </c>
      <c r="J607" s="4" t="s">
        <v>294</v>
      </c>
    </row>
    <row r="608" spans="1:10" x14ac:dyDescent="0.3">
      <c r="A608" s="4" t="s">
        <v>914</v>
      </c>
      <c r="B608" s="4" t="s">
        <v>99</v>
      </c>
      <c r="C608" s="26">
        <v>45782</v>
      </c>
      <c r="D608" s="4" t="s">
        <v>292</v>
      </c>
      <c r="E608" s="4" t="s">
        <v>303</v>
      </c>
      <c r="F608" s="4" t="s">
        <v>46</v>
      </c>
      <c r="G608" s="4">
        <v>3</v>
      </c>
      <c r="H608" s="27">
        <v>0</v>
      </c>
      <c r="I608" s="15">
        <v>5977.94</v>
      </c>
      <c r="J608" s="4" t="s">
        <v>299</v>
      </c>
    </row>
    <row r="609" spans="1:10" x14ac:dyDescent="0.3">
      <c r="A609" s="4" t="s">
        <v>915</v>
      </c>
      <c r="B609" s="4" t="s">
        <v>99</v>
      </c>
      <c r="C609" s="26">
        <v>45779</v>
      </c>
      <c r="D609" s="4" t="s">
        <v>292</v>
      </c>
      <c r="E609" s="4" t="s">
        <v>301</v>
      </c>
      <c r="F609" s="4" t="s">
        <v>47</v>
      </c>
      <c r="G609" s="4">
        <v>1</v>
      </c>
      <c r="H609" s="27">
        <v>0</v>
      </c>
      <c r="I609" s="15">
        <v>1347.45</v>
      </c>
      <c r="J609" s="4" t="s">
        <v>294</v>
      </c>
    </row>
    <row r="610" spans="1:10" x14ac:dyDescent="0.3">
      <c r="A610" s="4" t="s">
        <v>916</v>
      </c>
      <c r="B610" s="4" t="s">
        <v>99</v>
      </c>
      <c r="C610" s="26">
        <v>45792</v>
      </c>
      <c r="D610" s="4" t="s">
        <v>296</v>
      </c>
      <c r="E610" s="4" t="s">
        <v>394</v>
      </c>
      <c r="F610" s="4" t="s">
        <v>46</v>
      </c>
      <c r="G610" s="4">
        <v>1</v>
      </c>
      <c r="H610" s="27">
        <v>14.9</v>
      </c>
      <c r="I610" s="15">
        <v>41481.61</v>
      </c>
      <c r="J610" s="4" t="s">
        <v>294</v>
      </c>
    </row>
    <row r="611" spans="1:10" x14ac:dyDescent="0.3">
      <c r="A611" s="4" t="s">
        <v>917</v>
      </c>
      <c r="B611" s="4" t="s">
        <v>99</v>
      </c>
      <c r="C611" s="26">
        <v>45783</v>
      </c>
      <c r="D611" s="4" t="s">
        <v>296</v>
      </c>
      <c r="E611" s="4" t="s">
        <v>371</v>
      </c>
      <c r="F611" s="4" t="s">
        <v>45</v>
      </c>
      <c r="G611" s="4">
        <v>2</v>
      </c>
      <c r="H611" s="27">
        <v>37.700000000000003</v>
      </c>
      <c r="I611" s="15">
        <v>133551.76</v>
      </c>
      <c r="J611" s="4" t="s">
        <v>294</v>
      </c>
    </row>
    <row r="612" spans="1:10" x14ac:dyDescent="0.3">
      <c r="A612" s="4" t="s">
        <v>918</v>
      </c>
      <c r="B612" s="4" t="s">
        <v>99</v>
      </c>
      <c r="C612" s="26">
        <v>45835</v>
      </c>
      <c r="D612" s="4" t="s">
        <v>292</v>
      </c>
      <c r="E612" s="4" t="s">
        <v>312</v>
      </c>
      <c r="F612" s="4" t="s">
        <v>47</v>
      </c>
      <c r="G612" s="4">
        <v>1</v>
      </c>
      <c r="H612" s="27">
        <v>0</v>
      </c>
      <c r="I612" s="15">
        <v>2490.4499999999998</v>
      </c>
      <c r="J612" s="4" t="s">
        <v>294</v>
      </c>
    </row>
    <row r="613" spans="1:10" x14ac:dyDescent="0.3">
      <c r="A613" s="4" t="s">
        <v>919</v>
      </c>
      <c r="B613" s="4" t="s">
        <v>99</v>
      </c>
      <c r="C613" s="26">
        <v>45853</v>
      </c>
      <c r="D613" s="4" t="s">
        <v>292</v>
      </c>
      <c r="E613" s="4" t="s">
        <v>308</v>
      </c>
      <c r="F613" s="4" t="s">
        <v>47</v>
      </c>
      <c r="G613" s="4">
        <v>0</v>
      </c>
      <c r="H613" s="27">
        <v>0</v>
      </c>
      <c r="I613" s="15">
        <v>1189.69</v>
      </c>
      <c r="J613" s="4" t="s">
        <v>294</v>
      </c>
    </row>
    <row r="614" spans="1:10" x14ac:dyDescent="0.3">
      <c r="A614" s="4" t="s">
        <v>920</v>
      </c>
      <c r="B614" s="4" t="s">
        <v>99</v>
      </c>
      <c r="C614" s="26">
        <v>45940</v>
      </c>
      <c r="D614" s="4" t="s">
        <v>292</v>
      </c>
      <c r="E614" s="4" t="s">
        <v>312</v>
      </c>
      <c r="F614" s="4" t="s">
        <v>47</v>
      </c>
      <c r="G614" s="4">
        <v>0</v>
      </c>
      <c r="H614" s="27">
        <v>0</v>
      </c>
      <c r="I614" s="15">
        <v>2071.5</v>
      </c>
      <c r="J614" s="4" t="s">
        <v>299</v>
      </c>
    </row>
    <row r="615" spans="1:10" x14ac:dyDescent="0.3">
      <c r="A615" s="4" t="s">
        <v>921</v>
      </c>
      <c r="B615" s="4" t="s">
        <v>99</v>
      </c>
      <c r="C615" s="26">
        <v>45948</v>
      </c>
      <c r="D615" s="4" t="s">
        <v>296</v>
      </c>
      <c r="E615" s="4" t="s">
        <v>319</v>
      </c>
      <c r="F615" s="4" t="s">
        <v>403</v>
      </c>
      <c r="G615" s="4">
        <v>7</v>
      </c>
      <c r="H615" s="27">
        <v>159.19999999999999</v>
      </c>
      <c r="I615" s="15">
        <v>327421.2</v>
      </c>
      <c r="J615" s="4" t="s">
        <v>294</v>
      </c>
    </row>
    <row r="616" spans="1:10" x14ac:dyDescent="0.3">
      <c r="A616" s="4" t="s">
        <v>922</v>
      </c>
      <c r="B616" s="4" t="s">
        <v>99</v>
      </c>
      <c r="C616" s="26">
        <v>45997</v>
      </c>
      <c r="D616" s="4" t="s">
        <v>292</v>
      </c>
      <c r="E616" s="4" t="s">
        <v>303</v>
      </c>
      <c r="F616" s="4" t="s">
        <v>47</v>
      </c>
      <c r="G616" s="4">
        <v>0</v>
      </c>
      <c r="H616" s="27">
        <v>0</v>
      </c>
      <c r="I616" s="15">
        <v>1164.74</v>
      </c>
      <c r="J616" s="4" t="s">
        <v>294</v>
      </c>
    </row>
    <row r="617" spans="1:10" x14ac:dyDescent="0.3">
      <c r="A617" s="4" t="s">
        <v>923</v>
      </c>
      <c r="B617" s="4" t="s">
        <v>101</v>
      </c>
      <c r="C617" s="26">
        <v>44935</v>
      </c>
      <c r="D617" s="4" t="s">
        <v>296</v>
      </c>
      <c r="E617" s="4" t="s">
        <v>371</v>
      </c>
      <c r="F617" s="4" t="s">
        <v>46</v>
      </c>
      <c r="G617" s="4">
        <v>1</v>
      </c>
      <c r="H617" s="27">
        <v>12.4</v>
      </c>
      <c r="I617" s="15">
        <v>37334.43</v>
      </c>
      <c r="J617" s="4" t="s">
        <v>294</v>
      </c>
    </row>
    <row r="618" spans="1:10" x14ac:dyDescent="0.3">
      <c r="A618" s="4" t="s">
        <v>924</v>
      </c>
      <c r="B618" s="4" t="s">
        <v>101</v>
      </c>
      <c r="C618" s="26">
        <v>45001</v>
      </c>
      <c r="D618" s="4" t="s">
        <v>292</v>
      </c>
      <c r="E618" s="4" t="s">
        <v>312</v>
      </c>
      <c r="F618" s="4" t="s">
        <v>47</v>
      </c>
      <c r="G618" s="4">
        <v>1</v>
      </c>
      <c r="H618" s="27">
        <v>0</v>
      </c>
      <c r="I618" s="15">
        <v>2077.29</v>
      </c>
      <c r="J618" s="4" t="s">
        <v>294</v>
      </c>
    </row>
    <row r="619" spans="1:10" x14ac:dyDescent="0.3">
      <c r="A619" s="4" t="s">
        <v>925</v>
      </c>
      <c r="B619" s="4" t="s">
        <v>101</v>
      </c>
      <c r="C619" s="26">
        <v>45071</v>
      </c>
      <c r="D619" s="4" t="s">
        <v>292</v>
      </c>
      <c r="E619" s="4" t="s">
        <v>293</v>
      </c>
      <c r="F619" s="4" t="s">
        <v>47</v>
      </c>
      <c r="G619" s="4">
        <v>1</v>
      </c>
      <c r="H619" s="27">
        <v>0</v>
      </c>
      <c r="I619" s="15">
        <v>1363.56</v>
      </c>
      <c r="J619" s="4" t="s">
        <v>294</v>
      </c>
    </row>
    <row r="620" spans="1:10" x14ac:dyDescent="0.3">
      <c r="A620" s="4" t="s">
        <v>926</v>
      </c>
      <c r="B620" s="4" t="s">
        <v>101</v>
      </c>
      <c r="C620" s="26">
        <v>45102</v>
      </c>
      <c r="D620" s="4" t="s">
        <v>292</v>
      </c>
      <c r="E620" s="4" t="s">
        <v>293</v>
      </c>
      <c r="F620" s="4" t="s">
        <v>46</v>
      </c>
      <c r="G620" s="4">
        <v>4</v>
      </c>
      <c r="H620" s="27">
        <v>0</v>
      </c>
      <c r="I620" s="15">
        <v>12180.64</v>
      </c>
      <c r="J620" s="4" t="s">
        <v>299</v>
      </c>
    </row>
    <row r="621" spans="1:10" x14ac:dyDescent="0.3">
      <c r="A621" s="4" t="s">
        <v>927</v>
      </c>
      <c r="B621" s="4" t="s">
        <v>101</v>
      </c>
      <c r="C621" s="26">
        <v>45116</v>
      </c>
      <c r="D621" s="4" t="s">
        <v>292</v>
      </c>
      <c r="E621" s="4" t="s">
        <v>301</v>
      </c>
      <c r="F621" s="4" t="s">
        <v>47</v>
      </c>
      <c r="G621" s="4">
        <v>1</v>
      </c>
      <c r="H621" s="27">
        <v>0</v>
      </c>
      <c r="I621" s="15">
        <v>2775.48</v>
      </c>
      <c r="J621" s="4" t="s">
        <v>299</v>
      </c>
    </row>
    <row r="622" spans="1:10" x14ac:dyDescent="0.3">
      <c r="A622" s="4" t="s">
        <v>928</v>
      </c>
      <c r="B622" s="4" t="s">
        <v>101</v>
      </c>
      <c r="C622" s="26">
        <v>45129</v>
      </c>
      <c r="D622" s="4" t="s">
        <v>296</v>
      </c>
      <c r="E622" s="4" t="s">
        <v>371</v>
      </c>
      <c r="F622" s="4" t="s">
        <v>46</v>
      </c>
      <c r="G622" s="4">
        <v>1</v>
      </c>
      <c r="H622" s="27">
        <v>10.9</v>
      </c>
      <c r="I622" s="15">
        <v>35615.480000000003</v>
      </c>
      <c r="J622" s="4" t="s">
        <v>294</v>
      </c>
    </row>
    <row r="623" spans="1:10" x14ac:dyDescent="0.3">
      <c r="A623" s="4" t="s">
        <v>929</v>
      </c>
      <c r="B623" s="4" t="s">
        <v>101</v>
      </c>
      <c r="C623" s="26">
        <v>45217</v>
      </c>
      <c r="D623" s="4" t="s">
        <v>292</v>
      </c>
      <c r="E623" s="4" t="s">
        <v>301</v>
      </c>
      <c r="F623" s="4" t="s">
        <v>47</v>
      </c>
      <c r="G623" s="4">
        <v>1</v>
      </c>
      <c r="H623" s="27">
        <v>0</v>
      </c>
      <c r="I623" s="15">
        <v>2792.2</v>
      </c>
      <c r="J623" s="4" t="s">
        <v>294</v>
      </c>
    </row>
    <row r="624" spans="1:10" x14ac:dyDescent="0.3">
      <c r="A624" s="4" t="s">
        <v>930</v>
      </c>
      <c r="B624" s="4" t="s">
        <v>101</v>
      </c>
      <c r="C624" s="26">
        <v>45258</v>
      </c>
      <c r="D624" s="4" t="s">
        <v>292</v>
      </c>
      <c r="E624" s="4" t="s">
        <v>312</v>
      </c>
      <c r="F624" s="4" t="s">
        <v>46</v>
      </c>
      <c r="G624" s="4">
        <v>2</v>
      </c>
      <c r="H624" s="27">
        <v>0</v>
      </c>
      <c r="I624" s="15">
        <v>9658.56</v>
      </c>
      <c r="J624" s="4" t="s">
        <v>294</v>
      </c>
    </row>
    <row r="625" spans="1:10" x14ac:dyDescent="0.3">
      <c r="A625" s="4" t="s">
        <v>931</v>
      </c>
      <c r="B625" s="4" t="s">
        <v>101</v>
      </c>
      <c r="C625" s="26">
        <v>45238</v>
      </c>
      <c r="D625" s="4" t="s">
        <v>296</v>
      </c>
      <c r="E625" s="4" t="s">
        <v>401</v>
      </c>
      <c r="F625" s="4" t="s">
        <v>47</v>
      </c>
      <c r="G625" s="4">
        <v>1</v>
      </c>
      <c r="H625" s="27">
        <v>5.2</v>
      </c>
      <c r="I625" s="15">
        <v>18639.25</v>
      </c>
      <c r="J625" s="4" t="s">
        <v>294</v>
      </c>
    </row>
    <row r="626" spans="1:10" x14ac:dyDescent="0.3">
      <c r="A626" s="4" t="s">
        <v>932</v>
      </c>
      <c r="B626" s="4" t="s">
        <v>101</v>
      </c>
      <c r="C626" s="26">
        <v>45319</v>
      </c>
      <c r="D626" s="4" t="s">
        <v>292</v>
      </c>
      <c r="E626" s="4" t="s">
        <v>293</v>
      </c>
      <c r="F626" s="4" t="s">
        <v>47</v>
      </c>
      <c r="G626" s="4">
        <v>1</v>
      </c>
      <c r="H626" s="27">
        <v>0</v>
      </c>
      <c r="I626" s="15">
        <v>1418.64</v>
      </c>
      <c r="J626" s="4" t="s">
        <v>294</v>
      </c>
    </row>
    <row r="627" spans="1:10" x14ac:dyDescent="0.3">
      <c r="A627" s="4" t="s">
        <v>933</v>
      </c>
      <c r="B627" s="4" t="s">
        <v>101</v>
      </c>
      <c r="C627" s="26">
        <v>45372</v>
      </c>
      <c r="D627" s="4" t="s">
        <v>292</v>
      </c>
      <c r="E627" s="4" t="s">
        <v>312</v>
      </c>
      <c r="F627" s="4" t="s">
        <v>46</v>
      </c>
      <c r="G627" s="4">
        <v>5</v>
      </c>
      <c r="H627" s="27">
        <v>0</v>
      </c>
      <c r="I627" s="15">
        <v>9458.2199999999993</v>
      </c>
      <c r="J627" s="4" t="s">
        <v>299</v>
      </c>
    </row>
    <row r="628" spans="1:10" x14ac:dyDescent="0.3">
      <c r="A628" s="4" t="s">
        <v>934</v>
      </c>
      <c r="B628" s="4" t="s">
        <v>101</v>
      </c>
      <c r="C628" s="26">
        <v>45379</v>
      </c>
      <c r="D628" s="4" t="s">
        <v>292</v>
      </c>
      <c r="E628" s="4" t="s">
        <v>293</v>
      </c>
      <c r="F628" s="4" t="s">
        <v>46</v>
      </c>
      <c r="G628" s="4">
        <v>3</v>
      </c>
      <c r="H628" s="27">
        <v>0</v>
      </c>
      <c r="I628" s="15">
        <v>15846.79</v>
      </c>
      <c r="J628" s="4" t="s">
        <v>294</v>
      </c>
    </row>
    <row r="629" spans="1:10" x14ac:dyDescent="0.3">
      <c r="A629" s="4" t="s">
        <v>935</v>
      </c>
      <c r="B629" s="4" t="s">
        <v>101</v>
      </c>
      <c r="C629" s="26">
        <v>45377</v>
      </c>
      <c r="D629" s="4" t="s">
        <v>292</v>
      </c>
      <c r="E629" s="4" t="s">
        <v>301</v>
      </c>
      <c r="F629" s="4" t="s">
        <v>47</v>
      </c>
      <c r="G629" s="4">
        <v>1</v>
      </c>
      <c r="H629" s="27">
        <v>0</v>
      </c>
      <c r="I629" s="15">
        <v>1725.77</v>
      </c>
      <c r="J629" s="4" t="s">
        <v>294</v>
      </c>
    </row>
    <row r="630" spans="1:10" x14ac:dyDescent="0.3">
      <c r="A630" s="4" t="s">
        <v>936</v>
      </c>
      <c r="B630" s="4" t="s">
        <v>101</v>
      </c>
      <c r="C630" s="26">
        <v>45387</v>
      </c>
      <c r="D630" s="4" t="s">
        <v>292</v>
      </c>
      <c r="E630" s="4" t="s">
        <v>312</v>
      </c>
      <c r="F630" s="4" t="s">
        <v>47</v>
      </c>
      <c r="G630" s="4">
        <v>0</v>
      </c>
      <c r="H630" s="27">
        <v>0</v>
      </c>
      <c r="I630" s="15">
        <v>2155.6999999999998</v>
      </c>
      <c r="J630" s="4" t="s">
        <v>294</v>
      </c>
    </row>
    <row r="631" spans="1:10" x14ac:dyDescent="0.3">
      <c r="A631" s="4" t="s">
        <v>937</v>
      </c>
      <c r="B631" s="4" t="s">
        <v>101</v>
      </c>
      <c r="C631" s="26">
        <v>45387</v>
      </c>
      <c r="D631" s="4" t="s">
        <v>292</v>
      </c>
      <c r="E631" s="4" t="s">
        <v>305</v>
      </c>
      <c r="F631" s="4" t="s">
        <v>46</v>
      </c>
      <c r="G631" s="4">
        <v>3</v>
      </c>
      <c r="H631" s="27">
        <v>0</v>
      </c>
      <c r="I631" s="15">
        <v>12709.69</v>
      </c>
      <c r="J631" s="4" t="s">
        <v>294</v>
      </c>
    </row>
    <row r="632" spans="1:10" x14ac:dyDescent="0.3">
      <c r="A632" s="4" t="s">
        <v>938</v>
      </c>
      <c r="B632" s="4" t="s">
        <v>101</v>
      </c>
      <c r="C632" s="26">
        <v>45392</v>
      </c>
      <c r="D632" s="4" t="s">
        <v>296</v>
      </c>
      <c r="E632" s="4" t="s">
        <v>371</v>
      </c>
      <c r="F632" s="4" t="s">
        <v>47</v>
      </c>
      <c r="G632" s="4">
        <v>1</v>
      </c>
      <c r="H632" s="27">
        <v>5.3</v>
      </c>
      <c r="I632" s="15">
        <v>24619</v>
      </c>
      <c r="J632" s="4" t="s">
        <v>294</v>
      </c>
    </row>
    <row r="633" spans="1:10" x14ac:dyDescent="0.3">
      <c r="A633" s="4" t="s">
        <v>939</v>
      </c>
      <c r="B633" s="4" t="s">
        <v>101</v>
      </c>
      <c r="C633" s="26">
        <v>45420</v>
      </c>
      <c r="D633" s="4" t="s">
        <v>292</v>
      </c>
      <c r="E633" s="4" t="s">
        <v>301</v>
      </c>
      <c r="F633" s="4" t="s">
        <v>47</v>
      </c>
      <c r="G633" s="4">
        <v>0</v>
      </c>
      <c r="H633" s="27">
        <v>0</v>
      </c>
      <c r="I633" s="15">
        <v>2218.4</v>
      </c>
      <c r="J633" s="4" t="s">
        <v>299</v>
      </c>
    </row>
    <row r="634" spans="1:10" x14ac:dyDescent="0.3">
      <c r="A634" s="4" t="s">
        <v>940</v>
      </c>
      <c r="B634" s="4" t="s">
        <v>101</v>
      </c>
      <c r="C634" s="26">
        <v>45431</v>
      </c>
      <c r="D634" s="4" t="s">
        <v>292</v>
      </c>
      <c r="E634" s="4" t="s">
        <v>303</v>
      </c>
      <c r="F634" s="4" t="s">
        <v>47</v>
      </c>
      <c r="G634" s="4">
        <v>0</v>
      </c>
      <c r="H634" s="27">
        <v>0</v>
      </c>
      <c r="I634" s="15">
        <v>2358.12</v>
      </c>
      <c r="J634" s="4" t="s">
        <v>294</v>
      </c>
    </row>
    <row r="635" spans="1:10" x14ac:dyDescent="0.3">
      <c r="A635" s="4" t="s">
        <v>941</v>
      </c>
      <c r="B635" s="4" t="s">
        <v>101</v>
      </c>
      <c r="C635" s="26">
        <v>45437</v>
      </c>
      <c r="D635" s="4" t="s">
        <v>292</v>
      </c>
      <c r="E635" s="4" t="s">
        <v>301</v>
      </c>
      <c r="F635" s="4" t="s">
        <v>47</v>
      </c>
      <c r="G635" s="4">
        <v>1</v>
      </c>
      <c r="H635" s="27">
        <v>0</v>
      </c>
      <c r="I635" s="15">
        <v>4086.68</v>
      </c>
      <c r="J635" s="4" t="s">
        <v>299</v>
      </c>
    </row>
    <row r="636" spans="1:10" x14ac:dyDescent="0.3">
      <c r="A636" s="4" t="s">
        <v>942</v>
      </c>
      <c r="B636" s="4" t="s">
        <v>101</v>
      </c>
      <c r="C636" s="26">
        <v>45428</v>
      </c>
      <c r="D636" s="4" t="s">
        <v>296</v>
      </c>
      <c r="E636" s="4" t="s">
        <v>371</v>
      </c>
      <c r="F636" s="4" t="s">
        <v>46</v>
      </c>
      <c r="G636" s="4">
        <v>1</v>
      </c>
      <c r="H636" s="27">
        <v>7.1</v>
      </c>
      <c r="I636" s="15">
        <v>27638.49</v>
      </c>
      <c r="J636" s="4" t="s">
        <v>294</v>
      </c>
    </row>
    <row r="637" spans="1:10" x14ac:dyDescent="0.3">
      <c r="A637" s="4" t="s">
        <v>943</v>
      </c>
      <c r="B637" s="4" t="s">
        <v>101</v>
      </c>
      <c r="C637" s="26">
        <v>45455</v>
      </c>
      <c r="D637" s="4" t="s">
        <v>296</v>
      </c>
      <c r="E637" s="4" t="s">
        <v>371</v>
      </c>
      <c r="F637" s="4" t="s">
        <v>45</v>
      </c>
      <c r="G637" s="4">
        <v>1</v>
      </c>
      <c r="H637" s="27">
        <v>22.2</v>
      </c>
      <c r="I637" s="15">
        <v>109084.73</v>
      </c>
      <c r="J637" s="4" t="s">
        <v>294</v>
      </c>
    </row>
    <row r="638" spans="1:10" x14ac:dyDescent="0.3">
      <c r="A638" s="4" t="s">
        <v>944</v>
      </c>
      <c r="B638" s="4" t="s">
        <v>101</v>
      </c>
      <c r="C638" s="26">
        <v>45508</v>
      </c>
      <c r="D638" s="4" t="s">
        <v>292</v>
      </c>
      <c r="E638" s="4" t="s">
        <v>308</v>
      </c>
      <c r="F638" s="4" t="s">
        <v>47</v>
      </c>
      <c r="G638" s="4">
        <v>1</v>
      </c>
      <c r="H638" s="27">
        <v>0</v>
      </c>
      <c r="I638" s="15">
        <v>2653.93</v>
      </c>
      <c r="J638" s="4" t="s">
        <v>294</v>
      </c>
    </row>
    <row r="639" spans="1:10" x14ac:dyDescent="0.3">
      <c r="A639" s="4" t="s">
        <v>945</v>
      </c>
      <c r="B639" s="4" t="s">
        <v>101</v>
      </c>
      <c r="C639" s="26">
        <v>45525</v>
      </c>
      <c r="D639" s="4" t="s">
        <v>292</v>
      </c>
      <c r="E639" s="4" t="s">
        <v>293</v>
      </c>
      <c r="F639" s="4" t="s">
        <v>45</v>
      </c>
      <c r="G639" s="4">
        <v>5</v>
      </c>
      <c r="H639" s="27">
        <v>0</v>
      </c>
      <c r="I639" s="15">
        <v>21758.94</v>
      </c>
      <c r="J639" s="4" t="s">
        <v>299</v>
      </c>
    </row>
    <row r="640" spans="1:10" x14ac:dyDescent="0.3">
      <c r="A640" s="4" t="s">
        <v>946</v>
      </c>
      <c r="B640" s="4" t="s">
        <v>101</v>
      </c>
      <c r="C640" s="26">
        <v>45536</v>
      </c>
      <c r="D640" s="4" t="s">
        <v>292</v>
      </c>
      <c r="E640" s="4" t="s">
        <v>312</v>
      </c>
      <c r="F640" s="4" t="s">
        <v>46</v>
      </c>
      <c r="G640" s="4">
        <v>4</v>
      </c>
      <c r="H640" s="27">
        <v>0</v>
      </c>
      <c r="I640" s="15">
        <v>12904.57</v>
      </c>
      <c r="J640" s="4" t="s">
        <v>299</v>
      </c>
    </row>
    <row r="641" spans="1:10" x14ac:dyDescent="0.3">
      <c r="A641" s="4" t="s">
        <v>947</v>
      </c>
      <c r="B641" s="4" t="s">
        <v>101</v>
      </c>
      <c r="C641" s="26">
        <v>45546</v>
      </c>
      <c r="D641" s="4" t="s">
        <v>296</v>
      </c>
      <c r="E641" s="4" t="s">
        <v>371</v>
      </c>
      <c r="F641" s="4" t="s">
        <v>46</v>
      </c>
      <c r="G641" s="4">
        <v>1</v>
      </c>
      <c r="H641" s="27">
        <v>14.3</v>
      </c>
      <c r="I641" s="15">
        <v>52519.44</v>
      </c>
      <c r="J641" s="4" t="s">
        <v>299</v>
      </c>
    </row>
    <row r="642" spans="1:10" x14ac:dyDescent="0.3">
      <c r="A642" s="4" t="s">
        <v>948</v>
      </c>
      <c r="B642" s="4" t="s">
        <v>101</v>
      </c>
      <c r="C642" s="26">
        <v>45721</v>
      </c>
      <c r="D642" s="4" t="s">
        <v>292</v>
      </c>
      <c r="E642" s="4" t="s">
        <v>293</v>
      </c>
      <c r="F642" s="4" t="s">
        <v>47</v>
      </c>
      <c r="G642" s="4">
        <v>0</v>
      </c>
      <c r="H642" s="27">
        <v>0</v>
      </c>
      <c r="I642" s="15">
        <v>3257.2</v>
      </c>
      <c r="J642" s="4" t="s">
        <v>294</v>
      </c>
    </row>
    <row r="643" spans="1:10" x14ac:dyDescent="0.3">
      <c r="A643" s="4" t="s">
        <v>949</v>
      </c>
      <c r="B643" s="4" t="s">
        <v>101</v>
      </c>
      <c r="C643" s="26">
        <v>45764</v>
      </c>
      <c r="D643" s="4" t="s">
        <v>292</v>
      </c>
      <c r="E643" s="4" t="s">
        <v>303</v>
      </c>
      <c r="F643" s="4" t="s">
        <v>47</v>
      </c>
      <c r="G643" s="4">
        <v>1</v>
      </c>
      <c r="H643" s="27">
        <v>0</v>
      </c>
      <c r="I643" s="15">
        <v>1403.6</v>
      </c>
      <c r="J643" s="4" t="s">
        <v>294</v>
      </c>
    </row>
    <row r="644" spans="1:10" x14ac:dyDescent="0.3">
      <c r="A644" s="4" t="s">
        <v>950</v>
      </c>
      <c r="B644" s="4" t="s">
        <v>101</v>
      </c>
      <c r="C644" s="26">
        <v>45801</v>
      </c>
      <c r="D644" s="4" t="s">
        <v>292</v>
      </c>
      <c r="E644" s="4" t="s">
        <v>305</v>
      </c>
      <c r="F644" s="4" t="s">
        <v>47</v>
      </c>
      <c r="G644" s="4">
        <v>1</v>
      </c>
      <c r="H644" s="27">
        <v>0</v>
      </c>
      <c r="I644" s="15">
        <v>3121.29</v>
      </c>
      <c r="J644" s="4" t="s">
        <v>294</v>
      </c>
    </row>
    <row r="645" spans="1:10" x14ac:dyDescent="0.3">
      <c r="A645" s="4" t="s">
        <v>951</v>
      </c>
      <c r="B645" s="4" t="s">
        <v>101</v>
      </c>
      <c r="C645" s="26">
        <v>45785</v>
      </c>
      <c r="D645" s="4" t="s">
        <v>296</v>
      </c>
      <c r="E645" s="4" t="s">
        <v>394</v>
      </c>
      <c r="F645" s="4" t="s">
        <v>403</v>
      </c>
      <c r="G645" s="4">
        <v>5</v>
      </c>
      <c r="H645" s="27">
        <v>108.9</v>
      </c>
      <c r="I645" s="15">
        <v>478382.37</v>
      </c>
      <c r="J645" s="4" t="s">
        <v>294</v>
      </c>
    </row>
    <row r="646" spans="1:10" x14ac:dyDescent="0.3">
      <c r="A646" s="4" t="s">
        <v>952</v>
      </c>
      <c r="B646" s="4" t="s">
        <v>101</v>
      </c>
      <c r="C646" s="26">
        <v>45913</v>
      </c>
      <c r="D646" s="4" t="s">
        <v>292</v>
      </c>
      <c r="E646" s="4" t="s">
        <v>301</v>
      </c>
      <c r="F646" s="4" t="s">
        <v>47</v>
      </c>
      <c r="G646" s="4">
        <v>0</v>
      </c>
      <c r="H646" s="27">
        <v>0</v>
      </c>
      <c r="I646" s="15">
        <v>2277.52</v>
      </c>
      <c r="J646" s="4" t="s">
        <v>299</v>
      </c>
    </row>
    <row r="647" spans="1:10" x14ac:dyDescent="0.3">
      <c r="A647" s="4" t="s">
        <v>953</v>
      </c>
      <c r="B647" s="4" t="s">
        <v>101</v>
      </c>
      <c r="C647" s="26">
        <v>45956</v>
      </c>
      <c r="D647" s="4" t="s">
        <v>292</v>
      </c>
      <c r="E647" s="4" t="s">
        <v>308</v>
      </c>
      <c r="F647" s="4" t="s">
        <v>45</v>
      </c>
      <c r="G647" s="4">
        <v>11</v>
      </c>
      <c r="H647" s="27">
        <v>0</v>
      </c>
      <c r="I647" s="15">
        <v>22117.23</v>
      </c>
      <c r="J647" s="4" t="s">
        <v>294</v>
      </c>
    </row>
    <row r="648" spans="1:10" x14ac:dyDescent="0.3">
      <c r="A648" s="4" t="s">
        <v>954</v>
      </c>
      <c r="B648" s="4" t="s">
        <v>103</v>
      </c>
      <c r="C648" s="26">
        <v>45058</v>
      </c>
      <c r="D648" s="4" t="s">
        <v>292</v>
      </c>
      <c r="E648" s="4" t="s">
        <v>312</v>
      </c>
      <c r="F648" s="4" t="s">
        <v>46</v>
      </c>
      <c r="G648" s="4">
        <v>2</v>
      </c>
      <c r="H648" s="27">
        <v>0</v>
      </c>
      <c r="I648" s="15">
        <v>12544.04</v>
      </c>
      <c r="J648" s="4" t="s">
        <v>299</v>
      </c>
    </row>
    <row r="649" spans="1:10" x14ac:dyDescent="0.3">
      <c r="A649" s="4" t="s">
        <v>955</v>
      </c>
      <c r="B649" s="4" t="s">
        <v>103</v>
      </c>
      <c r="C649" s="26">
        <v>45097</v>
      </c>
      <c r="D649" s="4" t="s">
        <v>292</v>
      </c>
      <c r="E649" s="4" t="s">
        <v>301</v>
      </c>
      <c r="F649" s="4" t="s">
        <v>47</v>
      </c>
      <c r="G649" s="4">
        <v>1</v>
      </c>
      <c r="H649" s="27">
        <v>0</v>
      </c>
      <c r="I649" s="15">
        <v>2150.4899999999998</v>
      </c>
      <c r="J649" s="4" t="s">
        <v>294</v>
      </c>
    </row>
    <row r="650" spans="1:10" x14ac:dyDescent="0.3">
      <c r="A650" s="4" t="s">
        <v>956</v>
      </c>
      <c r="B650" s="4" t="s">
        <v>103</v>
      </c>
      <c r="C650" s="26">
        <v>45226</v>
      </c>
      <c r="D650" s="4" t="s">
        <v>292</v>
      </c>
      <c r="E650" s="4" t="s">
        <v>312</v>
      </c>
      <c r="F650" s="4" t="s">
        <v>47</v>
      </c>
      <c r="G650" s="4">
        <v>1</v>
      </c>
      <c r="H650" s="27">
        <v>0</v>
      </c>
      <c r="I650" s="15">
        <v>3835.5</v>
      </c>
      <c r="J650" s="4" t="s">
        <v>294</v>
      </c>
    </row>
    <row r="651" spans="1:10" x14ac:dyDescent="0.3">
      <c r="A651" s="4" t="s">
        <v>957</v>
      </c>
      <c r="B651" s="4" t="s">
        <v>103</v>
      </c>
      <c r="C651" s="26">
        <v>45223</v>
      </c>
      <c r="D651" s="4" t="s">
        <v>296</v>
      </c>
      <c r="E651" s="4" t="s">
        <v>371</v>
      </c>
      <c r="F651" s="4" t="s">
        <v>45</v>
      </c>
      <c r="G651" s="4">
        <v>3</v>
      </c>
      <c r="H651" s="27">
        <v>64.2</v>
      </c>
      <c r="I651" s="15">
        <v>151534.1</v>
      </c>
      <c r="J651" s="4" t="s">
        <v>294</v>
      </c>
    </row>
    <row r="652" spans="1:10" x14ac:dyDescent="0.3">
      <c r="A652" s="4" t="s">
        <v>958</v>
      </c>
      <c r="B652" s="4" t="s">
        <v>103</v>
      </c>
      <c r="C652" s="26">
        <v>45314</v>
      </c>
      <c r="D652" s="4" t="s">
        <v>296</v>
      </c>
      <c r="E652" s="4" t="s">
        <v>401</v>
      </c>
      <c r="F652" s="4" t="s">
        <v>46</v>
      </c>
      <c r="G652" s="4">
        <v>1</v>
      </c>
      <c r="H652" s="27">
        <v>17.3</v>
      </c>
      <c r="I652" s="15">
        <v>83538.17</v>
      </c>
      <c r="J652" s="4" t="s">
        <v>294</v>
      </c>
    </row>
    <row r="653" spans="1:10" x14ac:dyDescent="0.3">
      <c r="A653" s="4" t="s">
        <v>959</v>
      </c>
      <c r="B653" s="4" t="s">
        <v>103</v>
      </c>
      <c r="C653" s="26">
        <v>45345</v>
      </c>
      <c r="D653" s="4" t="s">
        <v>292</v>
      </c>
      <c r="E653" s="4" t="s">
        <v>301</v>
      </c>
      <c r="F653" s="4" t="s">
        <v>46</v>
      </c>
      <c r="G653" s="4">
        <v>3</v>
      </c>
      <c r="H653" s="27">
        <v>0</v>
      </c>
      <c r="I653" s="15">
        <v>15185.42</v>
      </c>
      <c r="J653" s="4" t="s">
        <v>299</v>
      </c>
    </row>
    <row r="654" spans="1:10" x14ac:dyDescent="0.3">
      <c r="A654" s="4" t="s">
        <v>960</v>
      </c>
      <c r="B654" s="4" t="s">
        <v>103</v>
      </c>
      <c r="C654" s="26">
        <v>45329</v>
      </c>
      <c r="D654" s="4" t="s">
        <v>292</v>
      </c>
      <c r="E654" s="4" t="s">
        <v>308</v>
      </c>
      <c r="F654" s="4" t="s">
        <v>46</v>
      </c>
      <c r="G654" s="4">
        <v>3</v>
      </c>
      <c r="H654" s="27">
        <v>0</v>
      </c>
      <c r="I654" s="15">
        <v>10015.77</v>
      </c>
      <c r="J654" s="4" t="s">
        <v>294</v>
      </c>
    </row>
    <row r="655" spans="1:10" x14ac:dyDescent="0.3">
      <c r="A655" s="4" t="s">
        <v>961</v>
      </c>
      <c r="B655" s="4" t="s">
        <v>103</v>
      </c>
      <c r="C655" s="26">
        <v>45360</v>
      </c>
      <c r="D655" s="4" t="s">
        <v>292</v>
      </c>
      <c r="E655" s="4" t="s">
        <v>308</v>
      </c>
      <c r="F655" s="4" t="s">
        <v>46</v>
      </c>
      <c r="G655" s="4">
        <v>5</v>
      </c>
      <c r="H655" s="27">
        <v>0</v>
      </c>
      <c r="I655" s="15">
        <v>16266.06</v>
      </c>
      <c r="J655" s="4" t="s">
        <v>294</v>
      </c>
    </row>
    <row r="656" spans="1:10" x14ac:dyDescent="0.3">
      <c r="A656" s="4" t="s">
        <v>962</v>
      </c>
      <c r="B656" s="4" t="s">
        <v>103</v>
      </c>
      <c r="C656" s="26">
        <v>45416</v>
      </c>
      <c r="D656" s="4" t="s">
        <v>296</v>
      </c>
      <c r="E656" s="4" t="s">
        <v>319</v>
      </c>
      <c r="F656" s="4" t="s">
        <v>46</v>
      </c>
      <c r="G656" s="4">
        <v>1</v>
      </c>
      <c r="H656" s="27">
        <v>14.5</v>
      </c>
      <c r="I656" s="15">
        <v>64942.32</v>
      </c>
      <c r="J656" s="4" t="s">
        <v>294</v>
      </c>
    </row>
    <row r="657" spans="1:10" x14ac:dyDescent="0.3">
      <c r="A657" s="4" t="s">
        <v>963</v>
      </c>
      <c r="B657" s="4" t="s">
        <v>103</v>
      </c>
      <c r="C657" s="26">
        <v>45447</v>
      </c>
      <c r="D657" s="4" t="s">
        <v>292</v>
      </c>
      <c r="E657" s="4" t="s">
        <v>303</v>
      </c>
      <c r="F657" s="4" t="s">
        <v>46</v>
      </c>
      <c r="G657" s="4">
        <v>5</v>
      </c>
      <c r="H657" s="27">
        <v>0</v>
      </c>
      <c r="I657" s="15">
        <v>7410.12</v>
      </c>
      <c r="J657" s="4" t="s">
        <v>294</v>
      </c>
    </row>
    <row r="658" spans="1:10" x14ac:dyDescent="0.3">
      <c r="A658" s="4" t="s">
        <v>964</v>
      </c>
      <c r="B658" s="4" t="s">
        <v>103</v>
      </c>
      <c r="C658" s="26">
        <v>45528</v>
      </c>
      <c r="D658" s="4" t="s">
        <v>292</v>
      </c>
      <c r="E658" s="4" t="s">
        <v>312</v>
      </c>
      <c r="F658" s="4" t="s">
        <v>46</v>
      </c>
      <c r="G658" s="4">
        <v>2</v>
      </c>
      <c r="H658" s="27">
        <v>0</v>
      </c>
      <c r="I658" s="15">
        <v>17868.72</v>
      </c>
      <c r="J658" s="4" t="s">
        <v>294</v>
      </c>
    </row>
    <row r="659" spans="1:10" x14ac:dyDescent="0.3">
      <c r="A659" s="4" t="s">
        <v>965</v>
      </c>
      <c r="B659" s="4" t="s">
        <v>103</v>
      </c>
      <c r="C659" s="26">
        <v>45505</v>
      </c>
      <c r="D659" s="4" t="s">
        <v>292</v>
      </c>
      <c r="E659" s="4" t="s">
        <v>303</v>
      </c>
      <c r="F659" s="4" t="s">
        <v>47</v>
      </c>
      <c r="G659" s="4">
        <v>1</v>
      </c>
      <c r="H659" s="27">
        <v>0</v>
      </c>
      <c r="I659" s="15">
        <v>4098.3500000000004</v>
      </c>
      <c r="J659" s="4" t="s">
        <v>294</v>
      </c>
    </row>
    <row r="660" spans="1:10" x14ac:dyDescent="0.3">
      <c r="A660" s="4" t="s">
        <v>966</v>
      </c>
      <c r="B660" s="4" t="s">
        <v>103</v>
      </c>
      <c r="C660" s="26">
        <v>45528</v>
      </c>
      <c r="D660" s="4" t="s">
        <v>292</v>
      </c>
      <c r="E660" s="4" t="s">
        <v>312</v>
      </c>
      <c r="F660" s="4" t="s">
        <v>47</v>
      </c>
      <c r="G660" s="4">
        <v>1</v>
      </c>
      <c r="H660" s="27">
        <v>0</v>
      </c>
      <c r="I660" s="15">
        <v>3708.59</v>
      </c>
      <c r="J660" s="4" t="s">
        <v>299</v>
      </c>
    </row>
    <row r="661" spans="1:10" x14ac:dyDescent="0.3">
      <c r="A661" s="4" t="s">
        <v>967</v>
      </c>
      <c r="B661" s="4" t="s">
        <v>103</v>
      </c>
      <c r="C661" s="26">
        <v>45518</v>
      </c>
      <c r="D661" s="4" t="s">
        <v>296</v>
      </c>
      <c r="E661" s="4" t="s">
        <v>371</v>
      </c>
      <c r="F661" s="4" t="s">
        <v>47</v>
      </c>
      <c r="G661" s="4">
        <v>1</v>
      </c>
      <c r="H661" s="27">
        <v>2.4</v>
      </c>
      <c r="I661" s="15">
        <v>6479.95</v>
      </c>
      <c r="J661" s="4" t="s">
        <v>299</v>
      </c>
    </row>
    <row r="662" spans="1:10" x14ac:dyDescent="0.3">
      <c r="A662" s="4" t="s">
        <v>968</v>
      </c>
      <c r="B662" s="4" t="s">
        <v>103</v>
      </c>
      <c r="C662" s="26">
        <v>45510</v>
      </c>
      <c r="D662" s="4" t="s">
        <v>296</v>
      </c>
      <c r="E662" s="4" t="s">
        <v>319</v>
      </c>
      <c r="F662" s="4" t="s">
        <v>46</v>
      </c>
      <c r="G662" s="4">
        <v>1</v>
      </c>
      <c r="H662" s="27">
        <v>20.3</v>
      </c>
      <c r="I662" s="15">
        <v>83414.679999999993</v>
      </c>
      <c r="J662" s="4" t="s">
        <v>294</v>
      </c>
    </row>
    <row r="663" spans="1:10" x14ac:dyDescent="0.3">
      <c r="A663" s="4" t="s">
        <v>969</v>
      </c>
      <c r="B663" s="4" t="s">
        <v>103</v>
      </c>
      <c r="C663" s="26">
        <v>45571</v>
      </c>
      <c r="D663" s="4" t="s">
        <v>292</v>
      </c>
      <c r="E663" s="4" t="s">
        <v>308</v>
      </c>
      <c r="F663" s="4" t="s">
        <v>47</v>
      </c>
      <c r="G663" s="4">
        <v>1</v>
      </c>
      <c r="H663" s="27">
        <v>0</v>
      </c>
      <c r="I663" s="15">
        <v>1460.23</v>
      </c>
      <c r="J663" s="4" t="s">
        <v>294</v>
      </c>
    </row>
    <row r="664" spans="1:10" x14ac:dyDescent="0.3">
      <c r="A664" s="4" t="s">
        <v>970</v>
      </c>
      <c r="B664" s="4" t="s">
        <v>103</v>
      </c>
      <c r="C664" s="26">
        <v>45661</v>
      </c>
      <c r="D664" s="4" t="s">
        <v>292</v>
      </c>
      <c r="E664" s="4" t="s">
        <v>301</v>
      </c>
      <c r="F664" s="4" t="s">
        <v>46</v>
      </c>
      <c r="G664" s="4">
        <v>3</v>
      </c>
      <c r="H664" s="27">
        <v>0</v>
      </c>
      <c r="I664" s="15">
        <v>8344</v>
      </c>
      <c r="J664" s="4" t="s">
        <v>299</v>
      </c>
    </row>
    <row r="665" spans="1:10" x14ac:dyDescent="0.3">
      <c r="A665" s="4" t="s">
        <v>971</v>
      </c>
      <c r="B665" s="4" t="s">
        <v>103</v>
      </c>
      <c r="C665" s="26">
        <v>45659</v>
      </c>
      <c r="D665" s="4" t="s">
        <v>292</v>
      </c>
      <c r="E665" s="4" t="s">
        <v>312</v>
      </c>
      <c r="F665" s="4" t="s">
        <v>45</v>
      </c>
      <c r="G665" s="4">
        <v>10</v>
      </c>
      <c r="H665" s="27">
        <v>0</v>
      </c>
      <c r="I665" s="15">
        <v>42324.87</v>
      </c>
      <c r="J665" s="4" t="s">
        <v>299</v>
      </c>
    </row>
    <row r="666" spans="1:10" x14ac:dyDescent="0.3">
      <c r="A666" s="4" t="s">
        <v>972</v>
      </c>
      <c r="B666" s="4" t="s">
        <v>103</v>
      </c>
      <c r="C666" s="26">
        <v>45680</v>
      </c>
      <c r="D666" s="4" t="s">
        <v>292</v>
      </c>
      <c r="E666" s="4" t="s">
        <v>293</v>
      </c>
      <c r="F666" s="4" t="s">
        <v>47</v>
      </c>
      <c r="G666" s="4">
        <v>1</v>
      </c>
      <c r="H666" s="27">
        <v>0</v>
      </c>
      <c r="I666" s="15">
        <v>1535.03</v>
      </c>
      <c r="J666" s="4" t="s">
        <v>299</v>
      </c>
    </row>
    <row r="667" spans="1:10" x14ac:dyDescent="0.3">
      <c r="A667" s="4" t="s">
        <v>973</v>
      </c>
      <c r="B667" s="4" t="s">
        <v>103</v>
      </c>
      <c r="C667" s="26">
        <v>45662</v>
      </c>
      <c r="D667" s="4" t="s">
        <v>292</v>
      </c>
      <c r="E667" s="4" t="s">
        <v>303</v>
      </c>
      <c r="F667" s="4" t="s">
        <v>47</v>
      </c>
      <c r="G667" s="4">
        <v>1</v>
      </c>
      <c r="H667" s="27">
        <v>0</v>
      </c>
      <c r="I667" s="15">
        <v>2389.63</v>
      </c>
      <c r="J667" s="4" t="s">
        <v>299</v>
      </c>
    </row>
    <row r="668" spans="1:10" x14ac:dyDescent="0.3">
      <c r="A668" s="4" t="s">
        <v>974</v>
      </c>
      <c r="B668" s="4" t="s">
        <v>103</v>
      </c>
      <c r="C668" s="26">
        <v>45790</v>
      </c>
      <c r="D668" s="4" t="s">
        <v>292</v>
      </c>
      <c r="E668" s="4" t="s">
        <v>312</v>
      </c>
      <c r="F668" s="4" t="s">
        <v>47</v>
      </c>
      <c r="G668" s="4">
        <v>0</v>
      </c>
      <c r="H668" s="27">
        <v>0</v>
      </c>
      <c r="I668" s="15">
        <v>2783.17</v>
      </c>
      <c r="J668" s="4" t="s">
        <v>299</v>
      </c>
    </row>
    <row r="669" spans="1:10" x14ac:dyDescent="0.3">
      <c r="A669" s="4" t="s">
        <v>975</v>
      </c>
      <c r="B669" s="4" t="s">
        <v>103</v>
      </c>
      <c r="C669" s="26">
        <v>45803</v>
      </c>
      <c r="D669" s="4" t="s">
        <v>292</v>
      </c>
      <c r="E669" s="4" t="s">
        <v>305</v>
      </c>
      <c r="F669" s="4" t="s">
        <v>45</v>
      </c>
      <c r="G669" s="4">
        <v>7</v>
      </c>
      <c r="H669" s="27">
        <v>0</v>
      </c>
      <c r="I669" s="15">
        <v>23354.68</v>
      </c>
      <c r="J669" s="4" t="s">
        <v>299</v>
      </c>
    </row>
    <row r="670" spans="1:10" x14ac:dyDescent="0.3">
      <c r="A670" s="4" t="s">
        <v>976</v>
      </c>
      <c r="B670" s="4" t="s">
        <v>103</v>
      </c>
      <c r="C670" s="26">
        <v>45799</v>
      </c>
      <c r="D670" s="4" t="s">
        <v>292</v>
      </c>
      <c r="E670" s="4" t="s">
        <v>301</v>
      </c>
      <c r="F670" s="4" t="s">
        <v>47</v>
      </c>
      <c r="G670" s="4">
        <v>0</v>
      </c>
      <c r="H670" s="27">
        <v>0</v>
      </c>
      <c r="I670" s="15">
        <v>3161.45</v>
      </c>
      <c r="J670" s="4" t="s">
        <v>294</v>
      </c>
    </row>
    <row r="671" spans="1:10" x14ac:dyDescent="0.3">
      <c r="A671" s="4" t="s">
        <v>977</v>
      </c>
      <c r="B671" s="4" t="s">
        <v>103</v>
      </c>
      <c r="C671" s="26">
        <v>45796</v>
      </c>
      <c r="D671" s="4" t="s">
        <v>292</v>
      </c>
      <c r="E671" s="4" t="s">
        <v>293</v>
      </c>
      <c r="F671" s="4" t="s">
        <v>47</v>
      </c>
      <c r="G671" s="4">
        <v>0</v>
      </c>
      <c r="H671" s="27">
        <v>0</v>
      </c>
      <c r="I671" s="15">
        <v>2364.5500000000002</v>
      </c>
      <c r="J671" s="4" t="s">
        <v>294</v>
      </c>
    </row>
    <row r="672" spans="1:10" x14ac:dyDescent="0.3">
      <c r="A672" s="4" t="s">
        <v>978</v>
      </c>
      <c r="B672" s="4" t="s">
        <v>103</v>
      </c>
      <c r="C672" s="26">
        <v>45784</v>
      </c>
      <c r="D672" s="4" t="s">
        <v>292</v>
      </c>
      <c r="E672" s="4" t="s">
        <v>308</v>
      </c>
      <c r="F672" s="4" t="s">
        <v>47</v>
      </c>
      <c r="G672" s="4">
        <v>0</v>
      </c>
      <c r="H672" s="27">
        <v>0</v>
      </c>
      <c r="I672" s="15">
        <v>1984.33</v>
      </c>
      <c r="J672" s="4" t="s">
        <v>294</v>
      </c>
    </row>
    <row r="673" spans="1:10" x14ac:dyDescent="0.3">
      <c r="A673" s="4" t="s">
        <v>979</v>
      </c>
      <c r="B673" s="4" t="s">
        <v>103</v>
      </c>
      <c r="C673" s="26">
        <v>45841</v>
      </c>
      <c r="D673" s="4" t="s">
        <v>292</v>
      </c>
      <c r="E673" s="4" t="s">
        <v>305</v>
      </c>
      <c r="F673" s="4" t="s">
        <v>47</v>
      </c>
      <c r="G673" s="4">
        <v>1</v>
      </c>
      <c r="H673" s="27">
        <v>0</v>
      </c>
      <c r="I673" s="15">
        <v>1612.17</v>
      </c>
      <c r="J673" s="4" t="s">
        <v>294</v>
      </c>
    </row>
    <row r="674" spans="1:10" x14ac:dyDescent="0.3">
      <c r="A674" s="4" t="s">
        <v>980</v>
      </c>
      <c r="B674" s="4" t="s">
        <v>103</v>
      </c>
      <c r="C674" s="26">
        <v>46007</v>
      </c>
      <c r="D674" s="4" t="s">
        <v>292</v>
      </c>
      <c r="E674" s="4" t="s">
        <v>312</v>
      </c>
      <c r="F674" s="4" t="s">
        <v>46</v>
      </c>
      <c r="G674" s="4">
        <v>2</v>
      </c>
      <c r="H674" s="27">
        <v>0</v>
      </c>
      <c r="I674" s="15">
        <v>15165.98</v>
      </c>
      <c r="J674" s="4" t="s">
        <v>294</v>
      </c>
    </row>
    <row r="675" spans="1:10" x14ac:dyDescent="0.3">
      <c r="A675" s="4" t="s">
        <v>981</v>
      </c>
      <c r="B675" s="4" t="s">
        <v>105</v>
      </c>
      <c r="C675" s="26">
        <v>44938</v>
      </c>
      <c r="D675" s="4" t="s">
        <v>292</v>
      </c>
      <c r="E675" s="4" t="s">
        <v>312</v>
      </c>
      <c r="F675" s="4" t="s">
        <v>46</v>
      </c>
      <c r="G675" s="4">
        <v>2</v>
      </c>
      <c r="H675" s="27">
        <v>0</v>
      </c>
      <c r="I675" s="15">
        <v>20588.54</v>
      </c>
      <c r="J675" s="4" t="s">
        <v>294</v>
      </c>
    </row>
    <row r="676" spans="1:10" x14ac:dyDescent="0.3">
      <c r="A676" s="4" t="s">
        <v>982</v>
      </c>
      <c r="B676" s="4" t="s">
        <v>105</v>
      </c>
      <c r="C676" s="26">
        <v>44991</v>
      </c>
      <c r="D676" s="4" t="s">
        <v>292</v>
      </c>
      <c r="E676" s="4" t="s">
        <v>312</v>
      </c>
      <c r="F676" s="4" t="s">
        <v>46</v>
      </c>
      <c r="G676" s="4">
        <v>3</v>
      </c>
      <c r="H676" s="27">
        <v>0</v>
      </c>
      <c r="I676" s="15">
        <v>20342.77</v>
      </c>
      <c r="J676" s="4" t="s">
        <v>294</v>
      </c>
    </row>
    <row r="677" spans="1:10" x14ac:dyDescent="0.3">
      <c r="A677" s="4" t="s">
        <v>983</v>
      </c>
      <c r="B677" s="4" t="s">
        <v>105</v>
      </c>
      <c r="C677" s="26">
        <v>45008</v>
      </c>
      <c r="D677" s="4" t="s">
        <v>292</v>
      </c>
      <c r="E677" s="4" t="s">
        <v>305</v>
      </c>
      <c r="F677" s="4" t="s">
        <v>47</v>
      </c>
      <c r="G677" s="4">
        <v>1</v>
      </c>
      <c r="H677" s="27">
        <v>0</v>
      </c>
      <c r="I677" s="15">
        <v>4478.1899999999996</v>
      </c>
      <c r="J677" s="4" t="s">
        <v>294</v>
      </c>
    </row>
    <row r="678" spans="1:10" x14ac:dyDescent="0.3">
      <c r="A678" s="4" t="s">
        <v>984</v>
      </c>
      <c r="B678" s="4" t="s">
        <v>105</v>
      </c>
      <c r="C678" s="26">
        <v>45004</v>
      </c>
      <c r="D678" s="4" t="s">
        <v>292</v>
      </c>
      <c r="E678" s="4" t="s">
        <v>305</v>
      </c>
      <c r="F678" s="4" t="s">
        <v>47</v>
      </c>
      <c r="G678" s="4">
        <v>0</v>
      </c>
      <c r="H678" s="27">
        <v>0</v>
      </c>
      <c r="I678" s="15">
        <v>4691.66</v>
      </c>
      <c r="J678" s="4" t="s">
        <v>299</v>
      </c>
    </row>
    <row r="679" spans="1:10" x14ac:dyDescent="0.3">
      <c r="A679" s="4" t="s">
        <v>985</v>
      </c>
      <c r="B679" s="4" t="s">
        <v>105</v>
      </c>
      <c r="C679" s="26">
        <v>45020</v>
      </c>
      <c r="D679" s="4" t="s">
        <v>296</v>
      </c>
      <c r="E679" s="4" t="s">
        <v>371</v>
      </c>
      <c r="F679" s="4" t="s">
        <v>46</v>
      </c>
      <c r="G679" s="4">
        <v>1</v>
      </c>
      <c r="H679" s="27">
        <v>19.100000000000001</v>
      </c>
      <c r="I679" s="15">
        <v>66109.13</v>
      </c>
      <c r="J679" s="4" t="s">
        <v>299</v>
      </c>
    </row>
    <row r="680" spans="1:10" x14ac:dyDescent="0.3">
      <c r="A680" s="4" t="s">
        <v>986</v>
      </c>
      <c r="B680" s="4" t="s">
        <v>105</v>
      </c>
      <c r="C680" s="26">
        <v>45074</v>
      </c>
      <c r="D680" s="4" t="s">
        <v>292</v>
      </c>
      <c r="E680" s="4" t="s">
        <v>293</v>
      </c>
      <c r="F680" s="4" t="s">
        <v>47</v>
      </c>
      <c r="G680" s="4">
        <v>1</v>
      </c>
      <c r="H680" s="27">
        <v>0</v>
      </c>
      <c r="I680" s="15">
        <v>6112.01</v>
      </c>
      <c r="J680" s="4" t="s">
        <v>294</v>
      </c>
    </row>
    <row r="681" spans="1:10" x14ac:dyDescent="0.3">
      <c r="A681" s="4" t="s">
        <v>987</v>
      </c>
      <c r="B681" s="4" t="s">
        <v>105</v>
      </c>
      <c r="C681" s="26">
        <v>45058</v>
      </c>
      <c r="D681" s="4" t="s">
        <v>296</v>
      </c>
      <c r="E681" s="4" t="s">
        <v>297</v>
      </c>
      <c r="F681" s="4" t="s">
        <v>46</v>
      </c>
      <c r="G681" s="4">
        <v>1</v>
      </c>
      <c r="H681" s="27">
        <v>21.6</v>
      </c>
      <c r="I681" s="15">
        <v>73748.63</v>
      </c>
      <c r="J681" s="4" t="s">
        <v>294</v>
      </c>
    </row>
    <row r="682" spans="1:10" x14ac:dyDescent="0.3">
      <c r="A682" s="4" t="s">
        <v>988</v>
      </c>
      <c r="B682" s="4" t="s">
        <v>105</v>
      </c>
      <c r="C682" s="26">
        <v>45118</v>
      </c>
      <c r="D682" s="4" t="s">
        <v>292</v>
      </c>
      <c r="E682" s="4" t="s">
        <v>301</v>
      </c>
      <c r="F682" s="4" t="s">
        <v>47</v>
      </c>
      <c r="G682" s="4">
        <v>1</v>
      </c>
      <c r="H682" s="27">
        <v>0</v>
      </c>
      <c r="I682" s="15">
        <v>6716.32</v>
      </c>
      <c r="J682" s="4" t="s">
        <v>294</v>
      </c>
    </row>
    <row r="683" spans="1:10" x14ac:dyDescent="0.3">
      <c r="A683" s="4" t="s">
        <v>989</v>
      </c>
      <c r="B683" s="4" t="s">
        <v>105</v>
      </c>
      <c r="C683" s="26">
        <v>45125</v>
      </c>
      <c r="D683" s="4" t="s">
        <v>292</v>
      </c>
      <c r="E683" s="4" t="s">
        <v>293</v>
      </c>
      <c r="F683" s="4" t="s">
        <v>47</v>
      </c>
      <c r="G683" s="4">
        <v>0</v>
      </c>
      <c r="H683" s="27">
        <v>0</v>
      </c>
      <c r="I683" s="15">
        <v>2319.6999999999998</v>
      </c>
      <c r="J683" s="4" t="s">
        <v>294</v>
      </c>
    </row>
    <row r="684" spans="1:10" x14ac:dyDescent="0.3">
      <c r="A684" s="4" t="s">
        <v>990</v>
      </c>
      <c r="B684" s="4" t="s">
        <v>105</v>
      </c>
      <c r="C684" s="26">
        <v>45165</v>
      </c>
      <c r="D684" s="4" t="s">
        <v>292</v>
      </c>
      <c r="E684" s="4" t="s">
        <v>303</v>
      </c>
      <c r="F684" s="4" t="s">
        <v>47</v>
      </c>
      <c r="G684" s="4">
        <v>0</v>
      </c>
      <c r="H684" s="27">
        <v>0</v>
      </c>
      <c r="I684" s="15">
        <v>3958.43</v>
      </c>
      <c r="J684" s="4" t="s">
        <v>294</v>
      </c>
    </row>
    <row r="685" spans="1:10" x14ac:dyDescent="0.3">
      <c r="A685" s="4" t="s">
        <v>991</v>
      </c>
      <c r="B685" s="4" t="s">
        <v>105</v>
      </c>
      <c r="C685" s="26">
        <v>45153</v>
      </c>
      <c r="D685" s="4" t="s">
        <v>292</v>
      </c>
      <c r="E685" s="4" t="s">
        <v>301</v>
      </c>
      <c r="F685" s="4" t="s">
        <v>47</v>
      </c>
      <c r="G685" s="4">
        <v>1</v>
      </c>
      <c r="H685" s="27">
        <v>0</v>
      </c>
      <c r="I685" s="15">
        <v>3134.07</v>
      </c>
      <c r="J685" s="4" t="s">
        <v>294</v>
      </c>
    </row>
    <row r="686" spans="1:10" x14ac:dyDescent="0.3">
      <c r="A686" s="4" t="s">
        <v>992</v>
      </c>
      <c r="B686" s="4" t="s">
        <v>105</v>
      </c>
      <c r="C686" s="26">
        <v>45163</v>
      </c>
      <c r="D686" s="4" t="s">
        <v>292</v>
      </c>
      <c r="E686" s="4" t="s">
        <v>301</v>
      </c>
      <c r="F686" s="4" t="s">
        <v>47</v>
      </c>
      <c r="G686" s="4">
        <v>1</v>
      </c>
      <c r="H686" s="27">
        <v>0</v>
      </c>
      <c r="I686" s="15">
        <v>3739.21</v>
      </c>
      <c r="J686" s="4" t="s">
        <v>294</v>
      </c>
    </row>
    <row r="687" spans="1:10" x14ac:dyDescent="0.3">
      <c r="A687" s="4" t="s">
        <v>993</v>
      </c>
      <c r="B687" s="4" t="s">
        <v>105</v>
      </c>
      <c r="C687" s="26">
        <v>45147</v>
      </c>
      <c r="D687" s="4" t="s">
        <v>292</v>
      </c>
      <c r="E687" s="4" t="s">
        <v>308</v>
      </c>
      <c r="F687" s="4" t="s">
        <v>47</v>
      </c>
      <c r="G687" s="4">
        <v>0</v>
      </c>
      <c r="H687" s="27">
        <v>0</v>
      </c>
      <c r="I687" s="15">
        <v>5907.95</v>
      </c>
      <c r="J687" s="4" t="s">
        <v>299</v>
      </c>
    </row>
    <row r="688" spans="1:10" x14ac:dyDescent="0.3">
      <c r="A688" s="4" t="s">
        <v>994</v>
      </c>
      <c r="B688" s="4" t="s">
        <v>105</v>
      </c>
      <c r="C688" s="26">
        <v>45205</v>
      </c>
      <c r="D688" s="4" t="s">
        <v>292</v>
      </c>
      <c r="E688" s="4" t="s">
        <v>312</v>
      </c>
      <c r="F688" s="4" t="s">
        <v>47</v>
      </c>
      <c r="G688" s="4">
        <v>0</v>
      </c>
      <c r="H688" s="27">
        <v>0</v>
      </c>
      <c r="I688" s="15">
        <v>2951.78</v>
      </c>
      <c r="J688" s="4" t="s">
        <v>294</v>
      </c>
    </row>
    <row r="689" spans="1:10" x14ac:dyDescent="0.3">
      <c r="A689" s="4" t="s">
        <v>995</v>
      </c>
      <c r="B689" s="4" t="s">
        <v>105</v>
      </c>
      <c r="C689" s="26">
        <v>45209</v>
      </c>
      <c r="D689" s="4" t="s">
        <v>292</v>
      </c>
      <c r="E689" s="4" t="s">
        <v>308</v>
      </c>
      <c r="F689" s="4" t="s">
        <v>47</v>
      </c>
      <c r="G689" s="4">
        <v>1</v>
      </c>
      <c r="H689" s="27">
        <v>0</v>
      </c>
      <c r="I689" s="15">
        <v>6131.93</v>
      </c>
      <c r="J689" s="4" t="s">
        <v>294</v>
      </c>
    </row>
    <row r="690" spans="1:10" x14ac:dyDescent="0.3">
      <c r="A690" s="4" t="s">
        <v>996</v>
      </c>
      <c r="B690" s="4" t="s">
        <v>105</v>
      </c>
      <c r="C690" s="26">
        <v>45220</v>
      </c>
      <c r="D690" s="4" t="s">
        <v>292</v>
      </c>
      <c r="E690" s="4" t="s">
        <v>301</v>
      </c>
      <c r="F690" s="4" t="s">
        <v>47</v>
      </c>
      <c r="G690" s="4">
        <v>1</v>
      </c>
      <c r="H690" s="27">
        <v>0</v>
      </c>
      <c r="I690" s="15">
        <v>6198.29</v>
      </c>
      <c r="J690" s="4" t="s">
        <v>299</v>
      </c>
    </row>
    <row r="691" spans="1:10" x14ac:dyDescent="0.3">
      <c r="A691" s="4" t="s">
        <v>997</v>
      </c>
      <c r="B691" s="4" t="s">
        <v>105</v>
      </c>
      <c r="C691" s="26">
        <v>45254</v>
      </c>
      <c r="D691" s="4" t="s">
        <v>292</v>
      </c>
      <c r="E691" s="4" t="s">
        <v>312</v>
      </c>
      <c r="F691" s="4" t="s">
        <v>46</v>
      </c>
      <c r="G691" s="4">
        <v>2</v>
      </c>
      <c r="H691" s="27">
        <v>0</v>
      </c>
      <c r="I691" s="15">
        <v>9758.39</v>
      </c>
      <c r="J691" s="4" t="s">
        <v>299</v>
      </c>
    </row>
    <row r="692" spans="1:10" x14ac:dyDescent="0.3">
      <c r="A692" s="4" t="s">
        <v>998</v>
      </c>
      <c r="B692" s="4" t="s">
        <v>105</v>
      </c>
      <c r="C692" s="26">
        <v>45278</v>
      </c>
      <c r="D692" s="4" t="s">
        <v>292</v>
      </c>
      <c r="E692" s="4" t="s">
        <v>308</v>
      </c>
      <c r="F692" s="4" t="s">
        <v>46</v>
      </c>
      <c r="G692" s="4">
        <v>4</v>
      </c>
      <c r="H692" s="27">
        <v>0</v>
      </c>
      <c r="I692" s="15">
        <v>12117.77</v>
      </c>
      <c r="J692" s="4" t="s">
        <v>294</v>
      </c>
    </row>
    <row r="693" spans="1:10" x14ac:dyDescent="0.3">
      <c r="A693" s="4" t="s">
        <v>999</v>
      </c>
      <c r="B693" s="4" t="s">
        <v>105</v>
      </c>
      <c r="C693" s="26">
        <v>45288</v>
      </c>
      <c r="D693" s="4" t="s">
        <v>292</v>
      </c>
      <c r="E693" s="4" t="s">
        <v>301</v>
      </c>
      <c r="F693" s="4" t="s">
        <v>46</v>
      </c>
      <c r="G693" s="4">
        <v>2</v>
      </c>
      <c r="H693" s="27">
        <v>0</v>
      </c>
      <c r="I693" s="15">
        <v>17971.87</v>
      </c>
      <c r="J693" s="4" t="s">
        <v>294</v>
      </c>
    </row>
    <row r="694" spans="1:10" x14ac:dyDescent="0.3">
      <c r="A694" s="4" t="s">
        <v>1000</v>
      </c>
      <c r="B694" s="4" t="s">
        <v>105</v>
      </c>
      <c r="C694" s="26">
        <v>45294</v>
      </c>
      <c r="D694" s="4" t="s">
        <v>292</v>
      </c>
      <c r="E694" s="4" t="s">
        <v>303</v>
      </c>
      <c r="F694" s="4" t="s">
        <v>46</v>
      </c>
      <c r="G694" s="4">
        <v>4</v>
      </c>
      <c r="H694" s="27">
        <v>0</v>
      </c>
      <c r="I694" s="15">
        <v>13176.36</v>
      </c>
      <c r="J694" s="4" t="s">
        <v>294</v>
      </c>
    </row>
    <row r="695" spans="1:10" x14ac:dyDescent="0.3">
      <c r="A695" s="4" t="s">
        <v>1001</v>
      </c>
      <c r="B695" s="4" t="s">
        <v>105</v>
      </c>
      <c r="C695" s="26">
        <v>45326</v>
      </c>
      <c r="D695" s="4" t="s">
        <v>292</v>
      </c>
      <c r="E695" s="4" t="s">
        <v>293</v>
      </c>
      <c r="F695" s="4" t="s">
        <v>45</v>
      </c>
      <c r="G695" s="4">
        <v>7</v>
      </c>
      <c r="H695" s="27">
        <v>0</v>
      </c>
      <c r="I695" s="15">
        <v>32255.19</v>
      </c>
      <c r="J695" s="4" t="s">
        <v>294</v>
      </c>
    </row>
    <row r="696" spans="1:10" x14ac:dyDescent="0.3">
      <c r="A696" s="4" t="s">
        <v>1002</v>
      </c>
      <c r="B696" s="4" t="s">
        <v>105</v>
      </c>
      <c r="C696" s="26">
        <v>45327</v>
      </c>
      <c r="D696" s="4" t="s">
        <v>296</v>
      </c>
      <c r="E696" s="4" t="s">
        <v>371</v>
      </c>
      <c r="F696" s="4" t="s">
        <v>46</v>
      </c>
      <c r="G696" s="4">
        <v>1</v>
      </c>
      <c r="H696" s="27">
        <v>8.8000000000000007</v>
      </c>
      <c r="I696" s="15">
        <v>65690.45</v>
      </c>
      <c r="J696" s="4" t="s">
        <v>294</v>
      </c>
    </row>
    <row r="697" spans="1:10" x14ac:dyDescent="0.3">
      <c r="A697" s="4" t="s">
        <v>1003</v>
      </c>
      <c r="B697" s="4" t="s">
        <v>105</v>
      </c>
      <c r="C697" s="26">
        <v>45359</v>
      </c>
      <c r="D697" s="4" t="s">
        <v>292</v>
      </c>
      <c r="E697" s="4" t="s">
        <v>312</v>
      </c>
      <c r="F697" s="4" t="s">
        <v>46</v>
      </c>
      <c r="G697" s="4">
        <v>2</v>
      </c>
      <c r="H697" s="27">
        <v>0</v>
      </c>
      <c r="I697" s="15">
        <v>14643.96</v>
      </c>
      <c r="J697" s="4" t="s">
        <v>294</v>
      </c>
    </row>
    <row r="698" spans="1:10" x14ac:dyDescent="0.3">
      <c r="A698" s="4" t="s">
        <v>1004</v>
      </c>
      <c r="B698" s="4" t="s">
        <v>105</v>
      </c>
      <c r="C698" s="26">
        <v>45395</v>
      </c>
      <c r="D698" s="4" t="s">
        <v>292</v>
      </c>
      <c r="E698" s="4" t="s">
        <v>303</v>
      </c>
      <c r="F698" s="4" t="s">
        <v>46</v>
      </c>
      <c r="G698" s="4">
        <v>2</v>
      </c>
      <c r="H698" s="27">
        <v>0</v>
      </c>
      <c r="I698" s="15">
        <v>13199.03</v>
      </c>
      <c r="J698" s="4" t="s">
        <v>294</v>
      </c>
    </row>
    <row r="699" spans="1:10" x14ac:dyDescent="0.3">
      <c r="A699" s="4" t="s">
        <v>1005</v>
      </c>
      <c r="B699" s="4" t="s">
        <v>105</v>
      </c>
      <c r="C699" s="26">
        <v>45387</v>
      </c>
      <c r="D699" s="4" t="s">
        <v>292</v>
      </c>
      <c r="E699" s="4" t="s">
        <v>293</v>
      </c>
      <c r="F699" s="4" t="s">
        <v>47</v>
      </c>
      <c r="G699" s="4">
        <v>1</v>
      </c>
      <c r="H699" s="27">
        <v>0</v>
      </c>
      <c r="I699" s="15">
        <v>3445.15</v>
      </c>
      <c r="J699" s="4" t="s">
        <v>294</v>
      </c>
    </row>
    <row r="700" spans="1:10" x14ac:dyDescent="0.3">
      <c r="A700" s="4" t="s">
        <v>1006</v>
      </c>
      <c r="B700" s="4" t="s">
        <v>105</v>
      </c>
      <c r="C700" s="26">
        <v>45396</v>
      </c>
      <c r="D700" s="4" t="s">
        <v>296</v>
      </c>
      <c r="E700" s="4" t="s">
        <v>319</v>
      </c>
      <c r="F700" s="4" t="s">
        <v>47</v>
      </c>
      <c r="G700" s="4">
        <v>1</v>
      </c>
      <c r="H700" s="27">
        <v>2.8</v>
      </c>
      <c r="I700" s="15">
        <v>16647.04</v>
      </c>
      <c r="J700" s="4" t="s">
        <v>299</v>
      </c>
    </row>
    <row r="701" spans="1:10" x14ac:dyDescent="0.3">
      <c r="A701" s="4" t="s">
        <v>1007</v>
      </c>
      <c r="B701" s="4" t="s">
        <v>105</v>
      </c>
      <c r="C701" s="26">
        <v>45421</v>
      </c>
      <c r="D701" s="4" t="s">
        <v>292</v>
      </c>
      <c r="E701" s="4" t="s">
        <v>312</v>
      </c>
      <c r="F701" s="4" t="s">
        <v>47</v>
      </c>
      <c r="G701" s="4">
        <v>0</v>
      </c>
      <c r="H701" s="27">
        <v>0</v>
      </c>
      <c r="I701" s="15">
        <v>5056.0600000000004</v>
      </c>
      <c r="J701" s="4" t="s">
        <v>299</v>
      </c>
    </row>
    <row r="702" spans="1:10" x14ac:dyDescent="0.3">
      <c r="A702" s="4" t="s">
        <v>1008</v>
      </c>
      <c r="B702" s="4" t="s">
        <v>105</v>
      </c>
      <c r="C702" s="26">
        <v>45428</v>
      </c>
      <c r="D702" s="4" t="s">
        <v>296</v>
      </c>
      <c r="E702" s="4" t="s">
        <v>371</v>
      </c>
      <c r="F702" s="4" t="s">
        <v>47</v>
      </c>
      <c r="G702" s="4">
        <v>1</v>
      </c>
      <c r="H702" s="27">
        <v>5.4</v>
      </c>
      <c r="I702" s="15">
        <v>36521.410000000003</v>
      </c>
      <c r="J702" s="4" t="s">
        <v>299</v>
      </c>
    </row>
    <row r="703" spans="1:10" x14ac:dyDescent="0.3">
      <c r="A703" s="4" t="s">
        <v>1009</v>
      </c>
      <c r="B703" s="4" t="s">
        <v>105</v>
      </c>
      <c r="C703" s="26">
        <v>45454</v>
      </c>
      <c r="D703" s="4" t="s">
        <v>292</v>
      </c>
      <c r="E703" s="4" t="s">
        <v>312</v>
      </c>
      <c r="F703" s="4" t="s">
        <v>47</v>
      </c>
      <c r="G703" s="4">
        <v>1</v>
      </c>
      <c r="H703" s="27">
        <v>0</v>
      </c>
      <c r="I703" s="15">
        <v>3795.98</v>
      </c>
      <c r="J703" s="4" t="s">
        <v>299</v>
      </c>
    </row>
    <row r="704" spans="1:10" x14ac:dyDescent="0.3">
      <c r="A704" s="4" t="s">
        <v>1010</v>
      </c>
      <c r="B704" s="4" t="s">
        <v>105</v>
      </c>
      <c r="C704" s="26">
        <v>45457</v>
      </c>
      <c r="D704" s="4" t="s">
        <v>292</v>
      </c>
      <c r="E704" s="4" t="s">
        <v>293</v>
      </c>
      <c r="F704" s="4" t="s">
        <v>46</v>
      </c>
      <c r="G704" s="4">
        <v>5</v>
      </c>
      <c r="H704" s="27">
        <v>0</v>
      </c>
      <c r="I704" s="15">
        <v>16197.22</v>
      </c>
      <c r="J704" s="4" t="s">
        <v>299</v>
      </c>
    </row>
    <row r="705" spans="1:10" x14ac:dyDescent="0.3">
      <c r="A705" s="4" t="s">
        <v>1011</v>
      </c>
      <c r="B705" s="4" t="s">
        <v>105</v>
      </c>
      <c r="C705" s="26">
        <v>45453</v>
      </c>
      <c r="D705" s="4" t="s">
        <v>292</v>
      </c>
      <c r="E705" s="4" t="s">
        <v>308</v>
      </c>
      <c r="F705" s="4" t="s">
        <v>47</v>
      </c>
      <c r="G705" s="4">
        <v>1</v>
      </c>
      <c r="H705" s="27">
        <v>0</v>
      </c>
      <c r="I705" s="15">
        <v>3110.07</v>
      </c>
      <c r="J705" s="4" t="s">
        <v>299</v>
      </c>
    </row>
    <row r="706" spans="1:10" x14ac:dyDescent="0.3">
      <c r="A706" s="4" t="s">
        <v>1012</v>
      </c>
      <c r="B706" s="4" t="s">
        <v>105</v>
      </c>
      <c r="C706" s="26">
        <v>45500</v>
      </c>
      <c r="D706" s="4" t="s">
        <v>292</v>
      </c>
      <c r="E706" s="4" t="s">
        <v>305</v>
      </c>
      <c r="F706" s="4" t="s">
        <v>46</v>
      </c>
      <c r="G706" s="4">
        <v>2</v>
      </c>
      <c r="H706" s="27">
        <v>0</v>
      </c>
      <c r="I706" s="15">
        <v>23438.29</v>
      </c>
      <c r="J706" s="4" t="s">
        <v>294</v>
      </c>
    </row>
    <row r="707" spans="1:10" x14ac:dyDescent="0.3">
      <c r="A707" s="4" t="s">
        <v>1013</v>
      </c>
      <c r="B707" s="4" t="s">
        <v>105</v>
      </c>
      <c r="C707" s="26">
        <v>45520</v>
      </c>
      <c r="D707" s="4" t="s">
        <v>292</v>
      </c>
      <c r="E707" s="4" t="s">
        <v>293</v>
      </c>
      <c r="F707" s="4" t="s">
        <v>45</v>
      </c>
      <c r="G707" s="4">
        <v>8</v>
      </c>
      <c r="H707" s="27">
        <v>0</v>
      </c>
      <c r="I707" s="15">
        <v>58478.86</v>
      </c>
      <c r="J707" s="4" t="s">
        <v>294</v>
      </c>
    </row>
    <row r="708" spans="1:10" x14ac:dyDescent="0.3">
      <c r="A708" s="4" t="s">
        <v>1014</v>
      </c>
      <c r="B708" s="4" t="s">
        <v>105</v>
      </c>
      <c r="C708" s="26">
        <v>45517</v>
      </c>
      <c r="D708" s="4" t="s">
        <v>296</v>
      </c>
      <c r="E708" s="4" t="s">
        <v>371</v>
      </c>
      <c r="F708" s="4" t="s">
        <v>46</v>
      </c>
      <c r="G708" s="4">
        <v>1</v>
      </c>
      <c r="H708" s="27">
        <v>20.8</v>
      </c>
      <c r="I708" s="15">
        <v>138785.84</v>
      </c>
      <c r="J708" s="4" t="s">
        <v>294</v>
      </c>
    </row>
    <row r="709" spans="1:10" x14ac:dyDescent="0.3">
      <c r="A709" s="4" t="s">
        <v>1015</v>
      </c>
      <c r="B709" s="4" t="s">
        <v>105</v>
      </c>
      <c r="C709" s="26">
        <v>45515</v>
      </c>
      <c r="D709" s="4" t="s">
        <v>296</v>
      </c>
      <c r="E709" s="4" t="s">
        <v>297</v>
      </c>
      <c r="F709" s="4" t="s">
        <v>47</v>
      </c>
      <c r="G709" s="4">
        <v>1</v>
      </c>
      <c r="H709" s="27">
        <v>3.1</v>
      </c>
      <c r="I709" s="15">
        <v>22991.13</v>
      </c>
      <c r="J709" s="4" t="s">
        <v>294</v>
      </c>
    </row>
    <row r="710" spans="1:10" x14ac:dyDescent="0.3">
      <c r="A710" s="4" t="s">
        <v>1016</v>
      </c>
      <c r="B710" s="4" t="s">
        <v>105</v>
      </c>
      <c r="C710" s="26">
        <v>45549</v>
      </c>
      <c r="D710" s="4" t="s">
        <v>296</v>
      </c>
      <c r="E710" s="4" t="s">
        <v>401</v>
      </c>
      <c r="F710" s="4" t="s">
        <v>46</v>
      </c>
      <c r="G710" s="4">
        <v>1</v>
      </c>
      <c r="H710" s="27">
        <v>9.5</v>
      </c>
      <c r="I710" s="15">
        <v>39337.31</v>
      </c>
      <c r="J710" s="4" t="s">
        <v>299</v>
      </c>
    </row>
    <row r="711" spans="1:10" x14ac:dyDescent="0.3">
      <c r="A711" s="4" t="s">
        <v>1017</v>
      </c>
      <c r="B711" s="4" t="s">
        <v>105</v>
      </c>
      <c r="C711" s="26">
        <v>45582</v>
      </c>
      <c r="D711" s="4" t="s">
        <v>292</v>
      </c>
      <c r="E711" s="4" t="s">
        <v>308</v>
      </c>
      <c r="F711" s="4" t="s">
        <v>46</v>
      </c>
      <c r="G711" s="4">
        <v>4</v>
      </c>
      <c r="H711" s="27">
        <v>0</v>
      </c>
      <c r="I711" s="15">
        <v>11961.77</v>
      </c>
      <c r="J711" s="4" t="s">
        <v>299</v>
      </c>
    </row>
    <row r="712" spans="1:10" x14ac:dyDescent="0.3">
      <c r="A712" s="4" t="s">
        <v>1018</v>
      </c>
      <c r="B712" s="4" t="s">
        <v>105</v>
      </c>
      <c r="C712" s="26">
        <v>45620</v>
      </c>
      <c r="D712" s="4" t="s">
        <v>292</v>
      </c>
      <c r="E712" s="4" t="s">
        <v>305</v>
      </c>
      <c r="F712" s="4" t="s">
        <v>46</v>
      </c>
      <c r="G712" s="4">
        <v>3</v>
      </c>
      <c r="H712" s="27">
        <v>0</v>
      </c>
      <c r="I712" s="15">
        <v>21578.81</v>
      </c>
      <c r="J712" s="4" t="s">
        <v>299</v>
      </c>
    </row>
    <row r="713" spans="1:10" x14ac:dyDescent="0.3">
      <c r="A713" s="4" t="s">
        <v>1019</v>
      </c>
      <c r="B713" s="4" t="s">
        <v>105</v>
      </c>
      <c r="C713" s="26">
        <v>45599</v>
      </c>
      <c r="D713" s="4" t="s">
        <v>292</v>
      </c>
      <c r="E713" s="4" t="s">
        <v>293</v>
      </c>
      <c r="F713" s="4" t="s">
        <v>46</v>
      </c>
      <c r="G713" s="4">
        <v>5</v>
      </c>
      <c r="H713" s="27">
        <v>0</v>
      </c>
      <c r="I713" s="15">
        <v>20537.13</v>
      </c>
      <c r="J713" s="4" t="s">
        <v>294</v>
      </c>
    </row>
    <row r="714" spans="1:10" x14ac:dyDescent="0.3">
      <c r="A714" s="4" t="s">
        <v>1020</v>
      </c>
      <c r="B714" s="4" t="s">
        <v>105</v>
      </c>
      <c r="C714" s="26">
        <v>45604</v>
      </c>
      <c r="D714" s="4" t="s">
        <v>296</v>
      </c>
      <c r="E714" s="4" t="s">
        <v>297</v>
      </c>
      <c r="F714" s="4" t="s">
        <v>45</v>
      </c>
      <c r="G714" s="4">
        <v>2</v>
      </c>
      <c r="H714" s="27">
        <v>28.3</v>
      </c>
      <c r="I714" s="15">
        <v>154363.13</v>
      </c>
      <c r="J714" s="4" t="s">
        <v>299</v>
      </c>
    </row>
    <row r="715" spans="1:10" x14ac:dyDescent="0.3">
      <c r="A715" s="4" t="s">
        <v>1021</v>
      </c>
      <c r="B715" s="4" t="s">
        <v>105</v>
      </c>
      <c r="C715" s="26">
        <v>45604</v>
      </c>
      <c r="D715" s="4" t="s">
        <v>296</v>
      </c>
      <c r="E715" s="4" t="s">
        <v>336</v>
      </c>
      <c r="F715" s="4" t="s">
        <v>47</v>
      </c>
      <c r="G715" s="4">
        <v>1</v>
      </c>
      <c r="H715" s="27">
        <v>3.8</v>
      </c>
      <c r="I715" s="15">
        <v>21501.16</v>
      </c>
      <c r="J715" s="4" t="s">
        <v>294</v>
      </c>
    </row>
    <row r="716" spans="1:10" x14ac:dyDescent="0.3">
      <c r="A716" s="4" t="s">
        <v>1022</v>
      </c>
      <c r="B716" s="4" t="s">
        <v>105</v>
      </c>
      <c r="C716" s="26">
        <v>45627</v>
      </c>
      <c r="D716" s="4" t="s">
        <v>296</v>
      </c>
      <c r="E716" s="4" t="s">
        <v>297</v>
      </c>
      <c r="F716" s="4" t="s">
        <v>47</v>
      </c>
      <c r="G716" s="4">
        <v>1</v>
      </c>
      <c r="H716" s="27">
        <v>3.2</v>
      </c>
      <c r="I716" s="15">
        <v>14073.66</v>
      </c>
      <c r="J716" s="4" t="s">
        <v>294</v>
      </c>
    </row>
    <row r="717" spans="1:10" x14ac:dyDescent="0.3">
      <c r="A717" s="4" t="s">
        <v>1023</v>
      </c>
      <c r="B717" s="4" t="s">
        <v>105</v>
      </c>
      <c r="C717" s="26">
        <v>45663</v>
      </c>
      <c r="D717" s="4" t="s">
        <v>292</v>
      </c>
      <c r="E717" s="4" t="s">
        <v>293</v>
      </c>
      <c r="F717" s="4" t="s">
        <v>46</v>
      </c>
      <c r="G717" s="4">
        <v>3</v>
      </c>
      <c r="H717" s="27">
        <v>0</v>
      </c>
      <c r="I717" s="15">
        <v>24280.06</v>
      </c>
      <c r="J717" s="4" t="s">
        <v>294</v>
      </c>
    </row>
    <row r="718" spans="1:10" x14ac:dyDescent="0.3">
      <c r="A718" s="4" t="s">
        <v>1024</v>
      </c>
      <c r="B718" s="4" t="s">
        <v>105</v>
      </c>
      <c r="C718" s="26">
        <v>45744</v>
      </c>
      <c r="D718" s="4" t="s">
        <v>292</v>
      </c>
      <c r="E718" s="4" t="s">
        <v>308</v>
      </c>
      <c r="F718" s="4" t="s">
        <v>46</v>
      </c>
      <c r="G718" s="4">
        <v>1</v>
      </c>
      <c r="H718" s="27">
        <v>0</v>
      </c>
      <c r="I718" s="15">
        <v>13217.77</v>
      </c>
      <c r="J718" s="4" t="s">
        <v>294</v>
      </c>
    </row>
    <row r="719" spans="1:10" x14ac:dyDescent="0.3">
      <c r="A719" s="4" t="s">
        <v>1025</v>
      </c>
      <c r="B719" s="4" t="s">
        <v>105</v>
      </c>
      <c r="C719" s="26">
        <v>45722</v>
      </c>
      <c r="D719" s="4" t="s">
        <v>292</v>
      </c>
      <c r="E719" s="4" t="s">
        <v>301</v>
      </c>
      <c r="F719" s="4" t="s">
        <v>47</v>
      </c>
      <c r="G719" s="4">
        <v>1</v>
      </c>
      <c r="H719" s="27">
        <v>0</v>
      </c>
      <c r="I719" s="15">
        <v>5565.81</v>
      </c>
      <c r="J719" s="4" t="s">
        <v>294</v>
      </c>
    </row>
    <row r="720" spans="1:10" x14ac:dyDescent="0.3">
      <c r="A720" s="4" t="s">
        <v>1026</v>
      </c>
      <c r="B720" s="4" t="s">
        <v>105</v>
      </c>
      <c r="C720" s="26">
        <v>45794</v>
      </c>
      <c r="D720" s="4" t="s">
        <v>292</v>
      </c>
      <c r="E720" s="4" t="s">
        <v>303</v>
      </c>
      <c r="F720" s="4" t="s">
        <v>46</v>
      </c>
      <c r="G720" s="4">
        <v>5</v>
      </c>
      <c r="H720" s="27">
        <v>0</v>
      </c>
      <c r="I720" s="15">
        <v>22482.73</v>
      </c>
      <c r="J720" s="4" t="s">
        <v>294</v>
      </c>
    </row>
    <row r="721" spans="1:10" x14ac:dyDescent="0.3">
      <c r="A721" s="4" t="s">
        <v>1027</v>
      </c>
      <c r="B721" s="4" t="s">
        <v>105</v>
      </c>
      <c r="C721" s="26">
        <v>45778</v>
      </c>
      <c r="D721" s="4" t="s">
        <v>292</v>
      </c>
      <c r="E721" s="4" t="s">
        <v>305</v>
      </c>
      <c r="F721" s="4" t="s">
        <v>47</v>
      </c>
      <c r="G721" s="4">
        <v>1</v>
      </c>
      <c r="H721" s="27">
        <v>0</v>
      </c>
      <c r="I721" s="15">
        <v>7653.75</v>
      </c>
      <c r="J721" s="4" t="s">
        <v>294</v>
      </c>
    </row>
    <row r="722" spans="1:10" x14ac:dyDescent="0.3">
      <c r="A722" s="4" t="s">
        <v>1028</v>
      </c>
      <c r="B722" s="4" t="s">
        <v>105</v>
      </c>
      <c r="C722" s="26">
        <v>45780</v>
      </c>
      <c r="D722" s="4" t="s">
        <v>292</v>
      </c>
      <c r="E722" s="4" t="s">
        <v>312</v>
      </c>
      <c r="F722" s="4" t="s">
        <v>46</v>
      </c>
      <c r="G722" s="4">
        <v>4</v>
      </c>
      <c r="H722" s="27">
        <v>0</v>
      </c>
      <c r="I722" s="15">
        <v>15524.32</v>
      </c>
      <c r="J722" s="4" t="s">
        <v>294</v>
      </c>
    </row>
    <row r="723" spans="1:10" x14ac:dyDescent="0.3">
      <c r="A723" s="4" t="s">
        <v>1029</v>
      </c>
      <c r="B723" s="4" t="s">
        <v>105</v>
      </c>
      <c r="C723" s="26">
        <v>45847</v>
      </c>
      <c r="D723" s="4" t="s">
        <v>292</v>
      </c>
      <c r="E723" s="4" t="s">
        <v>312</v>
      </c>
      <c r="F723" s="4" t="s">
        <v>47</v>
      </c>
      <c r="G723" s="4">
        <v>1</v>
      </c>
      <c r="H723" s="27">
        <v>0</v>
      </c>
      <c r="I723" s="15">
        <v>8082.37</v>
      </c>
      <c r="J723" s="4" t="s">
        <v>294</v>
      </c>
    </row>
    <row r="724" spans="1:10" x14ac:dyDescent="0.3">
      <c r="A724" s="4" t="s">
        <v>1030</v>
      </c>
      <c r="B724" s="4" t="s">
        <v>105</v>
      </c>
      <c r="C724" s="26">
        <v>45858</v>
      </c>
      <c r="D724" s="4" t="s">
        <v>296</v>
      </c>
      <c r="E724" s="4" t="s">
        <v>401</v>
      </c>
      <c r="F724" s="4" t="s">
        <v>47</v>
      </c>
      <c r="G724" s="4">
        <v>1</v>
      </c>
      <c r="H724" s="27">
        <v>7</v>
      </c>
      <c r="I724" s="15">
        <v>55150.3</v>
      </c>
      <c r="J724" s="4" t="s">
        <v>299</v>
      </c>
    </row>
    <row r="725" spans="1:10" x14ac:dyDescent="0.3">
      <c r="A725" s="4" t="s">
        <v>1031</v>
      </c>
      <c r="B725" s="4" t="s">
        <v>105</v>
      </c>
      <c r="C725" s="26">
        <v>45904</v>
      </c>
      <c r="D725" s="4" t="s">
        <v>292</v>
      </c>
      <c r="E725" s="4" t="s">
        <v>301</v>
      </c>
      <c r="F725" s="4" t="s">
        <v>46</v>
      </c>
      <c r="G725" s="4">
        <v>4</v>
      </c>
      <c r="H725" s="27">
        <v>0</v>
      </c>
      <c r="I725" s="15">
        <v>19671.080000000002</v>
      </c>
      <c r="J725" s="4" t="s">
        <v>294</v>
      </c>
    </row>
    <row r="726" spans="1:10" x14ac:dyDescent="0.3">
      <c r="A726" s="4" t="s">
        <v>1032</v>
      </c>
      <c r="B726" s="4" t="s">
        <v>105</v>
      </c>
      <c r="C726" s="26">
        <v>45998</v>
      </c>
      <c r="D726" s="4" t="s">
        <v>292</v>
      </c>
      <c r="E726" s="4" t="s">
        <v>312</v>
      </c>
      <c r="F726" s="4" t="s">
        <v>46</v>
      </c>
      <c r="G726" s="4">
        <v>3</v>
      </c>
      <c r="H726" s="27">
        <v>0</v>
      </c>
      <c r="I726" s="15">
        <v>22429.55</v>
      </c>
      <c r="J726" s="4" t="s">
        <v>294</v>
      </c>
    </row>
    <row r="727" spans="1:10" x14ac:dyDescent="0.3">
      <c r="A727" s="4" t="s">
        <v>1033</v>
      </c>
      <c r="B727" s="4" t="s">
        <v>105</v>
      </c>
      <c r="C727" s="26">
        <v>46019</v>
      </c>
      <c r="D727" s="4" t="s">
        <v>292</v>
      </c>
      <c r="E727" s="4" t="s">
        <v>293</v>
      </c>
      <c r="F727" s="4" t="s">
        <v>47</v>
      </c>
      <c r="G727" s="4">
        <v>1</v>
      </c>
      <c r="H727" s="27">
        <v>0</v>
      </c>
      <c r="I727" s="15">
        <v>5177.24</v>
      </c>
      <c r="J727" s="4" t="s">
        <v>299</v>
      </c>
    </row>
    <row r="728" spans="1:10" x14ac:dyDescent="0.3">
      <c r="A728" s="4" t="s">
        <v>1034</v>
      </c>
      <c r="B728" s="4" t="s">
        <v>107</v>
      </c>
      <c r="C728" s="26">
        <v>44929</v>
      </c>
      <c r="D728" s="4" t="s">
        <v>292</v>
      </c>
      <c r="E728" s="4" t="s">
        <v>312</v>
      </c>
      <c r="F728" s="4" t="s">
        <v>47</v>
      </c>
      <c r="G728" s="4">
        <v>1</v>
      </c>
      <c r="H728" s="27">
        <v>0</v>
      </c>
      <c r="I728" s="15">
        <v>2148.7600000000002</v>
      </c>
      <c r="J728" s="4" t="s">
        <v>294</v>
      </c>
    </row>
    <row r="729" spans="1:10" x14ac:dyDescent="0.3">
      <c r="A729" s="4" t="s">
        <v>1035</v>
      </c>
      <c r="B729" s="4" t="s">
        <v>107</v>
      </c>
      <c r="C729" s="26">
        <v>44943</v>
      </c>
      <c r="D729" s="4" t="s">
        <v>292</v>
      </c>
      <c r="E729" s="4" t="s">
        <v>305</v>
      </c>
      <c r="F729" s="4" t="s">
        <v>45</v>
      </c>
      <c r="G729" s="4">
        <v>8</v>
      </c>
      <c r="H729" s="27">
        <v>0</v>
      </c>
      <c r="I729" s="15">
        <v>13684</v>
      </c>
      <c r="J729" s="4" t="s">
        <v>294</v>
      </c>
    </row>
    <row r="730" spans="1:10" x14ac:dyDescent="0.3">
      <c r="A730" s="4" t="s">
        <v>1036</v>
      </c>
      <c r="B730" s="4" t="s">
        <v>107</v>
      </c>
      <c r="C730" s="26">
        <v>44949</v>
      </c>
      <c r="D730" s="4" t="s">
        <v>296</v>
      </c>
      <c r="E730" s="4" t="s">
        <v>319</v>
      </c>
      <c r="F730" s="4" t="s">
        <v>45</v>
      </c>
      <c r="G730" s="4">
        <v>3</v>
      </c>
      <c r="H730" s="27">
        <v>60.1</v>
      </c>
      <c r="I730" s="15">
        <v>164983.26</v>
      </c>
      <c r="J730" s="4" t="s">
        <v>294</v>
      </c>
    </row>
    <row r="731" spans="1:10" x14ac:dyDescent="0.3">
      <c r="A731" s="4" t="s">
        <v>1037</v>
      </c>
      <c r="B731" s="4" t="s">
        <v>107</v>
      </c>
      <c r="C731" s="26">
        <v>44984</v>
      </c>
      <c r="D731" s="4" t="s">
        <v>292</v>
      </c>
      <c r="E731" s="4" t="s">
        <v>308</v>
      </c>
      <c r="F731" s="4" t="s">
        <v>47</v>
      </c>
      <c r="G731" s="4">
        <v>0</v>
      </c>
      <c r="H731" s="27">
        <v>0</v>
      </c>
      <c r="I731" s="15">
        <v>1571.34</v>
      </c>
      <c r="J731" s="4" t="s">
        <v>299</v>
      </c>
    </row>
    <row r="732" spans="1:10" x14ac:dyDescent="0.3">
      <c r="A732" s="4" t="s">
        <v>1038</v>
      </c>
      <c r="B732" s="4" t="s">
        <v>107</v>
      </c>
      <c r="C732" s="26">
        <v>44978</v>
      </c>
      <c r="D732" s="4" t="s">
        <v>292</v>
      </c>
      <c r="E732" s="4" t="s">
        <v>303</v>
      </c>
      <c r="F732" s="4" t="s">
        <v>45</v>
      </c>
      <c r="G732" s="4">
        <v>10</v>
      </c>
      <c r="H732" s="27">
        <v>0</v>
      </c>
      <c r="I732" s="15">
        <v>22054.16</v>
      </c>
      <c r="J732" s="4" t="s">
        <v>294</v>
      </c>
    </row>
    <row r="733" spans="1:10" x14ac:dyDescent="0.3">
      <c r="A733" s="4" t="s">
        <v>1039</v>
      </c>
      <c r="B733" s="4" t="s">
        <v>107</v>
      </c>
      <c r="C733" s="26">
        <v>45003</v>
      </c>
      <c r="D733" s="4" t="s">
        <v>292</v>
      </c>
      <c r="E733" s="4" t="s">
        <v>312</v>
      </c>
      <c r="F733" s="4" t="s">
        <v>46</v>
      </c>
      <c r="G733" s="4">
        <v>3</v>
      </c>
      <c r="H733" s="27">
        <v>0</v>
      </c>
      <c r="I733" s="15">
        <v>6759.54</v>
      </c>
      <c r="J733" s="4" t="s">
        <v>294</v>
      </c>
    </row>
    <row r="734" spans="1:10" x14ac:dyDescent="0.3">
      <c r="A734" s="4" t="s">
        <v>1040</v>
      </c>
      <c r="B734" s="4" t="s">
        <v>107</v>
      </c>
      <c r="C734" s="26">
        <v>45039</v>
      </c>
      <c r="D734" s="4" t="s">
        <v>292</v>
      </c>
      <c r="E734" s="4" t="s">
        <v>305</v>
      </c>
      <c r="F734" s="4" t="s">
        <v>47</v>
      </c>
      <c r="G734" s="4">
        <v>1</v>
      </c>
      <c r="H734" s="27">
        <v>0</v>
      </c>
      <c r="I734" s="15">
        <v>2613.19</v>
      </c>
      <c r="J734" s="4" t="s">
        <v>294</v>
      </c>
    </row>
    <row r="735" spans="1:10" x14ac:dyDescent="0.3">
      <c r="A735" s="4" t="s">
        <v>1041</v>
      </c>
      <c r="B735" s="4" t="s">
        <v>107</v>
      </c>
      <c r="C735" s="26">
        <v>45153</v>
      </c>
      <c r="D735" s="4" t="s">
        <v>292</v>
      </c>
      <c r="E735" s="4" t="s">
        <v>303</v>
      </c>
      <c r="F735" s="4" t="s">
        <v>46</v>
      </c>
      <c r="G735" s="4">
        <v>3</v>
      </c>
      <c r="H735" s="27">
        <v>0</v>
      </c>
      <c r="I735" s="15">
        <v>4390.6000000000004</v>
      </c>
      <c r="J735" s="4" t="s">
        <v>299</v>
      </c>
    </row>
    <row r="736" spans="1:10" x14ac:dyDescent="0.3">
      <c r="A736" s="4" t="s">
        <v>1042</v>
      </c>
      <c r="B736" s="4" t="s">
        <v>107</v>
      </c>
      <c r="C736" s="26">
        <v>45140</v>
      </c>
      <c r="D736" s="4" t="s">
        <v>296</v>
      </c>
      <c r="E736" s="4" t="s">
        <v>371</v>
      </c>
      <c r="F736" s="4" t="s">
        <v>47</v>
      </c>
      <c r="G736" s="4">
        <v>1</v>
      </c>
      <c r="H736" s="27">
        <v>7.1</v>
      </c>
      <c r="I736" s="15">
        <v>10363.35</v>
      </c>
      <c r="J736" s="4" t="s">
        <v>294</v>
      </c>
    </row>
    <row r="737" spans="1:10" x14ac:dyDescent="0.3">
      <c r="A737" s="4" t="s">
        <v>1043</v>
      </c>
      <c r="B737" s="4" t="s">
        <v>107</v>
      </c>
      <c r="C737" s="26">
        <v>45174</v>
      </c>
      <c r="D737" s="4" t="s">
        <v>292</v>
      </c>
      <c r="E737" s="4" t="s">
        <v>312</v>
      </c>
      <c r="F737" s="4" t="s">
        <v>46</v>
      </c>
      <c r="G737" s="4">
        <v>5</v>
      </c>
      <c r="H737" s="27">
        <v>0</v>
      </c>
      <c r="I737" s="15">
        <v>4634.3</v>
      </c>
      <c r="J737" s="4" t="s">
        <v>294</v>
      </c>
    </row>
    <row r="738" spans="1:10" x14ac:dyDescent="0.3">
      <c r="A738" s="4" t="s">
        <v>1044</v>
      </c>
      <c r="B738" s="4" t="s">
        <v>107</v>
      </c>
      <c r="C738" s="26">
        <v>45181</v>
      </c>
      <c r="D738" s="4" t="s">
        <v>296</v>
      </c>
      <c r="E738" s="4" t="s">
        <v>319</v>
      </c>
      <c r="F738" s="4" t="s">
        <v>47</v>
      </c>
      <c r="G738" s="4">
        <v>1</v>
      </c>
      <c r="H738" s="27">
        <v>5.2</v>
      </c>
      <c r="I738" s="15">
        <v>16175.02</v>
      </c>
      <c r="J738" s="4" t="s">
        <v>294</v>
      </c>
    </row>
    <row r="739" spans="1:10" x14ac:dyDescent="0.3">
      <c r="A739" s="4" t="s">
        <v>1045</v>
      </c>
      <c r="B739" s="4" t="s">
        <v>107</v>
      </c>
      <c r="C739" s="26">
        <v>45213</v>
      </c>
      <c r="D739" s="4" t="s">
        <v>292</v>
      </c>
      <c r="E739" s="4" t="s">
        <v>305</v>
      </c>
      <c r="F739" s="4" t="s">
        <v>47</v>
      </c>
      <c r="G739" s="4">
        <v>1</v>
      </c>
      <c r="H739" s="27">
        <v>0</v>
      </c>
      <c r="I739" s="15">
        <v>2416.63</v>
      </c>
      <c r="J739" s="4" t="s">
        <v>294</v>
      </c>
    </row>
    <row r="740" spans="1:10" x14ac:dyDescent="0.3">
      <c r="A740" s="4" t="s">
        <v>1046</v>
      </c>
      <c r="B740" s="4" t="s">
        <v>107</v>
      </c>
      <c r="C740" s="26">
        <v>45212</v>
      </c>
      <c r="D740" s="4" t="s">
        <v>296</v>
      </c>
      <c r="E740" s="4" t="s">
        <v>401</v>
      </c>
      <c r="F740" s="4" t="s">
        <v>46</v>
      </c>
      <c r="G740" s="4">
        <v>1</v>
      </c>
      <c r="H740" s="27">
        <v>20.7</v>
      </c>
      <c r="I740" s="15">
        <v>51889.83</v>
      </c>
      <c r="J740" s="4" t="s">
        <v>294</v>
      </c>
    </row>
    <row r="741" spans="1:10" x14ac:dyDescent="0.3">
      <c r="A741" s="4" t="s">
        <v>1047</v>
      </c>
      <c r="B741" s="4" t="s">
        <v>107</v>
      </c>
      <c r="C741" s="26">
        <v>45295</v>
      </c>
      <c r="D741" s="4" t="s">
        <v>292</v>
      </c>
      <c r="E741" s="4" t="s">
        <v>305</v>
      </c>
      <c r="F741" s="4" t="s">
        <v>47</v>
      </c>
      <c r="G741" s="4">
        <v>0</v>
      </c>
      <c r="H741" s="27">
        <v>0</v>
      </c>
      <c r="I741" s="15">
        <v>1294.1199999999999</v>
      </c>
      <c r="J741" s="4" t="s">
        <v>294</v>
      </c>
    </row>
    <row r="742" spans="1:10" x14ac:dyDescent="0.3">
      <c r="A742" s="4" t="s">
        <v>1048</v>
      </c>
      <c r="B742" s="4" t="s">
        <v>107</v>
      </c>
      <c r="C742" s="26">
        <v>45292</v>
      </c>
      <c r="D742" s="4" t="s">
        <v>292</v>
      </c>
      <c r="E742" s="4" t="s">
        <v>293</v>
      </c>
      <c r="F742" s="4" t="s">
        <v>47</v>
      </c>
      <c r="G742" s="4">
        <v>1</v>
      </c>
      <c r="H742" s="27">
        <v>0</v>
      </c>
      <c r="I742" s="15">
        <v>2221.0500000000002</v>
      </c>
      <c r="J742" s="4" t="s">
        <v>294</v>
      </c>
    </row>
    <row r="743" spans="1:10" x14ac:dyDescent="0.3">
      <c r="A743" s="4" t="s">
        <v>1049</v>
      </c>
      <c r="B743" s="4" t="s">
        <v>107</v>
      </c>
      <c r="C743" s="26">
        <v>45314</v>
      </c>
      <c r="D743" s="4" t="s">
        <v>296</v>
      </c>
      <c r="E743" s="4" t="s">
        <v>371</v>
      </c>
      <c r="F743" s="4" t="s">
        <v>46</v>
      </c>
      <c r="G743" s="4">
        <v>1</v>
      </c>
      <c r="H743" s="27">
        <v>14.3</v>
      </c>
      <c r="I743" s="15">
        <v>36704.06</v>
      </c>
      <c r="J743" s="4" t="s">
        <v>294</v>
      </c>
    </row>
    <row r="744" spans="1:10" x14ac:dyDescent="0.3">
      <c r="A744" s="4" t="s">
        <v>1050</v>
      </c>
      <c r="B744" s="4" t="s">
        <v>107</v>
      </c>
      <c r="C744" s="26">
        <v>45336</v>
      </c>
      <c r="D744" s="4" t="s">
        <v>292</v>
      </c>
      <c r="E744" s="4" t="s">
        <v>312</v>
      </c>
      <c r="F744" s="4" t="s">
        <v>47</v>
      </c>
      <c r="G744" s="4">
        <v>0</v>
      </c>
      <c r="H744" s="27">
        <v>0</v>
      </c>
      <c r="I744" s="15">
        <v>2487.65</v>
      </c>
      <c r="J744" s="4" t="s">
        <v>294</v>
      </c>
    </row>
    <row r="745" spans="1:10" x14ac:dyDescent="0.3">
      <c r="A745" s="4" t="s">
        <v>1051</v>
      </c>
      <c r="B745" s="4" t="s">
        <v>107</v>
      </c>
      <c r="C745" s="26">
        <v>45354</v>
      </c>
      <c r="D745" s="4" t="s">
        <v>292</v>
      </c>
      <c r="E745" s="4" t="s">
        <v>303</v>
      </c>
      <c r="F745" s="4" t="s">
        <v>46</v>
      </c>
      <c r="G745" s="4">
        <v>3</v>
      </c>
      <c r="H745" s="27">
        <v>0</v>
      </c>
      <c r="I745" s="15">
        <v>4522.47</v>
      </c>
      <c r="J745" s="4" t="s">
        <v>294</v>
      </c>
    </row>
    <row r="746" spans="1:10" x14ac:dyDescent="0.3">
      <c r="A746" s="4" t="s">
        <v>1052</v>
      </c>
      <c r="B746" s="4" t="s">
        <v>107</v>
      </c>
      <c r="C746" s="26">
        <v>45368</v>
      </c>
      <c r="D746" s="4" t="s">
        <v>292</v>
      </c>
      <c r="E746" s="4" t="s">
        <v>303</v>
      </c>
      <c r="F746" s="4" t="s">
        <v>47</v>
      </c>
      <c r="G746" s="4">
        <v>1</v>
      </c>
      <c r="H746" s="27">
        <v>0</v>
      </c>
      <c r="I746" s="15">
        <v>1969.74</v>
      </c>
      <c r="J746" s="4" t="s">
        <v>294</v>
      </c>
    </row>
    <row r="747" spans="1:10" x14ac:dyDescent="0.3">
      <c r="A747" s="4" t="s">
        <v>1053</v>
      </c>
      <c r="B747" s="4" t="s">
        <v>107</v>
      </c>
      <c r="C747" s="26">
        <v>45371</v>
      </c>
      <c r="D747" s="4" t="s">
        <v>292</v>
      </c>
      <c r="E747" s="4" t="s">
        <v>308</v>
      </c>
      <c r="F747" s="4" t="s">
        <v>47</v>
      </c>
      <c r="G747" s="4">
        <v>1</v>
      </c>
      <c r="H747" s="27">
        <v>0</v>
      </c>
      <c r="I747" s="15">
        <v>1073.54</v>
      </c>
      <c r="J747" s="4" t="s">
        <v>294</v>
      </c>
    </row>
    <row r="748" spans="1:10" x14ac:dyDescent="0.3">
      <c r="A748" s="4" t="s">
        <v>1054</v>
      </c>
      <c r="B748" s="4" t="s">
        <v>107</v>
      </c>
      <c r="C748" s="26">
        <v>45362</v>
      </c>
      <c r="D748" s="4" t="s">
        <v>296</v>
      </c>
      <c r="E748" s="4" t="s">
        <v>371</v>
      </c>
      <c r="F748" s="4" t="s">
        <v>45</v>
      </c>
      <c r="G748" s="4">
        <v>1</v>
      </c>
      <c r="H748" s="27">
        <v>22.8</v>
      </c>
      <c r="I748" s="15">
        <v>69396.83</v>
      </c>
      <c r="J748" s="4" t="s">
        <v>299</v>
      </c>
    </row>
    <row r="749" spans="1:10" x14ac:dyDescent="0.3">
      <c r="A749" s="4" t="s">
        <v>1055</v>
      </c>
      <c r="B749" s="4" t="s">
        <v>107</v>
      </c>
      <c r="C749" s="26">
        <v>45353</v>
      </c>
      <c r="D749" s="4" t="s">
        <v>296</v>
      </c>
      <c r="E749" s="4" t="s">
        <v>297</v>
      </c>
      <c r="F749" s="4" t="s">
        <v>45</v>
      </c>
      <c r="G749" s="4">
        <v>2</v>
      </c>
      <c r="H749" s="27">
        <v>29</v>
      </c>
      <c r="I749" s="15">
        <v>55698.42</v>
      </c>
      <c r="J749" s="4" t="s">
        <v>299</v>
      </c>
    </row>
    <row r="750" spans="1:10" x14ac:dyDescent="0.3">
      <c r="A750" s="4" t="s">
        <v>1056</v>
      </c>
      <c r="B750" s="4" t="s">
        <v>107</v>
      </c>
      <c r="C750" s="26">
        <v>45401</v>
      </c>
      <c r="D750" s="4" t="s">
        <v>292</v>
      </c>
      <c r="E750" s="4" t="s">
        <v>301</v>
      </c>
      <c r="F750" s="4" t="s">
        <v>46</v>
      </c>
      <c r="G750" s="4">
        <v>1</v>
      </c>
      <c r="H750" s="27">
        <v>0</v>
      </c>
      <c r="I750" s="15">
        <v>5625.7</v>
      </c>
      <c r="J750" s="4" t="s">
        <v>294</v>
      </c>
    </row>
    <row r="751" spans="1:10" x14ac:dyDescent="0.3">
      <c r="A751" s="4" t="s">
        <v>1057</v>
      </c>
      <c r="B751" s="4" t="s">
        <v>107</v>
      </c>
      <c r="C751" s="26">
        <v>45385</v>
      </c>
      <c r="D751" s="4" t="s">
        <v>292</v>
      </c>
      <c r="E751" s="4" t="s">
        <v>308</v>
      </c>
      <c r="F751" s="4" t="s">
        <v>47</v>
      </c>
      <c r="G751" s="4">
        <v>0</v>
      </c>
      <c r="H751" s="27">
        <v>0</v>
      </c>
      <c r="I751" s="15">
        <v>2152.4299999999998</v>
      </c>
      <c r="J751" s="4" t="s">
        <v>299</v>
      </c>
    </row>
    <row r="752" spans="1:10" x14ac:dyDescent="0.3">
      <c r="A752" s="4" t="s">
        <v>1058</v>
      </c>
      <c r="B752" s="4" t="s">
        <v>107</v>
      </c>
      <c r="C752" s="26">
        <v>45421</v>
      </c>
      <c r="D752" s="4" t="s">
        <v>292</v>
      </c>
      <c r="E752" s="4" t="s">
        <v>301</v>
      </c>
      <c r="F752" s="4" t="s">
        <v>47</v>
      </c>
      <c r="G752" s="4">
        <v>0</v>
      </c>
      <c r="H752" s="27">
        <v>0</v>
      </c>
      <c r="I752" s="15">
        <v>1439.59</v>
      </c>
      <c r="J752" s="4" t="s">
        <v>294</v>
      </c>
    </row>
    <row r="753" spans="1:10" x14ac:dyDescent="0.3">
      <c r="A753" s="4" t="s">
        <v>1059</v>
      </c>
      <c r="B753" s="4" t="s">
        <v>107</v>
      </c>
      <c r="C753" s="26">
        <v>45444</v>
      </c>
      <c r="D753" s="4" t="s">
        <v>292</v>
      </c>
      <c r="E753" s="4" t="s">
        <v>301</v>
      </c>
      <c r="F753" s="4" t="s">
        <v>47</v>
      </c>
      <c r="G753" s="4">
        <v>1</v>
      </c>
      <c r="H753" s="27">
        <v>0</v>
      </c>
      <c r="I753" s="15">
        <v>1042.8</v>
      </c>
      <c r="J753" s="4" t="s">
        <v>294</v>
      </c>
    </row>
    <row r="754" spans="1:10" x14ac:dyDescent="0.3">
      <c r="A754" s="4" t="s">
        <v>1060</v>
      </c>
      <c r="B754" s="4" t="s">
        <v>107</v>
      </c>
      <c r="C754" s="26">
        <v>45492</v>
      </c>
      <c r="D754" s="4" t="s">
        <v>292</v>
      </c>
      <c r="E754" s="4" t="s">
        <v>303</v>
      </c>
      <c r="F754" s="4" t="s">
        <v>47</v>
      </c>
      <c r="G754" s="4">
        <v>1</v>
      </c>
      <c r="H754" s="27">
        <v>0</v>
      </c>
      <c r="I754" s="15">
        <v>2448.44</v>
      </c>
      <c r="J754" s="4" t="s">
        <v>299</v>
      </c>
    </row>
    <row r="755" spans="1:10" x14ac:dyDescent="0.3">
      <c r="A755" s="4" t="s">
        <v>1061</v>
      </c>
      <c r="B755" s="4" t="s">
        <v>107</v>
      </c>
      <c r="C755" s="26">
        <v>45500</v>
      </c>
      <c r="D755" s="4" t="s">
        <v>296</v>
      </c>
      <c r="E755" s="4" t="s">
        <v>297</v>
      </c>
      <c r="F755" s="4" t="s">
        <v>47</v>
      </c>
      <c r="G755" s="4">
        <v>1</v>
      </c>
      <c r="H755" s="27">
        <v>2.5</v>
      </c>
      <c r="I755" s="15">
        <v>4581.51</v>
      </c>
      <c r="J755" s="4" t="s">
        <v>299</v>
      </c>
    </row>
    <row r="756" spans="1:10" x14ac:dyDescent="0.3">
      <c r="A756" s="4" t="s">
        <v>1062</v>
      </c>
      <c r="B756" s="4" t="s">
        <v>107</v>
      </c>
      <c r="C756" s="26">
        <v>45524</v>
      </c>
      <c r="D756" s="4" t="s">
        <v>292</v>
      </c>
      <c r="E756" s="4" t="s">
        <v>305</v>
      </c>
      <c r="F756" s="4" t="s">
        <v>47</v>
      </c>
      <c r="G756" s="4">
        <v>0</v>
      </c>
      <c r="H756" s="27">
        <v>0</v>
      </c>
      <c r="I756" s="15">
        <v>1330.78</v>
      </c>
      <c r="J756" s="4" t="s">
        <v>299</v>
      </c>
    </row>
    <row r="757" spans="1:10" x14ac:dyDescent="0.3">
      <c r="A757" s="4" t="s">
        <v>1063</v>
      </c>
      <c r="B757" s="4" t="s">
        <v>107</v>
      </c>
      <c r="C757" s="26">
        <v>45521</v>
      </c>
      <c r="D757" s="4" t="s">
        <v>292</v>
      </c>
      <c r="E757" s="4" t="s">
        <v>301</v>
      </c>
      <c r="F757" s="4" t="s">
        <v>47</v>
      </c>
      <c r="G757" s="4">
        <v>1</v>
      </c>
      <c r="H757" s="27">
        <v>0</v>
      </c>
      <c r="I757" s="15">
        <v>1728.88</v>
      </c>
      <c r="J757" s="4" t="s">
        <v>294</v>
      </c>
    </row>
    <row r="758" spans="1:10" x14ac:dyDescent="0.3">
      <c r="A758" s="4" t="s">
        <v>1064</v>
      </c>
      <c r="B758" s="4" t="s">
        <v>107</v>
      </c>
      <c r="C758" s="26">
        <v>45532</v>
      </c>
      <c r="D758" s="4" t="s">
        <v>292</v>
      </c>
      <c r="E758" s="4" t="s">
        <v>305</v>
      </c>
      <c r="F758" s="4" t="s">
        <v>45</v>
      </c>
      <c r="G758" s="4">
        <v>7</v>
      </c>
      <c r="H758" s="27">
        <v>0</v>
      </c>
      <c r="I758" s="15">
        <v>15841.21</v>
      </c>
      <c r="J758" s="4" t="s">
        <v>294</v>
      </c>
    </row>
    <row r="759" spans="1:10" x14ac:dyDescent="0.3">
      <c r="A759" s="4" t="s">
        <v>1065</v>
      </c>
      <c r="B759" s="4" t="s">
        <v>107</v>
      </c>
      <c r="C759" s="26">
        <v>45531</v>
      </c>
      <c r="D759" s="4" t="s">
        <v>292</v>
      </c>
      <c r="E759" s="4" t="s">
        <v>293</v>
      </c>
      <c r="F759" s="4" t="s">
        <v>47</v>
      </c>
      <c r="G759" s="4">
        <v>0</v>
      </c>
      <c r="H759" s="27">
        <v>0</v>
      </c>
      <c r="I759" s="15">
        <v>1232.9100000000001</v>
      </c>
      <c r="J759" s="4" t="s">
        <v>294</v>
      </c>
    </row>
    <row r="760" spans="1:10" x14ac:dyDescent="0.3">
      <c r="A760" s="4" t="s">
        <v>1066</v>
      </c>
      <c r="B760" s="4" t="s">
        <v>107</v>
      </c>
      <c r="C760" s="26">
        <v>45512</v>
      </c>
      <c r="D760" s="4" t="s">
        <v>292</v>
      </c>
      <c r="E760" s="4" t="s">
        <v>301</v>
      </c>
      <c r="F760" s="4" t="s">
        <v>47</v>
      </c>
      <c r="G760" s="4">
        <v>1</v>
      </c>
      <c r="H760" s="27">
        <v>0</v>
      </c>
      <c r="I760" s="15">
        <v>1536.79</v>
      </c>
      <c r="J760" s="4" t="s">
        <v>294</v>
      </c>
    </row>
    <row r="761" spans="1:10" x14ac:dyDescent="0.3">
      <c r="A761" s="4" t="s">
        <v>1067</v>
      </c>
      <c r="B761" s="4" t="s">
        <v>107</v>
      </c>
      <c r="C761" s="26">
        <v>45515</v>
      </c>
      <c r="D761" s="4" t="s">
        <v>296</v>
      </c>
      <c r="E761" s="4" t="s">
        <v>336</v>
      </c>
      <c r="F761" s="4" t="s">
        <v>47</v>
      </c>
      <c r="G761" s="4">
        <v>1</v>
      </c>
      <c r="H761" s="27">
        <v>3.9</v>
      </c>
      <c r="I761" s="15">
        <v>7515.35</v>
      </c>
      <c r="J761" s="4" t="s">
        <v>294</v>
      </c>
    </row>
    <row r="762" spans="1:10" x14ac:dyDescent="0.3">
      <c r="A762" s="4" t="s">
        <v>1068</v>
      </c>
      <c r="B762" s="4" t="s">
        <v>107</v>
      </c>
      <c r="C762" s="26">
        <v>45547</v>
      </c>
      <c r="D762" s="4" t="s">
        <v>292</v>
      </c>
      <c r="E762" s="4" t="s">
        <v>293</v>
      </c>
      <c r="F762" s="4" t="s">
        <v>47</v>
      </c>
      <c r="G762" s="4">
        <v>1</v>
      </c>
      <c r="H762" s="27">
        <v>0</v>
      </c>
      <c r="I762" s="15">
        <v>2276.39</v>
      </c>
      <c r="J762" s="4" t="s">
        <v>294</v>
      </c>
    </row>
    <row r="763" spans="1:10" x14ac:dyDescent="0.3">
      <c r="A763" s="4" t="s">
        <v>1069</v>
      </c>
      <c r="B763" s="4" t="s">
        <v>107</v>
      </c>
      <c r="C763" s="26">
        <v>45557</v>
      </c>
      <c r="D763" s="4" t="s">
        <v>292</v>
      </c>
      <c r="E763" s="4" t="s">
        <v>312</v>
      </c>
      <c r="F763" s="4" t="s">
        <v>47</v>
      </c>
      <c r="G763" s="4">
        <v>0</v>
      </c>
      <c r="H763" s="27">
        <v>0</v>
      </c>
      <c r="I763" s="15">
        <v>2127.98</v>
      </c>
      <c r="J763" s="4" t="s">
        <v>294</v>
      </c>
    </row>
    <row r="764" spans="1:10" x14ac:dyDescent="0.3">
      <c r="A764" s="4" t="s">
        <v>1070</v>
      </c>
      <c r="B764" s="4" t="s">
        <v>107</v>
      </c>
      <c r="C764" s="26">
        <v>45559</v>
      </c>
      <c r="D764" s="4" t="s">
        <v>292</v>
      </c>
      <c r="E764" s="4" t="s">
        <v>305</v>
      </c>
      <c r="F764" s="4" t="s">
        <v>46</v>
      </c>
      <c r="G764" s="4">
        <v>2</v>
      </c>
      <c r="H764" s="27">
        <v>0</v>
      </c>
      <c r="I764" s="15">
        <v>7572.49</v>
      </c>
      <c r="J764" s="4" t="s">
        <v>294</v>
      </c>
    </row>
    <row r="765" spans="1:10" x14ac:dyDescent="0.3">
      <c r="A765" s="4" t="s">
        <v>1071</v>
      </c>
      <c r="B765" s="4" t="s">
        <v>107</v>
      </c>
      <c r="C765" s="26">
        <v>45549</v>
      </c>
      <c r="D765" s="4" t="s">
        <v>296</v>
      </c>
      <c r="E765" s="4" t="s">
        <v>371</v>
      </c>
      <c r="F765" s="4" t="s">
        <v>46</v>
      </c>
      <c r="G765" s="4">
        <v>1</v>
      </c>
      <c r="H765" s="27">
        <v>13.5</v>
      </c>
      <c r="I765" s="15">
        <v>35124.660000000003</v>
      </c>
      <c r="J765" s="4" t="s">
        <v>294</v>
      </c>
    </row>
    <row r="766" spans="1:10" x14ac:dyDescent="0.3">
      <c r="A766" s="4" t="s">
        <v>1072</v>
      </c>
      <c r="B766" s="4" t="s">
        <v>107</v>
      </c>
      <c r="C766" s="26">
        <v>45566</v>
      </c>
      <c r="D766" s="4" t="s">
        <v>292</v>
      </c>
      <c r="E766" s="4" t="s">
        <v>308</v>
      </c>
      <c r="F766" s="4" t="s">
        <v>45</v>
      </c>
      <c r="G766" s="4">
        <v>5</v>
      </c>
      <c r="H766" s="27">
        <v>0</v>
      </c>
      <c r="I766" s="15">
        <v>15788.8</v>
      </c>
      <c r="J766" s="4" t="s">
        <v>294</v>
      </c>
    </row>
    <row r="767" spans="1:10" x14ac:dyDescent="0.3">
      <c r="A767" s="4" t="s">
        <v>1073</v>
      </c>
      <c r="B767" s="4" t="s">
        <v>107</v>
      </c>
      <c r="C767" s="26">
        <v>45571</v>
      </c>
      <c r="D767" s="4" t="s">
        <v>292</v>
      </c>
      <c r="E767" s="4" t="s">
        <v>305</v>
      </c>
      <c r="F767" s="4" t="s">
        <v>47</v>
      </c>
      <c r="G767" s="4">
        <v>1</v>
      </c>
      <c r="H767" s="27">
        <v>0</v>
      </c>
      <c r="I767" s="15">
        <v>2183.7600000000002</v>
      </c>
      <c r="J767" s="4" t="s">
        <v>294</v>
      </c>
    </row>
    <row r="768" spans="1:10" x14ac:dyDescent="0.3">
      <c r="A768" s="4" t="s">
        <v>1074</v>
      </c>
      <c r="B768" s="4" t="s">
        <v>107</v>
      </c>
      <c r="C768" s="26">
        <v>45576</v>
      </c>
      <c r="D768" s="4" t="s">
        <v>292</v>
      </c>
      <c r="E768" s="4" t="s">
        <v>293</v>
      </c>
      <c r="F768" s="4" t="s">
        <v>46</v>
      </c>
      <c r="G768" s="4">
        <v>2</v>
      </c>
      <c r="H768" s="27">
        <v>0</v>
      </c>
      <c r="I768" s="15">
        <v>6335.38</v>
      </c>
      <c r="J768" s="4" t="s">
        <v>294</v>
      </c>
    </row>
    <row r="769" spans="1:10" x14ac:dyDescent="0.3">
      <c r="A769" s="4" t="s">
        <v>1075</v>
      </c>
      <c r="B769" s="4" t="s">
        <v>107</v>
      </c>
      <c r="C769" s="26">
        <v>45577</v>
      </c>
      <c r="D769" s="4" t="s">
        <v>292</v>
      </c>
      <c r="E769" s="4" t="s">
        <v>303</v>
      </c>
      <c r="F769" s="4" t="s">
        <v>47</v>
      </c>
      <c r="G769" s="4">
        <v>0</v>
      </c>
      <c r="H769" s="27">
        <v>0</v>
      </c>
      <c r="I769" s="15">
        <v>1239.27</v>
      </c>
      <c r="J769" s="4" t="s">
        <v>294</v>
      </c>
    </row>
    <row r="770" spans="1:10" x14ac:dyDescent="0.3">
      <c r="A770" s="4" t="s">
        <v>1076</v>
      </c>
      <c r="B770" s="4" t="s">
        <v>107</v>
      </c>
      <c r="C770" s="26">
        <v>45633</v>
      </c>
      <c r="D770" s="4" t="s">
        <v>292</v>
      </c>
      <c r="E770" s="4" t="s">
        <v>303</v>
      </c>
      <c r="F770" s="4" t="s">
        <v>46</v>
      </c>
      <c r="G770" s="4">
        <v>4</v>
      </c>
      <c r="H770" s="27">
        <v>0</v>
      </c>
      <c r="I770" s="15">
        <v>8397.7000000000007</v>
      </c>
      <c r="J770" s="4" t="s">
        <v>294</v>
      </c>
    </row>
    <row r="771" spans="1:10" x14ac:dyDescent="0.3">
      <c r="A771" s="4" t="s">
        <v>1077</v>
      </c>
      <c r="B771" s="4" t="s">
        <v>107</v>
      </c>
      <c r="C771" s="26">
        <v>45668</v>
      </c>
      <c r="D771" s="4" t="s">
        <v>292</v>
      </c>
      <c r="E771" s="4" t="s">
        <v>301</v>
      </c>
      <c r="F771" s="4" t="s">
        <v>47</v>
      </c>
      <c r="G771" s="4">
        <v>1</v>
      </c>
      <c r="H771" s="27">
        <v>0</v>
      </c>
      <c r="I771" s="15">
        <v>2890.78</v>
      </c>
      <c r="J771" s="4" t="s">
        <v>294</v>
      </c>
    </row>
    <row r="772" spans="1:10" x14ac:dyDescent="0.3">
      <c r="A772" s="4" t="s">
        <v>1078</v>
      </c>
      <c r="B772" s="4" t="s">
        <v>107</v>
      </c>
      <c r="C772" s="26">
        <v>45724</v>
      </c>
      <c r="D772" s="4" t="s">
        <v>292</v>
      </c>
      <c r="E772" s="4" t="s">
        <v>312</v>
      </c>
      <c r="F772" s="4" t="s">
        <v>47</v>
      </c>
      <c r="G772" s="4">
        <v>1</v>
      </c>
      <c r="H772" s="27">
        <v>0</v>
      </c>
      <c r="I772" s="15">
        <v>1229.3800000000001</v>
      </c>
      <c r="J772" s="4" t="s">
        <v>294</v>
      </c>
    </row>
    <row r="773" spans="1:10" x14ac:dyDescent="0.3">
      <c r="A773" s="4" t="s">
        <v>1079</v>
      </c>
      <c r="B773" s="4" t="s">
        <v>107</v>
      </c>
      <c r="C773" s="26">
        <v>45728</v>
      </c>
      <c r="D773" s="4" t="s">
        <v>292</v>
      </c>
      <c r="E773" s="4" t="s">
        <v>308</v>
      </c>
      <c r="F773" s="4" t="s">
        <v>47</v>
      </c>
      <c r="G773" s="4">
        <v>0</v>
      </c>
      <c r="H773" s="27">
        <v>0</v>
      </c>
      <c r="I773" s="15">
        <v>2045.18</v>
      </c>
      <c r="J773" s="4" t="s">
        <v>299</v>
      </c>
    </row>
    <row r="774" spans="1:10" x14ac:dyDescent="0.3">
      <c r="A774" s="4" t="s">
        <v>1080</v>
      </c>
      <c r="B774" s="4" t="s">
        <v>107</v>
      </c>
      <c r="C774" s="26">
        <v>45738</v>
      </c>
      <c r="D774" s="4" t="s">
        <v>292</v>
      </c>
      <c r="E774" s="4" t="s">
        <v>301</v>
      </c>
      <c r="F774" s="4" t="s">
        <v>46</v>
      </c>
      <c r="G774" s="4">
        <v>3</v>
      </c>
      <c r="H774" s="27">
        <v>0</v>
      </c>
      <c r="I774" s="15">
        <v>9655.36</v>
      </c>
      <c r="J774" s="4" t="s">
        <v>294</v>
      </c>
    </row>
    <row r="775" spans="1:10" x14ac:dyDescent="0.3">
      <c r="A775" s="4" t="s">
        <v>1081</v>
      </c>
      <c r="B775" s="4" t="s">
        <v>107</v>
      </c>
      <c r="C775" s="26">
        <v>45717</v>
      </c>
      <c r="D775" s="4" t="s">
        <v>292</v>
      </c>
      <c r="E775" s="4" t="s">
        <v>312</v>
      </c>
      <c r="F775" s="4" t="s">
        <v>46</v>
      </c>
      <c r="G775" s="4">
        <v>4</v>
      </c>
      <c r="H775" s="27">
        <v>0</v>
      </c>
      <c r="I775" s="15">
        <v>10656.43</v>
      </c>
      <c r="J775" s="4" t="s">
        <v>294</v>
      </c>
    </row>
    <row r="776" spans="1:10" x14ac:dyDescent="0.3">
      <c r="A776" s="4" t="s">
        <v>1082</v>
      </c>
      <c r="B776" s="4" t="s">
        <v>107</v>
      </c>
      <c r="C776" s="26">
        <v>45737</v>
      </c>
      <c r="D776" s="4" t="s">
        <v>296</v>
      </c>
      <c r="E776" s="4" t="s">
        <v>394</v>
      </c>
      <c r="F776" s="4" t="s">
        <v>47</v>
      </c>
      <c r="G776" s="4">
        <v>1</v>
      </c>
      <c r="H776" s="27">
        <v>3.1</v>
      </c>
      <c r="I776" s="15">
        <v>12707.26</v>
      </c>
      <c r="J776" s="4" t="s">
        <v>294</v>
      </c>
    </row>
    <row r="777" spans="1:10" x14ac:dyDescent="0.3">
      <c r="A777" s="4" t="s">
        <v>1083</v>
      </c>
      <c r="B777" s="4" t="s">
        <v>107</v>
      </c>
      <c r="C777" s="26">
        <v>45724</v>
      </c>
      <c r="D777" s="4" t="s">
        <v>296</v>
      </c>
      <c r="E777" s="4" t="s">
        <v>371</v>
      </c>
      <c r="F777" s="4" t="s">
        <v>46</v>
      </c>
      <c r="G777" s="4">
        <v>1</v>
      </c>
      <c r="H777" s="27">
        <v>14</v>
      </c>
      <c r="I777" s="15">
        <v>61052.01</v>
      </c>
      <c r="J777" s="4" t="s">
        <v>294</v>
      </c>
    </row>
    <row r="778" spans="1:10" x14ac:dyDescent="0.3">
      <c r="A778" s="4" t="s">
        <v>1084</v>
      </c>
      <c r="B778" s="4" t="s">
        <v>107</v>
      </c>
      <c r="C778" s="26">
        <v>45751</v>
      </c>
      <c r="D778" s="4" t="s">
        <v>292</v>
      </c>
      <c r="E778" s="4" t="s">
        <v>308</v>
      </c>
      <c r="F778" s="4" t="s">
        <v>46</v>
      </c>
      <c r="G778" s="4">
        <v>2</v>
      </c>
      <c r="H778" s="27">
        <v>0</v>
      </c>
      <c r="I778" s="15">
        <v>11595.79</v>
      </c>
      <c r="J778" s="4" t="s">
        <v>299</v>
      </c>
    </row>
    <row r="779" spans="1:10" x14ac:dyDescent="0.3">
      <c r="A779" s="4" t="s">
        <v>1085</v>
      </c>
      <c r="B779" s="4" t="s">
        <v>107</v>
      </c>
      <c r="C779" s="26">
        <v>45762</v>
      </c>
      <c r="D779" s="4" t="s">
        <v>296</v>
      </c>
      <c r="E779" s="4" t="s">
        <v>401</v>
      </c>
      <c r="F779" s="4" t="s">
        <v>45</v>
      </c>
      <c r="G779" s="4">
        <v>2</v>
      </c>
      <c r="H779" s="27">
        <v>46.6</v>
      </c>
      <c r="I779" s="15">
        <v>115074.87</v>
      </c>
      <c r="J779" s="4" t="s">
        <v>294</v>
      </c>
    </row>
    <row r="780" spans="1:10" x14ac:dyDescent="0.3">
      <c r="A780" s="4" t="s">
        <v>1086</v>
      </c>
      <c r="B780" s="4" t="s">
        <v>107</v>
      </c>
      <c r="C780" s="26">
        <v>45783</v>
      </c>
      <c r="D780" s="4" t="s">
        <v>292</v>
      </c>
      <c r="E780" s="4" t="s">
        <v>303</v>
      </c>
      <c r="F780" s="4" t="s">
        <v>47</v>
      </c>
      <c r="G780" s="4">
        <v>0</v>
      </c>
      <c r="H780" s="27">
        <v>0</v>
      </c>
      <c r="I780" s="15">
        <v>2634.05</v>
      </c>
      <c r="J780" s="4" t="s">
        <v>299</v>
      </c>
    </row>
    <row r="781" spans="1:10" x14ac:dyDescent="0.3">
      <c r="A781" s="4" t="s">
        <v>1087</v>
      </c>
      <c r="B781" s="4" t="s">
        <v>107</v>
      </c>
      <c r="C781" s="26">
        <v>45790</v>
      </c>
      <c r="D781" s="4" t="s">
        <v>292</v>
      </c>
      <c r="E781" s="4" t="s">
        <v>293</v>
      </c>
      <c r="F781" s="4" t="s">
        <v>46</v>
      </c>
      <c r="G781" s="4">
        <v>4</v>
      </c>
      <c r="H781" s="27">
        <v>0</v>
      </c>
      <c r="I781" s="15">
        <v>5802.42</v>
      </c>
      <c r="J781" s="4" t="s">
        <v>294</v>
      </c>
    </row>
    <row r="782" spans="1:10" x14ac:dyDescent="0.3">
      <c r="A782" s="4" t="s">
        <v>1088</v>
      </c>
      <c r="B782" s="4" t="s">
        <v>107</v>
      </c>
      <c r="C782" s="26">
        <v>45783</v>
      </c>
      <c r="D782" s="4" t="s">
        <v>296</v>
      </c>
      <c r="E782" s="4" t="s">
        <v>336</v>
      </c>
      <c r="F782" s="4" t="s">
        <v>46</v>
      </c>
      <c r="G782" s="4">
        <v>1</v>
      </c>
      <c r="H782" s="27">
        <v>7.6</v>
      </c>
      <c r="I782" s="15">
        <v>23489.31</v>
      </c>
      <c r="J782" s="4" t="s">
        <v>299</v>
      </c>
    </row>
    <row r="783" spans="1:10" x14ac:dyDescent="0.3">
      <c r="A783" s="4" t="s">
        <v>1089</v>
      </c>
      <c r="B783" s="4" t="s">
        <v>107</v>
      </c>
      <c r="C783" s="26">
        <v>45811</v>
      </c>
      <c r="D783" s="4" t="s">
        <v>292</v>
      </c>
      <c r="E783" s="4" t="s">
        <v>305</v>
      </c>
      <c r="F783" s="4" t="s">
        <v>45</v>
      </c>
      <c r="G783" s="4">
        <v>8</v>
      </c>
      <c r="H783" s="27">
        <v>0</v>
      </c>
      <c r="I783" s="15">
        <v>22054.639999999999</v>
      </c>
      <c r="J783" s="4" t="s">
        <v>294</v>
      </c>
    </row>
    <row r="784" spans="1:10" x14ac:dyDescent="0.3">
      <c r="A784" s="4" t="s">
        <v>1090</v>
      </c>
      <c r="B784" s="4" t="s">
        <v>107</v>
      </c>
      <c r="C784" s="26">
        <v>45833</v>
      </c>
      <c r="D784" s="4" t="s">
        <v>292</v>
      </c>
      <c r="E784" s="4" t="s">
        <v>308</v>
      </c>
      <c r="F784" s="4" t="s">
        <v>47</v>
      </c>
      <c r="G784" s="4">
        <v>0</v>
      </c>
      <c r="H784" s="27">
        <v>0</v>
      </c>
      <c r="I784" s="15">
        <v>2134.5300000000002</v>
      </c>
      <c r="J784" s="4" t="s">
        <v>299</v>
      </c>
    </row>
    <row r="785" spans="1:10" x14ac:dyDescent="0.3">
      <c r="A785" s="4" t="s">
        <v>1091</v>
      </c>
      <c r="B785" s="4" t="s">
        <v>107</v>
      </c>
      <c r="C785" s="26">
        <v>45809</v>
      </c>
      <c r="D785" s="4" t="s">
        <v>296</v>
      </c>
      <c r="E785" s="4" t="s">
        <v>401</v>
      </c>
      <c r="F785" s="4" t="s">
        <v>45</v>
      </c>
      <c r="G785" s="4">
        <v>1</v>
      </c>
      <c r="H785" s="27">
        <v>21.8</v>
      </c>
      <c r="I785" s="15">
        <v>74339.3</v>
      </c>
      <c r="J785" s="4" t="s">
        <v>294</v>
      </c>
    </row>
    <row r="786" spans="1:10" x14ac:dyDescent="0.3">
      <c r="A786" s="4" t="s">
        <v>1092</v>
      </c>
      <c r="B786" s="4" t="s">
        <v>107</v>
      </c>
      <c r="C786" s="26">
        <v>45873</v>
      </c>
      <c r="D786" s="4" t="s">
        <v>292</v>
      </c>
      <c r="E786" s="4" t="s">
        <v>303</v>
      </c>
      <c r="F786" s="4" t="s">
        <v>47</v>
      </c>
      <c r="G786" s="4">
        <v>1</v>
      </c>
      <c r="H786" s="27">
        <v>0</v>
      </c>
      <c r="I786" s="15">
        <v>3738.56</v>
      </c>
      <c r="J786" s="4" t="s">
        <v>294</v>
      </c>
    </row>
    <row r="787" spans="1:10" x14ac:dyDescent="0.3">
      <c r="A787" s="4" t="s">
        <v>1093</v>
      </c>
      <c r="B787" s="4" t="s">
        <v>107</v>
      </c>
      <c r="C787" s="26">
        <v>45887</v>
      </c>
      <c r="D787" s="4" t="s">
        <v>292</v>
      </c>
      <c r="E787" s="4" t="s">
        <v>293</v>
      </c>
      <c r="F787" s="4" t="s">
        <v>47</v>
      </c>
      <c r="G787" s="4">
        <v>1</v>
      </c>
      <c r="H787" s="27">
        <v>0</v>
      </c>
      <c r="I787" s="15">
        <v>1556.98</v>
      </c>
      <c r="J787" s="4" t="s">
        <v>294</v>
      </c>
    </row>
    <row r="788" spans="1:10" x14ac:dyDescent="0.3">
      <c r="A788" s="4" t="s">
        <v>1094</v>
      </c>
      <c r="B788" s="4" t="s">
        <v>107</v>
      </c>
      <c r="C788" s="26">
        <v>45912</v>
      </c>
      <c r="D788" s="4" t="s">
        <v>292</v>
      </c>
      <c r="E788" s="4" t="s">
        <v>308</v>
      </c>
      <c r="F788" s="4" t="s">
        <v>47</v>
      </c>
      <c r="G788" s="4">
        <v>1</v>
      </c>
      <c r="H788" s="27">
        <v>0</v>
      </c>
      <c r="I788" s="15">
        <v>3145.97</v>
      </c>
      <c r="J788" s="4" t="s">
        <v>299</v>
      </c>
    </row>
    <row r="789" spans="1:10" x14ac:dyDescent="0.3">
      <c r="A789" s="4" t="s">
        <v>1095</v>
      </c>
      <c r="B789" s="4" t="s">
        <v>107</v>
      </c>
      <c r="C789" s="26">
        <v>45944</v>
      </c>
      <c r="D789" s="4" t="s">
        <v>292</v>
      </c>
      <c r="E789" s="4" t="s">
        <v>301</v>
      </c>
      <c r="F789" s="4" t="s">
        <v>47</v>
      </c>
      <c r="G789" s="4">
        <v>1</v>
      </c>
      <c r="H789" s="27">
        <v>0</v>
      </c>
      <c r="I789" s="15">
        <v>1735.45</v>
      </c>
      <c r="J789" s="4" t="s">
        <v>294</v>
      </c>
    </row>
    <row r="790" spans="1:10" x14ac:dyDescent="0.3">
      <c r="A790" s="4" t="s">
        <v>1096</v>
      </c>
      <c r="B790" s="4" t="s">
        <v>107</v>
      </c>
      <c r="C790" s="26">
        <v>46013</v>
      </c>
      <c r="D790" s="4" t="s">
        <v>292</v>
      </c>
      <c r="E790" s="4" t="s">
        <v>303</v>
      </c>
      <c r="F790" s="4" t="s">
        <v>47</v>
      </c>
      <c r="G790" s="4">
        <v>1</v>
      </c>
      <c r="H790" s="27">
        <v>0</v>
      </c>
      <c r="I790" s="15">
        <v>2960.49</v>
      </c>
      <c r="J790" s="4" t="s">
        <v>294</v>
      </c>
    </row>
    <row r="791" spans="1:10" x14ac:dyDescent="0.3">
      <c r="A791" s="4" t="s">
        <v>1097</v>
      </c>
      <c r="B791" s="4" t="s">
        <v>107</v>
      </c>
      <c r="C791" s="26">
        <v>46010</v>
      </c>
      <c r="D791" s="4" t="s">
        <v>292</v>
      </c>
      <c r="E791" s="4" t="s">
        <v>305</v>
      </c>
      <c r="F791" s="4" t="s">
        <v>46</v>
      </c>
      <c r="G791" s="4">
        <v>2</v>
      </c>
      <c r="H791" s="27">
        <v>0</v>
      </c>
      <c r="I791" s="15">
        <v>9477.6</v>
      </c>
      <c r="J791" s="4" t="s">
        <v>299</v>
      </c>
    </row>
    <row r="792" spans="1:10" x14ac:dyDescent="0.3">
      <c r="A792" s="4" t="s">
        <v>1098</v>
      </c>
      <c r="B792" s="4" t="s">
        <v>107</v>
      </c>
      <c r="C792" s="26">
        <v>46015</v>
      </c>
      <c r="D792" s="4" t="s">
        <v>292</v>
      </c>
      <c r="E792" s="4" t="s">
        <v>293</v>
      </c>
      <c r="F792" s="4" t="s">
        <v>47</v>
      </c>
      <c r="G792" s="4">
        <v>1</v>
      </c>
      <c r="H792" s="27">
        <v>0</v>
      </c>
      <c r="I792" s="15">
        <v>2883.15</v>
      </c>
      <c r="J792" s="4" t="s">
        <v>294</v>
      </c>
    </row>
    <row r="793" spans="1:10" x14ac:dyDescent="0.3">
      <c r="A793" s="4" t="s">
        <v>1099</v>
      </c>
      <c r="B793" s="4" t="s">
        <v>107</v>
      </c>
      <c r="C793" s="26">
        <v>46001</v>
      </c>
      <c r="D793" s="4" t="s">
        <v>296</v>
      </c>
      <c r="E793" s="4" t="s">
        <v>401</v>
      </c>
      <c r="F793" s="4" t="s">
        <v>45</v>
      </c>
      <c r="G793" s="4">
        <v>2</v>
      </c>
      <c r="H793" s="27">
        <v>40.200000000000003</v>
      </c>
      <c r="I793" s="15">
        <v>106615.38</v>
      </c>
      <c r="J793" s="4" t="s">
        <v>294</v>
      </c>
    </row>
    <row r="794" spans="1:10" x14ac:dyDescent="0.3">
      <c r="A794" s="4" t="s">
        <v>1100</v>
      </c>
      <c r="B794" s="4" t="s">
        <v>109</v>
      </c>
      <c r="C794" s="26">
        <v>44996</v>
      </c>
      <c r="D794" s="4" t="s">
        <v>296</v>
      </c>
      <c r="E794" s="4" t="s">
        <v>319</v>
      </c>
      <c r="F794" s="4" t="s">
        <v>403</v>
      </c>
      <c r="G794" s="4">
        <v>6</v>
      </c>
      <c r="H794" s="27">
        <v>132.1</v>
      </c>
      <c r="I794" s="15">
        <v>388904.49</v>
      </c>
      <c r="J794" s="4" t="s">
        <v>294</v>
      </c>
    </row>
    <row r="795" spans="1:10" x14ac:dyDescent="0.3">
      <c r="A795" s="4" t="s">
        <v>1101</v>
      </c>
      <c r="B795" s="4" t="s">
        <v>109</v>
      </c>
      <c r="C795" s="26">
        <v>45055</v>
      </c>
      <c r="D795" s="4" t="s">
        <v>292</v>
      </c>
      <c r="E795" s="4" t="s">
        <v>303</v>
      </c>
      <c r="F795" s="4" t="s">
        <v>47</v>
      </c>
      <c r="G795" s="4">
        <v>0</v>
      </c>
      <c r="H795" s="27">
        <v>0</v>
      </c>
      <c r="I795" s="15">
        <v>3762.2</v>
      </c>
      <c r="J795" s="4" t="s">
        <v>294</v>
      </c>
    </row>
    <row r="796" spans="1:10" x14ac:dyDescent="0.3">
      <c r="A796" s="4" t="s">
        <v>1102</v>
      </c>
      <c r="B796" s="4" t="s">
        <v>109</v>
      </c>
      <c r="C796" s="26">
        <v>45061</v>
      </c>
      <c r="D796" s="4" t="s">
        <v>296</v>
      </c>
      <c r="E796" s="4" t="s">
        <v>297</v>
      </c>
      <c r="F796" s="4" t="s">
        <v>45</v>
      </c>
      <c r="G796" s="4">
        <v>2</v>
      </c>
      <c r="H796" s="27">
        <v>34.799999999999997</v>
      </c>
      <c r="I796" s="15">
        <v>257423.29</v>
      </c>
      <c r="J796" s="4" t="s">
        <v>294</v>
      </c>
    </row>
    <row r="797" spans="1:10" x14ac:dyDescent="0.3">
      <c r="A797" s="4" t="s">
        <v>1103</v>
      </c>
      <c r="B797" s="4" t="s">
        <v>109</v>
      </c>
      <c r="C797" s="26">
        <v>45083</v>
      </c>
      <c r="D797" s="4" t="s">
        <v>292</v>
      </c>
      <c r="E797" s="4" t="s">
        <v>301</v>
      </c>
      <c r="F797" s="4" t="s">
        <v>46</v>
      </c>
      <c r="G797" s="4">
        <v>3</v>
      </c>
      <c r="H797" s="27">
        <v>0</v>
      </c>
      <c r="I797" s="15">
        <v>20767.580000000002</v>
      </c>
      <c r="J797" s="4" t="s">
        <v>294</v>
      </c>
    </row>
    <row r="798" spans="1:10" x14ac:dyDescent="0.3">
      <c r="A798" s="4" t="s">
        <v>1104</v>
      </c>
      <c r="B798" s="4" t="s">
        <v>109</v>
      </c>
      <c r="C798" s="26">
        <v>45310</v>
      </c>
      <c r="D798" s="4" t="s">
        <v>296</v>
      </c>
      <c r="E798" s="4" t="s">
        <v>371</v>
      </c>
      <c r="F798" s="4" t="s">
        <v>46</v>
      </c>
      <c r="G798" s="4">
        <v>1</v>
      </c>
      <c r="H798" s="27">
        <v>10.9</v>
      </c>
      <c r="I798" s="15">
        <v>74710.66</v>
      </c>
      <c r="J798" s="4" t="s">
        <v>299</v>
      </c>
    </row>
    <row r="799" spans="1:10" x14ac:dyDescent="0.3">
      <c r="A799" s="4" t="s">
        <v>1105</v>
      </c>
      <c r="B799" s="4" t="s">
        <v>109</v>
      </c>
      <c r="C799" s="26">
        <v>45346</v>
      </c>
      <c r="D799" s="4" t="s">
        <v>292</v>
      </c>
      <c r="E799" s="4" t="s">
        <v>312</v>
      </c>
      <c r="F799" s="4" t="s">
        <v>46</v>
      </c>
      <c r="G799" s="4">
        <v>3</v>
      </c>
      <c r="H799" s="27">
        <v>0</v>
      </c>
      <c r="I799" s="15">
        <v>26424.47</v>
      </c>
      <c r="J799" s="4" t="s">
        <v>299</v>
      </c>
    </row>
    <row r="800" spans="1:10" x14ac:dyDescent="0.3">
      <c r="A800" s="4" t="s">
        <v>1106</v>
      </c>
      <c r="B800" s="4" t="s">
        <v>109</v>
      </c>
      <c r="C800" s="26">
        <v>45334</v>
      </c>
      <c r="D800" s="4" t="s">
        <v>292</v>
      </c>
      <c r="E800" s="4" t="s">
        <v>308</v>
      </c>
      <c r="F800" s="4" t="s">
        <v>47</v>
      </c>
      <c r="G800" s="4">
        <v>0</v>
      </c>
      <c r="H800" s="27">
        <v>0</v>
      </c>
      <c r="I800" s="15">
        <v>4696.59</v>
      </c>
      <c r="J800" s="4" t="s">
        <v>294</v>
      </c>
    </row>
    <row r="801" spans="1:10" x14ac:dyDescent="0.3">
      <c r="A801" s="4" t="s">
        <v>1107</v>
      </c>
      <c r="B801" s="4" t="s">
        <v>109</v>
      </c>
      <c r="C801" s="26">
        <v>45344</v>
      </c>
      <c r="D801" s="4" t="s">
        <v>296</v>
      </c>
      <c r="E801" s="4" t="s">
        <v>371</v>
      </c>
      <c r="F801" s="4" t="s">
        <v>45</v>
      </c>
      <c r="G801" s="4">
        <v>3</v>
      </c>
      <c r="H801" s="27">
        <v>51</v>
      </c>
      <c r="I801" s="15">
        <v>328448.67</v>
      </c>
      <c r="J801" s="4" t="s">
        <v>299</v>
      </c>
    </row>
    <row r="802" spans="1:10" x14ac:dyDescent="0.3">
      <c r="A802" s="4" t="s">
        <v>1108</v>
      </c>
      <c r="B802" s="4" t="s">
        <v>109</v>
      </c>
      <c r="C802" s="26">
        <v>45371</v>
      </c>
      <c r="D802" s="4" t="s">
        <v>292</v>
      </c>
      <c r="E802" s="4" t="s">
        <v>305</v>
      </c>
      <c r="F802" s="4" t="s">
        <v>47</v>
      </c>
      <c r="G802" s="4">
        <v>1</v>
      </c>
      <c r="H802" s="27">
        <v>0</v>
      </c>
      <c r="I802" s="15">
        <v>3208</v>
      </c>
      <c r="J802" s="4" t="s">
        <v>294</v>
      </c>
    </row>
    <row r="803" spans="1:10" x14ac:dyDescent="0.3">
      <c r="A803" s="4" t="s">
        <v>1109</v>
      </c>
      <c r="B803" s="4" t="s">
        <v>109</v>
      </c>
      <c r="C803" s="26">
        <v>45399</v>
      </c>
      <c r="D803" s="4" t="s">
        <v>292</v>
      </c>
      <c r="E803" s="4" t="s">
        <v>308</v>
      </c>
      <c r="F803" s="4" t="s">
        <v>46</v>
      </c>
      <c r="G803" s="4">
        <v>5</v>
      </c>
      <c r="H803" s="27">
        <v>0</v>
      </c>
      <c r="I803" s="15">
        <v>16903.12</v>
      </c>
      <c r="J803" s="4" t="s">
        <v>294</v>
      </c>
    </row>
    <row r="804" spans="1:10" x14ac:dyDescent="0.3">
      <c r="A804" s="4" t="s">
        <v>1110</v>
      </c>
      <c r="B804" s="4" t="s">
        <v>109</v>
      </c>
      <c r="C804" s="26">
        <v>45399</v>
      </c>
      <c r="D804" s="4" t="s">
        <v>292</v>
      </c>
      <c r="E804" s="4" t="s">
        <v>308</v>
      </c>
      <c r="F804" s="4" t="s">
        <v>47</v>
      </c>
      <c r="G804" s="4">
        <v>0</v>
      </c>
      <c r="H804" s="27">
        <v>0</v>
      </c>
      <c r="I804" s="15">
        <v>5813.85</v>
      </c>
      <c r="J804" s="4" t="s">
        <v>294</v>
      </c>
    </row>
    <row r="805" spans="1:10" x14ac:dyDescent="0.3">
      <c r="A805" s="4" t="s">
        <v>1111</v>
      </c>
      <c r="B805" s="4" t="s">
        <v>109</v>
      </c>
      <c r="C805" s="26">
        <v>45398</v>
      </c>
      <c r="D805" s="4" t="s">
        <v>292</v>
      </c>
      <c r="E805" s="4" t="s">
        <v>293</v>
      </c>
      <c r="F805" s="4" t="s">
        <v>47</v>
      </c>
      <c r="G805" s="4">
        <v>1</v>
      </c>
      <c r="H805" s="27">
        <v>0</v>
      </c>
      <c r="I805" s="15">
        <v>4827.8500000000004</v>
      </c>
      <c r="J805" s="4" t="s">
        <v>299</v>
      </c>
    </row>
    <row r="806" spans="1:10" x14ac:dyDescent="0.3">
      <c r="A806" s="4" t="s">
        <v>1112</v>
      </c>
      <c r="B806" s="4" t="s">
        <v>109</v>
      </c>
      <c r="C806" s="26">
        <v>45420</v>
      </c>
      <c r="D806" s="4" t="s">
        <v>296</v>
      </c>
      <c r="E806" s="4" t="s">
        <v>319</v>
      </c>
      <c r="F806" s="4" t="s">
        <v>46</v>
      </c>
      <c r="G806" s="4">
        <v>1</v>
      </c>
      <c r="H806" s="27">
        <v>18.2</v>
      </c>
      <c r="I806" s="15">
        <v>134600.99</v>
      </c>
      <c r="J806" s="4" t="s">
        <v>299</v>
      </c>
    </row>
    <row r="807" spans="1:10" x14ac:dyDescent="0.3">
      <c r="A807" s="4" t="s">
        <v>1113</v>
      </c>
      <c r="B807" s="4" t="s">
        <v>109</v>
      </c>
      <c r="C807" s="26">
        <v>45449</v>
      </c>
      <c r="D807" s="4" t="s">
        <v>292</v>
      </c>
      <c r="E807" s="4" t="s">
        <v>305</v>
      </c>
      <c r="F807" s="4" t="s">
        <v>47</v>
      </c>
      <c r="G807" s="4">
        <v>1</v>
      </c>
      <c r="H807" s="27">
        <v>0</v>
      </c>
      <c r="I807" s="15">
        <v>6017.71</v>
      </c>
      <c r="J807" s="4" t="s">
        <v>294</v>
      </c>
    </row>
    <row r="808" spans="1:10" x14ac:dyDescent="0.3">
      <c r="A808" s="4" t="s">
        <v>1114</v>
      </c>
      <c r="B808" s="4" t="s">
        <v>109</v>
      </c>
      <c r="C808" s="26">
        <v>45501</v>
      </c>
      <c r="D808" s="4" t="s">
        <v>292</v>
      </c>
      <c r="E808" s="4" t="s">
        <v>301</v>
      </c>
      <c r="F808" s="4" t="s">
        <v>46</v>
      </c>
      <c r="G808" s="4">
        <v>2</v>
      </c>
      <c r="H808" s="27">
        <v>0</v>
      </c>
      <c r="I808" s="15">
        <v>27321.43</v>
      </c>
      <c r="J808" s="4" t="s">
        <v>294</v>
      </c>
    </row>
    <row r="809" spans="1:10" x14ac:dyDescent="0.3">
      <c r="A809" s="4" t="s">
        <v>1115</v>
      </c>
      <c r="B809" s="4" t="s">
        <v>109</v>
      </c>
      <c r="C809" s="26">
        <v>45507</v>
      </c>
      <c r="D809" s="4" t="s">
        <v>292</v>
      </c>
      <c r="E809" s="4" t="s">
        <v>308</v>
      </c>
      <c r="F809" s="4" t="s">
        <v>47</v>
      </c>
      <c r="G809" s="4">
        <v>1</v>
      </c>
      <c r="H809" s="27">
        <v>0</v>
      </c>
      <c r="I809" s="15">
        <v>4047.51</v>
      </c>
      <c r="J809" s="4" t="s">
        <v>299</v>
      </c>
    </row>
    <row r="810" spans="1:10" x14ac:dyDescent="0.3">
      <c r="A810" s="4" t="s">
        <v>1116</v>
      </c>
      <c r="B810" s="4" t="s">
        <v>109</v>
      </c>
      <c r="C810" s="26">
        <v>45531</v>
      </c>
      <c r="D810" s="4" t="s">
        <v>296</v>
      </c>
      <c r="E810" s="4" t="s">
        <v>336</v>
      </c>
      <c r="F810" s="4" t="s">
        <v>46</v>
      </c>
      <c r="G810" s="4">
        <v>1</v>
      </c>
      <c r="H810" s="27">
        <v>11.4</v>
      </c>
      <c r="I810" s="15">
        <v>81667.31</v>
      </c>
      <c r="J810" s="4" t="s">
        <v>294</v>
      </c>
    </row>
    <row r="811" spans="1:10" x14ac:dyDescent="0.3">
      <c r="A811" s="4" t="s">
        <v>1117</v>
      </c>
      <c r="B811" s="4" t="s">
        <v>109</v>
      </c>
      <c r="C811" s="26">
        <v>45541</v>
      </c>
      <c r="D811" s="4" t="s">
        <v>292</v>
      </c>
      <c r="E811" s="4" t="s">
        <v>303</v>
      </c>
      <c r="F811" s="4" t="s">
        <v>46</v>
      </c>
      <c r="G811" s="4">
        <v>5</v>
      </c>
      <c r="H811" s="27">
        <v>0</v>
      </c>
      <c r="I811" s="15">
        <v>10463.530000000001</v>
      </c>
      <c r="J811" s="4" t="s">
        <v>299</v>
      </c>
    </row>
    <row r="812" spans="1:10" x14ac:dyDescent="0.3">
      <c r="A812" s="4" t="s">
        <v>1118</v>
      </c>
      <c r="B812" s="4" t="s">
        <v>109</v>
      </c>
      <c r="C812" s="26">
        <v>45537</v>
      </c>
      <c r="D812" s="4" t="s">
        <v>292</v>
      </c>
      <c r="E812" s="4" t="s">
        <v>305</v>
      </c>
      <c r="F812" s="4" t="s">
        <v>46</v>
      </c>
      <c r="G812" s="4">
        <v>3</v>
      </c>
      <c r="H812" s="27">
        <v>0</v>
      </c>
      <c r="I812" s="15">
        <v>19027.37</v>
      </c>
      <c r="J812" s="4" t="s">
        <v>294</v>
      </c>
    </row>
    <row r="813" spans="1:10" x14ac:dyDescent="0.3">
      <c r="A813" s="4" t="s">
        <v>1119</v>
      </c>
      <c r="B813" s="4" t="s">
        <v>109</v>
      </c>
      <c r="C813" s="26">
        <v>45561</v>
      </c>
      <c r="D813" s="4" t="s">
        <v>292</v>
      </c>
      <c r="E813" s="4" t="s">
        <v>303</v>
      </c>
      <c r="F813" s="4" t="s">
        <v>46</v>
      </c>
      <c r="G813" s="4">
        <v>1</v>
      </c>
      <c r="H813" s="27">
        <v>0</v>
      </c>
      <c r="I813" s="15">
        <v>23223.07</v>
      </c>
      <c r="J813" s="4" t="s">
        <v>294</v>
      </c>
    </row>
    <row r="814" spans="1:10" x14ac:dyDescent="0.3">
      <c r="A814" s="4" t="s">
        <v>1120</v>
      </c>
      <c r="B814" s="4" t="s">
        <v>109</v>
      </c>
      <c r="C814" s="26">
        <v>45561</v>
      </c>
      <c r="D814" s="4" t="s">
        <v>292</v>
      </c>
      <c r="E814" s="4" t="s">
        <v>293</v>
      </c>
      <c r="F814" s="4" t="s">
        <v>46</v>
      </c>
      <c r="G814" s="4">
        <v>3</v>
      </c>
      <c r="H814" s="27">
        <v>0</v>
      </c>
      <c r="I814" s="15">
        <v>20523.97</v>
      </c>
      <c r="J814" s="4" t="s">
        <v>294</v>
      </c>
    </row>
    <row r="815" spans="1:10" x14ac:dyDescent="0.3">
      <c r="A815" s="4" t="s">
        <v>1121</v>
      </c>
      <c r="B815" s="4" t="s">
        <v>109</v>
      </c>
      <c r="C815" s="26">
        <v>45555</v>
      </c>
      <c r="D815" s="4" t="s">
        <v>296</v>
      </c>
      <c r="E815" s="4" t="s">
        <v>371</v>
      </c>
      <c r="F815" s="4" t="s">
        <v>47</v>
      </c>
      <c r="G815" s="4">
        <v>1</v>
      </c>
      <c r="H815" s="27">
        <v>7</v>
      </c>
      <c r="I815" s="15">
        <v>61313.79</v>
      </c>
      <c r="J815" s="4" t="s">
        <v>294</v>
      </c>
    </row>
    <row r="816" spans="1:10" x14ac:dyDescent="0.3">
      <c r="A816" s="4" t="s">
        <v>1122</v>
      </c>
      <c r="B816" s="4" t="s">
        <v>109</v>
      </c>
      <c r="C816" s="26">
        <v>45611</v>
      </c>
      <c r="D816" s="4" t="s">
        <v>292</v>
      </c>
      <c r="E816" s="4" t="s">
        <v>303</v>
      </c>
      <c r="F816" s="4" t="s">
        <v>45</v>
      </c>
      <c r="G816" s="4">
        <v>11</v>
      </c>
      <c r="H816" s="27">
        <v>0</v>
      </c>
      <c r="I816" s="15">
        <v>82134.11</v>
      </c>
      <c r="J816" s="4" t="s">
        <v>299</v>
      </c>
    </row>
    <row r="817" spans="1:10" x14ac:dyDescent="0.3">
      <c r="A817" s="4" t="s">
        <v>1123</v>
      </c>
      <c r="B817" s="4" t="s">
        <v>109</v>
      </c>
      <c r="C817" s="26">
        <v>45724</v>
      </c>
      <c r="D817" s="4" t="s">
        <v>292</v>
      </c>
      <c r="E817" s="4" t="s">
        <v>293</v>
      </c>
      <c r="F817" s="4" t="s">
        <v>46</v>
      </c>
      <c r="G817" s="4">
        <v>4</v>
      </c>
      <c r="H817" s="27">
        <v>0</v>
      </c>
      <c r="I817" s="15">
        <v>17280.11</v>
      </c>
      <c r="J817" s="4" t="s">
        <v>294</v>
      </c>
    </row>
    <row r="818" spans="1:10" x14ac:dyDescent="0.3">
      <c r="A818" s="4" t="s">
        <v>1124</v>
      </c>
      <c r="B818" s="4" t="s">
        <v>109</v>
      </c>
      <c r="C818" s="26">
        <v>45722</v>
      </c>
      <c r="D818" s="4" t="s">
        <v>292</v>
      </c>
      <c r="E818" s="4" t="s">
        <v>308</v>
      </c>
      <c r="F818" s="4" t="s">
        <v>46</v>
      </c>
      <c r="G818" s="4">
        <v>4</v>
      </c>
      <c r="H818" s="27">
        <v>0</v>
      </c>
      <c r="I818" s="15">
        <v>19263.150000000001</v>
      </c>
      <c r="J818" s="4" t="s">
        <v>299</v>
      </c>
    </row>
    <row r="819" spans="1:10" x14ac:dyDescent="0.3">
      <c r="A819" s="4" t="s">
        <v>1125</v>
      </c>
      <c r="B819" s="4" t="s">
        <v>109</v>
      </c>
      <c r="C819" s="26">
        <v>45726</v>
      </c>
      <c r="D819" s="4" t="s">
        <v>292</v>
      </c>
      <c r="E819" s="4" t="s">
        <v>305</v>
      </c>
      <c r="F819" s="4" t="s">
        <v>47</v>
      </c>
      <c r="G819" s="4">
        <v>1</v>
      </c>
      <c r="H819" s="27">
        <v>0</v>
      </c>
      <c r="I819" s="15">
        <v>6887.84</v>
      </c>
      <c r="J819" s="4" t="s">
        <v>294</v>
      </c>
    </row>
    <row r="820" spans="1:10" x14ac:dyDescent="0.3">
      <c r="A820" s="4" t="s">
        <v>1126</v>
      </c>
      <c r="B820" s="4" t="s">
        <v>109</v>
      </c>
      <c r="C820" s="26">
        <v>45730</v>
      </c>
      <c r="D820" s="4" t="s">
        <v>292</v>
      </c>
      <c r="E820" s="4" t="s">
        <v>303</v>
      </c>
      <c r="F820" s="4" t="s">
        <v>47</v>
      </c>
      <c r="G820" s="4">
        <v>0</v>
      </c>
      <c r="H820" s="27">
        <v>0</v>
      </c>
      <c r="I820" s="15">
        <v>4558.74</v>
      </c>
      <c r="J820" s="4" t="s">
        <v>294</v>
      </c>
    </row>
    <row r="821" spans="1:10" x14ac:dyDescent="0.3">
      <c r="A821" s="4" t="s">
        <v>1127</v>
      </c>
      <c r="B821" s="4" t="s">
        <v>109</v>
      </c>
      <c r="C821" s="26">
        <v>45719</v>
      </c>
      <c r="D821" s="4" t="s">
        <v>292</v>
      </c>
      <c r="E821" s="4" t="s">
        <v>293</v>
      </c>
      <c r="F821" s="4" t="s">
        <v>45</v>
      </c>
      <c r="G821" s="4">
        <v>13</v>
      </c>
      <c r="H821" s="27">
        <v>0</v>
      </c>
      <c r="I821" s="15">
        <v>37136.339999999997</v>
      </c>
      <c r="J821" s="4" t="s">
        <v>294</v>
      </c>
    </row>
    <row r="822" spans="1:10" x14ac:dyDescent="0.3">
      <c r="A822" s="4" t="s">
        <v>1128</v>
      </c>
      <c r="B822" s="4" t="s">
        <v>109</v>
      </c>
      <c r="C822" s="26">
        <v>45743</v>
      </c>
      <c r="D822" s="4" t="s">
        <v>296</v>
      </c>
      <c r="E822" s="4" t="s">
        <v>319</v>
      </c>
      <c r="F822" s="4" t="s">
        <v>45</v>
      </c>
      <c r="G822" s="4">
        <v>2</v>
      </c>
      <c r="H822" s="27">
        <v>36.5</v>
      </c>
      <c r="I822" s="15">
        <v>277286.8</v>
      </c>
      <c r="J822" s="4" t="s">
        <v>294</v>
      </c>
    </row>
    <row r="823" spans="1:10" x14ac:dyDescent="0.3">
      <c r="A823" s="4" t="s">
        <v>1129</v>
      </c>
      <c r="B823" s="4" t="s">
        <v>109</v>
      </c>
      <c r="C823" s="26">
        <v>45758</v>
      </c>
      <c r="D823" s="4" t="s">
        <v>296</v>
      </c>
      <c r="E823" s="4" t="s">
        <v>371</v>
      </c>
      <c r="F823" s="4" t="s">
        <v>403</v>
      </c>
      <c r="G823" s="4">
        <v>7</v>
      </c>
      <c r="H823" s="27">
        <v>148.5</v>
      </c>
      <c r="I823" s="15">
        <v>707988.89</v>
      </c>
      <c r="J823" s="4" t="s">
        <v>294</v>
      </c>
    </row>
    <row r="824" spans="1:10" x14ac:dyDescent="0.3">
      <c r="A824" s="4" t="s">
        <v>1130</v>
      </c>
      <c r="B824" s="4" t="s">
        <v>109</v>
      </c>
      <c r="C824" s="26">
        <v>45799</v>
      </c>
      <c r="D824" s="4" t="s">
        <v>292</v>
      </c>
      <c r="E824" s="4" t="s">
        <v>301</v>
      </c>
      <c r="F824" s="4" t="s">
        <v>47</v>
      </c>
      <c r="G824" s="4">
        <v>1</v>
      </c>
      <c r="H824" s="27">
        <v>0</v>
      </c>
      <c r="I824" s="15">
        <v>4710.57</v>
      </c>
      <c r="J824" s="4" t="s">
        <v>294</v>
      </c>
    </row>
    <row r="825" spans="1:10" x14ac:dyDescent="0.3">
      <c r="A825" s="4" t="s">
        <v>1131</v>
      </c>
      <c r="B825" s="4" t="s">
        <v>109</v>
      </c>
      <c r="C825" s="26">
        <v>45803</v>
      </c>
      <c r="D825" s="4" t="s">
        <v>292</v>
      </c>
      <c r="E825" s="4" t="s">
        <v>308</v>
      </c>
      <c r="F825" s="4" t="s">
        <v>47</v>
      </c>
      <c r="G825" s="4">
        <v>0</v>
      </c>
      <c r="H825" s="27">
        <v>0</v>
      </c>
      <c r="I825" s="15">
        <v>6527.88</v>
      </c>
      <c r="J825" s="4" t="s">
        <v>294</v>
      </c>
    </row>
    <row r="826" spans="1:10" x14ac:dyDescent="0.3">
      <c r="A826" s="4" t="s">
        <v>1132</v>
      </c>
      <c r="B826" s="4" t="s">
        <v>109</v>
      </c>
      <c r="C826" s="26">
        <v>45798</v>
      </c>
      <c r="D826" s="4" t="s">
        <v>292</v>
      </c>
      <c r="E826" s="4" t="s">
        <v>301</v>
      </c>
      <c r="F826" s="4" t="s">
        <v>47</v>
      </c>
      <c r="G826" s="4">
        <v>1</v>
      </c>
      <c r="H826" s="27">
        <v>0</v>
      </c>
      <c r="I826" s="15">
        <v>5017.1499999999996</v>
      </c>
      <c r="J826" s="4" t="s">
        <v>299</v>
      </c>
    </row>
    <row r="827" spans="1:10" x14ac:dyDescent="0.3">
      <c r="A827" s="4" t="s">
        <v>1133</v>
      </c>
      <c r="B827" s="4" t="s">
        <v>109</v>
      </c>
      <c r="C827" s="26">
        <v>45785</v>
      </c>
      <c r="D827" s="4" t="s">
        <v>292</v>
      </c>
      <c r="E827" s="4" t="s">
        <v>303</v>
      </c>
      <c r="F827" s="4" t="s">
        <v>47</v>
      </c>
      <c r="G827" s="4">
        <v>0</v>
      </c>
      <c r="H827" s="27">
        <v>0</v>
      </c>
      <c r="I827" s="15">
        <v>4779.91</v>
      </c>
      <c r="J827" s="4" t="s">
        <v>294</v>
      </c>
    </row>
    <row r="828" spans="1:10" x14ac:dyDescent="0.3">
      <c r="A828" s="4" t="s">
        <v>1134</v>
      </c>
      <c r="B828" s="4" t="s">
        <v>109</v>
      </c>
      <c r="C828" s="26">
        <v>45778</v>
      </c>
      <c r="D828" s="4" t="s">
        <v>296</v>
      </c>
      <c r="E828" s="4" t="s">
        <v>371</v>
      </c>
      <c r="F828" s="4" t="s">
        <v>47</v>
      </c>
      <c r="G828" s="4">
        <v>1</v>
      </c>
      <c r="H828" s="27">
        <v>3.3</v>
      </c>
      <c r="I828" s="15">
        <v>26800.57</v>
      </c>
      <c r="J828" s="4" t="s">
        <v>294</v>
      </c>
    </row>
    <row r="829" spans="1:10" x14ac:dyDescent="0.3">
      <c r="A829" s="4" t="s">
        <v>1135</v>
      </c>
      <c r="B829" s="4" t="s">
        <v>109</v>
      </c>
      <c r="C829" s="26">
        <v>45865</v>
      </c>
      <c r="D829" s="4" t="s">
        <v>296</v>
      </c>
      <c r="E829" s="4" t="s">
        <v>336</v>
      </c>
      <c r="F829" s="4" t="s">
        <v>45</v>
      </c>
      <c r="G829" s="4">
        <v>2</v>
      </c>
      <c r="H829" s="27">
        <v>40.299999999999997</v>
      </c>
      <c r="I829" s="15">
        <v>346216.97</v>
      </c>
      <c r="J829" s="4" t="s">
        <v>294</v>
      </c>
    </row>
    <row r="830" spans="1:10" x14ac:dyDescent="0.3">
      <c r="A830" s="4" t="s">
        <v>1136</v>
      </c>
      <c r="B830" s="4" t="s">
        <v>109</v>
      </c>
      <c r="C830" s="26">
        <v>45876</v>
      </c>
      <c r="D830" s="4" t="s">
        <v>292</v>
      </c>
      <c r="E830" s="4" t="s">
        <v>303</v>
      </c>
      <c r="F830" s="4" t="s">
        <v>46</v>
      </c>
      <c r="G830" s="4">
        <v>5</v>
      </c>
      <c r="H830" s="27">
        <v>0</v>
      </c>
      <c r="I830" s="15">
        <v>16759.37</v>
      </c>
      <c r="J830" s="4" t="s">
        <v>294</v>
      </c>
    </row>
    <row r="831" spans="1:10" x14ac:dyDescent="0.3">
      <c r="A831" s="4" t="s">
        <v>1137</v>
      </c>
      <c r="B831" s="4" t="s">
        <v>109</v>
      </c>
      <c r="C831" s="26">
        <v>45941</v>
      </c>
      <c r="D831" s="4" t="s">
        <v>292</v>
      </c>
      <c r="E831" s="4" t="s">
        <v>301</v>
      </c>
      <c r="F831" s="4" t="s">
        <v>46</v>
      </c>
      <c r="G831" s="4">
        <v>1</v>
      </c>
      <c r="H831" s="27">
        <v>0</v>
      </c>
      <c r="I831" s="15">
        <v>12559.36</v>
      </c>
      <c r="J831" s="4" t="s">
        <v>299</v>
      </c>
    </row>
    <row r="832" spans="1:10" x14ac:dyDescent="0.3">
      <c r="A832" s="4" t="s">
        <v>1138</v>
      </c>
      <c r="B832" s="4" t="s">
        <v>112</v>
      </c>
      <c r="C832" s="26">
        <v>44951</v>
      </c>
      <c r="D832" s="4" t="s">
        <v>292</v>
      </c>
      <c r="E832" s="4" t="s">
        <v>303</v>
      </c>
      <c r="F832" s="4" t="s">
        <v>46</v>
      </c>
      <c r="G832" s="4">
        <v>2</v>
      </c>
      <c r="H832" s="27">
        <v>0</v>
      </c>
      <c r="I832" s="15">
        <v>18601.599999999999</v>
      </c>
      <c r="J832" s="4" t="s">
        <v>294</v>
      </c>
    </row>
    <row r="833" spans="1:10" x14ac:dyDescent="0.3">
      <c r="A833" s="4" t="s">
        <v>1139</v>
      </c>
      <c r="B833" s="4" t="s">
        <v>112</v>
      </c>
      <c r="C833" s="26">
        <v>44944</v>
      </c>
      <c r="D833" s="4" t="s">
        <v>292</v>
      </c>
      <c r="E833" s="4" t="s">
        <v>303</v>
      </c>
      <c r="F833" s="4" t="s">
        <v>46</v>
      </c>
      <c r="G833" s="4">
        <v>2</v>
      </c>
      <c r="H833" s="27">
        <v>0</v>
      </c>
      <c r="I833" s="15">
        <v>21727.97</v>
      </c>
      <c r="J833" s="4" t="s">
        <v>294</v>
      </c>
    </row>
    <row r="834" spans="1:10" x14ac:dyDescent="0.3">
      <c r="A834" s="4" t="s">
        <v>1140</v>
      </c>
      <c r="B834" s="4" t="s">
        <v>112</v>
      </c>
      <c r="C834" s="26">
        <v>44929</v>
      </c>
      <c r="D834" s="4" t="s">
        <v>292</v>
      </c>
      <c r="E834" s="4" t="s">
        <v>308</v>
      </c>
      <c r="F834" s="4" t="s">
        <v>46</v>
      </c>
      <c r="G834" s="4">
        <v>3</v>
      </c>
      <c r="H834" s="27">
        <v>0</v>
      </c>
      <c r="I834" s="15">
        <v>23202.1</v>
      </c>
      <c r="J834" s="4" t="s">
        <v>294</v>
      </c>
    </row>
    <row r="835" spans="1:10" x14ac:dyDescent="0.3">
      <c r="A835" s="4" t="s">
        <v>1141</v>
      </c>
      <c r="B835" s="4" t="s">
        <v>112</v>
      </c>
      <c r="C835" s="26">
        <v>44968</v>
      </c>
      <c r="D835" s="4" t="s">
        <v>292</v>
      </c>
      <c r="E835" s="4" t="s">
        <v>312</v>
      </c>
      <c r="F835" s="4" t="s">
        <v>46</v>
      </c>
      <c r="G835" s="4">
        <v>4</v>
      </c>
      <c r="H835" s="27">
        <v>0</v>
      </c>
      <c r="I835" s="15">
        <v>18186.63</v>
      </c>
      <c r="J835" s="4" t="s">
        <v>294</v>
      </c>
    </row>
    <row r="836" spans="1:10" x14ac:dyDescent="0.3">
      <c r="A836" s="4" t="s">
        <v>1142</v>
      </c>
      <c r="B836" s="4" t="s">
        <v>112</v>
      </c>
      <c r="C836" s="26">
        <v>44965</v>
      </c>
      <c r="D836" s="4" t="s">
        <v>292</v>
      </c>
      <c r="E836" s="4" t="s">
        <v>303</v>
      </c>
      <c r="F836" s="4" t="s">
        <v>46</v>
      </c>
      <c r="G836" s="4">
        <v>5</v>
      </c>
      <c r="H836" s="27">
        <v>0</v>
      </c>
      <c r="I836" s="15">
        <v>12930.62</v>
      </c>
      <c r="J836" s="4" t="s">
        <v>294</v>
      </c>
    </row>
    <row r="837" spans="1:10" x14ac:dyDescent="0.3">
      <c r="A837" s="4" t="s">
        <v>1143</v>
      </c>
      <c r="B837" s="4" t="s">
        <v>112</v>
      </c>
      <c r="C837" s="26">
        <v>45001</v>
      </c>
      <c r="D837" s="4" t="s">
        <v>292</v>
      </c>
      <c r="E837" s="4" t="s">
        <v>293</v>
      </c>
      <c r="F837" s="4" t="s">
        <v>46</v>
      </c>
      <c r="G837" s="4">
        <v>2</v>
      </c>
      <c r="H837" s="27">
        <v>0</v>
      </c>
      <c r="I837" s="15">
        <v>12533.6</v>
      </c>
      <c r="J837" s="4" t="s">
        <v>294</v>
      </c>
    </row>
    <row r="838" spans="1:10" x14ac:dyDescent="0.3">
      <c r="A838" s="4" t="s">
        <v>1144</v>
      </c>
      <c r="B838" s="4" t="s">
        <v>112</v>
      </c>
      <c r="C838" s="26">
        <v>45005</v>
      </c>
      <c r="D838" s="4" t="s">
        <v>296</v>
      </c>
      <c r="E838" s="4" t="s">
        <v>336</v>
      </c>
      <c r="F838" s="4" t="s">
        <v>403</v>
      </c>
      <c r="G838" s="4">
        <v>5</v>
      </c>
      <c r="H838" s="27">
        <v>112.6</v>
      </c>
      <c r="I838" s="15">
        <v>471191.14</v>
      </c>
      <c r="J838" s="4" t="s">
        <v>294</v>
      </c>
    </row>
    <row r="839" spans="1:10" x14ac:dyDescent="0.3">
      <c r="A839" s="4" t="s">
        <v>1145</v>
      </c>
      <c r="B839" s="4" t="s">
        <v>112</v>
      </c>
      <c r="C839" s="26">
        <v>45029</v>
      </c>
      <c r="D839" s="4" t="s">
        <v>292</v>
      </c>
      <c r="E839" s="4" t="s">
        <v>303</v>
      </c>
      <c r="F839" s="4" t="s">
        <v>47</v>
      </c>
      <c r="G839" s="4">
        <v>1</v>
      </c>
      <c r="H839" s="27">
        <v>0</v>
      </c>
      <c r="I839" s="15">
        <v>3064.23</v>
      </c>
      <c r="J839" s="4" t="s">
        <v>294</v>
      </c>
    </row>
    <row r="840" spans="1:10" x14ac:dyDescent="0.3">
      <c r="A840" s="4" t="s">
        <v>1146</v>
      </c>
      <c r="B840" s="4" t="s">
        <v>112</v>
      </c>
      <c r="C840" s="26">
        <v>45030</v>
      </c>
      <c r="D840" s="4" t="s">
        <v>296</v>
      </c>
      <c r="E840" s="4" t="s">
        <v>394</v>
      </c>
      <c r="F840" s="4" t="s">
        <v>47</v>
      </c>
      <c r="G840" s="4">
        <v>1</v>
      </c>
      <c r="H840" s="27">
        <v>2.4</v>
      </c>
      <c r="I840" s="15">
        <v>6501.54</v>
      </c>
      <c r="J840" s="4" t="s">
        <v>299</v>
      </c>
    </row>
    <row r="841" spans="1:10" x14ac:dyDescent="0.3">
      <c r="A841" s="4" t="s">
        <v>1147</v>
      </c>
      <c r="B841" s="4" t="s">
        <v>112</v>
      </c>
      <c r="C841" s="26">
        <v>45053</v>
      </c>
      <c r="D841" s="4" t="s">
        <v>292</v>
      </c>
      <c r="E841" s="4" t="s">
        <v>312</v>
      </c>
      <c r="F841" s="4" t="s">
        <v>47</v>
      </c>
      <c r="G841" s="4">
        <v>1</v>
      </c>
      <c r="H841" s="27">
        <v>0</v>
      </c>
      <c r="I841" s="15">
        <v>4848.76</v>
      </c>
      <c r="J841" s="4" t="s">
        <v>294</v>
      </c>
    </row>
    <row r="842" spans="1:10" x14ac:dyDescent="0.3">
      <c r="A842" s="4" t="s">
        <v>1148</v>
      </c>
      <c r="B842" s="4" t="s">
        <v>112</v>
      </c>
      <c r="C842" s="26">
        <v>45072</v>
      </c>
      <c r="D842" s="4" t="s">
        <v>292</v>
      </c>
      <c r="E842" s="4" t="s">
        <v>308</v>
      </c>
      <c r="F842" s="4" t="s">
        <v>46</v>
      </c>
      <c r="G842" s="4">
        <v>3</v>
      </c>
      <c r="H842" s="27">
        <v>0</v>
      </c>
      <c r="I842" s="15">
        <v>15866.4</v>
      </c>
      <c r="J842" s="4" t="s">
        <v>294</v>
      </c>
    </row>
    <row r="843" spans="1:10" x14ac:dyDescent="0.3">
      <c r="A843" s="4" t="s">
        <v>1149</v>
      </c>
      <c r="B843" s="4" t="s">
        <v>112</v>
      </c>
      <c r="C843" s="26">
        <v>45120</v>
      </c>
      <c r="D843" s="4" t="s">
        <v>292</v>
      </c>
      <c r="E843" s="4" t="s">
        <v>312</v>
      </c>
      <c r="F843" s="4" t="s">
        <v>47</v>
      </c>
      <c r="G843" s="4">
        <v>1</v>
      </c>
      <c r="H843" s="27">
        <v>0</v>
      </c>
      <c r="I843" s="15">
        <v>5690.62</v>
      </c>
      <c r="J843" s="4" t="s">
        <v>294</v>
      </c>
    </row>
    <row r="844" spans="1:10" x14ac:dyDescent="0.3">
      <c r="A844" s="4" t="s">
        <v>1150</v>
      </c>
      <c r="B844" s="4" t="s">
        <v>112</v>
      </c>
      <c r="C844" s="26">
        <v>45143</v>
      </c>
      <c r="D844" s="4" t="s">
        <v>292</v>
      </c>
      <c r="E844" s="4" t="s">
        <v>305</v>
      </c>
      <c r="F844" s="4" t="s">
        <v>47</v>
      </c>
      <c r="G844" s="4">
        <v>1</v>
      </c>
      <c r="H844" s="27">
        <v>0</v>
      </c>
      <c r="I844" s="15">
        <v>3953.52</v>
      </c>
      <c r="J844" s="4" t="s">
        <v>294</v>
      </c>
    </row>
    <row r="845" spans="1:10" x14ac:dyDescent="0.3">
      <c r="A845" s="4" t="s">
        <v>1151</v>
      </c>
      <c r="B845" s="4" t="s">
        <v>112</v>
      </c>
      <c r="C845" s="26">
        <v>45163</v>
      </c>
      <c r="D845" s="4" t="s">
        <v>292</v>
      </c>
      <c r="E845" s="4" t="s">
        <v>303</v>
      </c>
      <c r="F845" s="4" t="s">
        <v>46</v>
      </c>
      <c r="G845" s="4">
        <v>1</v>
      </c>
      <c r="H845" s="27">
        <v>0</v>
      </c>
      <c r="I845" s="15">
        <v>18185.97</v>
      </c>
      <c r="J845" s="4" t="s">
        <v>299</v>
      </c>
    </row>
    <row r="846" spans="1:10" x14ac:dyDescent="0.3">
      <c r="A846" s="4" t="s">
        <v>1152</v>
      </c>
      <c r="B846" s="4" t="s">
        <v>112</v>
      </c>
      <c r="C846" s="26">
        <v>45235</v>
      </c>
      <c r="D846" s="4" t="s">
        <v>292</v>
      </c>
      <c r="E846" s="4" t="s">
        <v>312</v>
      </c>
      <c r="F846" s="4" t="s">
        <v>47</v>
      </c>
      <c r="G846" s="4">
        <v>1</v>
      </c>
      <c r="H846" s="27">
        <v>0</v>
      </c>
      <c r="I846" s="15">
        <v>2603.5500000000002</v>
      </c>
      <c r="J846" s="4" t="s">
        <v>294</v>
      </c>
    </row>
    <row r="847" spans="1:10" x14ac:dyDescent="0.3">
      <c r="A847" s="4" t="s">
        <v>1153</v>
      </c>
      <c r="B847" s="4" t="s">
        <v>112</v>
      </c>
      <c r="C847" s="26">
        <v>45238</v>
      </c>
      <c r="D847" s="4" t="s">
        <v>292</v>
      </c>
      <c r="E847" s="4" t="s">
        <v>312</v>
      </c>
      <c r="F847" s="4" t="s">
        <v>46</v>
      </c>
      <c r="G847" s="4">
        <v>3</v>
      </c>
      <c r="H847" s="27">
        <v>0</v>
      </c>
      <c r="I847" s="15">
        <v>14855.33</v>
      </c>
      <c r="J847" s="4" t="s">
        <v>294</v>
      </c>
    </row>
    <row r="848" spans="1:10" x14ac:dyDescent="0.3">
      <c r="A848" s="4" t="s">
        <v>1154</v>
      </c>
      <c r="B848" s="4" t="s">
        <v>112</v>
      </c>
      <c r="C848" s="26">
        <v>45297</v>
      </c>
      <c r="D848" s="4" t="s">
        <v>292</v>
      </c>
      <c r="E848" s="4" t="s">
        <v>312</v>
      </c>
      <c r="F848" s="4" t="s">
        <v>47</v>
      </c>
      <c r="G848" s="4">
        <v>1</v>
      </c>
      <c r="H848" s="27">
        <v>0</v>
      </c>
      <c r="I848" s="15">
        <v>5462.03</v>
      </c>
      <c r="J848" s="4" t="s">
        <v>299</v>
      </c>
    </row>
    <row r="849" spans="1:10" x14ac:dyDescent="0.3">
      <c r="A849" s="4" t="s">
        <v>1155</v>
      </c>
      <c r="B849" s="4" t="s">
        <v>112</v>
      </c>
      <c r="C849" s="26">
        <v>45338</v>
      </c>
      <c r="D849" s="4" t="s">
        <v>292</v>
      </c>
      <c r="E849" s="4" t="s">
        <v>303</v>
      </c>
      <c r="F849" s="4" t="s">
        <v>47</v>
      </c>
      <c r="G849" s="4">
        <v>0</v>
      </c>
      <c r="H849" s="27">
        <v>0</v>
      </c>
      <c r="I849" s="15">
        <v>3884.22</v>
      </c>
      <c r="J849" s="4" t="s">
        <v>294</v>
      </c>
    </row>
    <row r="850" spans="1:10" x14ac:dyDescent="0.3">
      <c r="A850" s="4" t="s">
        <v>1156</v>
      </c>
      <c r="B850" s="4" t="s">
        <v>112</v>
      </c>
      <c r="C850" s="26">
        <v>45330</v>
      </c>
      <c r="D850" s="4" t="s">
        <v>292</v>
      </c>
      <c r="E850" s="4" t="s">
        <v>303</v>
      </c>
      <c r="F850" s="4" t="s">
        <v>46</v>
      </c>
      <c r="G850" s="4">
        <v>4</v>
      </c>
      <c r="H850" s="27">
        <v>0</v>
      </c>
      <c r="I850" s="15">
        <v>24286.46</v>
      </c>
      <c r="J850" s="4" t="s">
        <v>294</v>
      </c>
    </row>
    <row r="851" spans="1:10" x14ac:dyDescent="0.3">
      <c r="A851" s="4" t="s">
        <v>1157</v>
      </c>
      <c r="B851" s="4" t="s">
        <v>112</v>
      </c>
      <c r="C851" s="26">
        <v>45337</v>
      </c>
      <c r="D851" s="4" t="s">
        <v>296</v>
      </c>
      <c r="E851" s="4" t="s">
        <v>297</v>
      </c>
      <c r="F851" s="4" t="s">
        <v>47</v>
      </c>
      <c r="G851" s="4">
        <v>1</v>
      </c>
      <c r="H851" s="27">
        <v>3.4</v>
      </c>
      <c r="I851" s="15">
        <v>12246.93</v>
      </c>
      <c r="J851" s="4" t="s">
        <v>294</v>
      </c>
    </row>
    <row r="852" spans="1:10" x14ac:dyDescent="0.3">
      <c r="A852" s="4" t="s">
        <v>1158</v>
      </c>
      <c r="B852" s="4" t="s">
        <v>112</v>
      </c>
      <c r="C852" s="26">
        <v>45337</v>
      </c>
      <c r="D852" s="4" t="s">
        <v>296</v>
      </c>
      <c r="E852" s="4" t="s">
        <v>394</v>
      </c>
      <c r="F852" s="4" t="s">
        <v>47</v>
      </c>
      <c r="G852" s="4">
        <v>1</v>
      </c>
      <c r="H852" s="27">
        <v>6.2</v>
      </c>
      <c r="I852" s="15">
        <v>42185.99</v>
      </c>
      <c r="J852" s="4" t="s">
        <v>294</v>
      </c>
    </row>
    <row r="853" spans="1:10" x14ac:dyDescent="0.3">
      <c r="A853" s="4" t="s">
        <v>1159</v>
      </c>
      <c r="B853" s="4" t="s">
        <v>112</v>
      </c>
      <c r="C853" s="26">
        <v>45328</v>
      </c>
      <c r="D853" s="4" t="s">
        <v>296</v>
      </c>
      <c r="E853" s="4" t="s">
        <v>336</v>
      </c>
      <c r="F853" s="4" t="s">
        <v>45</v>
      </c>
      <c r="G853" s="4">
        <v>3</v>
      </c>
      <c r="H853" s="27">
        <v>60.1</v>
      </c>
      <c r="I853" s="15">
        <v>396579.22</v>
      </c>
      <c r="J853" s="4" t="s">
        <v>294</v>
      </c>
    </row>
    <row r="854" spans="1:10" x14ac:dyDescent="0.3">
      <c r="A854" s="4" t="s">
        <v>1160</v>
      </c>
      <c r="B854" s="4" t="s">
        <v>112</v>
      </c>
      <c r="C854" s="26">
        <v>45358</v>
      </c>
      <c r="D854" s="4" t="s">
        <v>296</v>
      </c>
      <c r="E854" s="4" t="s">
        <v>401</v>
      </c>
      <c r="F854" s="4" t="s">
        <v>45</v>
      </c>
      <c r="G854" s="4">
        <v>2</v>
      </c>
      <c r="H854" s="27">
        <v>33.700000000000003</v>
      </c>
      <c r="I854" s="15">
        <v>195149.83</v>
      </c>
      <c r="J854" s="4" t="s">
        <v>294</v>
      </c>
    </row>
    <row r="855" spans="1:10" x14ac:dyDescent="0.3">
      <c r="A855" s="4" t="s">
        <v>1161</v>
      </c>
      <c r="B855" s="4" t="s">
        <v>112</v>
      </c>
      <c r="C855" s="26">
        <v>45388</v>
      </c>
      <c r="D855" s="4" t="s">
        <v>296</v>
      </c>
      <c r="E855" s="4" t="s">
        <v>401</v>
      </c>
      <c r="F855" s="4" t="s">
        <v>47</v>
      </c>
      <c r="G855" s="4">
        <v>1</v>
      </c>
      <c r="H855" s="27">
        <v>5.6</v>
      </c>
      <c r="I855" s="15">
        <v>28357.46</v>
      </c>
      <c r="J855" s="4" t="s">
        <v>294</v>
      </c>
    </row>
    <row r="856" spans="1:10" x14ac:dyDescent="0.3">
      <c r="A856" s="4" t="s">
        <v>1162</v>
      </c>
      <c r="B856" s="4" t="s">
        <v>112</v>
      </c>
      <c r="C856" s="26">
        <v>45414</v>
      </c>
      <c r="D856" s="4" t="s">
        <v>292</v>
      </c>
      <c r="E856" s="4" t="s">
        <v>293</v>
      </c>
      <c r="F856" s="4" t="s">
        <v>45</v>
      </c>
      <c r="G856" s="4">
        <v>4</v>
      </c>
      <c r="H856" s="27">
        <v>0</v>
      </c>
      <c r="I856" s="15">
        <v>32413.56</v>
      </c>
      <c r="J856" s="4" t="s">
        <v>299</v>
      </c>
    </row>
    <row r="857" spans="1:10" x14ac:dyDescent="0.3">
      <c r="A857" s="4" t="s">
        <v>1163</v>
      </c>
      <c r="B857" s="4" t="s">
        <v>112</v>
      </c>
      <c r="C857" s="26">
        <v>45424</v>
      </c>
      <c r="D857" s="4" t="s">
        <v>292</v>
      </c>
      <c r="E857" s="4" t="s">
        <v>308</v>
      </c>
      <c r="F857" s="4" t="s">
        <v>47</v>
      </c>
      <c r="G857" s="4">
        <v>1</v>
      </c>
      <c r="H857" s="27">
        <v>0</v>
      </c>
      <c r="I857" s="15">
        <v>3775.17</v>
      </c>
      <c r="J857" s="4" t="s">
        <v>294</v>
      </c>
    </row>
    <row r="858" spans="1:10" x14ac:dyDescent="0.3">
      <c r="A858" s="4" t="s">
        <v>1164</v>
      </c>
      <c r="B858" s="4" t="s">
        <v>112</v>
      </c>
      <c r="C858" s="26">
        <v>45418</v>
      </c>
      <c r="D858" s="4" t="s">
        <v>292</v>
      </c>
      <c r="E858" s="4" t="s">
        <v>308</v>
      </c>
      <c r="F858" s="4" t="s">
        <v>47</v>
      </c>
      <c r="G858" s="4">
        <v>1</v>
      </c>
      <c r="H858" s="27">
        <v>0</v>
      </c>
      <c r="I858" s="15">
        <v>4473.05</v>
      </c>
      <c r="J858" s="4" t="s">
        <v>294</v>
      </c>
    </row>
    <row r="859" spans="1:10" x14ac:dyDescent="0.3">
      <c r="A859" s="4" t="s">
        <v>1165</v>
      </c>
      <c r="B859" s="4" t="s">
        <v>112</v>
      </c>
      <c r="C859" s="26">
        <v>45475</v>
      </c>
      <c r="D859" s="4" t="s">
        <v>292</v>
      </c>
      <c r="E859" s="4" t="s">
        <v>301</v>
      </c>
      <c r="F859" s="4" t="s">
        <v>47</v>
      </c>
      <c r="G859" s="4">
        <v>1</v>
      </c>
      <c r="H859" s="27">
        <v>0</v>
      </c>
      <c r="I859" s="15">
        <v>5165.55</v>
      </c>
      <c r="J859" s="4" t="s">
        <v>294</v>
      </c>
    </row>
    <row r="860" spans="1:10" x14ac:dyDescent="0.3">
      <c r="A860" s="4" t="s">
        <v>1166</v>
      </c>
      <c r="B860" s="4" t="s">
        <v>112</v>
      </c>
      <c r="C860" s="26">
        <v>45522</v>
      </c>
      <c r="D860" s="4" t="s">
        <v>296</v>
      </c>
      <c r="E860" s="4" t="s">
        <v>319</v>
      </c>
      <c r="F860" s="4" t="s">
        <v>47</v>
      </c>
      <c r="G860" s="4">
        <v>1</v>
      </c>
      <c r="H860" s="27">
        <v>6.9</v>
      </c>
      <c r="I860" s="15">
        <v>43216.73</v>
      </c>
      <c r="J860" s="4" t="s">
        <v>299</v>
      </c>
    </row>
    <row r="861" spans="1:10" x14ac:dyDescent="0.3">
      <c r="A861" s="4" t="s">
        <v>1167</v>
      </c>
      <c r="B861" s="4" t="s">
        <v>112</v>
      </c>
      <c r="C861" s="26">
        <v>45509</v>
      </c>
      <c r="D861" s="4" t="s">
        <v>296</v>
      </c>
      <c r="E861" s="4" t="s">
        <v>319</v>
      </c>
      <c r="F861" s="4" t="s">
        <v>45</v>
      </c>
      <c r="G861" s="4">
        <v>3</v>
      </c>
      <c r="H861" s="27">
        <v>60.7</v>
      </c>
      <c r="I861" s="15">
        <v>270575.64</v>
      </c>
      <c r="J861" s="4" t="s">
        <v>299</v>
      </c>
    </row>
    <row r="862" spans="1:10" x14ac:dyDescent="0.3">
      <c r="A862" s="4" t="s">
        <v>1168</v>
      </c>
      <c r="B862" s="4" t="s">
        <v>112</v>
      </c>
      <c r="C862" s="26">
        <v>45559</v>
      </c>
      <c r="D862" s="4" t="s">
        <v>292</v>
      </c>
      <c r="E862" s="4" t="s">
        <v>305</v>
      </c>
      <c r="F862" s="4" t="s">
        <v>47</v>
      </c>
      <c r="G862" s="4">
        <v>0</v>
      </c>
      <c r="H862" s="27">
        <v>0</v>
      </c>
      <c r="I862" s="15">
        <v>3843.16</v>
      </c>
      <c r="J862" s="4" t="s">
        <v>299</v>
      </c>
    </row>
    <row r="863" spans="1:10" x14ac:dyDescent="0.3">
      <c r="A863" s="4" t="s">
        <v>1169</v>
      </c>
      <c r="B863" s="4" t="s">
        <v>112</v>
      </c>
      <c r="C863" s="26">
        <v>45548</v>
      </c>
      <c r="D863" s="4" t="s">
        <v>292</v>
      </c>
      <c r="E863" s="4" t="s">
        <v>312</v>
      </c>
      <c r="F863" s="4" t="s">
        <v>47</v>
      </c>
      <c r="G863" s="4">
        <v>1</v>
      </c>
      <c r="H863" s="27">
        <v>0</v>
      </c>
      <c r="I863" s="15">
        <v>4263.1400000000003</v>
      </c>
      <c r="J863" s="4" t="s">
        <v>299</v>
      </c>
    </row>
    <row r="864" spans="1:10" x14ac:dyDescent="0.3">
      <c r="A864" s="4" t="s">
        <v>1170</v>
      </c>
      <c r="B864" s="4" t="s">
        <v>112</v>
      </c>
      <c r="C864" s="26">
        <v>45558</v>
      </c>
      <c r="D864" s="4" t="s">
        <v>296</v>
      </c>
      <c r="E864" s="4" t="s">
        <v>401</v>
      </c>
      <c r="F864" s="4" t="s">
        <v>47</v>
      </c>
      <c r="G864" s="4">
        <v>1</v>
      </c>
      <c r="H864" s="27">
        <v>4.7</v>
      </c>
      <c r="I864" s="15">
        <v>29668.87</v>
      </c>
      <c r="J864" s="4" t="s">
        <v>294</v>
      </c>
    </row>
    <row r="865" spans="1:10" x14ac:dyDescent="0.3">
      <c r="A865" s="4" t="s">
        <v>1171</v>
      </c>
      <c r="B865" s="4" t="s">
        <v>112</v>
      </c>
      <c r="C865" s="26">
        <v>45568</v>
      </c>
      <c r="D865" s="4" t="s">
        <v>292</v>
      </c>
      <c r="E865" s="4" t="s">
        <v>301</v>
      </c>
      <c r="F865" s="4" t="s">
        <v>47</v>
      </c>
      <c r="G865" s="4">
        <v>1</v>
      </c>
      <c r="H865" s="27">
        <v>0</v>
      </c>
      <c r="I865" s="15">
        <v>3589.26</v>
      </c>
      <c r="J865" s="4" t="s">
        <v>294</v>
      </c>
    </row>
    <row r="866" spans="1:10" x14ac:dyDescent="0.3">
      <c r="A866" s="4" t="s">
        <v>1172</v>
      </c>
      <c r="B866" s="4" t="s">
        <v>112</v>
      </c>
      <c r="C866" s="26">
        <v>45619</v>
      </c>
      <c r="D866" s="4" t="s">
        <v>292</v>
      </c>
      <c r="E866" s="4" t="s">
        <v>308</v>
      </c>
      <c r="F866" s="4" t="s">
        <v>46</v>
      </c>
      <c r="G866" s="4">
        <v>2</v>
      </c>
      <c r="H866" s="27">
        <v>0</v>
      </c>
      <c r="I866" s="15">
        <v>14105.95</v>
      </c>
      <c r="J866" s="4" t="s">
        <v>294</v>
      </c>
    </row>
    <row r="867" spans="1:10" x14ac:dyDescent="0.3">
      <c r="A867" s="4" t="s">
        <v>1173</v>
      </c>
      <c r="B867" s="4" t="s">
        <v>112</v>
      </c>
      <c r="C867" s="26">
        <v>45597</v>
      </c>
      <c r="D867" s="4" t="s">
        <v>292</v>
      </c>
      <c r="E867" s="4" t="s">
        <v>303</v>
      </c>
      <c r="F867" s="4" t="s">
        <v>47</v>
      </c>
      <c r="G867" s="4">
        <v>1</v>
      </c>
      <c r="H867" s="27">
        <v>0</v>
      </c>
      <c r="I867" s="15">
        <v>3882.6</v>
      </c>
      <c r="J867" s="4" t="s">
        <v>294</v>
      </c>
    </row>
    <row r="868" spans="1:10" x14ac:dyDescent="0.3">
      <c r="A868" s="4" t="s">
        <v>1174</v>
      </c>
      <c r="B868" s="4" t="s">
        <v>112</v>
      </c>
      <c r="C868" s="26">
        <v>45649</v>
      </c>
      <c r="D868" s="4" t="s">
        <v>292</v>
      </c>
      <c r="E868" s="4" t="s">
        <v>305</v>
      </c>
      <c r="F868" s="4" t="s">
        <v>46</v>
      </c>
      <c r="G868" s="4">
        <v>2</v>
      </c>
      <c r="H868" s="27">
        <v>0</v>
      </c>
      <c r="I868" s="15">
        <v>8585.2800000000007</v>
      </c>
      <c r="J868" s="4" t="s">
        <v>299</v>
      </c>
    </row>
    <row r="869" spans="1:10" x14ac:dyDescent="0.3">
      <c r="A869" s="4" t="s">
        <v>1175</v>
      </c>
      <c r="B869" s="4" t="s">
        <v>112</v>
      </c>
      <c r="C869" s="26">
        <v>45654</v>
      </c>
      <c r="D869" s="4" t="s">
        <v>292</v>
      </c>
      <c r="E869" s="4" t="s">
        <v>312</v>
      </c>
      <c r="F869" s="4" t="s">
        <v>47</v>
      </c>
      <c r="G869" s="4">
        <v>1</v>
      </c>
      <c r="H869" s="27">
        <v>0</v>
      </c>
      <c r="I869" s="15">
        <v>4198.5200000000004</v>
      </c>
      <c r="J869" s="4" t="s">
        <v>299</v>
      </c>
    </row>
    <row r="870" spans="1:10" x14ac:dyDescent="0.3">
      <c r="A870" s="4" t="s">
        <v>1176</v>
      </c>
      <c r="B870" s="4" t="s">
        <v>112</v>
      </c>
      <c r="C870" s="26">
        <v>45631</v>
      </c>
      <c r="D870" s="4" t="s">
        <v>292</v>
      </c>
      <c r="E870" s="4" t="s">
        <v>312</v>
      </c>
      <c r="F870" s="4" t="s">
        <v>46</v>
      </c>
      <c r="G870" s="4">
        <v>3</v>
      </c>
      <c r="H870" s="27">
        <v>0</v>
      </c>
      <c r="I870" s="15">
        <v>19057.86</v>
      </c>
      <c r="J870" s="4" t="s">
        <v>299</v>
      </c>
    </row>
    <row r="871" spans="1:10" x14ac:dyDescent="0.3">
      <c r="A871" s="4" t="s">
        <v>1177</v>
      </c>
      <c r="B871" s="4" t="s">
        <v>112</v>
      </c>
      <c r="C871" s="26">
        <v>45633</v>
      </c>
      <c r="D871" s="4" t="s">
        <v>292</v>
      </c>
      <c r="E871" s="4" t="s">
        <v>305</v>
      </c>
      <c r="F871" s="4" t="s">
        <v>46</v>
      </c>
      <c r="G871" s="4">
        <v>4</v>
      </c>
      <c r="H871" s="27">
        <v>0</v>
      </c>
      <c r="I871" s="15">
        <v>21103.89</v>
      </c>
      <c r="J871" s="4" t="s">
        <v>294</v>
      </c>
    </row>
    <row r="872" spans="1:10" x14ac:dyDescent="0.3">
      <c r="A872" s="4" t="s">
        <v>1178</v>
      </c>
      <c r="B872" s="4" t="s">
        <v>112</v>
      </c>
      <c r="C872" s="26">
        <v>45708</v>
      </c>
      <c r="D872" s="4" t="s">
        <v>292</v>
      </c>
      <c r="E872" s="4" t="s">
        <v>308</v>
      </c>
      <c r="F872" s="4" t="s">
        <v>47</v>
      </c>
      <c r="G872" s="4">
        <v>1</v>
      </c>
      <c r="H872" s="27">
        <v>0</v>
      </c>
      <c r="I872" s="15">
        <v>7279.46</v>
      </c>
      <c r="J872" s="4" t="s">
        <v>294</v>
      </c>
    </row>
    <row r="873" spans="1:10" x14ac:dyDescent="0.3">
      <c r="A873" s="4" t="s">
        <v>1179</v>
      </c>
      <c r="B873" s="4" t="s">
        <v>112</v>
      </c>
      <c r="C873" s="26">
        <v>45710</v>
      </c>
      <c r="D873" s="4" t="s">
        <v>292</v>
      </c>
      <c r="E873" s="4" t="s">
        <v>303</v>
      </c>
      <c r="F873" s="4" t="s">
        <v>46</v>
      </c>
      <c r="G873" s="4">
        <v>5</v>
      </c>
      <c r="H873" s="27">
        <v>0</v>
      </c>
      <c r="I873" s="15">
        <v>28903.16</v>
      </c>
      <c r="J873" s="4" t="s">
        <v>299</v>
      </c>
    </row>
    <row r="874" spans="1:10" x14ac:dyDescent="0.3">
      <c r="A874" s="4" t="s">
        <v>1180</v>
      </c>
      <c r="B874" s="4" t="s">
        <v>112</v>
      </c>
      <c r="C874" s="26">
        <v>45712</v>
      </c>
      <c r="D874" s="4" t="s">
        <v>296</v>
      </c>
      <c r="E874" s="4" t="s">
        <v>371</v>
      </c>
      <c r="F874" s="4" t="s">
        <v>46</v>
      </c>
      <c r="G874" s="4">
        <v>1</v>
      </c>
      <c r="H874" s="27">
        <v>9.9</v>
      </c>
      <c r="I874" s="15">
        <v>46048.71</v>
      </c>
      <c r="J874" s="4" t="s">
        <v>294</v>
      </c>
    </row>
    <row r="875" spans="1:10" x14ac:dyDescent="0.3">
      <c r="A875" s="4" t="s">
        <v>1181</v>
      </c>
      <c r="B875" s="4" t="s">
        <v>112</v>
      </c>
      <c r="C875" s="26">
        <v>45729</v>
      </c>
      <c r="D875" s="4" t="s">
        <v>292</v>
      </c>
      <c r="E875" s="4" t="s">
        <v>293</v>
      </c>
      <c r="F875" s="4" t="s">
        <v>46</v>
      </c>
      <c r="G875" s="4">
        <v>1</v>
      </c>
      <c r="H875" s="27">
        <v>0</v>
      </c>
      <c r="I875" s="15">
        <v>18366.78</v>
      </c>
      <c r="J875" s="4" t="s">
        <v>294</v>
      </c>
    </row>
    <row r="876" spans="1:10" x14ac:dyDescent="0.3">
      <c r="A876" s="4" t="s">
        <v>1182</v>
      </c>
      <c r="B876" s="4" t="s">
        <v>112</v>
      </c>
      <c r="C876" s="26">
        <v>45741</v>
      </c>
      <c r="D876" s="4" t="s">
        <v>292</v>
      </c>
      <c r="E876" s="4" t="s">
        <v>305</v>
      </c>
      <c r="F876" s="4" t="s">
        <v>47</v>
      </c>
      <c r="G876" s="4">
        <v>1</v>
      </c>
      <c r="H876" s="27">
        <v>0</v>
      </c>
      <c r="I876" s="15">
        <v>5297.79</v>
      </c>
      <c r="J876" s="4" t="s">
        <v>294</v>
      </c>
    </row>
    <row r="877" spans="1:10" x14ac:dyDescent="0.3">
      <c r="A877" s="4" t="s">
        <v>1183</v>
      </c>
      <c r="B877" s="4" t="s">
        <v>112</v>
      </c>
      <c r="C877" s="26">
        <v>45730</v>
      </c>
      <c r="D877" s="4" t="s">
        <v>292</v>
      </c>
      <c r="E877" s="4" t="s">
        <v>293</v>
      </c>
      <c r="F877" s="4" t="s">
        <v>47</v>
      </c>
      <c r="G877" s="4">
        <v>1</v>
      </c>
      <c r="H877" s="27">
        <v>0</v>
      </c>
      <c r="I877" s="15">
        <v>6736.54</v>
      </c>
      <c r="J877" s="4" t="s">
        <v>294</v>
      </c>
    </row>
    <row r="878" spans="1:10" x14ac:dyDescent="0.3">
      <c r="A878" s="4" t="s">
        <v>1184</v>
      </c>
      <c r="B878" s="4" t="s">
        <v>112</v>
      </c>
      <c r="C878" s="26">
        <v>45781</v>
      </c>
      <c r="D878" s="4" t="s">
        <v>292</v>
      </c>
      <c r="E878" s="4" t="s">
        <v>301</v>
      </c>
      <c r="F878" s="4" t="s">
        <v>47</v>
      </c>
      <c r="G878" s="4">
        <v>1</v>
      </c>
      <c r="H878" s="27">
        <v>0</v>
      </c>
      <c r="I878" s="15">
        <v>3539.81</v>
      </c>
      <c r="J878" s="4" t="s">
        <v>294</v>
      </c>
    </row>
    <row r="879" spans="1:10" x14ac:dyDescent="0.3">
      <c r="A879" s="4" t="s">
        <v>1185</v>
      </c>
      <c r="B879" s="4" t="s">
        <v>112</v>
      </c>
      <c r="C879" s="26">
        <v>45805</v>
      </c>
      <c r="D879" s="4" t="s">
        <v>292</v>
      </c>
      <c r="E879" s="4" t="s">
        <v>293</v>
      </c>
      <c r="F879" s="4" t="s">
        <v>45</v>
      </c>
      <c r="G879" s="4">
        <v>3</v>
      </c>
      <c r="H879" s="27">
        <v>0</v>
      </c>
      <c r="I879" s="15">
        <v>99096.6</v>
      </c>
      <c r="J879" s="4" t="s">
        <v>294</v>
      </c>
    </row>
    <row r="880" spans="1:10" x14ac:dyDescent="0.3">
      <c r="A880" s="4" t="s">
        <v>1186</v>
      </c>
      <c r="B880" s="4" t="s">
        <v>112</v>
      </c>
      <c r="C880" s="26">
        <v>45781</v>
      </c>
      <c r="D880" s="4" t="s">
        <v>292</v>
      </c>
      <c r="E880" s="4" t="s">
        <v>293</v>
      </c>
      <c r="F880" s="4" t="s">
        <v>47</v>
      </c>
      <c r="G880" s="4">
        <v>1</v>
      </c>
      <c r="H880" s="27">
        <v>0</v>
      </c>
      <c r="I880" s="15">
        <v>4270.91</v>
      </c>
      <c r="J880" s="4" t="s">
        <v>294</v>
      </c>
    </row>
    <row r="881" spans="1:10" x14ac:dyDescent="0.3">
      <c r="A881" s="4" t="s">
        <v>1187</v>
      </c>
      <c r="B881" s="4" t="s">
        <v>112</v>
      </c>
      <c r="C881" s="26">
        <v>45824</v>
      </c>
      <c r="D881" s="4" t="s">
        <v>296</v>
      </c>
      <c r="E881" s="4" t="s">
        <v>371</v>
      </c>
      <c r="F881" s="4" t="s">
        <v>45</v>
      </c>
      <c r="G881" s="4">
        <v>2</v>
      </c>
      <c r="H881" s="27">
        <v>30.1</v>
      </c>
      <c r="I881" s="15">
        <v>285688.53000000003</v>
      </c>
      <c r="J881" s="4" t="s">
        <v>294</v>
      </c>
    </row>
    <row r="882" spans="1:10" x14ac:dyDescent="0.3">
      <c r="A882" s="4" t="s">
        <v>1188</v>
      </c>
      <c r="B882" s="4" t="s">
        <v>112</v>
      </c>
      <c r="C882" s="26">
        <v>45866</v>
      </c>
      <c r="D882" s="4" t="s">
        <v>292</v>
      </c>
      <c r="E882" s="4" t="s">
        <v>312</v>
      </c>
      <c r="F882" s="4" t="s">
        <v>45</v>
      </c>
      <c r="G882" s="4">
        <v>5</v>
      </c>
      <c r="H882" s="27">
        <v>0</v>
      </c>
      <c r="I882" s="15">
        <v>74221.440000000002</v>
      </c>
      <c r="J882" s="4" t="s">
        <v>294</v>
      </c>
    </row>
    <row r="883" spans="1:10" x14ac:dyDescent="0.3">
      <c r="A883" s="4" t="s">
        <v>1189</v>
      </c>
      <c r="B883" s="4" t="s">
        <v>112</v>
      </c>
      <c r="C883" s="26">
        <v>45858</v>
      </c>
      <c r="D883" s="4" t="s">
        <v>292</v>
      </c>
      <c r="E883" s="4" t="s">
        <v>308</v>
      </c>
      <c r="F883" s="4" t="s">
        <v>47</v>
      </c>
      <c r="G883" s="4">
        <v>1</v>
      </c>
      <c r="H883" s="27">
        <v>0</v>
      </c>
      <c r="I883" s="15">
        <v>3345.65</v>
      </c>
      <c r="J883" s="4" t="s">
        <v>299</v>
      </c>
    </row>
    <row r="884" spans="1:10" x14ac:dyDescent="0.3">
      <c r="A884" s="4" t="s">
        <v>1190</v>
      </c>
      <c r="B884" s="4" t="s">
        <v>112</v>
      </c>
      <c r="C884" s="26">
        <v>45852</v>
      </c>
      <c r="D884" s="4" t="s">
        <v>292</v>
      </c>
      <c r="E884" s="4" t="s">
        <v>301</v>
      </c>
      <c r="F884" s="4" t="s">
        <v>45</v>
      </c>
      <c r="G884" s="4">
        <v>3</v>
      </c>
      <c r="H884" s="27">
        <v>0</v>
      </c>
      <c r="I884" s="15">
        <v>80427.02</v>
      </c>
      <c r="J884" s="4" t="s">
        <v>294</v>
      </c>
    </row>
    <row r="885" spans="1:10" x14ac:dyDescent="0.3">
      <c r="A885" s="4" t="s">
        <v>1191</v>
      </c>
      <c r="B885" s="4" t="s">
        <v>112</v>
      </c>
      <c r="C885" s="26">
        <v>45891</v>
      </c>
      <c r="D885" s="4" t="s">
        <v>292</v>
      </c>
      <c r="E885" s="4" t="s">
        <v>308</v>
      </c>
      <c r="F885" s="4" t="s">
        <v>46</v>
      </c>
      <c r="G885" s="4">
        <v>3</v>
      </c>
      <c r="H885" s="27">
        <v>0</v>
      </c>
      <c r="I885" s="15">
        <v>22286.98</v>
      </c>
      <c r="J885" s="4" t="s">
        <v>294</v>
      </c>
    </row>
    <row r="886" spans="1:10" x14ac:dyDescent="0.3">
      <c r="A886" s="4" t="s">
        <v>1192</v>
      </c>
      <c r="B886" s="4" t="s">
        <v>112</v>
      </c>
      <c r="C886" s="26">
        <v>45922</v>
      </c>
      <c r="D886" s="4" t="s">
        <v>292</v>
      </c>
      <c r="E886" s="4" t="s">
        <v>303</v>
      </c>
      <c r="F886" s="4" t="s">
        <v>46</v>
      </c>
      <c r="G886" s="4">
        <v>2</v>
      </c>
      <c r="H886" s="27">
        <v>0</v>
      </c>
      <c r="I886" s="15">
        <v>18864.48</v>
      </c>
      <c r="J886" s="4" t="s">
        <v>299</v>
      </c>
    </row>
    <row r="887" spans="1:10" x14ac:dyDescent="0.3">
      <c r="A887" s="4" t="s">
        <v>1193</v>
      </c>
      <c r="B887" s="4" t="s">
        <v>112</v>
      </c>
      <c r="C887" s="26">
        <v>45945</v>
      </c>
      <c r="D887" s="4" t="s">
        <v>292</v>
      </c>
      <c r="E887" s="4" t="s">
        <v>312</v>
      </c>
      <c r="F887" s="4" t="s">
        <v>47</v>
      </c>
      <c r="G887" s="4">
        <v>1</v>
      </c>
      <c r="H887" s="27">
        <v>0</v>
      </c>
      <c r="I887" s="15">
        <v>7049.29</v>
      </c>
      <c r="J887" s="4" t="s">
        <v>299</v>
      </c>
    </row>
    <row r="888" spans="1:10" x14ac:dyDescent="0.3">
      <c r="A888" s="4" t="s">
        <v>1194</v>
      </c>
      <c r="B888" s="4" t="s">
        <v>112</v>
      </c>
      <c r="C888" s="26">
        <v>45932</v>
      </c>
      <c r="D888" s="4" t="s">
        <v>292</v>
      </c>
      <c r="E888" s="4" t="s">
        <v>312</v>
      </c>
      <c r="F888" s="4" t="s">
        <v>46</v>
      </c>
      <c r="G888" s="4">
        <v>2</v>
      </c>
      <c r="H888" s="27">
        <v>0</v>
      </c>
      <c r="I888" s="15">
        <v>12320.03</v>
      </c>
      <c r="J888" s="4" t="s">
        <v>294</v>
      </c>
    </row>
    <row r="889" spans="1:10" x14ac:dyDescent="0.3">
      <c r="A889" s="4" t="s">
        <v>1195</v>
      </c>
      <c r="B889" s="4" t="s">
        <v>112</v>
      </c>
      <c r="C889" s="26">
        <v>46003</v>
      </c>
      <c r="D889" s="4" t="s">
        <v>292</v>
      </c>
      <c r="E889" s="4" t="s">
        <v>301</v>
      </c>
      <c r="F889" s="4" t="s">
        <v>47</v>
      </c>
      <c r="G889" s="4">
        <v>0</v>
      </c>
      <c r="H889" s="27">
        <v>0</v>
      </c>
      <c r="I889" s="15">
        <v>2573.36</v>
      </c>
      <c r="J889" s="4" t="s">
        <v>294</v>
      </c>
    </row>
    <row r="890" spans="1:10" x14ac:dyDescent="0.3">
      <c r="A890" s="4" t="s">
        <v>1196</v>
      </c>
      <c r="B890" s="4" t="s">
        <v>112</v>
      </c>
      <c r="C890" s="26">
        <v>46015</v>
      </c>
      <c r="D890" s="4" t="s">
        <v>292</v>
      </c>
      <c r="E890" s="4" t="s">
        <v>308</v>
      </c>
      <c r="F890" s="4" t="s">
        <v>47</v>
      </c>
      <c r="G890" s="4">
        <v>0</v>
      </c>
      <c r="H890" s="27">
        <v>0</v>
      </c>
      <c r="I890" s="15">
        <v>5858.47</v>
      </c>
      <c r="J890" s="4" t="s">
        <v>294</v>
      </c>
    </row>
    <row r="891" spans="1:10" x14ac:dyDescent="0.3">
      <c r="A891" s="4" t="s">
        <v>1197</v>
      </c>
      <c r="B891" s="4" t="s">
        <v>114</v>
      </c>
      <c r="C891" s="26">
        <v>44942</v>
      </c>
      <c r="D891" s="4" t="s">
        <v>292</v>
      </c>
      <c r="E891" s="4" t="s">
        <v>293</v>
      </c>
      <c r="F891" s="4" t="s">
        <v>47</v>
      </c>
      <c r="G891" s="4">
        <v>0</v>
      </c>
      <c r="H891" s="27">
        <v>0</v>
      </c>
      <c r="I891" s="15">
        <v>3498.38</v>
      </c>
      <c r="J891" s="4" t="s">
        <v>294</v>
      </c>
    </row>
    <row r="892" spans="1:10" x14ac:dyDescent="0.3">
      <c r="A892" s="4" t="s">
        <v>1198</v>
      </c>
      <c r="B892" s="4" t="s">
        <v>114</v>
      </c>
      <c r="C892" s="26">
        <v>44970</v>
      </c>
      <c r="D892" s="4" t="s">
        <v>292</v>
      </c>
      <c r="E892" s="4" t="s">
        <v>301</v>
      </c>
      <c r="F892" s="4" t="s">
        <v>47</v>
      </c>
      <c r="G892" s="4">
        <v>1</v>
      </c>
      <c r="H892" s="27">
        <v>0</v>
      </c>
      <c r="I892" s="15">
        <v>1764.98</v>
      </c>
      <c r="J892" s="4" t="s">
        <v>299</v>
      </c>
    </row>
    <row r="893" spans="1:10" x14ac:dyDescent="0.3">
      <c r="A893" s="4" t="s">
        <v>1199</v>
      </c>
      <c r="B893" s="4" t="s">
        <v>114</v>
      </c>
      <c r="C893" s="26">
        <v>44997</v>
      </c>
      <c r="D893" s="4" t="s">
        <v>296</v>
      </c>
      <c r="E893" s="4" t="s">
        <v>394</v>
      </c>
      <c r="F893" s="4" t="s">
        <v>47</v>
      </c>
      <c r="G893" s="4">
        <v>1</v>
      </c>
      <c r="H893" s="27">
        <v>2.1</v>
      </c>
      <c r="I893" s="15">
        <v>7037.21</v>
      </c>
      <c r="J893" s="4" t="s">
        <v>294</v>
      </c>
    </row>
    <row r="894" spans="1:10" x14ac:dyDescent="0.3">
      <c r="A894" s="4" t="s">
        <v>1200</v>
      </c>
      <c r="B894" s="4" t="s">
        <v>114</v>
      </c>
      <c r="C894" s="26">
        <v>45022</v>
      </c>
      <c r="D894" s="4" t="s">
        <v>292</v>
      </c>
      <c r="E894" s="4" t="s">
        <v>305</v>
      </c>
      <c r="F894" s="4" t="s">
        <v>47</v>
      </c>
      <c r="G894" s="4">
        <v>1</v>
      </c>
      <c r="H894" s="27">
        <v>0</v>
      </c>
      <c r="I894" s="15">
        <v>3005.14</v>
      </c>
      <c r="J894" s="4" t="s">
        <v>294</v>
      </c>
    </row>
    <row r="895" spans="1:10" x14ac:dyDescent="0.3">
      <c r="A895" s="4" t="s">
        <v>1201</v>
      </c>
      <c r="B895" s="4" t="s">
        <v>114</v>
      </c>
      <c r="C895" s="26">
        <v>45036</v>
      </c>
      <c r="D895" s="4" t="s">
        <v>296</v>
      </c>
      <c r="E895" s="4" t="s">
        <v>336</v>
      </c>
      <c r="F895" s="4" t="s">
        <v>46</v>
      </c>
      <c r="G895" s="4">
        <v>1</v>
      </c>
      <c r="H895" s="27">
        <v>17.2</v>
      </c>
      <c r="I895" s="15">
        <v>77738.22</v>
      </c>
      <c r="J895" s="4" t="s">
        <v>299</v>
      </c>
    </row>
    <row r="896" spans="1:10" x14ac:dyDescent="0.3">
      <c r="A896" s="4" t="s">
        <v>1202</v>
      </c>
      <c r="B896" s="4" t="s">
        <v>114</v>
      </c>
      <c r="C896" s="26">
        <v>45133</v>
      </c>
      <c r="D896" s="4" t="s">
        <v>292</v>
      </c>
      <c r="E896" s="4" t="s">
        <v>293</v>
      </c>
      <c r="F896" s="4" t="s">
        <v>47</v>
      </c>
      <c r="G896" s="4">
        <v>1</v>
      </c>
      <c r="H896" s="27">
        <v>0</v>
      </c>
      <c r="I896" s="15">
        <v>2531.33</v>
      </c>
      <c r="J896" s="4" t="s">
        <v>294</v>
      </c>
    </row>
    <row r="897" spans="1:10" x14ac:dyDescent="0.3">
      <c r="A897" s="4" t="s">
        <v>1203</v>
      </c>
      <c r="B897" s="4" t="s">
        <v>114</v>
      </c>
      <c r="C897" s="26">
        <v>45193</v>
      </c>
      <c r="D897" s="4" t="s">
        <v>292</v>
      </c>
      <c r="E897" s="4" t="s">
        <v>305</v>
      </c>
      <c r="F897" s="4" t="s">
        <v>45</v>
      </c>
      <c r="G897" s="4">
        <v>8</v>
      </c>
      <c r="H897" s="27">
        <v>0</v>
      </c>
      <c r="I897" s="15">
        <v>47423.68</v>
      </c>
      <c r="J897" s="4" t="s">
        <v>294</v>
      </c>
    </row>
    <row r="898" spans="1:10" x14ac:dyDescent="0.3">
      <c r="A898" s="4" t="s">
        <v>1204</v>
      </c>
      <c r="B898" s="4" t="s">
        <v>114</v>
      </c>
      <c r="C898" s="26">
        <v>45194</v>
      </c>
      <c r="D898" s="4" t="s">
        <v>292</v>
      </c>
      <c r="E898" s="4" t="s">
        <v>301</v>
      </c>
      <c r="F898" s="4" t="s">
        <v>47</v>
      </c>
      <c r="G898" s="4">
        <v>1</v>
      </c>
      <c r="H898" s="27">
        <v>0</v>
      </c>
      <c r="I898" s="15">
        <v>1438.38</v>
      </c>
      <c r="J898" s="4" t="s">
        <v>294</v>
      </c>
    </row>
    <row r="899" spans="1:10" x14ac:dyDescent="0.3">
      <c r="A899" s="4" t="s">
        <v>1205</v>
      </c>
      <c r="B899" s="4" t="s">
        <v>114</v>
      </c>
      <c r="C899" s="26">
        <v>45192</v>
      </c>
      <c r="D899" s="4" t="s">
        <v>292</v>
      </c>
      <c r="E899" s="4" t="s">
        <v>305</v>
      </c>
      <c r="F899" s="4" t="s">
        <v>46</v>
      </c>
      <c r="G899" s="4">
        <v>3</v>
      </c>
      <c r="H899" s="27">
        <v>0</v>
      </c>
      <c r="I899" s="15">
        <v>12745.12</v>
      </c>
      <c r="J899" s="4" t="s">
        <v>294</v>
      </c>
    </row>
    <row r="900" spans="1:10" x14ac:dyDescent="0.3">
      <c r="A900" s="4" t="s">
        <v>1206</v>
      </c>
      <c r="B900" s="4" t="s">
        <v>114</v>
      </c>
      <c r="C900" s="26">
        <v>45195</v>
      </c>
      <c r="D900" s="4" t="s">
        <v>292</v>
      </c>
      <c r="E900" s="4" t="s">
        <v>303</v>
      </c>
      <c r="F900" s="4" t="s">
        <v>46</v>
      </c>
      <c r="G900" s="4">
        <v>3</v>
      </c>
      <c r="H900" s="27">
        <v>0</v>
      </c>
      <c r="I900" s="15">
        <v>13032.77</v>
      </c>
      <c r="J900" s="4" t="s">
        <v>294</v>
      </c>
    </row>
    <row r="901" spans="1:10" x14ac:dyDescent="0.3">
      <c r="A901" s="4" t="s">
        <v>1207</v>
      </c>
      <c r="B901" s="4" t="s">
        <v>114</v>
      </c>
      <c r="C901" s="26">
        <v>45182</v>
      </c>
      <c r="D901" s="4" t="s">
        <v>296</v>
      </c>
      <c r="E901" s="4" t="s">
        <v>297</v>
      </c>
      <c r="F901" s="4" t="s">
        <v>403</v>
      </c>
      <c r="G901" s="4">
        <v>7</v>
      </c>
      <c r="H901" s="27">
        <v>164.8</v>
      </c>
      <c r="I901" s="15">
        <v>460382.41</v>
      </c>
      <c r="J901" s="4" t="s">
        <v>294</v>
      </c>
    </row>
    <row r="902" spans="1:10" x14ac:dyDescent="0.3">
      <c r="A902" s="4" t="s">
        <v>1208</v>
      </c>
      <c r="B902" s="4" t="s">
        <v>114</v>
      </c>
      <c r="C902" s="26">
        <v>45178</v>
      </c>
      <c r="D902" s="4" t="s">
        <v>296</v>
      </c>
      <c r="E902" s="4" t="s">
        <v>394</v>
      </c>
      <c r="F902" s="4" t="s">
        <v>46</v>
      </c>
      <c r="G902" s="4">
        <v>1</v>
      </c>
      <c r="H902" s="27">
        <v>15.7</v>
      </c>
      <c r="I902" s="15">
        <v>35577.85</v>
      </c>
      <c r="J902" s="4" t="s">
        <v>294</v>
      </c>
    </row>
    <row r="903" spans="1:10" x14ac:dyDescent="0.3">
      <c r="A903" s="4" t="s">
        <v>1209</v>
      </c>
      <c r="B903" s="4" t="s">
        <v>114</v>
      </c>
      <c r="C903" s="26">
        <v>45241</v>
      </c>
      <c r="D903" s="4" t="s">
        <v>292</v>
      </c>
      <c r="E903" s="4" t="s">
        <v>301</v>
      </c>
      <c r="F903" s="4" t="s">
        <v>46</v>
      </c>
      <c r="G903" s="4">
        <v>1</v>
      </c>
      <c r="H903" s="27">
        <v>0</v>
      </c>
      <c r="I903" s="15">
        <v>4328.45</v>
      </c>
      <c r="J903" s="4" t="s">
        <v>294</v>
      </c>
    </row>
    <row r="904" spans="1:10" x14ac:dyDescent="0.3">
      <c r="A904" s="4" t="s">
        <v>1210</v>
      </c>
      <c r="B904" s="4" t="s">
        <v>114</v>
      </c>
      <c r="C904" s="26">
        <v>45420</v>
      </c>
      <c r="D904" s="4" t="s">
        <v>296</v>
      </c>
      <c r="E904" s="4" t="s">
        <v>401</v>
      </c>
      <c r="F904" s="4" t="s">
        <v>46</v>
      </c>
      <c r="G904" s="4">
        <v>1</v>
      </c>
      <c r="H904" s="27">
        <v>20.2</v>
      </c>
      <c r="I904" s="15">
        <v>57246.559999999998</v>
      </c>
      <c r="J904" s="4" t="s">
        <v>294</v>
      </c>
    </row>
    <row r="905" spans="1:10" x14ac:dyDescent="0.3">
      <c r="A905" s="4" t="s">
        <v>1211</v>
      </c>
      <c r="B905" s="4" t="s">
        <v>114</v>
      </c>
      <c r="C905" s="26">
        <v>45454</v>
      </c>
      <c r="D905" s="4" t="s">
        <v>292</v>
      </c>
      <c r="E905" s="4" t="s">
        <v>293</v>
      </c>
      <c r="F905" s="4" t="s">
        <v>45</v>
      </c>
      <c r="G905" s="4">
        <v>9</v>
      </c>
      <c r="H905" s="27">
        <v>0</v>
      </c>
      <c r="I905" s="15">
        <v>25311.18</v>
      </c>
      <c r="J905" s="4" t="s">
        <v>294</v>
      </c>
    </row>
    <row r="906" spans="1:10" x14ac:dyDescent="0.3">
      <c r="A906" s="4" t="s">
        <v>1212</v>
      </c>
      <c r="B906" s="4" t="s">
        <v>114</v>
      </c>
      <c r="C906" s="26">
        <v>45543</v>
      </c>
      <c r="D906" s="4" t="s">
        <v>292</v>
      </c>
      <c r="E906" s="4" t="s">
        <v>305</v>
      </c>
      <c r="F906" s="4" t="s">
        <v>47</v>
      </c>
      <c r="G906" s="4">
        <v>1</v>
      </c>
      <c r="H906" s="27">
        <v>0</v>
      </c>
      <c r="I906" s="15">
        <v>3824.21</v>
      </c>
      <c r="J906" s="4" t="s">
        <v>294</v>
      </c>
    </row>
    <row r="907" spans="1:10" x14ac:dyDescent="0.3">
      <c r="A907" s="4" t="s">
        <v>1213</v>
      </c>
      <c r="B907" s="4" t="s">
        <v>114</v>
      </c>
      <c r="C907" s="26">
        <v>45563</v>
      </c>
      <c r="D907" s="4" t="s">
        <v>292</v>
      </c>
      <c r="E907" s="4" t="s">
        <v>301</v>
      </c>
      <c r="F907" s="4" t="s">
        <v>47</v>
      </c>
      <c r="G907" s="4">
        <v>1</v>
      </c>
      <c r="H907" s="27">
        <v>0</v>
      </c>
      <c r="I907" s="15">
        <v>3490.35</v>
      </c>
      <c r="J907" s="4" t="s">
        <v>294</v>
      </c>
    </row>
    <row r="908" spans="1:10" x14ac:dyDescent="0.3">
      <c r="A908" s="4" t="s">
        <v>1214</v>
      </c>
      <c r="B908" s="4" t="s">
        <v>114</v>
      </c>
      <c r="C908" s="26">
        <v>45553</v>
      </c>
      <c r="D908" s="4" t="s">
        <v>296</v>
      </c>
      <c r="E908" s="4" t="s">
        <v>319</v>
      </c>
      <c r="F908" s="4" t="s">
        <v>403</v>
      </c>
      <c r="G908" s="4">
        <v>7</v>
      </c>
      <c r="H908" s="27">
        <v>164.9</v>
      </c>
      <c r="I908" s="15">
        <v>483680.07</v>
      </c>
      <c r="J908" s="4" t="s">
        <v>294</v>
      </c>
    </row>
    <row r="909" spans="1:10" x14ac:dyDescent="0.3">
      <c r="A909" s="4" t="s">
        <v>1215</v>
      </c>
      <c r="B909" s="4" t="s">
        <v>114</v>
      </c>
      <c r="C909" s="26">
        <v>45622</v>
      </c>
      <c r="D909" s="4" t="s">
        <v>292</v>
      </c>
      <c r="E909" s="4" t="s">
        <v>303</v>
      </c>
      <c r="F909" s="4" t="s">
        <v>46</v>
      </c>
      <c r="G909" s="4">
        <v>4</v>
      </c>
      <c r="H909" s="27">
        <v>0</v>
      </c>
      <c r="I909" s="15">
        <v>8146.4</v>
      </c>
      <c r="J909" s="4" t="s">
        <v>294</v>
      </c>
    </row>
    <row r="910" spans="1:10" x14ac:dyDescent="0.3">
      <c r="A910" s="4" t="s">
        <v>1216</v>
      </c>
      <c r="B910" s="4" t="s">
        <v>114</v>
      </c>
      <c r="C910" s="26">
        <v>45623</v>
      </c>
      <c r="D910" s="4" t="s">
        <v>292</v>
      </c>
      <c r="E910" s="4" t="s">
        <v>308</v>
      </c>
      <c r="F910" s="4" t="s">
        <v>47</v>
      </c>
      <c r="G910" s="4">
        <v>1</v>
      </c>
      <c r="H910" s="27">
        <v>0</v>
      </c>
      <c r="I910" s="15">
        <v>2436.69</v>
      </c>
      <c r="J910" s="4" t="s">
        <v>294</v>
      </c>
    </row>
    <row r="911" spans="1:10" x14ac:dyDescent="0.3">
      <c r="A911" s="4" t="s">
        <v>1217</v>
      </c>
      <c r="B911" s="4" t="s">
        <v>114</v>
      </c>
      <c r="C911" s="26">
        <v>45618</v>
      </c>
      <c r="D911" s="4" t="s">
        <v>292</v>
      </c>
      <c r="E911" s="4" t="s">
        <v>305</v>
      </c>
      <c r="F911" s="4" t="s">
        <v>47</v>
      </c>
      <c r="G911" s="4">
        <v>1</v>
      </c>
      <c r="H911" s="27">
        <v>0</v>
      </c>
      <c r="I911" s="15">
        <v>3204.84</v>
      </c>
      <c r="J911" s="4" t="s">
        <v>294</v>
      </c>
    </row>
    <row r="912" spans="1:10" x14ac:dyDescent="0.3">
      <c r="A912" s="4" t="s">
        <v>1218</v>
      </c>
      <c r="B912" s="4" t="s">
        <v>114</v>
      </c>
      <c r="C912" s="26">
        <v>45597</v>
      </c>
      <c r="D912" s="4" t="s">
        <v>292</v>
      </c>
      <c r="E912" s="4" t="s">
        <v>301</v>
      </c>
      <c r="F912" s="4" t="s">
        <v>47</v>
      </c>
      <c r="G912" s="4">
        <v>0</v>
      </c>
      <c r="H912" s="27">
        <v>0</v>
      </c>
      <c r="I912" s="15">
        <v>3511.29</v>
      </c>
      <c r="J912" s="4" t="s">
        <v>294</v>
      </c>
    </row>
    <row r="913" spans="1:10" x14ac:dyDescent="0.3">
      <c r="A913" s="4" t="s">
        <v>1219</v>
      </c>
      <c r="B913" s="4" t="s">
        <v>114</v>
      </c>
      <c r="C913" s="26">
        <v>45612</v>
      </c>
      <c r="D913" s="4" t="s">
        <v>292</v>
      </c>
      <c r="E913" s="4" t="s">
        <v>303</v>
      </c>
      <c r="F913" s="4" t="s">
        <v>47</v>
      </c>
      <c r="G913" s="4">
        <v>1</v>
      </c>
      <c r="H913" s="27">
        <v>0</v>
      </c>
      <c r="I913" s="15">
        <v>2238.31</v>
      </c>
      <c r="J913" s="4" t="s">
        <v>294</v>
      </c>
    </row>
    <row r="914" spans="1:10" x14ac:dyDescent="0.3">
      <c r="A914" s="4" t="s">
        <v>1220</v>
      </c>
      <c r="B914" s="4" t="s">
        <v>114</v>
      </c>
      <c r="C914" s="26">
        <v>45643</v>
      </c>
      <c r="D914" s="4" t="s">
        <v>292</v>
      </c>
      <c r="E914" s="4" t="s">
        <v>293</v>
      </c>
      <c r="F914" s="4" t="s">
        <v>46</v>
      </c>
      <c r="G914" s="4">
        <v>1</v>
      </c>
      <c r="H914" s="27">
        <v>0</v>
      </c>
      <c r="I914" s="15">
        <v>14790.53</v>
      </c>
      <c r="J914" s="4" t="s">
        <v>299</v>
      </c>
    </row>
    <row r="915" spans="1:10" x14ac:dyDescent="0.3">
      <c r="A915" s="4" t="s">
        <v>1221</v>
      </c>
      <c r="B915" s="4" t="s">
        <v>114</v>
      </c>
      <c r="C915" s="26">
        <v>45642</v>
      </c>
      <c r="D915" s="4" t="s">
        <v>292</v>
      </c>
      <c r="E915" s="4" t="s">
        <v>312</v>
      </c>
      <c r="F915" s="4" t="s">
        <v>47</v>
      </c>
      <c r="G915" s="4">
        <v>1</v>
      </c>
      <c r="H915" s="27">
        <v>0</v>
      </c>
      <c r="I915" s="15">
        <v>1538.44</v>
      </c>
      <c r="J915" s="4" t="s">
        <v>294</v>
      </c>
    </row>
    <row r="916" spans="1:10" x14ac:dyDescent="0.3">
      <c r="A916" s="4" t="s">
        <v>1222</v>
      </c>
      <c r="B916" s="4" t="s">
        <v>114</v>
      </c>
      <c r="C916" s="26">
        <v>45632</v>
      </c>
      <c r="D916" s="4" t="s">
        <v>292</v>
      </c>
      <c r="E916" s="4" t="s">
        <v>305</v>
      </c>
      <c r="F916" s="4" t="s">
        <v>46</v>
      </c>
      <c r="G916" s="4">
        <v>5</v>
      </c>
      <c r="H916" s="27">
        <v>0</v>
      </c>
      <c r="I916" s="15">
        <v>6082.21</v>
      </c>
      <c r="J916" s="4" t="s">
        <v>299</v>
      </c>
    </row>
    <row r="917" spans="1:10" x14ac:dyDescent="0.3">
      <c r="A917" s="4" t="s">
        <v>1223</v>
      </c>
      <c r="B917" s="4" t="s">
        <v>114</v>
      </c>
      <c r="C917" s="26">
        <v>45679</v>
      </c>
      <c r="D917" s="4" t="s">
        <v>292</v>
      </c>
      <c r="E917" s="4" t="s">
        <v>312</v>
      </c>
      <c r="F917" s="4" t="s">
        <v>45</v>
      </c>
      <c r="G917" s="4">
        <v>11</v>
      </c>
      <c r="H917" s="27">
        <v>0</v>
      </c>
      <c r="I917" s="15">
        <v>40426.93</v>
      </c>
      <c r="J917" s="4" t="s">
        <v>294</v>
      </c>
    </row>
    <row r="918" spans="1:10" x14ac:dyDescent="0.3">
      <c r="A918" s="4" t="s">
        <v>1224</v>
      </c>
      <c r="B918" s="4" t="s">
        <v>114</v>
      </c>
      <c r="C918" s="26">
        <v>45740</v>
      </c>
      <c r="D918" s="4" t="s">
        <v>292</v>
      </c>
      <c r="E918" s="4" t="s">
        <v>301</v>
      </c>
      <c r="F918" s="4" t="s">
        <v>46</v>
      </c>
      <c r="G918" s="4">
        <v>2</v>
      </c>
      <c r="H918" s="27">
        <v>0</v>
      </c>
      <c r="I918" s="15">
        <v>12976.31</v>
      </c>
      <c r="J918" s="4" t="s">
        <v>294</v>
      </c>
    </row>
    <row r="919" spans="1:10" x14ac:dyDescent="0.3">
      <c r="A919" s="4" t="s">
        <v>1225</v>
      </c>
      <c r="B919" s="4" t="s">
        <v>114</v>
      </c>
      <c r="C919" s="26">
        <v>45734</v>
      </c>
      <c r="D919" s="4" t="s">
        <v>292</v>
      </c>
      <c r="E919" s="4" t="s">
        <v>293</v>
      </c>
      <c r="F919" s="4" t="s">
        <v>47</v>
      </c>
      <c r="G919" s="4">
        <v>1</v>
      </c>
      <c r="H919" s="27">
        <v>0</v>
      </c>
      <c r="I919" s="15">
        <v>2177.85</v>
      </c>
      <c r="J919" s="4" t="s">
        <v>294</v>
      </c>
    </row>
    <row r="920" spans="1:10" x14ac:dyDescent="0.3">
      <c r="A920" s="4" t="s">
        <v>1226</v>
      </c>
      <c r="B920" s="4" t="s">
        <v>114</v>
      </c>
      <c r="C920" s="26">
        <v>45849</v>
      </c>
      <c r="D920" s="4" t="s">
        <v>296</v>
      </c>
      <c r="E920" s="4" t="s">
        <v>297</v>
      </c>
      <c r="F920" s="4" t="s">
        <v>47</v>
      </c>
      <c r="G920" s="4">
        <v>1</v>
      </c>
      <c r="H920" s="27">
        <v>4.5999999999999996</v>
      </c>
      <c r="I920" s="15">
        <v>16527.41</v>
      </c>
      <c r="J920" s="4" t="s">
        <v>294</v>
      </c>
    </row>
    <row r="921" spans="1:10" x14ac:dyDescent="0.3">
      <c r="A921" s="4" t="s">
        <v>1227</v>
      </c>
      <c r="B921" s="4" t="s">
        <v>114</v>
      </c>
      <c r="C921" s="26">
        <v>45886</v>
      </c>
      <c r="D921" s="4" t="s">
        <v>292</v>
      </c>
      <c r="E921" s="4" t="s">
        <v>293</v>
      </c>
      <c r="F921" s="4" t="s">
        <v>47</v>
      </c>
      <c r="G921" s="4">
        <v>0</v>
      </c>
      <c r="H921" s="27">
        <v>0</v>
      </c>
      <c r="I921" s="15">
        <v>2090.7800000000002</v>
      </c>
      <c r="J921" s="4" t="s">
        <v>294</v>
      </c>
    </row>
    <row r="922" spans="1:10" x14ac:dyDescent="0.3">
      <c r="A922" s="4" t="s">
        <v>1228</v>
      </c>
      <c r="B922" s="4" t="s">
        <v>114</v>
      </c>
      <c r="C922" s="26">
        <v>45890</v>
      </c>
      <c r="D922" s="4" t="s">
        <v>292</v>
      </c>
      <c r="E922" s="4" t="s">
        <v>305</v>
      </c>
      <c r="F922" s="4" t="s">
        <v>46</v>
      </c>
      <c r="G922" s="4">
        <v>3</v>
      </c>
      <c r="H922" s="27">
        <v>0</v>
      </c>
      <c r="I922" s="15">
        <v>16297.59</v>
      </c>
      <c r="J922" s="4" t="s">
        <v>294</v>
      </c>
    </row>
    <row r="923" spans="1:10" x14ac:dyDescent="0.3">
      <c r="A923" s="4" t="s">
        <v>1229</v>
      </c>
      <c r="B923" s="4" t="s">
        <v>114</v>
      </c>
      <c r="C923" s="26">
        <v>45870</v>
      </c>
      <c r="D923" s="4" t="s">
        <v>292</v>
      </c>
      <c r="E923" s="4" t="s">
        <v>301</v>
      </c>
      <c r="F923" s="4" t="s">
        <v>47</v>
      </c>
      <c r="G923" s="4">
        <v>0</v>
      </c>
      <c r="H923" s="27">
        <v>0</v>
      </c>
      <c r="I923" s="15">
        <v>2823.15</v>
      </c>
      <c r="J923" s="4" t="s">
        <v>294</v>
      </c>
    </row>
    <row r="924" spans="1:10" x14ac:dyDescent="0.3">
      <c r="A924" s="4" t="s">
        <v>1230</v>
      </c>
      <c r="B924" s="4" t="s">
        <v>114</v>
      </c>
      <c r="C924" s="26">
        <v>45876</v>
      </c>
      <c r="D924" s="4" t="s">
        <v>296</v>
      </c>
      <c r="E924" s="4" t="s">
        <v>394</v>
      </c>
      <c r="F924" s="4" t="s">
        <v>47</v>
      </c>
      <c r="G924" s="4">
        <v>1</v>
      </c>
      <c r="H924" s="27">
        <v>5.0999999999999996</v>
      </c>
      <c r="I924" s="15">
        <v>10870.98</v>
      </c>
      <c r="J924" s="4" t="s">
        <v>294</v>
      </c>
    </row>
    <row r="925" spans="1:10" x14ac:dyDescent="0.3">
      <c r="A925" s="4" t="s">
        <v>1231</v>
      </c>
      <c r="B925" s="4" t="s">
        <v>114</v>
      </c>
      <c r="C925" s="26">
        <v>45932</v>
      </c>
      <c r="D925" s="4" t="s">
        <v>292</v>
      </c>
      <c r="E925" s="4" t="s">
        <v>305</v>
      </c>
      <c r="F925" s="4" t="s">
        <v>46</v>
      </c>
      <c r="G925" s="4">
        <v>3</v>
      </c>
      <c r="H925" s="27">
        <v>0</v>
      </c>
      <c r="I925" s="15">
        <v>11502.82</v>
      </c>
      <c r="J925" s="4" t="s">
        <v>299</v>
      </c>
    </row>
    <row r="926" spans="1:10" x14ac:dyDescent="0.3">
      <c r="A926" s="4" t="s">
        <v>1232</v>
      </c>
      <c r="B926" s="4" t="s">
        <v>116</v>
      </c>
      <c r="C926" s="26">
        <v>44994</v>
      </c>
      <c r="D926" s="4" t="s">
        <v>292</v>
      </c>
      <c r="E926" s="4" t="s">
        <v>312</v>
      </c>
      <c r="F926" s="4" t="s">
        <v>46</v>
      </c>
      <c r="G926" s="4">
        <v>4</v>
      </c>
      <c r="H926" s="27">
        <v>0</v>
      </c>
      <c r="I926" s="15">
        <v>15925.66</v>
      </c>
      <c r="J926" s="4" t="s">
        <v>294</v>
      </c>
    </row>
    <row r="927" spans="1:10" x14ac:dyDescent="0.3">
      <c r="A927" s="4" t="s">
        <v>1233</v>
      </c>
      <c r="B927" s="4" t="s">
        <v>116</v>
      </c>
      <c r="C927" s="26">
        <v>45008</v>
      </c>
      <c r="D927" s="4" t="s">
        <v>292</v>
      </c>
      <c r="E927" s="4" t="s">
        <v>312</v>
      </c>
      <c r="F927" s="4" t="s">
        <v>46</v>
      </c>
      <c r="G927" s="4">
        <v>3</v>
      </c>
      <c r="H927" s="27">
        <v>0</v>
      </c>
      <c r="I927" s="15">
        <v>10880.43</v>
      </c>
      <c r="J927" s="4" t="s">
        <v>294</v>
      </c>
    </row>
    <row r="928" spans="1:10" x14ac:dyDescent="0.3">
      <c r="A928" s="4" t="s">
        <v>1234</v>
      </c>
      <c r="B928" s="4" t="s">
        <v>116</v>
      </c>
      <c r="C928" s="26">
        <v>45006</v>
      </c>
      <c r="D928" s="4" t="s">
        <v>296</v>
      </c>
      <c r="E928" s="4" t="s">
        <v>319</v>
      </c>
      <c r="F928" s="4" t="s">
        <v>45</v>
      </c>
      <c r="G928" s="4">
        <v>2</v>
      </c>
      <c r="H928" s="27">
        <v>34.299999999999997</v>
      </c>
      <c r="I928" s="15">
        <v>86557.96</v>
      </c>
      <c r="J928" s="4" t="s">
        <v>294</v>
      </c>
    </row>
    <row r="929" spans="1:10" x14ac:dyDescent="0.3">
      <c r="A929" s="4" t="s">
        <v>1235</v>
      </c>
      <c r="B929" s="4" t="s">
        <v>116</v>
      </c>
      <c r="C929" s="26">
        <v>44995</v>
      </c>
      <c r="D929" s="4" t="s">
        <v>296</v>
      </c>
      <c r="E929" s="4" t="s">
        <v>371</v>
      </c>
      <c r="F929" s="4" t="s">
        <v>47</v>
      </c>
      <c r="G929" s="4">
        <v>1</v>
      </c>
      <c r="H929" s="27">
        <v>5.0999999999999996</v>
      </c>
      <c r="I929" s="15">
        <v>21652.49</v>
      </c>
      <c r="J929" s="4" t="s">
        <v>294</v>
      </c>
    </row>
    <row r="930" spans="1:10" x14ac:dyDescent="0.3">
      <c r="A930" s="4" t="s">
        <v>1236</v>
      </c>
      <c r="B930" s="4" t="s">
        <v>116</v>
      </c>
      <c r="C930" s="26">
        <v>45032</v>
      </c>
      <c r="D930" s="4" t="s">
        <v>292</v>
      </c>
      <c r="E930" s="4" t="s">
        <v>301</v>
      </c>
      <c r="F930" s="4" t="s">
        <v>46</v>
      </c>
      <c r="G930" s="4">
        <v>4</v>
      </c>
      <c r="H930" s="27">
        <v>0</v>
      </c>
      <c r="I930" s="15">
        <v>15681.88</v>
      </c>
      <c r="J930" s="4" t="s">
        <v>294</v>
      </c>
    </row>
    <row r="931" spans="1:10" x14ac:dyDescent="0.3">
      <c r="A931" s="4" t="s">
        <v>1237</v>
      </c>
      <c r="B931" s="4" t="s">
        <v>116</v>
      </c>
      <c r="C931" s="26">
        <v>45021</v>
      </c>
      <c r="D931" s="4" t="s">
        <v>292</v>
      </c>
      <c r="E931" s="4" t="s">
        <v>303</v>
      </c>
      <c r="F931" s="4" t="s">
        <v>46</v>
      </c>
      <c r="G931" s="4">
        <v>4</v>
      </c>
      <c r="H931" s="27">
        <v>0</v>
      </c>
      <c r="I931" s="15">
        <v>8306.3799999999992</v>
      </c>
      <c r="J931" s="4" t="s">
        <v>299</v>
      </c>
    </row>
    <row r="932" spans="1:10" x14ac:dyDescent="0.3">
      <c r="A932" s="4" t="s">
        <v>1238</v>
      </c>
      <c r="B932" s="4" t="s">
        <v>116</v>
      </c>
      <c r="C932" s="26">
        <v>45028</v>
      </c>
      <c r="D932" s="4" t="s">
        <v>296</v>
      </c>
      <c r="E932" s="4" t="s">
        <v>336</v>
      </c>
      <c r="F932" s="4" t="s">
        <v>45</v>
      </c>
      <c r="G932" s="4">
        <v>2</v>
      </c>
      <c r="H932" s="27">
        <v>40.9</v>
      </c>
      <c r="I932" s="15">
        <v>237887.71</v>
      </c>
      <c r="J932" s="4" t="s">
        <v>299</v>
      </c>
    </row>
    <row r="933" spans="1:10" x14ac:dyDescent="0.3">
      <c r="A933" s="4" t="s">
        <v>1239</v>
      </c>
      <c r="B933" s="4" t="s">
        <v>116</v>
      </c>
      <c r="C933" s="26">
        <v>45188</v>
      </c>
      <c r="D933" s="4" t="s">
        <v>296</v>
      </c>
      <c r="E933" s="4" t="s">
        <v>297</v>
      </c>
      <c r="F933" s="4" t="s">
        <v>47</v>
      </c>
      <c r="G933" s="4">
        <v>1</v>
      </c>
      <c r="H933" s="27">
        <v>3.5</v>
      </c>
      <c r="I933" s="15">
        <v>10929.08</v>
      </c>
      <c r="J933" s="4" t="s">
        <v>294</v>
      </c>
    </row>
    <row r="934" spans="1:10" x14ac:dyDescent="0.3">
      <c r="A934" s="4" t="s">
        <v>1240</v>
      </c>
      <c r="B934" s="4" t="s">
        <v>116</v>
      </c>
      <c r="C934" s="26">
        <v>45274</v>
      </c>
      <c r="D934" s="4" t="s">
        <v>292</v>
      </c>
      <c r="E934" s="4" t="s">
        <v>293</v>
      </c>
      <c r="F934" s="4" t="s">
        <v>46</v>
      </c>
      <c r="G934" s="4">
        <v>4</v>
      </c>
      <c r="H934" s="27">
        <v>0</v>
      </c>
      <c r="I934" s="15">
        <v>8329.83</v>
      </c>
      <c r="J934" s="4" t="s">
        <v>294</v>
      </c>
    </row>
    <row r="935" spans="1:10" x14ac:dyDescent="0.3">
      <c r="A935" s="4" t="s">
        <v>1241</v>
      </c>
      <c r="B935" s="4" t="s">
        <v>116</v>
      </c>
      <c r="C935" s="26">
        <v>45343</v>
      </c>
      <c r="D935" s="4" t="s">
        <v>292</v>
      </c>
      <c r="E935" s="4" t="s">
        <v>312</v>
      </c>
      <c r="F935" s="4" t="s">
        <v>46</v>
      </c>
      <c r="G935" s="4">
        <v>3</v>
      </c>
      <c r="H935" s="27">
        <v>0</v>
      </c>
      <c r="I935" s="15">
        <v>17698.66</v>
      </c>
      <c r="J935" s="4" t="s">
        <v>294</v>
      </c>
    </row>
    <row r="936" spans="1:10" x14ac:dyDescent="0.3">
      <c r="A936" s="4" t="s">
        <v>1242</v>
      </c>
      <c r="B936" s="4" t="s">
        <v>116</v>
      </c>
      <c r="C936" s="26">
        <v>45347</v>
      </c>
      <c r="D936" s="4" t="s">
        <v>296</v>
      </c>
      <c r="E936" s="4" t="s">
        <v>319</v>
      </c>
      <c r="F936" s="4" t="s">
        <v>45</v>
      </c>
      <c r="G936" s="4">
        <v>3</v>
      </c>
      <c r="H936" s="27">
        <v>60.1</v>
      </c>
      <c r="I936" s="15">
        <v>159148.04999999999</v>
      </c>
      <c r="J936" s="4" t="s">
        <v>294</v>
      </c>
    </row>
    <row r="937" spans="1:10" x14ac:dyDescent="0.3">
      <c r="A937" s="4" t="s">
        <v>1243</v>
      </c>
      <c r="B937" s="4" t="s">
        <v>116</v>
      </c>
      <c r="C937" s="26">
        <v>45367</v>
      </c>
      <c r="D937" s="4" t="s">
        <v>292</v>
      </c>
      <c r="E937" s="4" t="s">
        <v>305</v>
      </c>
      <c r="F937" s="4" t="s">
        <v>47</v>
      </c>
      <c r="G937" s="4">
        <v>0</v>
      </c>
      <c r="H937" s="27">
        <v>0</v>
      </c>
      <c r="I937" s="15">
        <v>4734.3</v>
      </c>
      <c r="J937" s="4" t="s">
        <v>294</v>
      </c>
    </row>
    <row r="938" spans="1:10" x14ac:dyDescent="0.3">
      <c r="A938" s="4" t="s">
        <v>1244</v>
      </c>
      <c r="B938" s="4" t="s">
        <v>116</v>
      </c>
      <c r="C938" s="26">
        <v>45357</v>
      </c>
      <c r="D938" s="4" t="s">
        <v>292</v>
      </c>
      <c r="E938" s="4" t="s">
        <v>312</v>
      </c>
      <c r="F938" s="4" t="s">
        <v>46</v>
      </c>
      <c r="G938" s="4">
        <v>1</v>
      </c>
      <c r="H938" s="27">
        <v>0</v>
      </c>
      <c r="I938" s="15">
        <v>10913.55</v>
      </c>
      <c r="J938" s="4" t="s">
        <v>294</v>
      </c>
    </row>
    <row r="939" spans="1:10" x14ac:dyDescent="0.3">
      <c r="A939" s="4" t="s">
        <v>1245</v>
      </c>
      <c r="B939" s="4" t="s">
        <v>116</v>
      </c>
      <c r="C939" s="26">
        <v>45510</v>
      </c>
      <c r="D939" s="4" t="s">
        <v>296</v>
      </c>
      <c r="E939" s="4" t="s">
        <v>401</v>
      </c>
      <c r="F939" s="4" t="s">
        <v>403</v>
      </c>
      <c r="G939" s="4">
        <v>3</v>
      </c>
      <c r="H939" s="27">
        <v>65.3</v>
      </c>
      <c r="I939" s="15">
        <v>276953.96000000002</v>
      </c>
      <c r="J939" s="4" t="s">
        <v>294</v>
      </c>
    </row>
    <row r="940" spans="1:10" x14ac:dyDescent="0.3">
      <c r="A940" s="4" t="s">
        <v>1246</v>
      </c>
      <c r="B940" s="4" t="s">
        <v>116</v>
      </c>
      <c r="C940" s="26">
        <v>45539</v>
      </c>
      <c r="D940" s="4" t="s">
        <v>292</v>
      </c>
      <c r="E940" s="4" t="s">
        <v>308</v>
      </c>
      <c r="F940" s="4" t="s">
        <v>47</v>
      </c>
      <c r="G940" s="4">
        <v>1</v>
      </c>
      <c r="H940" s="27">
        <v>0</v>
      </c>
      <c r="I940" s="15">
        <v>5425.64</v>
      </c>
      <c r="J940" s="4" t="s">
        <v>294</v>
      </c>
    </row>
    <row r="941" spans="1:10" x14ac:dyDescent="0.3">
      <c r="A941" s="4" t="s">
        <v>1247</v>
      </c>
      <c r="B941" s="4" t="s">
        <v>116</v>
      </c>
      <c r="C941" s="26">
        <v>45587</v>
      </c>
      <c r="D941" s="4" t="s">
        <v>292</v>
      </c>
      <c r="E941" s="4" t="s">
        <v>308</v>
      </c>
      <c r="F941" s="4" t="s">
        <v>46</v>
      </c>
      <c r="G941" s="4">
        <v>3</v>
      </c>
      <c r="H941" s="27">
        <v>0</v>
      </c>
      <c r="I941" s="15">
        <v>14004.41</v>
      </c>
      <c r="J941" s="4" t="s">
        <v>299</v>
      </c>
    </row>
    <row r="942" spans="1:10" x14ac:dyDescent="0.3">
      <c r="A942" s="4" t="s">
        <v>1248</v>
      </c>
      <c r="B942" s="4" t="s">
        <v>116</v>
      </c>
      <c r="C942" s="26">
        <v>45698</v>
      </c>
      <c r="D942" s="4" t="s">
        <v>292</v>
      </c>
      <c r="E942" s="4" t="s">
        <v>305</v>
      </c>
      <c r="F942" s="4" t="s">
        <v>47</v>
      </c>
      <c r="G942" s="4">
        <v>1</v>
      </c>
      <c r="H942" s="27">
        <v>0</v>
      </c>
      <c r="I942" s="15">
        <v>4231.92</v>
      </c>
      <c r="J942" s="4" t="s">
        <v>294</v>
      </c>
    </row>
    <row r="943" spans="1:10" x14ac:dyDescent="0.3">
      <c r="A943" s="4" t="s">
        <v>1249</v>
      </c>
      <c r="B943" s="4" t="s">
        <v>116</v>
      </c>
      <c r="C943" s="26">
        <v>45701</v>
      </c>
      <c r="D943" s="4" t="s">
        <v>292</v>
      </c>
      <c r="E943" s="4" t="s">
        <v>293</v>
      </c>
      <c r="F943" s="4" t="s">
        <v>47</v>
      </c>
      <c r="G943" s="4">
        <v>0</v>
      </c>
      <c r="H943" s="27">
        <v>0</v>
      </c>
      <c r="I943" s="15">
        <v>4672.74</v>
      </c>
      <c r="J943" s="4" t="s">
        <v>294</v>
      </c>
    </row>
    <row r="944" spans="1:10" x14ac:dyDescent="0.3">
      <c r="A944" s="4" t="s">
        <v>1250</v>
      </c>
      <c r="B944" s="4" t="s">
        <v>116</v>
      </c>
      <c r="C944" s="26">
        <v>45708</v>
      </c>
      <c r="D944" s="4" t="s">
        <v>292</v>
      </c>
      <c r="E944" s="4" t="s">
        <v>305</v>
      </c>
      <c r="F944" s="4" t="s">
        <v>47</v>
      </c>
      <c r="G944" s="4">
        <v>1</v>
      </c>
      <c r="H944" s="27">
        <v>0</v>
      </c>
      <c r="I944" s="15">
        <v>4561.32</v>
      </c>
      <c r="J944" s="4" t="s">
        <v>294</v>
      </c>
    </row>
    <row r="945" spans="1:10" x14ac:dyDescent="0.3">
      <c r="A945" s="4" t="s">
        <v>1251</v>
      </c>
      <c r="B945" s="4" t="s">
        <v>116</v>
      </c>
      <c r="C945" s="26">
        <v>45695</v>
      </c>
      <c r="D945" s="4" t="s">
        <v>292</v>
      </c>
      <c r="E945" s="4" t="s">
        <v>312</v>
      </c>
      <c r="F945" s="4" t="s">
        <v>46</v>
      </c>
      <c r="G945" s="4">
        <v>3</v>
      </c>
      <c r="H945" s="27">
        <v>0</v>
      </c>
      <c r="I945" s="15">
        <v>8848.2800000000007</v>
      </c>
      <c r="J945" s="4" t="s">
        <v>294</v>
      </c>
    </row>
    <row r="946" spans="1:10" x14ac:dyDescent="0.3">
      <c r="A946" s="4" t="s">
        <v>1252</v>
      </c>
      <c r="B946" s="4" t="s">
        <v>116</v>
      </c>
      <c r="C946" s="26">
        <v>45740</v>
      </c>
      <c r="D946" s="4" t="s">
        <v>292</v>
      </c>
      <c r="E946" s="4" t="s">
        <v>301</v>
      </c>
      <c r="F946" s="4" t="s">
        <v>47</v>
      </c>
      <c r="G946" s="4">
        <v>0</v>
      </c>
      <c r="H946" s="27">
        <v>0</v>
      </c>
      <c r="I946" s="15">
        <v>3546.26</v>
      </c>
      <c r="J946" s="4" t="s">
        <v>294</v>
      </c>
    </row>
    <row r="947" spans="1:10" x14ac:dyDescent="0.3">
      <c r="A947" s="4" t="s">
        <v>1253</v>
      </c>
      <c r="B947" s="4" t="s">
        <v>116</v>
      </c>
      <c r="C947" s="26">
        <v>45744</v>
      </c>
      <c r="D947" s="4" t="s">
        <v>292</v>
      </c>
      <c r="E947" s="4" t="s">
        <v>305</v>
      </c>
      <c r="F947" s="4" t="s">
        <v>46</v>
      </c>
      <c r="G947" s="4">
        <v>3</v>
      </c>
      <c r="H947" s="27">
        <v>0</v>
      </c>
      <c r="I947" s="15">
        <v>20920.93</v>
      </c>
      <c r="J947" s="4" t="s">
        <v>294</v>
      </c>
    </row>
    <row r="948" spans="1:10" x14ac:dyDescent="0.3">
      <c r="A948" s="4" t="s">
        <v>1254</v>
      </c>
      <c r="B948" s="4" t="s">
        <v>116</v>
      </c>
      <c r="C948" s="26">
        <v>45737</v>
      </c>
      <c r="D948" s="4" t="s">
        <v>292</v>
      </c>
      <c r="E948" s="4" t="s">
        <v>303</v>
      </c>
      <c r="F948" s="4" t="s">
        <v>46</v>
      </c>
      <c r="G948" s="4">
        <v>2</v>
      </c>
      <c r="H948" s="27">
        <v>0</v>
      </c>
      <c r="I948" s="15">
        <v>19261.71</v>
      </c>
      <c r="J948" s="4" t="s">
        <v>299</v>
      </c>
    </row>
    <row r="949" spans="1:10" x14ac:dyDescent="0.3">
      <c r="A949" s="4" t="s">
        <v>1255</v>
      </c>
      <c r="B949" s="4" t="s">
        <v>116</v>
      </c>
      <c r="C949" s="26">
        <v>45766</v>
      </c>
      <c r="D949" s="4" t="s">
        <v>292</v>
      </c>
      <c r="E949" s="4" t="s">
        <v>312</v>
      </c>
      <c r="F949" s="4" t="s">
        <v>47</v>
      </c>
      <c r="G949" s="4">
        <v>1</v>
      </c>
      <c r="H949" s="27">
        <v>0</v>
      </c>
      <c r="I949" s="15">
        <v>4069.28</v>
      </c>
      <c r="J949" s="4" t="s">
        <v>299</v>
      </c>
    </row>
    <row r="950" spans="1:10" x14ac:dyDescent="0.3">
      <c r="A950" s="4" t="s">
        <v>1256</v>
      </c>
      <c r="B950" s="4" t="s">
        <v>116</v>
      </c>
      <c r="C950" s="26">
        <v>45804</v>
      </c>
      <c r="D950" s="4" t="s">
        <v>292</v>
      </c>
      <c r="E950" s="4" t="s">
        <v>301</v>
      </c>
      <c r="F950" s="4" t="s">
        <v>47</v>
      </c>
      <c r="G950" s="4">
        <v>1</v>
      </c>
      <c r="H950" s="27">
        <v>0</v>
      </c>
      <c r="I950" s="15">
        <v>2039.1</v>
      </c>
      <c r="J950" s="4" t="s">
        <v>299</v>
      </c>
    </row>
    <row r="951" spans="1:10" x14ac:dyDescent="0.3">
      <c r="A951" s="4" t="s">
        <v>1257</v>
      </c>
      <c r="B951" s="4" t="s">
        <v>116</v>
      </c>
      <c r="C951" s="26">
        <v>45825</v>
      </c>
      <c r="D951" s="4" t="s">
        <v>296</v>
      </c>
      <c r="E951" s="4" t="s">
        <v>319</v>
      </c>
      <c r="F951" s="4" t="s">
        <v>46</v>
      </c>
      <c r="G951" s="4">
        <v>1</v>
      </c>
      <c r="H951" s="27">
        <v>16.5</v>
      </c>
      <c r="I951" s="15">
        <v>99538.91</v>
      </c>
      <c r="J951" s="4" t="s">
        <v>299</v>
      </c>
    </row>
    <row r="952" spans="1:10" x14ac:dyDescent="0.3">
      <c r="A952" s="4" t="s">
        <v>1258</v>
      </c>
      <c r="B952" s="4" t="s">
        <v>116</v>
      </c>
      <c r="C952" s="26">
        <v>45969</v>
      </c>
      <c r="D952" s="4" t="s">
        <v>292</v>
      </c>
      <c r="E952" s="4" t="s">
        <v>312</v>
      </c>
      <c r="F952" s="4" t="s">
        <v>47</v>
      </c>
      <c r="G952" s="4">
        <v>1</v>
      </c>
      <c r="H952" s="27">
        <v>0</v>
      </c>
      <c r="I952" s="15">
        <v>3556.76</v>
      </c>
      <c r="J952" s="4" t="s">
        <v>299</v>
      </c>
    </row>
    <row r="953" spans="1:10" x14ac:dyDescent="0.3">
      <c r="A953" s="4" t="s">
        <v>1259</v>
      </c>
      <c r="B953" s="4" t="s">
        <v>116</v>
      </c>
      <c r="C953" s="26">
        <v>45978</v>
      </c>
      <c r="D953" s="4" t="s">
        <v>292</v>
      </c>
      <c r="E953" s="4" t="s">
        <v>301</v>
      </c>
      <c r="F953" s="4" t="s">
        <v>46</v>
      </c>
      <c r="G953" s="4">
        <v>3</v>
      </c>
      <c r="H953" s="27">
        <v>0</v>
      </c>
      <c r="I953" s="15">
        <v>17041.330000000002</v>
      </c>
      <c r="J953" s="4" t="s">
        <v>294</v>
      </c>
    </row>
    <row r="954" spans="1:10" x14ac:dyDescent="0.3">
      <c r="A954" s="4" t="s">
        <v>1260</v>
      </c>
      <c r="B954" s="4" t="s">
        <v>116</v>
      </c>
      <c r="C954" s="26">
        <v>45977</v>
      </c>
      <c r="D954" s="4" t="s">
        <v>296</v>
      </c>
      <c r="E954" s="4" t="s">
        <v>394</v>
      </c>
      <c r="F954" s="4" t="s">
        <v>403</v>
      </c>
      <c r="G954" s="4">
        <v>4</v>
      </c>
      <c r="H954" s="27">
        <v>92.2</v>
      </c>
      <c r="I954" s="15">
        <v>290573.52</v>
      </c>
      <c r="J954" s="4" t="s">
        <v>299</v>
      </c>
    </row>
    <row r="955" spans="1:10" x14ac:dyDescent="0.3">
      <c r="A955" s="4" t="s">
        <v>1261</v>
      </c>
      <c r="B955" s="4" t="s">
        <v>119</v>
      </c>
      <c r="C955" s="26">
        <v>44938</v>
      </c>
      <c r="D955" s="4" t="s">
        <v>292</v>
      </c>
      <c r="E955" s="4" t="s">
        <v>293</v>
      </c>
      <c r="F955" s="4" t="s">
        <v>47</v>
      </c>
      <c r="G955" s="4">
        <v>1</v>
      </c>
      <c r="H955" s="27">
        <v>0</v>
      </c>
      <c r="I955" s="15">
        <v>3591.64</v>
      </c>
      <c r="J955" s="4" t="s">
        <v>294</v>
      </c>
    </row>
    <row r="956" spans="1:10" x14ac:dyDescent="0.3">
      <c r="A956" s="4" t="s">
        <v>1262</v>
      </c>
      <c r="B956" s="4" t="s">
        <v>119</v>
      </c>
      <c r="C956" s="26">
        <v>44937</v>
      </c>
      <c r="D956" s="4" t="s">
        <v>292</v>
      </c>
      <c r="E956" s="4" t="s">
        <v>301</v>
      </c>
      <c r="F956" s="4" t="s">
        <v>45</v>
      </c>
      <c r="G956" s="4">
        <v>9</v>
      </c>
      <c r="H956" s="27">
        <v>0</v>
      </c>
      <c r="I956" s="15">
        <v>18295.240000000002</v>
      </c>
      <c r="J956" s="4" t="s">
        <v>294</v>
      </c>
    </row>
    <row r="957" spans="1:10" x14ac:dyDescent="0.3">
      <c r="A957" s="4" t="s">
        <v>1263</v>
      </c>
      <c r="B957" s="4" t="s">
        <v>119</v>
      </c>
      <c r="C957" s="26">
        <v>45012</v>
      </c>
      <c r="D957" s="4" t="s">
        <v>292</v>
      </c>
      <c r="E957" s="4" t="s">
        <v>308</v>
      </c>
      <c r="F957" s="4" t="s">
        <v>47</v>
      </c>
      <c r="G957" s="4">
        <v>1</v>
      </c>
      <c r="H957" s="27">
        <v>0</v>
      </c>
      <c r="I957" s="15">
        <v>3669.56</v>
      </c>
      <c r="J957" s="4" t="s">
        <v>294</v>
      </c>
    </row>
    <row r="958" spans="1:10" x14ac:dyDescent="0.3">
      <c r="A958" s="4" t="s">
        <v>1264</v>
      </c>
      <c r="B958" s="4" t="s">
        <v>119</v>
      </c>
      <c r="C958" s="26">
        <v>45009</v>
      </c>
      <c r="D958" s="4" t="s">
        <v>296</v>
      </c>
      <c r="E958" s="4" t="s">
        <v>394</v>
      </c>
      <c r="F958" s="4" t="s">
        <v>47</v>
      </c>
      <c r="G958" s="4">
        <v>1</v>
      </c>
      <c r="H958" s="27">
        <v>7.2</v>
      </c>
      <c r="I958" s="15">
        <v>35958.89</v>
      </c>
      <c r="J958" s="4" t="s">
        <v>294</v>
      </c>
    </row>
    <row r="959" spans="1:10" x14ac:dyDescent="0.3">
      <c r="A959" s="4" t="s">
        <v>1265</v>
      </c>
      <c r="B959" s="4" t="s">
        <v>119</v>
      </c>
      <c r="C959" s="26">
        <v>45033</v>
      </c>
      <c r="D959" s="4" t="s">
        <v>292</v>
      </c>
      <c r="E959" s="4" t="s">
        <v>308</v>
      </c>
      <c r="F959" s="4" t="s">
        <v>46</v>
      </c>
      <c r="G959" s="4">
        <v>2</v>
      </c>
      <c r="H959" s="27">
        <v>0</v>
      </c>
      <c r="I959" s="15">
        <v>18847.71</v>
      </c>
      <c r="J959" s="4" t="s">
        <v>294</v>
      </c>
    </row>
    <row r="960" spans="1:10" x14ac:dyDescent="0.3">
      <c r="A960" s="4" t="s">
        <v>1266</v>
      </c>
      <c r="B960" s="4" t="s">
        <v>119</v>
      </c>
      <c r="C960" s="26">
        <v>45023</v>
      </c>
      <c r="D960" s="4" t="s">
        <v>292</v>
      </c>
      <c r="E960" s="4" t="s">
        <v>312</v>
      </c>
      <c r="F960" s="4" t="s">
        <v>46</v>
      </c>
      <c r="G960" s="4">
        <v>5</v>
      </c>
      <c r="H960" s="27">
        <v>0</v>
      </c>
      <c r="I960" s="15">
        <v>11404.91</v>
      </c>
      <c r="J960" s="4" t="s">
        <v>294</v>
      </c>
    </row>
    <row r="961" spans="1:10" x14ac:dyDescent="0.3">
      <c r="A961" s="4" t="s">
        <v>1267</v>
      </c>
      <c r="B961" s="4" t="s">
        <v>119</v>
      </c>
      <c r="C961" s="26">
        <v>45018</v>
      </c>
      <c r="D961" s="4" t="s">
        <v>292</v>
      </c>
      <c r="E961" s="4" t="s">
        <v>301</v>
      </c>
      <c r="F961" s="4" t="s">
        <v>45</v>
      </c>
      <c r="G961" s="4">
        <v>4</v>
      </c>
      <c r="H961" s="27">
        <v>0</v>
      </c>
      <c r="I961" s="15">
        <v>30793.64</v>
      </c>
      <c r="J961" s="4" t="s">
        <v>294</v>
      </c>
    </row>
    <row r="962" spans="1:10" x14ac:dyDescent="0.3">
      <c r="A962" s="4" t="s">
        <v>1268</v>
      </c>
      <c r="B962" s="4" t="s">
        <v>119</v>
      </c>
      <c r="C962" s="26">
        <v>45020</v>
      </c>
      <c r="D962" s="4" t="s">
        <v>296</v>
      </c>
      <c r="E962" s="4" t="s">
        <v>394</v>
      </c>
      <c r="F962" s="4" t="s">
        <v>403</v>
      </c>
      <c r="G962" s="4">
        <v>3</v>
      </c>
      <c r="H962" s="27">
        <v>62.5</v>
      </c>
      <c r="I962" s="15">
        <v>315601.68</v>
      </c>
      <c r="J962" s="4" t="s">
        <v>294</v>
      </c>
    </row>
    <row r="963" spans="1:10" x14ac:dyDescent="0.3">
      <c r="A963" s="4" t="s">
        <v>1269</v>
      </c>
      <c r="B963" s="4" t="s">
        <v>119</v>
      </c>
      <c r="C963" s="26">
        <v>45031</v>
      </c>
      <c r="D963" s="4" t="s">
        <v>296</v>
      </c>
      <c r="E963" s="4" t="s">
        <v>394</v>
      </c>
      <c r="F963" s="4" t="s">
        <v>47</v>
      </c>
      <c r="G963" s="4">
        <v>1</v>
      </c>
      <c r="H963" s="27">
        <v>5</v>
      </c>
      <c r="I963" s="15">
        <v>28949.439999999999</v>
      </c>
      <c r="J963" s="4" t="s">
        <v>294</v>
      </c>
    </row>
    <row r="964" spans="1:10" x14ac:dyDescent="0.3">
      <c r="A964" s="4" t="s">
        <v>1270</v>
      </c>
      <c r="B964" s="4" t="s">
        <v>119</v>
      </c>
      <c r="C964" s="26">
        <v>45083</v>
      </c>
      <c r="D964" s="4" t="s">
        <v>292</v>
      </c>
      <c r="E964" s="4" t="s">
        <v>308</v>
      </c>
      <c r="F964" s="4" t="s">
        <v>47</v>
      </c>
      <c r="G964" s="4">
        <v>0</v>
      </c>
      <c r="H964" s="27">
        <v>0</v>
      </c>
      <c r="I964" s="15">
        <v>2713.25</v>
      </c>
      <c r="J964" s="4" t="s">
        <v>294</v>
      </c>
    </row>
    <row r="965" spans="1:10" x14ac:dyDescent="0.3">
      <c r="A965" s="4" t="s">
        <v>1271</v>
      </c>
      <c r="B965" s="4" t="s">
        <v>119</v>
      </c>
      <c r="C965" s="26">
        <v>45094</v>
      </c>
      <c r="D965" s="4" t="s">
        <v>292</v>
      </c>
      <c r="E965" s="4" t="s">
        <v>293</v>
      </c>
      <c r="F965" s="4" t="s">
        <v>46</v>
      </c>
      <c r="G965" s="4">
        <v>4</v>
      </c>
      <c r="H965" s="27">
        <v>0</v>
      </c>
      <c r="I965" s="15">
        <v>10048.56</v>
      </c>
      <c r="J965" s="4" t="s">
        <v>299</v>
      </c>
    </row>
    <row r="966" spans="1:10" x14ac:dyDescent="0.3">
      <c r="A966" s="4" t="s">
        <v>1272</v>
      </c>
      <c r="B966" s="4" t="s">
        <v>119</v>
      </c>
      <c r="C966" s="26">
        <v>45083</v>
      </c>
      <c r="D966" s="4" t="s">
        <v>292</v>
      </c>
      <c r="E966" s="4" t="s">
        <v>305</v>
      </c>
      <c r="F966" s="4" t="s">
        <v>46</v>
      </c>
      <c r="G966" s="4">
        <v>4</v>
      </c>
      <c r="H966" s="27">
        <v>0</v>
      </c>
      <c r="I966" s="15">
        <v>7478.03</v>
      </c>
      <c r="J966" s="4" t="s">
        <v>294</v>
      </c>
    </row>
    <row r="967" spans="1:10" x14ac:dyDescent="0.3">
      <c r="A967" s="4" t="s">
        <v>1273</v>
      </c>
      <c r="B967" s="4" t="s">
        <v>119</v>
      </c>
      <c r="C967" s="26">
        <v>45080</v>
      </c>
      <c r="D967" s="4" t="s">
        <v>292</v>
      </c>
      <c r="E967" s="4" t="s">
        <v>308</v>
      </c>
      <c r="F967" s="4" t="s">
        <v>47</v>
      </c>
      <c r="G967" s="4">
        <v>1</v>
      </c>
      <c r="H967" s="27">
        <v>0</v>
      </c>
      <c r="I967" s="15">
        <v>3200.56</v>
      </c>
      <c r="J967" s="4" t="s">
        <v>299</v>
      </c>
    </row>
    <row r="968" spans="1:10" x14ac:dyDescent="0.3">
      <c r="A968" s="4" t="s">
        <v>1274</v>
      </c>
      <c r="B968" s="4" t="s">
        <v>119</v>
      </c>
      <c r="C968" s="26">
        <v>45113</v>
      </c>
      <c r="D968" s="4" t="s">
        <v>292</v>
      </c>
      <c r="E968" s="4" t="s">
        <v>305</v>
      </c>
      <c r="F968" s="4" t="s">
        <v>47</v>
      </c>
      <c r="G968" s="4">
        <v>1</v>
      </c>
      <c r="H968" s="27">
        <v>0</v>
      </c>
      <c r="I968" s="15">
        <v>3478.49</v>
      </c>
      <c r="J968" s="4" t="s">
        <v>299</v>
      </c>
    </row>
    <row r="969" spans="1:10" x14ac:dyDescent="0.3">
      <c r="A969" s="4" t="s">
        <v>1275</v>
      </c>
      <c r="B969" s="4" t="s">
        <v>119</v>
      </c>
      <c r="C969" s="26">
        <v>45170</v>
      </c>
      <c r="D969" s="4" t="s">
        <v>292</v>
      </c>
      <c r="E969" s="4" t="s">
        <v>301</v>
      </c>
      <c r="F969" s="4" t="s">
        <v>47</v>
      </c>
      <c r="G969" s="4">
        <v>1</v>
      </c>
      <c r="H969" s="27">
        <v>0</v>
      </c>
      <c r="I969" s="15">
        <v>3286.27</v>
      </c>
      <c r="J969" s="4" t="s">
        <v>294</v>
      </c>
    </row>
    <row r="970" spans="1:10" x14ac:dyDescent="0.3">
      <c r="A970" s="4" t="s">
        <v>1276</v>
      </c>
      <c r="B970" s="4" t="s">
        <v>119</v>
      </c>
      <c r="C970" s="26">
        <v>45210</v>
      </c>
      <c r="D970" s="4" t="s">
        <v>292</v>
      </c>
      <c r="E970" s="4" t="s">
        <v>305</v>
      </c>
      <c r="F970" s="4" t="s">
        <v>46</v>
      </c>
      <c r="G970" s="4">
        <v>5</v>
      </c>
      <c r="H970" s="27">
        <v>0</v>
      </c>
      <c r="I970" s="15">
        <v>15365.22</v>
      </c>
      <c r="J970" s="4" t="s">
        <v>299</v>
      </c>
    </row>
    <row r="971" spans="1:10" x14ac:dyDescent="0.3">
      <c r="A971" s="4" t="s">
        <v>1277</v>
      </c>
      <c r="B971" s="4" t="s">
        <v>119</v>
      </c>
      <c r="C971" s="26">
        <v>45234</v>
      </c>
      <c r="D971" s="4" t="s">
        <v>292</v>
      </c>
      <c r="E971" s="4" t="s">
        <v>312</v>
      </c>
      <c r="F971" s="4" t="s">
        <v>46</v>
      </c>
      <c r="G971" s="4">
        <v>1</v>
      </c>
      <c r="H971" s="27">
        <v>0</v>
      </c>
      <c r="I971" s="15">
        <v>13379.89</v>
      </c>
      <c r="J971" s="4" t="s">
        <v>294</v>
      </c>
    </row>
    <row r="972" spans="1:10" x14ac:dyDescent="0.3">
      <c r="A972" s="4" t="s">
        <v>1278</v>
      </c>
      <c r="B972" s="4" t="s">
        <v>119</v>
      </c>
      <c r="C972" s="26">
        <v>45250</v>
      </c>
      <c r="D972" s="4" t="s">
        <v>292</v>
      </c>
      <c r="E972" s="4" t="s">
        <v>308</v>
      </c>
      <c r="F972" s="4" t="s">
        <v>46</v>
      </c>
      <c r="G972" s="4">
        <v>3</v>
      </c>
      <c r="H972" s="27">
        <v>0</v>
      </c>
      <c r="I972" s="15">
        <v>7089.07</v>
      </c>
      <c r="J972" s="4" t="s">
        <v>299</v>
      </c>
    </row>
    <row r="973" spans="1:10" x14ac:dyDescent="0.3">
      <c r="A973" s="4" t="s">
        <v>1279</v>
      </c>
      <c r="B973" s="4" t="s">
        <v>119</v>
      </c>
      <c r="C973" s="26">
        <v>45233</v>
      </c>
      <c r="D973" s="4" t="s">
        <v>292</v>
      </c>
      <c r="E973" s="4" t="s">
        <v>301</v>
      </c>
      <c r="F973" s="4" t="s">
        <v>46</v>
      </c>
      <c r="G973" s="4">
        <v>4</v>
      </c>
      <c r="H973" s="27">
        <v>0</v>
      </c>
      <c r="I973" s="15">
        <v>12469.43</v>
      </c>
      <c r="J973" s="4" t="s">
        <v>294</v>
      </c>
    </row>
    <row r="974" spans="1:10" x14ac:dyDescent="0.3">
      <c r="A974" s="4" t="s">
        <v>1280</v>
      </c>
      <c r="B974" s="4" t="s">
        <v>119</v>
      </c>
      <c r="C974" s="26">
        <v>45324</v>
      </c>
      <c r="D974" s="4" t="s">
        <v>292</v>
      </c>
      <c r="E974" s="4" t="s">
        <v>301</v>
      </c>
      <c r="F974" s="4" t="s">
        <v>47</v>
      </c>
      <c r="G974" s="4">
        <v>1</v>
      </c>
      <c r="H974" s="27">
        <v>0</v>
      </c>
      <c r="I974" s="15">
        <v>4005.16</v>
      </c>
      <c r="J974" s="4" t="s">
        <v>299</v>
      </c>
    </row>
    <row r="975" spans="1:10" x14ac:dyDescent="0.3">
      <c r="A975" s="4" t="s">
        <v>1281</v>
      </c>
      <c r="B975" s="4" t="s">
        <v>119</v>
      </c>
      <c r="C975" s="26">
        <v>45343</v>
      </c>
      <c r="D975" s="4" t="s">
        <v>292</v>
      </c>
      <c r="E975" s="4" t="s">
        <v>303</v>
      </c>
      <c r="F975" s="4" t="s">
        <v>45</v>
      </c>
      <c r="G975" s="4">
        <v>10</v>
      </c>
      <c r="H975" s="27">
        <v>0</v>
      </c>
      <c r="I975" s="15">
        <v>24152.32</v>
      </c>
      <c r="J975" s="4" t="s">
        <v>294</v>
      </c>
    </row>
    <row r="976" spans="1:10" x14ac:dyDescent="0.3">
      <c r="A976" s="4" t="s">
        <v>1282</v>
      </c>
      <c r="B976" s="4" t="s">
        <v>119</v>
      </c>
      <c r="C976" s="26">
        <v>45324</v>
      </c>
      <c r="D976" s="4" t="s">
        <v>292</v>
      </c>
      <c r="E976" s="4" t="s">
        <v>293</v>
      </c>
      <c r="F976" s="4" t="s">
        <v>47</v>
      </c>
      <c r="G976" s="4">
        <v>0</v>
      </c>
      <c r="H976" s="27">
        <v>0</v>
      </c>
      <c r="I976" s="15">
        <v>3768.69</v>
      </c>
      <c r="J976" s="4" t="s">
        <v>294</v>
      </c>
    </row>
    <row r="977" spans="1:10" x14ac:dyDescent="0.3">
      <c r="A977" s="4" t="s">
        <v>1283</v>
      </c>
      <c r="B977" s="4" t="s">
        <v>119</v>
      </c>
      <c r="C977" s="26">
        <v>45325</v>
      </c>
      <c r="D977" s="4" t="s">
        <v>292</v>
      </c>
      <c r="E977" s="4" t="s">
        <v>301</v>
      </c>
      <c r="F977" s="4" t="s">
        <v>47</v>
      </c>
      <c r="G977" s="4">
        <v>1</v>
      </c>
      <c r="H977" s="27">
        <v>0</v>
      </c>
      <c r="I977" s="15">
        <v>1980.6</v>
      </c>
      <c r="J977" s="4" t="s">
        <v>294</v>
      </c>
    </row>
    <row r="978" spans="1:10" x14ac:dyDescent="0.3">
      <c r="A978" s="4" t="s">
        <v>1284</v>
      </c>
      <c r="B978" s="4" t="s">
        <v>119</v>
      </c>
      <c r="C978" s="26">
        <v>45345</v>
      </c>
      <c r="D978" s="4" t="s">
        <v>296</v>
      </c>
      <c r="E978" s="4" t="s">
        <v>394</v>
      </c>
      <c r="F978" s="4" t="s">
        <v>45</v>
      </c>
      <c r="G978" s="4">
        <v>2</v>
      </c>
      <c r="H978" s="27">
        <v>29.7</v>
      </c>
      <c r="I978" s="15">
        <v>114872.53</v>
      </c>
      <c r="J978" s="4" t="s">
        <v>294</v>
      </c>
    </row>
    <row r="979" spans="1:10" x14ac:dyDescent="0.3">
      <c r="A979" s="4" t="s">
        <v>1285</v>
      </c>
      <c r="B979" s="4" t="s">
        <v>119</v>
      </c>
      <c r="C979" s="26">
        <v>45358</v>
      </c>
      <c r="D979" s="4" t="s">
        <v>292</v>
      </c>
      <c r="E979" s="4" t="s">
        <v>303</v>
      </c>
      <c r="F979" s="4" t="s">
        <v>47</v>
      </c>
      <c r="G979" s="4">
        <v>0</v>
      </c>
      <c r="H979" s="27">
        <v>0</v>
      </c>
      <c r="I979" s="15">
        <v>3330.56</v>
      </c>
      <c r="J979" s="4" t="s">
        <v>294</v>
      </c>
    </row>
    <row r="980" spans="1:10" x14ac:dyDescent="0.3">
      <c r="A980" s="4" t="s">
        <v>1286</v>
      </c>
      <c r="B980" s="4" t="s">
        <v>119</v>
      </c>
      <c r="C980" s="26">
        <v>45387</v>
      </c>
      <c r="D980" s="4" t="s">
        <v>292</v>
      </c>
      <c r="E980" s="4" t="s">
        <v>293</v>
      </c>
      <c r="F980" s="4" t="s">
        <v>47</v>
      </c>
      <c r="G980" s="4">
        <v>1</v>
      </c>
      <c r="H980" s="27">
        <v>0</v>
      </c>
      <c r="I980" s="15">
        <v>1922.53</v>
      </c>
      <c r="J980" s="4" t="s">
        <v>294</v>
      </c>
    </row>
    <row r="981" spans="1:10" x14ac:dyDescent="0.3">
      <c r="A981" s="4" t="s">
        <v>1287</v>
      </c>
      <c r="B981" s="4" t="s">
        <v>119</v>
      </c>
      <c r="C981" s="26">
        <v>45425</v>
      </c>
      <c r="D981" s="4" t="s">
        <v>292</v>
      </c>
      <c r="E981" s="4" t="s">
        <v>312</v>
      </c>
      <c r="F981" s="4" t="s">
        <v>46</v>
      </c>
      <c r="G981" s="4">
        <v>3</v>
      </c>
      <c r="H981" s="27">
        <v>0</v>
      </c>
      <c r="I981" s="15">
        <v>13863.51</v>
      </c>
      <c r="J981" s="4" t="s">
        <v>294</v>
      </c>
    </row>
    <row r="982" spans="1:10" x14ac:dyDescent="0.3">
      <c r="A982" s="4" t="s">
        <v>1288</v>
      </c>
      <c r="B982" s="4" t="s">
        <v>119</v>
      </c>
      <c r="C982" s="26">
        <v>45452</v>
      </c>
      <c r="D982" s="4" t="s">
        <v>296</v>
      </c>
      <c r="E982" s="4" t="s">
        <v>297</v>
      </c>
      <c r="F982" s="4" t="s">
        <v>403</v>
      </c>
      <c r="G982" s="4">
        <v>5</v>
      </c>
      <c r="H982" s="27">
        <v>112.5</v>
      </c>
      <c r="I982" s="15">
        <v>536350.28</v>
      </c>
      <c r="J982" s="4" t="s">
        <v>294</v>
      </c>
    </row>
    <row r="983" spans="1:10" x14ac:dyDescent="0.3">
      <c r="A983" s="4" t="s">
        <v>1289</v>
      </c>
      <c r="B983" s="4" t="s">
        <v>119</v>
      </c>
      <c r="C983" s="26">
        <v>45486</v>
      </c>
      <c r="D983" s="4" t="s">
        <v>292</v>
      </c>
      <c r="E983" s="4" t="s">
        <v>303</v>
      </c>
      <c r="F983" s="4" t="s">
        <v>47</v>
      </c>
      <c r="G983" s="4">
        <v>0</v>
      </c>
      <c r="H983" s="27">
        <v>0</v>
      </c>
      <c r="I983" s="15">
        <v>2666.4</v>
      </c>
      <c r="J983" s="4" t="s">
        <v>294</v>
      </c>
    </row>
    <row r="984" spans="1:10" x14ac:dyDescent="0.3">
      <c r="A984" s="4" t="s">
        <v>1290</v>
      </c>
      <c r="B984" s="4" t="s">
        <v>119</v>
      </c>
      <c r="C984" s="26">
        <v>45482</v>
      </c>
      <c r="D984" s="4" t="s">
        <v>292</v>
      </c>
      <c r="E984" s="4" t="s">
        <v>303</v>
      </c>
      <c r="F984" s="4" t="s">
        <v>47</v>
      </c>
      <c r="G984" s="4">
        <v>1</v>
      </c>
      <c r="H984" s="27">
        <v>0</v>
      </c>
      <c r="I984" s="15">
        <v>2208.02</v>
      </c>
      <c r="J984" s="4" t="s">
        <v>294</v>
      </c>
    </row>
    <row r="985" spans="1:10" x14ac:dyDescent="0.3">
      <c r="A985" s="4" t="s">
        <v>1291</v>
      </c>
      <c r="B985" s="4" t="s">
        <v>119</v>
      </c>
      <c r="C985" s="26">
        <v>45501</v>
      </c>
      <c r="D985" s="4" t="s">
        <v>292</v>
      </c>
      <c r="E985" s="4" t="s">
        <v>293</v>
      </c>
      <c r="F985" s="4" t="s">
        <v>47</v>
      </c>
      <c r="G985" s="4">
        <v>1</v>
      </c>
      <c r="H985" s="27">
        <v>0</v>
      </c>
      <c r="I985" s="15">
        <v>4526.5</v>
      </c>
      <c r="J985" s="4" t="s">
        <v>294</v>
      </c>
    </row>
    <row r="986" spans="1:10" x14ac:dyDescent="0.3">
      <c r="A986" s="4" t="s">
        <v>1292</v>
      </c>
      <c r="B986" s="4" t="s">
        <v>119</v>
      </c>
      <c r="C986" s="26">
        <v>45501</v>
      </c>
      <c r="D986" s="4" t="s">
        <v>296</v>
      </c>
      <c r="E986" s="4" t="s">
        <v>394</v>
      </c>
      <c r="F986" s="4" t="s">
        <v>45</v>
      </c>
      <c r="G986" s="4">
        <v>3</v>
      </c>
      <c r="H986" s="27">
        <v>61.6</v>
      </c>
      <c r="I986" s="15">
        <v>304422.65000000002</v>
      </c>
      <c r="J986" s="4" t="s">
        <v>299</v>
      </c>
    </row>
    <row r="987" spans="1:10" x14ac:dyDescent="0.3">
      <c r="A987" s="4" t="s">
        <v>1293</v>
      </c>
      <c r="B987" s="4" t="s">
        <v>119</v>
      </c>
      <c r="C987" s="26">
        <v>45591</v>
      </c>
      <c r="D987" s="4" t="s">
        <v>292</v>
      </c>
      <c r="E987" s="4" t="s">
        <v>308</v>
      </c>
      <c r="F987" s="4" t="s">
        <v>47</v>
      </c>
      <c r="G987" s="4">
        <v>0</v>
      </c>
      <c r="H987" s="27">
        <v>0</v>
      </c>
      <c r="I987" s="15">
        <v>2883.15</v>
      </c>
      <c r="J987" s="4" t="s">
        <v>294</v>
      </c>
    </row>
    <row r="988" spans="1:10" x14ac:dyDescent="0.3">
      <c r="A988" s="4" t="s">
        <v>1294</v>
      </c>
      <c r="B988" s="4" t="s">
        <v>119</v>
      </c>
      <c r="C988" s="26">
        <v>45591</v>
      </c>
      <c r="D988" s="4" t="s">
        <v>292</v>
      </c>
      <c r="E988" s="4" t="s">
        <v>308</v>
      </c>
      <c r="F988" s="4" t="s">
        <v>46</v>
      </c>
      <c r="G988" s="4">
        <v>4</v>
      </c>
      <c r="H988" s="27">
        <v>0</v>
      </c>
      <c r="I988" s="15">
        <v>8385.4500000000007</v>
      </c>
      <c r="J988" s="4" t="s">
        <v>299</v>
      </c>
    </row>
    <row r="989" spans="1:10" x14ac:dyDescent="0.3">
      <c r="A989" s="4" t="s">
        <v>1295</v>
      </c>
      <c r="B989" s="4" t="s">
        <v>119</v>
      </c>
      <c r="C989" s="26">
        <v>45571</v>
      </c>
      <c r="D989" s="4" t="s">
        <v>292</v>
      </c>
      <c r="E989" s="4" t="s">
        <v>301</v>
      </c>
      <c r="F989" s="4" t="s">
        <v>47</v>
      </c>
      <c r="G989" s="4">
        <v>0</v>
      </c>
      <c r="H989" s="27">
        <v>0</v>
      </c>
      <c r="I989" s="15">
        <v>1701.58</v>
      </c>
      <c r="J989" s="4" t="s">
        <v>294</v>
      </c>
    </row>
    <row r="990" spans="1:10" x14ac:dyDescent="0.3">
      <c r="A990" s="4" t="s">
        <v>1296</v>
      </c>
      <c r="B990" s="4" t="s">
        <v>119</v>
      </c>
      <c r="C990" s="26">
        <v>45620</v>
      </c>
      <c r="D990" s="4" t="s">
        <v>292</v>
      </c>
      <c r="E990" s="4" t="s">
        <v>312</v>
      </c>
      <c r="F990" s="4" t="s">
        <v>47</v>
      </c>
      <c r="G990" s="4">
        <v>0</v>
      </c>
      <c r="H990" s="27">
        <v>0</v>
      </c>
      <c r="I990" s="15">
        <v>3638.08</v>
      </c>
      <c r="J990" s="4" t="s">
        <v>299</v>
      </c>
    </row>
    <row r="991" spans="1:10" x14ac:dyDescent="0.3">
      <c r="A991" s="4" t="s">
        <v>1297</v>
      </c>
      <c r="B991" s="4" t="s">
        <v>119</v>
      </c>
      <c r="C991" s="26">
        <v>45632</v>
      </c>
      <c r="D991" s="4" t="s">
        <v>292</v>
      </c>
      <c r="E991" s="4" t="s">
        <v>312</v>
      </c>
      <c r="F991" s="4" t="s">
        <v>47</v>
      </c>
      <c r="G991" s="4">
        <v>1</v>
      </c>
      <c r="H991" s="27">
        <v>0</v>
      </c>
      <c r="I991" s="15">
        <v>2382.91</v>
      </c>
      <c r="J991" s="4" t="s">
        <v>294</v>
      </c>
    </row>
    <row r="992" spans="1:10" x14ac:dyDescent="0.3">
      <c r="A992" s="4" t="s">
        <v>1298</v>
      </c>
      <c r="B992" s="4" t="s">
        <v>119</v>
      </c>
      <c r="C992" s="26">
        <v>45649</v>
      </c>
      <c r="D992" s="4" t="s">
        <v>296</v>
      </c>
      <c r="E992" s="4" t="s">
        <v>297</v>
      </c>
      <c r="F992" s="4" t="s">
        <v>45</v>
      </c>
      <c r="G992" s="4">
        <v>3</v>
      </c>
      <c r="H992" s="27">
        <v>54.9</v>
      </c>
      <c r="I992" s="15">
        <v>114836.66</v>
      </c>
      <c r="J992" s="4" t="s">
        <v>299</v>
      </c>
    </row>
    <row r="993" spans="1:10" x14ac:dyDescent="0.3">
      <c r="A993" s="4" t="s">
        <v>1299</v>
      </c>
      <c r="B993" s="4" t="s">
        <v>119</v>
      </c>
      <c r="C993" s="26">
        <v>45646</v>
      </c>
      <c r="D993" s="4" t="s">
        <v>296</v>
      </c>
      <c r="E993" s="4" t="s">
        <v>394</v>
      </c>
      <c r="F993" s="4" t="s">
        <v>47</v>
      </c>
      <c r="G993" s="4">
        <v>1</v>
      </c>
      <c r="H993" s="27">
        <v>2.2000000000000002</v>
      </c>
      <c r="I993" s="15">
        <v>8397.49</v>
      </c>
      <c r="J993" s="4" t="s">
        <v>294</v>
      </c>
    </row>
    <row r="994" spans="1:10" x14ac:dyDescent="0.3">
      <c r="A994" s="4" t="s">
        <v>1300</v>
      </c>
      <c r="B994" s="4" t="s">
        <v>119</v>
      </c>
      <c r="C994" s="26">
        <v>45632</v>
      </c>
      <c r="D994" s="4" t="s">
        <v>296</v>
      </c>
      <c r="E994" s="4" t="s">
        <v>297</v>
      </c>
      <c r="F994" s="4" t="s">
        <v>46</v>
      </c>
      <c r="G994" s="4">
        <v>1</v>
      </c>
      <c r="H994" s="27">
        <v>9.8000000000000007</v>
      </c>
      <c r="I994" s="15">
        <v>37656.42</v>
      </c>
      <c r="J994" s="4" t="s">
        <v>294</v>
      </c>
    </row>
    <row r="995" spans="1:10" x14ac:dyDescent="0.3">
      <c r="A995" s="4" t="s">
        <v>1301</v>
      </c>
      <c r="B995" s="4" t="s">
        <v>119</v>
      </c>
      <c r="C995" s="26">
        <v>45672</v>
      </c>
      <c r="D995" s="4" t="s">
        <v>292</v>
      </c>
      <c r="E995" s="4" t="s">
        <v>312</v>
      </c>
      <c r="F995" s="4" t="s">
        <v>47</v>
      </c>
      <c r="G995" s="4">
        <v>1</v>
      </c>
      <c r="H995" s="27">
        <v>0</v>
      </c>
      <c r="I995" s="15">
        <v>2038.71</v>
      </c>
      <c r="J995" s="4" t="s">
        <v>294</v>
      </c>
    </row>
    <row r="996" spans="1:10" x14ac:dyDescent="0.3">
      <c r="A996" s="4" t="s">
        <v>1302</v>
      </c>
      <c r="B996" s="4" t="s">
        <v>119</v>
      </c>
      <c r="C996" s="26">
        <v>45691</v>
      </c>
      <c r="D996" s="4" t="s">
        <v>296</v>
      </c>
      <c r="E996" s="4" t="s">
        <v>319</v>
      </c>
      <c r="F996" s="4" t="s">
        <v>47</v>
      </c>
      <c r="G996" s="4">
        <v>1</v>
      </c>
      <c r="H996" s="27">
        <v>5.0999999999999996</v>
      </c>
      <c r="I996" s="15">
        <v>24684.53</v>
      </c>
      <c r="J996" s="4" t="s">
        <v>294</v>
      </c>
    </row>
    <row r="997" spans="1:10" x14ac:dyDescent="0.3">
      <c r="A997" s="4" t="s">
        <v>1303</v>
      </c>
      <c r="B997" s="4" t="s">
        <v>119</v>
      </c>
      <c r="C997" s="26">
        <v>45725</v>
      </c>
      <c r="D997" s="4" t="s">
        <v>296</v>
      </c>
      <c r="E997" s="4" t="s">
        <v>297</v>
      </c>
      <c r="F997" s="4" t="s">
        <v>47</v>
      </c>
      <c r="G997" s="4">
        <v>1</v>
      </c>
      <c r="H997" s="27">
        <v>4</v>
      </c>
      <c r="I997" s="15">
        <v>16485.46</v>
      </c>
      <c r="J997" s="4" t="s">
        <v>294</v>
      </c>
    </row>
    <row r="998" spans="1:10" x14ac:dyDescent="0.3">
      <c r="A998" s="4" t="s">
        <v>1304</v>
      </c>
      <c r="B998" s="4" t="s">
        <v>119</v>
      </c>
      <c r="C998" s="26">
        <v>45751</v>
      </c>
      <c r="D998" s="4" t="s">
        <v>292</v>
      </c>
      <c r="E998" s="4" t="s">
        <v>308</v>
      </c>
      <c r="F998" s="4" t="s">
        <v>46</v>
      </c>
      <c r="G998" s="4">
        <v>2</v>
      </c>
      <c r="H998" s="27">
        <v>0</v>
      </c>
      <c r="I998" s="15">
        <v>21009.29</v>
      </c>
      <c r="J998" s="4" t="s">
        <v>294</v>
      </c>
    </row>
    <row r="999" spans="1:10" x14ac:dyDescent="0.3">
      <c r="A999" s="4" t="s">
        <v>1305</v>
      </c>
      <c r="B999" s="4" t="s">
        <v>119</v>
      </c>
      <c r="C999" s="26">
        <v>45859</v>
      </c>
      <c r="D999" s="4" t="s">
        <v>292</v>
      </c>
      <c r="E999" s="4" t="s">
        <v>312</v>
      </c>
      <c r="F999" s="4" t="s">
        <v>47</v>
      </c>
      <c r="G999" s="4">
        <v>1</v>
      </c>
      <c r="H999" s="27">
        <v>0</v>
      </c>
      <c r="I999" s="15">
        <v>2161.5</v>
      </c>
      <c r="J999" s="4" t="s">
        <v>294</v>
      </c>
    </row>
    <row r="1000" spans="1:10" x14ac:dyDescent="0.3">
      <c r="A1000" s="4" t="s">
        <v>1306</v>
      </c>
      <c r="B1000" s="4" t="s">
        <v>119</v>
      </c>
      <c r="C1000" s="26">
        <v>45851</v>
      </c>
      <c r="D1000" s="4" t="s">
        <v>292</v>
      </c>
      <c r="E1000" s="4" t="s">
        <v>303</v>
      </c>
      <c r="F1000" s="4" t="s">
        <v>47</v>
      </c>
      <c r="G1000" s="4">
        <v>1</v>
      </c>
      <c r="H1000" s="27">
        <v>0</v>
      </c>
      <c r="I1000" s="15">
        <v>3917.81</v>
      </c>
      <c r="J1000" s="4" t="s">
        <v>294</v>
      </c>
    </row>
    <row r="1001" spans="1:10" x14ac:dyDescent="0.3">
      <c r="A1001" s="4" t="s">
        <v>1307</v>
      </c>
      <c r="B1001" s="4" t="s">
        <v>119</v>
      </c>
      <c r="C1001" s="26">
        <v>45873</v>
      </c>
      <c r="D1001" s="4" t="s">
        <v>292</v>
      </c>
      <c r="E1001" s="4" t="s">
        <v>303</v>
      </c>
      <c r="F1001" s="4" t="s">
        <v>47</v>
      </c>
      <c r="G1001" s="4">
        <v>0</v>
      </c>
      <c r="H1001" s="27">
        <v>0</v>
      </c>
      <c r="I1001" s="15">
        <v>2852.45</v>
      </c>
      <c r="J1001" s="4" t="s">
        <v>294</v>
      </c>
    </row>
    <row r="1002" spans="1:10" x14ac:dyDescent="0.3">
      <c r="A1002" s="4" t="s">
        <v>1308</v>
      </c>
      <c r="B1002" s="4" t="s">
        <v>119</v>
      </c>
      <c r="C1002" s="26">
        <v>45870</v>
      </c>
      <c r="D1002" s="4" t="s">
        <v>292</v>
      </c>
      <c r="E1002" s="4" t="s">
        <v>312</v>
      </c>
      <c r="F1002" s="4" t="s">
        <v>46</v>
      </c>
      <c r="G1002" s="4">
        <v>2</v>
      </c>
      <c r="H1002" s="27">
        <v>0</v>
      </c>
      <c r="I1002" s="15">
        <v>18827.009999999998</v>
      </c>
      <c r="J1002" s="4" t="s">
        <v>294</v>
      </c>
    </row>
    <row r="1003" spans="1:10" x14ac:dyDescent="0.3">
      <c r="A1003" s="4" t="s">
        <v>1309</v>
      </c>
      <c r="B1003" s="4" t="s">
        <v>121</v>
      </c>
      <c r="C1003" s="26">
        <v>44976</v>
      </c>
      <c r="D1003" s="4" t="s">
        <v>292</v>
      </c>
      <c r="E1003" s="4" t="s">
        <v>303</v>
      </c>
      <c r="F1003" s="4" t="s">
        <v>46</v>
      </c>
      <c r="G1003" s="4">
        <v>4</v>
      </c>
      <c r="H1003" s="27">
        <v>0</v>
      </c>
      <c r="I1003" s="15">
        <v>4667.47</v>
      </c>
      <c r="J1003" s="4" t="s">
        <v>294</v>
      </c>
    </row>
    <row r="1004" spans="1:10" x14ac:dyDescent="0.3">
      <c r="A1004" s="4" t="s">
        <v>1310</v>
      </c>
      <c r="B1004" s="4" t="s">
        <v>121</v>
      </c>
      <c r="C1004" s="26">
        <v>45006</v>
      </c>
      <c r="D1004" s="4" t="s">
        <v>292</v>
      </c>
      <c r="E1004" s="4" t="s">
        <v>312</v>
      </c>
      <c r="F1004" s="4" t="s">
        <v>45</v>
      </c>
      <c r="G1004" s="4">
        <v>9</v>
      </c>
      <c r="H1004" s="27">
        <v>0</v>
      </c>
      <c r="I1004" s="15">
        <v>25955.29</v>
      </c>
      <c r="J1004" s="4" t="s">
        <v>299</v>
      </c>
    </row>
    <row r="1005" spans="1:10" x14ac:dyDescent="0.3">
      <c r="A1005" s="4" t="s">
        <v>1311</v>
      </c>
      <c r="B1005" s="4" t="s">
        <v>121</v>
      </c>
      <c r="C1005" s="26">
        <v>45042</v>
      </c>
      <c r="D1005" s="4" t="s">
        <v>292</v>
      </c>
      <c r="E1005" s="4" t="s">
        <v>312</v>
      </c>
      <c r="F1005" s="4" t="s">
        <v>46</v>
      </c>
      <c r="G1005" s="4">
        <v>5</v>
      </c>
      <c r="H1005" s="27">
        <v>0</v>
      </c>
      <c r="I1005" s="15">
        <v>6601.34</v>
      </c>
      <c r="J1005" s="4" t="s">
        <v>294</v>
      </c>
    </row>
    <row r="1006" spans="1:10" x14ac:dyDescent="0.3">
      <c r="A1006" s="4" t="s">
        <v>1312</v>
      </c>
      <c r="B1006" s="4" t="s">
        <v>121</v>
      </c>
      <c r="C1006" s="26">
        <v>45034</v>
      </c>
      <c r="D1006" s="4" t="s">
        <v>292</v>
      </c>
      <c r="E1006" s="4" t="s">
        <v>312</v>
      </c>
      <c r="F1006" s="4" t="s">
        <v>46</v>
      </c>
      <c r="G1006" s="4">
        <v>1</v>
      </c>
      <c r="H1006" s="27">
        <v>0</v>
      </c>
      <c r="I1006" s="15">
        <v>5211.38</v>
      </c>
      <c r="J1006" s="4" t="s">
        <v>294</v>
      </c>
    </row>
    <row r="1007" spans="1:10" x14ac:dyDescent="0.3">
      <c r="A1007" s="4" t="s">
        <v>1313</v>
      </c>
      <c r="B1007" s="4" t="s">
        <v>121</v>
      </c>
      <c r="C1007" s="26">
        <v>45041</v>
      </c>
      <c r="D1007" s="4" t="s">
        <v>292</v>
      </c>
      <c r="E1007" s="4" t="s">
        <v>312</v>
      </c>
      <c r="F1007" s="4" t="s">
        <v>47</v>
      </c>
      <c r="G1007" s="4">
        <v>1</v>
      </c>
      <c r="H1007" s="27">
        <v>0</v>
      </c>
      <c r="I1007" s="15">
        <v>1162.04</v>
      </c>
      <c r="J1007" s="4" t="s">
        <v>299</v>
      </c>
    </row>
    <row r="1008" spans="1:10" x14ac:dyDescent="0.3">
      <c r="A1008" s="4" t="s">
        <v>1314</v>
      </c>
      <c r="B1008" s="4" t="s">
        <v>121</v>
      </c>
      <c r="C1008" s="26">
        <v>45039</v>
      </c>
      <c r="D1008" s="4" t="s">
        <v>292</v>
      </c>
      <c r="E1008" s="4" t="s">
        <v>308</v>
      </c>
      <c r="F1008" s="4" t="s">
        <v>47</v>
      </c>
      <c r="G1008" s="4">
        <v>1</v>
      </c>
      <c r="H1008" s="27">
        <v>0</v>
      </c>
      <c r="I1008" s="15">
        <v>2362.86</v>
      </c>
      <c r="J1008" s="4" t="s">
        <v>294</v>
      </c>
    </row>
    <row r="1009" spans="1:10" x14ac:dyDescent="0.3">
      <c r="A1009" s="4" t="s">
        <v>1315</v>
      </c>
      <c r="B1009" s="4" t="s">
        <v>121</v>
      </c>
      <c r="C1009" s="26">
        <v>45088</v>
      </c>
      <c r="D1009" s="4" t="s">
        <v>292</v>
      </c>
      <c r="E1009" s="4" t="s">
        <v>293</v>
      </c>
      <c r="F1009" s="4" t="s">
        <v>45</v>
      </c>
      <c r="G1009" s="4">
        <v>12</v>
      </c>
      <c r="H1009" s="27">
        <v>0</v>
      </c>
      <c r="I1009" s="15">
        <v>14461.64</v>
      </c>
      <c r="J1009" s="4" t="s">
        <v>294</v>
      </c>
    </row>
    <row r="1010" spans="1:10" x14ac:dyDescent="0.3">
      <c r="A1010" s="4" t="s">
        <v>1316</v>
      </c>
      <c r="B1010" s="4" t="s">
        <v>121</v>
      </c>
      <c r="C1010" s="26">
        <v>45105</v>
      </c>
      <c r="D1010" s="4" t="s">
        <v>296</v>
      </c>
      <c r="E1010" s="4" t="s">
        <v>297</v>
      </c>
      <c r="F1010" s="4" t="s">
        <v>47</v>
      </c>
      <c r="G1010" s="4">
        <v>1</v>
      </c>
      <c r="H1010" s="27">
        <v>5.0999999999999996</v>
      </c>
      <c r="I1010" s="15">
        <v>9861.68</v>
      </c>
      <c r="J1010" s="4" t="s">
        <v>299</v>
      </c>
    </row>
    <row r="1011" spans="1:10" x14ac:dyDescent="0.3">
      <c r="A1011" s="4" t="s">
        <v>1317</v>
      </c>
      <c r="B1011" s="4" t="s">
        <v>121</v>
      </c>
      <c r="C1011" s="26">
        <v>45192</v>
      </c>
      <c r="D1011" s="4" t="s">
        <v>292</v>
      </c>
      <c r="E1011" s="4" t="s">
        <v>308</v>
      </c>
      <c r="F1011" s="4" t="s">
        <v>47</v>
      </c>
      <c r="G1011" s="4">
        <v>1</v>
      </c>
      <c r="H1011" s="27">
        <v>0</v>
      </c>
      <c r="I1011" s="15">
        <v>1289.3900000000001</v>
      </c>
      <c r="J1011" s="4" t="s">
        <v>294</v>
      </c>
    </row>
    <row r="1012" spans="1:10" x14ac:dyDescent="0.3">
      <c r="A1012" s="4" t="s">
        <v>1318</v>
      </c>
      <c r="B1012" s="4" t="s">
        <v>121</v>
      </c>
      <c r="C1012" s="26">
        <v>45174</v>
      </c>
      <c r="D1012" s="4" t="s">
        <v>292</v>
      </c>
      <c r="E1012" s="4" t="s">
        <v>308</v>
      </c>
      <c r="F1012" s="4" t="s">
        <v>46</v>
      </c>
      <c r="G1012" s="4">
        <v>1</v>
      </c>
      <c r="H1012" s="27">
        <v>0</v>
      </c>
      <c r="I1012" s="15">
        <v>6455.19</v>
      </c>
      <c r="J1012" s="4" t="s">
        <v>299</v>
      </c>
    </row>
    <row r="1013" spans="1:10" x14ac:dyDescent="0.3">
      <c r="A1013" s="4" t="s">
        <v>1319</v>
      </c>
      <c r="B1013" s="4" t="s">
        <v>121</v>
      </c>
      <c r="C1013" s="26">
        <v>45219</v>
      </c>
      <c r="D1013" s="4" t="s">
        <v>292</v>
      </c>
      <c r="E1013" s="4" t="s">
        <v>303</v>
      </c>
      <c r="F1013" s="4" t="s">
        <v>47</v>
      </c>
      <c r="G1013" s="4">
        <v>0</v>
      </c>
      <c r="H1013" s="27">
        <v>0</v>
      </c>
      <c r="I1013" s="15">
        <v>2024.64</v>
      </c>
      <c r="J1013" s="4" t="s">
        <v>294</v>
      </c>
    </row>
    <row r="1014" spans="1:10" x14ac:dyDescent="0.3">
      <c r="A1014" s="4" t="s">
        <v>1320</v>
      </c>
      <c r="B1014" s="4" t="s">
        <v>121</v>
      </c>
      <c r="C1014" s="26">
        <v>45200</v>
      </c>
      <c r="D1014" s="4" t="s">
        <v>296</v>
      </c>
      <c r="E1014" s="4" t="s">
        <v>336</v>
      </c>
      <c r="F1014" s="4" t="s">
        <v>403</v>
      </c>
      <c r="G1014" s="4">
        <v>5</v>
      </c>
      <c r="H1014" s="27">
        <v>101.6</v>
      </c>
      <c r="I1014" s="15">
        <v>292327.99</v>
      </c>
      <c r="J1014" s="4" t="s">
        <v>294</v>
      </c>
    </row>
    <row r="1015" spans="1:10" x14ac:dyDescent="0.3">
      <c r="A1015" s="4" t="s">
        <v>1321</v>
      </c>
      <c r="B1015" s="4" t="s">
        <v>121</v>
      </c>
      <c r="C1015" s="26">
        <v>45262</v>
      </c>
      <c r="D1015" s="4" t="s">
        <v>292</v>
      </c>
      <c r="E1015" s="4" t="s">
        <v>312</v>
      </c>
      <c r="F1015" s="4" t="s">
        <v>47</v>
      </c>
      <c r="G1015" s="4">
        <v>0</v>
      </c>
      <c r="H1015" s="27">
        <v>0</v>
      </c>
      <c r="I1015" s="15">
        <v>1751.97</v>
      </c>
      <c r="J1015" s="4" t="s">
        <v>299</v>
      </c>
    </row>
    <row r="1016" spans="1:10" x14ac:dyDescent="0.3">
      <c r="A1016" s="4" t="s">
        <v>1322</v>
      </c>
      <c r="B1016" s="4" t="s">
        <v>121</v>
      </c>
      <c r="C1016" s="26">
        <v>45299</v>
      </c>
      <c r="D1016" s="4" t="s">
        <v>292</v>
      </c>
      <c r="E1016" s="4" t="s">
        <v>308</v>
      </c>
      <c r="F1016" s="4" t="s">
        <v>47</v>
      </c>
      <c r="G1016" s="4">
        <v>1</v>
      </c>
      <c r="H1016" s="27">
        <v>0</v>
      </c>
      <c r="I1016" s="15">
        <v>2062.4499999999998</v>
      </c>
      <c r="J1016" s="4" t="s">
        <v>294</v>
      </c>
    </row>
    <row r="1017" spans="1:10" x14ac:dyDescent="0.3">
      <c r="A1017" s="4" t="s">
        <v>1323</v>
      </c>
      <c r="B1017" s="4" t="s">
        <v>121</v>
      </c>
      <c r="C1017" s="26">
        <v>45335</v>
      </c>
      <c r="D1017" s="4" t="s">
        <v>292</v>
      </c>
      <c r="E1017" s="4" t="s">
        <v>312</v>
      </c>
      <c r="F1017" s="4" t="s">
        <v>47</v>
      </c>
      <c r="G1017" s="4">
        <v>0</v>
      </c>
      <c r="H1017" s="27">
        <v>0</v>
      </c>
      <c r="I1017" s="15">
        <v>1466.05</v>
      </c>
      <c r="J1017" s="4" t="s">
        <v>294</v>
      </c>
    </row>
    <row r="1018" spans="1:10" x14ac:dyDescent="0.3">
      <c r="A1018" s="4" t="s">
        <v>1324</v>
      </c>
      <c r="B1018" s="4" t="s">
        <v>121</v>
      </c>
      <c r="C1018" s="26">
        <v>45394</v>
      </c>
      <c r="D1018" s="4" t="s">
        <v>292</v>
      </c>
      <c r="E1018" s="4" t="s">
        <v>303</v>
      </c>
      <c r="F1018" s="4" t="s">
        <v>47</v>
      </c>
      <c r="G1018" s="4">
        <v>0</v>
      </c>
      <c r="H1018" s="27">
        <v>0</v>
      </c>
      <c r="I1018" s="15">
        <v>2398.0500000000002</v>
      </c>
      <c r="J1018" s="4" t="s">
        <v>294</v>
      </c>
    </row>
    <row r="1019" spans="1:10" x14ac:dyDescent="0.3">
      <c r="A1019" s="4" t="s">
        <v>1325</v>
      </c>
      <c r="B1019" s="4" t="s">
        <v>121</v>
      </c>
      <c r="C1019" s="26">
        <v>45394</v>
      </c>
      <c r="D1019" s="4" t="s">
        <v>292</v>
      </c>
      <c r="E1019" s="4" t="s">
        <v>303</v>
      </c>
      <c r="F1019" s="4" t="s">
        <v>47</v>
      </c>
      <c r="G1019" s="4">
        <v>1</v>
      </c>
      <c r="H1019" s="27">
        <v>0</v>
      </c>
      <c r="I1019" s="15">
        <v>2159.48</v>
      </c>
      <c r="J1019" s="4" t="s">
        <v>294</v>
      </c>
    </row>
    <row r="1020" spans="1:10" x14ac:dyDescent="0.3">
      <c r="A1020" s="4" t="s">
        <v>1326</v>
      </c>
      <c r="B1020" s="4" t="s">
        <v>121</v>
      </c>
      <c r="C1020" s="26">
        <v>45395</v>
      </c>
      <c r="D1020" s="4" t="s">
        <v>292</v>
      </c>
      <c r="E1020" s="4" t="s">
        <v>308</v>
      </c>
      <c r="F1020" s="4" t="s">
        <v>46</v>
      </c>
      <c r="G1020" s="4">
        <v>4</v>
      </c>
      <c r="H1020" s="27">
        <v>0</v>
      </c>
      <c r="I1020" s="15">
        <v>7705.32</v>
      </c>
      <c r="J1020" s="4" t="s">
        <v>294</v>
      </c>
    </row>
    <row r="1021" spans="1:10" x14ac:dyDescent="0.3">
      <c r="A1021" s="4" t="s">
        <v>1327</v>
      </c>
      <c r="B1021" s="4" t="s">
        <v>121</v>
      </c>
      <c r="C1021" s="26">
        <v>45407</v>
      </c>
      <c r="D1021" s="4" t="s">
        <v>296</v>
      </c>
      <c r="E1021" s="4" t="s">
        <v>319</v>
      </c>
      <c r="F1021" s="4" t="s">
        <v>47</v>
      </c>
      <c r="G1021" s="4">
        <v>1</v>
      </c>
      <c r="H1021" s="27">
        <v>4.5</v>
      </c>
      <c r="I1021" s="15">
        <v>12105.01</v>
      </c>
      <c r="J1021" s="4" t="s">
        <v>294</v>
      </c>
    </row>
    <row r="1022" spans="1:10" x14ac:dyDescent="0.3">
      <c r="A1022" s="4" t="s">
        <v>1328</v>
      </c>
      <c r="B1022" s="4" t="s">
        <v>121</v>
      </c>
      <c r="C1022" s="26">
        <v>45588</v>
      </c>
      <c r="D1022" s="4" t="s">
        <v>292</v>
      </c>
      <c r="E1022" s="4" t="s">
        <v>301</v>
      </c>
      <c r="F1022" s="4" t="s">
        <v>45</v>
      </c>
      <c r="G1022" s="4">
        <v>9</v>
      </c>
      <c r="H1022" s="27">
        <v>0</v>
      </c>
      <c r="I1022" s="15">
        <v>28899.3</v>
      </c>
      <c r="J1022" s="4" t="s">
        <v>299</v>
      </c>
    </row>
    <row r="1023" spans="1:10" x14ac:dyDescent="0.3">
      <c r="A1023" s="4" t="s">
        <v>1329</v>
      </c>
      <c r="B1023" s="4" t="s">
        <v>121</v>
      </c>
      <c r="C1023" s="26">
        <v>45569</v>
      </c>
      <c r="D1023" s="4" t="s">
        <v>292</v>
      </c>
      <c r="E1023" s="4" t="s">
        <v>312</v>
      </c>
      <c r="F1023" s="4" t="s">
        <v>47</v>
      </c>
      <c r="G1023" s="4">
        <v>1</v>
      </c>
      <c r="H1023" s="27">
        <v>0</v>
      </c>
      <c r="I1023" s="15">
        <v>1018.55</v>
      </c>
      <c r="J1023" s="4" t="s">
        <v>294</v>
      </c>
    </row>
    <row r="1024" spans="1:10" x14ac:dyDescent="0.3">
      <c r="A1024" s="4" t="s">
        <v>1330</v>
      </c>
      <c r="B1024" s="4" t="s">
        <v>121</v>
      </c>
      <c r="C1024" s="26">
        <v>45566</v>
      </c>
      <c r="D1024" s="4" t="s">
        <v>292</v>
      </c>
      <c r="E1024" s="4" t="s">
        <v>308</v>
      </c>
      <c r="F1024" s="4" t="s">
        <v>47</v>
      </c>
      <c r="G1024" s="4">
        <v>1</v>
      </c>
      <c r="H1024" s="27">
        <v>0</v>
      </c>
      <c r="I1024" s="15">
        <v>2112.44</v>
      </c>
      <c r="J1024" s="4" t="s">
        <v>294</v>
      </c>
    </row>
    <row r="1025" spans="1:10" x14ac:dyDescent="0.3">
      <c r="A1025" s="4" t="s">
        <v>1331</v>
      </c>
      <c r="B1025" s="4" t="s">
        <v>121</v>
      </c>
      <c r="C1025" s="26">
        <v>45635</v>
      </c>
      <c r="D1025" s="4" t="s">
        <v>292</v>
      </c>
      <c r="E1025" s="4" t="s">
        <v>293</v>
      </c>
      <c r="F1025" s="4" t="s">
        <v>46</v>
      </c>
      <c r="G1025" s="4">
        <v>4</v>
      </c>
      <c r="H1025" s="27">
        <v>0</v>
      </c>
      <c r="I1025" s="15">
        <v>7083.94</v>
      </c>
      <c r="J1025" s="4" t="s">
        <v>294</v>
      </c>
    </row>
    <row r="1026" spans="1:10" x14ac:dyDescent="0.3">
      <c r="A1026" s="4" t="s">
        <v>1332</v>
      </c>
      <c r="B1026" s="4" t="s">
        <v>121</v>
      </c>
      <c r="C1026" s="26">
        <v>45640</v>
      </c>
      <c r="D1026" s="4" t="s">
        <v>292</v>
      </c>
      <c r="E1026" s="4" t="s">
        <v>305</v>
      </c>
      <c r="F1026" s="4" t="s">
        <v>47</v>
      </c>
      <c r="G1026" s="4">
        <v>0</v>
      </c>
      <c r="H1026" s="27">
        <v>0</v>
      </c>
      <c r="I1026" s="15">
        <v>1602.19</v>
      </c>
      <c r="J1026" s="4" t="s">
        <v>299</v>
      </c>
    </row>
    <row r="1027" spans="1:10" x14ac:dyDescent="0.3">
      <c r="A1027" s="4" t="s">
        <v>1333</v>
      </c>
      <c r="B1027" s="4" t="s">
        <v>121</v>
      </c>
      <c r="C1027" s="26">
        <v>45629</v>
      </c>
      <c r="D1027" s="4" t="s">
        <v>292</v>
      </c>
      <c r="E1027" s="4" t="s">
        <v>305</v>
      </c>
      <c r="F1027" s="4" t="s">
        <v>46</v>
      </c>
      <c r="G1027" s="4">
        <v>1</v>
      </c>
      <c r="H1027" s="27">
        <v>0</v>
      </c>
      <c r="I1027" s="15">
        <v>8844.0300000000007</v>
      </c>
      <c r="J1027" s="4" t="s">
        <v>294</v>
      </c>
    </row>
    <row r="1028" spans="1:10" x14ac:dyDescent="0.3">
      <c r="A1028" s="4" t="s">
        <v>1334</v>
      </c>
      <c r="B1028" s="4" t="s">
        <v>121</v>
      </c>
      <c r="C1028" s="26">
        <v>45700</v>
      </c>
      <c r="D1028" s="4" t="s">
        <v>292</v>
      </c>
      <c r="E1028" s="4" t="s">
        <v>305</v>
      </c>
      <c r="F1028" s="4" t="s">
        <v>47</v>
      </c>
      <c r="G1028" s="4">
        <v>1</v>
      </c>
      <c r="H1028" s="27">
        <v>0</v>
      </c>
      <c r="I1028" s="15">
        <v>2953.39</v>
      </c>
      <c r="J1028" s="4" t="s">
        <v>299</v>
      </c>
    </row>
    <row r="1029" spans="1:10" x14ac:dyDescent="0.3">
      <c r="A1029" s="4" t="s">
        <v>1335</v>
      </c>
      <c r="B1029" s="4" t="s">
        <v>121</v>
      </c>
      <c r="C1029" s="26">
        <v>45719</v>
      </c>
      <c r="D1029" s="4" t="s">
        <v>292</v>
      </c>
      <c r="E1029" s="4" t="s">
        <v>305</v>
      </c>
      <c r="F1029" s="4" t="s">
        <v>46</v>
      </c>
      <c r="G1029" s="4">
        <v>3</v>
      </c>
      <c r="H1029" s="27">
        <v>0</v>
      </c>
      <c r="I1029" s="15">
        <v>9330.67</v>
      </c>
      <c r="J1029" s="4" t="s">
        <v>294</v>
      </c>
    </row>
    <row r="1030" spans="1:10" x14ac:dyDescent="0.3">
      <c r="A1030" s="4" t="s">
        <v>1336</v>
      </c>
      <c r="B1030" s="4" t="s">
        <v>121</v>
      </c>
      <c r="C1030" s="26">
        <v>45779</v>
      </c>
      <c r="D1030" s="4" t="s">
        <v>292</v>
      </c>
      <c r="E1030" s="4" t="s">
        <v>293</v>
      </c>
      <c r="F1030" s="4" t="s">
        <v>46</v>
      </c>
      <c r="G1030" s="4">
        <v>5</v>
      </c>
      <c r="H1030" s="27">
        <v>0</v>
      </c>
      <c r="I1030" s="15">
        <v>9629.52</v>
      </c>
      <c r="J1030" s="4" t="s">
        <v>294</v>
      </c>
    </row>
    <row r="1031" spans="1:10" x14ac:dyDescent="0.3">
      <c r="A1031" s="4" t="s">
        <v>1337</v>
      </c>
      <c r="B1031" s="4" t="s">
        <v>121</v>
      </c>
      <c r="C1031" s="26">
        <v>45798</v>
      </c>
      <c r="D1031" s="4" t="s">
        <v>296</v>
      </c>
      <c r="E1031" s="4" t="s">
        <v>336</v>
      </c>
      <c r="F1031" s="4" t="s">
        <v>47</v>
      </c>
      <c r="G1031" s="4">
        <v>1</v>
      </c>
      <c r="H1031" s="27">
        <v>5.2</v>
      </c>
      <c r="I1031" s="15">
        <v>18393.45</v>
      </c>
      <c r="J1031" s="4" t="s">
        <v>294</v>
      </c>
    </row>
    <row r="1032" spans="1:10" x14ac:dyDescent="0.3">
      <c r="A1032" s="4" t="s">
        <v>1338</v>
      </c>
      <c r="B1032" s="4" t="s">
        <v>121</v>
      </c>
      <c r="C1032" s="26">
        <v>45839</v>
      </c>
      <c r="D1032" s="4" t="s">
        <v>292</v>
      </c>
      <c r="E1032" s="4" t="s">
        <v>293</v>
      </c>
      <c r="F1032" s="4" t="s">
        <v>47</v>
      </c>
      <c r="G1032" s="4">
        <v>1</v>
      </c>
      <c r="H1032" s="27">
        <v>0</v>
      </c>
      <c r="I1032" s="15">
        <v>2222.3000000000002</v>
      </c>
      <c r="J1032" s="4" t="s">
        <v>294</v>
      </c>
    </row>
    <row r="1033" spans="1:10" x14ac:dyDescent="0.3">
      <c r="A1033" s="4" t="s">
        <v>1339</v>
      </c>
      <c r="B1033" s="4" t="s">
        <v>121</v>
      </c>
      <c r="C1033" s="26">
        <v>45873</v>
      </c>
      <c r="D1033" s="4" t="s">
        <v>292</v>
      </c>
      <c r="E1033" s="4" t="s">
        <v>293</v>
      </c>
      <c r="F1033" s="4" t="s">
        <v>47</v>
      </c>
      <c r="G1033" s="4">
        <v>0</v>
      </c>
      <c r="H1033" s="27">
        <v>0</v>
      </c>
      <c r="I1033" s="15">
        <v>1257.73</v>
      </c>
      <c r="J1033" s="4" t="s">
        <v>294</v>
      </c>
    </row>
    <row r="1034" spans="1:10" x14ac:dyDescent="0.3">
      <c r="A1034" s="4" t="s">
        <v>1340</v>
      </c>
      <c r="B1034" s="4" t="s">
        <v>123</v>
      </c>
      <c r="C1034" s="26">
        <v>45005</v>
      </c>
      <c r="D1034" s="4" t="s">
        <v>292</v>
      </c>
      <c r="E1034" s="4" t="s">
        <v>293</v>
      </c>
      <c r="F1034" s="4" t="s">
        <v>46</v>
      </c>
      <c r="G1034" s="4">
        <v>5</v>
      </c>
      <c r="H1034" s="27">
        <v>0</v>
      </c>
      <c r="I1034" s="15">
        <v>14722.97</v>
      </c>
      <c r="J1034" s="4" t="s">
        <v>294</v>
      </c>
    </row>
    <row r="1035" spans="1:10" x14ac:dyDescent="0.3">
      <c r="A1035" s="4" t="s">
        <v>1341</v>
      </c>
      <c r="B1035" s="4" t="s">
        <v>123</v>
      </c>
      <c r="C1035" s="26">
        <v>45034</v>
      </c>
      <c r="D1035" s="4" t="s">
        <v>292</v>
      </c>
      <c r="E1035" s="4" t="s">
        <v>312</v>
      </c>
      <c r="F1035" s="4" t="s">
        <v>47</v>
      </c>
      <c r="G1035" s="4">
        <v>0</v>
      </c>
      <c r="H1035" s="27">
        <v>0</v>
      </c>
      <c r="I1035" s="15">
        <v>3788.4</v>
      </c>
      <c r="J1035" s="4" t="s">
        <v>294</v>
      </c>
    </row>
    <row r="1036" spans="1:10" x14ac:dyDescent="0.3">
      <c r="A1036" s="4" t="s">
        <v>1342</v>
      </c>
      <c r="B1036" s="4" t="s">
        <v>123</v>
      </c>
      <c r="C1036" s="26">
        <v>45044</v>
      </c>
      <c r="D1036" s="4" t="s">
        <v>292</v>
      </c>
      <c r="E1036" s="4" t="s">
        <v>293</v>
      </c>
      <c r="F1036" s="4" t="s">
        <v>46</v>
      </c>
      <c r="G1036" s="4">
        <v>1</v>
      </c>
      <c r="H1036" s="27">
        <v>0</v>
      </c>
      <c r="I1036" s="15">
        <v>9225.14</v>
      </c>
      <c r="J1036" s="4" t="s">
        <v>299</v>
      </c>
    </row>
    <row r="1037" spans="1:10" x14ac:dyDescent="0.3">
      <c r="A1037" s="4" t="s">
        <v>1343</v>
      </c>
      <c r="B1037" s="4" t="s">
        <v>123</v>
      </c>
      <c r="C1037" s="26">
        <v>45030</v>
      </c>
      <c r="D1037" s="4" t="s">
        <v>296</v>
      </c>
      <c r="E1037" s="4" t="s">
        <v>394</v>
      </c>
      <c r="F1037" s="4" t="s">
        <v>47</v>
      </c>
      <c r="G1037" s="4">
        <v>1</v>
      </c>
      <c r="H1037" s="27">
        <v>3.9</v>
      </c>
      <c r="I1037" s="15">
        <v>21602.31</v>
      </c>
      <c r="J1037" s="4" t="s">
        <v>294</v>
      </c>
    </row>
    <row r="1038" spans="1:10" x14ac:dyDescent="0.3">
      <c r="A1038" s="4" t="s">
        <v>1344</v>
      </c>
      <c r="B1038" s="4" t="s">
        <v>123</v>
      </c>
      <c r="C1038" s="26">
        <v>45056</v>
      </c>
      <c r="D1038" s="4" t="s">
        <v>292</v>
      </c>
      <c r="E1038" s="4" t="s">
        <v>303</v>
      </c>
      <c r="F1038" s="4" t="s">
        <v>47</v>
      </c>
      <c r="G1038" s="4">
        <v>1</v>
      </c>
      <c r="H1038" s="27">
        <v>0</v>
      </c>
      <c r="I1038" s="15">
        <v>5763.32</v>
      </c>
      <c r="J1038" s="4" t="s">
        <v>294</v>
      </c>
    </row>
    <row r="1039" spans="1:10" x14ac:dyDescent="0.3">
      <c r="A1039" s="4" t="s">
        <v>1345</v>
      </c>
      <c r="B1039" s="4" t="s">
        <v>123</v>
      </c>
      <c r="C1039" s="26">
        <v>45092</v>
      </c>
      <c r="D1039" s="4" t="s">
        <v>292</v>
      </c>
      <c r="E1039" s="4" t="s">
        <v>305</v>
      </c>
      <c r="F1039" s="4" t="s">
        <v>47</v>
      </c>
      <c r="G1039" s="4">
        <v>1</v>
      </c>
      <c r="H1039" s="27">
        <v>0</v>
      </c>
      <c r="I1039" s="15">
        <v>4876.96</v>
      </c>
      <c r="J1039" s="4" t="s">
        <v>294</v>
      </c>
    </row>
    <row r="1040" spans="1:10" x14ac:dyDescent="0.3">
      <c r="A1040" s="4" t="s">
        <v>1346</v>
      </c>
      <c r="B1040" s="4" t="s">
        <v>123</v>
      </c>
      <c r="C1040" s="26">
        <v>45112</v>
      </c>
      <c r="D1040" s="4" t="s">
        <v>292</v>
      </c>
      <c r="E1040" s="4" t="s">
        <v>308</v>
      </c>
      <c r="F1040" s="4" t="s">
        <v>46</v>
      </c>
      <c r="G1040" s="4">
        <v>1</v>
      </c>
      <c r="H1040" s="27">
        <v>0</v>
      </c>
      <c r="I1040" s="15">
        <v>17900.11</v>
      </c>
      <c r="J1040" s="4" t="s">
        <v>299</v>
      </c>
    </row>
    <row r="1041" spans="1:10" x14ac:dyDescent="0.3">
      <c r="A1041" s="4" t="s">
        <v>1347</v>
      </c>
      <c r="B1041" s="4" t="s">
        <v>123</v>
      </c>
      <c r="C1041" s="26">
        <v>45132</v>
      </c>
      <c r="D1041" s="4" t="s">
        <v>292</v>
      </c>
      <c r="E1041" s="4" t="s">
        <v>303</v>
      </c>
      <c r="F1041" s="4" t="s">
        <v>45</v>
      </c>
      <c r="G1041" s="4">
        <v>8</v>
      </c>
      <c r="H1041" s="27">
        <v>0</v>
      </c>
      <c r="I1041" s="15">
        <v>68720.399999999994</v>
      </c>
      <c r="J1041" s="4" t="s">
        <v>294</v>
      </c>
    </row>
    <row r="1042" spans="1:10" x14ac:dyDescent="0.3">
      <c r="A1042" s="4" t="s">
        <v>1348</v>
      </c>
      <c r="B1042" s="4" t="s">
        <v>123</v>
      </c>
      <c r="C1042" s="26">
        <v>45121</v>
      </c>
      <c r="D1042" s="4" t="s">
        <v>292</v>
      </c>
      <c r="E1042" s="4" t="s">
        <v>301</v>
      </c>
      <c r="F1042" s="4" t="s">
        <v>46</v>
      </c>
      <c r="G1042" s="4">
        <v>2</v>
      </c>
      <c r="H1042" s="27">
        <v>0</v>
      </c>
      <c r="I1042" s="15">
        <v>19872.66</v>
      </c>
      <c r="J1042" s="4" t="s">
        <v>294</v>
      </c>
    </row>
    <row r="1043" spans="1:10" x14ac:dyDescent="0.3">
      <c r="A1043" s="4" t="s">
        <v>1349</v>
      </c>
      <c r="B1043" s="4" t="s">
        <v>123</v>
      </c>
      <c r="C1043" s="26">
        <v>45110</v>
      </c>
      <c r="D1043" s="4" t="s">
        <v>296</v>
      </c>
      <c r="E1043" s="4" t="s">
        <v>371</v>
      </c>
      <c r="F1043" s="4" t="s">
        <v>47</v>
      </c>
      <c r="G1043" s="4">
        <v>1</v>
      </c>
      <c r="H1043" s="27">
        <v>6.1</v>
      </c>
      <c r="I1043" s="15">
        <v>42440.34</v>
      </c>
      <c r="J1043" s="4" t="s">
        <v>294</v>
      </c>
    </row>
    <row r="1044" spans="1:10" x14ac:dyDescent="0.3">
      <c r="A1044" s="4" t="s">
        <v>1350</v>
      </c>
      <c r="B1044" s="4" t="s">
        <v>123</v>
      </c>
      <c r="C1044" s="26">
        <v>45145</v>
      </c>
      <c r="D1044" s="4" t="s">
        <v>292</v>
      </c>
      <c r="E1044" s="4" t="s">
        <v>293</v>
      </c>
      <c r="F1044" s="4" t="s">
        <v>46</v>
      </c>
      <c r="G1044" s="4">
        <v>3</v>
      </c>
      <c r="H1044" s="27">
        <v>0</v>
      </c>
      <c r="I1044" s="15">
        <v>16531.18</v>
      </c>
      <c r="J1044" s="4" t="s">
        <v>294</v>
      </c>
    </row>
    <row r="1045" spans="1:10" x14ac:dyDescent="0.3">
      <c r="A1045" s="4" t="s">
        <v>1351</v>
      </c>
      <c r="B1045" s="4" t="s">
        <v>123</v>
      </c>
      <c r="C1045" s="26">
        <v>45163</v>
      </c>
      <c r="D1045" s="4" t="s">
        <v>292</v>
      </c>
      <c r="E1045" s="4" t="s">
        <v>301</v>
      </c>
      <c r="F1045" s="4" t="s">
        <v>47</v>
      </c>
      <c r="G1045" s="4">
        <v>1</v>
      </c>
      <c r="H1045" s="27">
        <v>0</v>
      </c>
      <c r="I1045" s="15">
        <v>5414.5</v>
      </c>
      <c r="J1045" s="4" t="s">
        <v>299</v>
      </c>
    </row>
    <row r="1046" spans="1:10" x14ac:dyDescent="0.3">
      <c r="A1046" s="4" t="s">
        <v>1352</v>
      </c>
      <c r="B1046" s="4" t="s">
        <v>123</v>
      </c>
      <c r="C1046" s="26">
        <v>45158</v>
      </c>
      <c r="D1046" s="4" t="s">
        <v>292</v>
      </c>
      <c r="E1046" s="4" t="s">
        <v>308</v>
      </c>
      <c r="F1046" s="4" t="s">
        <v>46</v>
      </c>
      <c r="G1046" s="4">
        <v>3</v>
      </c>
      <c r="H1046" s="27">
        <v>0</v>
      </c>
      <c r="I1046" s="15">
        <v>8418.48</v>
      </c>
      <c r="J1046" s="4" t="s">
        <v>294</v>
      </c>
    </row>
    <row r="1047" spans="1:10" x14ac:dyDescent="0.3">
      <c r="A1047" s="4" t="s">
        <v>1353</v>
      </c>
      <c r="B1047" s="4" t="s">
        <v>123</v>
      </c>
      <c r="C1047" s="26">
        <v>45183</v>
      </c>
      <c r="D1047" s="4" t="s">
        <v>292</v>
      </c>
      <c r="E1047" s="4" t="s">
        <v>305</v>
      </c>
      <c r="F1047" s="4" t="s">
        <v>47</v>
      </c>
      <c r="G1047" s="4">
        <v>1</v>
      </c>
      <c r="H1047" s="27">
        <v>0</v>
      </c>
      <c r="I1047" s="15">
        <v>5162.34</v>
      </c>
      <c r="J1047" s="4" t="s">
        <v>294</v>
      </c>
    </row>
    <row r="1048" spans="1:10" x14ac:dyDescent="0.3">
      <c r="A1048" s="4" t="s">
        <v>1354</v>
      </c>
      <c r="B1048" s="4" t="s">
        <v>123</v>
      </c>
      <c r="C1048" s="26">
        <v>45184</v>
      </c>
      <c r="D1048" s="4" t="s">
        <v>292</v>
      </c>
      <c r="E1048" s="4" t="s">
        <v>305</v>
      </c>
      <c r="F1048" s="4" t="s">
        <v>46</v>
      </c>
      <c r="G1048" s="4">
        <v>5</v>
      </c>
      <c r="H1048" s="27">
        <v>0</v>
      </c>
      <c r="I1048" s="15">
        <v>23275.64</v>
      </c>
      <c r="J1048" s="4" t="s">
        <v>299</v>
      </c>
    </row>
    <row r="1049" spans="1:10" x14ac:dyDescent="0.3">
      <c r="A1049" s="4" t="s">
        <v>1355</v>
      </c>
      <c r="B1049" s="4" t="s">
        <v>123</v>
      </c>
      <c r="C1049" s="26">
        <v>45186</v>
      </c>
      <c r="D1049" s="4" t="s">
        <v>296</v>
      </c>
      <c r="E1049" s="4" t="s">
        <v>371</v>
      </c>
      <c r="F1049" s="4" t="s">
        <v>47</v>
      </c>
      <c r="G1049" s="4">
        <v>1</v>
      </c>
      <c r="H1049" s="27">
        <v>6.8</v>
      </c>
      <c r="I1049" s="15">
        <v>46085.35</v>
      </c>
      <c r="J1049" s="4" t="s">
        <v>294</v>
      </c>
    </row>
    <row r="1050" spans="1:10" x14ac:dyDescent="0.3">
      <c r="A1050" s="4" t="s">
        <v>1356</v>
      </c>
      <c r="B1050" s="4" t="s">
        <v>123</v>
      </c>
      <c r="C1050" s="26">
        <v>45281</v>
      </c>
      <c r="D1050" s="4" t="s">
        <v>292</v>
      </c>
      <c r="E1050" s="4" t="s">
        <v>312</v>
      </c>
      <c r="F1050" s="4" t="s">
        <v>47</v>
      </c>
      <c r="G1050" s="4">
        <v>0</v>
      </c>
      <c r="H1050" s="27">
        <v>0</v>
      </c>
      <c r="I1050" s="15">
        <v>3278.86</v>
      </c>
      <c r="J1050" s="4" t="s">
        <v>299</v>
      </c>
    </row>
    <row r="1051" spans="1:10" x14ac:dyDescent="0.3">
      <c r="A1051" s="4" t="s">
        <v>1357</v>
      </c>
      <c r="B1051" s="4" t="s">
        <v>123</v>
      </c>
      <c r="C1051" s="26">
        <v>45268</v>
      </c>
      <c r="D1051" s="4" t="s">
        <v>296</v>
      </c>
      <c r="E1051" s="4" t="s">
        <v>319</v>
      </c>
      <c r="F1051" s="4" t="s">
        <v>45</v>
      </c>
      <c r="G1051" s="4">
        <v>2</v>
      </c>
      <c r="H1051" s="27">
        <v>40.4</v>
      </c>
      <c r="I1051" s="15">
        <v>112020.58</v>
      </c>
      <c r="J1051" s="4" t="s">
        <v>294</v>
      </c>
    </row>
    <row r="1052" spans="1:10" x14ac:dyDescent="0.3">
      <c r="A1052" s="4" t="s">
        <v>1358</v>
      </c>
      <c r="B1052" s="4" t="s">
        <v>123</v>
      </c>
      <c r="C1052" s="26">
        <v>45271</v>
      </c>
      <c r="D1052" s="4" t="s">
        <v>296</v>
      </c>
      <c r="E1052" s="4" t="s">
        <v>336</v>
      </c>
      <c r="F1052" s="4" t="s">
        <v>47</v>
      </c>
      <c r="G1052" s="4">
        <v>1</v>
      </c>
      <c r="H1052" s="27">
        <v>6.1</v>
      </c>
      <c r="I1052" s="15">
        <v>19425.2</v>
      </c>
      <c r="J1052" s="4" t="s">
        <v>294</v>
      </c>
    </row>
    <row r="1053" spans="1:10" x14ac:dyDescent="0.3">
      <c r="A1053" s="4" t="s">
        <v>1359</v>
      </c>
      <c r="B1053" s="4" t="s">
        <v>123</v>
      </c>
      <c r="C1053" s="26">
        <v>45334</v>
      </c>
      <c r="D1053" s="4" t="s">
        <v>292</v>
      </c>
      <c r="E1053" s="4" t="s">
        <v>308</v>
      </c>
      <c r="F1053" s="4" t="s">
        <v>46</v>
      </c>
      <c r="G1053" s="4">
        <v>3</v>
      </c>
      <c r="H1053" s="27">
        <v>0</v>
      </c>
      <c r="I1053" s="15">
        <v>10350</v>
      </c>
      <c r="J1053" s="4" t="s">
        <v>294</v>
      </c>
    </row>
    <row r="1054" spans="1:10" x14ac:dyDescent="0.3">
      <c r="A1054" s="4" t="s">
        <v>1360</v>
      </c>
      <c r="B1054" s="4" t="s">
        <v>123</v>
      </c>
      <c r="C1054" s="26">
        <v>45345</v>
      </c>
      <c r="D1054" s="4" t="s">
        <v>292</v>
      </c>
      <c r="E1054" s="4" t="s">
        <v>301</v>
      </c>
      <c r="F1054" s="4" t="s">
        <v>45</v>
      </c>
      <c r="G1054" s="4">
        <v>10</v>
      </c>
      <c r="H1054" s="27">
        <v>0</v>
      </c>
      <c r="I1054" s="15">
        <v>41542.339999999997</v>
      </c>
      <c r="J1054" s="4" t="s">
        <v>294</v>
      </c>
    </row>
    <row r="1055" spans="1:10" x14ac:dyDescent="0.3">
      <c r="A1055" s="4" t="s">
        <v>1361</v>
      </c>
      <c r="B1055" s="4" t="s">
        <v>123</v>
      </c>
      <c r="C1055" s="26">
        <v>45342</v>
      </c>
      <c r="D1055" s="4" t="s">
        <v>292</v>
      </c>
      <c r="E1055" s="4" t="s">
        <v>301</v>
      </c>
      <c r="F1055" s="4" t="s">
        <v>46</v>
      </c>
      <c r="G1055" s="4">
        <v>2</v>
      </c>
      <c r="H1055" s="27">
        <v>0</v>
      </c>
      <c r="I1055" s="15">
        <v>22782</v>
      </c>
      <c r="J1055" s="4" t="s">
        <v>299</v>
      </c>
    </row>
    <row r="1056" spans="1:10" x14ac:dyDescent="0.3">
      <c r="A1056" s="4" t="s">
        <v>1362</v>
      </c>
      <c r="B1056" s="4" t="s">
        <v>123</v>
      </c>
      <c r="C1056" s="26">
        <v>45328</v>
      </c>
      <c r="D1056" s="4" t="s">
        <v>292</v>
      </c>
      <c r="E1056" s="4" t="s">
        <v>312</v>
      </c>
      <c r="F1056" s="4" t="s">
        <v>47</v>
      </c>
      <c r="G1056" s="4">
        <v>0</v>
      </c>
      <c r="H1056" s="27">
        <v>0</v>
      </c>
      <c r="I1056" s="15">
        <v>5677.89</v>
      </c>
      <c r="J1056" s="4" t="s">
        <v>294</v>
      </c>
    </row>
    <row r="1057" spans="1:10" x14ac:dyDescent="0.3">
      <c r="A1057" s="4" t="s">
        <v>1363</v>
      </c>
      <c r="B1057" s="4" t="s">
        <v>123</v>
      </c>
      <c r="C1057" s="26">
        <v>45342</v>
      </c>
      <c r="D1057" s="4" t="s">
        <v>292</v>
      </c>
      <c r="E1057" s="4" t="s">
        <v>305</v>
      </c>
      <c r="F1057" s="4" t="s">
        <v>47</v>
      </c>
      <c r="G1057" s="4">
        <v>1</v>
      </c>
      <c r="H1057" s="27">
        <v>0</v>
      </c>
      <c r="I1057" s="15">
        <v>4066.57</v>
      </c>
      <c r="J1057" s="4" t="s">
        <v>294</v>
      </c>
    </row>
    <row r="1058" spans="1:10" x14ac:dyDescent="0.3">
      <c r="A1058" s="4" t="s">
        <v>1364</v>
      </c>
      <c r="B1058" s="4" t="s">
        <v>123</v>
      </c>
      <c r="C1058" s="26">
        <v>45352</v>
      </c>
      <c r="D1058" s="4" t="s">
        <v>292</v>
      </c>
      <c r="E1058" s="4" t="s">
        <v>305</v>
      </c>
      <c r="F1058" s="4" t="s">
        <v>47</v>
      </c>
      <c r="G1058" s="4">
        <v>1</v>
      </c>
      <c r="H1058" s="27">
        <v>0</v>
      </c>
      <c r="I1058" s="15">
        <v>5284.33</v>
      </c>
      <c r="J1058" s="4" t="s">
        <v>294</v>
      </c>
    </row>
    <row r="1059" spans="1:10" x14ac:dyDescent="0.3">
      <c r="A1059" s="4" t="s">
        <v>1365</v>
      </c>
      <c r="B1059" s="4" t="s">
        <v>123</v>
      </c>
      <c r="C1059" s="26">
        <v>45364</v>
      </c>
      <c r="D1059" s="4" t="s">
        <v>292</v>
      </c>
      <c r="E1059" s="4" t="s">
        <v>293</v>
      </c>
      <c r="F1059" s="4" t="s">
        <v>47</v>
      </c>
      <c r="G1059" s="4">
        <v>1</v>
      </c>
      <c r="H1059" s="27">
        <v>0</v>
      </c>
      <c r="I1059" s="15">
        <v>6073.69</v>
      </c>
      <c r="J1059" s="4" t="s">
        <v>294</v>
      </c>
    </row>
    <row r="1060" spans="1:10" x14ac:dyDescent="0.3">
      <c r="A1060" s="4" t="s">
        <v>1366</v>
      </c>
      <c r="B1060" s="4" t="s">
        <v>123</v>
      </c>
      <c r="C1060" s="26">
        <v>45377</v>
      </c>
      <c r="D1060" s="4" t="s">
        <v>292</v>
      </c>
      <c r="E1060" s="4" t="s">
        <v>293</v>
      </c>
      <c r="F1060" s="4" t="s">
        <v>46</v>
      </c>
      <c r="G1060" s="4">
        <v>2</v>
      </c>
      <c r="H1060" s="27">
        <v>0</v>
      </c>
      <c r="I1060" s="15">
        <v>12225.17</v>
      </c>
      <c r="J1060" s="4" t="s">
        <v>294</v>
      </c>
    </row>
    <row r="1061" spans="1:10" x14ac:dyDescent="0.3">
      <c r="A1061" s="4" t="s">
        <v>1367</v>
      </c>
      <c r="B1061" s="4" t="s">
        <v>123</v>
      </c>
      <c r="C1061" s="26">
        <v>45403</v>
      </c>
      <c r="D1061" s="4" t="s">
        <v>292</v>
      </c>
      <c r="E1061" s="4" t="s">
        <v>301</v>
      </c>
      <c r="F1061" s="4" t="s">
        <v>47</v>
      </c>
      <c r="G1061" s="4">
        <v>0</v>
      </c>
      <c r="H1061" s="27">
        <v>0</v>
      </c>
      <c r="I1061" s="15">
        <v>6277.96</v>
      </c>
      <c r="J1061" s="4" t="s">
        <v>299</v>
      </c>
    </row>
    <row r="1062" spans="1:10" x14ac:dyDescent="0.3">
      <c r="A1062" s="4" t="s">
        <v>1368</v>
      </c>
      <c r="B1062" s="4" t="s">
        <v>123</v>
      </c>
      <c r="C1062" s="26">
        <v>45386</v>
      </c>
      <c r="D1062" s="4" t="s">
        <v>292</v>
      </c>
      <c r="E1062" s="4" t="s">
        <v>293</v>
      </c>
      <c r="F1062" s="4" t="s">
        <v>47</v>
      </c>
      <c r="G1062" s="4">
        <v>1</v>
      </c>
      <c r="H1062" s="27">
        <v>0</v>
      </c>
      <c r="I1062" s="15">
        <v>5685.67</v>
      </c>
      <c r="J1062" s="4" t="s">
        <v>294</v>
      </c>
    </row>
    <row r="1063" spans="1:10" x14ac:dyDescent="0.3">
      <c r="A1063" s="4" t="s">
        <v>1369</v>
      </c>
      <c r="B1063" s="4" t="s">
        <v>123</v>
      </c>
      <c r="C1063" s="26">
        <v>45418</v>
      </c>
      <c r="D1063" s="4" t="s">
        <v>296</v>
      </c>
      <c r="E1063" s="4" t="s">
        <v>394</v>
      </c>
      <c r="F1063" s="4" t="s">
        <v>47</v>
      </c>
      <c r="G1063" s="4">
        <v>1</v>
      </c>
      <c r="H1063" s="27">
        <v>3.9</v>
      </c>
      <c r="I1063" s="15">
        <v>17621.63</v>
      </c>
      <c r="J1063" s="4" t="s">
        <v>299</v>
      </c>
    </row>
    <row r="1064" spans="1:10" x14ac:dyDescent="0.3">
      <c r="A1064" s="4" t="s">
        <v>1370</v>
      </c>
      <c r="B1064" s="4" t="s">
        <v>123</v>
      </c>
      <c r="C1064" s="26">
        <v>45463</v>
      </c>
      <c r="D1064" s="4" t="s">
        <v>296</v>
      </c>
      <c r="E1064" s="4" t="s">
        <v>401</v>
      </c>
      <c r="F1064" s="4" t="s">
        <v>47</v>
      </c>
      <c r="G1064" s="4">
        <v>1</v>
      </c>
      <c r="H1064" s="27">
        <v>4.5999999999999996</v>
      </c>
      <c r="I1064" s="15">
        <v>17809.05</v>
      </c>
      <c r="J1064" s="4" t="s">
        <v>294</v>
      </c>
    </row>
    <row r="1065" spans="1:10" x14ac:dyDescent="0.3">
      <c r="A1065" s="4" t="s">
        <v>1371</v>
      </c>
      <c r="B1065" s="4" t="s">
        <v>123</v>
      </c>
      <c r="C1065" s="26">
        <v>45516</v>
      </c>
      <c r="D1065" s="4" t="s">
        <v>292</v>
      </c>
      <c r="E1065" s="4" t="s">
        <v>303</v>
      </c>
      <c r="F1065" s="4" t="s">
        <v>47</v>
      </c>
      <c r="G1065" s="4">
        <v>1</v>
      </c>
      <c r="H1065" s="27">
        <v>0</v>
      </c>
      <c r="I1065" s="15">
        <v>4912.53</v>
      </c>
      <c r="J1065" s="4" t="s">
        <v>299</v>
      </c>
    </row>
    <row r="1066" spans="1:10" x14ac:dyDescent="0.3">
      <c r="A1066" s="4" t="s">
        <v>1372</v>
      </c>
      <c r="B1066" s="4" t="s">
        <v>123</v>
      </c>
      <c r="C1066" s="26">
        <v>45512</v>
      </c>
      <c r="D1066" s="4" t="s">
        <v>292</v>
      </c>
      <c r="E1066" s="4" t="s">
        <v>293</v>
      </c>
      <c r="F1066" s="4" t="s">
        <v>47</v>
      </c>
      <c r="G1066" s="4">
        <v>1</v>
      </c>
      <c r="H1066" s="27">
        <v>0</v>
      </c>
      <c r="I1066" s="15">
        <v>5441.15</v>
      </c>
      <c r="J1066" s="4" t="s">
        <v>294</v>
      </c>
    </row>
    <row r="1067" spans="1:10" x14ac:dyDescent="0.3">
      <c r="A1067" s="4" t="s">
        <v>1373</v>
      </c>
      <c r="B1067" s="4" t="s">
        <v>123</v>
      </c>
      <c r="C1067" s="26">
        <v>45508</v>
      </c>
      <c r="D1067" s="4" t="s">
        <v>292</v>
      </c>
      <c r="E1067" s="4" t="s">
        <v>293</v>
      </c>
      <c r="F1067" s="4" t="s">
        <v>47</v>
      </c>
      <c r="G1067" s="4">
        <v>1</v>
      </c>
      <c r="H1067" s="27">
        <v>0</v>
      </c>
      <c r="I1067" s="15">
        <v>4254.68</v>
      </c>
      <c r="J1067" s="4" t="s">
        <v>294</v>
      </c>
    </row>
    <row r="1068" spans="1:10" x14ac:dyDescent="0.3">
      <c r="A1068" s="4" t="s">
        <v>1374</v>
      </c>
      <c r="B1068" s="4" t="s">
        <v>123</v>
      </c>
      <c r="C1068" s="26">
        <v>45527</v>
      </c>
      <c r="D1068" s="4" t="s">
        <v>296</v>
      </c>
      <c r="E1068" s="4" t="s">
        <v>371</v>
      </c>
      <c r="F1068" s="4" t="s">
        <v>45</v>
      </c>
      <c r="G1068" s="4">
        <v>3</v>
      </c>
      <c r="H1068" s="27">
        <v>62.6</v>
      </c>
      <c r="I1068" s="15">
        <v>291460.12</v>
      </c>
      <c r="J1068" s="4" t="s">
        <v>299</v>
      </c>
    </row>
    <row r="1069" spans="1:10" x14ac:dyDescent="0.3">
      <c r="A1069" s="4" t="s">
        <v>1375</v>
      </c>
      <c r="B1069" s="4" t="s">
        <v>123</v>
      </c>
      <c r="C1069" s="26">
        <v>45548</v>
      </c>
      <c r="D1069" s="4" t="s">
        <v>296</v>
      </c>
      <c r="E1069" s="4" t="s">
        <v>336</v>
      </c>
      <c r="F1069" s="4" t="s">
        <v>46</v>
      </c>
      <c r="G1069" s="4">
        <v>1</v>
      </c>
      <c r="H1069" s="27">
        <v>10</v>
      </c>
      <c r="I1069" s="15">
        <v>42389.63</v>
      </c>
      <c r="J1069" s="4" t="s">
        <v>299</v>
      </c>
    </row>
    <row r="1070" spans="1:10" x14ac:dyDescent="0.3">
      <c r="A1070" s="4" t="s">
        <v>1376</v>
      </c>
      <c r="B1070" s="4" t="s">
        <v>123</v>
      </c>
      <c r="C1070" s="26">
        <v>45622</v>
      </c>
      <c r="D1070" s="4" t="s">
        <v>292</v>
      </c>
      <c r="E1070" s="4" t="s">
        <v>293</v>
      </c>
      <c r="F1070" s="4" t="s">
        <v>46</v>
      </c>
      <c r="G1070" s="4">
        <v>3</v>
      </c>
      <c r="H1070" s="27">
        <v>0</v>
      </c>
      <c r="I1070" s="15">
        <v>16300.44</v>
      </c>
      <c r="J1070" s="4" t="s">
        <v>294</v>
      </c>
    </row>
    <row r="1071" spans="1:10" x14ac:dyDescent="0.3">
      <c r="A1071" s="4" t="s">
        <v>1377</v>
      </c>
      <c r="B1071" s="4" t="s">
        <v>123</v>
      </c>
      <c r="C1071" s="26">
        <v>45621</v>
      </c>
      <c r="D1071" s="4" t="s">
        <v>296</v>
      </c>
      <c r="E1071" s="4" t="s">
        <v>394</v>
      </c>
      <c r="F1071" s="4" t="s">
        <v>46</v>
      </c>
      <c r="G1071" s="4">
        <v>1</v>
      </c>
      <c r="H1071" s="27">
        <v>15.5</v>
      </c>
      <c r="I1071" s="15">
        <v>111937.28</v>
      </c>
      <c r="J1071" s="4" t="s">
        <v>294</v>
      </c>
    </row>
    <row r="1072" spans="1:10" x14ac:dyDescent="0.3">
      <c r="A1072" s="4" t="s">
        <v>1378</v>
      </c>
      <c r="B1072" s="4" t="s">
        <v>123</v>
      </c>
      <c r="C1072" s="26">
        <v>45647</v>
      </c>
      <c r="D1072" s="4" t="s">
        <v>292</v>
      </c>
      <c r="E1072" s="4" t="s">
        <v>293</v>
      </c>
      <c r="F1072" s="4" t="s">
        <v>45</v>
      </c>
      <c r="G1072" s="4">
        <v>7</v>
      </c>
      <c r="H1072" s="27">
        <v>0</v>
      </c>
      <c r="I1072" s="15">
        <v>64224.15</v>
      </c>
      <c r="J1072" s="4" t="s">
        <v>294</v>
      </c>
    </row>
    <row r="1073" spans="1:10" x14ac:dyDescent="0.3">
      <c r="A1073" s="4" t="s">
        <v>1379</v>
      </c>
      <c r="B1073" s="4" t="s">
        <v>123</v>
      </c>
      <c r="C1073" s="26">
        <v>45649</v>
      </c>
      <c r="D1073" s="4" t="s">
        <v>292</v>
      </c>
      <c r="E1073" s="4" t="s">
        <v>303</v>
      </c>
      <c r="F1073" s="4" t="s">
        <v>47</v>
      </c>
      <c r="G1073" s="4">
        <v>1</v>
      </c>
      <c r="H1073" s="27">
        <v>0</v>
      </c>
      <c r="I1073" s="15">
        <v>5551.17</v>
      </c>
      <c r="J1073" s="4" t="s">
        <v>294</v>
      </c>
    </row>
    <row r="1074" spans="1:10" x14ac:dyDescent="0.3">
      <c r="A1074" s="4" t="s">
        <v>1380</v>
      </c>
      <c r="B1074" s="4" t="s">
        <v>123</v>
      </c>
      <c r="C1074" s="26">
        <v>45636</v>
      </c>
      <c r="D1074" s="4" t="s">
        <v>292</v>
      </c>
      <c r="E1074" s="4" t="s">
        <v>312</v>
      </c>
      <c r="F1074" s="4" t="s">
        <v>47</v>
      </c>
      <c r="G1074" s="4">
        <v>0</v>
      </c>
      <c r="H1074" s="27">
        <v>0</v>
      </c>
      <c r="I1074" s="15">
        <v>5446.16</v>
      </c>
      <c r="J1074" s="4" t="s">
        <v>294</v>
      </c>
    </row>
    <row r="1075" spans="1:10" x14ac:dyDescent="0.3">
      <c r="A1075" s="4" t="s">
        <v>1381</v>
      </c>
      <c r="B1075" s="4" t="s">
        <v>123</v>
      </c>
      <c r="C1075" s="26">
        <v>45685</v>
      </c>
      <c r="D1075" s="4" t="s">
        <v>292</v>
      </c>
      <c r="E1075" s="4" t="s">
        <v>312</v>
      </c>
      <c r="F1075" s="4" t="s">
        <v>47</v>
      </c>
      <c r="G1075" s="4">
        <v>0</v>
      </c>
      <c r="H1075" s="27">
        <v>0</v>
      </c>
      <c r="I1075" s="15">
        <v>5074.8500000000004</v>
      </c>
      <c r="J1075" s="4" t="s">
        <v>294</v>
      </c>
    </row>
    <row r="1076" spans="1:10" x14ac:dyDescent="0.3">
      <c r="A1076" s="4" t="s">
        <v>1382</v>
      </c>
      <c r="B1076" s="4" t="s">
        <v>123</v>
      </c>
      <c r="C1076" s="26">
        <v>45704</v>
      </c>
      <c r="D1076" s="4" t="s">
        <v>292</v>
      </c>
      <c r="E1076" s="4" t="s">
        <v>303</v>
      </c>
      <c r="F1076" s="4" t="s">
        <v>47</v>
      </c>
      <c r="G1076" s="4">
        <v>1</v>
      </c>
      <c r="H1076" s="27">
        <v>0</v>
      </c>
      <c r="I1076" s="15">
        <v>6794.55</v>
      </c>
      <c r="J1076" s="4" t="s">
        <v>294</v>
      </c>
    </row>
    <row r="1077" spans="1:10" x14ac:dyDescent="0.3">
      <c r="A1077" s="4" t="s">
        <v>1383</v>
      </c>
      <c r="B1077" s="4" t="s">
        <v>123</v>
      </c>
      <c r="C1077" s="26">
        <v>45702</v>
      </c>
      <c r="D1077" s="4" t="s">
        <v>292</v>
      </c>
      <c r="E1077" s="4" t="s">
        <v>303</v>
      </c>
      <c r="F1077" s="4" t="s">
        <v>47</v>
      </c>
      <c r="G1077" s="4">
        <v>0</v>
      </c>
      <c r="H1077" s="27">
        <v>0</v>
      </c>
      <c r="I1077" s="15">
        <v>4800.26</v>
      </c>
      <c r="J1077" s="4" t="s">
        <v>294</v>
      </c>
    </row>
    <row r="1078" spans="1:10" x14ac:dyDescent="0.3">
      <c r="A1078" s="4" t="s">
        <v>1384</v>
      </c>
      <c r="B1078" s="4" t="s">
        <v>123</v>
      </c>
      <c r="C1078" s="26">
        <v>45737</v>
      </c>
      <c r="D1078" s="4" t="s">
        <v>292</v>
      </c>
      <c r="E1078" s="4" t="s">
        <v>312</v>
      </c>
      <c r="F1078" s="4" t="s">
        <v>47</v>
      </c>
      <c r="G1078" s="4">
        <v>1</v>
      </c>
      <c r="H1078" s="27">
        <v>0</v>
      </c>
      <c r="I1078" s="15">
        <v>2872.5</v>
      </c>
      <c r="J1078" s="4" t="s">
        <v>294</v>
      </c>
    </row>
    <row r="1079" spans="1:10" x14ac:dyDescent="0.3">
      <c r="A1079" s="4" t="s">
        <v>1385</v>
      </c>
      <c r="B1079" s="4" t="s">
        <v>123</v>
      </c>
      <c r="C1079" s="26">
        <v>45744</v>
      </c>
      <c r="D1079" s="4" t="s">
        <v>296</v>
      </c>
      <c r="E1079" s="4" t="s">
        <v>371</v>
      </c>
      <c r="F1079" s="4" t="s">
        <v>45</v>
      </c>
      <c r="G1079" s="4">
        <v>3</v>
      </c>
      <c r="H1079" s="27">
        <v>54.3</v>
      </c>
      <c r="I1079" s="15">
        <v>515576.14</v>
      </c>
      <c r="J1079" s="4" t="s">
        <v>294</v>
      </c>
    </row>
    <row r="1080" spans="1:10" x14ac:dyDescent="0.3">
      <c r="A1080" s="4" t="s">
        <v>1386</v>
      </c>
      <c r="B1080" s="4" t="s">
        <v>123</v>
      </c>
      <c r="C1080" s="26">
        <v>45721</v>
      </c>
      <c r="D1080" s="4" t="s">
        <v>296</v>
      </c>
      <c r="E1080" s="4" t="s">
        <v>401</v>
      </c>
      <c r="F1080" s="4" t="s">
        <v>46</v>
      </c>
      <c r="G1080" s="4">
        <v>1</v>
      </c>
      <c r="H1080" s="27">
        <v>11</v>
      </c>
      <c r="I1080" s="15">
        <v>79370.23</v>
      </c>
      <c r="J1080" s="4" t="s">
        <v>294</v>
      </c>
    </row>
    <row r="1081" spans="1:10" x14ac:dyDescent="0.3">
      <c r="A1081" s="4" t="s">
        <v>1387</v>
      </c>
      <c r="B1081" s="4" t="s">
        <v>123</v>
      </c>
      <c r="C1081" s="26">
        <v>45775</v>
      </c>
      <c r="D1081" s="4" t="s">
        <v>292</v>
      </c>
      <c r="E1081" s="4" t="s">
        <v>301</v>
      </c>
      <c r="F1081" s="4" t="s">
        <v>46</v>
      </c>
      <c r="G1081" s="4">
        <v>4</v>
      </c>
      <c r="H1081" s="27">
        <v>0</v>
      </c>
      <c r="I1081" s="15">
        <v>18836.150000000001</v>
      </c>
      <c r="J1081" s="4" t="s">
        <v>294</v>
      </c>
    </row>
    <row r="1082" spans="1:10" x14ac:dyDescent="0.3">
      <c r="A1082" s="4" t="s">
        <v>1388</v>
      </c>
      <c r="B1082" s="4" t="s">
        <v>123</v>
      </c>
      <c r="C1082" s="26">
        <v>45771</v>
      </c>
      <c r="D1082" s="4" t="s">
        <v>292</v>
      </c>
      <c r="E1082" s="4" t="s">
        <v>293</v>
      </c>
      <c r="F1082" s="4" t="s">
        <v>46</v>
      </c>
      <c r="G1082" s="4">
        <v>4</v>
      </c>
      <c r="H1082" s="27">
        <v>0</v>
      </c>
      <c r="I1082" s="15">
        <v>21792.2</v>
      </c>
      <c r="J1082" s="4" t="s">
        <v>294</v>
      </c>
    </row>
    <row r="1083" spans="1:10" x14ac:dyDescent="0.3">
      <c r="A1083" s="4" t="s">
        <v>1389</v>
      </c>
      <c r="B1083" s="4" t="s">
        <v>123</v>
      </c>
      <c r="C1083" s="26">
        <v>45770</v>
      </c>
      <c r="D1083" s="4" t="s">
        <v>292</v>
      </c>
      <c r="E1083" s="4" t="s">
        <v>305</v>
      </c>
      <c r="F1083" s="4" t="s">
        <v>47</v>
      </c>
      <c r="G1083" s="4">
        <v>1</v>
      </c>
      <c r="H1083" s="27">
        <v>0</v>
      </c>
      <c r="I1083" s="15">
        <v>6427.87</v>
      </c>
      <c r="J1083" s="4" t="s">
        <v>299</v>
      </c>
    </row>
    <row r="1084" spans="1:10" x14ac:dyDescent="0.3">
      <c r="A1084" s="4" t="s">
        <v>1390</v>
      </c>
      <c r="B1084" s="4" t="s">
        <v>123</v>
      </c>
      <c r="C1084" s="26">
        <v>45787</v>
      </c>
      <c r="D1084" s="4" t="s">
        <v>296</v>
      </c>
      <c r="E1084" s="4" t="s">
        <v>336</v>
      </c>
      <c r="F1084" s="4" t="s">
        <v>46</v>
      </c>
      <c r="G1084" s="4">
        <v>1</v>
      </c>
      <c r="H1084" s="27">
        <v>13.5</v>
      </c>
      <c r="I1084" s="15">
        <v>126548.86</v>
      </c>
      <c r="J1084" s="4" t="s">
        <v>294</v>
      </c>
    </row>
    <row r="1085" spans="1:10" x14ac:dyDescent="0.3">
      <c r="A1085" s="4" t="s">
        <v>1391</v>
      </c>
      <c r="B1085" s="4" t="s">
        <v>123</v>
      </c>
      <c r="C1085" s="26">
        <v>45863</v>
      </c>
      <c r="D1085" s="4" t="s">
        <v>292</v>
      </c>
      <c r="E1085" s="4" t="s">
        <v>308</v>
      </c>
      <c r="F1085" s="4" t="s">
        <v>47</v>
      </c>
      <c r="G1085" s="4">
        <v>1</v>
      </c>
      <c r="H1085" s="27">
        <v>0</v>
      </c>
      <c r="I1085" s="15">
        <v>4694.7700000000004</v>
      </c>
      <c r="J1085" s="4" t="s">
        <v>294</v>
      </c>
    </row>
    <row r="1086" spans="1:10" x14ac:dyDescent="0.3">
      <c r="A1086" s="4" t="s">
        <v>1392</v>
      </c>
      <c r="B1086" s="4" t="s">
        <v>123</v>
      </c>
      <c r="C1086" s="26">
        <v>45862</v>
      </c>
      <c r="D1086" s="4" t="s">
        <v>292</v>
      </c>
      <c r="E1086" s="4" t="s">
        <v>293</v>
      </c>
      <c r="F1086" s="4" t="s">
        <v>46</v>
      </c>
      <c r="G1086" s="4">
        <v>3</v>
      </c>
      <c r="H1086" s="27">
        <v>0</v>
      </c>
      <c r="I1086" s="15">
        <v>16884.509999999998</v>
      </c>
      <c r="J1086" s="4" t="s">
        <v>294</v>
      </c>
    </row>
    <row r="1087" spans="1:10" x14ac:dyDescent="0.3">
      <c r="A1087" s="4" t="s">
        <v>1393</v>
      </c>
      <c r="B1087" s="4" t="s">
        <v>123</v>
      </c>
      <c r="C1087" s="26">
        <v>45853</v>
      </c>
      <c r="D1087" s="4" t="s">
        <v>296</v>
      </c>
      <c r="E1087" s="4" t="s">
        <v>401</v>
      </c>
      <c r="F1087" s="4" t="s">
        <v>47</v>
      </c>
      <c r="G1087" s="4">
        <v>1</v>
      </c>
      <c r="H1087" s="27">
        <v>2.4</v>
      </c>
      <c r="I1087" s="15">
        <v>21929.18</v>
      </c>
      <c r="J1087" s="4" t="s">
        <v>294</v>
      </c>
    </row>
    <row r="1088" spans="1:10" x14ac:dyDescent="0.3">
      <c r="A1088" s="4" t="s">
        <v>1394</v>
      </c>
      <c r="B1088" s="4" t="s">
        <v>123</v>
      </c>
      <c r="C1088" s="26">
        <v>45901</v>
      </c>
      <c r="D1088" s="4" t="s">
        <v>292</v>
      </c>
      <c r="E1088" s="4" t="s">
        <v>308</v>
      </c>
      <c r="F1088" s="4" t="s">
        <v>47</v>
      </c>
      <c r="G1088" s="4">
        <v>1</v>
      </c>
      <c r="H1088" s="27">
        <v>0</v>
      </c>
      <c r="I1088" s="15">
        <v>3840.45</v>
      </c>
      <c r="J1088" s="4" t="s">
        <v>294</v>
      </c>
    </row>
    <row r="1089" spans="1:10" x14ac:dyDescent="0.3">
      <c r="A1089" s="4" t="s">
        <v>1395</v>
      </c>
      <c r="B1089" s="4" t="s">
        <v>123</v>
      </c>
      <c r="C1089" s="26">
        <v>45917</v>
      </c>
      <c r="D1089" s="4" t="s">
        <v>296</v>
      </c>
      <c r="E1089" s="4" t="s">
        <v>319</v>
      </c>
      <c r="F1089" s="4" t="s">
        <v>46</v>
      </c>
      <c r="G1089" s="4">
        <v>1</v>
      </c>
      <c r="H1089" s="27">
        <v>20.399999999999999</v>
      </c>
      <c r="I1089" s="15">
        <v>200141.32</v>
      </c>
      <c r="J1089" s="4" t="s">
        <v>294</v>
      </c>
    </row>
    <row r="1090" spans="1:10" x14ac:dyDescent="0.3">
      <c r="A1090" s="4" t="s">
        <v>1396</v>
      </c>
      <c r="B1090" s="4" t="s">
        <v>123</v>
      </c>
      <c r="C1090" s="26">
        <v>45934</v>
      </c>
      <c r="D1090" s="4" t="s">
        <v>292</v>
      </c>
      <c r="E1090" s="4" t="s">
        <v>308</v>
      </c>
      <c r="F1090" s="4" t="s">
        <v>47</v>
      </c>
      <c r="G1090" s="4">
        <v>1</v>
      </c>
      <c r="H1090" s="27">
        <v>0</v>
      </c>
      <c r="I1090" s="15">
        <v>3054.1</v>
      </c>
      <c r="J1090" s="4" t="s">
        <v>294</v>
      </c>
    </row>
    <row r="1091" spans="1:10" x14ac:dyDescent="0.3">
      <c r="A1091" s="4" t="s">
        <v>1397</v>
      </c>
      <c r="B1091" s="4" t="s">
        <v>123</v>
      </c>
      <c r="C1091" s="26">
        <v>45949</v>
      </c>
      <c r="D1091" s="4" t="s">
        <v>292</v>
      </c>
      <c r="E1091" s="4" t="s">
        <v>301</v>
      </c>
      <c r="F1091" s="4" t="s">
        <v>45</v>
      </c>
      <c r="G1091" s="4">
        <v>13</v>
      </c>
      <c r="H1091" s="27">
        <v>0</v>
      </c>
      <c r="I1091" s="15">
        <v>90267.57</v>
      </c>
      <c r="J1091" s="4" t="s">
        <v>294</v>
      </c>
    </row>
    <row r="1092" spans="1:10" x14ac:dyDescent="0.3">
      <c r="A1092" s="4" t="s">
        <v>1398</v>
      </c>
      <c r="B1092" s="4" t="s">
        <v>123</v>
      </c>
      <c r="C1092" s="26">
        <v>45976</v>
      </c>
      <c r="D1092" s="4" t="s">
        <v>292</v>
      </c>
      <c r="E1092" s="4" t="s">
        <v>301</v>
      </c>
      <c r="F1092" s="4" t="s">
        <v>45</v>
      </c>
      <c r="G1092" s="4">
        <v>5</v>
      </c>
      <c r="H1092" s="27">
        <v>0</v>
      </c>
      <c r="I1092" s="15">
        <v>92973.63</v>
      </c>
      <c r="J1092" s="4" t="s">
        <v>294</v>
      </c>
    </row>
    <row r="1093" spans="1:10" x14ac:dyDescent="0.3">
      <c r="A1093" s="4" t="s">
        <v>1399</v>
      </c>
      <c r="B1093" s="4" t="s">
        <v>125</v>
      </c>
      <c r="C1093" s="26">
        <v>45002</v>
      </c>
      <c r="D1093" s="4" t="s">
        <v>292</v>
      </c>
      <c r="E1093" s="4" t="s">
        <v>293</v>
      </c>
      <c r="F1093" s="4" t="s">
        <v>47</v>
      </c>
      <c r="G1093" s="4">
        <v>0</v>
      </c>
      <c r="H1093" s="27">
        <v>0</v>
      </c>
      <c r="I1093" s="15">
        <v>2063.9499999999998</v>
      </c>
      <c r="J1093" s="4" t="s">
        <v>294</v>
      </c>
    </row>
    <row r="1094" spans="1:10" x14ac:dyDescent="0.3">
      <c r="A1094" s="4" t="s">
        <v>1400</v>
      </c>
      <c r="B1094" s="4" t="s">
        <v>125</v>
      </c>
      <c r="C1094" s="26">
        <v>45008</v>
      </c>
      <c r="D1094" s="4" t="s">
        <v>292</v>
      </c>
      <c r="E1094" s="4" t="s">
        <v>293</v>
      </c>
      <c r="F1094" s="4" t="s">
        <v>47</v>
      </c>
      <c r="G1094" s="4">
        <v>1</v>
      </c>
      <c r="H1094" s="27">
        <v>0</v>
      </c>
      <c r="I1094" s="15">
        <v>2295.63</v>
      </c>
      <c r="J1094" s="4" t="s">
        <v>294</v>
      </c>
    </row>
    <row r="1095" spans="1:10" x14ac:dyDescent="0.3">
      <c r="A1095" s="4" t="s">
        <v>1401</v>
      </c>
      <c r="B1095" s="4" t="s">
        <v>125</v>
      </c>
      <c r="C1095" s="26">
        <v>45008</v>
      </c>
      <c r="D1095" s="4" t="s">
        <v>292</v>
      </c>
      <c r="E1095" s="4" t="s">
        <v>303</v>
      </c>
      <c r="F1095" s="4" t="s">
        <v>47</v>
      </c>
      <c r="G1095" s="4">
        <v>1</v>
      </c>
      <c r="H1095" s="27">
        <v>0</v>
      </c>
      <c r="I1095" s="15">
        <v>4251.3</v>
      </c>
      <c r="J1095" s="4" t="s">
        <v>294</v>
      </c>
    </row>
    <row r="1096" spans="1:10" x14ac:dyDescent="0.3">
      <c r="A1096" s="4" t="s">
        <v>1402</v>
      </c>
      <c r="B1096" s="4" t="s">
        <v>125</v>
      </c>
      <c r="C1096" s="26">
        <v>45001</v>
      </c>
      <c r="D1096" s="4" t="s">
        <v>292</v>
      </c>
      <c r="E1096" s="4" t="s">
        <v>308</v>
      </c>
      <c r="F1096" s="4" t="s">
        <v>46</v>
      </c>
      <c r="G1096" s="4">
        <v>3</v>
      </c>
      <c r="H1096" s="27">
        <v>0</v>
      </c>
      <c r="I1096" s="15">
        <v>16382.77</v>
      </c>
      <c r="J1096" s="4" t="s">
        <v>294</v>
      </c>
    </row>
    <row r="1097" spans="1:10" x14ac:dyDescent="0.3">
      <c r="A1097" s="4" t="s">
        <v>1403</v>
      </c>
      <c r="B1097" s="4" t="s">
        <v>125</v>
      </c>
      <c r="C1097" s="26">
        <v>45017</v>
      </c>
      <c r="D1097" s="4" t="s">
        <v>292</v>
      </c>
      <c r="E1097" s="4" t="s">
        <v>312</v>
      </c>
      <c r="F1097" s="4" t="s">
        <v>47</v>
      </c>
      <c r="G1097" s="4">
        <v>0</v>
      </c>
      <c r="H1097" s="27">
        <v>0</v>
      </c>
      <c r="I1097" s="15">
        <v>4383.3100000000004</v>
      </c>
      <c r="J1097" s="4" t="s">
        <v>294</v>
      </c>
    </row>
    <row r="1098" spans="1:10" x14ac:dyDescent="0.3">
      <c r="A1098" s="4" t="s">
        <v>1404</v>
      </c>
      <c r="B1098" s="4" t="s">
        <v>125</v>
      </c>
      <c r="C1098" s="26">
        <v>45020</v>
      </c>
      <c r="D1098" s="4" t="s">
        <v>292</v>
      </c>
      <c r="E1098" s="4" t="s">
        <v>312</v>
      </c>
      <c r="F1098" s="4" t="s">
        <v>47</v>
      </c>
      <c r="G1098" s="4">
        <v>0</v>
      </c>
      <c r="H1098" s="27">
        <v>0</v>
      </c>
      <c r="I1098" s="15">
        <v>3997.74</v>
      </c>
      <c r="J1098" s="4" t="s">
        <v>294</v>
      </c>
    </row>
    <row r="1099" spans="1:10" x14ac:dyDescent="0.3">
      <c r="A1099" s="4" t="s">
        <v>1405</v>
      </c>
      <c r="B1099" s="4" t="s">
        <v>125</v>
      </c>
      <c r="C1099" s="26">
        <v>45061</v>
      </c>
      <c r="D1099" s="4" t="s">
        <v>296</v>
      </c>
      <c r="E1099" s="4" t="s">
        <v>394</v>
      </c>
      <c r="F1099" s="4" t="s">
        <v>46</v>
      </c>
      <c r="G1099" s="4">
        <v>1</v>
      </c>
      <c r="H1099" s="27">
        <v>7.4</v>
      </c>
      <c r="I1099" s="15">
        <v>26980.95</v>
      </c>
      <c r="J1099" s="4" t="s">
        <v>294</v>
      </c>
    </row>
    <row r="1100" spans="1:10" x14ac:dyDescent="0.3">
      <c r="A1100" s="4" t="s">
        <v>1406</v>
      </c>
      <c r="B1100" s="4" t="s">
        <v>125</v>
      </c>
      <c r="C1100" s="26">
        <v>45086</v>
      </c>
      <c r="D1100" s="4" t="s">
        <v>292</v>
      </c>
      <c r="E1100" s="4" t="s">
        <v>308</v>
      </c>
      <c r="F1100" s="4" t="s">
        <v>47</v>
      </c>
      <c r="G1100" s="4">
        <v>1</v>
      </c>
      <c r="H1100" s="27">
        <v>0</v>
      </c>
      <c r="I1100" s="15">
        <v>6040.68</v>
      </c>
      <c r="J1100" s="4" t="s">
        <v>294</v>
      </c>
    </row>
    <row r="1101" spans="1:10" x14ac:dyDescent="0.3">
      <c r="A1101" s="4" t="s">
        <v>1407</v>
      </c>
      <c r="B1101" s="4" t="s">
        <v>125</v>
      </c>
      <c r="C1101" s="26">
        <v>45142</v>
      </c>
      <c r="D1101" s="4" t="s">
        <v>292</v>
      </c>
      <c r="E1101" s="4" t="s">
        <v>305</v>
      </c>
      <c r="F1101" s="4" t="s">
        <v>47</v>
      </c>
      <c r="G1101" s="4">
        <v>1</v>
      </c>
      <c r="H1101" s="27">
        <v>0</v>
      </c>
      <c r="I1101" s="15">
        <v>3838.03</v>
      </c>
      <c r="J1101" s="4" t="s">
        <v>299</v>
      </c>
    </row>
    <row r="1102" spans="1:10" x14ac:dyDescent="0.3">
      <c r="A1102" s="4" t="s">
        <v>1408</v>
      </c>
      <c r="B1102" s="4" t="s">
        <v>125</v>
      </c>
      <c r="C1102" s="26">
        <v>45183</v>
      </c>
      <c r="D1102" s="4" t="s">
        <v>292</v>
      </c>
      <c r="E1102" s="4" t="s">
        <v>301</v>
      </c>
      <c r="F1102" s="4" t="s">
        <v>47</v>
      </c>
      <c r="G1102" s="4">
        <v>0</v>
      </c>
      <c r="H1102" s="27">
        <v>0</v>
      </c>
      <c r="I1102" s="15">
        <v>2829.29</v>
      </c>
      <c r="J1102" s="4" t="s">
        <v>294</v>
      </c>
    </row>
    <row r="1103" spans="1:10" x14ac:dyDescent="0.3">
      <c r="A1103" s="4" t="s">
        <v>1409</v>
      </c>
      <c r="B1103" s="4" t="s">
        <v>125</v>
      </c>
      <c r="C1103" s="26">
        <v>45185</v>
      </c>
      <c r="D1103" s="4" t="s">
        <v>292</v>
      </c>
      <c r="E1103" s="4" t="s">
        <v>293</v>
      </c>
      <c r="F1103" s="4" t="s">
        <v>46</v>
      </c>
      <c r="G1103" s="4">
        <v>5</v>
      </c>
      <c r="H1103" s="27">
        <v>0</v>
      </c>
      <c r="I1103" s="15">
        <v>10836.03</v>
      </c>
      <c r="J1103" s="4" t="s">
        <v>294</v>
      </c>
    </row>
    <row r="1104" spans="1:10" x14ac:dyDescent="0.3">
      <c r="A1104" s="4" t="s">
        <v>1410</v>
      </c>
      <c r="B1104" s="4" t="s">
        <v>125</v>
      </c>
      <c r="C1104" s="26">
        <v>45191</v>
      </c>
      <c r="D1104" s="4" t="s">
        <v>296</v>
      </c>
      <c r="E1104" s="4" t="s">
        <v>319</v>
      </c>
      <c r="F1104" s="4" t="s">
        <v>45</v>
      </c>
      <c r="G1104" s="4">
        <v>2</v>
      </c>
      <c r="H1104" s="27">
        <v>36.9</v>
      </c>
      <c r="I1104" s="15">
        <v>102708.56</v>
      </c>
      <c r="J1104" s="4" t="s">
        <v>294</v>
      </c>
    </row>
    <row r="1105" spans="1:10" x14ac:dyDescent="0.3">
      <c r="A1105" s="4" t="s">
        <v>1411</v>
      </c>
      <c r="B1105" s="4" t="s">
        <v>125</v>
      </c>
      <c r="C1105" s="26">
        <v>45195</v>
      </c>
      <c r="D1105" s="4" t="s">
        <v>296</v>
      </c>
      <c r="E1105" s="4" t="s">
        <v>394</v>
      </c>
      <c r="F1105" s="4" t="s">
        <v>47</v>
      </c>
      <c r="G1105" s="4">
        <v>1</v>
      </c>
      <c r="H1105" s="27">
        <v>2.7</v>
      </c>
      <c r="I1105" s="15">
        <v>7881.51</v>
      </c>
      <c r="J1105" s="4" t="s">
        <v>299</v>
      </c>
    </row>
    <row r="1106" spans="1:10" x14ac:dyDescent="0.3">
      <c r="A1106" s="4" t="s">
        <v>1412</v>
      </c>
      <c r="B1106" s="4" t="s">
        <v>125</v>
      </c>
      <c r="C1106" s="26">
        <v>45177</v>
      </c>
      <c r="D1106" s="4" t="s">
        <v>296</v>
      </c>
      <c r="E1106" s="4" t="s">
        <v>401</v>
      </c>
      <c r="F1106" s="4" t="s">
        <v>46</v>
      </c>
      <c r="G1106" s="4">
        <v>1</v>
      </c>
      <c r="H1106" s="27">
        <v>16.899999999999999</v>
      </c>
      <c r="I1106" s="15">
        <v>83760.78</v>
      </c>
      <c r="J1106" s="4" t="s">
        <v>294</v>
      </c>
    </row>
    <row r="1107" spans="1:10" x14ac:dyDescent="0.3">
      <c r="A1107" s="4" t="s">
        <v>1413</v>
      </c>
      <c r="B1107" s="4" t="s">
        <v>125</v>
      </c>
      <c r="C1107" s="26">
        <v>45219</v>
      </c>
      <c r="D1107" s="4" t="s">
        <v>292</v>
      </c>
      <c r="E1107" s="4" t="s">
        <v>303</v>
      </c>
      <c r="F1107" s="4" t="s">
        <v>47</v>
      </c>
      <c r="G1107" s="4">
        <v>1</v>
      </c>
      <c r="H1107" s="27">
        <v>0</v>
      </c>
      <c r="I1107" s="15">
        <v>3985.71</v>
      </c>
      <c r="J1107" s="4" t="s">
        <v>299</v>
      </c>
    </row>
    <row r="1108" spans="1:10" x14ac:dyDescent="0.3">
      <c r="A1108" s="4" t="s">
        <v>1414</v>
      </c>
      <c r="B1108" s="4" t="s">
        <v>125</v>
      </c>
      <c r="C1108" s="26">
        <v>45222</v>
      </c>
      <c r="D1108" s="4" t="s">
        <v>292</v>
      </c>
      <c r="E1108" s="4" t="s">
        <v>308</v>
      </c>
      <c r="F1108" s="4" t="s">
        <v>47</v>
      </c>
      <c r="G1108" s="4">
        <v>1</v>
      </c>
      <c r="H1108" s="27">
        <v>0</v>
      </c>
      <c r="I1108" s="15">
        <v>3497.13</v>
      </c>
      <c r="J1108" s="4" t="s">
        <v>294</v>
      </c>
    </row>
    <row r="1109" spans="1:10" x14ac:dyDescent="0.3">
      <c r="A1109" s="4" t="s">
        <v>1415</v>
      </c>
      <c r="B1109" s="4" t="s">
        <v>125</v>
      </c>
      <c r="C1109" s="26">
        <v>45246</v>
      </c>
      <c r="D1109" s="4" t="s">
        <v>292</v>
      </c>
      <c r="E1109" s="4" t="s">
        <v>301</v>
      </c>
      <c r="F1109" s="4" t="s">
        <v>46</v>
      </c>
      <c r="G1109" s="4">
        <v>2</v>
      </c>
      <c r="H1109" s="27">
        <v>0</v>
      </c>
      <c r="I1109" s="15">
        <v>17061.419999999998</v>
      </c>
      <c r="J1109" s="4" t="s">
        <v>299</v>
      </c>
    </row>
    <row r="1110" spans="1:10" x14ac:dyDescent="0.3">
      <c r="A1110" s="4" t="s">
        <v>1416</v>
      </c>
      <c r="B1110" s="4" t="s">
        <v>125</v>
      </c>
      <c r="C1110" s="26">
        <v>45234</v>
      </c>
      <c r="D1110" s="4" t="s">
        <v>292</v>
      </c>
      <c r="E1110" s="4" t="s">
        <v>301</v>
      </c>
      <c r="F1110" s="4" t="s">
        <v>47</v>
      </c>
      <c r="G1110" s="4">
        <v>1</v>
      </c>
      <c r="H1110" s="27">
        <v>0</v>
      </c>
      <c r="I1110" s="15">
        <v>2425.42</v>
      </c>
      <c r="J1110" s="4" t="s">
        <v>294</v>
      </c>
    </row>
    <row r="1111" spans="1:10" x14ac:dyDescent="0.3">
      <c r="A1111" s="4" t="s">
        <v>1417</v>
      </c>
      <c r="B1111" s="4" t="s">
        <v>125</v>
      </c>
      <c r="C1111" s="26">
        <v>45257</v>
      </c>
      <c r="D1111" s="4" t="s">
        <v>292</v>
      </c>
      <c r="E1111" s="4" t="s">
        <v>293</v>
      </c>
      <c r="F1111" s="4" t="s">
        <v>46</v>
      </c>
      <c r="G1111" s="4">
        <v>4</v>
      </c>
      <c r="H1111" s="27">
        <v>0</v>
      </c>
      <c r="I1111" s="15">
        <v>7440</v>
      </c>
      <c r="J1111" s="4" t="s">
        <v>294</v>
      </c>
    </row>
    <row r="1112" spans="1:10" x14ac:dyDescent="0.3">
      <c r="A1112" s="4" t="s">
        <v>1418</v>
      </c>
      <c r="B1112" s="4" t="s">
        <v>125</v>
      </c>
      <c r="C1112" s="26">
        <v>45235</v>
      </c>
      <c r="D1112" s="4" t="s">
        <v>292</v>
      </c>
      <c r="E1112" s="4" t="s">
        <v>303</v>
      </c>
      <c r="F1112" s="4" t="s">
        <v>47</v>
      </c>
      <c r="G1112" s="4">
        <v>0</v>
      </c>
      <c r="H1112" s="27">
        <v>0</v>
      </c>
      <c r="I1112" s="15">
        <v>4453.7299999999996</v>
      </c>
      <c r="J1112" s="4" t="s">
        <v>294</v>
      </c>
    </row>
    <row r="1113" spans="1:10" x14ac:dyDescent="0.3">
      <c r="A1113" s="4" t="s">
        <v>1419</v>
      </c>
      <c r="B1113" s="4" t="s">
        <v>125</v>
      </c>
      <c r="C1113" s="26">
        <v>45235</v>
      </c>
      <c r="D1113" s="4" t="s">
        <v>292</v>
      </c>
      <c r="E1113" s="4" t="s">
        <v>301</v>
      </c>
      <c r="F1113" s="4" t="s">
        <v>46</v>
      </c>
      <c r="G1113" s="4">
        <v>4</v>
      </c>
      <c r="H1113" s="27">
        <v>0</v>
      </c>
      <c r="I1113" s="15">
        <v>11054.66</v>
      </c>
      <c r="J1113" s="4" t="s">
        <v>294</v>
      </c>
    </row>
    <row r="1114" spans="1:10" x14ac:dyDescent="0.3">
      <c r="A1114" s="4" t="s">
        <v>1420</v>
      </c>
      <c r="B1114" s="4" t="s">
        <v>125</v>
      </c>
      <c r="C1114" s="26">
        <v>45287</v>
      </c>
      <c r="D1114" s="4" t="s">
        <v>292</v>
      </c>
      <c r="E1114" s="4" t="s">
        <v>293</v>
      </c>
      <c r="F1114" s="4" t="s">
        <v>47</v>
      </c>
      <c r="G1114" s="4">
        <v>1</v>
      </c>
      <c r="H1114" s="27">
        <v>0</v>
      </c>
      <c r="I1114" s="15">
        <v>2873.23</v>
      </c>
      <c r="J1114" s="4" t="s">
        <v>294</v>
      </c>
    </row>
    <row r="1115" spans="1:10" x14ac:dyDescent="0.3">
      <c r="A1115" s="4" t="s">
        <v>1421</v>
      </c>
      <c r="B1115" s="4" t="s">
        <v>125</v>
      </c>
      <c r="C1115" s="26">
        <v>45297</v>
      </c>
      <c r="D1115" s="4" t="s">
        <v>292</v>
      </c>
      <c r="E1115" s="4" t="s">
        <v>308</v>
      </c>
      <c r="F1115" s="4" t="s">
        <v>47</v>
      </c>
      <c r="G1115" s="4">
        <v>0</v>
      </c>
      <c r="H1115" s="27">
        <v>0</v>
      </c>
      <c r="I1115" s="15">
        <v>1817.13</v>
      </c>
      <c r="J1115" s="4" t="s">
        <v>294</v>
      </c>
    </row>
    <row r="1116" spans="1:10" x14ac:dyDescent="0.3">
      <c r="A1116" s="4" t="s">
        <v>1422</v>
      </c>
      <c r="B1116" s="4" t="s">
        <v>125</v>
      </c>
      <c r="C1116" s="26">
        <v>45303</v>
      </c>
      <c r="D1116" s="4" t="s">
        <v>296</v>
      </c>
      <c r="E1116" s="4" t="s">
        <v>401</v>
      </c>
      <c r="F1116" s="4" t="s">
        <v>47</v>
      </c>
      <c r="G1116" s="4">
        <v>1</v>
      </c>
      <c r="H1116" s="27">
        <v>5.0999999999999996</v>
      </c>
      <c r="I1116" s="15">
        <v>23045.33</v>
      </c>
      <c r="J1116" s="4" t="s">
        <v>299</v>
      </c>
    </row>
    <row r="1117" spans="1:10" x14ac:dyDescent="0.3">
      <c r="A1117" s="4" t="s">
        <v>1423</v>
      </c>
      <c r="B1117" s="4" t="s">
        <v>125</v>
      </c>
      <c r="C1117" s="26">
        <v>45332</v>
      </c>
      <c r="D1117" s="4" t="s">
        <v>292</v>
      </c>
      <c r="E1117" s="4" t="s">
        <v>303</v>
      </c>
      <c r="F1117" s="4" t="s">
        <v>47</v>
      </c>
      <c r="G1117" s="4">
        <v>1</v>
      </c>
      <c r="H1117" s="27">
        <v>0</v>
      </c>
      <c r="I1117" s="15">
        <v>5334.76</v>
      </c>
      <c r="J1117" s="4" t="s">
        <v>294</v>
      </c>
    </row>
    <row r="1118" spans="1:10" x14ac:dyDescent="0.3">
      <c r="A1118" s="4" t="s">
        <v>1424</v>
      </c>
      <c r="B1118" s="4" t="s">
        <v>125</v>
      </c>
      <c r="C1118" s="26">
        <v>45361</v>
      </c>
      <c r="D1118" s="4" t="s">
        <v>292</v>
      </c>
      <c r="E1118" s="4" t="s">
        <v>305</v>
      </c>
      <c r="F1118" s="4" t="s">
        <v>46</v>
      </c>
      <c r="G1118" s="4">
        <v>4</v>
      </c>
      <c r="H1118" s="27">
        <v>0</v>
      </c>
      <c r="I1118" s="15">
        <v>19507.349999999999</v>
      </c>
      <c r="J1118" s="4" t="s">
        <v>294</v>
      </c>
    </row>
    <row r="1119" spans="1:10" x14ac:dyDescent="0.3">
      <c r="A1119" s="4" t="s">
        <v>1425</v>
      </c>
      <c r="B1119" s="4" t="s">
        <v>125</v>
      </c>
      <c r="C1119" s="26">
        <v>45365</v>
      </c>
      <c r="D1119" s="4" t="s">
        <v>292</v>
      </c>
      <c r="E1119" s="4" t="s">
        <v>312</v>
      </c>
      <c r="F1119" s="4" t="s">
        <v>47</v>
      </c>
      <c r="G1119" s="4">
        <v>1</v>
      </c>
      <c r="H1119" s="27">
        <v>0</v>
      </c>
      <c r="I1119" s="15">
        <v>3120.85</v>
      </c>
      <c r="J1119" s="4" t="s">
        <v>294</v>
      </c>
    </row>
    <row r="1120" spans="1:10" x14ac:dyDescent="0.3">
      <c r="A1120" s="4" t="s">
        <v>1426</v>
      </c>
      <c r="B1120" s="4" t="s">
        <v>125</v>
      </c>
      <c r="C1120" s="26">
        <v>45402</v>
      </c>
      <c r="D1120" s="4" t="s">
        <v>292</v>
      </c>
      <c r="E1120" s="4" t="s">
        <v>303</v>
      </c>
      <c r="F1120" s="4" t="s">
        <v>47</v>
      </c>
      <c r="G1120" s="4">
        <v>1</v>
      </c>
      <c r="H1120" s="27">
        <v>0</v>
      </c>
      <c r="I1120" s="15">
        <v>4090.32</v>
      </c>
      <c r="J1120" s="4" t="s">
        <v>299</v>
      </c>
    </row>
    <row r="1121" spans="1:10" x14ac:dyDescent="0.3">
      <c r="A1121" s="4" t="s">
        <v>1427</v>
      </c>
      <c r="B1121" s="4" t="s">
        <v>125</v>
      </c>
      <c r="C1121" s="26">
        <v>45405</v>
      </c>
      <c r="D1121" s="4" t="s">
        <v>292</v>
      </c>
      <c r="E1121" s="4" t="s">
        <v>312</v>
      </c>
      <c r="F1121" s="4" t="s">
        <v>46</v>
      </c>
      <c r="G1121" s="4">
        <v>2</v>
      </c>
      <c r="H1121" s="27">
        <v>0</v>
      </c>
      <c r="I1121" s="15">
        <v>21302.880000000001</v>
      </c>
      <c r="J1121" s="4" t="s">
        <v>294</v>
      </c>
    </row>
    <row r="1122" spans="1:10" x14ac:dyDescent="0.3">
      <c r="A1122" s="4" t="s">
        <v>1428</v>
      </c>
      <c r="B1122" s="4" t="s">
        <v>125</v>
      </c>
      <c r="C1122" s="26">
        <v>45436</v>
      </c>
      <c r="D1122" s="4" t="s">
        <v>292</v>
      </c>
      <c r="E1122" s="4" t="s">
        <v>293</v>
      </c>
      <c r="F1122" s="4" t="s">
        <v>47</v>
      </c>
      <c r="G1122" s="4">
        <v>0</v>
      </c>
      <c r="H1122" s="27">
        <v>0</v>
      </c>
      <c r="I1122" s="15">
        <v>4055.76</v>
      </c>
      <c r="J1122" s="4" t="s">
        <v>294</v>
      </c>
    </row>
    <row r="1123" spans="1:10" x14ac:dyDescent="0.3">
      <c r="A1123" s="4" t="s">
        <v>1429</v>
      </c>
      <c r="B1123" s="4" t="s">
        <v>125</v>
      </c>
      <c r="C1123" s="26">
        <v>45424</v>
      </c>
      <c r="D1123" s="4" t="s">
        <v>296</v>
      </c>
      <c r="E1123" s="4" t="s">
        <v>394</v>
      </c>
      <c r="F1123" s="4" t="s">
        <v>47</v>
      </c>
      <c r="G1123" s="4">
        <v>1</v>
      </c>
      <c r="H1123" s="27">
        <v>6.4</v>
      </c>
      <c r="I1123" s="15">
        <v>34558.53</v>
      </c>
      <c r="J1123" s="4" t="s">
        <v>294</v>
      </c>
    </row>
    <row r="1124" spans="1:10" x14ac:dyDescent="0.3">
      <c r="A1124" s="4" t="s">
        <v>1430</v>
      </c>
      <c r="B1124" s="4" t="s">
        <v>125</v>
      </c>
      <c r="C1124" s="26">
        <v>45433</v>
      </c>
      <c r="D1124" s="4" t="s">
        <v>296</v>
      </c>
      <c r="E1124" s="4" t="s">
        <v>371</v>
      </c>
      <c r="F1124" s="4" t="s">
        <v>45</v>
      </c>
      <c r="G1124" s="4">
        <v>1</v>
      </c>
      <c r="H1124" s="27">
        <v>19.7</v>
      </c>
      <c r="I1124" s="15">
        <v>120976.07</v>
      </c>
      <c r="J1124" s="4" t="s">
        <v>294</v>
      </c>
    </row>
    <row r="1125" spans="1:10" x14ac:dyDescent="0.3">
      <c r="A1125" s="4" t="s">
        <v>1431</v>
      </c>
      <c r="B1125" s="4" t="s">
        <v>125</v>
      </c>
      <c r="C1125" s="26">
        <v>45468</v>
      </c>
      <c r="D1125" s="4" t="s">
        <v>292</v>
      </c>
      <c r="E1125" s="4" t="s">
        <v>303</v>
      </c>
      <c r="F1125" s="4" t="s">
        <v>47</v>
      </c>
      <c r="G1125" s="4">
        <v>1</v>
      </c>
      <c r="H1125" s="27">
        <v>0</v>
      </c>
      <c r="I1125" s="15">
        <v>5750.26</v>
      </c>
      <c r="J1125" s="4" t="s">
        <v>294</v>
      </c>
    </row>
    <row r="1126" spans="1:10" x14ac:dyDescent="0.3">
      <c r="A1126" s="4" t="s">
        <v>1432</v>
      </c>
      <c r="B1126" s="4" t="s">
        <v>125</v>
      </c>
      <c r="C1126" s="26">
        <v>45450</v>
      </c>
      <c r="D1126" s="4" t="s">
        <v>296</v>
      </c>
      <c r="E1126" s="4" t="s">
        <v>336</v>
      </c>
      <c r="F1126" s="4" t="s">
        <v>45</v>
      </c>
      <c r="G1126" s="4">
        <v>2</v>
      </c>
      <c r="H1126" s="27">
        <v>37.5</v>
      </c>
      <c r="I1126" s="15">
        <v>137586.9</v>
      </c>
      <c r="J1126" s="4" t="s">
        <v>294</v>
      </c>
    </row>
    <row r="1127" spans="1:10" x14ac:dyDescent="0.3">
      <c r="A1127" s="4" t="s">
        <v>1433</v>
      </c>
      <c r="B1127" s="4" t="s">
        <v>125</v>
      </c>
      <c r="C1127" s="26">
        <v>45508</v>
      </c>
      <c r="D1127" s="4" t="s">
        <v>292</v>
      </c>
      <c r="E1127" s="4" t="s">
        <v>301</v>
      </c>
      <c r="F1127" s="4" t="s">
        <v>45</v>
      </c>
      <c r="G1127" s="4">
        <v>5</v>
      </c>
      <c r="H1127" s="27">
        <v>0</v>
      </c>
      <c r="I1127" s="15">
        <v>38727.550000000003</v>
      </c>
      <c r="J1127" s="4" t="s">
        <v>294</v>
      </c>
    </row>
    <row r="1128" spans="1:10" x14ac:dyDescent="0.3">
      <c r="A1128" s="4" t="s">
        <v>1434</v>
      </c>
      <c r="B1128" s="4" t="s">
        <v>125</v>
      </c>
      <c r="C1128" s="26">
        <v>45585</v>
      </c>
      <c r="D1128" s="4" t="s">
        <v>292</v>
      </c>
      <c r="E1128" s="4" t="s">
        <v>293</v>
      </c>
      <c r="F1128" s="4" t="s">
        <v>46</v>
      </c>
      <c r="G1128" s="4">
        <v>3</v>
      </c>
      <c r="H1128" s="27">
        <v>0</v>
      </c>
      <c r="I1128" s="15">
        <v>18241.72</v>
      </c>
      <c r="J1128" s="4" t="s">
        <v>294</v>
      </c>
    </row>
    <row r="1129" spans="1:10" x14ac:dyDescent="0.3">
      <c r="A1129" s="4" t="s">
        <v>1435</v>
      </c>
      <c r="B1129" s="4" t="s">
        <v>125</v>
      </c>
      <c r="C1129" s="26">
        <v>45604</v>
      </c>
      <c r="D1129" s="4" t="s">
        <v>292</v>
      </c>
      <c r="E1129" s="4" t="s">
        <v>293</v>
      </c>
      <c r="F1129" s="4" t="s">
        <v>46</v>
      </c>
      <c r="G1129" s="4">
        <v>5</v>
      </c>
      <c r="H1129" s="27">
        <v>0</v>
      </c>
      <c r="I1129" s="15">
        <v>17054.54</v>
      </c>
      <c r="J1129" s="4" t="s">
        <v>294</v>
      </c>
    </row>
    <row r="1130" spans="1:10" x14ac:dyDescent="0.3">
      <c r="A1130" s="4" t="s">
        <v>1436</v>
      </c>
      <c r="B1130" s="4" t="s">
        <v>125</v>
      </c>
      <c r="C1130" s="26">
        <v>45623</v>
      </c>
      <c r="D1130" s="4" t="s">
        <v>292</v>
      </c>
      <c r="E1130" s="4" t="s">
        <v>308</v>
      </c>
      <c r="F1130" s="4" t="s">
        <v>47</v>
      </c>
      <c r="G1130" s="4">
        <v>0</v>
      </c>
      <c r="H1130" s="27">
        <v>0</v>
      </c>
      <c r="I1130" s="15">
        <v>4231.92</v>
      </c>
      <c r="J1130" s="4" t="s">
        <v>294</v>
      </c>
    </row>
    <row r="1131" spans="1:10" x14ac:dyDescent="0.3">
      <c r="A1131" s="4" t="s">
        <v>1437</v>
      </c>
      <c r="B1131" s="4" t="s">
        <v>125</v>
      </c>
      <c r="C1131" s="26">
        <v>45678</v>
      </c>
      <c r="D1131" s="4" t="s">
        <v>296</v>
      </c>
      <c r="E1131" s="4" t="s">
        <v>297</v>
      </c>
      <c r="F1131" s="4" t="s">
        <v>46</v>
      </c>
      <c r="G1131" s="4">
        <v>1</v>
      </c>
      <c r="H1131" s="27">
        <v>9.6</v>
      </c>
      <c r="I1131" s="15">
        <v>32590.42</v>
      </c>
      <c r="J1131" s="4" t="s">
        <v>294</v>
      </c>
    </row>
    <row r="1132" spans="1:10" x14ac:dyDescent="0.3">
      <c r="A1132" s="4" t="s">
        <v>1438</v>
      </c>
      <c r="B1132" s="4" t="s">
        <v>125</v>
      </c>
      <c r="C1132" s="26">
        <v>45728</v>
      </c>
      <c r="D1132" s="4" t="s">
        <v>292</v>
      </c>
      <c r="E1132" s="4" t="s">
        <v>312</v>
      </c>
      <c r="F1132" s="4" t="s">
        <v>46</v>
      </c>
      <c r="G1132" s="4">
        <v>2</v>
      </c>
      <c r="H1132" s="27">
        <v>0</v>
      </c>
      <c r="I1132" s="15">
        <v>13285.91</v>
      </c>
      <c r="J1132" s="4" t="s">
        <v>294</v>
      </c>
    </row>
    <row r="1133" spans="1:10" x14ac:dyDescent="0.3">
      <c r="A1133" s="4" t="s">
        <v>1439</v>
      </c>
      <c r="B1133" s="4" t="s">
        <v>125</v>
      </c>
      <c r="C1133" s="26">
        <v>45771</v>
      </c>
      <c r="D1133" s="4" t="s">
        <v>292</v>
      </c>
      <c r="E1133" s="4" t="s">
        <v>301</v>
      </c>
      <c r="F1133" s="4" t="s">
        <v>46</v>
      </c>
      <c r="G1133" s="4">
        <v>2</v>
      </c>
      <c r="H1133" s="27">
        <v>0</v>
      </c>
      <c r="I1133" s="15">
        <v>13889.08</v>
      </c>
      <c r="J1133" s="4" t="s">
        <v>294</v>
      </c>
    </row>
    <row r="1134" spans="1:10" x14ac:dyDescent="0.3">
      <c r="A1134" s="4" t="s">
        <v>1440</v>
      </c>
      <c r="B1134" s="4" t="s">
        <v>125</v>
      </c>
      <c r="C1134" s="26">
        <v>45801</v>
      </c>
      <c r="D1134" s="4" t="s">
        <v>292</v>
      </c>
      <c r="E1134" s="4" t="s">
        <v>305</v>
      </c>
      <c r="F1134" s="4" t="s">
        <v>46</v>
      </c>
      <c r="G1134" s="4">
        <v>4</v>
      </c>
      <c r="H1134" s="27">
        <v>0</v>
      </c>
      <c r="I1134" s="15">
        <v>20687.189999999999</v>
      </c>
      <c r="J1134" s="4" t="s">
        <v>294</v>
      </c>
    </row>
    <row r="1135" spans="1:10" x14ac:dyDescent="0.3">
      <c r="A1135" s="4" t="s">
        <v>1441</v>
      </c>
      <c r="B1135" s="4" t="s">
        <v>125</v>
      </c>
      <c r="C1135" s="26">
        <v>45810</v>
      </c>
      <c r="D1135" s="4" t="s">
        <v>292</v>
      </c>
      <c r="E1135" s="4" t="s">
        <v>305</v>
      </c>
      <c r="F1135" s="4" t="s">
        <v>47</v>
      </c>
      <c r="G1135" s="4">
        <v>0</v>
      </c>
      <c r="H1135" s="27">
        <v>0</v>
      </c>
      <c r="I1135" s="15">
        <v>6025.6</v>
      </c>
      <c r="J1135" s="4" t="s">
        <v>294</v>
      </c>
    </row>
    <row r="1136" spans="1:10" x14ac:dyDescent="0.3">
      <c r="A1136" s="4" t="s">
        <v>1442</v>
      </c>
      <c r="B1136" s="4" t="s">
        <v>125</v>
      </c>
      <c r="C1136" s="26">
        <v>45835</v>
      </c>
      <c r="D1136" s="4" t="s">
        <v>292</v>
      </c>
      <c r="E1136" s="4" t="s">
        <v>293</v>
      </c>
      <c r="F1136" s="4" t="s">
        <v>46</v>
      </c>
      <c r="G1136" s="4">
        <v>5</v>
      </c>
      <c r="H1136" s="27">
        <v>0</v>
      </c>
      <c r="I1136" s="15">
        <v>21529.67</v>
      </c>
      <c r="J1136" s="4" t="s">
        <v>299</v>
      </c>
    </row>
    <row r="1137" spans="1:10" x14ac:dyDescent="0.3">
      <c r="A1137" s="4" t="s">
        <v>1443</v>
      </c>
      <c r="B1137" s="4" t="s">
        <v>125</v>
      </c>
      <c r="C1137" s="26">
        <v>45846</v>
      </c>
      <c r="D1137" s="4" t="s">
        <v>292</v>
      </c>
      <c r="E1137" s="4" t="s">
        <v>305</v>
      </c>
      <c r="F1137" s="4" t="s">
        <v>45</v>
      </c>
      <c r="G1137" s="4">
        <v>10</v>
      </c>
      <c r="H1137" s="27">
        <v>0</v>
      </c>
      <c r="I1137" s="15">
        <v>77528.44</v>
      </c>
      <c r="J1137" s="4" t="s">
        <v>294</v>
      </c>
    </row>
    <row r="1138" spans="1:10" x14ac:dyDescent="0.3">
      <c r="A1138" s="4" t="s">
        <v>1444</v>
      </c>
      <c r="B1138" s="4" t="s">
        <v>125</v>
      </c>
      <c r="C1138" s="26">
        <v>45848</v>
      </c>
      <c r="D1138" s="4" t="s">
        <v>292</v>
      </c>
      <c r="E1138" s="4" t="s">
        <v>305</v>
      </c>
      <c r="F1138" s="4" t="s">
        <v>46</v>
      </c>
      <c r="G1138" s="4">
        <v>5</v>
      </c>
      <c r="H1138" s="27">
        <v>0</v>
      </c>
      <c r="I1138" s="15">
        <v>18427.89</v>
      </c>
      <c r="J1138" s="4" t="s">
        <v>294</v>
      </c>
    </row>
    <row r="1139" spans="1:10" x14ac:dyDescent="0.3">
      <c r="A1139" s="4" t="s">
        <v>1445</v>
      </c>
      <c r="B1139" s="4" t="s">
        <v>125</v>
      </c>
      <c r="C1139" s="26">
        <v>45887</v>
      </c>
      <c r="D1139" s="4" t="s">
        <v>292</v>
      </c>
      <c r="E1139" s="4" t="s">
        <v>293</v>
      </c>
      <c r="F1139" s="4" t="s">
        <v>47</v>
      </c>
      <c r="G1139" s="4">
        <v>1</v>
      </c>
      <c r="H1139" s="27">
        <v>0</v>
      </c>
      <c r="I1139" s="15">
        <v>2949.61</v>
      </c>
      <c r="J1139" s="4" t="s">
        <v>294</v>
      </c>
    </row>
    <row r="1140" spans="1:10" x14ac:dyDescent="0.3">
      <c r="A1140" s="4" t="s">
        <v>1446</v>
      </c>
      <c r="B1140" s="4" t="s">
        <v>125</v>
      </c>
      <c r="C1140" s="26">
        <v>45884</v>
      </c>
      <c r="D1140" s="4" t="s">
        <v>292</v>
      </c>
      <c r="E1140" s="4" t="s">
        <v>308</v>
      </c>
      <c r="F1140" s="4" t="s">
        <v>46</v>
      </c>
      <c r="G1140" s="4">
        <v>2</v>
      </c>
      <c r="H1140" s="27">
        <v>0</v>
      </c>
      <c r="I1140" s="15">
        <v>19805.8</v>
      </c>
      <c r="J1140" s="4" t="s">
        <v>294</v>
      </c>
    </row>
    <row r="1141" spans="1:10" x14ac:dyDescent="0.3">
      <c r="A1141" s="4" t="s">
        <v>1447</v>
      </c>
      <c r="B1141" s="4" t="s">
        <v>125</v>
      </c>
      <c r="C1141" s="26">
        <v>45873</v>
      </c>
      <c r="D1141" s="4" t="s">
        <v>292</v>
      </c>
      <c r="E1141" s="4" t="s">
        <v>305</v>
      </c>
      <c r="F1141" s="4" t="s">
        <v>46</v>
      </c>
      <c r="G1141" s="4">
        <v>3</v>
      </c>
      <c r="H1141" s="27">
        <v>0</v>
      </c>
      <c r="I1141" s="15">
        <v>14481.45</v>
      </c>
      <c r="J1141" s="4" t="s">
        <v>299</v>
      </c>
    </row>
    <row r="1142" spans="1:10" x14ac:dyDescent="0.3">
      <c r="A1142" s="4" t="s">
        <v>1448</v>
      </c>
      <c r="B1142" s="4" t="s">
        <v>125</v>
      </c>
      <c r="C1142" s="26">
        <v>45870</v>
      </c>
      <c r="D1142" s="4" t="s">
        <v>292</v>
      </c>
      <c r="E1142" s="4" t="s">
        <v>305</v>
      </c>
      <c r="F1142" s="4" t="s">
        <v>46</v>
      </c>
      <c r="G1142" s="4">
        <v>1</v>
      </c>
      <c r="H1142" s="27">
        <v>0</v>
      </c>
      <c r="I1142" s="15">
        <v>26192.49</v>
      </c>
      <c r="J1142" s="4" t="s">
        <v>294</v>
      </c>
    </row>
    <row r="1143" spans="1:10" x14ac:dyDescent="0.3">
      <c r="A1143" s="4" t="s">
        <v>1449</v>
      </c>
      <c r="B1143" s="4" t="s">
        <v>125</v>
      </c>
      <c r="C1143" s="26">
        <v>45875</v>
      </c>
      <c r="D1143" s="4" t="s">
        <v>296</v>
      </c>
      <c r="E1143" s="4" t="s">
        <v>401</v>
      </c>
      <c r="F1143" s="4" t="s">
        <v>46</v>
      </c>
      <c r="G1143" s="4">
        <v>1</v>
      </c>
      <c r="H1143" s="27">
        <v>8.1999999999999993</v>
      </c>
      <c r="I1143" s="15">
        <v>64200.22</v>
      </c>
      <c r="J1143" s="4" t="s">
        <v>299</v>
      </c>
    </row>
    <row r="1144" spans="1:10" x14ac:dyDescent="0.3">
      <c r="A1144" s="4" t="s">
        <v>1450</v>
      </c>
      <c r="B1144" s="4" t="s">
        <v>125</v>
      </c>
      <c r="C1144" s="26">
        <v>45906</v>
      </c>
      <c r="D1144" s="4" t="s">
        <v>292</v>
      </c>
      <c r="E1144" s="4" t="s">
        <v>301</v>
      </c>
      <c r="F1144" s="4" t="s">
        <v>45</v>
      </c>
      <c r="G1144" s="4">
        <v>6</v>
      </c>
      <c r="H1144" s="27">
        <v>0</v>
      </c>
      <c r="I1144" s="15">
        <v>69433.149999999994</v>
      </c>
      <c r="J1144" s="4" t="s">
        <v>294</v>
      </c>
    </row>
    <row r="1145" spans="1:10" x14ac:dyDescent="0.3">
      <c r="A1145" s="4" t="s">
        <v>1451</v>
      </c>
      <c r="B1145" s="4" t="s">
        <v>125</v>
      </c>
      <c r="C1145" s="26">
        <v>45905</v>
      </c>
      <c r="D1145" s="4" t="s">
        <v>292</v>
      </c>
      <c r="E1145" s="4" t="s">
        <v>305</v>
      </c>
      <c r="F1145" s="4" t="s">
        <v>45</v>
      </c>
      <c r="G1145" s="4">
        <v>10</v>
      </c>
      <c r="H1145" s="27">
        <v>0</v>
      </c>
      <c r="I1145" s="15">
        <v>49735.01</v>
      </c>
      <c r="J1145" s="4" t="s">
        <v>299</v>
      </c>
    </row>
    <row r="1146" spans="1:10" x14ac:dyDescent="0.3">
      <c r="A1146" s="4" t="s">
        <v>1452</v>
      </c>
      <c r="B1146" s="4" t="s">
        <v>125</v>
      </c>
      <c r="C1146" s="26">
        <v>45948</v>
      </c>
      <c r="D1146" s="4" t="s">
        <v>292</v>
      </c>
      <c r="E1146" s="4" t="s">
        <v>312</v>
      </c>
      <c r="F1146" s="4" t="s">
        <v>47</v>
      </c>
      <c r="G1146" s="4">
        <v>1</v>
      </c>
      <c r="H1146" s="27">
        <v>0</v>
      </c>
      <c r="I1146" s="15">
        <v>3870.6</v>
      </c>
      <c r="J1146" s="4" t="s">
        <v>294</v>
      </c>
    </row>
    <row r="1147" spans="1:10" x14ac:dyDescent="0.3">
      <c r="A1147" s="4" t="s">
        <v>1453</v>
      </c>
      <c r="B1147" s="4" t="s">
        <v>125</v>
      </c>
      <c r="C1147" s="26">
        <v>45958</v>
      </c>
      <c r="D1147" s="4" t="s">
        <v>292</v>
      </c>
      <c r="E1147" s="4" t="s">
        <v>301</v>
      </c>
      <c r="F1147" s="4" t="s">
        <v>47</v>
      </c>
      <c r="G1147" s="4">
        <v>1</v>
      </c>
      <c r="H1147" s="27">
        <v>0</v>
      </c>
      <c r="I1147" s="15">
        <v>4422.3999999999996</v>
      </c>
      <c r="J1147" s="4" t="s">
        <v>294</v>
      </c>
    </row>
    <row r="1148" spans="1:10" x14ac:dyDescent="0.3">
      <c r="A1148" s="4" t="s">
        <v>1454</v>
      </c>
      <c r="B1148" s="4" t="s">
        <v>125</v>
      </c>
      <c r="C1148" s="26">
        <v>45986</v>
      </c>
      <c r="D1148" s="4" t="s">
        <v>292</v>
      </c>
      <c r="E1148" s="4" t="s">
        <v>301</v>
      </c>
      <c r="F1148" s="4" t="s">
        <v>46</v>
      </c>
      <c r="G1148" s="4">
        <v>2</v>
      </c>
      <c r="H1148" s="27">
        <v>0</v>
      </c>
      <c r="I1148" s="15">
        <v>12543.9</v>
      </c>
      <c r="J1148" s="4" t="s">
        <v>294</v>
      </c>
    </row>
    <row r="1149" spans="1:10" x14ac:dyDescent="0.3">
      <c r="A1149" s="4" t="s">
        <v>1455</v>
      </c>
      <c r="B1149" s="4" t="s">
        <v>125</v>
      </c>
      <c r="C1149" s="26">
        <v>45971</v>
      </c>
      <c r="D1149" s="4" t="s">
        <v>292</v>
      </c>
      <c r="E1149" s="4" t="s">
        <v>312</v>
      </c>
      <c r="F1149" s="4" t="s">
        <v>47</v>
      </c>
      <c r="G1149" s="4">
        <v>1</v>
      </c>
      <c r="H1149" s="27">
        <v>0</v>
      </c>
      <c r="I1149" s="15">
        <v>1960.51</v>
      </c>
      <c r="J1149" s="4" t="s">
        <v>294</v>
      </c>
    </row>
    <row r="1150" spans="1:10" x14ac:dyDescent="0.3">
      <c r="A1150" s="4" t="s">
        <v>1456</v>
      </c>
      <c r="B1150" s="4" t="s">
        <v>125</v>
      </c>
      <c r="C1150" s="26">
        <v>45989</v>
      </c>
      <c r="D1150" s="4" t="s">
        <v>296</v>
      </c>
      <c r="E1150" s="4" t="s">
        <v>401</v>
      </c>
      <c r="F1150" s="4" t="s">
        <v>46</v>
      </c>
      <c r="G1150" s="4">
        <v>1</v>
      </c>
      <c r="H1150" s="27">
        <v>16.600000000000001</v>
      </c>
      <c r="I1150" s="15">
        <v>61721.29</v>
      </c>
      <c r="J1150" s="4" t="s">
        <v>299</v>
      </c>
    </row>
    <row r="1151" spans="1:10" x14ac:dyDescent="0.3">
      <c r="A1151" s="4" t="s">
        <v>1457</v>
      </c>
      <c r="B1151" s="4" t="s">
        <v>125</v>
      </c>
      <c r="C1151" s="26">
        <v>46000</v>
      </c>
      <c r="D1151" s="4" t="s">
        <v>292</v>
      </c>
      <c r="E1151" s="4" t="s">
        <v>312</v>
      </c>
      <c r="F1151" s="4" t="s">
        <v>47</v>
      </c>
      <c r="G1151" s="4">
        <v>1</v>
      </c>
      <c r="H1151" s="27">
        <v>0</v>
      </c>
      <c r="I1151" s="15">
        <v>3337.56</v>
      </c>
      <c r="J1151" s="4" t="s">
        <v>294</v>
      </c>
    </row>
    <row r="1152" spans="1:10" x14ac:dyDescent="0.3">
      <c r="A1152" s="4" t="s">
        <v>1458</v>
      </c>
      <c r="B1152" s="4" t="s">
        <v>125</v>
      </c>
      <c r="C1152" s="26">
        <v>45993</v>
      </c>
      <c r="D1152" s="4" t="s">
        <v>292</v>
      </c>
      <c r="E1152" s="4" t="s">
        <v>305</v>
      </c>
      <c r="F1152" s="4" t="s">
        <v>47</v>
      </c>
      <c r="G1152" s="4">
        <v>1</v>
      </c>
      <c r="H1152" s="27">
        <v>0</v>
      </c>
      <c r="I1152" s="15">
        <v>5702.34</v>
      </c>
      <c r="J1152" s="4" t="s">
        <v>294</v>
      </c>
    </row>
    <row r="1153" spans="1:10" x14ac:dyDescent="0.3">
      <c r="A1153" s="4" t="s">
        <v>1459</v>
      </c>
      <c r="B1153" s="4" t="s">
        <v>125</v>
      </c>
      <c r="C1153" s="26">
        <v>46016</v>
      </c>
      <c r="D1153" s="4" t="s">
        <v>296</v>
      </c>
      <c r="E1153" s="4" t="s">
        <v>394</v>
      </c>
      <c r="F1153" s="4" t="s">
        <v>46</v>
      </c>
      <c r="G1153" s="4">
        <v>1</v>
      </c>
      <c r="H1153" s="27">
        <v>20.9</v>
      </c>
      <c r="I1153" s="15">
        <v>99069.33</v>
      </c>
      <c r="J1153" s="4" t="s">
        <v>294</v>
      </c>
    </row>
    <row r="1154" spans="1:10" x14ac:dyDescent="0.3">
      <c r="A1154" s="4" t="s">
        <v>1460</v>
      </c>
      <c r="B1154" s="4" t="s">
        <v>127</v>
      </c>
      <c r="C1154" s="26">
        <v>44989</v>
      </c>
      <c r="D1154" s="4" t="s">
        <v>292</v>
      </c>
      <c r="E1154" s="4" t="s">
        <v>293</v>
      </c>
      <c r="F1154" s="4" t="s">
        <v>47</v>
      </c>
      <c r="G1154" s="4">
        <v>1</v>
      </c>
      <c r="H1154" s="27">
        <v>0</v>
      </c>
      <c r="I1154" s="15">
        <v>4232.38</v>
      </c>
      <c r="J1154" s="4" t="s">
        <v>299</v>
      </c>
    </row>
    <row r="1155" spans="1:10" x14ac:dyDescent="0.3">
      <c r="A1155" s="4" t="s">
        <v>1461</v>
      </c>
      <c r="B1155" s="4" t="s">
        <v>127</v>
      </c>
      <c r="C1155" s="26">
        <v>45007</v>
      </c>
      <c r="D1155" s="4" t="s">
        <v>292</v>
      </c>
      <c r="E1155" s="4" t="s">
        <v>293</v>
      </c>
      <c r="F1155" s="4" t="s">
        <v>47</v>
      </c>
      <c r="G1155" s="4">
        <v>0</v>
      </c>
      <c r="H1155" s="27">
        <v>0</v>
      </c>
      <c r="I1155" s="15">
        <v>3395.81</v>
      </c>
      <c r="J1155" s="4" t="s">
        <v>294</v>
      </c>
    </row>
    <row r="1156" spans="1:10" x14ac:dyDescent="0.3">
      <c r="A1156" s="4" t="s">
        <v>1462</v>
      </c>
      <c r="B1156" s="4" t="s">
        <v>127</v>
      </c>
      <c r="C1156" s="26">
        <v>45004</v>
      </c>
      <c r="D1156" s="4" t="s">
        <v>292</v>
      </c>
      <c r="E1156" s="4" t="s">
        <v>305</v>
      </c>
      <c r="F1156" s="4" t="s">
        <v>46</v>
      </c>
      <c r="G1156" s="4">
        <v>5</v>
      </c>
      <c r="H1156" s="27">
        <v>0</v>
      </c>
      <c r="I1156" s="15">
        <v>25608.57</v>
      </c>
      <c r="J1156" s="4" t="s">
        <v>299</v>
      </c>
    </row>
    <row r="1157" spans="1:10" x14ac:dyDescent="0.3">
      <c r="A1157" s="4" t="s">
        <v>1463</v>
      </c>
      <c r="B1157" s="4" t="s">
        <v>127</v>
      </c>
      <c r="C1157" s="26">
        <v>45009</v>
      </c>
      <c r="D1157" s="4" t="s">
        <v>292</v>
      </c>
      <c r="E1157" s="4" t="s">
        <v>308</v>
      </c>
      <c r="F1157" s="4" t="s">
        <v>46</v>
      </c>
      <c r="G1157" s="4">
        <v>1</v>
      </c>
      <c r="H1157" s="27">
        <v>0</v>
      </c>
      <c r="I1157" s="15">
        <v>23529.81</v>
      </c>
      <c r="J1157" s="4" t="s">
        <v>299</v>
      </c>
    </row>
    <row r="1158" spans="1:10" x14ac:dyDescent="0.3">
      <c r="A1158" s="4" t="s">
        <v>1464</v>
      </c>
      <c r="B1158" s="4" t="s">
        <v>127</v>
      </c>
      <c r="C1158" s="26">
        <v>44993</v>
      </c>
      <c r="D1158" s="4" t="s">
        <v>292</v>
      </c>
      <c r="E1158" s="4" t="s">
        <v>308</v>
      </c>
      <c r="F1158" s="4" t="s">
        <v>46</v>
      </c>
      <c r="G1158" s="4">
        <v>1</v>
      </c>
      <c r="H1158" s="27">
        <v>0</v>
      </c>
      <c r="I1158" s="15">
        <v>27249.75</v>
      </c>
      <c r="J1158" s="4" t="s">
        <v>294</v>
      </c>
    </row>
    <row r="1159" spans="1:10" x14ac:dyDescent="0.3">
      <c r="A1159" s="4" t="s">
        <v>1465</v>
      </c>
      <c r="B1159" s="4" t="s">
        <v>127</v>
      </c>
      <c r="C1159" s="26">
        <v>45005</v>
      </c>
      <c r="D1159" s="4" t="s">
        <v>292</v>
      </c>
      <c r="E1159" s="4" t="s">
        <v>308</v>
      </c>
      <c r="F1159" s="4" t="s">
        <v>47</v>
      </c>
      <c r="G1159" s="4">
        <v>0</v>
      </c>
      <c r="H1159" s="27">
        <v>0</v>
      </c>
      <c r="I1159" s="15">
        <v>4911.7299999999996</v>
      </c>
      <c r="J1159" s="4" t="s">
        <v>294</v>
      </c>
    </row>
    <row r="1160" spans="1:10" x14ac:dyDescent="0.3">
      <c r="A1160" s="4" t="s">
        <v>1466</v>
      </c>
      <c r="B1160" s="4" t="s">
        <v>127</v>
      </c>
      <c r="C1160" s="26">
        <v>45024</v>
      </c>
      <c r="D1160" s="4" t="s">
        <v>292</v>
      </c>
      <c r="E1160" s="4" t="s">
        <v>308</v>
      </c>
      <c r="F1160" s="4" t="s">
        <v>47</v>
      </c>
      <c r="G1160" s="4">
        <v>0</v>
      </c>
      <c r="H1160" s="27">
        <v>0</v>
      </c>
      <c r="I1160" s="15">
        <v>3532.38</v>
      </c>
      <c r="J1160" s="4" t="s">
        <v>299</v>
      </c>
    </row>
    <row r="1161" spans="1:10" x14ac:dyDescent="0.3">
      <c r="A1161" s="4" t="s">
        <v>1467</v>
      </c>
      <c r="B1161" s="4" t="s">
        <v>127</v>
      </c>
      <c r="C1161" s="26">
        <v>45039</v>
      </c>
      <c r="D1161" s="4" t="s">
        <v>296</v>
      </c>
      <c r="E1161" s="4" t="s">
        <v>394</v>
      </c>
      <c r="F1161" s="4" t="s">
        <v>46</v>
      </c>
      <c r="G1161" s="4">
        <v>1</v>
      </c>
      <c r="H1161" s="27">
        <v>12</v>
      </c>
      <c r="I1161" s="15">
        <v>115433.21</v>
      </c>
      <c r="J1161" s="4" t="s">
        <v>294</v>
      </c>
    </row>
    <row r="1162" spans="1:10" x14ac:dyDescent="0.3">
      <c r="A1162" s="4" t="s">
        <v>1468</v>
      </c>
      <c r="B1162" s="4" t="s">
        <v>127</v>
      </c>
      <c r="C1162" s="26">
        <v>45072</v>
      </c>
      <c r="D1162" s="4" t="s">
        <v>292</v>
      </c>
      <c r="E1162" s="4" t="s">
        <v>308</v>
      </c>
      <c r="F1162" s="4" t="s">
        <v>46</v>
      </c>
      <c r="G1162" s="4">
        <v>2</v>
      </c>
      <c r="H1162" s="27">
        <v>0</v>
      </c>
      <c r="I1162" s="15">
        <v>23263.64</v>
      </c>
      <c r="J1162" s="4" t="s">
        <v>294</v>
      </c>
    </row>
    <row r="1163" spans="1:10" x14ac:dyDescent="0.3">
      <c r="A1163" s="4" t="s">
        <v>1469</v>
      </c>
      <c r="B1163" s="4" t="s">
        <v>127</v>
      </c>
      <c r="C1163" s="26">
        <v>45053</v>
      </c>
      <c r="D1163" s="4" t="s">
        <v>296</v>
      </c>
      <c r="E1163" s="4" t="s">
        <v>336</v>
      </c>
      <c r="F1163" s="4" t="s">
        <v>45</v>
      </c>
      <c r="G1163" s="4">
        <v>2</v>
      </c>
      <c r="H1163" s="27">
        <v>29.4</v>
      </c>
      <c r="I1163" s="15">
        <v>171399.85</v>
      </c>
      <c r="J1163" s="4" t="s">
        <v>294</v>
      </c>
    </row>
    <row r="1164" spans="1:10" x14ac:dyDescent="0.3">
      <c r="A1164" s="4" t="s">
        <v>1470</v>
      </c>
      <c r="B1164" s="4" t="s">
        <v>127</v>
      </c>
      <c r="C1164" s="26">
        <v>45086</v>
      </c>
      <c r="D1164" s="4" t="s">
        <v>292</v>
      </c>
      <c r="E1164" s="4" t="s">
        <v>303</v>
      </c>
      <c r="F1164" s="4" t="s">
        <v>47</v>
      </c>
      <c r="G1164" s="4">
        <v>0</v>
      </c>
      <c r="H1164" s="27">
        <v>0</v>
      </c>
      <c r="I1164" s="15">
        <v>4387.97</v>
      </c>
      <c r="J1164" s="4" t="s">
        <v>294</v>
      </c>
    </row>
    <row r="1165" spans="1:10" x14ac:dyDescent="0.3">
      <c r="A1165" s="4" t="s">
        <v>1471</v>
      </c>
      <c r="B1165" s="4" t="s">
        <v>127</v>
      </c>
      <c r="C1165" s="26">
        <v>45119</v>
      </c>
      <c r="D1165" s="4" t="s">
        <v>292</v>
      </c>
      <c r="E1165" s="4" t="s">
        <v>305</v>
      </c>
      <c r="F1165" s="4" t="s">
        <v>47</v>
      </c>
      <c r="G1165" s="4">
        <v>0</v>
      </c>
      <c r="H1165" s="27">
        <v>0</v>
      </c>
      <c r="I1165" s="15">
        <v>3602.86</v>
      </c>
      <c r="J1165" s="4" t="s">
        <v>299</v>
      </c>
    </row>
    <row r="1166" spans="1:10" x14ac:dyDescent="0.3">
      <c r="A1166" s="4" t="s">
        <v>1472</v>
      </c>
      <c r="B1166" s="4" t="s">
        <v>127</v>
      </c>
      <c r="C1166" s="26">
        <v>45195</v>
      </c>
      <c r="D1166" s="4" t="s">
        <v>292</v>
      </c>
      <c r="E1166" s="4" t="s">
        <v>301</v>
      </c>
      <c r="F1166" s="4" t="s">
        <v>47</v>
      </c>
      <c r="G1166" s="4">
        <v>1</v>
      </c>
      <c r="H1166" s="27">
        <v>0</v>
      </c>
      <c r="I1166" s="15">
        <v>8612.23</v>
      </c>
      <c r="J1166" s="4" t="s">
        <v>299</v>
      </c>
    </row>
    <row r="1167" spans="1:10" x14ac:dyDescent="0.3">
      <c r="A1167" s="4" t="s">
        <v>1473</v>
      </c>
      <c r="B1167" s="4" t="s">
        <v>127</v>
      </c>
      <c r="C1167" s="26">
        <v>45185</v>
      </c>
      <c r="D1167" s="4" t="s">
        <v>292</v>
      </c>
      <c r="E1167" s="4" t="s">
        <v>305</v>
      </c>
      <c r="F1167" s="4" t="s">
        <v>47</v>
      </c>
      <c r="G1167" s="4">
        <v>1</v>
      </c>
      <c r="H1167" s="27">
        <v>0</v>
      </c>
      <c r="I1167" s="15">
        <v>4931.93</v>
      </c>
      <c r="J1167" s="4" t="s">
        <v>299</v>
      </c>
    </row>
    <row r="1168" spans="1:10" x14ac:dyDescent="0.3">
      <c r="A1168" s="4" t="s">
        <v>1474</v>
      </c>
      <c r="B1168" s="4" t="s">
        <v>127</v>
      </c>
      <c r="C1168" s="26">
        <v>45183</v>
      </c>
      <c r="D1168" s="4" t="s">
        <v>292</v>
      </c>
      <c r="E1168" s="4" t="s">
        <v>312</v>
      </c>
      <c r="F1168" s="4" t="s">
        <v>47</v>
      </c>
      <c r="G1168" s="4">
        <v>1</v>
      </c>
      <c r="H1168" s="27">
        <v>0</v>
      </c>
      <c r="I1168" s="15">
        <v>5560.07</v>
      </c>
      <c r="J1168" s="4" t="s">
        <v>294</v>
      </c>
    </row>
    <row r="1169" spans="1:10" x14ac:dyDescent="0.3">
      <c r="A1169" s="4" t="s">
        <v>1475</v>
      </c>
      <c r="B1169" s="4" t="s">
        <v>127</v>
      </c>
      <c r="C1169" s="26">
        <v>45185</v>
      </c>
      <c r="D1169" s="4" t="s">
        <v>292</v>
      </c>
      <c r="E1169" s="4" t="s">
        <v>303</v>
      </c>
      <c r="F1169" s="4" t="s">
        <v>46</v>
      </c>
      <c r="G1169" s="4">
        <v>2</v>
      </c>
      <c r="H1169" s="27">
        <v>0</v>
      </c>
      <c r="I1169" s="15">
        <v>32490.959999999999</v>
      </c>
      <c r="J1169" s="4" t="s">
        <v>294</v>
      </c>
    </row>
    <row r="1170" spans="1:10" x14ac:dyDescent="0.3">
      <c r="A1170" s="4" t="s">
        <v>1476</v>
      </c>
      <c r="B1170" s="4" t="s">
        <v>127</v>
      </c>
      <c r="C1170" s="26">
        <v>45172</v>
      </c>
      <c r="D1170" s="4" t="s">
        <v>292</v>
      </c>
      <c r="E1170" s="4" t="s">
        <v>312</v>
      </c>
      <c r="F1170" s="4" t="s">
        <v>46</v>
      </c>
      <c r="G1170" s="4">
        <v>4</v>
      </c>
      <c r="H1170" s="27">
        <v>0</v>
      </c>
      <c r="I1170" s="15">
        <v>29755.51</v>
      </c>
      <c r="J1170" s="4" t="s">
        <v>299</v>
      </c>
    </row>
    <row r="1171" spans="1:10" x14ac:dyDescent="0.3">
      <c r="A1171" s="4" t="s">
        <v>1477</v>
      </c>
      <c r="B1171" s="4" t="s">
        <v>127</v>
      </c>
      <c r="C1171" s="26">
        <v>45209</v>
      </c>
      <c r="D1171" s="4" t="s">
        <v>292</v>
      </c>
      <c r="E1171" s="4" t="s">
        <v>312</v>
      </c>
      <c r="F1171" s="4" t="s">
        <v>46</v>
      </c>
      <c r="G1171" s="4">
        <v>3</v>
      </c>
      <c r="H1171" s="27">
        <v>0</v>
      </c>
      <c r="I1171" s="15">
        <v>15516.03</v>
      </c>
      <c r="J1171" s="4" t="s">
        <v>299</v>
      </c>
    </row>
    <row r="1172" spans="1:10" x14ac:dyDescent="0.3">
      <c r="A1172" s="4" t="s">
        <v>1478</v>
      </c>
      <c r="B1172" s="4" t="s">
        <v>127</v>
      </c>
      <c r="C1172" s="26">
        <v>45220</v>
      </c>
      <c r="D1172" s="4" t="s">
        <v>292</v>
      </c>
      <c r="E1172" s="4" t="s">
        <v>312</v>
      </c>
      <c r="F1172" s="4" t="s">
        <v>46</v>
      </c>
      <c r="G1172" s="4">
        <v>2</v>
      </c>
      <c r="H1172" s="27">
        <v>0</v>
      </c>
      <c r="I1172" s="15">
        <v>28174.03</v>
      </c>
      <c r="J1172" s="4" t="s">
        <v>299</v>
      </c>
    </row>
    <row r="1173" spans="1:10" x14ac:dyDescent="0.3">
      <c r="A1173" s="4" t="s">
        <v>1479</v>
      </c>
      <c r="B1173" s="4" t="s">
        <v>127</v>
      </c>
      <c r="C1173" s="26">
        <v>45246</v>
      </c>
      <c r="D1173" s="4" t="s">
        <v>292</v>
      </c>
      <c r="E1173" s="4" t="s">
        <v>293</v>
      </c>
      <c r="F1173" s="4" t="s">
        <v>47</v>
      </c>
      <c r="G1173" s="4">
        <v>1</v>
      </c>
      <c r="H1173" s="27">
        <v>0</v>
      </c>
      <c r="I1173" s="15">
        <v>4644.55</v>
      </c>
      <c r="J1173" s="4" t="s">
        <v>299</v>
      </c>
    </row>
    <row r="1174" spans="1:10" x14ac:dyDescent="0.3">
      <c r="A1174" s="4" t="s">
        <v>1480</v>
      </c>
      <c r="B1174" s="4" t="s">
        <v>127</v>
      </c>
      <c r="C1174" s="26">
        <v>45281</v>
      </c>
      <c r="D1174" s="4" t="s">
        <v>292</v>
      </c>
      <c r="E1174" s="4" t="s">
        <v>303</v>
      </c>
      <c r="F1174" s="4" t="s">
        <v>46</v>
      </c>
      <c r="G1174" s="4">
        <v>2</v>
      </c>
      <c r="H1174" s="27">
        <v>0</v>
      </c>
      <c r="I1174" s="15">
        <v>23279.42</v>
      </c>
      <c r="J1174" s="4" t="s">
        <v>294</v>
      </c>
    </row>
    <row r="1175" spans="1:10" x14ac:dyDescent="0.3">
      <c r="A1175" s="4" t="s">
        <v>1481</v>
      </c>
      <c r="B1175" s="4" t="s">
        <v>127</v>
      </c>
      <c r="C1175" s="26">
        <v>45313</v>
      </c>
      <c r="D1175" s="4" t="s">
        <v>296</v>
      </c>
      <c r="E1175" s="4" t="s">
        <v>336</v>
      </c>
      <c r="F1175" s="4" t="s">
        <v>45</v>
      </c>
      <c r="G1175" s="4">
        <v>2</v>
      </c>
      <c r="H1175" s="27">
        <v>30.9</v>
      </c>
      <c r="I1175" s="15">
        <v>300837.42</v>
      </c>
      <c r="J1175" s="4" t="s">
        <v>294</v>
      </c>
    </row>
    <row r="1176" spans="1:10" x14ac:dyDescent="0.3">
      <c r="A1176" s="4" t="s">
        <v>1482</v>
      </c>
      <c r="B1176" s="4" t="s">
        <v>127</v>
      </c>
      <c r="C1176" s="26">
        <v>45378</v>
      </c>
      <c r="D1176" s="4" t="s">
        <v>292</v>
      </c>
      <c r="E1176" s="4" t="s">
        <v>303</v>
      </c>
      <c r="F1176" s="4" t="s">
        <v>46</v>
      </c>
      <c r="G1176" s="4">
        <v>5</v>
      </c>
      <c r="H1176" s="27">
        <v>0</v>
      </c>
      <c r="I1176" s="15">
        <v>36442.879999999997</v>
      </c>
      <c r="J1176" s="4" t="s">
        <v>294</v>
      </c>
    </row>
    <row r="1177" spans="1:10" x14ac:dyDescent="0.3">
      <c r="A1177" s="4" t="s">
        <v>1483</v>
      </c>
      <c r="B1177" s="4" t="s">
        <v>127</v>
      </c>
      <c r="C1177" s="26">
        <v>45359</v>
      </c>
      <c r="D1177" s="4" t="s">
        <v>292</v>
      </c>
      <c r="E1177" s="4" t="s">
        <v>293</v>
      </c>
      <c r="F1177" s="4" t="s">
        <v>47</v>
      </c>
      <c r="G1177" s="4">
        <v>0</v>
      </c>
      <c r="H1177" s="27">
        <v>0</v>
      </c>
      <c r="I1177" s="15">
        <v>6734.06</v>
      </c>
      <c r="J1177" s="4" t="s">
        <v>294</v>
      </c>
    </row>
    <row r="1178" spans="1:10" x14ac:dyDescent="0.3">
      <c r="A1178" s="4" t="s">
        <v>1484</v>
      </c>
      <c r="B1178" s="4" t="s">
        <v>127</v>
      </c>
      <c r="C1178" s="26">
        <v>45423</v>
      </c>
      <c r="D1178" s="4" t="s">
        <v>296</v>
      </c>
      <c r="E1178" s="4" t="s">
        <v>319</v>
      </c>
      <c r="F1178" s="4" t="s">
        <v>403</v>
      </c>
      <c r="G1178" s="4">
        <v>5</v>
      </c>
      <c r="H1178" s="27">
        <v>102.9</v>
      </c>
      <c r="I1178" s="15">
        <v>1356807.13</v>
      </c>
      <c r="J1178" s="4" t="s">
        <v>294</v>
      </c>
    </row>
    <row r="1179" spans="1:10" x14ac:dyDescent="0.3">
      <c r="A1179" s="4" t="s">
        <v>1485</v>
      </c>
      <c r="B1179" s="4" t="s">
        <v>127</v>
      </c>
      <c r="C1179" s="26">
        <v>45458</v>
      </c>
      <c r="D1179" s="4" t="s">
        <v>292</v>
      </c>
      <c r="E1179" s="4" t="s">
        <v>308</v>
      </c>
      <c r="F1179" s="4" t="s">
        <v>45</v>
      </c>
      <c r="G1179" s="4">
        <v>4</v>
      </c>
      <c r="H1179" s="27">
        <v>0</v>
      </c>
      <c r="I1179" s="15">
        <v>76662.37</v>
      </c>
      <c r="J1179" s="4" t="s">
        <v>299</v>
      </c>
    </row>
    <row r="1180" spans="1:10" x14ac:dyDescent="0.3">
      <c r="A1180" s="4" t="s">
        <v>1486</v>
      </c>
      <c r="B1180" s="4" t="s">
        <v>127</v>
      </c>
      <c r="C1180" s="26">
        <v>45556</v>
      </c>
      <c r="D1180" s="4" t="s">
        <v>292</v>
      </c>
      <c r="E1180" s="4" t="s">
        <v>312</v>
      </c>
      <c r="F1180" s="4" t="s">
        <v>46</v>
      </c>
      <c r="G1180" s="4">
        <v>1</v>
      </c>
      <c r="H1180" s="27">
        <v>0</v>
      </c>
      <c r="I1180" s="15">
        <v>20294.169999999998</v>
      </c>
      <c r="J1180" s="4" t="s">
        <v>299</v>
      </c>
    </row>
    <row r="1181" spans="1:10" x14ac:dyDescent="0.3">
      <c r="A1181" s="4" t="s">
        <v>1487</v>
      </c>
      <c r="B1181" s="4" t="s">
        <v>127</v>
      </c>
      <c r="C1181" s="26">
        <v>45577</v>
      </c>
      <c r="D1181" s="4" t="s">
        <v>292</v>
      </c>
      <c r="E1181" s="4" t="s">
        <v>305</v>
      </c>
      <c r="F1181" s="4" t="s">
        <v>47</v>
      </c>
      <c r="G1181" s="4">
        <v>1</v>
      </c>
      <c r="H1181" s="27">
        <v>0</v>
      </c>
      <c r="I1181" s="15">
        <v>8350.1</v>
      </c>
      <c r="J1181" s="4" t="s">
        <v>294</v>
      </c>
    </row>
    <row r="1182" spans="1:10" x14ac:dyDescent="0.3">
      <c r="A1182" s="4" t="s">
        <v>1488</v>
      </c>
      <c r="B1182" s="4" t="s">
        <v>127</v>
      </c>
      <c r="C1182" s="26">
        <v>45604</v>
      </c>
      <c r="D1182" s="4" t="s">
        <v>292</v>
      </c>
      <c r="E1182" s="4" t="s">
        <v>293</v>
      </c>
      <c r="F1182" s="4" t="s">
        <v>46</v>
      </c>
      <c r="G1182" s="4">
        <v>5</v>
      </c>
      <c r="H1182" s="27">
        <v>0</v>
      </c>
      <c r="I1182" s="15">
        <v>34011.46</v>
      </c>
      <c r="J1182" s="4" t="s">
        <v>294</v>
      </c>
    </row>
    <row r="1183" spans="1:10" x14ac:dyDescent="0.3">
      <c r="A1183" s="4" t="s">
        <v>1489</v>
      </c>
      <c r="B1183" s="4" t="s">
        <v>127</v>
      </c>
      <c r="C1183" s="26">
        <v>45621</v>
      </c>
      <c r="D1183" s="4" t="s">
        <v>292</v>
      </c>
      <c r="E1183" s="4" t="s">
        <v>303</v>
      </c>
      <c r="F1183" s="4" t="s">
        <v>47</v>
      </c>
      <c r="G1183" s="4">
        <v>1</v>
      </c>
      <c r="H1183" s="27">
        <v>0</v>
      </c>
      <c r="I1183" s="15">
        <v>8862.0499999999993</v>
      </c>
      <c r="J1183" s="4" t="s">
        <v>294</v>
      </c>
    </row>
    <row r="1184" spans="1:10" x14ac:dyDescent="0.3">
      <c r="A1184" s="4" t="s">
        <v>1490</v>
      </c>
      <c r="B1184" s="4" t="s">
        <v>127</v>
      </c>
      <c r="C1184" s="26">
        <v>45617</v>
      </c>
      <c r="D1184" s="4" t="s">
        <v>292</v>
      </c>
      <c r="E1184" s="4" t="s">
        <v>293</v>
      </c>
      <c r="F1184" s="4" t="s">
        <v>47</v>
      </c>
      <c r="G1184" s="4">
        <v>1</v>
      </c>
      <c r="H1184" s="27">
        <v>0</v>
      </c>
      <c r="I1184" s="15">
        <v>9874.43</v>
      </c>
      <c r="J1184" s="4" t="s">
        <v>294</v>
      </c>
    </row>
    <row r="1185" spans="1:10" x14ac:dyDescent="0.3">
      <c r="A1185" s="4" t="s">
        <v>1491</v>
      </c>
      <c r="B1185" s="4" t="s">
        <v>127</v>
      </c>
      <c r="C1185" s="26">
        <v>45619</v>
      </c>
      <c r="D1185" s="4" t="s">
        <v>292</v>
      </c>
      <c r="E1185" s="4" t="s">
        <v>305</v>
      </c>
      <c r="F1185" s="4" t="s">
        <v>47</v>
      </c>
      <c r="G1185" s="4">
        <v>0</v>
      </c>
      <c r="H1185" s="27">
        <v>0</v>
      </c>
      <c r="I1185" s="15">
        <v>5090.33</v>
      </c>
      <c r="J1185" s="4" t="s">
        <v>299</v>
      </c>
    </row>
    <row r="1186" spans="1:10" x14ac:dyDescent="0.3">
      <c r="A1186" s="4" t="s">
        <v>1492</v>
      </c>
      <c r="B1186" s="4" t="s">
        <v>127</v>
      </c>
      <c r="C1186" s="26">
        <v>45607</v>
      </c>
      <c r="D1186" s="4" t="s">
        <v>296</v>
      </c>
      <c r="E1186" s="4" t="s">
        <v>394</v>
      </c>
      <c r="F1186" s="4" t="s">
        <v>403</v>
      </c>
      <c r="G1186" s="4">
        <v>6</v>
      </c>
      <c r="H1186" s="27">
        <v>135.6</v>
      </c>
      <c r="I1186" s="15">
        <v>1414453.42</v>
      </c>
      <c r="J1186" s="4" t="s">
        <v>299</v>
      </c>
    </row>
    <row r="1187" spans="1:10" x14ac:dyDescent="0.3">
      <c r="A1187" s="4" t="s">
        <v>1493</v>
      </c>
      <c r="B1187" s="4" t="s">
        <v>127</v>
      </c>
      <c r="C1187" s="26">
        <v>45609</v>
      </c>
      <c r="D1187" s="4" t="s">
        <v>296</v>
      </c>
      <c r="E1187" s="4" t="s">
        <v>371</v>
      </c>
      <c r="F1187" s="4" t="s">
        <v>46</v>
      </c>
      <c r="G1187" s="4">
        <v>1</v>
      </c>
      <c r="H1187" s="27">
        <v>10.6</v>
      </c>
      <c r="I1187" s="15">
        <v>128221.68</v>
      </c>
      <c r="J1187" s="4" t="s">
        <v>294</v>
      </c>
    </row>
    <row r="1188" spans="1:10" x14ac:dyDescent="0.3">
      <c r="A1188" s="4" t="s">
        <v>1494</v>
      </c>
      <c r="B1188" s="4" t="s">
        <v>127</v>
      </c>
      <c r="C1188" s="26">
        <v>45648</v>
      </c>
      <c r="D1188" s="4" t="s">
        <v>292</v>
      </c>
      <c r="E1188" s="4" t="s">
        <v>293</v>
      </c>
      <c r="F1188" s="4" t="s">
        <v>47</v>
      </c>
      <c r="G1188" s="4">
        <v>0</v>
      </c>
      <c r="H1188" s="27">
        <v>0</v>
      </c>
      <c r="I1188" s="15">
        <v>4985.3</v>
      </c>
      <c r="J1188" s="4" t="s">
        <v>294</v>
      </c>
    </row>
    <row r="1189" spans="1:10" x14ac:dyDescent="0.3">
      <c r="A1189" s="4" t="s">
        <v>1495</v>
      </c>
      <c r="B1189" s="4" t="s">
        <v>127</v>
      </c>
      <c r="C1189" s="26">
        <v>45651</v>
      </c>
      <c r="D1189" s="4" t="s">
        <v>292</v>
      </c>
      <c r="E1189" s="4" t="s">
        <v>293</v>
      </c>
      <c r="F1189" s="4" t="s">
        <v>47</v>
      </c>
      <c r="G1189" s="4">
        <v>0</v>
      </c>
      <c r="H1189" s="27">
        <v>0</v>
      </c>
      <c r="I1189" s="15">
        <v>6491.25</v>
      </c>
      <c r="J1189" s="4" t="s">
        <v>299</v>
      </c>
    </row>
    <row r="1190" spans="1:10" x14ac:dyDescent="0.3">
      <c r="A1190" s="4" t="s">
        <v>1496</v>
      </c>
      <c r="B1190" s="4" t="s">
        <v>127</v>
      </c>
      <c r="C1190" s="26">
        <v>45654</v>
      </c>
      <c r="D1190" s="4" t="s">
        <v>292</v>
      </c>
      <c r="E1190" s="4" t="s">
        <v>303</v>
      </c>
      <c r="F1190" s="4" t="s">
        <v>47</v>
      </c>
      <c r="G1190" s="4">
        <v>0</v>
      </c>
      <c r="H1190" s="27">
        <v>0</v>
      </c>
      <c r="I1190" s="15">
        <v>9407.2900000000009</v>
      </c>
      <c r="J1190" s="4" t="s">
        <v>294</v>
      </c>
    </row>
    <row r="1191" spans="1:10" x14ac:dyDescent="0.3">
      <c r="A1191" s="4" t="s">
        <v>1497</v>
      </c>
      <c r="B1191" s="4" t="s">
        <v>127</v>
      </c>
      <c r="C1191" s="26">
        <v>45647</v>
      </c>
      <c r="D1191" s="4" t="s">
        <v>292</v>
      </c>
      <c r="E1191" s="4" t="s">
        <v>312</v>
      </c>
      <c r="F1191" s="4" t="s">
        <v>46</v>
      </c>
      <c r="G1191" s="4">
        <v>1</v>
      </c>
      <c r="H1191" s="27">
        <v>0</v>
      </c>
      <c r="I1191" s="15">
        <v>24878.68</v>
      </c>
      <c r="J1191" s="4" t="s">
        <v>294</v>
      </c>
    </row>
    <row r="1192" spans="1:10" x14ac:dyDescent="0.3">
      <c r="A1192" s="4" t="s">
        <v>1498</v>
      </c>
      <c r="B1192" s="4" t="s">
        <v>127</v>
      </c>
      <c r="C1192" s="26">
        <v>45641</v>
      </c>
      <c r="D1192" s="4" t="s">
        <v>292</v>
      </c>
      <c r="E1192" s="4" t="s">
        <v>301</v>
      </c>
      <c r="F1192" s="4" t="s">
        <v>47</v>
      </c>
      <c r="G1192" s="4">
        <v>1</v>
      </c>
      <c r="H1192" s="27">
        <v>0</v>
      </c>
      <c r="I1192" s="15">
        <v>6647.47</v>
      </c>
      <c r="J1192" s="4" t="s">
        <v>294</v>
      </c>
    </row>
    <row r="1193" spans="1:10" x14ac:dyDescent="0.3">
      <c r="A1193" s="4" t="s">
        <v>1499</v>
      </c>
      <c r="B1193" s="4" t="s">
        <v>127</v>
      </c>
      <c r="C1193" s="26">
        <v>45633</v>
      </c>
      <c r="D1193" s="4" t="s">
        <v>292</v>
      </c>
      <c r="E1193" s="4" t="s">
        <v>301</v>
      </c>
      <c r="F1193" s="4" t="s">
        <v>46</v>
      </c>
      <c r="G1193" s="4">
        <v>3</v>
      </c>
      <c r="H1193" s="27">
        <v>0</v>
      </c>
      <c r="I1193" s="15">
        <v>40165.47</v>
      </c>
      <c r="J1193" s="4" t="s">
        <v>294</v>
      </c>
    </row>
    <row r="1194" spans="1:10" x14ac:dyDescent="0.3">
      <c r="A1194" s="4" t="s">
        <v>1500</v>
      </c>
      <c r="B1194" s="4" t="s">
        <v>127</v>
      </c>
      <c r="C1194" s="26">
        <v>45644</v>
      </c>
      <c r="D1194" s="4" t="s">
        <v>296</v>
      </c>
      <c r="E1194" s="4" t="s">
        <v>297</v>
      </c>
      <c r="F1194" s="4" t="s">
        <v>47</v>
      </c>
      <c r="G1194" s="4">
        <v>1</v>
      </c>
      <c r="H1194" s="27">
        <v>4.0999999999999996</v>
      </c>
      <c r="I1194" s="15">
        <v>44396.11</v>
      </c>
      <c r="J1194" s="4" t="s">
        <v>299</v>
      </c>
    </row>
    <row r="1195" spans="1:10" x14ac:dyDescent="0.3">
      <c r="A1195" s="4" t="s">
        <v>1501</v>
      </c>
      <c r="B1195" s="4" t="s">
        <v>127</v>
      </c>
      <c r="C1195" s="26">
        <v>45632</v>
      </c>
      <c r="D1195" s="4" t="s">
        <v>296</v>
      </c>
      <c r="E1195" s="4" t="s">
        <v>394</v>
      </c>
      <c r="F1195" s="4" t="s">
        <v>45</v>
      </c>
      <c r="G1195" s="4">
        <v>3</v>
      </c>
      <c r="H1195" s="27">
        <v>48.6</v>
      </c>
      <c r="I1195" s="15">
        <v>320115.56</v>
      </c>
      <c r="J1195" s="4" t="s">
        <v>299</v>
      </c>
    </row>
    <row r="1196" spans="1:10" x14ac:dyDescent="0.3">
      <c r="A1196" s="4" t="s">
        <v>1502</v>
      </c>
      <c r="B1196" s="4" t="s">
        <v>127</v>
      </c>
      <c r="C1196" s="26">
        <v>45713</v>
      </c>
      <c r="D1196" s="4" t="s">
        <v>292</v>
      </c>
      <c r="E1196" s="4" t="s">
        <v>308</v>
      </c>
      <c r="F1196" s="4" t="s">
        <v>47</v>
      </c>
      <c r="G1196" s="4">
        <v>1</v>
      </c>
      <c r="H1196" s="27">
        <v>0</v>
      </c>
      <c r="I1196" s="15">
        <v>7248.2</v>
      </c>
      <c r="J1196" s="4" t="s">
        <v>299</v>
      </c>
    </row>
    <row r="1197" spans="1:10" x14ac:dyDescent="0.3">
      <c r="A1197" s="4" t="s">
        <v>1503</v>
      </c>
      <c r="B1197" s="4" t="s">
        <v>127</v>
      </c>
      <c r="C1197" s="26">
        <v>45703</v>
      </c>
      <c r="D1197" s="4" t="s">
        <v>296</v>
      </c>
      <c r="E1197" s="4" t="s">
        <v>319</v>
      </c>
      <c r="F1197" s="4" t="s">
        <v>45</v>
      </c>
      <c r="G1197" s="4">
        <v>2</v>
      </c>
      <c r="H1197" s="27">
        <v>28.5</v>
      </c>
      <c r="I1197" s="15">
        <v>226322.85</v>
      </c>
      <c r="J1197" s="4" t="s">
        <v>294</v>
      </c>
    </row>
    <row r="1198" spans="1:10" x14ac:dyDescent="0.3">
      <c r="A1198" s="4" t="s">
        <v>1504</v>
      </c>
      <c r="B1198" s="4" t="s">
        <v>127</v>
      </c>
      <c r="C1198" s="26">
        <v>45767</v>
      </c>
      <c r="D1198" s="4" t="s">
        <v>292</v>
      </c>
      <c r="E1198" s="4" t="s">
        <v>308</v>
      </c>
      <c r="F1198" s="4" t="s">
        <v>46</v>
      </c>
      <c r="G1198" s="4">
        <v>5</v>
      </c>
      <c r="H1198" s="27">
        <v>0</v>
      </c>
      <c r="I1198" s="15">
        <v>40166.11</v>
      </c>
      <c r="J1198" s="4" t="s">
        <v>299</v>
      </c>
    </row>
    <row r="1199" spans="1:10" x14ac:dyDescent="0.3">
      <c r="A1199" s="4" t="s">
        <v>1505</v>
      </c>
      <c r="B1199" s="4" t="s">
        <v>127</v>
      </c>
      <c r="C1199" s="26">
        <v>45848</v>
      </c>
      <c r="D1199" s="4" t="s">
        <v>292</v>
      </c>
      <c r="E1199" s="4" t="s">
        <v>308</v>
      </c>
      <c r="F1199" s="4" t="s">
        <v>47</v>
      </c>
      <c r="G1199" s="4">
        <v>1</v>
      </c>
      <c r="H1199" s="27">
        <v>0</v>
      </c>
      <c r="I1199" s="15">
        <v>6785.13</v>
      </c>
      <c r="J1199" s="4" t="s">
        <v>294</v>
      </c>
    </row>
    <row r="1200" spans="1:10" x14ac:dyDescent="0.3">
      <c r="A1200" s="4" t="s">
        <v>1506</v>
      </c>
      <c r="B1200" s="4" t="s">
        <v>127</v>
      </c>
      <c r="C1200" s="26">
        <v>45892</v>
      </c>
      <c r="D1200" s="4" t="s">
        <v>292</v>
      </c>
      <c r="E1200" s="4" t="s">
        <v>305</v>
      </c>
      <c r="F1200" s="4" t="s">
        <v>46</v>
      </c>
      <c r="G1200" s="4">
        <v>5</v>
      </c>
      <c r="H1200" s="27">
        <v>0</v>
      </c>
      <c r="I1200" s="15">
        <v>43735.66</v>
      </c>
      <c r="J1200" s="4" t="s">
        <v>294</v>
      </c>
    </row>
    <row r="1201" spans="1:10" x14ac:dyDescent="0.3">
      <c r="A1201" s="4" t="s">
        <v>1507</v>
      </c>
      <c r="B1201" s="4" t="s">
        <v>127</v>
      </c>
      <c r="C1201" s="26">
        <v>45876</v>
      </c>
      <c r="D1201" s="4" t="s">
        <v>292</v>
      </c>
      <c r="E1201" s="4" t="s">
        <v>308</v>
      </c>
      <c r="F1201" s="4" t="s">
        <v>47</v>
      </c>
      <c r="G1201" s="4">
        <v>0</v>
      </c>
      <c r="H1201" s="27">
        <v>0</v>
      </c>
      <c r="I1201" s="15">
        <v>5456.11</v>
      </c>
      <c r="J1201" s="4" t="s">
        <v>299</v>
      </c>
    </row>
    <row r="1202" spans="1:10" x14ac:dyDescent="0.3">
      <c r="A1202" s="4" t="s">
        <v>1508</v>
      </c>
      <c r="B1202" s="4" t="s">
        <v>127</v>
      </c>
      <c r="C1202" s="26">
        <v>45945</v>
      </c>
      <c r="D1202" s="4" t="s">
        <v>292</v>
      </c>
      <c r="E1202" s="4" t="s">
        <v>303</v>
      </c>
      <c r="F1202" s="4" t="s">
        <v>47</v>
      </c>
      <c r="G1202" s="4">
        <v>1</v>
      </c>
      <c r="H1202" s="27">
        <v>0</v>
      </c>
      <c r="I1202" s="15">
        <v>6844.11</v>
      </c>
      <c r="J1202" s="4" t="s">
        <v>294</v>
      </c>
    </row>
    <row r="1203" spans="1:10" x14ac:dyDescent="0.3">
      <c r="A1203" s="4" t="s">
        <v>1509</v>
      </c>
      <c r="B1203" s="4" t="s">
        <v>127</v>
      </c>
      <c r="C1203" s="26">
        <v>45947</v>
      </c>
      <c r="D1203" s="4" t="s">
        <v>292</v>
      </c>
      <c r="E1203" s="4" t="s">
        <v>308</v>
      </c>
      <c r="F1203" s="4" t="s">
        <v>46</v>
      </c>
      <c r="G1203" s="4">
        <v>3</v>
      </c>
      <c r="H1203" s="27">
        <v>0</v>
      </c>
      <c r="I1203" s="15">
        <v>18408.52</v>
      </c>
      <c r="J1203" s="4" t="s">
        <v>299</v>
      </c>
    </row>
    <row r="1204" spans="1:10" x14ac:dyDescent="0.3">
      <c r="A1204" s="4" t="s">
        <v>1510</v>
      </c>
      <c r="B1204" s="4" t="s">
        <v>127</v>
      </c>
      <c r="C1204" s="26">
        <v>45942</v>
      </c>
      <c r="D1204" s="4" t="s">
        <v>292</v>
      </c>
      <c r="E1204" s="4" t="s">
        <v>303</v>
      </c>
      <c r="F1204" s="4" t="s">
        <v>47</v>
      </c>
      <c r="G1204" s="4">
        <v>1</v>
      </c>
      <c r="H1204" s="27">
        <v>0</v>
      </c>
      <c r="I1204" s="15">
        <v>7584.14</v>
      </c>
      <c r="J1204" s="4" t="s">
        <v>294</v>
      </c>
    </row>
    <row r="1205" spans="1:10" x14ac:dyDescent="0.3">
      <c r="A1205" s="4" t="s">
        <v>1511</v>
      </c>
      <c r="B1205" s="4" t="s">
        <v>127</v>
      </c>
      <c r="C1205" s="26">
        <v>45953</v>
      </c>
      <c r="D1205" s="4" t="s">
        <v>292</v>
      </c>
      <c r="E1205" s="4" t="s">
        <v>308</v>
      </c>
      <c r="F1205" s="4" t="s">
        <v>47</v>
      </c>
      <c r="G1205" s="4">
        <v>0</v>
      </c>
      <c r="H1205" s="27">
        <v>0</v>
      </c>
      <c r="I1205" s="15">
        <v>9991.0400000000009</v>
      </c>
      <c r="J1205" s="4" t="s">
        <v>294</v>
      </c>
    </row>
    <row r="1206" spans="1:10" x14ac:dyDescent="0.3">
      <c r="A1206" s="4" t="s">
        <v>1512</v>
      </c>
      <c r="B1206" s="4" t="s">
        <v>129</v>
      </c>
      <c r="C1206" s="26">
        <v>44959</v>
      </c>
      <c r="D1206" s="4" t="s">
        <v>292</v>
      </c>
      <c r="E1206" s="4" t="s">
        <v>301</v>
      </c>
      <c r="F1206" s="4" t="s">
        <v>47</v>
      </c>
      <c r="G1206" s="4">
        <v>1</v>
      </c>
      <c r="H1206" s="27">
        <v>0</v>
      </c>
      <c r="I1206" s="15">
        <v>3809.5</v>
      </c>
      <c r="J1206" s="4" t="s">
        <v>299</v>
      </c>
    </row>
    <row r="1207" spans="1:10" x14ac:dyDescent="0.3">
      <c r="A1207" s="4" t="s">
        <v>1513</v>
      </c>
      <c r="B1207" s="4" t="s">
        <v>129</v>
      </c>
      <c r="C1207" s="26">
        <v>44961</v>
      </c>
      <c r="D1207" s="4" t="s">
        <v>296</v>
      </c>
      <c r="E1207" s="4" t="s">
        <v>297</v>
      </c>
      <c r="F1207" s="4" t="s">
        <v>45</v>
      </c>
      <c r="G1207" s="4">
        <v>2</v>
      </c>
      <c r="H1207" s="27">
        <v>32.200000000000003</v>
      </c>
      <c r="I1207" s="15">
        <v>212386.5</v>
      </c>
      <c r="J1207" s="4" t="s">
        <v>294</v>
      </c>
    </row>
    <row r="1208" spans="1:10" x14ac:dyDescent="0.3">
      <c r="A1208" s="4" t="s">
        <v>1514</v>
      </c>
      <c r="B1208" s="4" t="s">
        <v>129</v>
      </c>
      <c r="C1208" s="26">
        <v>44989</v>
      </c>
      <c r="D1208" s="4" t="s">
        <v>292</v>
      </c>
      <c r="E1208" s="4" t="s">
        <v>293</v>
      </c>
      <c r="F1208" s="4" t="s">
        <v>47</v>
      </c>
      <c r="G1208" s="4">
        <v>1</v>
      </c>
      <c r="H1208" s="27">
        <v>0</v>
      </c>
      <c r="I1208" s="15">
        <v>3853.95</v>
      </c>
      <c r="J1208" s="4" t="s">
        <v>294</v>
      </c>
    </row>
    <row r="1209" spans="1:10" x14ac:dyDescent="0.3">
      <c r="A1209" s="4" t="s">
        <v>1515</v>
      </c>
      <c r="B1209" s="4" t="s">
        <v>129</v>
      </c>
      <c r="C1209" s="26">
        <v>45029</v>
      </c>
      <c r="D1209" s="4" t="s">
        <v>292</v>
      </c>
      <c r="E1209" s="4" t="s">
        <v>308</v>
      </c>
      <c r="F1209" s="4" t="s">
        <v>46</v>
      </c>
      <c r="G1209" s="4">
        <v>5</v>
      </c>
      <c r="H1209" s="27">
        <v>0</v>
      </c>
      <c r="I1209" s="15">
        <v>21060.7</v>
      </c>
      <c r="J1209" s="4" t="s">
        <v>299</v>
      </c>
    </row>
    <row r="1210" spans="1:10" x14ac:dyDescent="0.3">
      <c r="A1210" s="4" t="s">
        <v>1516</v>
      </c>
      <c r="B1210" s="4" t="s">
        <v>129</v>
      </c>
      <c r="C1210" s="26">
        <v>45041</v>
      </c>
      <c r="D1210" s="4" t="s">
        <v>292</v>
      </c>
      <c r="E1210" s="4" t="s">
        <v>293</v>
      </c>
      <c r="F1210" s="4" t="s">
        <v>47</v>
      </c>
      <c r="G1210" s="4">
        <v>0</v>
      </c>
      <c r="H1210" s="27">
        <v>0</v>
      </c>
      <c r="I1210" s="15">
        <v>4870.01</v>
      </c>
      <c r="J1210" s="4" t="s">
        <v>294</v>
      </c>
    </row>
    <row r="1211" spans="1:10" x14ac:dyDescent="0.3">
      <c r="A1211" s="4" t="s">
        <v>1517</v>
      </c>
      <c r="B1211" s="4" t="s">
        <v>129</v>
      </c>
      <c r="C1211" s="26">
        <v>45072</v>
      </c>
      <c r="D1211" s="4" t="s">
        <v>292</v>
      </c>
      <c r="E1211" s="4" t="s">
        <v>308</v>
      </c>
      <c r="F1211" s="4" t="s">
        <v>47</v>
      </c>
      <c r="G1211" s="4">
        <v>1</v>
      </c>
      <c r="H1211" s="27">
        <v>0</v>
      </c>
      <c r="I1211" s="15">
        <v>6815.94</v>
      </c>
      <c r="J1211" s="4" t="s">
        <v>294</v>
      </c>
    </row>
    <row r="1212" spans="1:10" x14ac:dyDescent="0.3">
      <c r="A1212" s="4" t="s">
        <v>1518</v>
      </c>
      <c r="B1212" s="4" t="s">
        <v>129</v>
      </c>
      <c r="C1212" s="26">
        <v>45055</v>
      </c>
      <c r="D1212" s="4" t="s">
        <v>296</v>
      </c>
      <c r="E1212" s="4" t="s">
        <v>319</v>
      </c>
      <c r="F1212" s="4" t="s">
        <v>46</v>
      </c>
      <c r="G1212" s="4">
        <v>1</v>
      </c>
      <c r="H1212" s="27">
        <v>8.8000000000000007</v>
      </c>
      <c r="I1212" s="15">
        <v>89335.51</v>
      </c>
      <c r="J1212" s="4" t="s">
        <v>299</v>
      </c>
    </row>
    <row r="1213" spans="1:10" x14ac:dyDescent="0.3">
      <c r="A1213" s="4" t="s">
        <v>1519</v>
      </c>
      <c r="B1213" s="4" t="s">
        <v>129</v>
      </c>
      <c r="C1213" s="26">
        <v>45179</v>
      </c>
      <c r="D1213" s="4" t="s">
        <v>292</v>
      </c>
      <c r="E1213" s="4" t="s">
        <v>303</v>
      </c>
      <c r="F1213" s="4" t="s">
        <v>47</v>
      </c>
      <c r="G1213" s="4">
        <v>1</v>
      </c>
      <c r="H1213" s="27">
        <v>0</v>
      </c>
      <c r="I1213" s="15">
        <v>3696.71</v>
      </c>
      <c r="J1213" s="4" t="s">
        <v>294</v>
      </c>
    </row>
    <row r="1214" spans="1:10" x14ac:dyDescent="0.3">
      <c r="A1214" s="4" t="s">
        <v>1520</v>
      </c>
      <c r="B1214" s="4" t="s">
        <v>129</v>
      </c>
      <c r="C1214" s="26">
        <v>45175</v>
      </c>
      <c r="D1214" s="4" t="s">
        <v>292</v>
      </c>
      <c r="E1214" s="4" t="s">
        <v>312</v>
      </c>
      <c r="F1214" s="4" t="s">
        <v>45</v>
      </c>
      <c r="G1214" s="4">
        <v>5</v>
      </c>
      <c r="H1214" s="27">
        <v>0</v>
      </c>
      <c r="I1214" s="15">
        <v>73262.52</v>
      </c>
      <c r="J1214" s="4" t="s">
        <v>294</v>
      </c>
    </row>
    <row r="1215" spans="1:10" x14ac:dyDescent="0.3">
      <c r="A1215" s="4" t="s">
        <v>1521</v>
      </c>
      <c r="B1215" s="4" t="s">
        <v>129</v>
      </c>
      <c r="C1215" s="26">
        <v>45188</v>
      </c>
      <c r="D1215" s="4" t="s">
        <v>292</v>
      </c>
      <c r="E1215" s="4" t="s">
        <v>293</v>
      </c>
      <c r="F1215" s="4" t="s">
        <v>45</v>
      </c>
      <c r="G1215" s="4">
        <v>6</v>
      </c>
      <c r="H1215" s="27">
        <v>0</v>
      </c>
      <c r="I1215" s="15">
        <v>85258.8</v>
      </c>
      <c r="J1215" s="4" t="s">
        <v>294</v>
      </c>
    </row>
    <row r="1216" spans="1:10" x14ac:dyDescent="0.3">
      <c r="A1216" s="4" t="s">
        <v>1522</v>
      </c>
      <c r="B1216" s="4" t="s">
        <v>129</v>
      </c>
      <c r="C1216" s="26">
        <v>45201</v>
      </c>
      <c r="D1216" s="4" t="s">
        <v>292</v>
      </c>
      <c r="E1216" s="4" t="s">
        <v>301</v>
      </c>
      <c r="F1216" s="4" t="s">
        <v>46</v>
      </c>
      <c r="G1216" s="4">
        <v>1</v>
      </c>
      <c r="H1216" s="27">
        <v>0</v>
      </c>
      <c r="I1216" s="15">
        <v>19102.88</v>
      </c>
      <c r="J1216" s="4" t="s">
        <v>294</v>
      </c>
    </row>
    <row r="1217" spans="1:10" x14ac:dyDescent="0.3">
      <c r="A1217" s="4" t="s">
        <v>1523</v>
      </c>
      <c r="B1217" s="4" t="s">
        <v>129</v>
      </c>
      <c r="C1217" s="26">
        <v>45279</v>
      </c>
      <c r="D1217" s="4" t="s">
        <v>292</v>
      </c>
      <c r="E1217" s="4" t="s">
        <v>312</v>
      </c>
      <c r="F1217" s="4" t="s">
        <v>47</v>
      </c>
      <c r="G1217" s="4">
        <v>0</v>
      </c>
      <c r="H1217" s="27">
        <v>0</v>
      </c>
      <c r="I1217" s="15">
        <v>5387.85</v>
      </c>
      <c r="J1217" s="4" t="s">
        <v>299</v>
      </c>
    </row>
    <row r="1218" spans="1:10" x14ac:dyDescent="0.3">
      <c r="A1218" s="4" t="s">
        <v>1524</v>
      </c>
      <c r="B1218" s="4" t="s">
        <v>129</v>
      </c>
      <c r="C1218" s="26">
        <v>45313</v>
      </c>
      <c r="D1218" s="4" t="s">
        <v>292</v>
      </c>
      <c r="E1218" s="4" t="s">
        <v>301</v>
      </c>
      <c r="F1218" s="4" t="s">
        <v>46</v>
      </c>
      <c r="G1218" s="4">
        <v>4</v>
      </c>
      <c r="H1218" s="27">
        <v>0</v>
      </c>
      <c r="I1218" s="15">
        <v>13183.84</v>
      </c>
      <c r="J1218" s="4" t="s">
        <v>294</v>
      </c>
    </row>
    <row r="1219" spans="1:10" x14ac:dyDescent="0.3">
      <c r="A1219" s="4" t="s">
        <v>1525</v>
      </c>
      <c r="B1219" s="4" t="s">
        <v>129</v>
      </c>
      <c r="C1219" s="26">
        <v>45346</v>
      </c>
      <c r="D1219" s="4" t="s">
        <v>292</v>
      </c>
      <c r="E1219" s="4" t="s">
        <v>312</v>
      </c>
      <c r="F1219" s="4" t="s">
        <v>47</v>
      </c>
      <c r="G1219" s="4">
        <v>1</v>
      </c>
      <c r="H1219" s="27">
        <v>0</v>
      </c>
      <c r="I1219" s="15">
        <v>5326.22</v>
      </c>
      <c r="J1219" s="4" t="s">
        <v>294</v>
      </c>
    </row>
    <row r="1220" spans="1:10" x14ac:dyDescent="0.3">
      <c r="A1220" s="4" t="s">
        <v>1526</v>
      </c>
      <c r="B1220" s="4" t="s">
        <v>129</v>
      </c>
      <c r="C1220" s="26">
        <v>45343</v>
      </c>
      <c r="D1220" s="4" t="s">
        <v>296</v>
      </c>
      <c r="E1220" s="4" t="s">
        <v>371</v>
      </c>
      <c r="F1220" s="4" t="s">
        <v>403</v>
      </c>
      <c r="G1220" s="4">
        <v>6</v>
      </c>
      <c r="H1220" s="27">
        <v>137</v>
      </c>
      <c r="I1220" s="15">
        <v>755171.14</v>
      </c>
      <c r="J1220" s="4" t="s">
        <v>294</v>
      </c>
    </row>
    <row r="1221" spans="1:10" x14ac:dyDescent="0.3">
      <c r="A1221" s="4" t="s">
        <v>1527</v>
      </c>
      <c r="B1221" s="4" t="s">
        <v>129</v>
      </c>
      <c r="C1221" s="26">
        <v>45379</v>
      </c>
      <c r="D1221" s="4" t="s">
        <v>292</v>
      </c>
      <c r="E1221" s="4" t="s">
        <v>303</v>
      </c>
      <c r="F1221" s="4" t="s">
        <v>47</v>
      </c>
      <c r="G1221" s="4">
        <v>0</v>
      </c>
      <c r="H1221" s="27">
        <v>0</v>
      </c>
      <c r="I1221" s="15">
        <v>6620.09</v>
      </c>
      <c r="J1221" s="4" t="s">
        <v>294</v>
      </c>
    </row>
    <row r="1222" spans="1:10" x14ac:dyDescent="0.3">
      <c r="A1222" s="4" t="s">
        <v>1528</v>
      </c>
      <c r="B1222" s="4" t="s">
        <v>129</v>
      </c>
      <c r="C1222" s="26">
        <v>45374</v>
      </c>
      <c r="D1222" s="4" t="s">
        <v>292</v>
      </c>
      <c r="E1222" s="4" t="s">
        <v>303</v>
      </c>
      <c r="F1222" s="4" t="s">
        <v>47</v>
      </c>
      <c r="G1222" s="4">
        <v>0</v>
      </c>
      <c r="H1222" s="27">
        <v>0</v>
      </c>
      <c r="I1222" s="15">
        <v>4773.28</v>
      </c>
      <c r="J1222" s="4" t="s">
        <v>294</v>
      </c>
    </row>
    <row r="1223" spans="1:10" x14ac:dyDescent="0.3">
      <c r="A1223" s="4" t="s">
        <v>1529</v>
      </c>
      <c r="B1223" s="4" t="s">
        <v>129</v>
      </c>
      <c r="C1223" s="26">
        <v>45355</v>
      </c>
      <c r="D1223" s="4" t="s">
        <v>292</v>
      </c>
      <c r="E1223" s="4" t="s">
        <v>301</v>
      </c>
      <c r="F1223" s="4" t="s">
        <v>46</v>
      </c>
      <c r="G1223" s="4">
        <v>1</v>
      </c>
      <c r="H1223" s="27">
        <v>0</v>
      </c>
      <c r="I1223" s="15">
        <v>16510.400000000001</v>
      </c>
      <c r="J1223" s="4" t="s">
        <v>294</v>
      </c>
    </row>
    <row r="1224" spans="1:10" x14ac:dyDescent="0.3">
      <c r="A1224" s="4" t="s">
        <v>1530</v>
      </c>
      <c r="B1224" s="4" t="s">
        <v>129</v>
      </c>
      <c r="C1224" s="26">
        <v>45355</v>
      </c>
      <c r="D1224" s="4" t="s">
        <v>296</v>
      </c>
      <c r="E1224" s="4" t="s">
        <v>336</v>
      </c>
      <c r="F1224" s="4" t="s">
        <v>47</v>
      </c>
      <c r="G1224" s="4">
        <v>1</v>
      </c>
      <c r="H1224" s="27">
        <v>2</v>
      </c>
      <c r="I1224" s="15">
        <v>17355.95</v>
      </c>
      <c r="J1224" s="4" t="s">
        <v>294</v>
      </c>
    </row>
    <row r="1225" spans="1:10" x14ac:dyDescent="0.3">
      <c r="A1225" s="4" t="s">
        <v>1531</v>
      </c>
      <c r="B1225" s="4" t="s">
        <v>129</v>
      </c>
      <c r="C1225" s="26">
        <v>45355</v>
      </c>
      <c r="D1225" s="4" t="s">
        <v>296</v>
      </c>
      <c r="E1225" s="4" t="s">
        <v>401</v>
      </c>
      <c r="F1225" s="4" t="s">
        <v>47</v>
      </c>
      <c r="G1225" s="4">
        <v>1</v>
      </c>
      <c r="H1225" s="27">
        <v>4</v>
      </c>
      <c r="I1225" s="15">
        <v>15523.37</v>
      </c>
      <c r="J1225" s="4" t="s">
        <v>294</v>
      </c>
    </row>
    <row r="1226" spans="1:10" x14ac:dyDescent="0.3">
      <c r="A1226" s="4" t="s">
        <v>1532</v>
      </c>
      <c r="B1226" s="4" t="s">
        <v>129</v>
      </c>
      <c r="C1226" s="26">
        <v>45383</v>
      </c>
      <c r="D1226" s="4" t="s">
        <v>292</v>
      </c>
      <c r="E1226" s="4" t="s">
        <v>301</v>
      </c>
      <c r="F1226" s="4" t="s">
        <v>47</v>
      </c>
      <c r="G1226" s="4">
        <v>1</v>
      </c>
      <c r="H1226" s="27">
        <v>0</v>
      </c>
      <c r="I1226" s="15">
        <v>5691.46</v>
      </c>
      <c r="J1226" s="4" t="s">
        <v>294</v>
      </c>
    </row>
    <row r="1227" spans="1:10" x14ac:dyDescent="0.3">
      <c r="A1227" s="4" t="s">
        <v>1533</v>
      </c>
      <c r="B1227" s="4" t="s">
        <v>129</v>
      </c>
      <c r="C1227" s="26">
        <v>45400</v>
      </c>
      <c r="D1227" s="4" t="s">
        <v>292</v>
      </c>
      <c r="E1227" s="4" t="s">
        <v>301</v>
      </c>
      <c r="F1227" s="4" t="s">
        <v>47</v>
      </c>
      <c r="G1227" s="4">
        <v>0</v>
      </c>
      <c r="H1227" s="27">
        <v>0</v>
      </c>
      <c r="I1227" s="15">
        <v>3364.37</v>
      </c>
      <c r="J1227" s="4" t="s">
        <v>294</v>
      </c>
    </row>
    <row r="1228" spans="1:10" x14ac:dyDescent="0.3">
      <c r="A1228" s="4" t="s">
        <v>1534</v>
      </c>
      <c r="B1228" s="4" t="s">
        <v>129</v>
      </c>
      <c r="C1228" s="26">
        <v>45452</v>
      </c>
      <c r="D1228" s="4" t="s">
        <v>292</v>
      </c>
      <c r="E1228" s="4" t="s">
        <v>303</v>
      </c>
      <c r="F1228" s="4" t="s">
        <v>47</v>
      </c>
      <c r="G1228" s="4">
        <v>0</v>
      </c>
      <c r="H1228" s="27">
        <v>0</v>
      </c>
      <c r="I1228" s="15">
        <v>6209.12</v>
      </c>
      <c r="J1228" s="4" t="s">
        <v>299</v>
      </c>
    </row>
    <row r="1229" spans="1:10" x14ac:dyDescent="0.3">
      <c r="A1229" s="4" t="s">
        <v>1535</v>
      </c>
      <c r="B1229" s="4" t="s">
        <v>129</v>
      </c>
      <c r="C1229" s="26">
        <v>45475</v>
      </c>
      <c r="D1229" s="4" t="s">
        <v>292</v>
      </c>
      <c r="E1229" s="4" t="s">
        <v>312</v>
      </c>
      <c r="F1229" s="4" t="s">
        <v>46</v>
      </c>
      <c r="G1229" s="4">
        <v>4</v>
      </c>
      <c r="H1229" s="27">
        <v>0</v>
      </c>
      <c r="I1229" s="15">
        <v>25410.639999999999</v>
      </c>
      <c r="J1229" s="4" t="s">
        <v>294</v>
      </c>
    </row>
    <row r="1230" spans="1:10" x14ac:dyDescent="0.3">
      <c r="A1230" s="4" t="s">
        <v>1536</v>
      </c>
      <c r="B1230" s="4" t="s">
        <v>129</v>
      </c>
      <c r="C1230" s="26">
        <v>45479</v>
      </c>
      <c r="D1230" s="4" t="s">
        <v>292</v>
      </c>
      <c r="E1230" s="4" t="s">
        <v>305</v>
      </c>
      <c r="F1230" s="4" t="s">
        <v>47</v>
      </c>
      <c r="G1230" s="4">
        <v>1</v>
      </c>
      <c r="H1230" s="27">
        <v>0</v>
      </c>
      <c r="I1230" s="15">
        <v>6626.92</v>
      </c>
      <c r="J1230" s="4" t="s">
        <v>294</v>
      </c>
    </row>
    <row r="1231" spans="1:10" x14ac:dyDescent="0.3">
      <c r="A1231" s="4" t="s">
        <v>1537</v>
      </c>
      <c r="B1231" s="4" t="s">
        <v>129</v>
      </c>
      <c r="C1231" s="26">
        <v>45486</v>
      </c>
      <c r="D1231" s="4" t="s">
        <v>292</v>
      </c>
      <c r="E1231" s="4" t="s">
        <v>305</v>
      </c>
      <c r="F1231" s="4" t="s">
        <v>47</v>
      </c>
      <c r="G1231" s="4">
        <v>0</v>
      </c>
      <c r="H1231" s="27">
        <v>0</v>
      </c>
      <c r="I1231" s="15">
        <v>9118.9699999999993</v>
      </c>
      <c r="J1231" s="4" t="s">
        <v>294</v>
      </c>
    </row>
    <row r="1232" spans="1:10" x14ac:dyDescent="0.3">
      <c r="A1232" s="4" t="s">
        <v>1538</v>
      </c>
      <c r="B1232" s="4" t="s">
        <v>129</v>
      </c>
      <c r="C1232" s="26">
        <v>45485</v>
      </c>
      <c r="D1232" s="4" t="s">
        <v>296</v>
      </c>
      <c r="E1232" s="4" t="s">
        <v>297</v>
      </c>
      <c r="F1232" s="4" t="s">
        <v>47</v>
      </c>
      <c r="G1232" s="4">
        <v>1</v>
      </c>
      <c r="H1232" s="27">
        <v>5.8</v>
      </c>
      <c r="I1232" s="15">
        <v>29821.71</v>
      </c>
      <c r="J1232" s="4" t="s">
        <v>294</v>
      </c>
    </row>
    <row r="1233" spans="1:10" x14ac:dyDescent="0.3">
      <c r="A1233" s="4" t="s">
        <v>1539</v>
      </c>
      <c r="B1233" s="4" t="s">
        <v>129</v>
      </c>
      <c r="C1233" s="26">
        <v>45529</v>
      </c>
      <c r="D1233" s="4" t="s">
        <v>296</v>
      </c>
      <c r="E1233" s="4" t="s">
        <v>371</v>
      </c>
      <c r="F1233" s="4" t="s">
        <v>47</v>
      </c>
      <c r="G1233" s="4">
        <v>1</v>
      </c>
      <c r="H1233" s="27">
        <v>2.7</v>
      </c>
      <c r="I1233" s="15">
        <v>24588.22</v>
      </c>
      <c r="J1233" s="4" t="s">
        <v>294</v>
      </c>
    </row>
    <row r="1234" spans="1:10" x14ac:dyDescent="0.3">
      <c r="A1234" s="4" t="s">
        <v>1540</v>
      </c>
      <c r="B1234" s="4" t="s">
        <v>129</v>
      </c>
      <c r="C1234" s="26">
        <v>45539</v>
      </c>
      <c r="D1234" s="4" t="s">
        <v>292</v>
      </c>
      <c r="E1234" s="4" t="s">
        <v>312</v>
      </c>
      <c r="F1234" s="4" t="s">
        <v>45</v>
      </c>
      <c r="G1234" s="4">
        <v>9</v>
      </c>
      <c r="H1234" s="27">
        <v>0</v>
      </c>
      <c r="I1234" s="15">
        <v>43775.42</v>
      </c>
      <c r="J1234" s="4" t="s">
        <v>294</v>
      </c>
    </row>
    <row r="1235" spans="1:10" x14ac:dyDescent="0.3">
      <c r="A1235" s="4" t="s">
        <v>1541</v>
      </c>
      <c r="B1235" s="4" t="s">
        <v>129</v>
      </c>
      <c r="C1235" s="26">
        <v>45577</v>
      </c>
      <c r="D1235" s="4" t="s">
        <v>292</v>
      </c>
      <c r="E1235" s="4" t="s">
        <v>293</v>
      </c>
      <c r="F1235" s="4" t="s">
        <v>47</v>
      </c>
      <c r="G1235" s="4">
        <v>1</v>
      </c>
      <c r="H1235" s="27">
        <v>0</v>
      </c>
      <c r="I1235" s="15">
        <v>4129.4799999999996</v>
      </c>
      <c r="J1235" s="4" t="s">
        <v>294</v>
      </c>
    </row>
    <row r="1236" spans="1:10" x14ac:dyDescent="0.3">
      <c r="A1236" s="4" t="s">
        <v>1542</v>
      </c>
      <c r="B1236" s="4" t="s">
        <v>129</v>
      </c>
      <c r="C1236" s="26">
        <v>45602</v>
      </c>
      <c r="D1236" s="4" t="s">
        <v>292</v>
      </c>
      <c r="E1236" s="4" t="s">
        <v>308</v>
      </c>
      <c r="F1236" s="4" t="s">
        <v>47</v>
      </c>
      <c r="G1236" s="4">
        <v>1</v>
      </c>
      <c r="H1236" s="27">
        <v>0</v>
      </c>
      <c r="I1236" s="15">
        <v>3635.98</v>
      </c>
      <c r="J1236" s="4" t="s">
        <v>294</v>
      </c>
    </row>
    <row r="1237" spans="1:10" x14ac:dyDescent="0.3">
      <c r="A1237" s="4" t="s">
        <v>1543</v>
      </c>
      <c r="B1237" s="4" t="s">
        <v>129</v>
      </c>
      <c r="C1237" s="26">
        <v>45618</v>
      </c>
      <c r="D1237" s="4" t="s">
        <v>292</v>
      </c>
      <c r="E1237" s="4" t="s">
        <v>305</v>
      </c>
      <c r="F1237" s="4" t="s">
        <v>46</v>
      </c>
      <c r="G1237" s="4">
        <v>4</v>
      </c>
      <c r="H1237" s="27">
        <v>0</v>
      </c>
      <c r="I1237" s="15">
        <v>24663.4</v>
      </c>
      <c r="J1237" s="4" t="s">
        <v>294</v>
      </c>
    </row>
    <row r="1238" spans="1:10" x14ac:dyDescent="0.3">
      <c r="A1238" s="4" t="s">
        <v>1544</v>
      </c>
      <c r="B1238" s="4" t="s">
        <v>129</v>
      </c>
      <c r="C1238" s="26">
        <v>45648</v>
      </c>
      <c r="D1238" s="4" t="s">
        <v>292</v>
      </c>
      <c r="E1238" s="4" t="s">
        <v>293</v>
      </c>
      <c r="F1238" s="4" t="s">
        <v>47</v>
      </c>
      <c r="G1238" s="4">
        <v>0</v>
      </c>
      <c r="H1238" s="27">
        <v>0</v>
      </c>
      <c r="I1238" s="15">
        <v>4436.62</v>
      </c>
      <c r="J1238" s="4" t="s">
        <v>294</v>
      </c>
    </row>
    <row r="1239" spans="1:10" x14ac:dyDescent="0.3">
      <c r="A1239" s="4" t="s">
        <v>1545</v>
      </c>
      <c r="B1239" s="4" t="s">
        <v>129</v>
      </c>
      <c r="C1239" s="26">
        <v>45649</v>
      </c>
      <c r="D1239" s="4" t="s">
        <v>296</v>
      </c>
      <c r="E1239" s="4" t="s">
        <v>336</v>
      </c>
      <c r="F1239" s="4" t="s">
        <v>47</v>
      </c>
      <c r="G1239" s="4">
        <v>1</v>
      </c>
      <c r="H1239" s="27">
        <v>3.5</v>
      </c>
      <c r="I1239" s="15">
        <v>13804.81</v>
      </c>
      <c r="J1239" s="4" t="s">
        <v>299</v>
      </c>
    </row>
    <row r="1240" spans="1:10" x14ac:dyDescent="0.3">
      <c r="A1240" s="4" t="s">
        <v>1546</v>
      </c>
      <c r="B1240" s="4" t="s">
        <v>129</v>
      </c>
      <c r="C1240" s="26">
        <v>45711</v>
      </c>
      <c r="D1240" s="4" t="s">
        <v>292</v>
      </c>
      <c r="E1240" s="4" t="s">
        <v>301</v>
      </c>
      <c r="F1240" s="4" t="s">
        <v>47</v>
      </c>
      <c r="G1240" s="4">
        <v>1</v>
      </c>
      <c r="H1240" s="27">
        <v>0</v>
      </c>
      <c r="I1240" s="15">
        <v>6164.44</v>
      </c>
      <c r="J1240" s="4" t="s">
        <v>299</v>
      </c>
    </row>
    <row r="1241" spans="1:10" x14ac:dyDescent="0.3">
      <c r="A1241" s="4" t="s">
        <v>1547</v>
      </c>
      <c r="B1241" s="4" t="s">
        <v>129</v>
      </c>
      <c r="C1241" s="26">
        <v>45714</v>
      </c>
      <c r="D1241" s="4" t="s">
        <v>292</v>
      </c>
      <c r="E1241" s="4" t="s">
        <v>293</v>
      </c>
      <c r="F1241" s="4" t="s">
        <v>47</v>
      </c>
      <c r="G1241" s="4">
        <v>1</v>
      </c>
      <c r="H1241" s="27">
        <v>0</v>
      </c>
      <c r="I1241" s="15">
        <v>3438.86</v>
      </c>
      <c r="J1241" s="4" t="s">
        <v>294</v>
      </c>
    </row>
    <row r="1242" spans="1:10" x14ac:dyDescent="0.3">
      <c r="A1242" s="4" t="s">
        <v>1548</v>
      </c>
      <c r="B1242" s="4" t="s">
        <v>129</v>
      </c>
      <c r="C1242" s="26">
        <v>45702</v>
      </c>
      <c r="D1242" s="4" t="s">
        <v>292</v>
      </c>
      <c r="E1242" s="4" t="s">
        <v>312</v>
      </c>
      <c r="F1242" s="4" t="s">
        <v>46</v>
      </c>
      <c r="G1242" s="4">
        <v>2</v>
      </c>
      <c r="H1242" s="27">
        <v>0</v>
      </c>
      <c r="I1242" s="15">
        <v>12867.03</v>
      </c>
      <c r="J1242" s="4" t="s">
        <v>294</v>
      </c>
    </row>
    <row r="1243" spans="1:10" x14ac:dyDescent="0.3">
      <c r="A1243" s="4" t="s">
        <v>1549</v>
      </c>
      <c r="B1243" s="4" t="s">
        <v>129</v>
      </c>
      <c r="C1243" s="26">
        <v>45693</v>
      </c>
      <c r="D1243" s="4" t="s">
        <v>296</v>
      </c>
      <c r="E1243" s="4" t="s">
        <v>394</v>
      </c>
      <c r="F1243" s="4" t="s">
        <v>47</v>
      </c>
      <c r="G1243" s="4">
        <v>1</v>
      </c>
      <c r="H1243" s="27">
        <v>7</v>
      </c>
      <c r="I1243" s="15">
        <v>36698.78</v>
      </c>
      <c r="J1243" s="4" t="s">
        <v>294</v>
      </c>
    </row>
    <row r="1244" spans="1:10" x14ac:dyDescent="0.3">
      <c r="A1244" s="4" t="s">
        <v>1550</v>
      </c>
      <c r="B1244" s="4" t="s">
        <v>129</v>
      </c>
      <c r="C1244" s="26">
        <v>45775</v>
      </c>
      <c r="D1244" s="4" t="s">
        <v>292</v>
      </c>
      <c r="E1244" s="4" t="s">
        <v>305</v>
      </c>
      <c r="F1244" s="4" t="s">
        <v>47</v>
      </c>
      <c r="G1244" s="4">
        <v>1</v>
      </c>
      <c r="H1244" s="27">
        <v>0</v>
      </c>
      <c r="I1244" s="15">
        <v>8725.5400000000009</v>
      </c>
      <c r="J1244" s="4" t="s">
        <v>294</v>
      </c>
    </row>
    <row r="1245" spans="1:10" x14ac:dyDescent="0.3">
      <c r="A1245" s="4" t="s">
        <v>1551</v>
      </c>
      <c r="B1245" s="4" t="s">
        <v>129</v>
      </c>
      <c r="C1245" s="26">
        <v>45798</v>
      </c>
      <c r="D1245" s="4" t="s">
        <v>292</v>
      </c>
      <c r="E1245" s="4" t="s">
        <v>301</v>
      </c>
      <c r="F1245" s="4" t="s">
        <v>47</v>
      </c>
      <c r="G1245" s="4">
        <v>1</v>
      </c>
      <c r="H1245" s="27">
        <v>0</v>
      </c>
      <c r="I1245" s="15">
        <v>7442.12</v>
      </c>
      <c r="J1245" s="4" t="s">
        <v>299</v>
      </c>
    </row>
    <row r="1246" spans="1:10" x14ac:dyDescent="0.3">
      <c r="A1246" s="4" t="s">
        <v>1552</v>
      </c>
      <c r="B1246" s="4" t="s">
        <v>129</v>
      </c>
      <c r="C1246" s="26">
        <v>45829</v>
      </c>
      <c r="D1246" s="4" t="s">
        <v>292</v>
      </c>
      <c r="E1246" s="4" t="s">
        <v>312</v>
      </c>
      <c r="F1246" s="4" t="s">
        <v>45</v>
      </c>
      <c r="G1246" s="4">
        <v>4</v>
      </c>
      <c r="H1246" s="27">
        <v>0</v>
      </c>
      <c r="I1246" s="15">
        <v>51838.2</v>
      </c>
      <c r="J1246" s="4" t="s">
        <v>294</v>
      </c>
    </row>
    <row r="1247" spans="1:10" x14ac:dyDescent="0.3">
      <c r="A1247" s="4" t="s">
        <v>1553</v>
      </c>
      <c r="B1247" s="4" t="s">
        <v>129</v>
      </c>
      <c r="C1247" s="26">
        <v>45855</v>
      </c>
      <c r="D1247" s="4" t="s">
        <v>292</v>
      </c>
      <c r="E1247" s="4" t="s">
        <v>308</v>
      </c>
      <c r="F1247" s="4" t="s">
        <v>46</v>
      </c>
      <c r="G1247" s="4">
        <v>3</v>
      </c>
      <c r="H1247" s="27">
        <v>0</v>
      </c>
      <c r="I1247" s="15">
        <v>26534.42</v>
      </c>
      <c r="J1247" s="4" t="s">
        <v>294</v>
      </c>
    </row>
    <row r="1248" spans="1:10" x14ac:dyDescent="0.3">
      <c r="A1248" s="4" t="s">
        <v>1554</v>
      </c>
      <c r="B1248" s="4" t="s">
        <v>129</v>
      </c>
      <c r="C1248" s="26">
        <v>45839</v>
      </c>
      <c r="D1248" s="4" t="s">
        <v>292</v>
      </c>
      <c r="E1248" s="4" t="s">
        <v>301</v>
      </c>
      <c r="F1248" s="4" t="s">
        <v>46</v>
      </c>
      <c r="G1248" s="4">
        <v>1</v>
      </c>
      <c r="H1248" s="27">
        <v>0</v>
      </c>
      <c r="I1248" s="15">
        <v>26043.53</v>
      </c>
      <c r="J1248" s="4" t="s">
        <v>299</v>
      </c>
    </row>
    <row r="1249" spans="1:10" x14ac:dyDescent="0.3">
      <c r="A1249" s="4" t="s">
        <v>1555</v>
      </c>
      <c r="B1249" s="4" t="s">
        <v>129</v>
      </c>
      <c r="C1249" s="26">
        <v>45848</v>
      </c>
      <c r="D1249" s="4" t="s">
        <v>292</v>
      </c>
      <c r="E1249" s="4" t="s">
        <v>305</v>
      </c>
      <c r="F1249" s="4" t="s">
        <v>46</v>
      </c>
      <c r="G1249" s="4">
        <v>4</v>
      </c>
      <c r="H1249" s="27">
        <v>0</v>
      </c>
      <c r="I1249" s="15">
        <v>19247.439999999999</v>
      </c>
      <c r="J1249" s="4" t="s">
        <v>294</v>
      </c>
    </row>
    <row r="1250" spans="1:10" x14ac:dyDescent="0.3">
      <c r="A1250" s="4" t="s">
        <v>1556</v>
      </c>
      <c r="B1250" s="4" t="s">
        <v>129</v>
      </c>
      <c r="C1250" s="26">
        <v>45864</v>
      </c>
      <c r="D1250" s="4" t="s">
        <v>296</v>
      </c>
      <c r="E1250" s="4" t="s">
        <v>394</v>
      </c>
      <c r="F1250" s="4" t="s">
        <v>47</v>
      </c>
      <c r="G1250" s="4">
        <v>1</v>
      </c>
      <c r="H1250" s="27">
        <v>4.0999999999999996</v>
      </c>
      <c r="I1250" s="15">
        <v>24255.49</v>
      </c>
      <c r="J1250" s="4" t="s">
        <v>299</v>
      </c>
    </row>
    <row r="1251" spans="1:10" x14ac:dyDescent="0.3">
      <c r="A1251" s="4" t="s">
        <v>1557</v>
      </c>
      <c r="B1251" s="4" t="s">
        <v>129</v>
      </c>
      <c r="C1251" s="26">
        <v>45844</v>
      </c>
      <c r="D1251" s="4" t="s">
        <v>296</v>
      </c>
      <c r="E1251" s="4" t="s">
        <v>401</v>
      </c>
      <c r="F1251" s="4" t="s">
        <v>46</v>
      </c>
      <c r="G1251" s="4">
        <v>1</v>
      </c>
      <c r="H1251" s="27">
        <v>15.3</v>
      </c>
      <c r="I1251" s="15">
        <v>112464.04</v>
      </c>
      <c r="J1251" s="4" t="s">
        <v>294</v>
      </c>
    </row>
    <row r="1252" spans="1:10" x14ac:dyDescent="0.3">
      <c r="A1252" s="4" t="s">
        <v>1558</v>
      </c>
      <c r="B1252" s="4" t="s">
        <v>129</v>
      </c>
      <c r="C1252" s="26">
        <v>45871</v>
      </c>
      <c r="D1252" s="4" t="s">
        <v>292</v>
      </c>
      <c r="E1252" s="4" t="s">
        <v>303</v>
      </c>
      <c r="F1252" s="4" t="s">
        <v>47</v>
      </c>
      <c r="G1252" s="4">
        <v>0</v>
      </c>
      <c r="H1252" s="27">
        <v>0</v>
      </c>
      <c r="I1252" s="15">
        <v>7345.74</v>
      </c>
      <c r="J1252" s="4" t="s">
        <v>294</v>
      </c>
    </row>
    <row r="1253" spans="1:10" x14ac:dyDescent="0.3">
      <c r="A1253" s="4" t="s">
        <v>1559</v>
      </c>
      <c r="B1253" s="4" t="s">
        <v>129</v>
      </c>
      <c r="C1253" s="26">
        <v>45879</v>
      </c>
      <c r="D1253" s="4" t="s">
        <v>292</v>
      </c>
      <c r="E1253" s="4" t="s">
        <v>312</v>
      </c>
      <c r="F1253" s="4" t="s">
        <v>46</v>
      </c>
      <c r="G1253" s="4">
        <v>4</v>
      </c>
      <c r="H1253" s="27">
        <v>0</v>
      </c>
      <c r="I1253" s="15">
        <v>20901.03</v>
      </c>
      <c r="J1253" s="4" t="s">
        <v>299</v>
      </c>
    </row>
    <row r="1254" spans="1:10" x14ac:dyDescent="0.3">
      <c r="A1254" s="4" t="s">
        <v>1560</v>
      </c>
      <c r="B1254" s="4" t="s">
        <v>129</v>
      </c>
      <c r="C1254" s="26">
        <v>45903</v>
      </c>
      <c r="D1254" s="4" t="s">
        <v>292</v>
      </c>
      <c r="E1254" s="4" t="s">
        <v>293</v>
      </c>
      <c r="F1254" s="4" t="s">
        <v>45</v>
      </c>
      <c r="G1254" s="4">
        <v>11</v>
      </c>
      <c r="H1254" s="27">
        <v>0</v>
      </c>
      <c r="I1254" s="15">
        <v>99965.28</v>
      </c>
      <c r="J1254" s="4" t="s">
        <v>294</v>
      </c>
    </row>
    <row r="1255" spans="1:10" x14ac:dyDescent="0.3">
      <c r="A1255" s="4" t="s">
        <v>1561</v>
      </c>
      <c r="B1255" s="4" t="s">
        <v>129</v>
      </c>
      <c r="C1255" s="26">
        <v>45909</v>
      </c>
      <c r="D1255" s="4" t="s">
        <v>292</v>
      </c>
      <c r="E1255" s="4" t="s">
        <v>301</v>
      </c>
      <c r="F1255" s="4" t="s">
        <v>45</v>
      </c>
      <c r="G1255" s="4">
        <v>8</v>
      </c>
      <c r="H1255" s="27">
        <v>0</v>
      </c>
      <c r="I1255" s="15">
        <v>87521.51</v>
      </c>
      <c r="J1255" s="4" t="s">
        <v>299</v>
      </c>
    </row>
    <row r="1256" spans="1:10" x14ac:dyDescent="0.3">
      <c r="A1256" s="4" t="s">
        <v>1562</v>
      </c>
      <c r="B1256" s="4" t="s">
        <v>129</v>
      </c>
      <c r="C1256" s="26">
        <v>45909</v>
      </c>
      <c r="D1256" s="4" t="s">
        <v>292</v>
      </c>
      <c r="E1256" s="4" t="s">
        <v>308</v>
      </c>
      <c r="F1256" s="4" t="s">
        <v>46</v>
      </c>
      <c r="G1256" s="4">
        <v>4</v>
      </c>
      <c r="H1256" s="27">
        <v>0</v>
      </c>
      <c r="I1256" s="15">
        <v>29142.799999999999</v>
      </c>
      <c r="J1256" s="4" t="s">
        <v>299</v>
      </c>
    </row>
    <row r="1257" spans="1:10" x14ac:dyDescent="0.3">
      <c r="A1257" s="4" t="s">
        <v>1563</v>
      </c>
      <c r="B1257" s="4" t="s">
        <v>129</v>
      </c>
      <c r="C1257" s="26">
        <v>45939</v>
      </c>
      <c r="D1257" s="4" t="s">
        <v>292</v>
      </c>
      <c r="E1257" s="4" t="s">
        <v>312</v>
      </c>
      <c r="F1257" s="4" t="s">
        <v>47</v>
      </c>
      <c r="G1257" s="4">
        <v>1</v>
      </c>
      <c r="H1257" s="27">
        <v>0</v>
      </c>
      <c r="I1257" s="15">
        <v>5925.44</v>
      </c>
      <c r="J1257" s="4" t="s">
        <v>294</v>
      </c>
    </row>
    <row r="1258" spans="1:10" x14ac:dyDescent="0.3">
      <c r="A1258" s="4" t="s">
        <v>1564</v>
      </c>
      <c r="B1258" s="4" t="s">
        <v>129</v>
      </c>
      <c r="C1258" s="26">
        <v>45948</v>
      </c>
      <c r="D1258" s="4" t="s">
        <v>292</v>
      </c>
      <c r="E1258" s="4" t="s">
        <v>308</v>
      </c>
      <c r="F1258" s="4" t="s">
        <v>46</v>
      </c>
      <c r="G1258" s="4">
        <v>4</v>
      </c>
      <c r="H1258" s="27">
        <v>0</v>
      </c>
      <c r="I1258" s="15">
        <v>35205.050000000003</v>
      </c>
      <c r="J1258" s="4" t="s">
        <v>294</v>
      </c>
    </row>
    <row r="1259" spans="1:10" x14ac:dyDescent="0.3">
      <c r="A1259" s="4" t="s">
        <v>1565</v>
      </c>
      <c r="B1259" s="4" t="s">
        <v>129</v>
      </c>
      <c r="C1259" s="26">
        <v>45934</v>
      </c>
      <c r="D1259" s="4" t="s">
        <v>292</v>
      </c>
      <c r="E1259" s="4" t="s">
        <v>308</v>
      </c>
      <c r="F1259" s="4" t="s">
        <v>46</v>
      </c>
      <c r="G1259" s="4">
        <v>5</v>
      </c>
      <c r="H1259" s="27">
        <v>0</v>
      </c>
      <c r="I1259" s="15">
        <v>32761.19</v>
      </c>
      <c r="J1259" s="4" t="s">
        <v>299</v>
      </c>
    </row>
    <row r="1260" spans="1:10" x14ac:dyDescent="0.3">
      <c r="A1260" s="4" t="s">
        <v>1566</v>
      </c>
      <c r="B1260" s="4" t="s">
        <v>129</v>
      </c>
      <c r="C1260" s="26">
        <v>45942</v>
      </c>
      <c r="D1260" s="4" t="s">
        <v>292</v>
      </c>
      <c r="E1260" s="4" t="s">
        <v>305</v>
      </c>
      <c r="F1260" s="4" t="s">
        <v>47</v>
      </c>
      <c r="G1260" s="4">
        <v>1</v>
      </c>
      <c r="H1260" s="27">
        <v>0</v>
      </c>
      <c r="I1260" s="15">
        <v>3153.16</v>
      </c>
      <c r="J1260" s="4" t="s">
        <v>294</v>
      </c>
    </row>
    <row r="1261" spans="1:10" x14ac:dyDescent="0.3">
      <c r="A1261" s="4" t="s">
        <v>1567</v>
      </c>
      <c r="B1261" s="4" t="s">
        <v>132</v>
      </c>
      <c r="C1261" s="26">
        <v>44950</v>
      </c>
      <c r="D1261" s="4" t="s">
        <v>292</v>
      </c>
      <c r="E1261" s="4" t="s">
        <v>301</v>
      </c>
      <c r="F1261" s="4" t="s">
        <v>47</v>
      </c>
      <c r="G1261" s="4">
        <v>0</v>
      </c>
      <c r="H1261" s="27">
        <v>0</v>
      </c>
      <c r="I1261" s="15">
        <v>1777.08</v>
      </c>
      <c r="J1261" s="4" t="s">
        <v>294</v>
      </c>
    </row>
    <row r="1262" spans="1:10" x14ac:dyDescent="0.3">
      <c r="A1262" s="4" t="s">
        <v>1568</v>
      </c>
      <c r="B1262" s="4" t="s">
        <v>132</v>
      </c>
      <c r="C1262" s="26">
        <v>44929</v>
      </c>
      <c r="D1262" s="4" t="s">
        <v>292</v>
      </c>
      <c r="E1262" s="4" t="s">
        <v>303</v>
      </c>
      <c r="F1262" s="4" t="s">
        <v>47</v>
      </c>
      <c r="G1262" s="4">
        <v>0</v>
      </c>
      <c r="H1262" s="27">
        <v>0</v>
      </c>
      <c r="I1262" s="15">
        <v>3458.78</v>
      </c>
      <c r="J1262" s="4" t="s">
        <v>294</v>
      </c>
    </row>
    <row r="1263" spans="1:10" x14ac:dyDescent="0.3">
      <c r="A1263" s="4" t="s">
        <v>1569</v>
      </c>
      <c r="B1263" s="4" t="s">
        <v>132</v>
      </c>
      <c r="C1263" s="26">
        <v>44928</v>
      </c>
      <c r="D1263" s="4" t="s">
        <v>292</v>
      </c>
      <c r="E1263" s="4" t="s">
        <v>308</v>
      </c>
      <c r="F1263" s="4" t="s">
        <v>47</v>
      </c>
      <c r="G1263" s="4">
        <v>0</v>
      </c>
      <c r="H1263" s="27">
        <v>0</v>
      </c>
      <c r="I1263" s="15">
        <v>1583.73</v>
      </c>
      <c r="J1263" s="4" t="s">
        <v>299</v>
      </c>
    </row>
    <row r="1264" spans="1:10" x14ac:dyDescent="0.3">
      <c r="A1264" s="4" t="s">
        <v>1570</v>
      </c>
      <c r="B1264" s="4" t="s">
        <v>132</v>
      </c>
      <c r="C1264" s="26">
        <v>44938</v>
      </c>
      <c r="D1264" s="4" t="s">
        <v>292</v>
      </c>
      <c r="E1264" s="4" t="s">
        <v>293</v>
      </c>
      <c r="F1264" s="4" t="s">
        <v>46</v>
      </c>
      <c r="G1264" s="4">
        <v>4</v>
      </c>
      <c r="H1264" s="27">
        <v>0</v>
      </c>
      <c r="I1264" s="15">
        <v>12659.43</v>
      </c>
      <c r="J1264" s="4" t="s">
        <v>299</v>
      </c>
    </row>
    <row r="1265" spans="1:10" x14ac:dyDescent="0.3">
      <c r="A1265" s="4" t="s">
        <v>1571</v>
      </c>
      <c r="B1265" s="4" t="s">
        <v>132</v>
      </c>
      <c r="C1265" s="26">
        <v>44951</v>
      </c>
      <c r="D1265" s="4" t="s">
        <v>296</v>
      </c>
      <c r="E1265" s="4" t="s">
        <v>336</v>
      </c>
      <c r="F1265" s="4" t="s">
        <v>47</v>
      </c>
      <c r="G1265" s="4">
        <v>1</v>
      </c>
      <c r="H1265" s="27">
        <v>3.3</v>
      </c>
      <c r="I1265" s="15">
        <v>10892.07</v>
      </c>
      <c r="J1265" s="4" t="s">
        <v>294</v>
      </c>
    </row>
    <row r="1266" spans="1:10" x14ac:dyDescent="0.3">
      <c r="A1266" s="4" t="s">
        <v>1572</v>
      </c>
      <c r="B1266" s="4" t="s">
        <v>132</v>
      </c>
      <c r="C1266" s="26">
        <v>44944</v>
      </c>
      <c r="D1266" s="4" t="s">
        <v>296</v>
      </c>
      <c r="E1266" s="4" t="s">
        <v>394</v>
      </c>
      <c r="F1266" s="4" t="s">
        <v>47</v>
      </c>
      <c r="G1266" s="4">
        <v>1</v>
      </c>
      <c r="H1266" s="27">
        <v>6.8</v>
      </c>
      <c r="I1266" s="15">
        <v>22889.1</v>
      </c>
      <c r="J1266" s="4" t="s">
        <v>294</v>
      </c>
    </row>
    <row r="1267" spans="1:10" x14ac:dyDescent="0.3">
      <c r="A1267" s="4" t="s">
        <v>1573</v>
      </c>
      <c r="B1267" s="4" t="s">
        <v>132</v>
      </c>
      <c r="C1267" s="26">
        <v>44951</v>
      </c>
      <c r="D1267" s="4" t="s">
        <v>296</v>
      </c>
      <c r="E1267" s="4" t="s">
        <v>371</v>
      </c>
      <c r="F1267" s="4" t="s">
        <v>47</v>
      </c>
      <c r="G1267" s="4">
        <v>1</v>
      </c>
      <c r="H1267" s="27">
        <v>4.7</v>
      </c>
      <c r="I1267" s="15">
        <v>16194.17</v>
      </c>
      <c r="J1267" s="4" t="s">
        <v>299</v>
      </c>
    </row>
    <row r="1268" spans="1:10" x14ac:dyDescent="0.3">
      <c r="A1268" s="4" t="s">
        <v>1574</v>
      </c>
      <c r="B1268" s="4" t="s">
        <v>132</v>
      </c>
      <c r="C1268" s="26">
        <v>44963</v>
      </c>
      <c r="D1268" s="4" t="s">
        <v>296</v>
      </c>
      <c r="E1268" s="4" t="s">
        <v>394</v>
      </c>
      <c r="F1268" s="4" t="s">
        <v>47</v>
      </c>
      <c r="G1268" s="4">
        <v>1</v>
      </c>
      <c r="H1268" s="27">
        <v>2.8</v>
      </c>
      <c r="I1268" s="15">
        <v>9591.67</v>
      </c>
      <c r="J1268" s="4" t="s">
        <v>294</v>
      </c>
    </row>
    <row r="1269" spans="1:10" x14ac:dyDescent="0.3">
      <c r="A1269" s="4" t="s">
        <v>1575</v>
      </c>
      <c r="B1269" s="4" t="s">
        <v>132</v>
      </c>
      <c r="C1269" s="26">
        <v>44993</v>
      </c>
      <c r="D1269" s="4" t="s">
        <v>292</v>
      </c>
      <c r="E1269" s="4" t="s">
        <v>301</v>
      </c>
      <c r="F1269" s="4" t="s">
        <v>47</v>
      </c>
      <c r="G1269" s="4">
        <v>0</v>
      </c>
      <c r="H1269" s="27">
        <v>0</v>
      </c>
      <c r="I1269" s="15">
        <v>3350.34</v>
      </c>
      <c r="J1269" s="4" t="s">
        <v>294</v>
      </c>
    </row>
    <row r="1270" spans="1:10" x14ac:dyDescent="0.3">
      <c r="A1270" s="4" t="s">
        <v>1576</v>
      </c>
      <c r="B1270" s="4" t="s">
        <v>132</v>
      </c>
      <c r="C1270" s="26">
        <v>44994</v>
      </c>
      <c r="D1270" s="4" t="s">
        <v>292</v>
      </c>
      <c r="E1270" s="4" t="s">
        <v>308</v>
      </c>
      <c r="F1270" s="4" t="s">
        <v>47</v>
      </c>
      <c r="G1270" s="4">
        <v>1</v>
      </c>
      <c r="H1270" s="27">
        <v>0</v>
      </c>
      <c r="I1270" s="15">
        <v>1806.94</v>
      </c>
      <c r="J1270" s="4" t="s">
        <v>299</v>
      </c>
    </row>
    <row r="1271" spans="1:10" x14ac:dyDescent="0.3">
      <c r="A1271" s="4" t="s">
        <v>1577</v>
      </c>
      <c r="B1271" s="4" t="s">
        <v>132</v>
      </c>
      <c r="C1271" s="26">
        <v>45009</v>
      </c>
      <c r="D1271" s="4" t="s">
        <v>292</v>
      </c>
      <c r="E1271" s="4" t="s">
        <v>308</v>
      </c>
      <c r="F1271" s="4" t="s">
        <v>46</v>
      </c>
      <c r="G1271" s="4">
        <v>2</v>
      </c>
      <c r="H1271" s="27">
        <v>0</v>
      </c>
      <c r="I1271" s="15">
        <v>9561.66</v>
      </c>
      <c r="J1271" s="4" t="s">
        <v>299</v>
      </c>
    </row>
    <row r="1272" spans="1:10" x14ac:dyDescent="0.3">
      <c r="A1272" s="4" t="s">
        <v>1578</v>
      </c>
      <c r="B1272" s="4" t="s">
        <v>132</v>
      </c>
      <c r="C1272" s="26">
        <v>45037</v>
      </c>
      <c r="D1272" s="4" t="s">
        <v>292</v>
      </c>
      <c r="E1272" s="4" t="s">
        <v>308</v>
      </c>
      <c r="F1272" s="4" t="s">
        <v>47</v>
      </c>
      <c r="G1272" s="4">
        <v>0</v>
      </c>
      <c r="H1272" s="27">
        <v>0</v>
      </c>
      <c r="I1272" s="15">
        <v>1700.51</v>
      </c>
      <c r="J1272" s="4" t="s">
        <v>294</v>
      </c>
    </row>
    <row r="1273" spans="1:10" x14ac:dyDescent="0.3">
      <c r="A1273" s="4" t="s">
        <v>1579</v>
      </c>
      <c r="B1273" s="4" t="s">
        <v>132</v>
      </c>
      <c r="C1273" s="26">
        <v>45072</v>
      </c>
      <c r="D1273" s="4" t="s">
        <v>296</v>
      </c>
      <c r="E1273" s="4" t="s">
        <v>401</v>
      </c>
      <c r="F1273" s="4" t="s">
        <v>46</v>
      </c>
      <c r="G1273" s="4">
        <v>1</v>
      </c>
      <c r="H1273" s="27">
        <v>10.8</v>
      </c>
      <c r="I1273" s="15">
        <v>46836.03</v>
      </c>
      <c r="J1273" s="4" t="s">
        <v>299</v>
      </c>
    </row>
    <row r="1274" spans="1:10" x14ac:dyDescent="0.3">
      <c r="A1274" s="4" t="s">
        <v>1580</v>
      </c>
      <c r="B1274" s="4" t="s">
        <v>132</v>
      </c>
      <c r="C1274" s="26">
        <v>45081</v>
      </c>
      <c r="D1274" s="4" t="s">
        <v>292</v>
      </c>
      <c r="E1274" s="4" t="s">
        <v>303</v>
      </c>
      <c r="F1274" s="4" t="s">
        <v>46</v>
      </c>
      <c r="G1274" s="4">
        <v>4</v>
      </c>
      <c r="H1274" s="27">
        <v>0</v>
      </c>
      <c r="I1274" s="15">
        <v>18506.88</v>
      </c>
      <c r="J1274" s="4" t="s">
        <v>294</v>
      </c>
    </row>
    <row r="1275" spans="1:10" x14ac:dyDescent="0.3">
      <c r="A1275" s="4" t="s">
        <v>1581</v>
      </c>
      <c r="B1275" s="4" t="s">
        <v>132</v>
      </c>
      <c r="C1275" s="26">
        <v>45182</v>
      </c>
      <c r="D1275" s="4" t="s">
        <v>292</v>
      </c>
      <c r="E1275" s="4" t="s">
        <v>305</v>
      </c>
      <c r="F1275" s="4" t="s">
        <v>46</v>
      </c>
      <c r="G1275" s="4">
        <v>3</v>
      </c>
      <c r="H1275" s="27">
        <v>0</v>
      </c>
      <c r="I1275" s="15">
        <v>6768.91</v>
      </c>
      <c r="J1275" s="4" t="s">
        <v>294</v>
      </c>
    </row>
    <row r="1276" spans="1:10" x14ac:dyDescent="0.3">
      <c r="A1276" s="4" t="s">
        <v>1582</v>
      </c>
      <c r="B1276" s="4" t="s">
        <v>132</v>
      </c>
      <c r="C1276" s="26">
        <v>45186</v>
      </c>
      <c r="D1276" s="4" t="s">
        <v>292</v>
      </c>
      <c r="E1276" s="4" t="s">
        <v>308</v>
      </c>
      <c r="F1276" s="4" t="s">
        <v>47</v>
      </c>
      <c r="G1276" s="4">
        <v>1</v>
      </c>
      <c r="H1276" s="27">
        <v>0</v>
      </c>
      <c r="I1276" s="15">
        <v>2449.15</v>
      </c>
      <c r="J1276" s="4" t="s">
        <v>299</v>
      </c>
    </row>
    <row r="1277" spans="1:10" x14ac:dyDescent="0.3">
      <c r="A1277" s="4" t="s">
        <v>1583</v>
      </c>
      <c r="B1277" s="4" t="s">
        <v>132</v>
      </c>
      <c r="C1277" s="26">
        <v>45192</v>
      </c>
      <c r="D1277" s="4" t="s">
        <v>292</v>
      </c>
      <c r="E1277" s="4" t="s">
        <v>303</v>
      </c>
      <c r="F1277" s="4" t="s">
        <v>45</v>
      </c>
      <c r="G1277" s="4">
        <v>13</v>
      </c>
      <c r="H1277" s="27">
        <v>0</v>
      </c>
      <c r="I1277" s="15">
        <v>40771.79</v>
      </c>
      <c r="J1277" s="4" t="s">
        <v>294</v>
      </c>
    </row>
    <row r="1278" spans="1:10" x14ac:dyDescent="0.3">
      <c r="A1278" s="4" t="s">
        <v>1584</v>
      </c>
      <c r="B1278" s="4" t="s">
        <v>132</v>
      </c>
      <c r="C1278" s="26">
        <v>45294</v>
      </c>
      <c r="D1278" s="4" t="s">
        <v>292</v>
      </c>
      <c r="E1278" s="4" t="s">
        <v>308</v>
      </c>
      <c r="F1278" s="4" t="s">
        <v>45</v>
      </c>
      <c r="G1278" s="4">
        <v>11</v>
      </c>
      <c r="H1278" s="27">
        <v>0</v>
      </c>
      <c r="I1278" s="15">
        <v>40980.089999999997</v>
      </c>
      <c r="J1278" s="4" t="s">
        <v>294</v>
      </c>
    </row>
    <row r="1279" spans="1:10" x14ac:dyDescent="0.3">
      <c r="A1279" s="4" t="s">
        <v>1585</v>
      </c>
      <c r="B1279" s="4" t="s">
        <v>132</v>
      </c>
      <c r="C1279" s="26">
        <v>45329</v>
      </c>
      <c r="D1279" s="4" t="s">
        <v>292</v>
      </c>
      <c r="E1279" s="4" t="s">
        <v>308</v>
      </c>
      <c r="F1279" s="4" t="s">
        <v>47</v>
      </c>
      <c r="G1279" s="4">
        <v>1</v>
      </c>
      <c r="H1279" s="27">
        <v>0</v>
      </c>
      <c r="I1279" s="15">
        <v>1867.73</v>
      </c>
      <c r="J1279" s="4" t="s">
        <v>299</v>
      </c>
    </row>
    <row r="1280" spans="1:10" x14ac:dyDescent="0.3">
      <c r="A1280" s="4" t="s">
        <v>1586</v>
      </c>
      <c r="B1280" s="4" t="s">
        <v>132</v>
      </c>
      <c r="C1280" s="26">
        <v>45342</v>
      </c>
      <c r="D1280" s="4" t="s">
        <v>292</v>
      </c>
      <c r="E1280" s="4" t="s">
        <v>301</v>
      </c>
      <c r="F1280" s="4" t="s">
        <v>47</v>
      </c>
      <c r="G1280" s="4">
        <v>1</v>
      </c>
      <c r="H1280" s="27">
        <v>0</v>
      </c>
      <c r="I1280" s="15">
        <v>2831.77</v>
      </c>
      <c r="J1280" s="4" t="s">
        <v>294</v>
      </c>
    </row>
    <row r="1281" spans="1:10" x14ac:dyDescent="0.3">
      <c r="A1281" s="4" t="s">
        <v>1587</v>
      </c>
      <c r="B1281" s="4" t="s">
        <v>132</v>
      </c>
      <c r="C1281" s="26">
        <v>45327</v>
      </c>
      <c r="D1281" s="4" t="s">
        <v>296</v>
      </c>
      <c r="E1281" s="4" t="s">
        <v>319</v>
      </c>
      <c r="F1281" s="4" t="s">
        <v>46</v>
      </c>
      <c r="G1281" s="4">
        <v>1</v>
      </c>
      <c r="H1281" s="27">
        <v>18.899999999999999</v>
      </c>
      <c r="I1281" s="15">
        <v>74678.44</v>
      </c>
      <c r="J1281" s="4" t="s">
        <v>299</v>
      </c>
    </row>
    <row r="1282" spans="1:10" x14ac:dyDescent="0.3">
      <c r="A1282" s="4" t="s">
        <v>1588</v>
      </c>
      <c r="B1282" s="4" t="s">
        <v>132</v>
      </c>
      <c r="C1282" s="26">
        <v>45400</v>
      </c>
      <c r="D1282" s="4" t="s">
        <v>292</v>
      </c>
      <c r="E1282" s="4" t="s">
        <v>308</v>
      </c>
      <c r="F1282" s="4" t="s">
        <v>45</v>
      </c>
      <c r="G1282" s="4">
        <v>13</v>
      </c>
      <c r="H1282" s="27">
        <v>0</v>
      </c>
      <c r="I1282" s="15">
        <v>33856.959999999999</v>
      </c>
      <c r="J1282" s="4" t="s">
        <v>294</v>
      </c>
    </row>
    <row r="1283" spans="1:10" x14ac:dyDescent="0.3">
      <c r="A1283" s="4" t="s">
        <v>1589</v>
      </c>
      <c r="B1283" s="4" t="s">
        <v>132</v>
      </c>
      <c r="C1283" s="26">
        <v>45544</v>
      </c>
      <c r="D1283" s="4" t="s">
        <v>292</v>
      </c>
      <c r="E1283" s="4" t="s">
        <v>293</v>
      </c>
      <c r="F1283" s="4" t="s">
        <v>47</v>
      </c>
      <c r="G1283" s="4">
        <v>0</v>
      </c>
      <c r="H1283" s="27">
        <v>0</v>
      </c>
      <c r="I1283" s="15">
        <v>2377.86</v>
      </c>
      <c r="J1283" s="4" t="s">
        <v>294</v>
      </c>
    </row>
    <row r="1284" spans="1:10" x14ac:dyDescent="0.3">
      <c r="A1284" s="4" t="s">
        <v>1590</v>
      </c>
      <c r="B1284" s="4" t="s">
        <v>132</v>
      </c>
      <c r="C1284" s="26">
        <v>45572</v>
      </c>
      <c r="D1284" s="4" t="s">
        <v>292</v>
      </c>
      <c r="E1284" s="4" t="s">
        <v>308</v>
      </c>
      <c r="F1284" s="4" t="s">
        <v>46</v>
      </c>
      <c r="G1284" s="4">
        <v>3</v>
      </c>
      <c r="H1284" s="27">
        <v>0</v>
      </c>
      <c r="I1284" s="15">
        <v>10513.14</v>
      </c>
      <c r="J1284" s="4" t="s">
        <v>294</v>
      </c>
    </row>
    <row r="1285" spans="1:10" x14ac:dyDescent="0.3">
      <c r="A1285" s="4" t="s">
        <v>1591</v>
      </c>
      <c r="B1285" s="4" t="s">
        <v>132</v>
      </c>
      <c r="C1285" s="26">
        <v>45574</v>
      </c>
      <c r="D1285" s="4" t="s">
        <v>292</v>
      </c>
      <c r="E1285" s="4" t="s">
        <v>293</v>
      </c>
      <c r="F1285" s="4" t="s">
        <v>46</v>
      </c>
      <c r="G1285" s="4">
        <v>1</v>
      </c>
      <c r="H1285" s="27">
        <v>0</v>
      </c>
      <c r="I1285" s="15">
        <v>10918.97</v>
      </c>
      <c r="J1285" s="4" t="s">
        <v>294</v>
      </c>
    </row>
    <row r="1286" spans="1:10" x14ac:dyDescent="0.3">
      <c r="A1286" s="4" t="s">
        <v>1592</v>
      </c>
      <c r="B1286" s="4" t="s">
        <v>132</v>
      </c>
      <c r="C1286" s="26">
        <v>45585</v>
      </c>
      <c r="D1286" s="4" t="s">
        <v>292</v>
      </c>
      <c r="E1286" s="4" t="s">
        <v>293</v>
      </c>
      <c r="F1286" s="4" t="s">
        <v>47</v>
      </c>
      <c r="G1286" s="4">
        <v>1</v>
      </c>
      <c r="H1286" s="27">
        <v>0</v>
      </c>
      <c r="I1286" s="15">
        <v>1469.66</v>
      </c>
      <c r="J1286" s="4" t="s">
        <v>294</v>
      </c>
    </row>
    <row r="1287" spans="1:10" x14ac:dyDescent="0.3">
      <c r="A1287" s="4" t="s">
        <v>1593</v>
      </c>
      <c r="B1287" s="4" t="s">
        <v>132</v>
      </c>
      <c r="C1287" s="26">
        <v>45602</v>
      </c>
      <c r="D1287" s="4" t="s">
        <v>292</v>
      </c>
      <c r="E1287" s="4" t="s">
        <v>293</v>
      </c>
      <c r="F1287" s="4" t="s">
        <v>46</v>
      </c>
      <c r="G1287" s="4">
        <v>5</v>
      </c>
      <c r="H1287" s="27">
        <v>0</v>
      </c>
      <c r="I1287" s="15">
        <v>15710.3</v>
      </c>
      <c r="J1287" s="4" t="s">
        <v>299</v>
      </c>
    </row>
    <row r="1288" spans="1:10" x14ac:dyDescent="0.3">
      <c r="A1288" s="4" t="s">
        <v>1594</v>
      </c>
      <c r="B1288" s="4" t="s">
        <v>132</v>
      </c>
      <c r="C1288" s="26">
        <v>45613</v>
      </c>
      <c r="D1288" s="4" t="s">
        <v>292</v>
      </c>
      <c r="E1288" s="4" t="s">
        <v>293</v>
      </c>
      <c r="F1288" s="4" t="s">
        <v>47</v>
      </c>
      <c r="G1288" s="4">
        <v>0</v>
      </c>
      <c r="H1288" s="27">
        <v>0</v>
      </c>
      <c r="I1288" s="15">
        <v>3254.95</v>
      </c>
      <c r="J1288" s="4" t="s">
        <v>294</v>
      </c>
    </row>
    <row r="1289" spans="1:10" x14ac:dyDescent="0.3">
      <c r="A1289" s="4" t="s">
        <v>1595</v>
      </c>
      <c r="B1289" s="4" t="s">
        <v>132</v>
      </c>
      <c r="C1289" s="26">
        <v>45617</v>
      </c>
      <c r="D1289" s="4" t="s">
        <v>292</v>
      </c>
      <c r="E1289" s="4" t="s">
        <v>305</v>
      </c>
      <c r="F1289" s="4" t="s">
        <v>47</v>
      </c>
      <c r="G1289" s="4">
        <v>1</v>
      </c>
      <c r="H1289" s="27">
        <v>0</v>
      </c>
      <c r="I1289" s="15">
        <v>2307.5</v>
      </c>
      <c r="J1289" s="4" t="s">
        <v>294</v>
      </c>
    </row>
    <row r="1290" spans="1:10" x14ac:dyDescent="0.3">
      <c r="A1290" s="4" t="s">
        <v>1596</v>
      </c>
      <c r="B1290" s="4" t="s">
        <v>132</v>
      </c>
      <c r="C1290" s="26">
        <v>45633</v>
      </c>
      <c r="D1290" s="4" t="s">
        <v>292</v>
      </c>
      <c r="E1290" s="4" t="s">
        <v>312</v>
      </c>
      <c r="F1290" s="4" t="s">
        <v>45</v>
      </c>
      <c r="G1290" s="4">
        <v>12</v>
      </c>
      <c r="H1290" s="27">
        <v>0</v>
      </c>
      <c r="I1290" s="15">
        <v>22142.52</v>
      </c>
      <c r="J1290" s="4" t="s">
        <v>299</v>
      </c>
    </row>
    <row r="1291" spans="1:10" x14ac:dyDescent="0.3">
      <c r="A1291" s="4" t="s">
        <v>1597</v>
      </c>
      <c r="B1291" s="4" t="s">
        <v>132</v>
      </c>
      <c r="C1291" s="26">
        <v>45717</v>
      </c>
      <c r="D1291" s="4" t="s">
        <v>292</v>
      </c>
      <c r="E1291" s="4" t="s">
        <v>308</v>
      </c>
      <c r="F1291" s="4" t="s">
        <v>45</v>
      </c>
      <c r="G1291" s="4">
        <v>10</v>
      </c>
      <c r="H1291" s="27">
        <v>0</v>
      </c>
      <c r="I1291" s="15">
        <v>38839.07</v>
      </c>
      <c r="J1291" s="4" t="s">
        <v>294</v>
      </c>
    </row>
    <row r="1292" spans="1:10" x14ac:dyDescent="0.3">
      <c r="A1292" s="4" t="s">
        <v>1598</v>
      </c>
      <c r="B1292" s="4" t="s">
        <v>132</v>
      </c>
      <c r="C1292" s="26">
        <v>45730</v>
      </c>
      <c r="D1292" s="4" t="s">
        <v>292</v>
      </c>
      <c r="E1292" s="4" t="s">
        <v>303</v>
      </c>
      <c r="F1292" s="4" t="s">
        <v>46</v>
      </c>
      <c r="G1292" s="4">
        <v>1</v>
      </c>
      <c r="H1292" s="27">
        <v>0</v>
      </c>
      <c r="I1292" s="15">
        <v>7743.22</v>
      </c>
      <c r="J1292" s="4" t="s">
        <v>294</v>
      </c>
    </row>
    <row r="1293" spans="1:10" x14ac:dyDescent="0.3">
      <c r="A1293" s="4" t="s">
        <v>1599</v>
      </c>
      <c r="B1293" s="4" t="s">
        <v>132</v>
      </c>
      <c r="C1293" s="26">
        <v>45720</v>
      </c>
      <c r="D1293" s="4" t="s">
        <v>296</v>
      </c>
      <c r="E1293" s="4" t="s">
        <v>394</v>
      </c>
      <c r="F1293" s="4" t="s">
        <v>47</v>
      </c>
      <c r="G1293" s="4">
        <v>1</v>
      </c>
      <c r="H1293" s="27">
        <v>3.8</v>
      </c>
      <c r="I1293" s="15">
        <v>15504.97</v>
      </c>
      <c r="J1293" s="4" t="s">
        <v>294</v>
      </c>
    </row>
    <row r="1294" spans="1:10" x14ac:dyDescent="0.3">
      <c r="A1294" s="4" t="s">
        <v>1600</v>
      </c>
      <c r="B1294" s="4" t="s">
        <v>132</v>
      </c>
      <c r="C1294" s="26">
        <v>45733</v>
      </c>
      <c r="D1294" s="4" t="s">
        <v>296</v>
      </c>
      <c r="E1294" s="4" t="s">
        <v>319</v>
      </c>
      <c r="F1294" s="4" t="s">
        <v>47</v>
      </c>
      <c r="G1294" s="4">
        <v>1</v>
      </c>
      <c r="H1294" s="27">
        <v>6.8</v>
      </c>
      <c r="I1294" s="15">
        <v>16529.34</v>
      </c>
      <c r="J1294" s="4" t="s">
        <v>299</v>
      </c>
    </row>
    <row r="1295" spans="1:10" x14ac:dyDescent="0.3">
      <c r="A1295" s="4" t="s">
        <v>1601</v>
      </c>
      <c r="B1295" s="4" t="s">
        <v>132</v>
      </c>
      <c r="C1295" s="26">
        <v>45729</v>
      </c>
      <c r="D1295" s="4" t="s">
        <v>296</v>
      </c>
      <c r="E1295" s="4" t="s">
        <v>319</v>
      </c>
      <c r="F1295" s="4" t="s">
        <v>46</v>
      </c>
      <c r="G1295" s="4">
        <v>1</v>
      </c>
      <c r="H1295" s="27">
        <v>15</v>
      </c>
      <c r="I1295" s="15">
        <v>28058.23</v>
      </c>
      <c r="J1295" s="4" t="s">
        <v>294</v>
      </c>
    </row>
    <row r="1296" spans="1:10" x14ac:dyDescent="0.3">
      <c r="A1296" s="4" t="s">
        <v>1602</v>
      </c>
      <c r="B1296" s="4" t="s">
        <v>132</v>
      </c>
      <c r="C1296" s="26">
        <v>45718</v>
      </c>
      <c r="D1296" s="4" t="s">
        <v>296</v>
      </c>
      <c r="E1296" s="4" t="s">
        <v>336</v>
      </c>
      <c r="F1296" s="4" t="s">
        <v>47</v>
      </c>
      <c r="G1296" s="4">
        <v>1</v>
      </c>
      <c r="H1296" s="27">
        <v>6.6</v>
      </c>
      <c r="I1296" s="15">
        <v>19516.48</v>
      </c>
      <c r="J1296" s="4" t="s">
        <v>294</v>
      </c>
    </row>
    <row r="1297" spans="1:10" x14ac:dyDescent="0.3">
      <c r="A1297" s="4" t="s">
        <v>1603</v>
      </c>
      <c r="B1297" s="4" t="s">
        <v>132</v>
      </c>
      <c r="C1297" s="26">
        <v>45802</v>
      </c>
      <c r="D1297" s="4" t="s">
        <v>292</v>
      </c>
      <c r="E1297" s="4" t="s">
        <v>308</v>
      </c>
      <c r="F1297" s="4" t="s">
        <v>46</v>
      </c>
      <c r="G1297" s="4">
        <v>2</v>
      </c>
      <c r="H1297" s="27">
        <v>0</v>
      </c>
      <c r="I1297" s="15">
        <v>11492.07</v>
      </c>
      <c r="J1297" s="4" t="s">
        <v>294</v>
      </c>
    </row>
    <row r="1298" spans="1:10" x14ac:dyDescent="0.3">
      <c r="A1298" s="4" t="s">
        <v>1604</v>
      </c>
      <c r="B1298" s="4" t="s">
        <v>132</v>
      </c>
      <c r="C1298" s="26">
        <v>45887</v>
      </c>
      <c r="D1298" s="4" t="s">
        <v>292</v>
      </c>
      <c r="E1298" s="4" t="s">
        <v>312</v>
      </c>
      <c r="F1298" s="4" t="s">
        <v>47</v>
      </c>
      <c r="G1298" s="4">
        <v>0</v>
      </c>
      <c r="H1298" s="27">
        <v>0</v>
      </c>
      <c r="I1298" s="15">
        <v>2652.25</v>
      </c>
      <c r="J1298" s="4" t="s">
        <v>294</v>
      </c>
    </row>
    <row r="1299" spans="1:10" x14ac:dyDescent="0.3">
      <c r="A1299" s="4" t="s">
        <v>1605</v>
      </c>
      <c r="B1299" s="4" t="s">
        <v>132</v>
      </c>
      <c r="C1299" s="26">
        <v>45882</v>
      </c>
      <c r="D1299" s="4" t="s">
        <v>296</v>
      </c>
      <c r="E1299" s="4" t="s">
        <v>394</v>
      </c>
      <c r="F1299" s="4" t="s">
        <v>403</v>
      </c>
      <c r="G1299" s="4">
        <v>5</v>
      </c>
      <c r="H1299" s="27">
        <v>118.5</v>
      </c>
      <c r="I1299" s="15">
        <v>332649.78000000003</v>
      </c>
      <c r="J1299" s="4" t="s">
        <v>294</v>
      </c>
    </row>
    <row r="1300" spans="1:10" x14ac:dyDescent="0.3">
      <c r="A1300" s="4" t="s">
        <v>1606</v>
      </c>
      <c r="B1300" s="4" t="s">
        <v>132</v>
      </c>
      <c r="C1300" s="26">
        <v>45931</v>
      </c>
      <c r="D1300" s="4" t="s">
        <v>292</v>
      </c>
      <c r="E1300" s="4" t="s">
        <v>312</v>
      </c>
      <c r="F1300" s="4" t="s">
        <v>47</v>
      </c>
      <c r="G1300" s="4">
        <v>1</v>
      </c>
      <c r="H1300" s="27">
        <v>0</v>
      </c>
      <c r="I1300" s="15">
        <v>1603.44</v>
      </c>
      <c r="J1300" s="4" t="s">
        <v>294</v>
      </c>
    </row>
    <row r="1301" spans="1:10" x14ac:dyDescent="0.3">
      <c r="A1301" s="4" t="s">
        <v>1607</v>
      </c>
      <c r="B1301" s="4" t="s">
        <v>132</v>
      </c>
      <c r="C1301" s="26">
        <v>45958</v>
      </c>
      <c r="D1301" s="4" t="s">
        <v>296</v>
      </c>
      <c r="E1301" s="4" t="s">
        <v>394</v>
      </c>
      <c r="F1301" s="4" t="s">
        <v>47</v>
      </c>
      <c r="G1301" s="4">
        <v>1</v>
      </c>
      <c r="H1301" s="27">
        <v>2.2999999999999998</v>
      </c>
      <c r="I1301" s="15">
        <v>7468.97</v>
      </c>
      <c r="J1301" s="4" t="s">
        <v>299</v>
      </c>
    </row>
    <row r="1302" spans="1:10" x14ac:dyDescent="0.3">
      <c r="A1302" s="4" t="s">
        <v>1608</v>
      </c>
      <c r="B1302" s="4" t="s">
        <v>134</v>
      </c>
      <c r="C1302" s="26">
        <v>45005</v>
      </c>
      <c r="D1302" s="4" t="s">
        <v>292</v>
      </c>
      <c r="E1302" s="4" t="s">
        <v>308</v>
      </c>
      <c r="F1302" s="4" t="s">
        <v>47</v>
      </c>
      <c r="G1302" s="4">
        <v>1</v>
      </c>
      <c r="H1302" s="27">
        <v>0</v>
      </c>
      <c r="I1302" s="15">
        <v>6859.02</v>
      </c>
      <c r="J1302" s="4" t="s">
        <v>299</v>
      </c>
    </row>
    <row r="1303" spans="1:10" x14ac:dyDescent="0.3">
      <c r="A1303" s="4" t="s">
        <v>1609</v>
      </c>
      <c r="B1303" s="4" t="s">
        <v>134</v>
      </c>
      <c r="C1303" s="26">
        <v>45032</v>
      </c>
      <c r="D1303" s="4" t="s">
        <v>292</v>
      </c>
      <c r="E1303" s="4" t="s">
        <v>301</v>
      </c>
      <c r="F1303" s="4" t="s">
        <v>46</v>
      </c>
      <c r="G1303" s="4">
        <v>5</v>
      </c>
      <c r="H1303" s="27">
        <v>0</v>
      </c>
      <c r="I1303" s="15">
        <v>29060.99</v>
      </c>
      <c r="J1303" s="4" t="s">
        <v>299</v>
      </c>
    </row>
    <row r="1304" spans="1:10" x14ac:dyDescent="0.3">
      <c r="A1304" s="4" t="s">
        <v>1610</v>
      </c>
      <c r="B1304" s="4" t="s">
        <v>134</v>
      </c>
      <c r="C1304" s="26">
        <v>45022</v>
      </c>
      <c r="D1304" s="4" t="s">
        <v>292</v>
      </c>
      <c r="E1304" s="4" t="s">
        <v>293</v>
      </c>
      <c r="F1304" s="4" t="s">
        <v>46</v>
      </c>
      <c r="G1304" s="4">
        <v>2</v>
      </c>
      <c r="H1304" s="27">
        <v>0</v>
      </c>
      <c r="I1304" s="15">
        <v>31172.01</v>
      </c>
      <c r="J1304" s="4" t="s">
        <v>294</v>
      </c>
    </row>
    <row r="1305" spans="1:10" x14ac:dyDescent="0.3">
      <c r="A1305" s="4" t="s">
        <v>1611</v>
      </c>
      <c r="B1305" s="4" t="s">
        <v>134</v>
      </c>
      <c r="C1305" s="26">
        <v>45041</v>
      </c>
      <c r="D1305" s="4" t="s">
        <v>296</v>
      </c>
      <c r="E1305" s="4" t="s">
        <v>297</v>
      </c>
      <c r="F1305" s="4" t="s">
        <v>47</v>
      </c>
      <c r="G1305" s="4">
        <v>1</v>
      </c>
      <c r="H1305" s="27">
        <v>4</v>
      </c>
      <c r="I1305" s="15">
        <v>21327.67</v>
      </c>
      <c r="J1305" s="4" t="s">
        <v>299</v>
      </c>
    </row>
    <row r="1306" spans="1:10" x14ac:dyDescent="0.3">
      <c r="A1306" s="4" t="s">
        <v>1612</v>
      </c>
      <c r="B1306" s="4" t="s">
        <v>134</v>
      </c>
      <c r="C1306" s="26">
        <v>45061</v>
      </c>
      <c r="D1306" s="4" t="s">
        <v>292</v>
      </c>
      <c r="E1306" s="4" t="s">
        <v>293</v>
      </c>
      <c r="F1306" s="4" t="s">
        <v>47</v>
      </c>
      <c r="G1306" s="4">
        <v>0</v>
      </c>
      <c r="H1306" s="27">
        <v>0</v>
      </c>
      <c r="I1306" s="15">
        <v>6677.85</v>
      </c>
      <c r="J1306" s="4" t="s">
        <v>294</v>
      </c>
    </row>
    <row r="1307" spans="1:10" x14ac:dyDescent="0.3">
      <c r="A1307" s="4" t="s">
        <v>1613</v>
      </c>
      <c r="B1307" s="4" t="s">
        <v>134</v>
      </c>
      <c r="C1307" s="26">
        <v>45113</v>
      </c>
      <c r="D1307" s="4" t="s">
        <v>292</v>
      </c>
      <c r="E1307" s="4" t="s">
        <v>312</v>
      </c>
      <c r="F1307" s="4" t="s">
        <v>47</v>
      </c>
      <c r="G1307" s="4">
        <v>1</v>
      </c>
      <c r="H1307" s="27">
        <v>0</v>
      </c>
      <c r="I1307" s="15">
        <v>5826.86</v>
      </c>
      <c r="J1307" s="4" t="s">
        <v>294</v>
      </c>
    </row>
    <row r="1308" spans="1:10" x14ac:dyDescent="0.3">
      <c r="A1308" s="4" t="s">
        <v>1614</v>
      </c>
      <c r="B1308" s="4" t="s">
        <v>134</v>
      </c>
      <c r="C1308" s="26">
        <v>45133</v>
      </c>
      <c r="D1308" s="4" t="s">
        <v>292</v>
      </c>
      <c r="E1308" s="4" t="s">
        <v>303</v>
      </c>
      <c r="F1308" s="4" t="s">
        <v>47</v>
      </c>
      <c r="G1308" s="4">
        <v>0</v>
      </c>
      <c r="H1308" s="27">
        <v>0</v>
      </c>
      <c r="I1308" s="15">
        <v>4707.62</v>
      </c>
      <c r="J1308" s="4" t="s">
        <v>294</v>
      </c>
    </row>
    <row r="1309" spans="1:10" x14ac:dyDescent="0.3">
      <c r="A1309" s="4" t="s">
        <v>1615</v>
      </c>
      <c r="B1309" s="4" t="s">
        <v>134</v>
      </c>
      <c r="C1309" s="26">
        <v>45152</v>
      </c>
      <c r="D1309" s="4" t="s">
        <v>292</v>
      </c>
      <c r="E1309" s="4" t="s">
        <v>303</v>
      </c>
      <c r="F1309" s="4" t="s">
        <v>45</v>
      </c>
      <c r="G1309" s="4">
        <v>6</v>
      </c>
      <c r="H1309" s="27">
        <v>0</v>
      </c>
      <c r="I1309" s="15">
        <v>80180.05</v>
      </c>
      <c r="J1309" s="4" t="s">
        <v>299</v>
      </c>
    </row>
    <row r="1310" spans="1:10" x14ac:dyDescent="0.3">
      <c r="A1310" s="4" t="s">
        <v>1616</v>
      </c>
      <c r="B1310" s="4" t="s">
        <v>134</v>
      </c>
      <c r="C1310" s="26">
        <v>45145</v>
      </c>
      <c r="D1310" s="4" t="s">
        <v>296</v>
      </c>
      <c r="E1310" s="4" t="s">
        <v>371</v>
      </c>
      <c r="F1310" s="4" t="s">
        <v>45</v>
      </c>
      <c r="G1310" s="4">
        <v>2</v>
      </c>
      <c r="H1310" s="27">
        <v>29.9</v>
      </c>
      <c r="I1310" s="15">
        <v>199751.34</v>
      </c>
      <c r="J1310" s="4" t="s">
        <v>294</v>
      </c>
    </row>
    <row r="1311" spans="1:10" x14ac:dyDescent="0.3">
      <c r="A1311" s="4" t="s">
        <v>1617</v>
      </c>
      <c r="B1311" s="4" t="s">
        <v>134</v>
      </c>
      <c r="C1311" s="26">
        <v>45197</v>
      </c>
      <c r="D1311" s="4" t="s">
        <v>292</v>
      </c>
      <c r="E1311" s="4" t="s">
        <v>308</v>
      </c>
      <c r="F1311" s="4" t="s">
        <v>46</v>
      </c>
      <c r="G1311" s="4">
        <v>4</v>
      </c>
      <c r="H1311" s="27">
        <v>0</v>
      </c>
      <c r="I1311" s="15">
        <v>17040.37</v>
      </c>
      <c r="J1311" s="4" t="s">
        <v>294</v>
      </c>
    </row>
    <row r="1312" spans="1:10" x14ac:dyDescent="0.3">
      <c r="A1312" s="4" t="s">
        <v>1618</v>
      </c>
      <c r="B1312" s="4" t="s">
        <v>134</v>
      </c>
      <c r="C1312" s="26">
        <v>45192</v>
      </c>
      <c r="D1312" s="4" t="s">
        <v>292</v>
      </c>
      <c r="E1312" s="4" t="s">
        <v>301</v>
      </c>
      <c r="F1312" s="4" t="s">
        <v>46</v>
      </c>
      <c r="G1312" s="4">
        <v>3</v>
      </c>
      <c r="H1312" s="27">
        <v>0</v>
      </c>
      <c r="I1312" s="15">
        <v>31364.37</v>
      </c>
      <c r="J1312" s="4" t="s">
        <v>294</v>
      </c>
    </row>
    <row r="1313" spans="1:10" x14ac:dyDescent="0.3">
      <c r="A1313" s="4" t="s">
        <v>1619</v>
      </c>
      <c r="B1313" s="4" t="s">
        <v>134</v>
      </c>
      <c r="C1313" s="26">
        <v>45190</v>
      </c>
      <c r="D1313" s="4" t="s">
        <v>292</v>
      </c>
      <c r="E1313" s="4" t="s">
        <v>303</v>
      </c>
      <c r="F1313" s="4" t="s">
        <v>46</v>
      </c>
      <c r="G1313" s="4">
        <v>1</v>
      </c>
      <c r="H1313" s="27">
        <v>0</v>
      </c>
      <c r="I1313" s="15">
        <v>21743.78</v>
      </c>
      <c r="J1313" s="4" t="s">
        <v>294</v>
      </c>
    </row>
    <row r="1314" spans="1:10" x14ac:dyDescent="0.3">
      <c r="A1314" s="4" t="s">
        <v>1620</v>
      </c>
      <c r="B1314" s="4" t="s">
        <v>134</v>
      </c>
      <c r="C1314" s="26">
        <v>45205</v>
      </c>
      <c r="D1314" s="4" t="s">
        <v>292</v>
      </c>
      <c r="E1314" s="4" t="s">
        <v>308</v>
      </c>
      <c r="F1314" s="4" t="s">
        <v>46</v>
      </c>
      <c r="G1314" s="4">
        <v>5</v>
      </c>
      <c r="H1314" s="27">
        <v>0</v>
      </c>
      <c r="I1314" s="15">
        <v>13083.7</v>
      </c>
      <c r="J1314" s="4" t="s">
        <v>299</v>
      </c>
    </row>
    <row r="1315" spans="1:10" x14ac:dyDescent="0.3">
      <c r="A1315" s="4" t="s">
        <v>1621</v>
      </c>
      <c r="B1315" s="4" t="s">
        <v>134</v>
      </c>
      <c r="C1315" s="26">
        <v>45213</v>
      </c>
      <c r="D1315" s="4" t="s">
        <v>292</v>
      </c>
      <c r="E1315" s="4" t="s">
        <v>293</v>
      </c>
      <c r="F1315" s="4" t="s">
        <v>47</v>
      </c>
      <c r="G1315" s="4">
        <v>1</v>
      </c>
      <c r="H1315" s="27">
        <v>0</v>
      </c>
      <c r="I1315" s="15">
        <v>7595.93</v>
      </c>
      <c r="J1315" s="4" t="s">
        <v>294</v>
      </c>
    </row>
    <row r="1316" spans="1:10" x14ac:dyDescent="0.3">
      <c r="A1316" s="4" t="s">
        <v>1622</v>
      </c>
      <c r="B1316" s="4" t="s">
        <v>134</v>
      </c>
      <c r="C1316" s="26">
        <v>45204</v>
      </c>
      <c r="D1316" s="4" t="s">
        <v>292</v>
      </c>
      <c r="E1316" s="4" t="s">
        <v>305</v>
      </c>
      <c r="F1316" s="4" t="s">
        <v>47</v>
      </c>
      <c r="G1316" s="4">
        <v>1</v>
      </c>
      <c r="H1316" s="27">
        <v>0</v>
      </c>
      <c r="I1316" s="15">
        <v>3664.5</v>
      </c>
      <c r="J1316" s="4" t="s">
        <v>299</v>
      </c>
    </row>
    <row r="1317" spans="1:10" x14ac:dyDescent="0.3">
      <c r="A1317" s="4" t="s">
        <v>1623</v>
      </c>
      <c r="B1317" s="4" t="s">
        <v>134</v>
      </c>
      <c r="C1317" s="26">
        <v>45207</v>
      </c>
      <c r="D1317" s="4" t="s">
        <v>292</v>
      </c>
      <c r="E1317" s="4" t="s">
        <v>305</v>
      </c>
      <c r="F1317" s="4" t="s">
        <v>45</v>
      </c>
      <c r="G1317" s="4">
        <v>4</v>
      </c>
      <c r="H1317" s="27">
        <v>0</v>
      </c>
      <c r="I1317" s="15">
        <v>69566.75</v>
      </c>
      <c r="J1317" s="4" t="s">
        <v>294</v>
      </c>
    </row>
    <row r="1318" spans="1:10" x14ac:dyDescent="0.3">
      <c r="A1318" s="4" t="s">
        <v>1624</v>
      </c>
      <c r="B1318" s="4" t="s">
        <v>134</v>
      </c>
      <c r="C1318" s="26">
        <v>45202</v>
      </c>
      <c r="D1318" s="4" t="s">
        <v>296</v>
      </c>
      <c r="E1318" s="4" t="s">
        <v>336</v>
      </c>
      <c r="F1318" s="4" t="s">
        <v>45</v>
      </c>
      <c r="G1318" s="4">
        <v>1</v>
      </c>
      <c r="H1318" s="27">
        <v>24</v>
      </c>
      <c r="I1318" s="15">
        <v>248213.06</v>
      </c>
      <c r="J1318" s="4" t="s">
        <v>294</v>
      </c>
    </row>
    <row r="1319" spans="1:10" x14ac:dyDescent="0.3">
      <c r="A1319" s="4" t="s">
        <v>1625</v>
      </c>
      <c r="B1319" s="4" t="s">
        <v>134</v>
      </c>
      <c r="C1319" s="26">
        <v>45253</v>
      </c>
      <c r="D1319" s="4" t="s">
        <v>292</v>
      </c>
      <c r="E1319" s="4" t="s">
        <v>305</v>
      </c>
      <c r="F1319" s="4" t="s">
        <v>46</v>
      </c>
      <c r="G1319" s="4">
        <v>3</v>
      </c>
      <c r="H1319" s="27">
        <v>0</v>
      </c>
      <c r="I1319" s="15">
        <v>23619.77</v>
      </c>
      <c r="J1319" s="4" t="s">
        <v>294</v>
      </c>
    </row>
    <row r="1320" spans="1:10" x14ac:dyDescent="0.3">
      <c r="A1320" s="4" t="s">
        <v>1626</v>
      </c>
      <c r="B1320" s="4" t="s">
        <v>134</v>
      </c>
      <c r="C1320" s="26">
        <v>45252</v>
      </c>
      <c r="D1320" s="4" t="s">
        <v>292</v>
      </c>
      <c r="E1320" s="4" t="s">
        <v>305</v>
      </c>
      <c r="F1320" s="4" t="s">
        <v>46</v>
      </c>
      <c r="G1320" s="4">
        <v>2</v>
      </c>
      <c r="H1320" s="27">
        <v>0</v>
      </c>
      <c r="I1320" s="15">
        <v>14375.94</v>
      </c>
      <c r="J1320" s="4" t="s">
        <v>294</v>
      </c>
    </row>
    <row r="1321" spans="1:10" x14ac:dyDescent="0.3">
      <c r="A1321" s="4" t="s">
        <v>1627</v>
      </c>
      <c r="B1321" s="4" t="s">
        <v>134</v>
      </c>
      <c r="C1321" s="26">
        <v>45251</v>
      </c>
      <c r="D1321" s="4" t="s">
        <v>292</v>
      </c>
      <c r="E1321" s="4" t="s">
        <v>308</v>
      </c>
      <c r="F1321" s="4" t="s">
        <v>47</v>
      </c>
      <c r="G1321" s="4">
        <v>0</v>
      </c>
      <c r="H1321" s="27">
        <v>0</v>
      </c>
      <c r="I1321" s="15">
        <v>8237.18</v>
      </c>
      <c r="J1321" s="4" t="s">
        <v>299</v>
      </c>
    </row>
    <row r="1322" spans="1:10" x14ac:dyDescent="0.3">
      <c r="A1322" s="4" t="s">
        <v>1628</v>
      </c>
      <c r="B1322" s="4" t="s">
        <v>134</v>
      </c>
      <c r="C1322" s="26">
        <v>45265</v>
      </c>
      <c r="D1322" s="4" t="s">
        <v>292</v>
      </c>
      <c r="E1322" s="4" t="s">
        <v>308</v>
      </c>
      <c r="F1322" s="4" t="s">
        <v>46</v>
      </c>
      <c r="G1322" s="4">
        <v>2</v>
      </c>
      <c r="H1322" s="27">
        <v>0</v>
      </c>
      <c r="I1322" s="15">
        <v>24239.83</v>
      </c>
      <c r="J1322" s="4" t="s">
        <v>294</v>
      </c>
    </row>
    <row r="1323" spans="1:10" x14ac:dyDescent="0.3">
      <c r="A1323" s="4" t="s">
        <v>1629</v>
      </c>
      <c r="B1323" s="4" t="s">
        <v>134</v>
      </c>
      <c r="C1323" s="26">
        <v>45286</v>
      </c>
      <c r="D1323" s="4" t="s">
        <v>292</v>
      </c>
      <c r="E1323" s="4" t="s">
        <v>303</v>
      </c>
      <c r="F1323" s="4" t="s">
        <v>46</v>
      </c>
      <c r="G1323" s="4">
        <v>2</v>
      </c>
      <c r="H1323" s="27">
        <v>0</v>
      </c>
      <c r="I1323" s="15">
        <v>26946.080000000002</v>
      </c>
      <c r="J1323" s="4" t="s">
        <v>299</v>
      </c>
    </row>
    <row r="1324" spans="1:10" x14ac:dyDescent="0.3">
      <c r="A1324" s="4" t="s">
        <v>1630</v>
      </c>
      <c r="B1324" s="4" t="s">
        <v>134</v>
      </c>
      <c r="C1324" s="26">
        <v>45293</v>
      </c>
      <c r="D1324" s="4" t="s">
        <v>292</v>
      </c>
      <c r="E1324" s="4" t="s">
        <v>305</v>
      </c>
      <c r="F1324" s="4" t="s">
        <v>47</v>
      </c>
      <c r="G1324" s="4">
        <v>1</v>
      </c>
      <c r="H1324" s="27">
        <v>0</v>
      </c>
      <c r="I1324" s="15">
        <v>3764.42</v>
      </c>
      <c r="J1324" s="4" t="s">
        <v>294</v>
      </c>
    </row>
    <row r="1325" spans="1:10" x14ac:dyDescent="0.3">
      <c r="A1325" s="4" t="s">
        <v>1631</v>
      </c>
      <c r="B1325" s="4" t="s">
        <v>134</v>
      </c>
      <c r="C1325" s="26">
        <v>45362</v>
      </c>
      <c r="D1325" s="4" t="s">
        <v>296</v>
      </c>
      <c r="E1325" s="4" t="s">
        <v>297</v>
      </c>
      <c r="F1325" s="4" t="s">
        <v>46</v>
      </c>
      <c r="G1325" s="4">
        <v>1</v>
      </c>
      <c r="H1325" s="27">
        <v>11.8</v>
      </c>
      <c r="I1325" s="15">
        <v>61809.49</v>
      </c>
      <c r="J1325" s="4" t="s">
        <v>294</v>
      </c>
    </row>
    <row r="1326" spans="1:10" x14ac:dyDescent="0.3">
      <c r="A1326" s="4" t="s">
        <v>1632</v>
      </c>
      <c r="B1326" s="4" t="s">
        <v>134</v>
      </c>
      <c r="C1326" s="26">
        <v>45388</v>
      </c>
      <c r="D1326" s="4" t="s">
        <v>292</v>
      </c>
      <c r="E1326" s="4" t="s">
        <v>301</v>
      </c>
      <c r="F1326" s="4" t="s">
        <v>46</v>
      </c>
      <c r="G1326" s="4">
        <v>2</v>
      </c>
      <c r="H1326" s="27">
        <v>0</v>
      </c>
      <c r="I1326" s="15">
        <v>24383.59</v>
      </c>
      <c r="J1326" s="4" t="s">
        <v>294</v>
      </c>
    </row>
    <row r="1327" spans="1:10" x14ac:dyDescent="0.3">
      <c r="A1327" s="4" t="s">
        <v>1633</v>
      </c>
      <c r="B1327" s="4" t="s">
        <v>134</v>
      </c>
      <c r="C1327" s="26">
        <v>45403</v>
      </c>
      <c r="D1327" s="4" t="s">
        <v>292</v>
      </c>
      <c r="E1327" s="4" t="s">
        <v>312</v>
      </c>
      <c r="F1327" s="4" t="s">
        <v>47</v>
      </c>
      <c r="G1327" s="4">
        <v>1</v>
      </c>
      <c r="H1327" s="27">
        <v>0</v>
      </c>
      <c r="I1327" s="15">
        <v>6693.06</v>
      </c>
      <c r="J1327" s="4" t="s">
        <v>299</v>
      </c>
    </row>
    <row r="1328" spans="1:10" x14ac:dyDescent="0.3">
      <c r="A1328" s="4" t="s">
        <v>1634</v>
      </c>
      <c r="B1328" s="4" t="s">
        <v>134</v>
      </c>
      <c r="C1328" s="26">
        <v>45400</v>
      </c>
      <c r="D1328" s="4" t="s">
        <v>292</v>
      </c>
      <c r="E1328" s="4" t="s">
        <v>301</v>
      </c>
      <c r="F1328" s="4" t="s">
        <v>47</v>
      </c>
      <c r="G1328" s="4">
        <v>1</v>
      </c>
      <c r="H1328" s="27">
        <v>0</v>
      </c>
      <c r="I1328" s="15">
        <v>8919.0499999999993</v>
      </c>
      <c r="J1328" s="4" t="s">
        <v>294</v>
      </c>
    </row>
    <row r="1329" spans="1:10" x14ac:dyDescent="0.3">
      <c r="A1329" s="4" t="s">
        <v>1635</v>
      </c>
      <c r="B1329" s="4" t="s">
        <v>134</v>
      </c>
      <c r="C1329" s="26">
        <v>45426</v>
      </c>
      <c r="D1329" s="4" t="s">
        <v>292</v>
      </c>
      <c r="E1329" s="4" t="s">
        <v>303</v>
      </c>
      <c r="F1329" s="4" t="s">
        <v>45</v>
      </c>
      <c r="G1329" s="4">
        <v>12</v>
      </c>
      <c r="H1329" s="27">
        <v>0</v>
      </c>
      <c r="I1329" s="15">
        <v>62925.37</v>
      </c>
      <c r="J1329" s="4" t="s">
        <v>294</v>
      </c>
    </row>
    <row r="1330" spans="1:10" x14ac:dyDescent="0.3">
      <c r="A1330" s="4" t="s">
        <v>1636</v>
      </c>
      <c r="B1330" s="4" t="s">
        <v>134</v>
      </c>
      <c r="C1330" s="26">
        <v>45431</v>
      </c>
      <c r="D1330" s="4" t="s">
        <v>292</v>
      </c>
      <c r="E1330" s="4" t="s">
        <v>303</v>
      </c>
      <c r="F1330" s="4" t="s">
        <v>46</v>
      </c>
      <c r="G1330" s="4">
        <v>3</v>
      </c>
      <c r="H1330" s="27">
        <v>0</v>
      </c>
      <c r="I1330" s="15">
        <v>20966.75</v>
      </c>
      <c r="J1330" s="4" t="s">
        <v>294</v>
      </c>
    </row>
    <row r="1331" spans="1:10" x14ac:dyDescent="0.3">
      <c r="A1331" s="4" t="s">
        <v>1637</v>
      </c>
      <c r="B1331" s="4" t="s">
        <v>134</v>
      </c>
      <c r="C1331" s="26">
        <v>45461</v>
      </c>
      <c r="D1331" s="4" t="s">
        <v>292</v>
      </c>
      <c r="E1331" s="4" t="s">
        <v>293</v>
      </c>
      <c r="F1331" s="4" t="s">
        <v>47</v>
      </c>
      <c r="G1331" s="4">
        <v>0</v>
      </c>
      <c r="H1331" s="27">
        <v>0</v>
      </c>
      <c r="I1331" s="15">
        <v>7868.49</v>
      </c>
      <c r="J1331" s="4" t="s">
        <v>299</v>
      </c>
    </row>
    <row r="1332" spans="1:10" x14ac:dyDescent="0.3">
      <c r="A1332" s="4" t="s">
        <v>1638</v>
      </c>
      <c r="B1332" s="4" t="s">
        <v>134</v>
      </c>
      <c r="C1332" s="26">
        <v>45449</v>
      </c>
      <c r="D1332" s="4" t="s">
        <v>292</v>
      </c>
      <c r="E1332" s="4" t="s">
        <v>308</v>
      </c>
      <c r="F1332" s="4" t="s">
        <v>45</v>
      </c>
      <c r="G1332" s="4">
        <v>9</v>
      </c>
      <c r="H1332" s="27">
        <v>0</v>
      </c>
      <c r="I1332" s="15">
        <v>71140.639999999999</v>
      </c>
      <c r="J1332" s="4" t="s">
        <v>294</v>
      </c>
    </row>
    <row r="1333" spans="1:10" x14ac:dyDescent="0.3">
      <c r="A1333" s="4" t="s">
        <v>1639</v>
      </c>
      <c r="B1333" s="4" t="s">
        <v>134</v>
      </c>
      <c r="C1333" s="26">
        <v>45457</v>
      </c>
      <c r="D1333" s="4" t="s">
        <v>292</v>
      </c>
      <c r="E1333" s="4" t="s">
        <v>293</v>
      </c>
      <c r="F1333" s="4" t="s">
        <v>46</v>
      </c>
      <c r="G1333" s="4">
        <v>1</v>
      </c>
      <c r="H1333" s="27">
        <v>0</v>
      </c>
      <c r="I1333" s="15">
        <v>33890.68</v>
      </c>
      <c r="J1333" s="4" t="s">
        <v>294</v>
      </c>
    </row>
    <row r="1334" spans="1:10" x14ac:dyDescent="0.3">
      <c r="A1334" s="4" t="s">
        <v>1640</v>
      </c>
      <c r="B1334" s="4" t="s">
        <v>134</v>
      </c>
      <c r="C1334" s="26">
        <v>45496</v>
      </c>
      <c r="D1334" s="4" t="s">
        <v>292</v>
      </c>
      <c r="E1334" s="4" t="s">
        <v>303</v>
      </c>
      <c r="F1334" s="4" t="s">
        <v>46</v>
      </c>
      <c r="G1334" s="4">
        <v>2</v>
      </c>
      <c r="H1334" s="27">
        <v>0</v>
      </c>
      <c r="I1334" s="15">
        <v>24654.720000000001</v>
      </c>
      <c r="J1334" s="4" t="s">
        <v>294</v>
      </c>
    </row>
    <row r="1335" spans="1:10" x14ac:dyDescent="0.3">
      <c r="A1335" s="4" t="s">
        <v>1641</v>
      </c>
      <c r="B1335" s="4" t="s">
        <v>134</v>
      </c>
      <c r="C1335" s="26">
        <v>45490</v>
      </c>
      <c r="D1335" s="4" t="s">
        <v>292</v>
      </c>
      <c r="E1335" s="4" t="s">
        <v>293</v>
      </c>
      <c r="F1335" s="4" t="s">
        <v>47</v>
      </c>
      <c r="G1335" s="4">
        <v>0</v>
      </c>
      <c r="H1335" s="27">
        <v>0</v>
      </c>
      <c r="I1335" s="15">
        <v>4579.07</v>
      </c>
      <c r="J1335" s="4" t="s">
        <v>299</v>
      </c>
    </row>
    <row r="1336" spans="1:10" x14ac:dyDescent="0.3">
      <c r="A1336" s="4" t="s">
        <v>1642</v>
      </c>
      <c r="B1336" s="4" t="s">
        <v>134</v>
      </c>
      <c r="C1336" s="26">
        <v>45486</v>
      </c>
      <c r="D1336" s="4" t="s">
        <v>296</v>
      </c>
      <c r="E1336" s="4" t="s">
        <v>394</v>
      </c>
      <c r="F1336" s="4" t="s">
        <v>46</v>
      </c>
      <c r="G1336" s="4">
        <v>1</v>
      </c>
      <c r="H1336" s="27">
        <v>19.600000000000001</v>
      </c>
      <c r="I1336" s="15">
        <v>86895.23</v>
      </c>
      <c r="J1336" s="4" t="s">
        <v>299</v>
      </c>
    </row>
    <row r="1337" spans="1:10" x14ac:dyDescent="0.3">
      <c r="A1337" s="4" t="s">
        <v>1643</v>
      </c>
      <c r="B1337" s="4" t="s">
        <v>134</v>
      </c>
      <c r="C1337" s="26">
        <v>45487</v>
      </c>
      <c r="D1337" s="4" t="s">
        <v>296</v>
      </c>
      <c r="E1337" s="4" t="s">
        <v>394</v>
      </c>
      <c r="F1337" s="4" t="s">
        <v>47</v>
      </c>
      <c r="G1337" s="4">
        <v>1</v>
      </c>
      <c r="H1337" s="27">
        <v>2.1</v>
      </c>
      <c r="I1337" s="15">
        <v>10115.77</v>
      </c>
      <c r="J1337" s="4" t="s">
        <v>294</v>
      </c>
    </row>
    <row r="1338" spans="1:10" x14ac:dyDescent="0.3">
      <c r="A1338" s="4" t="s">
        <v>1644</v>
      </c>
      <c r="B1338" s="4" t="s">
        <v>134</v>
      </c>
      <c r="C1338" s="26">
        <v>45523</v>
      </c>
      <c r="D1338" s="4" t="s">
        <v>292</v>
      </c>
      <c r="E1338" s="4" t="s">
        <v>308</v>
      </c>
      <c r="F1338" s="4" t="s">
        <v>47</v>
      </c>
      <c r="G1338" s="4">
        <v>0</v>
      </c>
      <c r="H1338" s="27">
        <v>0</v>
      </c>
      <c r="I1338" s="15">
        <v>6908.49</v>
      </c>
      <c r="J1338" s="4" t="s">
        <v>294</v>
      </c>
    </row>
    <row r="1339" spans="1:10" x14ac:dyDescent="0.3">
      <c r="A1339" s="4" t="s">
        <v>1645</v>
      </c>
      <c r="B1339" s="4" t="s">
        <v>134</v>
      </c>
      <c r="C1339" s="26">
        <v>45545</v>
      </c>
      <c r="D1339" s="4" t="s">
        <v>292</v>
      </c>
      <c r="E1339" s="4" t="s">
        <v>305</v>
      </c>
      <c r="F1339" s="4" t="s">
        <v>47</v>
      </c>
      <c r="G1339" s="4">
        <v>1</v>
      </c>
      <c r="H1339" s="27">
        <v>0</v>
      </c>
      <c r="I1339" s="15">
        <v>4902.34</v>
      </c>
      <c r="J1339" s="4" t="s">
        <v>299</v>
      </c>
    </row>
    <row r="1340" spans="1:10" x14ac:dyDescent="0.3">
      <c r="A1340" s="4" t="s">
        <v>1646</v>
      </c>
      <c r="B1340" s="4" t="s">
        <v>134</v>
      </c>
      <c r="C1340" s="26">
        <v>45556</v>
      </c>
      <c r="D1340" s="4" t="s">
        <v>292</v>
      </c>
      <c r="E1340" s="4" t="s">
        <v>308</v>
      </c>
      <c r="F1340" s="4" t="s">
        <v>47</v>
      </c>
      <c r="G1340" s="4">
        <v>0</v>
      </c>
      <c r="H1340" s="27">
        <v>0</v>
      </c>
      <c r="I1340" s="15">
        <v>5608.06</v>
      </c>
      <c r="J1340" s="4" t="s">
        <v>294</v>
      </c>
    </row>
    <row r="1341" spans="1:10" x14ac:dyDescent="0.3">
      <c r="A1341" s="4" t="s">
        <v>1647</v>
      </c>
      <c r="B1341" s="4" t="s">
        <v>134</v>
      </c>
      <c r="C1341" s="26">
        <v>45553</v>
      </c>
      <c r="D1341" s="4" t="s">
        <v>292</v>
      </c>
      <c r="E1341" s="4" t="s">
        <v>312</v>
      </c>
      <c r="F1341" s="4" t="s">
        <v>47</v>
      </c>
      <c r="G1341" s="4">
        <v>0</v>
      </c>
      <c r="H1341" s="27">
        <v>0</v>
      </c>
      <c r="I1341" s="15">
        <v>7214.96</v>
      </c>
      <c r="J1341" s="4" t="s">
        <v>294</v>
      </c>
    </row>
    <row r="1342" spans="1:10" x14ac:dyDescent="0.3">
      <c r="A1342" s="4" t="s">
        <v>1648</v>
      </c>
      <c r="B1342" s="4" t="s">
        <v>134</v>
      </c>
      <c r="C1342" s="26">
        <v>45550</v>
      </c>
      <c r="D1342" s="4" t="s">
        <v>296</v>
      </c>
      <c r="E1342" s="4" t="s">
        <v>401</v>
      </c>
      <c r="F1342" s="4" t="s">
        <v>46</v>
      </c>
      <c r="G1342" s="4">
        <v>1</v>
      </c>
      <c r="H1342" s="27">
        <v>17.399999999999999</v>
      </c>
      <c r="I1342" s="15">
        <v>145173.69</v>
      </c>
      <c r="J1342" s="4" t="s">
        <v>294</v>
      </c>
    </row>
    <row r="1343" spans="1:10" x14ac:dyDescent="0.3">
      <c r="A1343" s="4" t="s">
        <v>1649</v>
      </c>
      <c r="B1343" s="4" t="s">
        <v>134</v>
      </c>
      <c r="C1343" s="26">
        <v>45589</v>
      </c>
      <c r="D1343" s="4" t="s">
        <v>292</v>
      </c>
      <c r="E1343" s="4" t="s">
        <v>308</v>
      </c>
      <c r="F1343" s="4" t="s">
        <v>45</v>
      </c>
      <c r="G1343" s="4">
        <v>10</v>
      </c>
      <c r="H1343" s="27">
        <v>0</v>
      </c>
      <c r="I1343" s="15">
        <v>39236.269999999997</v>
      </c>
      <c r="J1343" s="4" t="s">
        <v>299</v>
      </c>
    </row>
    <row r="1344" spans="1:10" x14ac:dyDescent="0.3">
      <c r="A1344" s="4" t="s">
        <v>1650</v>
      </c>
      <c r="B1344" s="4" t="s">
        <v>134</v>
      </c>
      <c r="C1344" s="26">
        <v>45608</v>
      </c>
      <c r="D1344" s="4" t="s">
        <v>292</v>
      </c>
      <c r="E1344" s="4" t="s">
        <v>303</v>
      </c>
      <c r="F1344" s="4" t="s">
        <v>47</v>
      </c>
      <c r="G1344" s="4">
        <v>1</v>
      </c>
      <c r="H1344" s="27">
        <v>0</v>
      </c>
      <c r="I1344" s="15">
        <v>5087.28</v>
      </c>
      <c r="J1344" s="4" t="s">
        <v>294</v>
      </c>
    </row>
    <row r="1345" spans="1:10" x14ac:dyDescent="0.3">
      <c r="A1345" s="4" t="s">
        <v>1651</v>
      </c>
      <c r="B1345" s="4" t="s">
        <v>134</v>
      </c>
      <c r="C1345" s="26">
        <v>45608</v>
      </c>
      <c r="D1345" s="4" t="s">
        <v>292</v>
      </c>
      <c r="E1345" s="4" t="s">
        <v>305</v>
      </c>
      <c r="F1345" s="4" t="s">
        <v>45</v>
      </c>
      <c r="G1345" s="4">
        <v>6</v>
      </c>
      <c r="H1345" s="27">
        <v>0</v>
      </c>
      <c r="I1345" s="15">
        <v>60618.68</v>
      </c>
      <c r="J1345" s="4" t="s">
        <v>294</v>
      </c>
    </row>
    <row r="1346" spans="1:10" x14ac:dyDescent="0.3">
      <c r="A1346" s="4" t="s">
        <v>1652</v>
      </c>
      <c r="B1346" s="4" t="s">
        <v>134</v>
      </c>
      <c r="C1346" s="26">
        <v>45618</v>
      </c>
      <c r="D1346" s="4" t="s">
        <v>296</v>
      </c>
      <c r="E1346" s="4" t="s">
        <v>336</v>
      </c>
      <c r="F1346" s="4" t="s">
        <v>46</v>
      </c>
      <c r="G1346" s="4">
        <v>1</v>
      </c>
      <c r="H1346" s="27">
        <v>16.3</v>
      </c>
      <c r="I1346" s="15">
        <v>137293.91</v>
      </c>
      <c r="J1346" s="4" t="s">
        <v>294</v>
      </c>
    </row>
    <row r="1347" spans="1:10" x14ac:dyDescent="0.3">
      <c r="A1347" s="4" t="s">
        <v>1653</v>
      </c>
      <c r="B1347" s="4" t="s">
        <v>134</v>
      </c>
      <c r="C1347" s="26">
        <v>45639</v>
      </c>
      <c r="D1347" s="4" t="s">
        <v>292</v>
      </c>
      <c r="E1347" s="4" t="s">
        <v>308</v>
      </c>
      <c r="F1347" s="4" t="s">
        <v>47</v>
      </c>
      <c r="G1347" s="4">
        <v>1</v>
      </c>
      <c r="H1347" s="27">
        <v>0</v>
      </c>
      <c r="I1347" s="15">
        <v>6921.18</v>
      </c>
      <c r="J1347" s="4" t="s">
        <v>294</v>
      </c>
    </row>
    <row r="1348" spans="1:10" x14ac:dyDescent="0.3">
      <c r="A1348" s="4" t="s">
        <v>1654</v>
      </c>
      <c r="B1348" s="4" t="s">
        <v>134</v>
      </c>
      <c r="C1348" s="26">
        <v>45648</v>
      </c>
      <c r="D1348" s="4" t="s">
        <v>292</v>
      </c>
      <c r="E1348" s="4" t="s">
        <v>303</v>
      </c>
      <c r="F1348" s="4" t="s">
        <v>46</v>
      </c>
      <c r="G1348" s="4">
        <v>2</v>
      </c>
      <c r="H1348" s="27">
        <v>0</v>
      </c>
      <c r="I1348" s="15">
        <v>13346.28</v>
      </c>
      <c r="J1348" s="4" t="s">
        <v>294</v>
      </c>
    </row>
    <row r="1349" spans="1:10" x14ac:dyDescent="0.3">
      <c r="A1349" s="4" t="s">
        <v>1655</v>
      </c>
      <c r="B1349" s="4" t="s">
        <v>134</v>
      </c>
      <c r="C1349" s="26">
        <v>45638</v>
      </c>
      <c r="D1349" s="4" t="s">
        <v>292</v>
      </c>
      <c r="E1349" s="4" t="s">
        <v>293</v>
      </c>
      <c r="F1349" s="4" t="s">
        <v>47</v>
      </c>
      <c r="G1349" s="4">
        <v>1</v>
      </c>
      <c r="H1349" s="27">
        <v>0</v>
      </c>
      <c r="I1349" s="15">
        <v>5289.32</v>
      </c>
      <c r="J1349" s="4" t="s">
        <v>294</v>
      </c>
    </row>
    <row r="1350" spans="1:10" x14ac:dyDescent="0.3">
      <c r="A1350" s="4" t="s">
        <v>1656</v>
      </c>
      <c r="B1350" s="4" t="s">
        <v>134</v>
      </c>
      <c r="C1350" s="26">
        <v>45646</v>
      </c>
      <c r="D1350" s="4" t="s">
        <v>296</v>
      </c>
      <c r="E1350" s="4" t="s">
        <v>336</v>
      </c>
      <c r="F1350" s="4" t="s">
        <v>47</v>
      </c>
      <c r="G1350" s="4">
        <v>1</v>
      </c>
      <c r="H1350" s="27">
        <v>3.3</v>
      </c>
      <c r="I1350" s="15">
        <v>31405.8</v>
      </c>
      <c r="J1350" s="4" t="s">
        <v>299</v>
      </c>
    </row>
    <row r="1351" spans="1:10" x14ac:dyDescent="0.3">
      <c r="A1351" s="4" t="s">
        <v>1657</v>
      </c>
      <c r="B1351" s="4" t="s">
        <v>134</v>
      </c>
      <c r="C1351" s="26">
        <v>45709</v>
      </c>
      <c r="D1351" s="4" t="s">
        <v>292</v>
      </c>
      <c r="E1351" s="4" t="s">
        <v>301</v>
      </c>
      <c r="F1351" s="4" t="s">
        <v>46</v>
      </c>
      <c r="G1351" s="4">
        <v>1</v>
      </c>
      <c r="H1351" s="27">
        <v>0</v>
      </c>
      <c r="I1351" s="15">
        <v>14756.76</v>
      </c>
      <c r="J1351" s="4" t="s">
        <v>294</v>
      </c>
    </row>
    <row r="1352" spans="1:10" x14ac:dyDescent="0.3">
      <c r="A1352" s="4" t="s">
        <v>1658</v>
      </c>
      <c r="B1352" s="4" t="s">
        <v>134</v>
      </c>
      <c r="C1352" s="26">
        <v>45689</v>
      </c>
      <c r="D1352" s="4" t="s">
        <v>292</v>
      </c>
      <c r="E1352" s="4" t="s">
        <v>312</v>
      </c>
      <c r="F1352" s="4" t="s">
        <v>47</v>
      </c>
      <c r="G1352" s="4">
        <v>1</v>
      </c>
      <c r="H1352" s="27">
        <v>0</v>
      </c>
      <c r="I1352" s="15">
        <v>3970.23</v>
      </c>
      <c r="J1352" s="4" t="s">
        <v>294</v>
      </c>
    </row>
    <row r="1353" spans="1:10" x14ac:dyDescent="0.3">
      <c r="A1353" s="4" t="s">
        <v>1659</v>
      </c>
      <c r="B1353" s="4" t="s">
        <v>134</v>
      </c>
      <c r="C1353" s="26">
        <v>45786</v>
      </c>
      <c r="D1353" s="4" t="s">
        <v>292</v>
      </c>
      <c r="E1353" s="4" t="s">
        <v>305</v>
      </c>
      <c r="F1353" s="4" t="s">
        <v>47</v>
      </c>
      <c r="G1353" s="4">
        <v>0</v>
      </c>
      <c r="H1353" s="27">
        <v>0</v>
      </c>
      <c r="I1353" s="15">
        <v>8891.74</v>
      </c>
      <c r="J1353" s="4" t="s">
        <v>299</v>
      </c>
    </row>
    <row r="1354" spans="1:10" x14ac:dyDescent="0.3">
      <c r="A1354" s="4" t="s">
        <v>1660</v>
      </c>
      <c r="B1354" s="4" t="s">
        <v>134</v>
      </c>
      <c r="C1354" s="26">
        <v>45793</v>
      </c>
      <c r="D1354" s="4" t="s">
        <v>292</v>
      </c>
      <c r="E1354" s="4" t="s">
        <v>293</v>
      </c>
      <c r="F1354" s="4" t="s">
        <v>46</v>
      </c>
      <c r="G1354" s="4">
        <v>2</v>
      </c>
      <c r="H1354" s="27">
        <v>0</v>
      </c>
      <c r="I1354" s="15">
        <v>13990.93</v>
      </c>
      <c r="J1354" s="4" t="s">
        <v>294</v>
      </c>
    </row>
    <row r="1355" spans="1:10" x14ac:dyDescent="0.3">
      <c r="A1355" s="4" t="s">
        <v>1661</v>
      </c>
      <c r="B1355" s="4" t="s">
        <v>134</v>
      </c>
      <c r="C1355" s="26">
        <v>45803</v>
      </c>
      <c r="D1355" s="4" t="s">
        <v>292</v>
      </c>
      <c r="E1355" s="4" t="s">
        <v>305</v>
      </c>
      <c r="F1355" s="4" t="s">
        <v>47</v>
      </c>
      <c r="G1355" s="4">
        <v>1</v>
      </c>
      <c r="H1355" s="27">
        <v>0</v>
      </c>
      <c r="I1355" s="15">
        <v>3786.74</v>
      </c>
      <c r="J1355" s="4" t="s">
        <v>294</v>
      </c>
    </row>
    <row r="1356" spans="1:10" x14ac:dyDescent="0.3">
      <c r="A1356" s="4" t="s">
        <v>1662</v>
      </c>
      <c r="B1356" s="4" t="s">
        <v>134</v>
      </c>
      <c r="C1356" s="26">
        <v>45790</v>
      </c>
      <c r="D1356" s="4" t="s">
        <v>292</v>
      </c>
      <c r="E1356" s="4" t="s">
        <v>293</v>
      </c>
      <c r="F1356" s="4" t="s">
        <v>46</v>
      </c>
      <c r="G1356" s="4">
        <v>4</v>
      </c>
      <c r="H1356" s="27">
        <v>0</v>
      </c>
      <c r="I1356" s="15">
        <v>31620.69</v>
      </c>
      <c r="J1356" s="4" t="s">
        <v>294</v>
      </c>
    </row>
    <row r="1357" spans="1:10" x14ac:dyDescent="0.3">
      <c r="A1357" s="4" t="s">
        <v>1663</v>
      </c>
      <c r="B1357" s="4" t="s">
        <v>134</v>
      </c>
      <c r="C1357" s="26">
        <v>45824</v>
      </c>
      <c r="D1357" s="4" t="s">
        <v>292</v>
      </c>
      <c r="E1357" s="4" t="s">
        <v>312</v>
      </c>
      <c r="F1357" s="4" t="s">
        <v>46</v>
      </c>
      <c r="G1357" s="4">
        <v>1</v>
      </c>
      <c r="H1357" s="27">
        <v>0</v>
      </c>
      <c r="I1357" s="15">
        <v>39229.78</v>
      </c>
      <c r="J1357" s="4" t="s">
        <v>299</v>
      </c>
    </row>
    <row r="1358" spans="1:10" x14ac:dyDescent="0.3">
      <c r="A1358" s="4" t="s">
        <v>1664</v>
      </c>
      <c r="B1358" s="4" t="s">
        <v>134</v>
      </c>
      <c r="C1358" s="26">
        <v>45845</v>
      </c>
      <c r="D1358" s="4" t="s">
        <v>292</v>
      </c>
      <c r="E1358" s="4" t="s">
        <v>305</v>
      </c>
      <c r="F1358" s="4" t="s">
        <v>47</v>
      </c>
      <c r="G1358" s="4">
        <v>1</v>
      </c>
      <c r="H1358" s="27">
        <v>0</v>
      </c>
      <c r="I1358" s="15">
        <v>9535.14</v>
      </c>
      <c r="J1358" s="4" t="s">
        <v>294</v>
      </c>
    </row>
    <row r="1359" spans="1:10" x14ac:dyDescent="0.3">
      <c r="A1359" s="4" t="s">
        <v>1665</v>
      </c>
      <c r="B1359" s="4" t="s">
        <v>134</v>
      </c>
      <c r="C1359" s="26">
        <v>45865</v>
      </c>
      <c r="D1359" s="4" t="s">
        <v>292</v>
      </c>
      <c r="E1359" s="4" t="s">
        <v>308</v>
      </c>
      <c r="F1359" s="4" t="s">
        <v>47</v>
      </c>
      <c r="G1359" s="4">
        <v>0</v>
      </c>
      <c r="H1359" s="27">
        <v>0</v>
      </c>
      <c r="I1359" s="15">
        <v>3242.59</v>
      </c>
      <c r="J1359" s="4" t="s">
        <v>299</v>
      </c>
    </row>
    <row r="1360" spans="1:10" x14ac:dyDescent="0.3">
      <c r="A1360" s="4" t="s">
        <v>1666</v>
      </c>
      <c r="B1360" s="4" t="s">
        <v>134</v>
      </c>
      <c r="C1360" s="26">
        <v>45852</v>
      </c>
      <c r="D1360" s="4" t="s">
        <v>292</v>
      </c>
      <c r="E1360" s="4" t="s">
        <v>308</v>
      </c>
      <c r="F1360" s="4" t="s">
        <v>45</v>
      </c>
      <c r="G1360" s="4">
        <v>10</v>
      </c>
      <c r="H1360" s="27">
        <v>0</v>
      </c>
      <c r="I1360" s="15">
        <v>73647.14</v>
      </c>
      <c r="J1360" s="4" t="s">
        <v>294</v>
      </c>
    </row>
    <row r="1361" spans="1:10" x14ac:dyDescent="0.3">
      <c r="A1361" s="4" t="s">
        <v>1667</v>
      </c>
      <c r="B1361" s="4" t="s">
        <v>134</v>
      </c>
      <c r="C1361" s="26">
        <v>45858</v>
      </c>
      <c r="D1361" s="4" t="s">
        <v>292</v>
      </c>
      <c r="E1361" s="4" t="s">
        <v>303</v>
      </c>
      <c r="F1361" s="4" t="s">
        <v>47</v>
      </c>
      <c r="G1361" s="4">
        <v>1</v>
      </c>
      <c r="H1361" s="27">
        <v>0</v>
      </c>
      <c r="I1361" s="15">
        <v>7486.31</v>
      </c>
      <c r="J1361" s="4" t="s">
        <v>294</v>
      </c>
    </row>
    <row r="1362" spans="1:10" x14ac:dyDescent="0.3">
      <c r="A1362" s="4" t="s">
        <v>1668</v>
      </c>
      <c r="B1362" s="4" t="s">
        <v>134</v>
      </c>
      <c r="C1362" s="26">
        <v>45855</v>
      </c>
      <c r="D1362" s="4" t="s">
        <v>296</v>
      </c>
      <c r="E1362" s="4" t="s">
        <v>394</v>
      </c>
      <c r="F1362" s="4" t="s">
        <v>47</v>
      </c>
      <c r="G1362" s="4">
        <v>1</v>
      </c>
      <c r="H1362" s="27">
        <v>6.4</v>
      </c>
      <c r="I1362" s="15">
        <v>56496.04</v>
      </c>
      <c r="J1362" s="4" t="s">
        <v>299</v>
      </c>
    </row>
    <row r="1363" spans="1:10" x14ac:dyDescent="0.3">
      <c r="A1363" s="4" t="s">
        <v>1669</v>
      </c>
      <c r="B1363" s="4" t="s">
        <v>134</v>
      </c>
      <c r="C1363" s="26">
        <v>45894</v>
      </c>
      <c r="D1363" s="4" t="s">
        <v>292</v>
      </c>
      <c r="E1363" s="4" t="s">
        <v>293</v>
      </c>
      <c r="F1363" s="4" t="s">
        <v>47</v>
      </c>
      <c r="G1363" s="4">
        <v>1</v>
      </c>
      <c r="H1363" s="27">
        <v>0</v>
      </c>
      <c r="I1363" s="15">
        <v>5680.76</v>
      </c>
      <c r="J1363" s="4" t="s">
        <v>294</v>
      </c>
    </row>
    <row r="1364" spans="1:10" x14ac:dyDescent="0.3">
      <c r="A1364" s="4" t="s">
        <v>1670</v>
      </c>
      <c r="B1364" s="4" t="s">
        <v>134</v>
      </c>
      <c r="C1364" s="26">
        <v>45878</v>
      </c>
      <c r="D1364" s="4" t="s">
        <v>292</v>
      </c>
      <c r="E1364" s="4" t="s">
        <v>303</v>
      </c>
      <c r="F1364" s="4" t="s">
        <v>47</v>
      </c>
      <c r="G1364" s="4">
        <v>1</v>
      </c>
      <c r="H1364" s="27">
        <v>0</v>
      </c>
      <c r="I1364" s="15">
        <v>7575.01</v>
      </c>
      <c r="J1364" s="4" t="s">
        <v>294</v>
      </c>
    </row>
    <row r="1365" spans="1:10" x14ac:dyDescent="0.3">
      <c r="A1365" s="4" t="s">
        <v>1671</v>
      </c>
      <c r="B1365" s="4" t="s">
        <v>134</v>
      </c>
      <c r="C1365" s="26">
        <v>45908</v>
      </c>
      <c r="D1365" s="4" t="s">
        <v>292</v>
      </c>
      <c r="E1365" s="4" t="s">
        <v>305</v>
      </c>
      <c r="F1365" s="4" t="s">
        <v>45</v>
      </c>
      <c r="G1365" s="4">
        <v>13</v>
      </c>
      <c r="H1365" s="27">
        <v>0</v>
      </c>
      <c r="I1365" s="15">
        <v>96134.99</v>
      </c>
      <c r="J1365" s="4" t="s">
        <v>294</v>
      </c>
    </row>
    <row r="1366" spans="1:10" x14ac:dyDescent="0.3">
      <c r="A1366" s="4" t="s">
        <v>1672</v>
      </c>
      <c r="B1366" s="4" t="s">
        <v>134</v>
      </c>
      <c r="C1366" s="26">
        <v>45954</v>
      </c>
      <c r="D1366" s="4" t="s">
        <v>292</v>
      </c>
      <c r="E1366" s="4" t="s">
        <v>301</v>
      </c>
      <c r="F1366" s="4" t="s">
        <v>47</v>
      </c>
      <c r="G1366" s="4">
        <v>1</v>
      </c>
      <c r="H1366" s="27">
        <v>0</v>
      </c>
      <c r="I1366" s="15">
        <v>3379.63</v>
      </c>
      <c r="J1366" s="4" t="s">
        <v>294</v>
      </c>
    </row>
    <row r="1367" spans="1:10" x14ac:dyDescent="0.3">
      <c r="A1367" s="4" t="s">
        <v>1673</v>
      </c>
      <c r="B1367" s="4" t="s">
        <v>134</v>
      </c>
      <c r="C1367" s="26">
        <v>45939</v>
      </c>
      <c r="D1367" s="4" t="s">
        <v>292</v>
      </c>
      <c r="E1367" s="4" t="s">
        <v>308</v>
      </c>
      <c r="F1367" s="4" t="s">
        <v>47</v>
      </c>
      <c r="G1367" s="4">
        <v>1</v>
      </c>
      <c r="H1367" s="27">
        <v>0</v>
      </c>
      <c r="I1367" s="15">
        <v>3237.25</v>
      </c>
      <c r="J1367" s="4" t="s">
        <v>294</v>
      </c>
    </row>
    <row r="1368" spans="1:10" x14ac:dyDescent="0.3">
      <c r="A1368" s="4" t="s">
        <v>1674</v>
      </c>
      <c r="B1368" s="4" t="s">
        <v>134</v>
      </c>
      <c r="C1368" s="26">
        <v>45958</v>
      </c>
      <c r="D1368" s="4" t="s">
        <v>292</v>
      </c>
      <c r="E1368" s="4" t="s">
        <v>293</v>
      </c>
      <c r="F1368" s="4" t="s">
        <v>46</v>
      </c>
      <c r="G1368" s="4">
        <v>3</v>
      </c>
      <c r="H1368" s="27">
        <v>0</v>
      </c>
      <c r="I1368" s="15">
        <v>33658.379999999997</v>
      </c>
      <c r="J1368" s="4" t="s">
        <v>299</v>
      </c>
    </row>
    <row r="1369" spans="1:10" x14ac:dyDescent="0.3">
      <c r="A1369" s="4" t="s">
        <v>1675</v>
      </c>
      <c r="B1369" s="4" t="s">
        <v>134</v>
      </c>
      <c r="C1369" s="26">
        <v>45957</v>
      </c>
      <c r="D1369" s="4" t="s">
        <v>292</v>
      </c>
      <c r="E1369" s="4" t="s">
        <v>293</v>
      </c>
      <c r="F1369" s="4" t="s">
        <v>45</v>
      </c>
      <c r="G1369" s="4">
        <v>6</v>
      </c>
      <c r="H1369" s="27">
        <v>0</v>
      </c>
      <c r="I1369" s="15">
        <v>113760.68</v>
      </c>
      <c r="J1369" s="4" t="s">
        <v>294</v>
      </c>
    </row>
    <row r="1370" spans="1:10" x14ac:dyDescent="0.3">
      <c r="A1370" s="4" t="s">
        <v>1676</v>
      </c>
      <c r="B1370" s="4" t="s">
        <v>134</v>
      </c>
      <c r="C1370" s="26">
        <v>45939</v>
      </c>
      <c r="D1370" s="4" t="s">
        <v>296</v>
      </c>
      <c r="E1370" s="4" t="s">
        <v>401</v>
      </c>
      <c r="F1370" s="4" t="s">
        <v>46</v>
      </c>
      <c r="G1370" s="4">
        <v>1</v>
      </c>
      <c r="H1370" s="27">
        <v>8.1999999999999993</v>
      </c>
      <c r="I1370" s="15">
        <v>38134.33</v>
      </c>
      <c r="J1370" s="4" t="s">
        <v>294</v>
      </c>
    </row>
    <row r="1371" spans="1:10" x14ac:dyDescent="0.3">
      <c r="A1371" s="4" t="s">
        <v>1677</v>
      </c>
      <c r="B1371" s="4" t="s">
        <v>134</v>
      </c>
      <c r="C1371" s="26">
        <v>45963</v>
      </c>
      <c r="D1371" s="4" t="s">
        <v>296</v>
      </c>
      <c r="E1371" s="4" t="s">
        <v>394</v>
      </c>
      <c r="F1371" s="4" t="s">
        <v>45</v>
      </c>
      <c r="G1371" s="4">
        <v>2</v>
      </c>
      <c r="H1371" s="27">
        <v>43.8</v>
      </c>
      <c r="I1371" s="15">
        <v>367569.32</v>
      </c>
      <c r="J1371" s="4" t="s">
        <v>294</v>
      </c>
    </row>
    <row r="1372" spans="1:10" x14ac:dyDescent="0.3">
      <c r="A1372" s="4" t="s">
        <v>1678</v>
      </c>
      <c r="B1372" s="4" t="s">
        <v>134</v>
      </c>
      <c r="C1372" s="26">
        <v>45995</v>
      </c>
      <c r="D1372" s="4" t="s">
        <v>292</v>
      </c>
      <c r="E1372" s="4" t="s">
        <v>301</v>
      </c>
      <c r="F1372" s="4" t="s">
        <v>46</v>
      </c>
      <c r="G1372" s="4">
        <v>4</v>
      </c>
      <c r="H1372" s="27">
        <v>0</v>
      </c>
      <c r="I1372" s="15">
        <v>22131.94</v>
      </c>
      <c r="J1372" s="4" t="s">
        <v>299</v>
      </c>
    </row>
    <row r="1373" spans="1:10" x14ac:dyDescent="0.3">
      <c r="A1373" s="4" t="s">
        <v>1679</v>
      </c>
      <c r="B1373" s="4" t="s">
        <v>134</v>
      </c>
      <c r="C1373" s="26">
        <v>46003</v>
      </c>
      <c r="D1373" s="4" t="s">
        <v>296</v>
      </c>
      <c r="E1373" s="4" t="s">
        <v>401</v>
      </c>
      <c r="F1373" s="4" t="s">
        <v>47</v>
      </c>
      <c r="G1373" s="4">
        <v>1</v>
      </c>
      <c r="H1373" s="27">
        <v>7.1</v>
      </c>
      <c r="I1373" s="15">
        <v>60373.15</v>
      </c>
      <c r="J1373" s="4" t="s">
        <v>294</v>
      </c>
    </row>
    <row r="1374" spans="1:10" x14ac:dyDescent="0.3">
      <c r="A1374" s="4" t="s">
        <v>1680</v>
      </c>
      <c r="B1374" s="4" t="s">
        <v>136</v>
      </c>
      <c r="C1374" s="26">
        <v>45187</v>
      </c>
      <c r="D1374" s="4" t="s">
        <v>292</v>
      </c>
      <c r="E1374" s="4" t="s">
        <v>301</v>
      </c>
      <c r="F1374" s="4" t="s">
        <v>47</v>
      </c>
      <c r="G1374" s="4">
        <v>0</v>
      </c>
      <c r="H1374" s="27">
        <v>0</v>
      </c>
      <c r="I1374" s="15">
        <v>1090.02</v>
      </c>
      <c r="J1374" s="4" t="s">
        <v>294</v>
      </c>
    </row>
    <row r="1375" spans="1:10" x14ac:dyDescent="0.3">
      <c r="A1375" s="4" t="s">
        <v>1681</v>
      </c>
      <c r="B1375" s="4" t="s">
        <v>136</v>
      </c>
      <c r="C1375" s="26">
        <v>45396</v>
      </c>
      <c r="D1375" s="4" t="s">
        <v>292</v>
      </c>
      <c r="E1375" s="4" t="s">
        <v>305</v>
      </c>
      <c r="F1375" s="4" t="s">
        <v>46</v>
      </c>
      <c r="G1375" s="4">
        <v>1</v>
      </c>
      <c r="H1375" s="27">
        <v>0</v>
      </c>
      <c r="I1375" s="15">
        <v>3016.8</v>
      </c>
      <c r="J1375" s="4" t="s">
        <v>294</v>
      </c>
    </row>
    <row r="1376" spans="1:10" x14ac:dyDescent="0.3">
      <c r="A1376" s="4" t="s">
        <v>1682</v>
      </c>
      <c r="B1376" s="4" t="s">
        <v>136</v>
      </c>
      <c r="C1376" s="26">
        <v>45720</v>
      </c>
      <c r="D1376" s="4" t="s">
        <v>296</v>
      </c>
      <c r="E1376" s="4" t="s">
        <v>297</v>
      </c>
      <c r="F1376" s="4" t="s">
        <v>47</v>
      </c>
      <c r="G1376" s="4">
        <v>1</v>
      </c>
      <c r="H1376" s="27">
        <v>3.4</v>
      </c>
      <c r="I1376" s="15">
        <v>4258.76</v>
      </c>
      <c r="J1376" s="4" t="s">
        <v>294</v>
      </c>
    </row>
    <row r="1377" spans="1:10" x14ac:dyDescent="0.3">
      <c r="A1377" s="4" t="s">
        <v>1683</v>
      </c>
      <c r="B1377" s="4" t="s">
        <v>136</v>
      </c>
      <c r="C1377" s="26">
        <v>45795</v>
      </c>
      <c r="D1377" s="4" t="s">
        <v>292</v>
      </c>
      <c r="E1377" s="4" t="s">
        <v>308</v>
      </c>
      <c r="F1377" s="4" t="s">
        <v>47</v>
      </c>
      <c r="G1377" s="4">
        <v>1</v>
      </c>
      <c r="H1377" s="27">
        <v>0</v>
      </c>
      <c r="I1377" s="15">
        <v>571.09</v>
      </c>
      <c r="J1377" s="4" t="s">
        <v>294</v>
      </c>
    </row>
    <row r="1378" spans="1:10" x14ac:dyDescent="0.3">
      <c r="A1378" s="4" t="s">
        <v>1684</v>
      </c>
      <c r="B1378" s="4" t="s">
        <v>136</v>
      </c>
      <c r="C1378" s="26">
        <v>45797</v>
      </c>
      <c r="D1378" s="4" t="s">
        <v>292</v>
      </c>
      <c r="E1378" s="4" t="s">
        <v>301</v>
      </c>
      <c r="F1378" s="4" t="s">
        <v>47</v>
      </c>
      <c r="G1378" s="4">
        <v>1</v>
      </c>
      <c r="H1378" s="27">
        <v>0</v>
      </c>
      <c r="I1378" s="15">
        <v>1378.78</v>
      </c>
      <c r="J1378" s="4" t="s">
        <v>294</v>
      </c>
    </row>
    <row r="1379" spans="1:10" x14ac:dyDescent="0.3">
      <c r="A1379" s="4" t="s">
        <v>1685</v>
      </c>
      <c r="B1379" s="4" t="s">
        <v>136</v>
      </c>
      <c r="C1379" s="26">
        <v>45885</v>
      </c>
      <c r="D1379" s="4" t="s">
        <v>292</v>
      </c>
      <c r="E1379" s="4" t="s">
        <v>303</v>
      </c>
      <c r="F1379" s="4" t="s">
        <v>46</v>
      </c>
      <c r="G1379" s="4">
        <v>2</v>
      </c>
      <c r="H1379" s="27">
        <v>0</v>
      </c>
      <c r="I1379" s="15">
        <v>2608.52</v>
      </c>
      <c r="J1379" s="4" t="s">
        <v>299</v>
      </c>
    </row>
    <row r="1380" spans="1:10" x14ac:dyDescent="0.3">
      <c r="A1380" s="4" t="s">
        <v>1686</v>
      </c>
      <c r="B1380" s="4" t="s">
        <v>136</v>
      </c>
      <c r="C1380" s="26">
        <v>45875</v>
      </c>
      <c r="D1380" s="4" t="s">
        <v>292</v>
      </c>
      <c r="E1380" s="4" t="s">
        <v>305</v>
      </c>
      <c r="F1380" s="4" t="s">
        <v>47</v>
      </c>
      <c r="G1380" s="4">
        <v>1</v>
      </c>
      <c r="H1380" s="27">
        <v>0</v>
      </c>
      <c r="I1380" s="15">
        <v>1035.95</v>
      </c>
      <c r="J1380" s="4" t="s">
        <v>299</v>
      </c>
    </row>
    <row r="1381" spans="1:10" x14ac:dyDescent="0.3">
      <c r="A1381" s="4" t="s">
        <v>1687</v>
      </c>
      <c r="B1381" s="4" t="s">
        <v>136</v>
      </c>
      <c r="C1381" s="26">
        <v>45896</v>
      </c>
      <c r="D1381" s="4" t="s">
        <v>296</v>
      </c>
      <c r="E1381" s="4" t="s">
        <v>371</v>
      </c>
      <c r="F1381" s="4" t="s">
        <v>47</v>
      </c>
      <c r="G1381" s="4">
        <v>1</v>
      </c>
      <c r="H1381" s="27">
        <v>6.1</v>
      </c>
      <c r="I1381" s="15">
        <v>5145.1499999999996</v>
      </c>
      <c r="J1381" s="4" t="s">
        <v>299</v>
      </c>
    </row>
    <row r="1382" spans="1:10" x14ac:dyDescent="0.3">
      <c r="A1382" s="4" t="s">
        <v>1688</v>
      </c>
      <c r="B1382" s="4" t="s">
        <v>136</v>
      </c>
      <c r="C1382" s="26">
        <v>45889</v>
      </c>
      <c r="D1382" s="4" t="s">
        <v>296</v>
      </c>
      <c r="E1382" s="4" t="s">
        <v>336</v>
      </c>
      <c r="F1382" s="4" t="s">
        <v>47</v>
      </c>
      <c r="G1382" s="4">
        <v>1</v>
      </c>
      <c r="H1382" s="27">
        <v>3.7</v>
      </c>
      <c r="I1382" s="15">
        <v>4027.62</v>
      </c>
      <c r="J1382" s="4" t="s">
        <v>299</v>
      </c>
    </row>
    <row r="1383" spans="1:10" x14ac:dyDescent="0.3">
      <c r="A1383" s="4" t="s">
        <v>1689</v>
      </c>
      <c r="B1383" s="4" t="s">
        <v>138</v>
      </c>
      <c r="C1383" s="26">
        <v>44931</v>
      </c>
      <c r="D1383" s="4" t="s">
        <v>292</v>
      </c>
      <c r="E1383" s="4" t="s">
        <v>303</v>
      </c>
      <c r="F1383" s="4" t="s">
        <v>46</v>
      </c>
      <c r="G1383" s="4">
        <v>2</v>
      </c>
      <c r="H1383" s="27">
        <v>0</v>
      </c>
      <c r="I1383" s="15">
        <v>10456.18</v>
      </c>
      <c r="J1383" s="4" t="s">
        <v>299</v>
      </c>
    </row>
    <row r="1384" spans="1:10" x14ac:dyDescent="0.3">
      <c r="A1384" s="4" t="s">
        <v>1690</v>
      </c>
      <c r="B1384" s="4" t="s">
        <v>138</v>
      </c>
      <c r="C1384" s="26">
        <v>44950</v>
      </c>
      <c r="D1384" s="4" t="s">
        <v>296</v>
      </c>
      <c r="E1384" s="4" t="s">
        <v>297</v>
      </c>
      <c r="F1384" s="4" t="s">
        <v>47</v>
      </c>
      <c r="G1384" s="4">
        <v>1</v>
      </c>
      <c r="H1384" s="27">
        <v>4.5999999999999996</v>
      </c>
      <c r="I1384" s="15">
        <v>7609.06</v>
      </c>
      <c r="J1384" s="4" t="s">
        <v>294</v>
      </c>
    </row>
    <row r="1385" spans="1:10" x14ac:dyDescent="0.3">
      <c r="A1385" s="4" t="s">
        <v>1691</v>
      </c>
      <c r="B1385" s="4" t="s">
        <v>138</v>
      </c>
      <c r="C1385" s="26">
        <v>44985</v>
      </c>
      <c r="D1385" s="4" t="s">
        <v>292</v>
      </c>
      <c r="E1385" s="4" t="s">
        <v>303</v>
      </c>
      <c r="F1385" s="4" t="s">
        <v>46</v>
      </c>
      <c r="G1385" s="4">
        <v>4</v>
      </c>
      <c r="H1385" s="27">
        <v>0</v>
      </c>
      <c r="I1385" s="15">
        <v>4355.5600000000004</v>
      </c>
      <c r="J1385" s="4" t="s">
        <v>294</v>
      </c>
    </row>
    <row r="1386" spans="1:10" x14ac:dyDescent="0.3">
      <c r="A1386" s="4" t="s">
        <v>1692</v>
      </c>
      <c r="B1386" s="4" t="s">
        <v>138</v>
      </c>
      <c r="C1386" s="26">
        <v>45000</v>
      </c>
      <c r="D1386" s="4" t="s">
        <v>292</v>
      </c>
      <c r="E1386" s="4" t="s">
        <v>308</v>
      </c>
      <c r="F1386" s="4" t="s">
        <v>47</v>
      </c>
      <c r="G1386" s="4">
        <v>1</v>
      </c>
      <c r="H1386" s="27">
        <v>0</v>
      </c>
      <c r="I1386" s="15">
        <v>1324.01</v>
      </c>
      <c r="J1386" s="4" t="s">
        <v>294</v>
      </c>
    </row>
    <row r="1387" spans="1:10" x14ac:dyDescent="0.3">
      <c r="A1387" s="4" t="s">
        <v>1693</v>
      </c>
      <c r="B1387" s="4" t="s">
        <v>138</v>
      </c>
      <c r="C1387" s="26">
        <v>44998</v>
      </c>
      <c r="D1387" s="4" t="s">
        <v>292</v>
      </c>
      <c r="E1387" s="4" t="s">
        <v>301</v>
      </c>
      <c r="F1387" s="4" t="s">
        <v>46</v>
      </c>
      <c r="G1387" s="4">
        <v>4</v>
      </c>
      <c r="H1387" s="27">
        <v>0</v>
      </c>
      <c r="I1387" s="15">
        <v>9004.1299999999992</v>
      </c>
      <c r="J1387" s="4" t="s">
        <v>294</v>
      </c>
    </row>
    <row r="1388" spans="1:10" x14ac:dyDescent="0.3">
      <c r="A1388" s="4" t="s">
        <v>1694</v>
      </c>
      <c r="B1388" s="4" t="s">
        <v>138</v>
      </c>
      <c r="C1388" s="26">
        <v>45059</v>
      </c>
      <c r="D1388" s="4" t="s">
        <v>292</v>
      </c>
      <c r="E1388" s="4" t="s">
        <v>293</v>
      </c>
      <c r="F1388" s="4" t="s">
        <v>46</v>
      </c>
      <c r="G1388" s="4">
        <v>4</v>
      </c>
      <c r="H1388" s="27">
        <v>0</v>
      </c>
      <c r="I1388" s="15">
        <v>12656.74</v>
      </c>
      <c r="J1388" s="4" t="s">
        <v>294</v>
      </c>
    </row>
    <row r="1389" spans="1:10" x14ac:dyDescent="0.3">
      <c r="A1389" s="4" t="s">
        <v>1695</v>
      </c>
      <c r="B1389" s="4" t="s">
        <v>138</v>
      </c>
      <c r="C1389" s="26">
        <v>45072</v>
      </c>
      <c r="D1389" s="4" t="s">
        <v>292</v>
      </c>
      <c r="E1389" s="4" t="s">
        <v>305</v>
      </c>
      <c r="F1389" s="4" t="s">
        <v>47</v>
      </c>
      <c r="G1389" s="4">
        <v>1</v>
      </c>
      <c r="H1389" s="27">
        <v>0</v>
      </c>
      <c r="I1389" s="15">
        <v>1622.63</v>
      </c>
      <c r="J1389" s="4" t="s">
        <v>294</v>
      </c>
    </row>
    <row r="1390" spans="1:10" x14ac:dyDescent="0.3">
      <c r="A1390" s="4" t="s">
        <v>1696</v>
      </c>
      <c r="B1390" s="4" t="s">
        <v>138</v>
      </c>
      <c r="C1390" s="26">
        <v>45125</v>
      </c>
      <c r="D1390" s="4" t="s">
        <v>292</v>
      </c>
      <c r="E1390" s="4" t="s">
        <v>301</v>
      </c>
      <c r="F1390" s="4" t="s">
        <v>47</v>
      </c>
      <c r="G1390" s="4">
        <v>1</v>
      </c>
      <c r="H1390" s="27">
        <v>0</v>
      </c>
      <c r="I1390" s="15">
        <v>3078.65</v>
      </c>
      <c r="J1390" s="4" t="s">
        <v>294</v>
      </c>
    </row>
    <row r="1391" spans="1:10" x14ac:dyDescent="0.3">
      <c r="A1391" s="4" t="s">
        <v>1697</v>
      </c>
      <c r="B1391" s="4" t="s">
        <v>138</v>
      </c>
      <c r="C1391" s="26">
        <v>45187</v>
      </c>
      <c r="D1391" s="4" t="s">
        <v>292</v>
      </c>
      <c r="E1391" s="4" t="s">
        <v>293</v>
      </c>
      <c r="F1391" s="4" t="s">
        <v>47</v>
      </c>
      <c r="G1391" s="4">
        <v>1</v>
      </c>
      <c r="H1391" s="27">
        <v>0</v>
      </c>
      <c r="I1391" s="15">
        <v>2538.3000000000002</v>
      </c>
      <c r="J1391" s="4" t="s">
        <v>299</v>
      </c>
    </row>
    <row r="1392" spans="1:10" x14ac:dyDescent="0.3">
      <c r="A1392" s="4" t="s">
        <v>1698</v>
      </c>
      <c r="B1392" s="4" t="s">
        <v>138</v>
      </c>
      <c r="C1392" s="26">
        <v>45217</v>
      </c>
      <c r="D1392" s="4" t="s">
        <v>292</v>
      </c>
      <c r="E1392" s="4" t="s">
        <v>312</v>
      </c>
      <c r="F1392" s="4" t="s">
        <v>47</v>
      </c>
      <c r="G1392" s="4">
        <v>1</v>
      </c>
      <c r="H1392" s="27">
        <v>0</v>
      </c>
      <c r="I1392" s="15">
        <v>1348.87</v>
      </c>
      <c r="J1392" s="4" t="s">
        <v>294</v>
      </c>
    </row>
    <row r="1393" spans="1:10" x14ac:dyDescent="0.3">
      <c r="A1393" s="4" t="s">
        <v>1699</v>
      </c>
      <c r="B1393" s="4" t="s">
        <v>138</v>
      </c>
      <c r="C1393" s="26">
        <v>45226</v>
      </c>
      <c r="D1393" s="4" t="s">
        <v>292</v>
      </c>
      <c r="E1393" s="4" t="s">
        <v>293</v>
      </c>
      <c r="F1393" s="4" t="s">
        <v>47</v>
      </c>
      <c r="G1393" s="4">
        <v>1</v>
      </c>
      <c r="H1393" s="27">
        <v>0</v>
      </c>
      <c r="I1393" s="15">
        <v>2412.91</v>
      </c>
      <c r="J1393" s="4" t="s">
        <v>294</v>
      </c>
    </row>
    <row r="1394" spans="1:10" x14ac:dyDescent="0.3">
      <c r="A1394" s="4" t="s">
        <v>1700</v>
      </c>
      <c r="B1394" s="4" t="s">
        <v>138</v>
      </c>
      <c r="C1394" s="26">
        <v>45276</v>
      </c>
      <c r="D1394" s="4" t="s">
        <v>292</v>
      </c>
      <c r="E1394" s="4" t="s">
        <v>303</v>
      </c>
      <c r="F1394" s="4" t="s">
        <v>46</v>
      </c>
      <c r="G1394" s="4">
        <v>3</v>
      </c>
      <c r="H1394" s="27">
        <v>0</v>
      </c>
      <c r="I1394" s="15">
        <v>9308.5300000000007</v>
      </c>
      <c r="J1394" s="4" t="s">
        <v>294</v>
      </c>
    </row>
    <row r="1395" spans="1:10" x14ac:dyDescent="0.3">
      <c r="A1395" s="4" t="s">
        <v>1701</v>
      </c>
      <c r="B1395" s="4" t="s">
        <v>138</v>
      </c>
      <c r="C1395" s="26">
        <v>45278</v>
      </c>
      <c r="D1395" s="4" t="s">
        <v>292</v>
      </c>
      <c r="E1395" s="4" t="s">
        <v>301</v>
      </c>
      <c r="F1395" s="4" t="s">
        <v>46</v>
      </c>
      <c r="G1395" s="4">
        <v>5</v>
      </c>
      <c r="H1395" s="27">
        <v>0</v>
      </c>
      <c r="I1395" s="15">
        <v>9191.9699999999993</v>
      </c>
      <c r="J1395" s="4" t="s">
        <v>294</v>
      </c>
    </row>
    <row r="1396" spans="1:10" x14ac:dyDescent="0.3">
      <c r="A1396" s="4" t="s">
        <v>1702</v>
      </c>
      <c r="B1396" s="4" t="s">
        <v>138</v>
      </c>
      <c r="C1396" s="26">
        <v>45276</v>
      </c>
      <c r="D1396" s="4" t="s">
        <v>296</v>
      </c>
      <c r="E1396" s="4" t="s">
        <v>394</v>
      </c>
      <c r="F1396" s="4" t="s">
        <v>45</v>
      </c>
      <c r="G1396" s="4">
        <v>2</v>
      </c>
      <c r="H1396" s="27">
        <v>40.700000000000003</v>
      </c>
      <c r="I1396" s="15">
        <v>135425.69</v>
      </c>
      <c r="J1396" s="4" t="s">
        <v>299</v>
      </c>
    </row>
    <row r="1397" spans="1:10" x14ac:dyDescent="0.3">
      <c r="A1397" s="4" t="s">
        <v>1703</v>
      </c>
      <c r="B1397" s="4" t="s">
        <v>138</v>
      </c>
      <c r="C1397" s="26">
        <v>45271</v>
      </c>
      <c r="D1397" s="4" t="s">
        <v>296</v>
      </c>
      <c r="E1397" s="4" t="s">
        <v>297</v>
      </c>
      <c r="F1397" s="4" t="s">
        <v>47</v>
      </c>
      <c r="G1397" s="4">
        <v>1</v>
      </c>
      <c r="H1397" s="27">
        <v>6.2</v>
      </c>
      <c r="I1397" s="15">
        <v>16460.689999999999</v>
      </c>
      <c r="J1397" s="4" t="s">
        <v>299</v>
      </c>
    </row>
    <row r="1398" spans="1:10" x14ac:dyDescent="0.3">
      <c r="A1398" s="4" t="s">
        <v>1704</v>
      </c>
      <c r="B1398" s="4" t="s">
        <v>138</v>
      </c>
      <c r="C1398" s="26">
        <v>45309</v>
      </c>
      <c r="D1398" s="4" t="s">
        <v>292</v>
      </c>
      <c r="E1398" s="4" t="s">
        <v>303</v>
      </c>
      <c r="F1398" s="4" t="s">
        <v>47</v>
      </c>
      <c r="G1398" s="4">
        <v>1</v>
      </c>
      <c r="H1398" s="27">
        <v>0</v>
      </c>
      <c r="I1398" s="15">
        <v>1000.98</v>
      </c>
      <c r="J1398" s="4" t="s">
        <v>294</v>
      </c>
    </row>
    <row r="1399" spans="1:10" x14ac:dyDescent="0.3">
      <c r="A1399" s="4" t="s">
        <v>1705</v>
      </c>
      <c r="B1399" s="4" t="s">
        <v>138</v>
      </c>
      <c r="C1399" s="26">
        <v>45341</v>
      </c>
      <c r="D1399" s="4" t="s">
        <v>292</v>
      </c>
      <c r="E1399" s="4" t="s">
        <v>303</v>
      </c>
      <c r="F1399" s="4" t="s">
        <v>45</v>
      </c>
      <c r="G1399" s="4">
        <v>3</v>
      </c>
      <c r="H1399" s="27">
        <v>0</v>
      </c>
      <c r="I1399" s="15">
        <v>32921.94</v>
      </c>
      <c r="J1399" s="4" t="s">
        <v>294</v>
      </c>
    </row>
    <row r="1400" spans="1:10" x14ac:dyDescent="0.3">
      <c r="A1400" s="4" t="s">
        <v>1706</v>
      </c>
      <c r="B1400" s="4" t="s">
        <v>138</v>
      </c>
      <c r="C1400" s="26">
        <v>45343</v>
      </c>
      <c r="D1400" s="4" t="s">
        <v>296</v>
      </c>
      <c r="E1400" s="4" t="s">
        <v>394</v>
      </c>
      <c r="F1400" s="4" t="s">
        <v>46</v>
      </c>
      <c r="G1400" s="4">
        <v>1</v>
      </c>
      <c r="H1400" s="27">
        <v>7.5</v>
      </c>
      <c r="I1400" s="15">
        <v>22795.39</v>
      </c>
      <c r="J1400" s="4" t="s">
        <v>294</v>
      </c>
    </row>
    <row r="1401" spans="1:10" x14ac:dyDescent="0.3">
      <c r="A1401" s="4" t="s">
        <v>1707</v>
      </c>
      <c r="B1401" s="4" t="s">
        <v>138</v>
      </c>
      <c r="C1401" s="26">
        <v>45340</v>
      </c>
      <c r="D1401" s="4" t="s">
        <v>296</v>
      </c>
      <c r="E1401" s="4" t="s">
        <v>319</v>
      </c>
      <c r="F1401" s="4" t="s">
        <v>46</v>
      </c>
      <c r="G1401" s="4">
        <v>1</v>
      </c>
      <c r="H1401" s="27">
        <v>17.100000000000001</v>
      </c>
      <c r="I1401" s="15">
        <v>34193.379999999997</v>
      </c>
      <c r="J1401" s="4" t="s">
        <v>294</v>
      </c>
    </row>
    <row r="1402" spans="1:10" x14ac:dyDescent="0.3">
      <c r="A1402" s="4" t="s">
        <v>1708</v>
      </c>
      <c r="B1402" s="4" t="s">
        <v>138</v>
      </c>
      <c r="C1402" s="26">
        <v>45337</v>
      </c>
      <c r="D1402" s="4" t="s">
        <v>296</v>
      </c>
      <c r="E1402" s="4" t="s">
        <v>394</v>
      </c>
      <c r="F1402" s="4" t="s">
        <v>47</v>
      </c>
      <c r="G1402" s="4">
        <v>1</v>
      </c>
      <c r="H1402" s="27">
        <v>6.7</v>
      </c>
      <c r="I1402" s="15">
        <v>25013.09</v>
      </c>
      <c r="J1402" s="4" t="s">
        <v>294</v>
      </c>
    </row>
    <row r="1403" spans="1:10" x14ac:dyDescent="0.3">
      <c r="A1403" s="4" t="s">
        <v>1709</v>
      </c>
      <c r="B1403" s="4" t="s">
        <v>138</v>
      </c>
      <c r="C1403" s="26">
        <v>45369</v>
      </c>
      <c r="D1403" s="4" t="s">
        <v>292</v>
      </c>
      <c r="E1403" s="4" t="s">
        <v>293</v>
      </c>
      <c r="F1403" s="4" t="s">
        <v>47</v>
      </c>
      <c r="G1403" s="4">
        <v>1</v>
      </c>
      <c r="H1403" s="27">
        <v>0</v>
      </c>
      <c r="I1403" s="15">
        <v>1432.68</v>
      </c>
      <c r="J1403" s="4" t="s">
        <v>294</v>
      </c>
    </row>
    <row r="1404" spans="1:10" x14ac:dyDescent="0.3">
      <c r="A1404" s="4" t="s">
        <v>1710</v>
      </c>
      <c r="B1404" s="4" t="s">
        <v>138</v>
      </c>
      <c r="C1404" s="26">
        <v>45433</v>
      </c>
      <c r="D1404" s="4" t="s">
        <v>292</v>
      </c>
      <c r="E1404" s="4" t="s">
        <v>301</v>
      </c>
      <c r="F1404" s="4" t="s">
        <v>45</v>
      </c>
      <c r="G1404" s="4">
        <v>6</v>
      </c>
      <c r="H1404" s="27">
        <v>0</v>
      </c>
      <c r="I1404" s="15">
        <v>25728.93</v>
      </c>
      <c r="J1404" s="4" t="s">
        <v>294</v>
      </c>
    </row>
    <row r="1405" spans="1:10" x14ac:dyDescent="0.3">
      <c r="A1405" s="4" t="s">
        <v>1711</v>
      </c>
      <c r="B1405" s="4" t="s">
        <v>138</v>
      </c>
      <c r="C1405" s="26">
        <v>45488</v>
      </c>
      <c r="D1405" s="4" t="s">
        <v>292</v>
      </c>
      <c r="E1405" s="4" t="s">
        <v>293</v>
      </c>
      <c r="F1405" s="4" t="s">
        <v>47</v>
      </c>
      <c r="G1405" s="4">
        <v>0</v>
      </c>
      <c r="H1405" s="27">
        <v>0</v>
      </c>
      <c r="I1405" s="15">
        <v>1933.09</v>
      </c>
      <c r="J1405" s="4" t="s">
        <v>294</v>
      </c>
    </row>
    <row r="1406" spans="1:10" x14ac:dyDescent="0.3">
      <c r="A1406" s="4" t="s">
        <v>1712</v>
      </c>
      <c r="B1406" s="4" t="s">
        <v>138</v>
      </c>
      <c r="C1406" s="26">
        <v>45524</v>
      </c>
      <c r="D1406" s="4" t="s">
        <v>292</v>
      </c>
      <c r="E1406" s="4" t="s">
        <v>305</v>
      </c>
      <c r="F1406" s="4" t="s">
        <v>47</v>
      </c>
      <c r="G1406" s="4">
        <v>1</v>
      </c>
      <c r="H1406" s="27">
        <v>0</v>
      </c>
      <c r="I1406" s="15">
        <v>3505.01</v>
      </c>
      <c r="J1406" s="4" t="s">
        <v>294</v>
      </c>
    </row>
    <row r="1407" spans="1:10" x14ac:dyDescent="0.3">
      <c r="A1407" s="4" t="s">
        <v>1713</v>
      </c>
      <c r="B1407" s="4" t="s">
        <v>138</v>
      </c>
      <c r="C1407" s="26">
        <v>45529</v>
      </c>
      <c r="D1407" s="4" t="s">
        <v>292</v>
      </c>
      <c r="E1407" s="4" t="s">
        <v>312</v>
      </c>
      <c r="F1407" s="4" t="s">
        <v>47</v>
      </c>
      <c r="G1407" s="4">
        <v>1</v>
      </c>
      <c r="H1407" s="27">
        <v>0</v>
      </c>
      <c r="I1407" s="15">
        <v>3244.38</v>
      </c>
      <c r="J1407" s="4" t="s">
        <v>294</v>
      </c>
    </row>
    <row r="1408" spans="1:10" x14ac:dyDescent="0.3">
      <c r="A1408" s="4" t="s">
        <v>1714</v>
      </c>
      <c r="B1408" s="4" t="s">
        <v>138</v>
      </c>
      <c r="C1408" s="26">
        <v>45530</v>
      </c>
      <c r="D1408" s="4" t="s">
        <v>292</v>
      </c>
      <c r="E1408" s="4" t="s">
        <v>301</v>
      </c>
      <c r="F1408" s="4" t="s">
        <v>47</v>
      </c>
      <c r="G1408" s="4">
        <v>1</v>
      </c>
      <c r="H1408" s="27">
        <v>0</v>
      </c>
      <c r="I1408" s="15">
        <v>1593.6</v>
      </c>
      <c r="J1408" s="4" t="s">
        <v>294</v>
      </c>
    </row>
    <row r="1409" spans="1:10" x14ac:dyDescent="0.3">
      <c r="A1409" s="4" t="s">
        <v>1715</v>
      </c>
      <c r="B1409" s="4" t="s">
        <v>138</v>
      </c>
      <c r="C1409" s="26">
        <v>45529</v>
      </c>
      <c r="D1409" s="4" t="s">
        <v>296</v>
      </c>
      <c r="E1409" s="4" t="s">
        <v>319</v>
      </c>
      <c r="F1409" s="4" t="s">
        <v>46</v>
      </c>
      <c r="G1409" s="4">
        <v>1</v>
      </c>
      <c r="H1409" s="27">
        <v>9.5</v>
      </c>
      <c r="I1409" s="15">
        <v>38501.72</v>
      </c>
      <c r="J1409" s="4" t="s">
        <v>294</v>
      </c>
    </row>
    <row r="1410" spans="1:10" x14ac:dyDescent="0.3">
      <c r="A1410" s="4" t="s">
        <v>1716</v>
      </c>
      <c r="B1410" s="4" t="s">
        <v>138</v>
      </c>
      <c r="C1410" s="26">
        <v>45505</v>
      </c>
      <c r="D1410" s="4" t="s">
        <v>296</v>
      </c>
      <c r="E1410" s="4" t="s">
        <v>319</v>
      </c>
      <c r="F1410" s="4" t="s">
        <v>46</v>
      </c>
      <c r="G1410" s="4">
        <v>1</v>
      </c>
      <c r="H1410" s="27">
        <v>8.5</v>
      </c>
      <c r="I1410" s="15">
        <v>25951.22</v>
      </c>
      <c r="J1410" s="4" t="s">
        <v>294</v>
      </c>
    </row>
    <row r="1411" spans="1:10" x14ac:dyDescent="0.3">
      <c r="A1411" s="4" t="s">
        <v>1717</v>
      </c>
      <c r="B1411" s="4" t="s">
        <v>138</v>
      </c>
      <c r="C1411" s="26">
        <v>45548</v>
      </c>
      <c r="D1411" s="4" t="s">
        <v>292</v>
      </c>
      <c r="E1411" s="4" t="s">
        <v>305</v>
      </c>
      <c r="F1411" s="4" t="s">
        <v>47</v>
      </c>
      <c r="G1411" s="4">
        <v>1</v>
      </c>
      <c r="H1411" s="27">
        <v>0</v>
      </c>
      <c r="I1411" s="15">
        <v>3094.49</v>
      </c>
      <c r="J1411" s="4" t="s">
        <v>294</v>
      </c>
    </row>
    <row r="1412" spans="1:10" x14ac:dyDescent="0.3">
      <c r="A1412" s="4" t="s">
        <v>1718</v>
      </c>
      <c r="B1412" s="4" t="s">
        <v>138</v>
      </c>
      <c r="C1412" s="26">
        <v>45538</v>
      </c>
      <c r="D1412" s="4" t="s">
        <v>296</v>
      </c>
      <c r="E1412" s="4" t="s">
        <v>401</v>
      </c>
      <c r="F1412" s="4" t="s">
        <v>45</v>
      </c>
      <c r="G1412" s="4">
        <v>1</v>
      </c>
      <c r="H1412" s="27">
        <v>18.3</v>
      </c>
      <c r="I1412" s="15">
        <v>38144.67</v>
      </c>
      <c r="J1412" s="4" t="s">
        <v>299</v>
      </c>
    </row>
    <row r="1413" spans="1:10" x14ac:dyDescent="0.3">
      <c r="A1413" s="4" t="s">
        <v>1719</v>
      </c>
      <c r="B1413" s="4" t="s">
        <v>138</v>
      </c>
      <c r="C1413" s="26">
        <v>45582</v>
      </c>
      <c r="D1413" s="4" t="s">
        <v>292</v>
      </c>
      <c r="E1413" s="4" t="s">
        <v>303</v>
      </c>
      <c r="F1413" s="4" t="s">
        <v>47</v>
      </c>
      <c r="G1413" s="4">
        <v>1</v>
      </c>
      <c r="H1413" s="27">
        <v>0</v>
      </c>
      <c r="I1413" s="15">
        <v>1745.33</v>
      </c>
      <c r="J1413" s="4" t="s">
        <v>294</v>
      </c>
    </row>
    <row r="1414" spans="1:10" x14ac:dyDescent="0.3">
      <c r="A1414" s="4" t="s">
        <v>1720</v>
      </c>
      <c r="B1414" s="4" t="s">
        <v>138</v>
      </c>
      <c r="C1414" s="26">
        <v>45589</v>
      </c>
      <c r="D1414" s="4" t="s">
        <v>292</v>
      </c>
      <c r="E1414" s="4" t="s">
        <v>305</v>
      </c>
      <c r="F1414" s="4" t="s">
        <v>45</v>
      </c>
      <c r="G1414" s="4">
        <v>9</v>
      </c>
      <c r="H1414" s="27">
        <v>0</v>
      </c>
      <c r="I1414" s="15">
        <v>39131.300000000003</v>
      </c>
      <c r="J1414" s="4" t="s">
        <v>294</v>
      </c>
    </row>
    <row r="1415" spans="1:10" x14ac:dyDescent="0.3">
      <c r="A1415" s="4" t="s">
        <v>1721</v>
      </c>
      <c r="B1415" s="4" t="s">
        <v>138</v>
      </c>
      <c r="C1415" s="26">
        <v>45589</v>
      </c>
      <c r="D1415" s="4" t="s">
        <v>292</v>
      </c>
      <c r="E1415" s="4" t="s">
        <v>301</v>
      </c>
      <c r="F1415" s="4" t="s">
        <v>45</v>
      </c>
      <c r="G1415" s="4">
        <v>4</v>
      </c>
      <c r="H1415" s="27">
        <v>0</v>
      </c>
      <c r="I1415" s="15">
        <v>27612.91</v>
      </c>
      <c r="J1415" s="4" t="s">
        <v>299</v>
      </c>
    </row>
    <row r="1416" spans="1:10" x14ac:dyDescent="0.3">
      <c r="A1416" s="4" t="s">
        <v>1722</v>
      </c>
      <c r="B1416" s="4" t="s">
        <v>138</v>
      </c>
      <c r="C1416" s="26">
        <v>45646</v>
      </c>
      <c r="D1416" s="4" t="s">
        <v>292</v>
      </c>
      <c r="E1416" s="4" t="s">
        <v>305</v>
      </c>
      <c r="F1416" s="4" t="s">
        <v>46</v>
      </c>
      <c r="G1416" s="4">
        <v>4</v>
      </c>
      <c r="H1416" s="27">
        <v>0</v>
      </c>
      <c r="I1416" s="15">
        <v>7284.29</v>
      </c>
      <c r="J1416" s="4" t="s">
        <v>299</v>
      </c>
    </row>
    <row r="1417" spans="1:10" x14ac:dyDescent="0.3">
      <c r="A1417" s="4" t="s">
        <v>1723</v>
      </c>
      <c r="B1417" s="4" t="s">
        <v>138</v>
      </c>
      <c r="C1417" s="26">
        <v>45675</v>
      </c>
      <c r="D1417" s="4" t="s">
        <v>292</v>
      </c>
      <c r="E1417" s="4" t="s">
        <v>308</v>
      </c>
      <c r="F1417" s="4" t="s">
        <v>47</v>
      </c>
      <c r="G1417" s="4">
        <v>1</v>
      </c>
      <c r="H1417" s="27">
        <v>0</v>
      </c>
      <c r="I1417" s="15">
        <v>2697.01</v>
      </c>
      <c r="J1417" s="4" t="s">
        <v>299</v>
      </c>
    </row>
    <row r="1418" spans="1:10" x14ac:dyDescent="0.3">
      <c r="A1418" s="4" t="s">
        <v>1724</v>
      </c>
      <c r="B1418" s="4" t="s">
        <v>138</v>
      </c>
      <c r="C1418" s="26">
        <v>45698</v>
      </c>
      <c r="D1418" s="4" t="s">
        <v>292</v>
      </c>
      <c r="E1418" s="4" t="s">
        <v>301</v>
      </c>
      <c r="F1418" s="4" t="s">
        <v>47</v>
      </c>
      <c r="G1418" s="4">
        <v>1</v>
      </c>
      <c r="H1418" s="27">
        <v>0</v>
      </c>
      <c r="I1418" s="15">
        <v>1799.14</v>
      </c>
      <c r="J1418" s="4" t="s">
        <v>294</v>
      </c>
    </row>
    <row r="1419" spans="1:10" x14ac:dyDescent="0.3">
      <c r="A1419" s="4" t="s">
        <v>1725</v>
      </c>
      <c r="B1419" s="4" t="s">
        <v>138</v>
      </c>
      <c r="C1419" s="26">
        <v>45696</v>
      </c>
      <c r="D1419" s="4" t="s">
        <v>292</v>
      </c>
      <c r="E1419" s="4" t="s">
        <v>308</v>
      </c>
      <c r="F1419" s="4" t="s">
        <v>47</v>
      </c>
      <c r="G1419" s="4">
        <v>1</v>
      </c>
      <c r="H1419" s="27">
        <v>0</v>
      </c>
      <c r="I1419" s="15">
        <v>1518.27</v>
      </c>
      <c r="J1419" s="4" t="s">
        <v>294</v>
      </c>
    </row>
    <row r="1420" spans="1:10" x14ac:dyDescent="0.3">
      <c r="A1420" s="4" t="s">
        <v>1726</v>
      </c>
      <c r="B1420" s="4" t="s">
        <v>138</v>
      </c>
      <c r="C1420" s="26">
        <v>45731</v>
      </c>
      <c r="D1420" s="4" t="s">
        <v>292</v>
      </c>
      <c r="E1420" s="4" t="s">
        <v>303</v>
      </c>
      <c r="F1420" s="4" t="s">
        <v>47</v>
      </c>
      <c r="G1420" s="4">
        <v>1</v>
      </c>
      <c r="H1420" s="27">
        <v>0</v>
      </c>
      <c r="I1420" s="15">
        <v>2136.48</v>
      </c>
      <c r="J1420" s="4" t="s">
        <v>294</v>
      </c>
    </row>
    <row r="1421" spans="1:10" x14ac:dyDescent="0.3">
      <c r="A1421" s="4" t="s">
        <v>1727</v>
      </c>
      <c r="B1421" s="4" t="s">
        <v>138</v>
      </c>
      <c r="C1421" s="26">
        <v>45720</v>
      </c>
      <c r="D1421" s="4" t="s">
        <v>292</v>
      </c>
      <c r="E1421" s="4" t="s">
        <v>301</v>
      </c>
      <c r="F1421" s="4" t="s">
        <v>47</v>
      </c>
      <c r="G1421" s="4">
        <v>1</v>
      </c>
      <c r="H1421" s="27">
        <v>0</v>
      </c>
      <c r="I1421" s="15">
        <v>1425.78</v>
      </c>
      <c r="J1421" s="4" t="s">
        <v>294</v>
      </c>
    </row>
    <row r="1422" spans="1:10" x14ac:dyDescent="0.3">
      <c r="A1422" s="4" t="s">
        <v>1728</v>
      </c>
      <c r="B1422" s="4" t="s">
        <v>138</v>
      </c>
      <c r="C1422" s="26">
        <v>45793</v>
      </c>
      <c r="D1422" s="4" t="s">
        <v>292</v>
      </c>
      <c r="E1422" s="4" t="s">
        <v>312</v>
      </c>
      <c r="F1422" s="4" t="s">
        <v>46</v>
      </c>
      <c r="G1422" s="4">
        <v>1</v>
      </c>
      <c r="H1422" s="27">
        <v>0</v>
      </c>
      <c r="I1422" s="15">
        <v>12921.45</v>
      </c>
      <c r="J1422" s="4" t="s">
        <v>299</v>
      </c>
    </row>
    <row r="1423" spans="1:10" x14ac:dyDescent="0.3">
      <c r="A1423" s="4" t="s">
        <v>1729</v>
      </c>
      <c r="B1423" s="4" t="s">
        <v>138</v>
      </c>
      <c r="C1423" s="26">
        <v>45804</v>
      </c>
      <c r="D1423" s="4" t="s">
        <v>292</v>
      </c>
      <c r="E1423" s="4" t="s">
        <v>312</v>
      </c>
      <c r="F1423" s="4" t="s">
        <v>47</v>
      </c>
      <c r="G1423" s="4">
        <v>0</v>
      </c>
      <c r="H1423" s="27">
        <v>0</v>
      </c>
      <c r="I1423" s="15">
        <v>3610.56</v>
      </c>
      <c r="J1423" s="4" t="s">
        <v>294</v>
      </c>
    </row>
    <row r="1424" spans="1:10" x14ac:dyDescent="0.3">
      <c r="A1424" s="4" t="s">
        <v>1730</v>
      </c>
      <c r="B1424" s="4" t="s">
        <v>138</v>
      </c>
      <c r="C1424" s="26">
        <v>45780</v>
      </c>
      <c r="D1424" s="4" t="s">
        <v>292</v>
      </c>
      <c r="E1424" s="4" t="s">
        <v>303</v>
      </c>
      <c r="F1424" s="4" t="s">
        <v>46</v>
      </c>
      <c r="G1424" s="4">
        <v>4</v>
      </c>
      <c r="H1424" s="27">
        <v>0</v>
      </c>
      <c r="I1424" s="15">
        <v>7976.26</v>
      </c>
      <c r="J1424" s="4" t="s">
        <v>294</v>
      </c>
    </row>
    <row r="1425" spans="1:10" x14ac:dyDescent="0.3">
      <c r="A1425" s="4" t="s">
        <v>1731</v>
      </c>
      <c r="B1425" s="4" t="s">
        <v>138</v>
      </c>
      <c r="C1425" s="26">
        <v>45792</v>
      </c>
      <c r="D1425" s="4" t="s">
        <v>296</v>
      </c>
      <c r="E1425" s="4" t="s">
        <v>336</v>
      </c>
      <c r="F1425" s="4" t="s">
        <v>45</v>
      </c>
      <c r="G1425" s="4">
        <v>2</v>
      </c>
      <c r="H1425" s="27">
        <v>42.9</v>
      </c>
      <c r="I1425" s="15">
        <v>94272.76</v>
      </c>
      <c r="J1425" s="4" t="s">
        <v>294</v>
      </c>
    </row>
    <row r="1426" spans="1:10" x14ac:dyDescent="0.3">
      <c r="A1426" s="4" t="s">
        <v>1732</v>
      </c>
      <c r="B1426" s="4" t="s">
        <v>138</v>
      </c>
      <c r="C1426" s="26">
        <v>45882</v>
      </c>
      <c r="D1426" s="4" t="s">
        <v>292</v>
      </c>
      <c r="E1426" s="4" t="s">
        <v>293</v>
      </c>
      <c r="F1426" s="4" t="s">
        <v>47</v>
      </c>
      <c r="G1426" s="4">
        <v>0</v>
      </c>
      <c r="H1426" s="27">
        <v>0</v>
      </c>
      <c r="I1426" s="15">
        <v>2799.68</v>
      </c>
      <c r="J1426" s="4" t="s">
        <v>299</v>
      </c>
    </row>
    <row r="1427" spans="1:10" x14ac:dyDescent="0.3">
      <c r="A1427" s="4" t="s">
        <v>1733</v>
      </c>
      <c r="B1427" s="4" t="s">
        <v>138</v>
      </c>
      <c r="C1427" s="26">
        <v>45910</v>
      </c>
      <c r="D1427" s="4" t="s">
        <v>292</v>
      </c>
      <c r="E1427" s="4" t="s">
        <v>303</v>
      </c>
      <c r="F1427" s="4" t="s">
        <v>47</v>
      </c>
      <c r="G1427" s="4">
        <v>0</v>
      </c>
      <c r="H1427" s="27">
        <v>0</v>
      </c>
      <c r="I1427" s="15">
        <v>2691.25</v>
      </c>
      <c r="J1427" s="4" t="s">
        <v>294</v>
      </c>
    </row>
    <row r="1428" spans="1:10" x14ac:dyDescent="0.3">
      <c r="A1428" s="4" t="s">
        <v>1734</v>
      </c>
      <c r="B1428" s="4" t="s">
        <v>138</v>
      </c>
      <c r="C1428" s="26">
        <v>45931</v>
      </c>
      <c r="D1428" s="4" t="s">
        <v>292</v>
      </c>
      <c r="E1428" s="4" t="s">
        <v>312</v>
      </c>
      <c r="F1428" s="4" t="s">
        <v>46</v>
      </c>
      <c r="G1428" s="4">
        <v>4</v>
      </c>
      <c r="H1428" s="27">
        <v>0</v>
      </c>
      <c r="I1428" s="15">
        <v>4896.34</v>
      </c>
      <c r="J1428" s="4" t="s">
        <v>294</v>
      </c>
    </row>
    <row r="1429" spans="1:10" x14ac:dyDescent="0.3">
      <c r="A1429" s="4" t="s">
        <v>1735</v>
      </c>
      <c r="B1429" s="4" t="s">
        <v>140</v>
      </c>
      <c r="C1429" s="26">
        <v>44971</v>
      </c>
      <c r="D1429" s="4" t="s">
        <v>292</v>
      </c>
      <c r="E1429" s="4" t="s">
        <v>301</v>
      </c>
      <c r="F1429" s="4" t="s">
        <v>45</v>
      </c>
      <c r="G1429" s="4">
        <v>4</v>
      </c>
      <c r="H1429" s="27">
        <v>0</v>
      </c>
      <c r="I1429" s="15">
        <v>19276.43</v>
      </c>
      <c r="J1429" s="4" t="s">
        <v>294</v>
      </c>
    </row>
    <row r="1430" spans="1:10" x14ac:dyDescent="0.3">
      <c r="A1430" s="4" t="s">
        <v>1736</v>
      </c>
      <c r="B1430" s="4" t="s">
        <v>140</v>
      </c>
      <c r="C1430" s="26">
        <v>44960</v>
      </c>
      <c r="D1430" s="4" t="s">
        <v>292</v>
      </c>
      <c r="E1430" s="4" t="s">
        <v>308</v>
      </c>
      <c r="F1430" s="4" t="s">
        <v>47</v>
      </c>
      <c r="G1430" s="4">
        <v>1</v>
      </c>
      <c r="H1430" s="27">
        <v>0</v>
      </c>
      <c r="I1430" s="15">
        <v>2689.9</v>
      </c>
      <c r="J1430" s="4" t="s">
        <v>294</v>
      </c>
    </row>
    <row r="1431" spans="1:10" x14ac:dyDescent="0.3">
      <c r="A1431" s="4" t="s">
        <v>1737</v>
      </c>
      <c r="B1431" s="4" t="s">
        <v>140</v>
      </c>
      <c r="C1431" s="26">
        <v>45013</v>
      </c>
      <c r="D1431" s="4" t="s">
        <v>292</v>
      </c>
      <c r="E1431" s="4" t="s">
        <v>293</v>
      </c>
      <c r="F1431" s="4" t="s">
        <v>47</v>
      </c>
      <c r="G1431" s="4">
        <v>1</v>
      </c>
      <c r="H1431" s="27">
        <v>0</v>
      </c>
      <c r="I1431" s="15">
        <v>3453.83</v>
      </c>
      <c r="J1431" s="4" t="s">
        <v>294</v>
      </c>
    </row>
    <row r="1432" spans="1:10" x14ac:dyDescent="0.3">
      <c r="A1432" s="4" t="s">
        <v>1738</v>
      </c>
      <c r="B1432" s="4" t="s">
        <v>140</v>
      </c>
      <c r="C1432" s="26">
        <v>45084</v>
      </c>
      <c r="D1432" s="4" t="s">
        <v>292</v>
      </c>
      <c r="E1432" s="4" t="s">
        <v>303</v>
      </c>
      <c r="F1432" s="4" t="s">
        <v>46</v>
      </c>
      <c r="G1432" s="4">
        <v>3</v>
      </c>
      <c r="H1432" s="27">
        <v>0</v>
      </c>
      <c r="I1432" s="15">
        <v>14849.79</v>
      </c>
      <c r="J1432" s="4" t="s">
        <v>294</v>
      </c>
    </row>
    <row r="1433" spans="1:10" x14ac:dyDescent="0.3">
      <c r="A1433" s="4" t="s">
        <v>1739</v>
      </c>
      <c r="B1433" s="4" t="s">
        <v>140</v>
      </c>
      <c r="C1433" s="26">
        <v>45084</v>
      </c>
      <c r="D1433" s="4" t="s">
        <v>292</v>
      </c>
      <c r="E1433" s="4" t="s">
        <v>303</v>
      </c>
      <c r="F1433" s="4" t="s">
        <v>46</v>
      </c>
      <c r="G1433" s="4">
        <v>5</v>
      </c>
      <c r="H1433" s="27">
        <v>0</v>
      </c>
      <c r="I1433" s="15">
        <v>17492.669999999998</v>
      </c>
      <c r="J1433" s="4" t="s">
        <v>299</v>
      </c>
    </row>
    <row r="1434" spans="1:10" x14ac:dyDescent="0.3">
      <c r="A1434" s="4" t="s">
        <v>1740</v>
      </c>
      <c r="B1434" s="4" t="s">
        <v>140</v>
      </c>
      <c r="C1434" s="26">
        <v>45084</v>
      </c>
      <c r="D1434" s="4" t="s">
        <v>292</v>
      </c>
      <c r="E1434" s="4" t="s">
        <v>308</v>
      </c>
      <c r="F1434" s="4" t="s">
        <v>47</v>
      </c>
      <c r="G1434" s="4">
        <v>1</v>
      </c>
      <c r="H1434" s="27">
        <v>0</v>
      </c>
      <c r="I1434" s="15">
        <v>3611.45</v>
      </c>
      <c r="J1434" s="4" t="s">
        <v>294</v>
      </c>
    </row>
    <row r="1435" spans="1:10" x14ac:dyDescent="0.3">
      <c r="A1435" s="4" t="s">
        <v>1741</v>
      </c>
      <c r="B1435" s="4" t="s">
        <v>140</v>
      </c>
      <c r="C1435" s="26">
        <v>45144</v>
      </c>
      <c r="D1435" s="4" t="s">
        <v>292</v>
      </c>
      <c r="E1435" s="4" t="s">
        <v>308</v>
      </c>
      <c r="F1435" s="4" t="s">
        <v>46</v>
      </c>
      <c r="G1435" s="4">
        <v>5</v>
      </c>
      <c r="H1435" s="27">
        <v>0</v>
      </c>
      <c r="I1435" s="15">
        <v>10533.81</v>
      </c>
      <c r="J1435" s="4" t="s">
        <v>294</v>
      </c>
    </row>
    <row r="1436" spans="1:10" x14ac:dyDescent="0.3">
      <c r="A1436" s="4" t="s">
        <v>1742</v>
      </c>
      <c r="B1436" s="4" t="s">
        <v>140</v>
      </c>
      <c r="C1436" s="26">
        <v>45195</v>
      </c>
      <c r="D1436" s="4" t="s">
        <v>292</v>
      </c>
      <c r="E1436" s="4" t="s">
        <v>303</v>
      </c>
      <c r="F1436" s="4" t="s">
        <v>47</v>
      </c>
      <c r="G1436" s="4">
        <v>0</v>
      </c>
      <c r="H1436" s="27">
        <v>0</v>
      </c>
      <c r="I1436" s="15">
        <v>3489.96</v>
      </c>
      <c r="J1436" s="4" t="s">
        <v>299</v>
      </c>
    </row>
    <row r="1437" spans="1:10" x14ac:dyDescent="0.3">
      <c r="A1437" s="4" t="s">
        <v>1743</v>
      </c>
      <c r="B1437" s="4" t="s">
        <v>140</v>
      </c>
      <c r="C1437" s="26">
        <v>45224</v>
      </c>
      <c r="D1437" s="4" t="s">
        <v>292</v>
      </c>
      <c r="E1437" s="4" t="s">
        <v>293</v>
      </c>
      <c r="F1437" s="4" t="s">
        <v>47</v>
      </c>
      <c r="G1437" s="4">
        <v>1</v>
      </c>
      <c r="H1437" s="27">
        <v>0</v>
      </c>
      <c r="I1437" s="15">
        <v>2005.65</v>
      </c>
      <c r="J1437" s="4" t="s">
        <v>294</v>
      </c>
    </row>
    <row r="1438" spans="1:10" x14ac:dyDescent="0.3">
      <c r="A1438" s="4" t="s">
        <v>1744</v>
      </c>
      <c r="B1438" s="4" t="s">
        <v>140</v>
      </c>
      <c r="C1438" s="26">
        <v>45220</v>
      </c>
      <c r="D1438" s="4" t="s">
        <v>292</v>
      </c>
      <c r="E1438" s="4" t="s">
        <v>308</v>
      </c>
      <c r="F1438" s="4" t="s">
        <v>47</v>
      </c>
      <c r="G1438" s="4">
        <v>1</v>
      </c>
      <c r="H1438" s="27">
        <v>0</v>
      </c>
      <c r="I1438" s="15">
        <v>2559.2800000000002</v>
      </c>
      <c r="J1438" s="4" t="s">
        <v>294</v>
      </c>
    </row>
    <row r="1439" spans="1:10" x14ac:dyDescent="0.3">
      <c r="A1439" s="4" t="s">
        <v>1745</v>
      </c>
      <c r="B1439" s="4" t="s">
        <v>140</v>
      </c>
      <c r="C1439" s="26">
        <v>45208</v>
      </c>
      <c r="D1439" s="4" t="s">
        <v>292</v>
      </c>
      <c r="E1439" s="4" t="s">
        <v>301</v>
      </c>
      <c r="F1439" s="4" t="s">
        <v>47</v>
      </c>
      <c r="G1439" s="4">
        <v>1</v>
      </c>
      <c r="H1439" s="27">
        <v>0</v>
      </c>
      <c r="I1439" s="15">
        <v>1968.82</v>
      </c>
      <c r="J1439" s="4" t="s">
        <v>299</v>
      </c>
    </row>
    <row r="1440" spans="1:10" x14ac:dyDescent="0.3">
      <c r="A1440" s="4" t="s">
        <v>1746</v>
      </c>
      <c r="B1440" s="4" t="s">
        <v>140</v>
      </c>
      <c r="C1440" s="26">
        <v>45243</v>
      </c>
      <c r="D1440" s="4" t="s">
        <v>292</v>
      </c>
      <c r="E1440" s="4" t="s">
        <v>303</v>
      </c>
      <c r="F1440" s="4" t="s">
        <v>47</v>
      </c>
      <c r="G1440" s="4">
        <v>0</v>
      </c>
      <c r="H1440" s="27">
        <v>0</v>
      </c>
      <c r="I1440" s="15">
        <v>1162.72</v>
      </c>
      <c r="J1440" s="4" t="s">
        <v>294</v>
      </c>
    </row>
    <row r="1441" spans="1:10" x14ac:dyDescent="0.3">
      <c r="A1441" s="4" t="s">
        <v>1747</v>
      </c>
      <c r="B1441" s="4" t="s">
        <v>140</v>
      </c>
      <c r="C1441" s="26">
        <v>45253</v>
      </c>
      <c r="D1441" s="4" t="s">
        <v>292</v>
      </c>
      <c r="E1441" s="4" t="s">
        <v>312</v>
      </c>
      <c r="F1441" s="4" t="s">
        <v>47</v>
      </c>
      <c r="G1441" s="4">
        <v>1</v>
      </c>
      <c r="H1441" s="27">
        <v>0</v>
      </c>
      <c r="I1441" s="15">
        <v>2593.88</v>
      </c>
      <c r="J1441" s="4" t="s">
        <v>294</v>
      </c>
    </row>
    <row r="1442" spans="1:10" x14ac:dyDescent="0.3">
      <c r="A1442" s="4" t="s">
        <v>1748</v>
      </c>
      <c r="B1442" s="4" t="s">
        <v>140</v>
      </c>
      <c r="C1442" s="26">
        <v>45269</v>
      </c>
      <c r="D1442" s="4" t="s">
        <v>292</v>
      </c>
      <c r="E1442" s="4" t="s">
        <v>305</v>
      </c>
      <c r="F1442" s="4" t="s">
        <v>47</v>
      </c>
      <c r="G1442" s="4">
        <v>1</v>
      </c>
      <c r="H1442" s="27">
        <v>0</v>
      </c>
      <c r="I1442" s="15">
        <v>2360.58</v>
      </c>
      <c r="J1442" s="4" t="s">
        <v>294</v>
      </c>
    </row>
    <row r="1443" spans="1:10" x14ac:dyDescent="0.3">
      <c r="A1443" s="4" t="s">
        <v>1749</v>
      </c>
      <c r="B1443" s="4" t="s">
        <v>140</v>
      </c>
      <c r="C1443" s="26">
        <v>45276</v>
      </c>
      <c r="D1443" s="4" t="s">
        <v>292</v>
      </c>
      <c r="E1443" s="4" t="s">
        <v>312</v>
      </c>
      <c r="F1443" s="4" t="s">
        <v>47</v>
      </c>
      <c r="G1443" s="4">
        <v>0</v>
      </c>
      <c r="H1443" s="27">
        <v>0</v>
      </c>
      <c r="I1443" s="15">
        <v>2985.45</v>
      </c>
      <c r="J1443" s="4" t="s">
        <v>294</v>
      </c>
    </row>
    <row r="1444" spans="1:10" x14ac:dyDescent="0.3">
      <c r="A1444" s="4" t="s">
        <v>1750</v>
      </c>
      <c r="B1444" s="4" t="s">
        <v>140</v>
      </c>
      <c r="C1444" s="26">
        <v>45266</v>
      </c>
      <c r="D1444" s="4" t="s">
        <v>292</v>
      </c>
      <c r="E1444" s="4" t="s">
        <v>312</v>
      </c>
      <c r="F1444" s="4" t="s">
        <v>47</v>
      </c>
      <c r="G1444" s="4">
        <v>1</v>
      </c>
      <c r="H1444" s="27">
        <v>0</v>
      </c>
      <c r="I1444" s="15">
        <v>1626.64</v>
      </c>
      <c r="J1444" s="4" t="s">
        <v>294</v>
      </c>
    </row>
    <row r="1445" spans="1:10" x14ac:dyDescent="0.3">
      <c r="A1445" s="4" t="s">
        <v>1751</v>
      </c>
      <c r="B1445" s="4" t="s">
        <v>140</v>
      </c>
      <c r="C1445" s="26">
        <v>45278</v>
      </c>
      <c r="D1445" s="4" t="s">
        <v>292</v>
      </c>
      <c r="E1445" s="4" t="s">
        <v>312</v>
      </c>
      <c r="F1445" s="4" t="s">
        <v>46</v>
      </c>
      <c r="G1445" s="4">
        <v>5</v>
      </c>
      <c r="H1445" s="27">
        <v>0</v>
      </c>
      <c r="I1445" s="15">
        <v>8536.57</v>
      </c>
      <c r="J1445" s="4" t="s">
        <v>294</v>
      </c>
    </row>
    <row r="1446" spans="1:10" x14ac:dyDescent="0.3">
      <c r="A1446" s="4" t="s">
        <v>1752</v>
      </c>
      <c r="B1446" s="4" t="s">
        <v>140</v>
      </c>
      <c r="C1446" s="26">
        <v>45288</v>
      </c>
      <c r="D1446" s="4" t="s">
        <v>296</v>
      </c>
      <c r="E1446" s="4" t="s">
        <v>336</v>
      </c>
      <c r="F1446" s="4" t="s">
        <v>45</v>
      </c>
      <c r="G1446" s="4">
        <v>2</v>
      </c>
      <c r="H1446" s="27">
        <v>38.4</v>
      </c>
      <c r="I1446" s="15">
        <v>112287.96</v>
      </c>
      <c r="J1446" s="4" t="s">
        <v>299</v>
      </c>
    </row>
    <row r="1447" spans="1:10" x14ac:dyDescent="0.3">
      <c r="A1447" s="4" t="s">
        <v>1753</v>
      </c>
      <c r="B1447" s="4" t="s">
        <v>140</v>
      </c>
      <c r="C1447" s="26">
        <v>45334</v>
      </c>
      <c r="D1447" s="4" t="s">
        <v>292</v>
      </c>
      <c r="E1447" s="4" t="s">
        <v>308</v>
      </c>
      <c r="F1447" s="4" t="s">
        <v>47</v>
      </c>
      <c r="G1447" s="4">
        <v>1</v>
      </c>
      <c r="H1447" s="27">
        <v>0</v>
      </c>
      <c r="I1447" s="15">
        <v>1362.7</v>
      </c>
      <c r="J1447" s="4" t="s">
        <v>299</v>
      </c>
    </row>
    <row r="1448" spans="1:10" x14ac:dyDescent="0.3">
      <c r="A1448" s="4" t="s">
        <v>1754</v>
      </c>
      <c r="B1448" s="4" t="s">
        <v>140</v>
      </c>
      <c r="C1448" s="26">
        <v>45330</v>
      </c>
      <c r="D1448" s="4" t="s">
        <v>292</v>
      </c>
      <c r="E1448" s="4" t="s">
        <v>308</v>
      </c>
      <c r="F1448" s="4" t="s">
        <v>46</v>
      </c>
      <c r="G1448" s="4">
        <v>5</v>
      </c>
      <c r="H1448" s="27">
        <v>0</v>
      </c>
      <c r="I1448" s="15">
        <v>7523.21</v>
      </c>
      <c r="J1448" s="4" t="s">
        <v>294</v>
      </c>
    </row>
    <row r="1449" spans="1:10" x14ac:dyDescent="0.3">
      <c r="A1449" s="4" t="s">
        <v>1755</v>
      </c>
      <c r="B1449" s="4" t="s">
        <v>140</v>
      </c>
      <c r="C1449" s="26">
        <v>45345</v>
      </c>
      <c r="D1449" s="4" t="s">
        <v>292</v>
      </c>
      <c r="E1449" s="4" t="s">
        <v>301</v>
      </c>
      <c r="F1449" s="4" t="s">
        <v>46</v>
      </c>
      <c r="G1449" s="4">
        <v>3</v>
      </c>
      <c r="H1449" s="27">
        <v>0</v>
      </c>
      <c r="I1449" s="15">
        <v>10639.19</v>
      </c>
      <c r="J1449" s="4" t="s">
        <v>294</v>
      </c>
    </row>
    <row r="1450" spans="1:10" x14ac:dyDescent="0.3">
      <c r="A1450" s="4" t="s">
        <v>1756</v>
      </c>
      <c r="B1450" s="4" t="s">
        <v>140</v>
      </c>
      <c r="C1450" s="26">
        <v>45323</v>
      </c>
      <c r="D1450" s="4" t="s">
        <v>292</v>
      </c>
      <c r="E1450" s="4" t="s">
        <v>312</v>
      </c>
      <c r="F1450" s="4" t="s">
        <v>47</v>
      </c>
      <c r="G1450" s="4">
        <v>0</v>
      </c>
      <c r="H1450" s="27">
        <v>0</v>
      </c>
      <c r="I1450" s="15">
        <v>2706.07</v>
      </c>
      <c r="J1450" s="4" t="s">
        <v>299</v>
      </c>
    </row>
    <row r="1451" spans="1:10" x14ac:dyDescent="0.3">
      <c r="A1451" s="4" t="s">
        <v>1757</v>
      </c>
      <c r="B1451" s="4" t="s">
        <v>140</v>
      </c>
      <c r="C1451" s="26">
        <v>45340</v>
      </c>
      <c r="D1451" s="4" t="s">
        <v>296</v>
      </c>
      <c r="E1451" s="4" t="s">
        <v>401</v>
      </c>
      <c r="F1451" s="4" t="s">
        <v>46</v>
      </c>
      <c r="G1451" s="4">
        <v>1</v>
      </c>
      <c r="H1451" s="27">
        <v>14.4</v>
      </c>
      <c r="I1451" s="15">
        <v>41849.03</v>
      </c>
      <c r="J1451" s="4" t="s">
        <v>294</v>
      </c>
    </row>
    <row r="1452" spans="1:10" x14ac:dyDescent="0.3">
      <c r="A1452" s="4" t="s">
        <v>1758</v>
      </c>
      <c r="B1452" s="4" t="s">
        <v>140</v>
      </c>
      <c r="C1452" s="26">
        <v>45328</v>
      </c>
      <c r="D1452" s="4" t="s">
        <v>296</v>
      </c>
      <c r="E1452" s="4" t="s">
        <v>394</v>
      </c>
      <c r="F1452" s="4" t="s">
        <v>46</v>
      </c>
      <c r="G1452" s="4">
        <v>1</v>
      </c>
      <c r="H1452" s="27">
        <v>6.5</v>
      </c>
      <c r="I1452" s="15">
        <v>22338.22</v>
      </c>
      <c r="J1452" s="4" t="s">
        <v>299</v>
      </c>
    </row>
    <row r="1453" spans="1:10" x14ac:dyDescent="0.3">
      <c r="A1453" s="4" t="s">
        <v>1759</v>
      </c>
      <c r="B1453" s="4" t="s">
        <v>140</v>
      </c>
      <c r="C1453" s="26">
        <v>45352</v>
      </c>
      <c r="D1453" s="4" t="s">
        <v>292</v>
      </c>
      <c r="E1453" s="4" t="s">
        <v>303</v>
      </c>
      <c r="F1453" s="4" t="s">
        <v>46</v>
      </c>
      <c r="G1453" s="4">
        <v>3</v>
      </c>
      <c r="H1453" s="27">
        <v>0</v>
      </c>
      <c r="I1453" s="15">
        <v>8104.44</v>
      </c>
      <c r="J1453" s="4" t="s">
        <v>299</v>
      </c>
    </row>
    <row r="1454" spans="1:10" x14ac:dyDescent="0.3">
      <c r="A1454" s="4" t="s">
        <v>1760</v>
      </c>
      <c r="B1454" s="4" t="s">
        <v>140</v>
      </c>
      <c r="C1454" s="26">
        <v>45459</v>
      </c>
      <c r="D1454" s="4" t="s">
        <v>292</v>
      </c>
      <c r="E1454" s="4" t="s">
        <v>305</v>
      </c>
      <c r="F1454" s="4" t="s">
        <v>47</v>
      </c>
      <c r="G1454" s="4">
        <v>1</v>
      </c>
      <c r="H1454" s="27">
        <v>0</v>
      </c>
      <c r="I1454" s="15">
        <v>3263.73</v>
      </c>
      <c r="J1454" s="4" t="s">
        <v>294</v>
      </c>
    </row>
    <row r="1455" spans="1:10" x14ac:dyDescent="0.3">
      <c r="A1455" s="4" t="s">
        <v>1761</v>
      </c>
      <c r="B1455" s="4" t="s">
        <v>140</v>
      </c>
      <c r="C1455" s="26">
        <v>45447</v>
      </c>
      <c r="D1455" s="4" t="s">
        <v>296</v>
      </c>
      <c r="E1455" s="4" t="s">
        <v>371</v>
      </c>
      <c r="F1455" s="4" t="s">
        <v>45</v>
      </c>
      <c r="G1455" s="4">
        <v>2</v>
      </c>
      <c r="H1455" s="27">
        <v>34.4</v>
      </c>
      <c r="I1455" s="15">
        <v>78310.62</v>
      </c>
      <c r="J1455" s="4" t="s">
        <v>294</v>
      </c>
    </row>
    <row r="1456" spans="1:10" x14ac:dyDescent="0.3">
      <c r="A1456" s="4" t="s">
        <v>1762</v>
      </c>
      <c r="B1456" s="4" t="s">
        <v>140</v>
      </c>
      <c r="C1456" s="26">
        <v>45496</v>
      </c>
      <c r="D1456" s="4" t="s">
        <v>292</v>
      </c>
      <c r="E1456" s="4" t="s">
        <v>293</v>
      </c>
      <c r="F1456" s="4" t="s">
        <v>47</v>
      </c>
      <c r="G1456" s="4">
        <v>0</v>
      </c>
      <c r="H1456" s="27">
        <v>0</v>
      </c>
      <c r="I1456" s="15">
        <v>1713.12</v>
      </c>
      <c r="J1456" s="4" t="s">
        <v>294</v>
      </c>
    </row>
    <row r="1457" spans="1:10" x14ac:dyDescent="0.3">
      <c r="A1457" s="4" t="s">
        <v>1763</v>
      </c>
      <c r="B1457" s="4" t="s">
        <v>140</v>
      </c>
      <c r="C1457" s="26">
        <v>45514</v>
      </c>
      <c r="D1457" s="4" t="s">
        <v>292</v>
      </c>
      <c r="E1457" s="4" t="s">
        <v>308</v>
      </c>
      <c r="F1457" s="4" t="s">
        <v>47</v>
      </c>
      <c r="G1457" s="4">
        <v>1</v>
      </c>
      <c r="H1457" s="27">
        <v>0</v>
      </c>
      <c r="I1457" s="15">
        <v>3451.17</v>
      </c>
      <c r="J1457" s="4" t="s">
        <v>299</v>
      </c>
    </row>
    <row r="1458" spans="1:10" x14ac:dyDescent="0.3">
      <c r="A1458" s="4" t="s">
        <v>1764</v>
      </c>
      <c r="B1458" s="4" t="s">
        <v>140</v>
      </c>
      <c r="C1458" s="26">
        <v>45620</v>
      </c>
      <c r="D1458" s="4" t="s">
        <v>292</v>
      </c>
      <c r="E1458" s="4" t="s">
        <v>303</v>
      </c>
      <c r="F1458" s="4" t="s">
        <v>47</v>
      </c>
      <c r="G1458" s="4">
        <v>0</v>
      </c>
      <c r="H1458" s="27">
        <v>0</v>
      </c>
      <c r="I1458" s="15">
        <v>1839.01</v>
      </c>
      <c r="J1458" s="4" t="s">
        <v>294</v>
      </c>
    </row>
    <row r="1459" spans="1:10" x14ac:dyDescent="0.3">
      <c r="A1459" s="4" t="s">
        <v>1765</v>
      </c>
      <c r="B1459" s="4" t="s">
        <v>140</v>
      </c>
      <c r="C1459" s="26">
        <v>45658</v>
      </c>
      <c r="D1459" s="4" t="s">
        <v>292</v>
      </c>
      <c r="E1459" s="4" t="s">
        <v>312</v>
      </c>
      <c r="F1459" s="4" t="s">
        <v>47</v>
      </c>
      <c r="G1459" s="4">
        <v>1</v>
      </c>
      <c r="H1459" s="27">
        <v>0</v>
      </c>
      <c r="I1459" s="15">
        <v>2076.5700000000002</v>
      </c>
      <c r="J1459" s="4" t="s">
        <v>294</v>
      </c>
    </row>
    <row r="1460" spans="1:10" x14ac:dyDescent="0.3">
      <c r="A1460" s="4" t="s">
        <v>1766</v>
      </c>
      <c r="B1460" s="4" t="s">
        <v>140</v>
      </c>
      <c r="C1460" s="26">
        <v>45723</v>
      </c>
      <c r="D1460" s="4" t="s">
        <v>292</v>
      </c>
      <c r="E1460" s="4" t="s">
        <v>303</v>
      </c>
      <c r="F1460" s="4" t="s">
        <v>46</v>
      </c>
      <c r="G1460" s="4">
        <v>4</v>
      </c>
      <c r="H1460" s="27">
        <v>0</v>
      </c>
      <c r="I1460" s="15">
        <v>14293.45</v>
      </c>
      <c r="J1460" s="4" t="s">
        <v>294</v>
      </c>
    </row>
    <row r="1461" spans="1:10" x14ac:dyDescent="0.3">
      <c r="A1461" s="4" t="s">
        <v>1767</v>
      </c>
      <c r="B1461" s="4" t="s">
        <v>140</v>
      </c>
      <c r="C1461" s="26">
        <v>45754</v>
      </c>
      <c r="D1461" s="4" t="s">
        <v>292</v>
      </c>
      <c r="E1461" s="4" t="s">
        <v>305</v>
      </c>
      <c r="F1461" s="4" t="s">
        <v>47</v>
      </c>
      <c r="G1461" s="4">
        <v>1</v>
      </c>
      <c r="H1461" s="27">
        <v>0</v>
      </c>
      <c r="I1461" s="15">
        <v>4215.32</v>
      </c>
      <c r="J1461" s="4" t="s">
        <v>299</v>
      </c>
    </row>
    <row r="1462" spans="1:10" x14ac:dyDescent="0.3">
      <c r="A1462" s="4" t="s">
        <v>1768</v>
      </c>
      <c r="B1462" s="4" t="s">
        <v>140</v>
      </c>
      <c r="C1462" s="26">
        <v>45753</v>
      </c>
      <c r="D1462" s="4" t="s">
        <v>292</v>
      </c>
      <c r="E1462" s="4" t="s">
        <v>305</v>
      </c>
      <c r="F1462" s="4" t="s">
        <v>45</v>
      </c>
      <c r="G1462" s="4">
        <v>11</v>
      </c>
      <c r="H1462" s="27">
        <v>0</v>
      </c>
      <c r="I1462" s="15">
        <v>21056.639999999999</v>
      </c>
      <c r="J1462" s="4" t="s">
        <v>299</v>
      </c>
    </row>
    <row r="1463" spans="1:10" x14ac:dyDescent="0.3">
      <c r="A1463" s="4" t="s">
        <v>1769</v>
      </c>
      <c r="B1463" s="4" t="s">
        <v>140</v>
      </c>
      <c r="C1463" s="26">
        <v>45781</v>
      </c>
      <c r="D1463" s="4" t="s">
        <v>292</v>
      </c>
      <c r="E1463" s="4" t="s">
        <v>308</v>
      </c>
      <c r="F1463" s="4" t="s">
        <v>46</v>
      </c>
      <c r="G1463" s="4">
        <v>2</v>
      </c>
      <c r="H1463" s="27">
        <v>0</v>
      </c>
      <c r="I1463" s="15">
        <v>8374.17</v>
      </c>
      <c r="J1463" s="4" t="s">
        <v>294</v>
      </c>
    </row>
    <row r="1464" spans="1:10" x14ac:dyDescent="0.3">
      <c r="A1464" s="4" t="s">
        <v>1770</v>
      </c>
      <c r="B1464" s="4" t="s">
        <v>140</v>
      </c>
      <c r="C1464" s="26">
        <v>45819</v>
      </c>
      <c r="D1464" s="4" t="s">
        <v>292</v>
      </c>
      <c r="E1464" s="4" t="s">
        <v>301</v>
      </c>
      <c r="F1464" s="4" t="s">
        <v>47</v>
      </c>
      <c r="G1464" s="4">
        <v>1</v>
      </c>
      <c r="H1464" s="27">
        <v>0</v>
      </c>
      <c r="I1464" s="15">
        <v>2224.9699999999998</v>
      </c>
      <c r="J1464" s="4" t="s">
        <v>299</v>
      </c>
    </row>
    <row r="1465" spans="1:10" x14ac:dyDescent="0.3">
      <c r="A1465" s="4" t="s">
        <v>1771</v>
      </c>
      <c r="B1465" s="4" t="s">
        <v>140</v>
      </c>
      <c r="C1465" s="26">
        <v>45833</v>
      </c>
      <c r="D1465" s="4" t="s">
        <v>292</v>
      </c>
      <c r="E1465" s="4" t="s">
        <v>301</v>
      </c>
      <c r="F1465" s="4" t="s">
        <v>47</v>
      </c>
      <c r="G1465" s="4">
        <v>1</v>
      </c>
      <c r="H1465" s="27">
        <v>0</v>
      </c>
      <c r="I1465" s="15">
        <v>2055.75</v>
      </c>
      <c r="J1465" s="4" t="s">
        <v>294</v>
      </c>
    </row>
    <row r="1466" spans="1:10" x14ac:dyDescent="0.3">
      <c r="A1466" s="4" t="s">
        <v>1772</v>
      </c>
      <c r="B1466" s="4" t="s">
        <v>140</v>
      </c>
      <c r="C1466" s="26">
        <v>45878</v>
      </c>
      <c r="D1466" s="4" t="s">
        <v>292</v>
      </c>
      <c r="E1466" s="4" t="s">
        <v>312</v>
      </c>
      <c r="F1466" s="4" t="s">
        <v>46</v>
      </c>
      <c r="G1466" s="4">
        <v>3</v>
      </c>
      <c r="H1466" s="27">
        <v>0</v>
      </c>
      <c r="I1466" s="15">
        <v>6990.03</v>
      </c>
      <c r="J1466" s="4" t="s">
        <v>294</v>
      </c>
    </row>
    <row r="1467" spans="1:10" x14ac:dyDescent="0.3">
      <c r="A1467" s="4" t="s">
        <v>1773</v>
      </c>
      <c r="B1467" s="4" t="s">
        <v>140</v>
      </c>
      <c r="C1467" s="26">
        <v>45964</v>
      </c>
      <c r="D1467" s="4" t="s">
        <v>296</v>
      </c>
      <c r="E1467" s="4" t="s">
        <v>401</v>
      </c>
      <c r="F1467" s="4" t="s">
        <v>46</v>
      </c>
      <c r="G1467" s="4">
        <v>1</v>
      </c>
      <c r="H1467" s="27">
        <v>11.2</v>
      </c>
      <c r="I1467" s="15">
        <v>45613.23</v>
      </c>
      <c r="J1467" s="4" t="s">
        <v>299</v>
      </c>
    </row>
    <row r="1468" spans="1:10" x14ac:dyDescent="0.3">
      <c r="A1468" s="4" t="s">
        <v>1774</v>
      </c>
      <c r="B1468" s="4" t="s">
        <v>142</v>
      </c>
      <c r="C1468" s="26">
        <v>44950</v>
      </c>
      <c r="D1468" s="4" t="s">
        <v>292</v>
      </c>
      <c r="E1468" s="4" t="s">
        <v>305</v>
      </c>
      <c r="F1468" s="4" t="s">
        <v>46</v>
      </c>
      <c r="G1468" s="4">
        <v>2</v>
      </c>
      <c r="H1468" s="27">
        <v>0</v>
      </c>
      <c r="I1468" s="15">
        <v>2747.53</v>
      </c>
      <c r="J1468" s="4" t="s">
        <v>294</v>
      </c>
    </row>
    <row r="1469" spans="1:10" x14ac:dyDescent="0.3">
      <c r="A1469" s="4" t="s">
        <v>1775</v>
      </c>
      <c r="B1469" s="4" t="s">
        <v>142</v>
      </c>
      <c r="C1469" s="26">
        <v>45079</v>
      </c>
      <c r="D1469" s="4" t="s">
        <v>296</v>
      </c>
      <c r="E1469" s="4" t="s">
        <v>401</v>
      </c>
      <c r="F1469" s="4" t="s">
        <v>403</v>
      </c>
      <c r="G1469" s="4">
        <v>6</v>
      </c>
      <c r="H1469" s="27">
        <v>143.4</v>
      </c>
      <c r="I1469" s="15">
        <v>103218.95</v>
      </c>
      <c r="J1469" s="4" t="s">
        <v>294</v>
      </c>
    </row>
    <row r="1470" spans="1:10" x14ac:dyDescent="0.3">
      <c r="A1470" s="4" t="s">
        <v>1776</v>
      </c>
      <c r="B1470" s="4" t="s">
        <v>142</v>
      </c>
      <c r="C1470" s="26">
        <v>45129</v>
      </c>
      <c r="D1470" s="4" t="s">
        <v>292</v>
      </c>
      <c r="E1470" s="4" t="s">
        <v>301</v>
      </c>
      <c r="F1470" s="4" t="s">
        <v>46</v>
      </c>
      <c r="G1470" s="4">
        <v>5</v>
      </c>
      <c r="H1470" s="27">
        <v>0</v>
      </c>
      <c r="I1470" s="15">
        <v>2402.15</v>
      </c>
      <c r="J1470" s="4" t="s">
        <v>294</v>
      </c>
    </row>
    <row r="1471" spans="1:10" x14ac:dyDescent="0.3">
      <c r="A1471" s="4" t="s">
        <v>1777</v>
      </c>
      <c r="B1471" s="4" t="s">
        <v>142</v>
      </c>
      <c r="C1471" s="26">
        <v>45135</v>
      </c>
      <c r="D1471" s="4" t="s">
        <v>292</v>
      </c>
      <c r="E1471" s="4" t="s">
        <v>303</v>
      </c>
      <c r="F1471" s="4" t="s">
        <v>47</v>
      </c>
      <c r="G1471" s="4">
        <v>1</v>
      </c>
      <c r="H1471" s="27">
        <v>0</v>
      </c>
      <c r="I1471" s="15">
        <v>643.26</v>
      </c>
      <c r="J1471" s="4" t="s">
        <v>294</v>
      </c>
    </row>
    <row r="1472" spans="1:10" x14ac:dyDescent="0.3">
      <c r="A1472" s="4" t="s">
        <v>1778</v>
      </c>
      <c r="B1472" s="4" t="s">
        <v>142</v>
      </c>
      <c r="C1472" s="26">
        <v>45195</v>
      </c>
      <c r="D1472" s="4" t="s">
        <v>292</v>
      </c>
      <c r="E1472" s="4" t="s">
        <v>303</v>
      </c>
      <c r="F1472" s="4" t="s">
        <v>47</v>
      </c>
      <c r="G1472" s="4">
        <v>1</v>
      </c>
      <c r="H1472" s="27">
        <v>0</v>
      </c>
      <c r="I1472" s="15">
        <v>630.02</v>
      </c>
      <c r="J1472" s="4" t="s">
        <v>299</v>
      </c>
    </row>
    <row r="1473" spans="1:10" x14ac:dyDescent="0.3">
      <c r="A1473" s="4" t="s">
        <v>1779</v>
      </c>
      <c r="B1473" s="4" t="s">
        <v>142</v>
      </c>
      <c r="C1473" s="26">
        <v>45190</v>
      </c>
      <c r="D1473" s="4" t="s">
        <v>296</v>
      </c>
      <c r="E1473" s="4" t="s">
        <v>401</v>
      </c>
      <c r="F1473" s="4" t="s">
        <v>45</v>
      </c>
      <c r="G1473" s="4">
        <v>3</v>
      </c>
      <c r="H1473" s="27">
        <v>60</v>
      </c>
      <c r="I1473" s="15">
        <v>30936.92</v>
      </c>
      <c r="J1473" s="4" t="s">
        <v>294</v>
      </c>
    </row>
    <row r="1474" spans="1:10" x14ac:dyDescent="0.3">
      <c r="A1474" s="4" t="s">
        <v>1780</v>
      </c>
      <c r="B1474" s="4" t="s">
        <v>142</v>
      </c>
      <c r="C1474" s="26">
        <v>45268</v>
      </c>
      <c r="D1474" s="4" t="s">
        <v>292</v>
      </c>
      <c r="E1474" s="4" t="s">
        <v>308</v>
      </c>
      <c r="F1474" s="4" t="s">
        <v>45</v>
      </c>
      <c r="G1474" s="4">
        <v>11</v>
      </c>
      <c r="H1474" s="27">
        <v>0</v>
      </c>
      <c r="I1474" s="15">
        <v>4461.18</v>
      </c>
      <c r="J1474" s="4" t="s">
        <v>294</v>
      </c>
    </row>
    <row r="1475" spans="1:10" x14ac:dyDescent="0.3">
      <c r="A1475" s="4" t="s">
        <v>1781</v>
      </c>
      <c r="B1475" s="4" t="s">
        <v>142</v>
      </c>
      <c r="C1475" s="26">
        <v>45280</v>
      </c>
      <c r="D1475" s="4" t="s">
        <v>292</v>
      </c>
      <c r="E1475" s="4" t="s">
        <v>301</v>
      </c>
      <c r="F1475" s="4" t="s">
        <v>47</v>
      </c>
      <c r="G1475" s="4">
        <v>1</v>
      </c>
      <c r="H1475" s="27">
        <v>0</v>
      </c>
      <c r="I1475" s="15">
        <v>314.29000000000002</v>
      </c>
      <c r="J1475" s="4" t="s">
        <v>294</v>
      </c>
    </row>
    <row r="1476" spans="1:10" x14ac:dyDescent="0.3">
      <c r="A1476" s="4" t="s">
        <v>1782</v>
      </c>
      <c r="B1476" s="4" t="s">
        <v>142</v>
      </c>
      <c r="C1476" s="26">
        <v>45336</v>
      </c>
      <c r="D1476" s="4" t="s">
        <v>292</v>
      </c>
      <c r="E1476" s="4" t="s">
        <v>303</v>
      </c>
      <c r="F1476" s="4" t="s">
        <v>47</v>
      </c>
      <c r="G1476" s="4">
        <v>0</v>
      </c>
      <c r="H1476" s="27">
        <v>0</v>
      </c>
      <c r="I1476" s="15">
        <v>757.65</v>
      </c>
      <c r="J1476" s="4" t="s">
        <v>294</v>
      </c>
    </row>
    <row r="1477" spans="1:10" x14ac:dyDescent="0.3">
      <c r="A1477" s="4" t="s">
        <v>1783</v>
      </c>
      <c r="B1477" s="4" t="s">
        <v>142</v>
      </c>
      <c r="C1477" s="26">
        <v>45328</v>
      </c>
      <c r="D1477" s="4" t="s">
        <v>292</v>
      </c>
      <c r="E1477" s="4" t="s">
        <v>312</v>
      </c>
      <c r="F1477" s="4" t="s">
        <v>46</v>
      </c>
      <c r="G1477" s="4">
        <v>3</v>
      </c>
      <c r="H1477" s="27">
        <v>0</v>
      </c>
      <c r="I1477" s="15">
        <v>2418.71</v>
      </c>
      <c r="J1477" s="4" t="s">
        <v>294</v>
      </c>
    </row>
    <row r="1478" spans="1:10" x14ac:dyDescent="0.3">
      <c r="A1478" s="4" t="s">
        <v>1784</v>
      </c>
      <c r="B1478" s="4" t="s">
        <v>142</v>
      </c>
      <c r="C1478" s="26">
        <v>45335</v>
      </c>
      <c r="D1478" s="4" t="s">
        <v>292</v>
      </c>
      <c r="E1478" s="4" t="s">
        <v>293</v>
      </c>
      <c r="F1478" s="4" t="s">
        <v>46</v>
      </c>
      <c r="G1478" s="4">
        <v>5</v>
      </c>
      <c r="H1478" s="27">
        <v>0</v>
      </c>
      <c r="I1478" s="15">
        <v>1671.06</v>
      </c>
      <c r="J1478" s="4" t="s">
        <v>294</v>
      </c>
    </row>
    <row r="1479" spans="1:10" x14ac:dyDescent="0.3">
      <c r="A1479" s="4" t="s">
        <v>1785</v>
      </c>
      <c r="B1479" s="4" t="s">
        <v>142</v>
      </c>
      <c r="C1479" s="26">
        <v>45344</v>
      </c>
      <c r="D1479" s="4" t="s">
        <v>292</v>
      </c>
      <c r="E1479" s="4" t="s">
        <v>305</v>
      </c>
      <c r="F1479" s="4" t="s">
        <v>47</v>
      </c>
      <c r="G1479" s="4">
        <v>0</v>
      </c>
      <c r="H1479" s="27">
        <v>0</v>
      </c>
      <c r="I1479" s="15">
        <v>557.78</v>
      </c>
      <c r="J1479" s="4" t="s">
        <v>294</v>
      </c>
    </row>
    <row r="1480" spans="1:10" x14ac:dyDescent="0.3">
      <c r="A1480" s="4" t="s">
        <v>1786</v>
      </c>
      <c r="B1480" s="4" t="s">
        <v>142</v>
      </c>
      <c r="C1480" s="26">
        <v>45363</v>
      </c>
      <c r="D1480" s="4" t="s">
        <v>292</v>
      </c>
      <c r="E1480" s="4" t="s">
        <v>293</v>
      </c>
      <c r="F1480" s="4" t="s">
        <v>47</v>
      </c>
      <c r="G1480" s="4">
        <v>1</v>
      </c>
      <c r="H1480" s="27">
        <v>0</v>
      </c>
      <c r="I1480" s="15">
        <v>643.97</v>
      </c>
      <c r="J1480" s="4" t="s">
        <v>294</v>
      </c>
    </row>
    <row r="1481" spans="1:10" x14ac:dyDescent="0.3">
      <c r="A1481" s="4" t="s">
        <v>1787</v>
      </c>
      <c r="B1481" s="4" t="s">
        <v>142</v>
      </c>
      <c r="C1481" s="26">
        <v>45601</v>
      </c>
      <c r="D1481" s="4" t="s">
        <v>292</v>
      </c>
      <c r="E1481" s="4" t="s">
        <v>303</v>
      </c>
      <c r="F1481" s="4" t="s">
        <v>46</v>
      </c>
      <c r="G1481" s="4">
        <v>3</v>
      </c>
      <c r="H1481" s="27">
        <v>0</v>
      </c>
      <c r="I1481" s="15">
        <v>3817.93</v>
      </c>
      <c r="J1481" s="4" t="s">
        <v>294</v>
      </c>
    </row>
    <row r="1482" spans="1:10" x14ac:dyDescent="0.3">
      <c r="A1482" s="4" t="s">
        <v>1788</v>
      </c>
      <c r="B1482" s="4" t="s">
        <v>142</v>
      </c>
      <c r="C1482" s="26">
        <v>45665</v>
      </c>
      <c r="D1482" s="4" t="s">
        <v>292</v>
      </c>
      <c r="E1482" s="4" t="s">
        <v>305</v>
      </c>
      <c r="F1482" s="4" t="s">
        <v>47</v>
      </c>
      <c r="G1482" s="4">
        <v>1</v>
      </c>
      <c r="H1482" s="27">
        <v>0</v>
      </c>
      <c r="I1482" s="15">
        <v>652.96</v>
      </c>
      <c r="J1482" s="4" t="s">
        <v>299</v>
      </c>
    </row>
    <row r="1483" spans="1:10" x14ac:dyDescent="0.3">
      <c r="A1483" s="4" t="s">
        <v>1789</v>
      </c>
      <c r="B1483" s="4" t="s">
        <v>142</v>
      </c>
      <c r="C1483" s="26">
        <v>45668</v>
      </c>
      <c r="D1483" s="4" t="s">
        <v>292</v>
      </c>
      <c r="E1483" s="4" t="s">
        <v>301</v>
      </c>
      <c r="F1483" s="4" t="s">
        <v>45</v>
      </c>
      <c r="G1483" s="4">
        <v>10</v>
      </c>
      <c r="H1483" s="27">
        <v>0</v>
      </c>
      <c r="I1483" s="15">
        <v>10007.799999999999</v>
      </c>
      <c r="J1483" s="4" t="s">
        <v>294</v>
      </c>
    </row>
    <row r="1484" spans="1:10" x14ac:dyDescent="0.3">
      <c r="A1484" s="4" t="s">
        <v>1790</v>
      </c>
      <c r="B1484" s="4" t="s">
        <v>142</v>
      </c>
      <c r="C1484" s="26">
        <v>45729</v>
      </c>
      <c r="D1484" s="4" t="s">
        <v>292</v>
      </c>
      <c r="E1484" s="4" t="s">
        <v>303</v>
      </c>
      <c r="F1484" s="4" t="s">
        <v>46</v>
      </c>
      <c r="G1484" s="4">
        <v>3</v>
      </c>
      <c r="H1484" s="27">
        <v>0</v>
      </c>
      <c r="I1484" s="15">
        <v>2802.37</v>
      </c>
      <c r="J1484" s="4" t="s">
        <v>294</v>
      </c>
    </row>
    <row r="1485" spans="1:10" x14ac:dyDescent="0.3">
      <c r="A1485" s="4" t="s">
        <v>1791</v>
      </c>
      <c r="B1485" s="4" t="s">
        <v>142</v>
      </c>
      <c r="C1485" s="26">
        <v>45767</v>
      </c>
      <c r="D1485" s="4" t="s">
        <v>292</v>
      </c>
      <c r="E1485" s="4" t="s">
        <v>305</v>
      </c>
      <c r="F1485" s="4" t="s">
        <v>47</v>
      </c>
      <c r="G1485" s="4">
        <v>1</v>
      </c>
      <c r="H1485" s="27">
        <v>0</v>
      </c>
      <c r="I1485" s="15">
        <v>475.29</v>
      </c>
      <c r="J1485" s="4" t="s">
        <v>294</v>
      </c>
    </row>
    <row r="1486" spans="1:10" x14ac:dyDescent="0.3">
      <c r="A1486" s="4" t="s">
        <v>1792</v>
      </c>
      <c r="B1486" s="4" t="s">
        <v>142</v>
      </c>
      <c r="C1486" s="26">
        <v>45784</v>
      </c>
      <c r="D1486" s="4" t="s">
        <v>292</v>
      </c>
      <c r="E1486" s="4" t="s">
        <v>301</v>
      </c>
      <c r="F1486" s="4" t="s">
        <v>46</v>
      </c>
      <c r="G1486" s="4">
        <v>2</v>
      </c>
      <c r="H1486" s="27">
        <v>0</v>
      </c>
      <c r="I1486" s="15">
        <v>3007.2</v>
      </c>
      <c r="J1486" s="4" t="s">
        <v>294</v>
      </c>
    </row>
    <row r="1487" spans="1:10" x14ac:dyDescent="0.3">
      <c r="A1487" s="4" t="s">
        <v>1793</v>
      </c>
      <c r="B1487" s="4" t="s">
        <v>142</v>
      </c>
      <c r="C1487" s="26">
        <v>45795</v>
      </c>
      <c r="D1487" s="4" t="s">
        <v>292</v>
      </c>
      <c r="E1487" s="4" t="s">
        <v>308</v>
      </c>
      <c r="F1487" s="4" t="s">
        <v>46</v>
      </c>
      <c r="G1487" s="4">
        <v>1</v>
      </c>
      <c r="H1487" s="27">
        <v>0</v>
      </c>
      <c r="I1487" s="15">
        <v>2640.32</v>
      </c>
      <c r="J1487" s="4" t="s">
        <v>299</v>
      </c>
    </row>
    <row r="1488" spans="1:10" x14ac:dyDescent="0.3">
      <c r="A1488" s="4" t="s">
        <v>1794</v>
      </c>
      <c r="B1488" s="4" t="s">
        <v>142</v>
      </c>
      <c r="C1488" s="26">
        <v>45785</v>
      </c>
      <c r="D1488" s="4" t="s">
        <v>292</v>
      </c>
      <c r="E1488" s="4" t="s">
        <v>305</v>
      </c>
      <c r="F1488" s="4" t="s">
        <v>47</v>
      </c>
      <c r="G1488" s="4">
        <v>1</v>
      </c>
      <c r="H1488" s="27">
        <v>0</v>
      </c>
      <c r="I1488" s="15">
        <v>964.45</v>
      </c>
      <c r="J1488" s="4" t="s">
        <v>294</v>
      </c>
    </row>
    <row r="1489" spans="1:10" x14ac:dyDescent="0.3">
      <c r="A1489" s="4" t="s">
        <v>1795</v>
      </c>
      <c r="B1489" s="4" t="s">
        <v>142</v>
      </c>
      <c r="C1489" s="26">
        <v>45851</v>
      </c>
      <c r="D1489" s="4" t="s">
        <v>296</v>
      </c>
      <c r="E1489" s="4" t="s">
        <v>394</v>
      </c>
      <c r="F1489" s="4" t="s">
        <v>45</v>
      </c>
      <c r="G1489" s="4">
        <v>2</v>
      </c>
      <c r="H1489" s="27">
        <v>34.700000000000003</v>
      </c>
      <c r="I1489" s="15">
        <v>30714.62</v>
      </c>
      <c r="J1489" s="4" t="s">
        <v>299</v>
      </c>
    </row>
    <row r="1490" spans="1:10" x14ac:dyDescent="0.3">
      <c r="A1490" s="4" t="s">
        <v>1796</v>
      </c>
      <c r="B1490" s="4" t="s">
        <v>142</v>
      </c>
      <c r="C1490" s="26">
        <v>45878</v>
      </c>
      <c r="D1490" s="4" t="s">
        <v>292</v>
      </c>
      <c r="E1490" s="4" t="s">
        <v>303</v>
      </c>
      <c r="F1490" s="4" t="s">
        <v>46</v>
      </c>
      <c r="G1490" s="4">
        <v>3</v>
      </c>
      <c r="H1490" s="27">
        <v>0</v>
      </c>
      <c r="I1490" s="15">
        <v>2493.71</v>
      </c>
      <c r="J1490" s="4" t="s">
        <v>294</v>
      </c>
    </row>
    <row r="1491" spans="1:10" x14ac:dyDescent="0.3">
      <c r="A1491" s="4" t="s">
        <v>1797</v>
      </c>
      <c r="B1491" s="4" t="s">
        <v>144</v>
      </c>
      <c r="C1491" s="26">
        <v>44940</v>
      </c>
      <c r="D1491" s="4" t="s">
        <v>292</v>
      </c>
      <c r="E1491" s="4" t="s">
        <v>301</v>
      </c>
      <c r="F1491" s="4" t="s">
        <v>47</v>
      </c>
      <c r="G1491" s="4">
        <v>1</v>
      </c>
      <c r="H1491" s="27">
        <v>0</v>
      </c>
      <c r="I1491" s="15">
        <v>797.27</v>
      </c>
      <c r="J1491" s="4" t="s">
        <v>299</v>
      </c>
    </row>
    <row r="1492" spans="1:10" x14ac:dyDescent="0.3">
      <c r="A1492" s="4" t="s">
        <v>1798</v>
      </c>
      <c r="B1492" s="4" t="s">
        <v>144</v>
      </c>
      <c r="C1492" s="26">
        <v>44931</v>
      </c>
      <c r="D1492" s="4" t="s">
        <v>292</v>
      </c>
      <c r="E1492" s="4" t="s">
        <v>303</v>
      </c>
      <c r="F1492" s="4" t="s">
        <v>46</v>
      </c>
      <c r="G1492" s="4">
        <v>2</v>
      </c>
      <c r="H1492" s="27">
        <v>0</v>
      </c>
      <c r="I1492" s="15">
        <v>4011.99</v>
      </c>
      <c r="J1492" s="4" t="s">
        <v>294</v>
      </c>
    </row>
    <row r="1493" spans="1:10" x14ac:dyDescent="0.3">
      <c r="A1493" s="4" t="s">
        <v>1799</v>
      </c>
      <c r="B1493" s="4" t="s">
        <v>144</v>
      </c>
      <c r="C1493" s="26">
        <v>44931</v>
      </c>
      <c r="D1493" s="4" t="s">
        <v>292</v>
      </c>
      <c r="E1493" s="4" t="s">
        <v>305</v>
      </c>
      <c r="F1493" s="4" t="s">
        <v>45</v>
      </c>
      <c r="G1493" s="4">
        <v>13</v>
      </c>
      <c r="H1493" s="27">
        <v>0</v>
      </c>
      <c r="I1493" s="15">
        <v>9657.99</v>
      </c>
      <c r="J1493" s="4" t="s">
        <v>299</v>
      </c>
    </row>
    <row r="1494" spans="1:10" x14ac:dyDescent="0.3">
      <c r="A1494" s="4" t="s">
        <v>1800</v>
      </c>
      <c r="B1494" s="4" t="s">
        <v>144</v>
      </c>
      <c r="C1494" s="26">
        <v>45064</v>
      </c>
      <c r="D1494" s="4" t="s">
        <v>296</v>
      </c>
      <c r="E1494" s="4" t="s">
        <v>401</v>
      </c>
      <c r="F1494" s="4" t="s">
        <v>45</v>
      </c>
      <c r="G1494" s="4">
        <v>3</v>
      </c>
      <c r="H1494" s="27">
        <v>51.1</v>
      </c>
      <c r="I1494" s="15">
        <v>62272.52</v>
      </c>
      <c r="J1494" s="4" t="s">
        <v>294</v>
      </c>
    </row>
    <row r="1495" spans="1:10" x14ac:dyDescent="0.3">
      <c r="A1495" s="4" t="s">
        <v>1801</v>
      </c>
      <c r="B1495" s="4" t="s">
        <v>144</v>
      </c>
      <c r="C1495" s="26">
        <v>45129</v>
      </c>
      <c r="D1495" s="4" t="s">
        <v>292</v>
      </c>
      <c r="E1495" s="4" t="s">
        <v>301</v>
      </c>
      <c r="F1495" s="4" t="s">
        <v>47</v>
      </c>
      <c r="G1495" s="4">
        <v>1</v>
      </c>
      <c r="H1495" s="27">
        <v>0</v>
      </c>
      <c r="I1495" s="15">
        <v>462.59</v>
      </c>
      <c r="J1495" s="4" t="s">
        <v>299</v>
      </c>
    </row>
    <row r="1496" spans="1:10" x14ac:dyDescent="0.3">
      <c r="A1496" s="4" t="s">
        <v>1802</v>
      </c>
      <c r="B1496" s="4" t="s">
        <v>144</v>
      </c>
      <c r="C1496" s="26">
        <v>45110</v>
      </c>
      <c r="D1496" s="4" t="s">
        <v>296</v>
      </c>
      <c r="E1496" s="4" t="s">
        <v>319</v>
      </c>
      <c r="F1496" s="4" t="s">
        <v>47</v>
      </c>
      <c r="G1496" s="4">
        <v>1</v>
      </c>
      <c r="H1496" s="27">
        <v>2.4</v>
      </c>
      <c r="I1496" s="15">
        <v>1276.92</v>
      </c>
      <c r="J1496" s="4" t="s">
        <v>294</v>
      </c>
    </row>
    <row r="1497" spans="1:10" x14ac:dyDescent="0.3">
      <c r="A1497" s="4" t="s">
        <v>1803</v>
      </c>
      <c r="B1497" s="4" t="s">
        <v>144</v>
      </c>
      <c r="C1497" s="26">
        <v>45216</v>
      </c>
      <c r="D1497" s="4" t="s">
        <v>292</v>
      </c>
      <c r="E1497" s="4" t="s">
        <v>312</v>
      </c>
      <c r="F1497" s="4" t="s">
        <v>46</v>
      </c>
      <c r="G1497" s="4">
        <v>2</v>
      </c>
      <c r="H1497" s="27">
        <v>0</v>
      </c>
      <c r="I1497" s="15">
        <v>1680.08</v>
      </c>
      <c r="J1497" s="4" t="s">
        <v>294</v>
      </c>
    </row>
    <row r="1498" spans="1:10" x14ac:dyDescent="0.3">
      <c r="A1498" s="4" t="s">
        <v>1804</v>
      </c>
      <c r="B1498" s="4" t="s">
        <v>144</v>
      </c>
      <c r="C1498" s="26">
        <v>45240</v>
      </c>
      <c r="D1498" s="4" t="s">
        <v>292</v>
      </c>
      <c r="E1498" s="4" t="s">
        <v>305</v>
      </c>
      <c r="F1498" s="4" t="s">
        <v>46</v>
      </c>
      <c r="G1498" s="4">
        <v>5</v>
      </c>
      <c r="H1498" s="27">
        <v>0</v>
      </c>
      <c r="I1498" s="15">
        <v>2341.79</v>
      </c>
      <c r="J1498" s="4" t="s">
        <v>299</v>
      </c>
    </row>
    <row r="1499" spans="1:10" x14ac:dyDescent="0.3">
      <c r="A1499" s="4" t="s">
        <v>1805</v>
      </c>
      <c r="B1499" s="4" t="s">
        <v>144</v>
      </c>
      <c r="C1499" s="26">
        <v>45307</v>
      </c>
      <c r="D1499" s="4" t="s">
        <v>292</v>
      </c>
      <c r="E1499" s="4" t="s">
        <v>293</v>
      </c>
      <c r="F1499" s="4" t="s">
        <v>46</v>
      </c>
      <c r="G1499" s="4">
        <v>5</v>
      </c>
      <c r="H1499" s="27">
        <v>0</v>
      </c>
      <c r="I1499" s="15">
        <v>1442.8</v>
      </c>
      <c r="J1499" s="4" t="s">
        <v>299</v>
      </c>
    </row>
    <row r="1500" spans="1:10" x14ac:dyDescent="0.3">
      <c r="A1500" s="4" t="s">
        <v>1806</v>
      </c>
      <c r="B1500" s="4" t="s">
        <v>144</v>
      </c>
      <c r="C1500" s="26">
        <v>45312</v>
      </c>
      <c r="D1500" s="4" t="s">
        <v>292</v>
      </c>
      <c r="E1500" s="4" t="s">
        <v>293</v>
      </c>
      <c r="F1500" s="4" t="s">
        <v>45</v>
      </c>
      <c r="G1500" s="4">
        <v>8</v>
      </c>
      <c r="H1500" s="27">
        <v>0</v>
      </c>
      <c r="I1500" s="15">
        <v>12972.71</v>
      </c>
      <c r="J1500" s="4" t="s">
        <v>294</v>
      </c>
    </row>
    <row r="1501" spans="1:10" x14ac:dyDescent="0.3">
      <c r="A1501" s="4" t="s">
        <v>1807</v>
      </c>
      <c r="B1501" s="4" t="s">
        <v>144</v>
      </c>
      <c r="C1501" s="26">
        <v>45315</v>
      </c>
      <c r="D1501" s="4" t="s">
        <v>296</v>
      </c>
      <c r="E1501" s="4" t="s">
        <v>297</v>
      </c>
      <c r="F1501" s="4" t="s">
        <v>47</v>
      </c>
      <c r="G1501" s="4">
        <v>1</v>
      </c>
      <c r="H1501" s="27">
        <v>5.0999999999999996</v>
      </c>
      <c r="I1501" s="15">
        <v>3716.15</v>
      </c>
      <c r="J1501" s="4" t="s">
        <v>294</v>
      </c>
    </row>
    <row r="1502" spans="1:10" x14ac:dyDescent="0.3">
      <c r="A1502" s="4" t="s">
        <v>1808</v>
      </c>
      <c r="B1502" s="4" t="s">
        <v>144</v>
      </c>
      <c r="C1502" s="26">
        <v>45347</v>
      </c>
      <c r="D1502" s="4" t="s">
        <v>292</v>
      </c>
      <c r="E1502" s="4" t="s">
        <v>293</v>
      </c>
      <c r="F1502" s="4" t="s">
        <v>45</v>
      </c>
      <c r="G1502" s="4">
        <v>4</v>
      </c>
      <c r="H1502" s="27">
        <v>0</v>
      </c>
      <c r="I1502" s="15">
        <v>11108.67</v>
      </c>
      <c r="J1502" s="4" t="s">
        <v>299</v>
      </c>
    </row>
    <row r="1503" spans="1:10" x14ac:dyDescent="0.3">
      <c r="A1503" s="4" t="s">
        <v>1809</v>
      </c>
      <c r="B1503" s="4" t="s">
        <v>144</v>
      </c>
      <c r="C1503" s="26">
        <v>45436</v>
      </c>
      <c r="D1503" s="4" t="s">
        <v>292</v>
      </c>
      <c r="E1503" s="4" t="s">
        <v>303</v>
      </c>
      <c r="F1503" s="4" t="s">
        <v>47</v>
      </c>
      <c r="G1503" s="4">
        <v>1</v>
      </c>
      <c r="H1503" s="27">
        <v>0</v>
      </c>
      <c r="I1503" s="15">
        <v>555.67999999999995</v>
      </c>
      <c r="J1503" s="4" t="s">
        <v>294</v>
      </c>
    </row>
    <row r="1504" spans="1:10" x14ac:dyDescent="0.3">
      <c r="A1504" s="4" t="s">
        <v>1810</v>
      </c>
      <c r="B1504" s="4" t="s">
        <v>144</v>
      </c>
      <c r="C1504" s="26">
        <v>45465</v>
      </c>
      <c r="D1504" s="4" t="s">
        <v>292</v>
      </c>
      <c r="E1504" s="4" t="s">
        <v>303</v>
      </c>
      <c r="F1504" s="4" t="s">
        <v>47</v>
      </c>
      <c r="G1504" s="4">
        <v>1</v>
      </c>
      <c r="H1504" s="27">
        <v>0</v>
      </c>
      <c r="I1504" s="15">
        <v>658.9</v>
      </c>
      <c r="J1504" s="4" t="s">
        <v>294</v>
      </c>
    </row>
    <row r="1505" spans="1:10" x14ac:dyDescent="0.3">
      <c r="A1505" s="4" t="s">
        <v>1811</v>
      </c>
      <c r="B1505" s="4" t="s">
        <v>144</v>
      </c>
      <c r="C1505" s="26">
        <v>45519</v>
      </c>
      <c r="D1505" s="4" t="s">
        <v>292</v>
      </c>
      <c r="E1505" s="4" t="s">
        <v>308</v>
      </c>
      <c r="F1505" s="4" t="s">
        <v>46</v>
      </c>
      <c r="G1505" s="4">
        <v>3</v>
      </c>
      <c r="H1505" s="27">
        <v>0</v>
      </c>
      <c r="I1505" s="15">
        <v>1732.09</v>
      </c>
      <c r="J1505" s="4" t="s">
        <v>294</v>
      </c>
    </row>
    <row r="1506" spans="1:10" x14ac:dyDescent="0.3">
      <c r="A1506" s="4" t="s">
        <v>1812</v>
      </c>
      <c r="B1506" s="4" t="s">
        <v>144</v>
      </c>
      <c r="C1506" s="26">
        <v>45522</v>
      </c>
      <c r="D1506" s="4" t="s">
        <v>296</v>
      </c>
      <c r="E1506" s="4" t="s">
        <v>394</v>
      </c>
      <c r="F1506" s="4" t="s">
        <v>46</v>
      </c>
      <c r="G1506" s="4">
        <v>1</v>
      </c>
      <c r="H1506" s="27">
        <v>16.8</v>
      </c>
      <c r="I1506" s="15">
        <v>9812.36</v>
      </c>
      <c r="J1506" s="4" t="s">
        <v>294</v>
      </c>
    </row>
    <row r="1507" spans="1:10" x14ac:dyDescent="0.3">
      <c r="A1507" s="4" t="s">
        <v>1813</v>
      </c>
      <c r="B1507" s="4" t="s">
        <v>144</v>
      </c>
      <c r="C1507" s="26">
        <v>45537</v>
      </c>
      <c r="D1507" s="4" t="s">
        <v>292</v>
      </c>
      <c r="E1507" s="4" t="s">
        <v>312</v>
      </c>
      <c r="F1507" s="4" t="s">
        <v>45</v>
      </c>
      <c r="G1507" s="4">
        <v>9</v>
      </c>
      <c r="H1507" s="27">
        <v>0</v>
      </c>
      <c r="I1507" s="15">
        <v>9720.0300000000007</v>
      </c>
      <c r="J1507" s="4" t="s">
        <v>294</v>
      </c>
    </row>
    <row r="1508" spans="1:10" x14ac:dyDescent="0.3">
      <c r="A1508" s="4" t="s">
        <v>1814</v>
      </c>
      <c r="B1508" s="4" t="s">
        <v>144</v>
      </c>
      <c r="C1508" s="26">
        <v>45648</v>
      </c>
      <c r="D1508" s="4" t="s">
        <v>292</v>
      </c>
      <c r="E1508" s="4" t="s">
        <v>303</v>
      </c>
      <c r="F1508" s="4" t="s">
        <v>45</v>
      </c>
      <c r="G1508" s="4">
        <v>9</v>
      </c>
      <c r="H1508" s="27">
        <v>0</v>
      </c>
      <c r="I1508" s="15">
        <v>11089.96</v>
      </c>
      <c r="J1508" s="4" t="s">
        <v>294</v>
      </c>
    </row>
    <row r="1509" spans="1:10" x14ac:dyDescent="0.3">
      <c r="A1509" s="4" t="s">
        <v>1815</v>
      </c>
      <c r="B1509" s="4" t="s">
        <v>144</v>
      </c>
      <c r="C1509" s="26">
        <v>45719</v>
      </c>
      <c r="D1509" s="4" t="s">
        <v>292</v>
      </c>
      <c r="E1509" s="4" t="s">
        <v>303</v>
      </c>
      <c r="F1509" s="4" t="s">
        <v>47</v>
      </c>
      <c r="G1509" s="4">
        <v>1</v>
      </c>
      <c r="H1509" s="27">
        <v>0</v>
      </c>
      <c r="I1509" s="15">
        <v>780.26</v>
      </c>
      <c r="J1509" s="4" t="s">
        <v>294</v>
      </c>
    </row>
    <row r="1510" spans="1:10" x14ac:dyDescent="0.3">
      <c r="A1510" s="4" t="s">
        <v>1816</v>
      </c>
      <c r="B1510" s="4" t="s">
        <v>144</v>
      </c>
      <c r="C1510" s="26">
        <v>45852</v>
      </c>
      <c r="D1510" s="4" t="s">
        <v>292</v>
      </c>
      <c r="E1510" s="4" t="s">
        <v>312</v>
      </c>
      <c r="F1510" s="4" t="s">
        <v>47</v>
      </c>
      <c r="G1510" s="4">
        <v>1</v>
      </c>
      <c r="H1510" s="27">
        <v>0</v>
      </c>
      <c r="I1510" s="15">
        <v>952.83</v>
      </c>
      <c r="J1510" s="4" t="s">
        <v>299</v>
      </c>
    </row>
    <row r="1511" spans="1:10" x14ac:dyDescent="0.3">
      <c r="A1511" s="4" t="s">
        <v>1817</v>
      </c>
      <c r="B1511" s="4" t="s">
        <v>144</v>
      </c>
      <c r="C1511" s="26">
        <v>45856</v>
      </c>
      <c r="D1511" s="4" t="s">
        <v>292</v>
      </c>
      <c r="E1511" s="4" t="s">
        <v>293</v>
      </c>
      <c r="F1511" s="4" t="s">
        <v>45</v>
      </c>
      <c r="G1511" s="4">
        <v>7</v>
      </c>
      <c r="H1511" s="27">
        <v>0</v>
      </c>
      <c r="I1511" s="15">
        <v>10520.99</v>
      </c>
      <c r="J1511" s="4" t="s">
        <v>294</v>
      </c>
    </row>
    <row r="1512" spans="1:10" x14ac:dyDescent="0.3">
      <c r="A1512" s="4" t="s">
        <v>1818</v>
      </c>
      <c r="B1512" s="4" t="s">
        <v>144</v>
      </c>
      <c r="C1512" s="26">
        <v>45842</v>
      </c>
      <c r="D1512" s="4" t="s">
        <v>292</v>
      </c>
      <c r="E1512" s="4" t="s">
        <v>301</v>
      </c>
      <c r="F1512" s="4" t="s">
        <v>46</v>
      </c>
      <c r="G1512" s="4">
        <v>5</v>
      </c>
      <c r="H1512" s="27">
        <v>0</v>
      </c>
      <c r="I1512" s="15">
        <v>4665.3500000000004</v>
      </c>
      <c r="J1512" s="4" t="s">
        <v>294</v>
      </c>
    </row>
    <row r="1513" spans="1:10" x14ac:dyDescent="0.3">
      <c r="A1513" s="4" t="s">
        <v>1819</v>
      </c>
      <c r="B1513" s="4" t="s">
        <v>144</v>
      </c>
      <c r="C1513" s="26">
        <v>45870</v>
      </c>
      <c r="D1513" s="4" t="s">
        <v>292</v>
      </c>
      <c r="E1513" s="4" t="s">
        <v>308</v>
      </c>
      <c r="F1513" s="4" t="s">
        <v>47</v>
      </c>
      <c r="G1513" s="4">
        <v>0</v>
      </c>
      <c r="H1513" s="27">
        <v>0</v>
      </c>
      <c r="I1513" s="15">
        <v>556.03</v>
      </c>
      <c r="J1513" s="4" t="s">
        <v>294</v>
      </c>
    </row>
    <row r="1514" spans="1:10" x14ac:dyDescent="0.3">
      <c r="A1514" s="4" t="s">
        <v>1820</v>
      </c>
      <c r="B1514" s="4" t="s">
        <v>146</v>
      </c>
      <c r="C1514" s="26">
        <v>44938</v>
      </c>
      <c r="D1514" s="4" t="s">
        <v>292</v>
      </c>
      <c r="E1514" s="4" t="s">
        <v>303</v>
      </c>
      <c r="F1514" s="4" t="s">
        <v>47</v>
      </c>
      <c r="G1514" s="4">
        <v>1</v>
      </c>
      <c r="H1514" s="27">
        <v>0</v>
      </c>
      <c r="I1514" s="15">
        <v>1636.38</v>
      </c>
      <c r="J1514" s="4" t="s">
        <v>294</v>
      </c>
    </row>
    <row r="1515" spans="1:10" x14ac:dyDescent="0.3">
      <c r="A1515" s="4" t="s">
        <v>1821</v>
      </c>
      <c r="B1515" s="4" t="s">
        <v>146</v>
      </c>
      <c r="C1515" s="26">
        <v>44946</v>
      </c>
      <c r="D1515" s="4" t="s">
        <v>292</v>
      </c>
      <c r="E1515" s="4" t="s">
        <v>308</v>
      </c>
      <c r="F1515" s="4" t="s">
        <v>47</v>
      </c>
      <c r="G1515" s="4">
        <v>1</v>
      </c>
      <c r="H1515" s="27">
        <v>0</v>
      </c>
      <c r="I1515" s="15">
        <v>1044.08</v>
      </c>
      <c r="J1515" s="4" t="s">
        <v>294</v>
      </c>
    </row>
    <row r="1516" spans="1:10" x14ac:dyDescent="0.3">
      <c r="A1516" s="4" t="s">
        <v>1822</v>
      </c>
      <c r="B1516" s="4" t="s">
        <v>146</v>
      </c>
      <c r="C1516" s="26">
        <v>44944</v>
      </c>
      <c r="D1516" s="4" t="s">
        <v>292</v>
      </c>
      <c r="E1516" s="4" t="s">
        <v>305</v>
      </c>
      <c r="F1516" s="4" t="s">
        <v>47</v>
      </c>
      <c r="G1516" s="4">
        <v>1</v>
      </c>
      <c r="H1516" s="27">
        <v>0</v>
      </c>
      <c r="I1516" s="15">
        <v>1059.82</v>
      </c>
      <c r="J1516" s="4" t="s">
        <v>294</v>
      </c>
    </row>
    <row r="1517" spans="1:10" x14ac:dyDescent="0.3">
      <c r="A1517" s="4" t="s">
        <v>1823</v>
      </c>
      <c r="B1517" s="4" t="s">
        <v>146</v>
      </c>
      <c r="C1517" s="26">
        <v>44952</v>
      </c>
      <c r="D1517" s="4" t="s">
        <v>296</v>
      </c>
      <c r="E1517" s="4" t="s">
        <v>336</v>
      </c>
      <c r="F1517" s="4" t="s">
        <v>47</v>
      </c>
      <c r="G1517" s="4">
        <v>1</v>
      </c>
      <c r="H1517" s="27">
        <v>3.5</v>
      </c>
      <c r="I1517" s="15">
        <v>7083.77</v>
      </c>
      <c r="J1517" s="4" t="s">
        <v>299</v>
      </c>
    </row>
    <row r="1518" spans="1:10" x14ac:dyDescent="0.3">
      <c r="A1518" s="4" t="s">
        <v>1824</v>
      </c>
      <c r="B1518" s="4" t="s">
        <v>146</v>
      </c>
      <c r="C1518" s="26">
        <v>45067</v>
      </c>
      <c r="D1518" s="4" t="s">
        <v>292</v>
      </c>
      <c r="E1518" s="4" t="s">
        <v>301</v>
      </c>
      <c r="F1518" s="4" t="s">
        <v>46</v>
      </c>
      <c r="G1518" s="4">
        <v>4</v>
      </c>
      <c r="H1518" s="27">
        <v>0</v>
      </c>
      <c r="I1518" s="15">
        <v>4725.87</v>
      </c>
      <c r="J1518" s="4" t="s">
        <v>299</v>
      </c>
    </row>
    <row r="1519" spans="1:10" x14ac:dyDescent="0.3">
      <c r="A1519" s="4" t="s">
        <v>1825</v>
      </c>
      <c r="B1519" s="4" t="s">
        <v>146</v>
      </c>
      <c r="C1519" s="26">
        <v>45059</v>
      </c>
      <c r="D1519" s="4" t="s">
        <v>292</v>
      </c>
      <c r="E1519" s="4" t="s">
        <v>293</v>
      </c>
      <c r="F1519" s="4" t="s">
        <v>46</v>
      </c>
      <c r="G1519" s="4">
        <v>5</v>
      </c>
      <c r="H1519" s="27">
        <v>0</v>
      </c>
      <c r="I1519" s="15">
        <v>7038.37</v>
      </c>
      <c r="J1519" s="4" t="s">
        <v>294</v>
      </c>
    </row>
    <row r="1520" spans="1:10" x14ac:dyDescent="0.3">
      <c r="A1520" s="4" t="s">
        <v>1826</v>
      </c>
      <c r="B1520" s="4" t="s">
        <v>146</v>
      </c>
      <c r="C1520" s="26">
        <v>45166</v>
      </c>
      <c r="D1520" s="4" t="s">
        <v>296</v>
      </c>
      <c r="E1520" s="4" t="s">
        <v>336</v>
      </c>
      <c r="F1520" s="4" t="s">
        <v>45</v>
      </c>
      <c r="G1520" s="4">
        <v>2</v>
      </c>
      <c r="H1520" s="27">
        <v>43.7</v>
      </c>
      <c r="I1520" s="15">
        <v>53498.39</v>
      </c>
      <c r="J1520" s="4" t="s">
        <v>294</v>
      </c>
    </row>
    <row r="1521" spans="1:10" x14ac:dyDescent="0.3">
      <c r="A1521" s="4" t="s">
        <v>1827</v>
      </c>
      <c r="B1521" s="4" t="s">
        <v>146</v>
      </c>
      <c r="C1521" s="26">
        <v>45171</v>
      </c>
      <c r="D1521" s="4" t="s">
        <v>292</v>
      </c>
      <c r="E1521" s="4" t="s">
        <v>293</v>
      </c>
      <c r="F1521" s="4" t="s">
        <v>47</v>
      </c>
      <c r="G1521" s="4">
        <v>1</v>
      </c>
      <c r="H1521" s="27">
        <v>0</v>
      </c>
      <c r="I1521" s="15">
        <v>1164.56</v>
      </c>
      <c r="J1521" s="4" t="s">
        <v>299</v>
      </c>
    </row>
    <row r="1522" spans="1:10" x14ac:dyDescent="0.3">
      <c r="A1522" s="4" t="s">
        <v>1828</v>
      </c>
      <c r="B1522" s="4" t="s">
        <v>146</v>
      </c>
      <c r="C1522" s="26">
        <v>45194</v>
      </c>
      <c r="D1522" s="4" t="s">
        <v>296</v>
      </c>
      <c r="E1522" s="4" t="s">
        <v>371</v>
      </c>
      <c r="F1522" s="4" t="s">
        <v>47</v>
      </c>
      <c r="G1522" s="4">
        <v>1</v>
      </c>
      <c r="H1522" s="27">
        <v>2.6</v>
      </c>
      <c r="I1522" s="15">
        <v>3572.6</v>
      </c>
      <c r="J1522" s="4" t="s">
        <v>299</v>
      </c>
    </row>
    <row r="1523" spans="1:10" x14ac:dyDescent="0.3">
      <c r="A1523" s="4" t="s">
        <v>1829</v>
      </c>
      <c r="B1523" s="4" t="s">
        <v>146</v>
      </c>
      <c r="C1523" s="26">
        <v>45213</v>
      </c>
      <c r="D1523" s="4" t="s">
        <v>292</v>
      </c>
      <c r="E1523" s="4" t="s">
        <v>305</v>
      </c>
      <c r="F1523" s="4" t="s">
        <v>47</v>
      </c>
      <c r="G1523" s="4">
        <v>1</v>
      </c>
      <c r="H1523" s="27">
        <v>0</v>
      </c>
      <c r="I1523" s="15">
        <v>1691.21</v>
      </c>
      <c r="J1523" s="4" t="s">
        <v>294</v>
      </c>
    </row>
    <row r="1524" spans="1:10" x14ac:dyDescent="0.3">
      <c r="A1524" s="4" t="s">
        <v>1830</v>
      </c>
      <c r="B1524" s="4" t="s">
        <v>146</v>
      </c>
      <c r="C1524" s="26">
        <v>45226</v>
      </c>
      <c r="D1524" s="4" t="s">
        <v>296</v>
      </c>
      <c r="E1524" s="4" t="s">
        <v>371</v>
      </c>
      <c r="F1524" s="4" t="s">
        <v>46</v>
      </c>
      <c r="G1524" s="4">
        <v>1</v>
      </c>
      <c r="H1524" s="27">
        <v>8.9</v>
      </c>
      <c r="I1524" s="15">
        <v>12087.28</v>
      </c>
      <c r="J1524" s="4" t="s">
        <v>294</v>
      </c>
    </row>
    <row r="1525" spans="1:10" x14ac:dyDescent="0.3">
      <c r="A1525" s="4" t="s">
        <v>1831</v>
      </c>
      <c r="B1525" s="4" t="s">
        <v>146</v>
      </c>
      <c r="C1525" s="26">
        <v>45239</v>
      </c>
      <c r="D1525" s="4" t="s">
        <v>292</v>
      </c>
      <c r="E1525" s="4" t="s">
        <v>305</v>
      </c>
      <c r="F1525" s="4" t="s">
        <v>45</v>
      </c>
      <c r="G1525" s="4">
        <v>12</v>
      </c>
      <c r="H1525" s="27">
        <v>0</v>
      </c>
      <c r="I1525" s="15">
        <v>20815.86</v>
      </c>
      <c r="J1525" s="4" t="s">
        <v>299</v>
      </c>
    </row>
    <row r="1526" spans="1:10" x14ac:dyDescent="0.3">
      <c r="A1526" s="4" t="s">
        <v>1832</v>
      </c>
      <c r="B1526" s="4" t="s">
        <v>146</v>
      </c>
      <c r="C1526" s="26">
        <v>45278</v>
      </c>
      <c r="D1526" s="4" t="s">
        <v>292</v>
      </c>
      <c r="E1526" s="4" t="s">
        <v>303</v>
      </c>
      <c r="F1526" s="4" t="s">
        <v>47</v>
      </c>
      <c r="G1526" s="4">
        <v>1</v>
      </c>
      <c r="H1526" s="27">
        <v>0</v>
      </c>
      <c r="I1526" s="15">
        <v>1241.1099999999999</v>
      </c>
      <c r="J1526" s="4" t="s">
        <v>294</v>
      </c>
    </row>
    <row r="1527" spans="1:10" x14ac:dyDescent="0.3">
      <c r="A1527" s="4" t="s">
        <v>1833</v>
      </c>
      <c r="B1527" s="4" t="s">
        <v>146</v>
      </c>
      <c r="C1527" s="26">
        <v>45306</v>
      </c>
      <c r="D1527" s="4" t="s">
        <v>292</v>
      </c>
      <c r="E1527" s="4" t="s">
        <v>305</v>
      </c>
      <c r="F1527" s="4" t="s">
        <v>47</v>
      </c>
      <c r="G1527" s="4">
        <v>0</v>
      </c>
      <c r="H1527" s="27">
        <v>0</v>
      </c>
      <c r="I1527" s="15">
        <v>801.08</v>
      </c>
      <c r="J1527" s="4" t="s">
        <v>299</v>
      </c>
    </row>
    <row r="1528" spans="1:10" x14ac:dyDescent="0.3">
      <c r="A1528" s="4" t="s">
        <v>1834</v>
      </c>
      <c r="B1528" s="4" t="s">
        <v>146</v>
      </c>
      <c r="C1528" s="26">
        <v>45348</v>
      </c>
      <c r="D1528" s="4" t="s">
        <v>292</v>
      </c>
      <c r="E1528" s="4" t="s">
        <v>308</v>
      </c>
      <c r="F1528" s="4" t="s">
        <v>47</v>
      </c>
      <c r="G1528" s="4">
        <v>0</v>
      </c>
      <c r="H1528" s="27">
        <v>0</v>
      </c>
      <c r="I1528" s="15">
        <v>2130.48</v>
      </c>
      <c r="J1528" s="4" t="s">
        <v>294</v>
      </c>
    </row>
    <row r="1529" spans="1:10" x14ac:dyDescent="0.3">
      <c r="A1529" s="4" t="s">
        <v>1835</v>
      </c>
      <c r="B1529" s="4" t="s">
        <v>146</v>
      </c>
      <c r="C1529" s="26">
        <v>45333</v>
      </c>
      <c r="D1529" s="4" t="s">
        <v>292</v>
      </c>
      <c r="E1529" s="4" t="s">
        <v>293</v>
      </c>
      <c r="F1529" s="4" t="s">
        <v>47</v>
      </c>
      <c r="G1529" s="4">
        <v>1</v>
      </c>
      <c r="H1529" s="27">
        <v>0</v>
      </c>
      <c r="I1529" s="15">
        <v>1730.63</v>
      </c>
      <c r="J1529" s="4" t="s">
        <v>294</v>
      </c>
    </row>
    <row r="1530" spans="1:10" x14ac:dyDescent="0.3">
      <c r="A1530" s="4" t="s">
        <v>1836</v>
      </c>
      <c r="B1530" s="4" t="s">
        <v>146</v>
      </c>
      <c r="C1530" s="26">
        <v>45358</v>
      </c>
      <c r="D1530" s="4" t="s">
        <v>292</v>
      </c>
      <c r="E1530" s="4" t="s">
        <v>301</v>
      </c>
      <c r="F1530" s="4" t="s">
        <v>47</v>
      </c>
      <c r="G1530" s="4">
        <v>0</v>
      </c>
      <c r="H1530" s="27">
        <v>0</v>
      </c>
      <c r="I1530" s="15">
        <v>1059.7</v>
      </c>
      <c r="J1530" s="4" t="s">
        <v>294</v>
      </c>
    </row>
    <row r="1531" spans="1:10" x14ac:dyDescent="0.3">
      <c r="A1531" s="4" t="s">
        <v>1837</v>
      </c>
      <c r="B1531" s="4" t="s">
        <v>146</v>
      </c>
      <c r="C1531" s="26">
        <v>45506</v>
      </c>
      <c r="D1531" s="4" t="s">
        <v>292</v>
      </c>
      <c r="E1531" s="4" t="s">
        <v>301</v>
      </c>
      <c r="F1531" s="4" t="s">
        <v>45</v>
      </c>
      <c r="G1531" s="4">
        <v>3</v>
      </c>
      <c r="H1531" s="27">
        <v>0</v>
      </c>
      <c r="I1531" s="15">
        <v>19216.669999999998</v>
      </c>
      <c r="J1531" s="4" t="s">
        <v>294</v>
      </c>
    </row>
    <row r="1532" spans="1:10" x14ac:dyDescent="0.3">
      <c r="A1532" s="4" t="s">
        <v>1838</v>
      </c>
      <c r="B1532" s="4" t="s">
        <v>146</v>
      </c>
      <c r="C1532" s="26">
        <v>45514</v>
      </c>
      <c r="D1532" s="4" t="s">
        <v>292</v>
      </c>
      <c r="E1532" s="4" t="s">
        <v>303</v>
      </c>
      <c r="F1532" s="4" t="s">
        <v>46</v>
      </c>
      <c r="G1532" s="4">
        <v>3</v>
      </c>
      <c r="H1532" s="27">
        <v>0</v>
      </c>
      <c r="I1532" s="15">
        <v>7208.24</v>
      </c>
      <c r="J1532" s="4" t="s">
        <v>294</v>
      </c>
    </row>
    <row r="1533" spans="1:10" x14ac:dyDescent="0.3">
      <c r="A1533" s="4" t="s">
        <v>1839</v>
      </c>
      <c r="B1533" s="4" t="s">
        <v>146</v>
      </c>
      <c r="C1533" s="26">
        <v>45520</v>
      </c>
      <c r="D1533" s="4" t="s">
        <v>296</v>
      </c>
      <c r="E1533" s="4" t="s">
        <v>336</v>
      </c>
      <c r="F1533" s="4" t="s">
        <v>47</v>
      </c>
      <c r="G1533" s="4">
        <v>1</v>
      </c>
      <c r="H1533" s="27">
        <v>3.6</v>
      </c>
      <c r="I1533" s="15">
        <v>6484.55</v>
      </c>
      <c r="J1533" s="4" t="s">
        <v>294</v>
      </c>
    </row>
    <row r="1534" spans="1:10" x14ac:dyDescent="0.3">
      <c r="A1534" s="4" t="s">
        <v>1840</v>
      </c>
      <c r="B1534" s="4" t="s">
        <v>146</v>
      </c>
      <c r="C1534" s="26">
        <v>45590</v>
      </c>
      <c r="D1534" s="4" t="s">
        <v>292</v>
      </c>
      <c r="E1534" s="4" t="s">
        <v>293</v>
      </c>
      <c r="F1534" s="4" t="s">
        <v>46</v>
      </c>
      <c r="G1534" s="4">
        <v>5</v>
      </c>
      <c r="H1534" s="27">
        <v>0</v>
      </c>
      <c r="I1534" s="15">
        <v>7057.03</v>
      </c>
      <c r="J1534" s="4" t="s">
        <v>294</v>
      </c>
    </row>
    <row r="1535" spans="1:10" x14ac:dyDescent="0.3">
      <c r="A1535" s="4" t="s">
        <v>1841</v>
      </c>
      <c r="B1535" s="4" t="s">
        <v>146</v>
      </c>
      <c r="C1535" s="26">
        <v>45578</v>
      </c>
      <c r="D1535" s="4" t="s">
        <v>296</v>
      </c>
      <c r="E1535" s="4" t="s">
        <v>336</v>
      </c>
      <c r="F1535" s="4" t="s">
        <v>45</v>
      </c>
      <c r="G1535" s="4">
        <v>2</v>
      </c>
      <c r="H1535" s="27">
        <v>30</v>
      </c>
      <c r="I1535" s="15">
        <v>35387.83</v>
      </c>
      <c r="J1535" s="4" t="s">
        <v>294</v>
      </c>
    </row>
    <row r="1536" spans="1:10" x14ac:dyDescent="0.3">
      <c r="A1536" s="4" t="s">
        <v>1842</v>
      </c>
      <c r="B1536" s="4" t="s">
        <v>146</v>
      </c>
      <c r="C1536" s="26">
        <v>45679</v>
      </c>
      <c r="D1536" s="4" t="s">
        <v>292</v>
      </c>
      <c r="E1536" s="4" t="s">
        <v>293</v>
      </c>
      <c r="F1536" s="4" t="s">
        <v>45</v>
      </c>
      <c r="G1536" s="4">
        <v>3</v>
      </c>
      <c r="H1536" s="27">
        <v>0</v>
      </c>
      <c r="I1536" s="15">
        <v>12312.66</v>
      </c>
      <c r="J1536" s="4" t="s">
        <v>294</v>
      </c>
    </row>
    <row r="1537" spans="1:10" x14ac:dyDescent="0.3">
      <c r="A1537" s="4" t="s">
        <v>1843</v>
      </c>
      <c r="B1537" s="4" t="s">
        <v>146</v>
      </c>
      <c r="C1537" s="26">
        <v>45681</v>
      </c>
      <c r="D1537" s="4" t="s">
        <v>292</v>
      </c>
      <c r="E1537" s="4" t="s">
        <v>312</v>
      </c>
      <c r="F1537" s="4" t="s">
        <v>47</v>
      </c>
      <c r="G1537" s="4">
        <v>0</v>
      </c>
      <c r="H1537" s="27">
        <v>0</v>
      </c>
      <c r="I1537" s="15">
        <v>978.1</v>
      </c>
      <c r="J1537" s="4" t="s">
        <v>294</v>
      </c>
    </row>
    <row r="1538" spans="1:10" x14ac:dyDescent="0.3">
      <c r="A1538" s="4" t="s">
        <v>1844</v>
      </c>
      <c r="B1538" s="4" t="s">
        <v>146</v>
      </c>
      <c r="C1538" s="26">
        <v>45667</v>
      </c>
      <c r="D1538" s="4" t="s">
        <v>292</v>
      </c>
      <c r="E1538" s="4" t="s">
        <v>312</v>
      </c>
      <c r="F1538" s="4" t="s">
        <v>47</v>
      </c>
      <c r="G1538" s="4">
        <v>0</v>
      </c>
      <c r="H1538" s="27">
        <v>0</v>
      </c>
      <c r="I1538" s="15">
        <v>745.96</v>
      </c>
      <c r="J1538" s="4" t="s">
        <v>294</v>
      </c>
    </row>
    <row r="1539" spans="1:10" x14ac:dyDescent="0.3">
      <c r="A1539" s="4" t="s">
        <v>1845</v>
      </c>
      <c r="B1539" s="4" t="s">
        <v>146</v>
      </c>
      <c r="C1539" s="26">
        <v>45771</v>
      </c>
      <c r="D1539" s="4" t="s">
        <v>292</v>
      </c>
      <c r="E1539" s="4" t="s">
        <v>312</v>
      </c>
      <c r="F1539" s="4" t="s">
        <v>45</v>
      </c>
      <c r="G1539" s="4">
        <v>12</v>
      </c>
      <c r="H1539" s="27">
        <v>0</v>
      </c>
      <c r="I1539" s="15">
        <v>26294.99</v>
      </c>
      <c r="J1539" s="4" t="s">
        <v>294</v>
      </c>
    </row>
    <row r="1540" spans="1:10" x14ac:dyDescent="0.3">
      <c r="A1540" s="4" t="s">
        <v>1846</v>
      </c>
      <c r="B1540" s="4" t="s">
        <v>146</v>
      </c>
      <c r="C1540" s="26">
        <v>45846</v>
      </c>
      <c r="D1540" s="4" t="s">
        <v>292</v>
      </c>
      <c r="E1540" s="4" t="s">
        <v>308</v>
      </c>
      <c r="F1540" s="4" t="s">
        <v>45</v>
      </c>
      <c r="G1540" s="4">
        <v>11</v>
      </c>
      <c r="H1540" s="27">
        <v>0</v>
      </c>
      <c r="I1540" s="15">
        <v>28158.28</v>
      </c>
      <c r="J1540" s="4" t="s">
        <v>294</v>
      </c>
    </row>
    <row r="1541" spans="1:10" x14ac:dyDescent="0.3">
      <c r="A1541" s="4" t="s">
        <v>1847</v>
      </c>
      <c r="B1541" s="4" t="s">
        <v>146</v>
      </c>
      <c r="C1541" s="26">
        <v>45866</v>
      </c>
      <c r="D1541" s="4" t="s">
        <v>292</v>
      </c>
      <c r="E1541" s="4" t="s">
        <v>301</v>
      </c>
      <c r="F1541" s="4" t="s">
        <v>47</v>
      </c>
      <c r="G1541" s="4">
        <v>1</v>
      </c>
      <c r="H1541" s="27">
        <v>0</v>
      </c>
      <c r="I1541" s="15">
        <v>2139.9499999999998</v>
      </c>
      <c r="J1541" s="4" t="s">
        <v>299</v>
      </c>
    </row>
    <row r="1542" spans="1:10" x14ac:dyDescent="0.3">
      <c r="A1542" s="4" t="s">
        <v>1848</v>
      </c>
      <c r="B1542" s="4" t="s">
        <v>146</v>
      </c>
      <c r="C1542" s="26">
        <v>45861</v>
      </c>
      <c r="D1542" s="4" t="s">
        <v>292</v>
      </c>
      <c r="E1542" s="4" t="s">
        <v>312</v>
      </c>
      <c r="F1542" s="4" t="s">
        <v>47</v>
      </c>
      <c r="G1542" s="4">
        <v>0</v>
      </c>
      <c r="H1542" s="27">
        <v>0</v>
      </c>
      <c r="I1542" s="15">
        <v>1932.41</v>
      </c>
      <c r="J1542" s="4" t="s">
        <v>294</v>
      </c>
    </row>
    <row r="1543" spans="1:10" x14ac:dyDescent="0.3">
      <c r="A1543" s="4" t="s">
        <v>1849</v>
      </c>
      <c r="B1543" s="4" t="s">
        <v>146</v>
      </c>
      <c r="C1543" s="26">
        <v>45876</v>
      </c>
      <c r="D1543" s="4" t="s">
        <v>292</v>
      </c>
      <c r="E1543" s="4" t="s">
        <v>308</v>
      </c>
      <c r="F1543" s="4" t="s">
        <v>47</v>
      </c>
      <c r="G1543" s="4">
        <v>0</v>
      </c>
      <c r="H1543" s="27">
        <v>0</v>
      </c>
      <c r="I1543" s="15">
        <v>2487.1799999999998</v>
      </c>
      <c r="J1543" s="4" t="s">
        <v>294</v>
      </c>
    </row>
    <row r="1544" spans="1:10" x14ac:dyDescent="0.3">
      <c r="A1544" s="4" t="s">
        <v>1850</v>
      </c>
      <c r="B1544" s="4" t="s">
        <v>148</v>
      </c>
      <c r="C1544" s="26">
        <v>44929</v>
      </c>
      <c r="D1544" s="4" t="s">
        <v>292</v>
      </c>
      <c r="E1544" s="4" t="s">
        <v>308</v>
      </c>
      <c r="F1544" s="4" t="s">
        <v>47</v>
      </c>
      <c r="G1544" s="4">
        <v>0</v>
      </c>
      <c r="H1544" s="27">
        <v>0</v>
      </c>
      <c r="I1544" s="15">
        <v>1100.3900000000001</v>
      </c>
      <c r="J1544" s="4" t="s">
        <v>294</v>
      </c>
    </row>
    <row r="1545" spans="1:10" x14ac:dyDescent="0.3">
      <c r="A1545" s="4" t="s">
        <v>1851</v>
      </c>
      <c r="B1545" s="4" t="s">
        <v>148</v>
      </c>
      <c r="C1545" s="26">
        <v>44954</v>
      </c>
      <c r="D1545" s="4" t="s">
        <v>292</v>
      </c>
      <c r="E1545" s="4" t="s">
        <v>301</v>
      </c>
      <c r="F1545" s="4" t="s">
        <v>47</v>
      </c>
      <c r="G1545" s="4">
        <v>1</v>
      </c>
      <c r="H1545" s="27">
        <v>0</v>
      </c>
      <c r="I1545" s="15">
        <v>1046.3399999999999</v>
      </c>
      <c r="J1545" s="4" t="s">
        <v>299</v>
      </c>
    </row>
    <row r="1546" spans="1:10" x14ac:dyDescent="0.3">
      <c r="A1546" s="4" t="s">
        <v>1852</v>
      </c>
      <c r="B1546" s="4" t="s">
        <v>148</v>
      </c>
      <c r="C1546" s="26">
        <v>44951</v>
      </c>
      <c r="D1546" s="4" t="s">
        <v>296</v>
      </c>
      <c r="E1546" s="4" t="s">
        <v>394</v>
      </c>
      <c r="F1546" s="4" t="s">
        <v>45</v>
      </c>
      <c r="G1546" s="4">
        <v>2</v>
      </c>
      <c r="H1546" s="27">
        <v>42.6</v>
      </c>
      <c r="I1546" s="15">
        <v>132343.5</v>
      </c>
      <c r="J1546" s="4" t="s">
        <v>294</v>
      </c>
    </row>
    <row r="1547" spans="1:10" x14ac:dyDescent="0.3">
      <c r="A1547" s="4" t="s">
        <v>1853</v>
      </c>
      <c r="B1547" s="4" t="s">
        <v>148</v>
      </c>
      <c r="C1547" s="26">
        <v>45023</v>
      </c>
      <c r="D1547" s="4" t="s">
        <v>292</v>
      </c>
      <c r="E1547" s="4" t="s">
        <v>308</v>
      </c>
      <c r="F1547" s="4" t="s">
        <v>47</v>
      </c>
      <c r="G1547" s="4">
        <v>1</v>
      </c>
      <c r="H1547" s="27">
        <v>0</v>
      </c>
      <c r="I1547" s="15">
        <v>2834.54</v>
      </c>
      <c r="J1547" s="4" t="s">
        <v>294</v>
      </c>
    </row>
    <row r="1548" spans="1:10" x14ac:dyDescent="0.3">
      <c r="A1548" s="4" t="s">
        <v>1854</v>
      </c>
      <c r="B1548" s="4" t="s">
        <v>148</v>
      </c>
      <c r="C1548" s="26">
        <v>45026</v>
      </c>
      <c r="D1548" s="4" t="s">
        <v>292</v>
      </c>
      <c r="E1548" s="4" t="s">
        <v>301</v>
      </c>
      <c r="F1548" s="4" t="s">
        <v>46</v>
      </c>
      <c r="G1548" s="4">
        <v>2</v>
      </c>
      <c r="H1548" s="27">
        <v>0</v>
      </c>
      <c r="I1548" s="15">
        <v>5244.58</v>
      </c>
      <c r="J1548" s="4" t="s">
        <v>299</v>
      </c>
    </row>
    <row r="1549" spans="1:10" x14ac:dyDescent="0.3">
      <c r="A1549" s="4" t="s">
        <v>1855</v>
      </c>
      <c r="B1549" s="4" t="s">
        <v>148</v>
      </c>
      <c r="C1549" s="26">
        <v>45067</v>
      </c>
      <c r="D1549" s="4" t="s">
        <v>292</v>
      </c>
      <c r="E1549" s="4" t="s">
        <v>305</v>
      </c>
      <c r="F1549" s="4" t="s">
        <v>45</v>
      </c>
      <c r="G1549" s="4">
        <v>12</v>
      </c>
      <c r="H1549" s="27">
        <v>0</v>
      </c>
      <c r="I1549" s="15">
        <v>18303.900000000001</v>
      </c>
      <c r="J1549" s="4" t="s">
        <v>294</v>
      </c>
    </row>
    <row r="1550" spans="1:10" x14ac:dyDescent="0.3">
      <c r="A1550" s="4" t="s">
        <v>1856</v>
      </c>
      <c r="B1550" s="4" t="s">
        <v>148</v>
      </c>
      <c r="C1550" s="26">
        <v>45101</v>
      </c>
      <c r="D1550" s="4" t="s">
        <v>292</v>
      </c>
      <c r="E1550" s="4" t="s">
        <v>293</v>
      </c>
      <c r="F1550" s="4" t="s">
        <v>46</v>
      </c>
      <c r="G1550" s="4">
        <v>3</v>
      </c>
      <c r="H1550" s="27">
        <v>0</v>
      </c>
      <c r="I1550" s="15">
        <v>6282.69</v>
      </c>
      <c r="J1550" s="4" t="s">
        <v>294</v>
      </c>
    </row>
    <row r="1551" spans="1:10" x14ac:dyDescent="0.3">
      <c r="A1551" s="4" t="s">
        <v>1857</v>
      </c>
      <c r="B1551" s="4" t="s">
        <v>148</v>
      </c>
      <c r="C1551" s="26">
        <v>45125</v>
      </c>
      <c r="D1551" s="4" t="s">
        <v>292</v>
      </c>
      <c r="E1551" s="4" t="s">
        <v>303</v>
      </c>
      <c r="F1551" s="4" t="s">
        <v>45</v>
      </c>
      <c r="G1551" s="4">
        <v>4</v>
      </c>
      <c r="H1551" s="27">
        <v>0</v>
      </c>
      <c r="I1551" s="15">
        <v>36374.94</v>
      </c>
      <c r="J1551" s="4" t="s">
        <v>294</v>
      </c>
    </row>
    <row r="1552" spans="1:10" x14ac:dyDescent="0.3">
      <c r="A1552" s="4" t="s">
        <v>1858</v>
      </c>
      <c r="B1552" s="4" t="s">
        <v>148</v>
      </c>
      <c r="C1552" s="26">
        <v>45183</v>
      </c>
      <c r="D1552" s="4" t="s">
        <v>292</v>
      </c>
      <c r="E1552" s="4" t="s">
        <v>308</v>
      </c>
      <c r="F1552" s="4" t="s">
        <v>46</v>
      </c>
      <c r="G1552" s="4">
        <v>3</v>
      </c>
      <c r="H1552" s="27">
        <v>0</v>
      </c>
      <c r="I1552" s="15">
        <v>6448.44</v>
      </c>
      <c r="J1552" s="4" t="s">
        <v>294</v>
      </c>
    </row>
    <row r="1553" spans="1:10" x14ac:dyDescent="0.3">
      <c r="A1553" s="4" t="s">
        <v>1859</v>
      </c>
      <c r="B1553" s="4" t="s">
        <v>148</v>
      </c>
      <c r="C1553" s="26">
        <v>45179</v>
      </c>
      <c r="D1553" s="4" t="s">
        <v>292</v>
      </c>
      <c r="E1553" s="4" t="s">
        <v>301</v>
      </c>
      <c r="F1553" s="4" t="s">
        <v>47</v>
      </c>
      <c r="G1553" s="4">
        <v>0</v>
      </c>
      <c r="H1553" s="27">
        <v>0</v>
      </c>
      <c r="I1553" s="15">
        <v>1204.06</v>
      </c>
      <c r="J1553" s="4" t="s">
        <v>294</v>
      </c>
    </row>
    <row r="1554" spans="1:10" x14ac:dyDescent="0.3">
      <c r="A1554" s="4" t="s">
        <v>1860</v>
      </c>
      <c r="B1554" s="4" t="s">
        <v>148</v>
      </c>
      <c r="C1554" s="26">
        <v>45195</v>
      </c>
      <c r="D1554" s="4" t="s">
        <v>292</v>
      </c>
      <c r="E1554" s="4" t="s">
        <v>301</v>
      </c>
      <c r="F1554" s="4" t="s">
        <v>47</v>
      </c>
      <c r="G1554" s="4">
        <v>0</v>
      </c>
      <c r="H1554" s="27">
        <v>0</v>
      </c>
      <c r="I1554" s="15">
        <v>1666.18</v>
      </c>
      <c r="J1554" s="4" t="s">
        <v>299</v>
      </c>
    </row>
    <row r="1555" spans="1:10" x14ac:dyDescent="0.3">
      <c r="A1555" s="4" t="s">
        <v>1861</v>
      </c>
      <c r="B1555" s="4" t="s">
        <v>148</v>
      </c>
      <c r="C1555" s="26">
        <v>45247</v>
      </c>
      <c r="D1555" s="4" t="s">
        <v>292</v>
      </c>
      <c r="E1555" s="4" t="s">
        <v>303</v>
      </c>
      <c r="F1555" s="4" t="s">
        <v>46</v>
      </c>
      <c r="G1555" s="4">
        <v>1</v>
      </c>
      <c r="H1555" s="27">
        <v>0</v>
      </c>
      <c r="I1555" s="15">
        <v>9327.92</v>
      </c>
      <c r="J1555" s="4" t="s">
        <v>299</v>
      </c>
    </row>
    <row r="1556" spans="1:10" x14ac:dyDescent="0.3">
      <c r="A1556" s="4" t="s">
        <v>1862</v>
      </c>
      <c r="B1556" s="4" t="s">
        <v>148</v>
      </c>
      <c r="C1556" s="26">
        <v>45311</v>
      </c>
      <c r="D1556" s="4" t="s">
        <v>292</v>
      </c>
      <c r="E1556" s="4" t="s">
        <v>305</v>
      </c>
      <c r="F1556" s="4" t="s">
        <v>47</v>
      </c>
      <c r="G1556" s="4">
        <v>1</v>
      </c>
      <c r="H1556" s="27">
        <v>0</v>
      </c>
      <c r="I1556" s="15">
        <v>1763.69</v>
      </c>
      <c r="J1556" s="4" t="s">
        <v>299</v>
      </c>
    </row>
    <row r="1557" spans="1:10" x14ac:dyDescent="0.3">
      <c r="A1557" s="4" t="s">
        <v>1863</v>
      </c>
      <c r="B1557" s="4" t="s">
        <v>148</v>
      </c>
      <c r="C1557" s="26">
        <v>45302</v>
      </c>
      <c r="D1557" s="4" t="s">
        <v>292</v>
      </c>
      <c r="E1557" s="4" t="s">
        <v>293</v>
      </c>
      <c r="F1557" s="4" t="s">
        <v>47</v>
      </c>
      <c r="G1557" s="4">
        <v>0</v>
      </c>
      <c r="H1557" s="27">
        <v>0</v>
      </c>
      <c r="I1557" s="15">
        <v>2417.6799999999998</v>
      </c>
      <c r="J1557" s="4" t="s">
        <v>294</v>
      </c>
    </row>
    <row r="1558" spans="1:10" x14ac:dyDescent="0.3">
      <c r="A1558" s="4" t="s">
        <v>1864</v>
      </c>
      <c r="B1558" s="4" t="s">
        <v>148</v>
      </c>
      <c r="C1558" s="26">
        <v>45331</v>
      </c>
      <c r="D1558" s="4" t="s">
        <v>292</v>
      </c>
      <c r="E1558" s="4" t="s">
        <v>312</v>
      </c>
      <c r="F1558" s="4" t="s">
        <v>47</v>
      </c>
      <c r="G1558" s="4">
        <v>0</v>
      </c>
      <c r="H1558" s="27">
        <v>0</v>
      </c>
      <c r="I1558" s="15">
        <v>2211.02</v>
      </c>
      <c r="J1558" s="4" t="s">
        <v>294</v>
      </c>
    </row>
    <row r="1559" spans="1:10" x14ac:dyDescent="0.3">
      <c r="A1559" s="4" t="s">
        <v>1865</v>
      </c>
      <c r="B1559" s="4" t="s">
        <v>148</v>
      </c>
      <c r="C1559" s="26">
        <v>45323</v>
      </c>
      <c r="D1559" s="4" t="s">
        <v>292</v>
      </c>
      <c r="E1559" s="4" t="s">
        <v>305</v>
      </c>
      <c r="F1559" s="4" t="s">
        <v>47</v>
      </c>
      <c r="G1559" s="4">
        <v>1</v>
      </c>
      <c r="H1559" s="27">
        <v>0</v>
      </c>
      <c r="I1559" s="15">
        <v>1325.94</v>
      </c>
      <c r="J1559" s="4" t="s">
        <v>294</v>
      </c>
    </row>
    <row r="1560" spans="1:10" x14ac:dyDescent="0.3">
      <c r="A1560" s="4" t="s">
        <v>1866</v>
      </c>
      <c r="B1560" s="4" t="s">
        <v>148</v>
      </c>
      <c r="C1560" s="26">
        <v>45368</v>
      </c>
      <c r="D1560" s="4" t="s">
        <v>292</v>
      </c>
      <c r="E1560" s="4" t="s">
        <v>303</v>
      </c>
      <c r="F1560" s="4" t="s">
        <v>46</v>
      </c>
      <c r="G1560" s="4">
        <v>4</v>
      </c>
      <c r="H1560" s="27">
        <v>0</v>
      </c>
      <c r="I1560" s="15">
        <v>5572.99</v>
      </c>
      <c r="J1560" s="4" t="s">
        <v>299</v>
      </c>
    </row>
    <row r="1561" spans="1:10" x14ac:dyDescent="0.3">
      <c r="A1561" s="4" t="s">
        <v>1867</v>
      </c>
      <c r="B1561" s="4" t="s">
        <v>148</v>
      </c>
      <c r="C1561" s="26">
        <v>45392</v>
      </c>
      <c r="D1561" s="4" t="s">
        <v>292</v>
      </c>
      <c r="E1561" s="4" t="s">
        <v>293</v>
      </c>
      <c r="F1561" s="4" t="s">
        <v>46</v>
      </c>
      <c r="G1561" s="4">
        <v>5</v>
      </c>
      <c r="H1561" s="27">
        <v>0</v>
      </c>
      <c r="I1561" s="15">
        <v>6609.41</v>
      </c>
      <c r="J1561" s="4" t="s">
        <v>294</v>
      </c>
    </row>
    <row r="1562" spans="1:10" x14ac:dyDescent="0.3">
      <c r="A1562" s="4" t="s">
        <v>1868</v>
      </c>
      <c r="B1562" s="4" t="s">
        <v>148</v>
      </c>
      <c r="C1562" s="26">
        <v>45418</v>
      </c>
      <c r="D1562" s="4" t="s">
        <v>292</v>
      </c>
      <c r="E1562" s="4" t="s">
        <v>308</v>
      </c>
      <c r="F1562" s="4" t="s">
        <v>47</v>
      </c>
      <c r="G1562" s="4">
        <v>1</v>
      </c>
      <c r="H1562" s="27">
        <v>0</v>
      </c>
      <c r="I1562" s="15">
        <v>2000.81</v>
      </c>
      <c r="J1562" s="4" t="s">
        <v>294</v>
      </c>
    </row>
    <row r="1563" spans="1:10" x14ac:dyDescent="0.3">
      <c r="A1563" s="4" t="s">
        <v>1869</v>
      </c>
      <c r="B1563" s="4" t="s">
        <v>148</v>
      </c>
      <c r="C1563" s="26">
        <v>45418</v>
      </c>
      <c r="D1563" s="4" t="s">
        <v>292</v>
      </c>
      <c r="E1563" s="4" t="s">
        <v>312</v>
      </c>
      <c r="F1563" s="4" t="s">
        <v>47</v>
      </c>
      <c r="G1563" s="4">
        <v>1</v>
      </c>
      <c r="H1563" s="27">
        <v>0</v>
      </c>
      <c r="I1563" s="15">
        <v>1888.89</v>
      </c>
      <c r="J1563" s="4" t="s">
        <v>294</v>
      </c>
    </row>
    <row r="1564" spans="1:10" x14ac:dyDescent="0.3">
      <c r="A1564" s="4" t="s">
        <v>1870</v>
      </c>
      <c r="B1564" s="4" t="s">
        <v>148</v>
      </c>
      <c r="C1564" s="26">
        <v>45453</v>
      </c>
      <c r="D1564" s="4" t="s">
        <v>292</v>
      </c>
      <c r="E1564" s="4" t="s">
        <v>305</v>
      </c>
      <c r="F1564" s="4" t="s">
        <v>46</v>
      </c>
      <c r="G1564" s="4">
        <v>5</v>
      </c>
      <c r="H1564" s="27">
        <v>0</v>
      </c>
      <c r="I1564" s="15">
        <v>6789.95</v>
      </c>
      <c r="J1564" s="4" t="s">
        <v>294</v>
      </c>
    </row>
    <row r="1565" spans="1:10" x14ac:dyDescent="0.3">
      <c r="A1565" s="4" t="s">
        <v>1871</v>
      </c>
      <c r="B1565" s="4" t="s">
        <v>148</v>
      </c>
      <c r="C1565" s="26">
        <v>45465</v>
      </c>
      <c r="D1565" s="4" t="s">
        <v>292</v>
      </c>
      <c r="E1565" s="4" t="s">
        <v>308</v>
      </c>
      <c r="F1565" s="4" t="s">
        <v>47</v>
      </c>
      <c r="G1565" s="4">
        <v>1</v>
      </c>
      <c r="H1565" s="27">
        <v>0</v>
      </c>
      <c r="I1565" s="15">
        <v>1959.39</v>
      </c>
      <c r="J1565" s="4" t="s">
        <v>294</v>
      </c>
    </row>
    <row r="1566" spans="1:10" x14ac:dyDescent="0.3">
      <c r="A1566" s="4" t="s">
        <v>1872</v>
      </c>
      <c r="B1566" s="4" t="s">
        <v>148</v>
      </c>
      <c r="C1566" s="26">
        <v>45448</v>
      </c>
      <c r="D1566" s="4" t="s">
        <v>292</v>
      </c>
      <c r="E1566" s="4" t="s">
        <v>305</v>
      </c>
      <c r="F1566" s="4" t="s">
        <v>47</v>
      </c>
      <c r="G1566" s="4">
        <v>1</v>
      </c>
      <c r="H1566" s="27">
        <v>0</v>
      </c>
      <c r="I1566" s="15">
        <v>1952.6</v>
      </c>
      <c r="J1566" s="4" t="s">
        <v>299</v>
      </c>
    </row>
    <row r="1567" spans="1:10" x14ac:dyDescent="0.3">
      <c r="A1567" s="4" t="s">
        <v>1873</v>
      </c>
      <c r="B1567" s="4" t="s">
        <v>148</v>
      </c>
      <c r="C1567" s="26">
        <v>45507</v>
      </c>
      <c r="D1567" s="4" t="s">
        <v>292</v>
      </c>
      <c r="E1567" s="4" t="s">
        <v>305</v>
      </c>
      <c r="F1567" s="4" t="s">
        <v>47</v>
      </c>
      <c r="G1567" s="4">
        <v>1</v>
      </c>
      <c r="H1567" s="27">
        <v>0</v>
      </c>
      <c r="I1567" s="15">
        <v>2082.75</v>
      </c>
      <c r="J1567" s="4" t="s">
        <v>294</v>
      </c>
    </row>
    <row r="1568" spans="1:10" x14ac:dyDescent="0.3">
      <c r="A1568" s="4" t="s">
        <v>1874</v>
      </c>
      <c r="B1568" s="4" t="s">
        <v>148</v>
      </c>
      <c r="C1568" s="26">
        <v>45506</v>
      </c>
      <c r="D1568" s="4" t="s">
        <v>292</v>
      </c>
      <c r="E1568" s="4" t="s">
        <v>312</v>
      </c>
      <c r="F1568" s="4" t="s">
        <v>46</v>
      </c>
      <c r="G1568" s="4">
        <v>4</v>
      </c>
      <c r="H1568" s="27">
        <v>0</v>
      </c>
      <c r="I1568" s="15">
        <v>9240.7999999999993</v>
      </c>
      <c r="J1568" s="4" t="s">
        <v>294</v>
      </c>
    </row>
    <row r="1569" spans="1:10" x14ac:dyDescent="0.3">
      <c r="A1569" s="4" t="s">
        <v>1875</v>
      </c>
      <c r="B1569" s="4" t="s">
        <v>148</v>
      </c>
      <c r="C1569" s="26">
        <v>45515</v>
      </c>
      <c r="D1569" s="4" t="s">
        <v>292</v>
      </c>
      <c r="E1569" s="4" t="s">
        <v>308</v>
      </c>
      <c r="F1569" s="4" t="s">
        <v>47</v>
      </c>
      <c r="G1569" s="4">
        <v>1</v>
      </c>
      <c r="H1569" s="27">
        <v>0</v>
      </c>
      <c r="I1569" s="15">
        <v>1545.46</v>
      </c>
      <c r="J1569" s="4" t="s">
        <v>294</v>
      </c>
    </row>
    <row r="1570" spans="1:10" x14ac:dyDescent="0.3">
      <c r="A1570" s="4" t="s">
        <v>1876</v>
      </c>
      <c r="B1570" s="4" t="s">
        <v>148</v>
      </c>
      <c r="C1570" s="26">
        <v>45547</v>
      </c>
      <c r="D1570" s="4" t="s">
        <v>296</v>
      </c>
      <c r="E1570" s="4" t="s">
        <v>336</v>
      </c>
      <c r="F1570" s="4" t="s">
        <v>403</v>
      </c>
      <c r="G1570" s="4">
        <v>5</v>
      </c>
      <c r="H1570" s="27">
        <v>99.2</v>
      </c>
      <c r="I1570" s="15">
        <v>142158.60999999999</v>
      </c>
      <c r="J1570" s="4" t="s">
        <v>299</v>
      </c>
    </row>
    <row r="1571" spans="1:10" x14ac:dyDescent="0.3">
      <c r="A1571" s="4" t="s">
        <v>1877</v>
      </c>
      <c r="B1571" s="4" t="s">
        <v>148</v>
      </c>
      <c r="C1571" s="26">
        <v>45592</v>
      </c>
      <c r="D1571" s="4" t="s">
        <v>292</v>
      </c>
      <c r="E1571" s="4" t="s">
        <v>305</v>
      </c>
      <c r="F1571" s="4" t="s">
        <v>47</v>
      </c>
      <c r="G1571" s="4">
        <v>0</v>
      </c>
      <c r="H1571" s="27">
        <v>0</v>
      </c>
      <c r="I1571" s="15">
        <v>1722.99</v>
      </c>
      <c r="J1571" s="4" t="s">
        <v>294</v>
      </c>
    </row>
    <row r="1572" spans="1:10" x14ac:dyDescent="0.3">
      <c r="A1572" s="4" t="s">
        <v>1878</v>
      </c>
      <c r="B1572" s="4" t="s">
        <v>148</v>
      </c>
      <c r="C1572" s="26">
        <v>45617</v>
      </c>
      <c r="D1572" s="4" t="s">
        <v>292</v>
      </c>
      <c r="E1572" s="4" t="s">
        <v>293</v>
      </c>
      <c r="F1572" s="4" t="s">
        <v>45</v>
      </c>
      <c r="G1572" s="4">
        <v>12</v>
      </c>
      <c r="H1572" s="27">
        <v>0</v>
      </c>
      <c r="I1572" s="15">
        <v>31229.84</v>
      </c>
      <c r="J1572" s="4" t="s">
        <v>294</v>
      </c>
    </row>
    <row r="1573" spans="1:10" x14ac:dyDescent="0.3">
      <c r="A1573" s="4" t="s">
        <v>1879</v>
      </c>
      <c r="B1573" s="4" t="s">
        <v>148</v>
      </c>
      <c r="C1573" s="26">
        <v>45605</v>
      </c>
      <c r="D1573" s="4" t="s">
        <v>296</v>
      </c>
      <c r="E1573" s="4" t="s">
        <v>394</v>
      </c>
      <c r="F1573" s="4" t="s">
        <v>403</v>
      </c>
      <c r="G1573" s="4">
        <v>4</v>
      </c>
      <c r="H1573" s="27">
        <v>76.5</v>
      </c>
      <c r="I1573" s="15">
        <v>116966.69</v>
      </c>
      <c r="J1573" s="4" t="s">
        <v>294</v>
      </c>
    </row>
    <row r="1574" spans="1:10" x14ac:dyDescent="0.3">
      <c r="A1574" s="4" t="s">
        <v>1880</v>
      </c>
      <c r="B1574" s="4" t="s">
        <v>148</v>
      </c>
      <c r="C1574" s="26">
        <v>45653</v>
      </c>
      <c r="D1574" s="4" t="s">
        <v>292</v>
      </c>
      <c r="E1574" s="4" t="s">
        <v>301</v>
      </c>
      <c r="F1574" s="4" t="s">
        <v>45</v>
      </c>
      <c r="G1574" s="4">
        <v>6</v>
      </c>
      <c r="H1574" s="27">
        <v>0</v>
      </c>
      <c r="I1574" s="15">
        <v>17547.46</v>
      </c>
      <c r="J1574" s="4" t="s">
        <v>294</v>
      </c>
    </row>
    <row r="1575" spans="1:10" x14ac:dyDescent="0.3">
      <c r="A1575" s="4" t="s">
        <v>1881</v>
      </c>
      <c r="B1575" s="4" t="s">
        <v>148</v>
      </c>
      <c r="C1575" s="26">
        <v>45670</v>
      </c>
      <c r="D1575" s="4" t="s">
        <v>292</v>
      </c>
      <c r="E1575" s="4" t="s">
        <v>301</v>
      </c>
      <c r="F1575" s="4" t="s">
        <v>46</v>
      </c>
      <c r="G1575" s="4">
        <v>4</v>
      </c>
      <c r="H1575" s="27">
        <v>0</v>
      </c>
      <c r="I1575" s="15">
        <v>9943.1</v>
      </c>
      <c r="J1575" s="4" t="s">
        <v>294</v>
      </c>
    </row>
    <row r="1576" spans="1:10" x14ac:dyDescent="0.3">
      <c r="A1576" s="4" t="s">
        <v>1882</v>
      </c>
      <c r="B1576" s="4" t="s">
        <v>148</v>
      </c>
      <c r="C1576" s="26">
        <v>45790</v>
      </c>
      <c r="D1576" s="4" t="s">
        <v>292</v>
      </c>
      <c r="E1576" s="4" t="s">
        <v>303</v>
      </c>
      <c r="F1576" s="4" t="s">
        <v>47</v>
      </c>
      <c r="G1576" s="4">
        <v>1</v>
      </c>
      <c r="H1576" s="27">
        <v>0</v>
      </c>
      <c r="I1576" s="15">
        <v>2782.93</v>
      </c>
      <c r="J1576" s="4" t="s">
        <v>294</v>
      </c>
    </row>
    <row r="1577" spans="1:10" x14ac:dyDescent="0.3">
      <c r="A1577" s="4" t="s">
        <v>1883</v>
      </c>
      <c r="B1577" s="4" t="s">
        <v>148</v>
      </c>
      <c r="C1577" s="26">
        <v>45813</v>
      </c>
      <c r="D1577" s="4" t="s">
        <v>292</v>
      </c>
      <c r="E1577" s="4" t="s">
        <v>312</v>
      </c>
      <c r="F1577" s="4" t="s">
        <v>46</v>
      </c>
      <c r="G1577" s="4">
        <v>2</v>
      </c>
      <c r="H1577" s="27">
        <v>0</v>
      </c>
      <c r="I1577" s="15">
        <v>11582.12</v>
      </c>
      <c r="J1577" s="4" t="s">
        <v>299</v>
      </c>
    </row>
    <row r="1578" spans="1:10" x14ac:dyDescent="0.3">
      <c r="A1578" s="4" t="s">
        <v>1884</v>
      </c>
      <c r="B1578" s="4" t="s">
        <v>148</v>
      </c>
      <c r="C1578" s="26">
        <v>45859</v>
      </c>
      <c r="D1578" s="4" t="s">
        <v>292</v>
      </c>
      <c r="E1578" s="4" t="s">
        <v>303</v>
      </c>
      <c r="F1578" s="4" t="s">
        <v>46</v>
      </c>
      <c r="G1578" s="4">
        <v>5</v>
      </c>
      <c r="H1578" s="27">
        <v>0</v>
      </c>
      <c r="I1578" s="15">
        <v>7633.16</v>
      </c>
      <c r="J1578" s="4" t="s">
        <v>294</v>
      </c>
    </row>
    <row r="1579" spans="1:10" x14ac:dyDescent="0.3">
      <c r="A1579" s="4" t="s">
        <v>1885</v>
      </c>
      <c r="B1579" s="4" t="s">
        <v>148</v>
      </c>
      <c r="C1579" s="26">
        <v>45881</v>
      </c>
      <c r="D1579" s="4" t="s">
        <v>292</v>
      </c>
      <c r="E1579" s="4" t="s">
        <v>305</v>
      </c>
      <c r="F1579" s="4" t="s">
        <v>46</v>
      </c>
      <c r="G1579" s="4">
        <v>5</v>
      </c>
      <c r="H1579" s="27">
        <v>0</v>
      </c>
      <c r="I1579" s="15">
        <v>7393.47</v>
      </c>
      <c r="J1579" s="4" t="s">
        <v>294</v>
      </c>
    </row>
    <row r="1580" spans="1:10" x14ac:dyDescent="0.3">
      <c r="A1580" s="4" t="s">
        <v>1886</v>
      </c>
      <c r="B1580" s="4" t="s">
        <v>148</v>
      </c>
      <c r="C1580" s="26">
        <v>45880</v>
      </c>
      <c r="D1580" s="4" t="s">
        <v>292</v>
      </c>
      <c r="E1580" s="4" t="s">
        <v>301</v>
      </c>
      <c r="F1580" s="4" t="s">
        <v>46</v>
      </c>
      <c r="G1580" s="4">
        <v>3</v>
      </c>
      <c r="H1580" s="27">
        <v>0</v>
      </c>
      <c r="I1580" s="15">
        <v>6634.81</v>
      </c>
      <c r="J1580" s="4" t="s">
        <v>299</v>
      </c>
    </row>
    <row r="1581" spans="1:10" x14ac:dyDescent="0.3">
      <c r="A1581" s="4" t="s">
        <v>1887</v>
      </c>
      <c r="B1581" s="4" t="s">
        <v>148</v>
      </c>
      <c r="C1581" s="26">
        <v>45927</v>
      </c>
      <c r="D1581" s="4" t="s">
        <v>292</v>
      </c>
      <c r="E1581" s="4" t="s">
        <v>308</v>
      </c>
      <c r="F1581" s="4" t="s">
        <v>47</v>
      </c>
      <c r="G1581" s="4">
        <v>1</v>
      </c>
      <c r="H1581" s="27">
        <v>0</v>
      </c>
      <c r="I1581" s="15">
        <v>2374.5500000000002</v>
      </c>
      <c r="J1581" s="4" t="s">
        <v>294</v>
      </c>
    </row>
    <row r="1582" spans="1:10" x14ac:dyDescent="0.3">
      <c r="A1582" s="4" t="s">
        <v>1888</v>
      </c>
      <c r="B1582" s="4" t="s">
        <v>148</v>
      </c>
      <c r="C1582" s="26">
        <v>45952</v>
      </c>
      <c r="D1582" s="4" t="s">
        <v>292</v>
      </c>
      <c r="E1582" s="4" t="s">
        <v>301</v>
      </c>
      <c r="F1582" s="4" t="s">
        <v>47</v>
      </c>
      <c r="G1582" s="4">
        <v>1</v>
      </c>
      <c r="H1582" s="27">
        <v>0</v>
      </c>
      <c r="I1582" s="15">
        <v>1603.75</v>
      </c>
      <c r="J1582" s="4" t="s">
        <v>294</v>
      </c>
    </row>
    <row r="1583" spans="1:10" x14ac:dyDescent="0.3">
      <c r="A1583" s="4" t="s">
        <v>1889</v>
      </c>
      <c r="B1583" s="4" t="s">
        <v>148</v>
      </c>
      <c r="C1583" s="26">
        <v>45945</v>
      </c>
      <c r="D1583" s="4" t="s">
        <v>292</v>
      </c>
      <c r="E1583" s="4" t="s">
        <v>293</v>
      </c>
      <c r="F1583" s="4" t="s">
        <v>47</v>
      </c>
      <c r="G1583" s="4">
        <v>1</v>
      </c>
      <c r="H1583" s="27">
        <v>0</v>
      </c>
      <c r="I1583" s="15">
        <v>2655.23</v>
      </c>
      <c r="J1583" s="4" t="s">
        <v>294</v>
      </c>
    </row>
    <row r="1584" spans="1:10" x14ac:dyDescent="0.3">
      <c r="A1584" s="4" t="s">
        <v>1890</v>
      </c>
      <c r="B1584" s="4" t="s">
        <v>148</v>
      </c>
      <c r="C1584" s="26">
        <v>45934</v>
      </c>
      <c r="D1584" s="4" t="s">
        <v>292</v>
      </c>
      <c r="E1584" s="4" t="s">
        <v>301</v>
      </c>
      <c r="F1584" s="4" t="s">
        <v>47</v>
      </c>
      <c r="G1584" s="4">
        <v>1</v>
      </c>
      <c r="H1584" s="27">
        <v>0</v>
      </c>
      <c r="I1584" s="15">
        <v>2518.88</v>
      </c>
      <c r="J1584" s="4" t="s">
        <v>299</v>
      </c>
    </row>
    <row r="1585" spans="1:10" x14ac:dyDescent="0.3">
      <c r="A1585" s="4" t="s">
        <v>1891</v>
      </c>
      <c r="B1585" s="4" t="s">
        <v>148</v>
      </c>
      <c r="C1585" s="26">
        <v>45943</v>
      </c>
      <c r="D1585" s="4" t="s">
        <v>296</v>
      </c>
      <c r="E1585" s="4" t="s">
        <v>401</v>
      </c>
      <c r="F1585" s="4" t="s">
        <v>45</v>
      </c>
      <c r="G1585" s="4">
        <v>2</v>
      </c>
      <c r="H1585" s="27">
        <v>41.1</v>
      </c>
      <c r="I1585" s="15">
        <v>123015.2</v>
      </c>
      <c r="J1585" s="4" t="s">
        <v>294</v>
      </c>
    </row>
    <row r="1586" spans="1:10" x14ac:dyDescent="0.3">
      <c r="A1586" s="4" t="s">
        <v>1892</v>
      </c>
      <c r="B1586" s="4" t="s">
        <v>148</v>
      </c>
      <c r="C1586" s="26">
        <v>45988</v>
      </c>
      <c r="D1586" s="4" t="s">
        <v>292</v>
      </c>
      <c r="E1586" s="4" t="s">
        <v>303</v>
      </c>
      <c r="F1586" s="4" t="s">
        <v>47</v>
      </c>
      <c r="G1586" s="4">
        <v>1</v>
      </c>
      <c r="H1586" s="27">
        <v>0</v>
      </c>
      <c r="I1586" s="15">
        <v>1991.4</v>
      </c>
      <c r="J1586" s="4" t="s">
        <v>294</v>
      </c>
    </row>
    <row r="1587" spans="1:10" x14ac:dyDescent="0.3">
      <c r="A1587" s="4" t="s">
        <v>1893</v>
      </c>
      <c r="B1587" s="4" t="s">
        <v>148</v>
      </c>
      <c r="C1587" s="26">
        <v>45979</v>
      </c>
      <c r="D1587" s="4" t="s">
        <v>292</v>
      </c>
      <c r="E1587" s="4" t="s">
        <v>312</v>
      </c>
      <c r="F1587" s="4" t="s">
        <v>47</v>
      </c>
      <c r="G1587" s="4">
        <v>0</v>
      </c>
      <c r="H1587" s="27">
        <v>0</v>
      </c>
      <c r="I1587" s="15">
        <v>1672.87</v>
      </c>
      <c r="J1587" s="4" t="s">
        <v>294</v>
      </c>
    </row>
    <row r="1588" spans="1:10" x14ac:dyDescent="0.3">
      <c r="A1588" s="4" t="s">
        <v>1894</v>
      </c>
      <c r="B1588" s="4" t="s">
        <v>148</v>
      </c>
      <c r="C1588" s="26">
        <v>45986</v>
      </c>
      <c r="D1588" s="4" t="s">
        <v>296</v>
      </c>
      <c r="E1588" s="4" t="s">
        <v>336</v>
      </c>
      <c r="F1588" s="4" t="s">
        <v>403</v>
      </c>
      <c r="G1588" s="4">
        <v>3</v>
      </c>
      <c r="H1588" s="27">
        <v>53.7</v>
      </c>
      <c r="I1588" s="15">
        <v>116857.42</v>
      </c>
      <c r="J1588" s="4" t="s">
        <v>294</v>
      </c>
    </row>
    <row r="1589" spans="1:10" x14ac:dyDescent="0.3">
      <c r="A1589" s="4" t="s">
        <v>1895</v>
      </c>
      <c r="B1589" s="4" t="s">
        <v>150</v>
      </c>
      <c r="C1589" s="26">
        <v>44945</v>
      </c>
      <c r="D1589" s="4" t="s">
        <v>292</v>
      </c>
      <c r="E1589" s="4" t="s">
        <v>301</v>
      </c>
      <c r="F1589" s="4" t="s">
        <v>46</v>
      </c>
      <c r="G1589" s="4">
        <v>2</v>
      </c>
      <c r="H1589" s="27">
        <v>0</v>
      </c>
      <c r="I1589" s="15">
        <v>6446.1</v>
      </c>
      <c r="J1589" s="4" t="s">
        <v>294</v>
      </c>
    </row>
    <row r="1590" spans="1:10" x14ac:dyDescent="0.3">
      <c r="A1590" s="4" t="s">
        <v>1896</v>
      </c>
      <c r="B1590" s="4" t="s">
        <v>150</v>
      </c>
      <c r="C1590" s="26">
        <v>44954</v>
      </c>
      <c r="D1590" s="4" t="s">
        <v>296</v>
      </c>
      <c r="E1590" s="4" t="s">
        <v>319</v>
      </c>
      <c r="F1590" s="4" t="s">
        <v>46</v>
      </c>
      <c r="G1590" s="4">
        <v>1</v>
      </c>
      <c r="H1590" s="27">
        <v>8.6</v>
      </c>
      <c r="I1590" s="15">
        <v>30264.74</v>
      </c>
      <c r="J1590" s="4" t="s">
        <v>294</v>
      </c>
    </row>
    <row r="1591" spans="1:10" x14ac:dyDescent="0.3">
      <c r="A1591" s="4" t="s">
        <v>1897</v>
      </c>
      <c r="B1591" s="4" t="s">
        <v>150</v>
      </c>
      <c r="C1591" s="26">
        <v>44978</v>
      </c>
      <c r="D1591" s="4" t="s">
        <v>292</v>
      </c>
      <c r="E1591" s="4" t="s">
        <v>308</v>
      </c>
      <c r="F1591" s="4" t="s">
        <v>47</v>
      </c>
      <c r="G1591" s="4">
        <v>1</v>
      </c>
      <c r="H1591" s="27">
        <v>0</v>
      </c>
      <c r="I1591" s="15">
        <v>2202.15</v>
      </c>
      <c r="J1591" s="4" t="s">
        <v>294</v>
      </c>
    </row>
    <row r="1592" spans="1:10" x14ac:dyDescent="0.3">
      <c r="A1592" s="4" t="s">
        <v>1898</v>
      </c>
      <c r="B1592" s="4" t="s">
        <v>150</v>
      </c>
      <c r="C1592" s="26">
        <v>44999</v>
      </c>
      <c r="D1592" s="4" t="s">
        <v>292</v>
      </c>
      <c r="E1592" s="4" t="s">
        <v>305</v>
      </c>
      <c r="F1592" s="4" t="s">
        <v>47</v>
      </c>
      <c r="G1592" s="4">
        <v>1</v>
      </c>
      <c r="H1592" s="27">
        <v>0</v>
      </c>
      <c r="I1592" s="15">
        <v>2412</v>
      </c>
      <c r="J1592" s="4" t="s">
        <v>294</v>
      </c>
    </row>
    <row r="1593" spans="1:10" x14ac:dyDescent="0.3">
      <c r="A1593" s="4" t="s">
        <v>1899</v>
      </c>
      <c r="B1593" s="4" t="s">
        <v>150</v>
      </c>
      <c r="C1593" s="26">
        <v>45006</v>
      </c>
      <c r="D1593" s="4" t="s">
        <v>292</v>
      </c>
      <c r="E1593" s="4" t="s">
        <v>312</v>
      </c>
      <c r="F1593" s="4" t="s">
        <v>46</v>
      </c>
      <c r="G1593" s="4">
        <v>4</v>
      </c>
      <c r="H1593" s="27">
        <v>0</v>
      </c>
      <c r="I1593" s="15">
        <v>8543.48</v>
      </c>
      <c r="J1593" s="4" t="s">
        <v>294</v>
      </c>
    </row>
    <row r="1594" spans="1:10" x14ac:dyDescent="0.3">
      <c r="A1594" s="4" t="s">
        <v>1900</v>
      </c>
      <c r="B1594" s="4" t="s">
        <v>150</v>
      </c>
      <c r="C1594" s="26">
        <v>45020</v>
      </c>
      <c r="D1594" s="4" t="s">
        <v>292</v>
      </c>
      <c r="E1594" s="4" t="s">
        <v>301</v>
      </c>
      <c r="F1594" s="4" t="s">
        <v>47</v>
      </c>
      <c r="G1594" s="4">
        <v>1</v>
      </c>
      <c r="H1594" s="27">
        <v>0</v>
      </c>
      <c r="I1594" s="15">
        <v>3582.34</v>
      </c>
      <c r="J1594" s="4" t="s">
        <v>294</v>
      </c>
    </row>
    <row r="1595" spans="1:10" x14ac:dyDescent="0.3">
      <c r="A1595" s="4" t="s">
        <v>1901</v>
      </c>
      <c r="B1595" s="4" t="s">
        <v>150</v>
      </c>
      <c r="C1595" s="26">
        <v>45027</v>
      </c>
      <c r="D1595" s="4" t="s">
        <v>296</v>
      </c>
      <c r="E1595" s="4" t="s">
        <v>319</v>
      </c>
      <c r="F1595" s="4" t="s">
        <v>403</v>
      </c>
      <c r="G1595" s="4">
        <v>4</v>
      </c>
      <c r="H1595" s="27">
        <v>89</v>
      </c>
      <c r="I1595" s="15">
        <v>339147.13</v>
      </c>
      <c r="J1595" s="4" t="s">
        <v>294</v>
      </c>
    </row>
    <row r="1596" spans="1:10" x14ac:dyDescent="0.3">
      <c r="A1596" s="4" t="s">
        <v>1902</v>
      </c>
      <c r="B1596" s="4" t="s">
        <v>150</v>
      </c>
      <c r="C1596" s="26">
        <v>45049</v>
      </c>
      <c r="D1596" s="4" t="s">
        <v>292</v>
      </c>
      <c r="E1596" s="4" t="s">
        <v>305</v>
      </c>
      <c r="F1596" s="4" t="s">
        <v>47</v>
      </c>
      <c r="G1596" s="4">
        <v>1</v>
      </c>
      <c r="H1596" s="27">
        <v>0</v>
      </c>
      <c r="I1596" s="15">
        <v>1535.31</v>
      </c>
      <c r="J1596" s="4" t="s">
        <v>299</v>
      </c>
    </row>
    <row r="1597" spans="1:10" x14ac:dyDescent="0.3">
      <c r="A1597" s="4" t="s">
        <v>1903</v>
      </c>
      <c r="B1597" s="4" t="s">
        <v>150</v>
      </c>
      <c r="C1597" s="26">
        <v>45097</v>
      </c>
      <c r="D1597" s="4" t="s">
        <v>292</v>
      </c>
      <c r="E1597" s="4" t="s">
        <v>303</v>
      </c>
      <c r="F1597" s="4" t="s">
        <v>47</v>
      </c>
      <c r="G1597" s="4">
        <v>0</v>
      </c>
      <c r="H1597" s="27">
        <v>0</v>
      </c>
      <c r="I1597" s="15">
        <v>2640.27</v>
      </c>
      <c r="J1597" s="4" t="s">
        <v>294</v>
      </c>
    </row>
    <row r="1598" spans="1:10" x14ac:dyDescent="0.3">
      <c r="A1598" s="4" t="s">
        <v>1904</v>
      </c>
      <c r="B1598" s="4" t="s">
        <v>150</v>
      </c>
      <c r="C1598" s="26">
        <v>45089</v>
      </c>
      <c r="D1598" s="4" t="s">
        <v>292</v>
      </c>
      <c r="E1598" s="4" t="s">
        <v>303</v>
      </c>
      <c r="F1598" s="4" t="s">
        <v>46</v>
      </c>
      <c r="G1598" s="4">
        <v>2</v>
      </c>
      <c r="H1598" s="27">
        <v>0</v>
      </c>
      <c r="I1598" s="15">
        <v>12573.82</v>
      </c>
      <c r="J1598" s="4" t="s">
        <v>294</v>
      </c>
    </row>
    <row r="1599" spans="1:10" x14ac:dyDescent="0.3">
      <c r="A1599" s="4" t="s">
        <v>1905</v>
      </c>
      <c r="B1599" s="4" t="s">
        <v>150</v>
      </c>
      <c r="C1599" s="26">
        <v>45133</v>
      </c>
      <c r="D1599" s="4" t="s">
        <v>292</v>
      </c>
      <c r="E1599" s="4" t="s">
        <v>303</v>
      </c>
      <c r="F1599" s="4" t="s">
        <v>46</v>
      </c>
      <c r="G1599" s="4">
        <v>4</v>
      </c>
      <c r="H1599" s="27">
        <v>0</v>
      </c>
      <c r="I1599" s="15">
        <v>6487.73</v>
      </c>
      <c r="J1599" s="4" t="s">
        <v>299</v>
      </c>
    </row>
    <row r="1600" spans="1:10" x14ac:dyDescent="0.3">
      <c r="A1600" s="4" t="s">
        <v>1906</v>
      </c>
      <c r="B1600" s="4" t="s">
        <v>150</v>
      </c>
      <c r="C1600" s="26">
        <v>45173</v>
      </c>
      <c r="D1600" s="4" t="s">
        <v>296</v>
      </c>
      <c r="E1600" s="4" t="s">
        <v>371</v>
      </c>
      <c r="F1600" s="4" t="s">
        <v>45</v>
      </c>
      <c r="G1600" s="4">
        <v>2</v>
      </c>
      <c r="H1600" s="27">
        <v>34.799999999999997</v>
      </c>
      <c r="I1600" s="15">
        <v>64086.22</v>
      </c>
      <c r="J1600" s="4" t="s">
        <v>294</v>
      </c>
    </row>
    <row r="1601" spans="1:10" x14ac:dyDescent="0.3">
      <c r="A1601" s="4" t="s">
        <v>1907</v>
      </c>
      <c r="B1601" s="4" t="s">
        <v>150</v>
      </c>
      <c r="C1601" s="26">
        <v>45222</v>
      </c>
      <c r="D1601" s="4" t="s">
        <v>296</v>
      </c>
      <c r="E1601" s="4" t="s">
        <v>319</v>
      </c>
      <c r="F1601" s="4" t="s">
        <v>47</v>
      </c>
      <c r="G1601" s="4">
        <v>1</v>
      </c>
      <c r="H1601" s="27">
        <v>6</v>
      </c>
      <c r="I1601" s="15">
        <v>28449.24</v>
      </c>
      <c r="J1601" s="4" t="s">
        <v>294</v>
      </c>
    </row>
    <row r="1602" spans="1:10" x14ac:dyDescent="0.3">
      <c r="A1602" s="4" t="s">
        <v>1908</v>
      </c>
      <c r="B1602" s="4" t="s">
        <v>150</v>
      </c>
      <c r="C1602" s="26">
        <v>45270</v>
      </c>
      <c r="D1602" s="4" t="s">
        <v>292</v>
      </c>
      <c r="E1602" s="4" t="s">
        <v>301</v>
      </c>
      <c r="F1602" s="4" t="s">
        <v>46</v>
      </c>
      <c r="G1602" s="4">
        <v>4</v>
      </c>
      <c r="H1602" s="27">
        <v>0</v>
      </c>
      <c r="I1602" s="15">
        <v>13392.81</v>
      </c>
      <c r="J1602" s="4" t="s">
        <v>294</v>
      </c>
    </row>
    <row r="1603" spans="1:10" x14ac:dyDescent="0.3">
      <c r="A1603" s="4" t="s">
        <v>1909</v>
      </c>
      <c r="B1603" s="4" t="s">
        <v>150</v>
      </c>
      <c r="C1603" s="26">
        <v>45273</v>
      </c>
      <c r="D1603" s="4" t="s">
        <v>292</v>
      </c>
      <c r="E1603" s="4" t="s">
        <v>301</v>
      </c>
      <c r="F1603" s="4" t="s">
        <v>47</v>
      </c>
      <c r="G1603" s="4">
        <v>0</v>
      </c>
      <c r="H1603" s="27">
        <v>0</v>
      </c>
      <c r="I1603" s="15">
        <v>2331.5500000000002</v>
      </c>
      <c r="J1603" s="4" t="s">
        <v>294</v>
      </c>
    </row>
    <row r="1604" spans="1:10" x14ac:dyDescent="0.3">
      <c r="A1604" s="4" t="s">
        <v>1910</v>
      </c>
      <c r="B1604" s="4" t="s">
        <v>150</v>
      </c>
      <c r="C1604" s="26">
        <v>45323</v>
      </c>
      <c r="D1604" s="4" t="s">
        <v>292</v>
      </c>
      <c r="E1604" s="4" t="s">
        <v>301</v>
      </c>
      <c r="F1604" s="4" t="s">
        <v>47</v>
      </c>
      <c r="G1604" s="4">
        <v>1</v>
      </c>
      <c r="H1604" s="27">
        <v>0</v>
      </c>
      <c r="I1604" s="15">
        <v>4064.83</v>
      </c>
      <c r="J1604" s="4" t="s">
        <v>294</v>
      </c>
    </row>
    <row r="1605" spans="1:10" x14ac:dyDescent="0.3">
      <c r="A1605" s="4" t="s">
        <v>1911</v>
      </c>
      <c r="B1605" s="4" t="s">
        <v>150</v>
      </c>
      <c r="C1605" s="26">
        <v>45330</v>
      </c>
      <c r="D1605" s="4" t="s">
        <v>292</v>
      </c>
      <c r="E1605" s="4" t="s">
        <v>308</v>
      </c>
      <c r="F1605" s="4" t="s">
        <v>47</v>
      </c>
      <c r="G1605" s="4">
        <v>0</v>
      </c>
      <c r="H1605" s="27">
        <v>0</v>
      </c>
      <c r="I1605" s="15">
        <v>2352.16</v>
      </c>
      <c r="J1605" s="4" t="s">
        <v>294</v>
      </c>
    </row>
    <row r="1606" spans="1:10" x14ac:dyDescent="0.3">
      <c r="A1606" s="4" t="s">
        <v>1912</v>
      </c>
      <c r="B1606" s="4" t="s">
        <v>150</v>
      </c>
      <c r="C1606" s="26">
        <v>45336</v>
      </c>
      <c r="D1606" s="4" t="s">
        <v>292</v>
      </c>
      <c r="E1606" s="4" t="s">
        <v>301</v>
      </c>
      <c r="F1606" s="4" t="s">
        <v>47</v>
      </c>
      <c r="G1606" s="4">
        <v>1</v>
      </c>
      <c r="H1606" s="27">
        <v>0</v>
      </c>
      <c r="I1606" s="15">
        <v>3552.14</v>
      </c>
      <c r="J1606" s="4" t="s">
        <v>294</v>
      </c>
    </row>
    <row r="1607" spans="1:10" x14ac:dyDescent="0.3">
      <c r="A1607" s="4" t="s">
        <v>1913</v>
      </c>
      <c r="B1607" s="4" t="s">
        <v>150</v>
      </c>
      <c r="C1607" s="26">
        <v>45345</v>
      </c>
      <c r="D1607" s="4" t="s">
        <v>296</v>
      </c>
      <c r="E1607" s="4" t="s">
        <v>401</v>
      </c>
      <c r="F1607" s="4" t="s">
        <v>46</v>
      </c>
      <c r="G1607" s="4">
        <v>1</v>
      </c>
      <c r="H1607" s="27">
        <v>21.3</v>
      </c>
      <c r="I1607" s="15">
        <v>87923.34</v>
      </c>
      <c r="J1607" s="4" t="s">
        <v>294</v>
      </c>
    </row>
    <row r="1608" spans="1:10" x14ac:dyDescent="0.3">
      <c r="A1608" s="4" t="s">
        <v>1914</v>
      </c>
      <c r="B1608" s="4" t="s">
        <v>150</v>
      </c>
      <c r="C1608" s="26">
        <v>45377</v>
      </c>
      <c r="D1608" s="4" t="s">
        <v>292</v>
      </c>
      <c r="E1608" s="4" t="s">
        <v>305</v>
      </c>
      <c r="F1608" s="4" t="s">
        <v>46</v>
      </c>
      <c r="G1608" s="4">
        <v>1</v>
      </c>
      <c r="H1608" s="27">
        <v>0</v>
      </c>
      <c r="I1608" s="15">
        <v>8027.65</v>
      </c>
      <c r="J1608" s="4" t="s">
        <v>299</v>
      </c>
    </row>
    <row r="1609" spans="1:10" x14ac:dyDescent="0.3">
      <c r="A1609" s="4" t="s">
        <v>1915</v>
      </c>
      <c r="B1609" s="4" t="s">
        <v>150</v>
      </c>
      <c r="C1609" s="26">
        <v>45362</v>
      </c>
      <c r="D1609" s="4" t="s">
        <v>292</v>
      </c>
      <c r="E1609" s="4" t="s">
        <v>305</v>
      </c>
      <c r="F1609" s="4" t="s">
        <v>47</v>
      </c>
      <c r="G1609" s="4">
        <v>1</v>
      </c>
      <c r="H1609" s="27">
        <v>0</v>
      </c>
      <c r="I1609" s="15">
        <v>1965.41</v>
      </c>
      <c r="J1609" s="4" t="s">
        <v>294</v>
      </c>
    </row>
    <row r="1610" spans="1:10" x14ac:dyDescent="0.3">
      <c r="A1610" s="4" t="s">
        <v>1916</v>
      </c>
      <c r="B1610" s="4" t="s">
        <v>150</v>
      </c>
      <c r="C1610" s="26">
        <v>45384</v>
      </c>
      <c r="D1610" s="4" t="s">
        <v>292</v>
      </c>
      <c r="E1610" s="4" t="s">
        <v>303</v>
      </c>
      <c r="F1610" s="4" t="s">
        <v>47</v>
      </c>
      <c r="G1610" s="4">
        <v>0</v>
      </c>
      <c r="H1610" s="27">
        <v>0</v>
      </c>
      <c r="I1610" s="15">
        <v>4113.72</v>
      </c>
      <c r="J1610" s="4" t="s">
        <v>294</v>
      </c>
    </row>
    <row r="1611" spans="1:10" x14ac:dyDescent="0.3">
      <c r="A1611" s="4" t="s">
        <v>1917</v>
      </c>
      <c r="B1611" s="4" t="s">
        <v>150</v>
      </c>
      <c r="C1611" s="26">
        <v>45399</v>
      </c>
      <c r="D1611" s="4" t="s">
        <v>292</v>
      </c>
      <c r="E1611" s="4" t="s">
        <v>303</v>
      </c>
      <c r="F1611" s="4" t="s">
        <v>46</v>
      </c>
      <c r="G1611" s="4">
        <v>2</v>
      </c>
      <c r="H1611" s="27">
        <v>0</v>
      </c>
      <c r="I1611" s="15">
        <v>7583.68</v>
      </c>
      <c r="J1611" s="4" t="s">
        <v>299</v>
      </c>
    </row>
    <row r="1612" spans="1:10" x14ac:dyDescent="0.3">
      <c r="A1612" s="4" t="s">
        <v>1918</v>
      </c>
      <c r="B1612" s="4" t="s">
        <v>150</v>
      </c>
      <c r="C1612" s="26">
        <v>45404</v>
      </c>
      <c r="D1612" s="4" t="s">
        <v>292</v>
      </c>
      <c r="E1612" s="4" t="s">
        <v>301</v>
      </c>
      <c r="F1612" s="4" t="s">
        <v>47</v>
      </c>
      <c r="G1612" s="4">
        <v>0</v>
      </c>
      <c r="H1612" s="27">
        <v>0</v>
      </c>
      <c r="I1612" s="15">
        <v>4124.4799999999996</v>
      </c>
      <c r="J1612" s="4" t="s">
        <v>294</v>
      </c>
    </row>
    <row r="1613" spans="1:10" x14ac:dyDescent="0.3">
      <c r="A1613" s="4" t="s">
        <v>1919</v>
      </c>
      <c r="B1613" s="4" t="s">
        <v>150</v>
      </c>
      <c r="C1613" s="26">
        <v>45468</v>
      </c>
      <c r="D1613" s="4" t="s">
        <v>292</v>
      </c>
      <c r="E1613" s="4" t="s">
        <v>301</v>
      </c>
      <c r="F1613" s="4" t="s">
        <v>46</v>
      </c>
      <c r="G1613" s="4">
        <v>3</v>
      </c>
      <c r="H1613" s="27">
        <v>0</v>
      </c>
      <c r="I1613" s="15">
        <v>9751.6299999999992</v>
      </c>
      <c r="J1613" s="4" t="s">
        <v>294</v>
      </c>
    </row>
    <row r="1614" spans="1:10" x14ac:dyDescent="0.3">
      <c r="A1614" s="4" t="s">
        <v>1920</v>
      </c>
      <c r="B1614" s="4" t="s">
        <v>150</v>
      </c>
      <c r="C1614" s="26">
        <v>45522</v>
      </c>
      <c r="D1614" s="4" t="s">
        <v>292</v>
      </c>
      <c r="E1614" s="4" t="s">
        <v>308</v>
      </c>
      <c r="F1614" s="4" t="s">
        <v>47</v>
      </c>
      <c r="G1614" s="4">
        <v>1</v>
      </c>
      <c r="H1614" s="27">
        <v>0</v>
      </c>
      <c r="I1614" s="15">
        <v>2764.56</v>
      </c>
      <c r="J1614" s="4" t="s">
        <v>294</v>
      </c>
    </row>
    <row r="1615" spans="1:10" x14ac:dyDescent="0.3">
      <c r="A1615" s="4" t="s">
        <v>1921</v>
      </c>
      <c r="B1615" s="4" t="s">
        <v>150</v>
      </c>
      <c r="C1615" s="26">
        <v>45518</v>
      </c>
      <c r="D1615" s="4" t="s">
        <v>292</v>
      </c>
      <c r="E1615" s="4" t="s">
        <v>308</v>
      </c>
      <c r="F1615" s="4" t="s">
        <v>47</v>
      </c>
      <c r="G1615" s="4">
        <v>0</v>
      </c>
      <c r="H1615" s="27">
        <v>0</v>
      </c>
      <c r="I1615" s="15">
        <v>2026.06</v>
      </c>
      <c r="J1615" s="4" t="s">
        <v>299</v>
      </c>
    </row>
    <row r="1616" spans="1:10" x14ac:dyDescent="0.3">
      <c r="A1616" s="4" t="s">
        <v>1922</v>
      </c>
      <c r="B1616" s="4" t="s">
        <v>150</v>
      </c>
      <c r="C1616" s="26">
        <v>45519</v>
      </c>
      <c r="D1616" s="4" t="s">
        <v>292</v>
      </c>
      <c r="E1616" s="4" t="s">
        <v>312</v>
      </c>
      <c r="F1616" s="4" t="s">
        <v>46</v>
      </c>
      <c r="G1616" s="4">
        <v>3</v>
      </c>
      <c r="H1616" s="27">
        <v>0</v>
      </c>
      <c r="I1616" s="15">
        <v>7359.15</v>
      </c>
      <c r="J1616" s="4" t="s">
        <v>294</v>
      </c>
    </row>
    <row r="1617" spans="1:10" x14ac:dyDescent="0.3">
      <c r="A1617" s="4" t="s">
        <v>1923</v>
      </c>
      <c r="B1617" s="4" t="s">
        <v>150</v>
      </c>
      <c r="C1617" s="26">
        <v>45586</v>
      </c>
      <c r="D1617" s="4" t="s">
        <v>292</v>
      </c>
      <c r="E1617" s="4" t="s">
        <v>312</v>
      </c>
      <c r="F1617" s="4" t="s">
        <v>47</v>
      </c>
      <c r="G1617" s="4">
        <v>0</v>
      </c>
      <c r="H1617" s="27">
        <v>0</v>
      </c>
      <c r="I1617" s="15">
        <v>2999.05</v>
      </c>
      <c r="J1617" s="4" t="s">
        <v>294</v>
      </c>
    </row>
    <row r="1618" spans="1:10" x14ac:dyDescent="0.3">
      <c r="A1618" s="4" t="s">
        <v>1924</v>
      </c>
      <c r="B1618" s="4" t="s">
        <v>150</v>
      </c>
      <c r="C1618" s="26">
        <v>45621</v>
      </c>
      <c r="D1618" s="4" t="s">
        <v>296</v>
      </c>
      <c r="E1618" s="4" t="s">
        <v>394</v>
      </c>
      <c r="F1618" s="4" t="s">
        <v>46</v>
      </c>
      <c r="G1618" s="4">
        <v>1</v>
      </c>
      <c r="H1618" s="27">
        <v>7.8</v>
      </c>
      <c r="I1618" s="15">
        <v>29267.69</v>
      </c>
      <c r="J1618" s="4" t="s">
        <v>294</v>
      </c>
    </row>
    <row r="1619" spans="1:10" x14ac:dyDescent="0.3">
      <c r="A1619" s="4" t="s">
        <v>1925</v>
      </c>
      <c r="B1619" s="4" t="s">
        <v>150</v>
      </c>
      <c r="C1619" s="26">
        <v>45632</v>
      </c>
      <c r="D1619" s="4" t="s">
        <v>292</v>
      </c>
      <c r="E1619" s="4" t="s">
        <v>312</v>
      </c>
      <c r="F1619" s="4" t="s">
        <v>47</v>
      </c>
      <c r="G1619" s="4">
        <v>1</v>
      </c>
      <c r="H1619" s="27">
        <v>0</v>
      </c>
      <c r="I1619" s="15">
        <v>2026.1</v>
      </c>
      <c r="J1619" s="4" t="s">
        <v>294</v>
      </c>
    </row>
    <row r="1620" spans="1:10" x14ac:dyDescent="0.3">
      <c r="A1620" s="4" t="s">
        <v>1926</v>
      </c>
      <c r="B1620" s="4" t="s">
        <v>150</v>
      </c>
      <c r="C1620" s="26">
        <v>45628</v>
      </c>
      <c r="D1620" s="4" t="s">
        <v>292</v>
      </c>
      <c r="E1620" s="4" t="s">
        <v>301</v>
      </c>
      <c r="F1620" s="4" t="s">
        <v>45</v>
      </c>
      <c r="G1620" s="4">
        <v>12</v>
      </c>
      <c r="H1620" s="27">
        <v>0</v>
      </c>
      <c r="I1620" s="15">
        <v>53514.34</v>
      </c>
      <c r="J1620" s="4" t="s">
        <v>294</v>
      </c>
    </row>
    <row r="1621" spans="1:10" x14ac:dyDescent="0.3">
      <c r="A1621" s="4" t="s">
        <v>1927</v>
      </c>
      <c r="B1621" s="4" t="s">
        <v>150</v>
      </c>
      <c r="C1621" s="26">
        <v>45720</v>
      </c>
      <c r="D1621" s="4" t="s">
        <v>292</v>
      </c>
      <c r="E1621" s="4" t="s">
        <v>293</v>
      </c>
      <c r="F1621" s="4" t="s">
        <v>47</v>
      </c>
      <c r="G1621" s="4">
        <v>0</v>
      </c>
      <c r="H1621" s="27">
        <v>0</v>
      </c>
      <c r="I1621" s="15">
        <v>3724.35</v>
      </c>
      <c r="J1621" s="4" t="s">
        <v>299</v>
      </c>
    </row>
    <row r="1622" spans="1:10" x14ac:dyDescent="0.3">
      <c r="A1622" s="4" t="s">
        <v>1928</v>
      </c>
      <c r="B1622" s="4" t="s">
        <v>150</v>
      </c>
      <c r="C1622" s="26">
        <v>45719</v>
      </c>
      <c r="D1622" s="4" t="s">
        <v>292</v>
      </c>
      <c r="E1622" s="4" t="s">
        <v>301</v>
      </c>
      <c r="F1622" s="4" t="s">
        <v>46</v>
      </c>
      <c r="G1622" s="4">
        <v>4</v>
      </c>
      <c r="H1622" s="27">
        <v>0</v>
      </c>
      <c r="I1622" s="15">
        <v>13231.88</v>
      </c>
      <c r="J1622" s="4" t="s">
        <v>299</v>
      </c>
    </row>
    <row r="1623" spans="1:10" x14ac:dyDescent="0.3">
      <c r="A1623" s="4" t="s">
        <v>1929</v>
      </c>
      <c r="B1623" s="4" t="s">
        <v>150</v>
      </c>
      <c r="C1623" s="26">
        <v>45723</v>
      </c>
      <c r="D1623" s="4" t="s">
        <v>292</v>
      </c>
      <c r="E1623" s="4" t="s">
        <v>301</v>
      </c>
      <c r="F1623" s="4" t="s">
        <v>47</v>
      </c>
      <c r="G1623" s="4">
        <v>1</v>
      </c>
      <c r="H1623" s="27">
        <v>0</v>
      </c>
      <c r="I1623" s="15">
        <v>4515.95</v>
      </c>
      <c r="J1623" s="4" t="s">
        <v>294</v>
      </c>
    </row>
    <row r="1624" spans="1:10" x14ac:dyDescent="0.3">
      <c r="A1624" s="4" t="s">
        <v>1930</v>
      </c>
      <c r="B1624" s="4" t="s">
        <v>150</v>
      </c>
      <c r="C1624" s="26">
        <v>45729</v>
      </c>
      <c r="D1624" s="4" t="s">
        <v>296</v>
      </c>
      <c r="E1624" s="4" t="s">
        <v>371</v>
      </c>
      <c r="F1624" s="4" t="s">
        <v>45</v>
      </c>
      <c r="G1624" s="4">
        <v>2</v>
      </c>
      <c r="H1624" s="27">
        <v>27.6</v>
      </c>
      <c r="I1624" s="15">
        <v>97998.45</v>
      </c>
      <c r="J1624" s="4" t="s">
        <v>294</v>
      </c>
    </row>
    <row r="1625" spans="1:10" x14ac:dyDescent="0.3">
      <c r="A1625" s="4" t="s">
        <v>1931</v>
      </c>
      <c r="B1625" s="4" t="s">
        <v>150</v>
      </c>
      <c r="C1625" s="26">
        <v>45764</v>
      </c>
      <c r="D1625" s="4" t="s">
        <v>292</v>
      </c>
      <c r="E1625" s="4" t="s">
        <v>293</v>
      </c>
      <c r="F1625" s="4" t="s">
        <v>47</v>
      </c>
      <c r="G1625" s="4">
        <v>1</v>
      </c>
      <c r="H1625" s="27">
        <v>0</v>
      </c>
      <c r="I1625" s="15">
        <v>4886.5600000000004</v>
      </c>
      <c r="J1625" s="4" t="s">
        <v>294</v>
      </c>
    </row>
    <row r="1626" spans="1:10" x14ac:dyDescent="0.3">
      <c r="A1626" s="4" t="s">
        <v>1932</v>
      </c>
      <c r="B1626" s="4" t="s">
        <v>150</v>
      </c>
      <c r="C1626" s="26">
        <v>45794</v>
      </c>
      <c r="D1626" s="4" t="s">
        <v>292</v>
      </c>
      <c r="E1626" s="4" t="s">
        <v>305</v>
      </c>
      <c r="F1626" s="4" t="s">
        <v>47</v>
      </c>
      <c r="G1626" s="4">
        <v>0</v>
      </c>
      <c r="H1626" s="27">
        <v>0</v>
      </c>
      <c r="I1626" s="15">
        <v>2757.81</v>
      </c>
      <c r="J1626" s="4" t="s">
        <v>294</v>
      </c>
    </row>
    <row r="1627" spans="1:10" x14ac:dyDescent="0.3">
      <c r="A1627" s="4" t="s">
        <v>1933</v>
      </c>
      <c r="B1627" s="4" t="s">
        <v>150</v>
      </c>
      <c r="C1627" s="26">
        <v>45799</v>
      </c>
      <c r="D1627" s="4" t="s">
        <v>292</v>
      </c>
      <c r="E1627" s="4" t="s">
        <v>312</v>
      </c>
      <c r="F1627" s="4" t="s">
        <v>47</v>
      </c>
      <c r="G1627" s="4">
        <v>0</v>
      </c>
      <c r="H1627" s="27">
        <v>0</v>
      </c>
      <c r="I1627" s="15">
        <v>2397.41</v>
      </c>
      <c r="J1627" s="4" t="s">
        <v>294</v>
      </c>
    </row>
    <row r="1628" spans="1:10" x14ac:dyDescent="0.3">
      <c r="A1628" s="4" t="s">
        <v>1934</v>
      </c>
      <c r="B1628" s="4" t="s">
        <v>150</v>
      </c>
      <c r="C1628" s="26">
        <v>45783</v>
      </c>
      <c r="D1628" s="4" t="s">
        <v>296</v>
      </c>
      <c r="E1628" s="4" t="s">
        <v>394</v>
      </c>
      <c r="F1628" s="4" t="s">
        <v>45</v>
      </c>
      <c r="G1628" s="4">
        <v>2</v>
      </c>
      <c r="H1628" s="27">
        <v>28.2</v>
      </c>
      <c r="I1628" s="15">
        <v>121095.8</v>
      </c>
      <c r="J1628" s="4" t="s">
        <v>299</v>
      </c>
    </row>
    <row r="1629" spans="1:10" x14ac:dyDescent="0.3">
      <c r="A1629" s="4" t="s">
        <v>1935</v>
      </c>
      <c r="B1629" s="4" t="s">
        <v>150</v>
      </c>
      <c r="C1629" s="26">
        <v>45828</v>
      </c>
      <c r="D1629" s="4" t="s">
        <v>292</v>
      </c>
      <c r="E1629" s="4" t="s">
        <v>293</v>
      </c>
      <c r="F1629" s="4" t="s">
        <v>47</v>
      </c>
      <c r="G1629" s="4">
        <v>1</v>
      </c>
      <c r="H1629" s="27">
        <v>0</v>
      </c>
      <c r="I1629" s="15">
        <v>2175.7800000000002</v>
      </c>
      <c r="J1629" s="4" t="s">
        <v>299</v>
      </c>
    </row>
    <row r="1630" spans="1:10" x14ac:dyDescent="0.3">
      <c r="A1630" s="4" t="s">
        <v>1936</v>
      </c>
      <c r="B1630" s="4" t="s">
        <v>150</v>
      </c>
      <c r="C1630" s="26">
        <v>45855</v>
      </c>
      <c r="D1630" s="4" t="s">
        <v>292</v>
      </c>
      <c r="E1630" s="4" t="s">
        <v>301</v>
      </c>
      <c r="F1630" s="4" t="s">
        <v>45</v>
      </c>
      <c r="G1630" s="4">
        <v>8</v>
      </c>
      <c r="H1630" s="27">
        <v>0</v>
      </c>
      <c r="I1630" s="15">
        <v>44777.25</v>
      </c>
      <c r="J1630" s="4" t="s">
        <v>294</v>
      </c>
    </row>
    <row r="1631" spans="1:10" x14ac:dyDescent="0.3">
      <c r="A1631" s="4" t="s">
        <v>1937</v>
      </c>
      <c r="B1631" s="4" t="s">
        <v>150</v>
      </c>
      <c r="C1631" s="26">
        <v>45848</v>
      </c>
      <c r="D1631" s="4" t="s">
        <v>292</v>
      </c>
      <c r="E1631" s="4" t="s">
        <v>305</v>
      </c>
      <c r="F1631" s="4" t="s">
        <v>47</v>
      </c>
      <c r="G1631" s="4">
        <v>1</v>
      </c>
      <c r="H1631" s="27">
        <v>0</v>
      </c>
      <c r="I1631" s="15">
        <v>3577.16</v>
      </c>
      <c r="J1631" s="4" t="s">
        <v>299</v>
      </c>
    </row>
    <row r="1632" spans="1:10" x14ac:dyDescent="0.3">
      <c r="A1632" s="4" t="s">
        <v>1938</v>
      </c>
      <c r="B1632" s="4" t="s">
        <v>150</v>
      </c>
      <c r="C1632" s="26">
        <v>45874</v>
      </c>
      <c r="D1632" s="4" t="s">
        <v>292</v>
      </c>
      <c r="E1632" s="4" t="s">
        <v>312</v>
      </c>
      <c r="F1632" s="4" t="s">
        <v>47</v>
      </c>
      <c r="G1632" s="4">
        <v>0</v>
      </c>
      <c r="H1632" s="27">
        <v>0</v>
      </c>
      <c r="I1632" s="15">
        <v>3497.89</v>
      </c>
      <c r="J1632" s="4" t="s">
        <v>294</v>
      </c>
    </row>
    <row r="1633" spans="1:10" x14ac:dyDescent="0.3">
      <c r="A1633" s="4" t="s">
        <v>1939</v>
      </c>
      <c r="B1633" s="4" t="s">
        <v>150</v>
      </c>
      <c r="C1633" s="26">
        <v>45915</v>
      </c>
      <c r="D1633" s="4" t="s">
        <v>292</v>
      </c>
      <c r="E1633" s="4" t="s">
        <v>303</v>
      </c>
      <c r="F1633" s="4" t="s">
        <v>46</v>
      </c>
      <c r="G1633" s="4">
        <v>3</v>
      </c>
      <c r="H1633" s="27">
        <v>0</v>
      </c>
      <c r="I1633" s="15">
        <v>8184.59</v>
      </c>
      <c r="J1633" s="4" t="s">
        <v>294</v>
      </c>
    </row>
    <row r="1634" spans="1:10" x14ac:dyDescent="0.3">
      <c r="A1634" s="4" t="s">
        <v>1940</v>
      </c>
      <c r="B1634" s="4" t="s">
        <v>150</v>
      </c>
      <c r="C1634" s="26">
        <v>45933</v>
      </c>
      <c r="D1634" s="4" t="s">
        <v>292</v>
      </c>
      <c r="E1634" s="4" t="s">
        <v>312</v>
      </c>
      <c r="F1634" s="4" t="s">
        <v>46</v>
      </c>
      <c r="G1634" s="4">
        <v>3</v>
      </c>
      <c r="H1634" s="27">
        <v>0</v>
      </c>
      <c r="I1634" s="15">
        <v>14070.72</v>
      </c>
      <c r="J1634" s="4" t="s">
        <v>299</v>
      </c>
    </row>
    <row r="1635" spans="1:10" x14ac:dyDescent="0.3">
      <c r="A1635" s="4" t="s">
        <v>1941</v>
      </c>
      <c r="B1635" s="4" t="s">
        <v>152</v>
      </c>
      <c r="C1635" s="26">
        <v>44941</v>
      </c>
      <c r="D1635" s="4" t="s">
        <v>292</v>
      </c>
      <c r="E1635" s="4" t="s">
        <v>293</v>
      </c>
      <c r="F1635" s="4" t="s">
        <v>47</v>
      </c>
      <c r="G1635" s="4">
        <v>0</v>
      </c>
      <c r="H1635" s="27">
        <v>0</v>
      </c>
      <c r="I1635" s="15">
        <v>951.14</v>
      </c>
      <c r="J1635" s="4" t="s">
        <v>299</v>
      </c>
    </row>
    <row r="1636" spans="1:10" x14ac:dyDescent="0.3">
      <c r="A1636" s="4" t="s">
        <v>1942</v>
      </c>
      <c r="B1636" s="4" t="s">
        <v>152</v>
      </c>
      <c r="C1636" s="26">
        <v>44982</v>
      </c>
      <c r="D1636" s="4" t="s">
        <v>292</v>
      </c>
      <c r="E1636" s="4" t="s">
        <v>308</v>
      </c>
      <c r="F1636" s="4" t="s">
        <v>46</v>
      </c>
      <c r="G1636" s="4">
        <v>3</v>
      </c>
      <c r="H1636" s="27">
        <v>0</v>
      </c>
      <c r="I1636" s="15">
        <v>4468.38</v>
      </c>
      <c r="J1636" s="4" t="s">
        <v>294</v>
      </c>
    </row>
    <row r="1637" spans="1:10" x14ac:dyDescent="0.3">
      <c r="A1637" s="4" t="s">
        <v>1943</v>
      </c>
      <c r="B1637" s="4" t="s">
        <v>152</v>
      </c>
      <c r="C1637" s="26">
        <v>45006</v>
      </c>
      <c r="D1637" s="4" t="s">
        <v>292</v>
      </c>
      <c r="E1637" s="4" t="s">
        <v>303</v>
      </c>
      <c r="F1637" s="4" t="s">
        <v>46</v>
      </c>
      <c r="G1637" s="4">
        <v>2</v>
      </c>
      <c r="H1637" s="27">
        <v>0</v>
      </c>
      <c r="I1637" s="15">
        <v>2396.44</v>
      </c>
      <c r="J1637" s="4" t="s">
        <v>294</v>
      </c>
    </row>
    <row r="1638" spans="1:10" x14ac:dyDescent="0.3">
      <c r="A1638" s="4" t="s">
        <v>1944</v>
      </c>
      <c r="B1638" s="4" t="s">
        <v>152</v>
      </c>
      <c r="C1638" s="26">
        <v>45037</v>
      </c>
      <c r="D1638" s="4" t="s">
        <v>296</v>
      </c>
      <c r="E1638" s="4" t="s">
        <v>401</v>
      </c>
      <c r="F1638" s="4" t="s">
        <v>403</v>
      </c>
      <c r="G1638" s="4">
        <v>3</v>
      </c>
      <c r="H1638" s="27">
        <v>50.8</v>
      </c>
      <c r="I1638" s="15">
        <v>82724.42</v>
      </c>
      <c r="J1638" s="4" t="s">
        <v>294</v>
      </c>
    </row>
    <row r="1639" spans="1:10" x14ac:dyDescent="0.3">
      <c r="A1639" s="4" t="s">
        <v>1945</v>
      </c>
      <c r="B1639" s="4" t="s">
        <v>152</v>
      </c>
      <c r="C1639" s="26">
        <v>45068</v>
      </c>
      <c r="D1639" s="4" t="s">
        <v>296</v>
      </c>
      <c r="E1639" s="4" t="s">
        <v>336</v>
      </c>
      <c r="F1639" s="4" t="s">
        <v>46</v>
      </c>
      <c r="G1639" s="4">
        <v>1</v>
      </c>
      <c r="H1639" s="27">
        <v>11.5</v>
      </c>
      <c r="I1639" s="15">
        <v>23642.94</v>
      </c>
      <c r="J1639" s="4" t="s">
        <v>294</v>
      </c>
    </row>
    <row r="1640" spans="1:10" x14ac:dyDescent="0.3">
      <c r="A1640" s="4" t="s">
        <v>1946</v>
      </c>
      <c r="B1640" s="4" t="s">
        <v>152</v>
      </c>
      <c r="C1640" s="26">
        <v>45082</v>
      </c>
      <c r="D1640" s="4" t="s">
        <v>296</v>
      </c>
      <c r="E1640" s="4" t="s">
        <v>394</v>
      </c>
      <c r="F1640" s="4" t="s">
        <v>46</v>
      </c>
      <c r="G1640" s="4">
        <v>1</v>
      </c>
      <c r="H1640" s="27">
        <v>11.3</v>
      </c>
      <c r="I1640" s="15">
        <v>19492.150000000001</v>
      </c>
      <c r="J1640" s="4" t="s">
        <v>294</v>
      </c>
    </row>
    <row r="1641" spans="1:10" x14ac:dyDescent="0.3">
      <c r="A1641" s="4" t="s">
        <v>1947</v>
      </c>
      <c r="B1641" s="4" t="s">
        <v>152</v>
      </c>
      <c r="C1641" s="26">
        <v>45113</v>
      </c>
      <c r="D1641" s="4" t="s">
        <v>292</v>
      </c>
      <c r="E1641" s="4" t="s">
        <v>308</v>
      </c>
      <c r="F1641" s="4" t="s">
        <v>47</v>
      </c>
      <c r="G1641" s="4">
        <v>1</v>
      </c>
      <c r="H1641" s="27">
        <v>0</v>
      </c>
      <c r="I1641" s="15">
        <v>1189.01</v>
      </c>
      <c r="J1641" s="4" t="s">
        <v>299</v>
      </c>
    </row>
    <row r="1642" spans="1:10" x14ac:dyDescent="0.3">
      <c r="A1642" s="4" t="s">
        <v>1948</v>
      </c>
      <c r="B1642" s="4" t="s">
        <v>152</v>
      </c>
      <c r="C1642" s="26">
        <v>45158</v>
      </c>
      <c r="D1642" s="4" t="s">
        <v>296</v>
      </c>
      <c r="E1642" s="4" t="s">
        <v>336</v>
      </c>
      <c r="F1642" s="4" t="s">
        <v>46</v>
      </c>
      <c r="G1642" s="4">
        <v>1</v>
      </c>
      <c r="H1642" s="27">
        <v>13.4</v>
      </c>
      <c r="I1642" s="15">
        <v>18128.05</v>
      </c>
      <c r="J1642" s="4" t="s">
        <v>294</v>
      </c>
    </row>
    <row r="1643" spans="1:10" x14ac:dyDescent="0.3">
      <c r="A1643" s="4" t="s">
        <v>1949</v>
      </c>
      <c r="B1643" s="4" t="s">
        <v>152</v>
      </c>
      <c r="C1643" s="26">
        <v>45195</v>
      </c>
      <c r="D1643" s="4" t="s">
        <v>292</v>
      </c>
      <c r="E1643" s="4" t="s">
        <v>305</v>
      </c>
      <c r="F1643" s="4" t="s">
        <v>46</v>
      </c>
      <c r="G1643" s="4">
        <v>4</v>
      </c>
      <c r="H1643" s="27">
        <v>0</v>
      </c>
      <c r="I1643" s="15">
        <v>4178.03</v>
      </c>
      <c r="J1643" s="4" t="s">
        <v>294</v>
      </c>
    </row>
    <row r="1644" spans="1:10" x14ac:dyDescent="0.3">
      <c r="A1644" s="4" t="s">
        <v>1950</v>
      </c>
      <c r="B1644" s="4" t="s">
        <v>152</v>
      </c>
      <c r="C1644" s="26">
        <v>45224</v>
      </c>
      <c r="D1644" s="4" t="s">
        <v>292</v>
      </c>
      <c r="E1644" s="4" t="s">
        <v>312</v>
      </c>
      <c r="F1644" s="4" t="s">
        <v>47</v>
      </c>
      <c r="G1644" s="4">
        <v>1</v>
      </c>
      <c r="H1644" s="27">
        <v>0</v>
      </c>
      <c r="I1644" s="15">
        <v>875.79</v>
      </c>
      <c r="J1644" s="4" t="s">
        <v>294</v>
      </c>
    </row>
    <row r="1645" spans="1:10" x14ac:dyDescent="0.3">
      <c r="A1645" s="4" t="s">
        <v>1951</v>
      </c>
      <c r="B1645" s="4" t="s">
        <v>152</v>
      </c>
      <c r="C1645" s="26">
        <v>45207</v>
      </c>
      <c r="D1645" s="4" t="s">
        <v>296</v>
      </c>
      <c r="E1645" s="4" t="s">
        <v>336</v>
      </c>
      <c r="F1645" s="4" t="s">
        <v>47</v>
      </c>
      <c r="G1645" s="4">
        <v>1</v>
      </c>
      <c r="H1645" s="27">
        <v>4.2</v>
      </c>
      <c r="I1645" s="15">
        <v>7089.67</v>
      </c>
      <c r="J1645" s="4" t="s">
        <v>299</v>
      </c>
    </row>
    <row r="1646" spans="1:10" x14ac:dyDescent="0.3">
      <c r="A1646" s="4" t="s">
        <v>1952</v>
      </c>
      <c r="B1646" s="4" t="s">
        <v>152</v>
      </c>
      <c r="C1646" s="26">
        <v>45238</v>
      </c>
      <c r="D1646" s="4" t="s">
        <v>292</v>
      </c>
      <c r="E1646" s="4" t="s">
        <v>293</v>
      </c>
      <c r="F1646" s="4" t="s">
        <v>47</v>
      </c>
      <c r="G1646" s="4">
        <v>1</v>
      </c>
      <c r="H1646" s="27">
        <v>0</v>
      </c>
      <c r="I1646" s="15">
        <v>620.85</v>
      </c>
      <c r="J1646" s="4" t="s">
        <v>299</v>
      </c>
    </row>
    <row r="1647" spans="1:10" x14ac:dyDescent="0.3">
      <c r="A1647" s="4" t="s">
        <v>1953</v>
      </c>
      <c r="B1647" s="4" t="s">
        <v>152</v>
      </c>
      <c r="C1647" s="26">
        <v>45267</v>
      </c>
      <c r="D1647" s="4" t="s">
        <v>292</v>
      </c>
      <c r="E1647" s="4" t="s">
        <v>293</v>
      </c>
      <c r="F1647" s="4" t="s">
        <v>47</v>
      </c>
      <c r="G1647" s="4">
        <v>1</v>
      </c>
      <c r="H1647" s="27">
        <v>0</v>
      </c>
      <c r="I1647" s="15">
        <v>1041.29</v>
      </c>
      <c r="J1647" s="4" t="s">
        <v>299</v>
      </c>
    </row>
    <row r="1648" spans="1:10" x14ac:dyDescent="0.3">
      <c r="A1648" s="4" t="s">
        <v>1954</v>
      </c>
      <c r="B1648" s="4" t="s">
        <v>152</v>
      </c>
      <c r="C1648" s="26">
        <v>45284</v>
      </c>
      <c r="D1648" s="4" t="s">
        <v>292</v>
      </c>
      <c r="E1648" s="4" t="s">
        <v>308</v>
      </c>
      <c r="F1648" s="4" t="s">
        <v>47</v>
      </c>
      <c r="G1648" s="4">
        <v>0</v>
      </c>
      <c r="H1648" s="27">
        <v>0</v>
      </c>
      <c r="I1648" s="15">
        <v>1172.23</v>
      </c>
      <c r="J1648" s="4" t="s">
        <v>294</v>
      </c>
    </row>
    <row r="1649" spans="1:10" x14ac:dyDescent="0.3">
      <c r="A1649" s="4" t="s">
        <v>1955</v>
      </c>
      <c r="B1649" s="4" t="s">
        <v>152</v>
      </c>
      <c r="C1649" s="26">
        <v>45294</v>
      </c>
      <c r="D1649" s="4" t="s">
        <v>292</v>
      </c>
      <c r="E1649" s="4" t="s">
        <v>305</v>
      </c>
      <c r="F1649" s="4" t="s">
        <v>46</v>
      </c>
      <c r="G1649" s="4">
        <v>1</v>
      </c>
      <c r="H1649" s="27">
        <v>0</v>
      </c>
      <c r="I1649" s="15">
        <v>5146.67</v>
      </c>
      <c r="J1649" s="4" t="s">
        <v>294</v>
      </c>
    </row>
    <row r="1650" spans="1:10" x14ac:dyDescent="0.3">
      <c r="A1650" s="4" t="s">
        <v>1956</v>
      </c>
      <c r="B1650" s="4" t="s">
        <v>152</v>
      </c>
      <c r="C1650" s="26">
        <v>45346</v>
      </c>
      <c r="D1650" s="4" t="s">
        <v>292</v>
      </c>
      <c r="E1650" s="4" t="s">
        <v>303</v>
      </c>
      <c r="F1650" s="4" t="s">
        <v>45</v>
      </c>
      <c r="G1650" s="4">
        <v>7</v>
      </c>
      <c r="H1650" s="27">
        <v>0</v>
      </c>
      <c r="I1650" s="15">
        <v>13323.2</v>
      </c>
      <c r="J1650" s="4" t="s">
        <v>294</v>
      </c>
    </row>
    <row r="1651" spans="1:10" x14ac:dyDescent="0.3">
      <c r="A1651" s="4" t="s">
        <v>1957</v>
      </c>
      <c r="B1651" s="4" t="s">
        <v>152</v>
      </c>
      <c r="C1651" s="26">
        <v>45335</v>
      </c>
      <c r="D1651" s="4" t="s">
        <v>292</v>
      </c>
      <c r="E1651" s="4" t="s">
        <v>312</v>
      </c>
      <c r="F1651" s="4" t="s">
        <v>46</v>
      </c>
      <c r="G1651" s="4">
        <v>4</v>
      </c>
      <c r="H1651" s="27">
        <v>0</v>
      </c>
      <c r="I1651" s="15">
        <v>5448.58</v>
      </c>
      <c r="J1651" s="4" t="s">
        <v>294</v>
      </c>
    </row>
    <row r="1652" spans="1:10" x14ac:dyDescent="0.3">
      <c r="A1652" s="4" t="s">
        <v>1958</v>
      </c>
      <c r="B1652" s="4" t="s">
        <v>152</v>
      </c>
      <c r="C1652" s="26">
        <v>45330</v>
      </c>
      <c r="D1652" s="4" t="s">
        <v>292</v>
      </c>
      <c r="E1652" s="4" t="s">
        <v>312</v>
      </c>
      <c r="F1652" s="4" t="s">
        <v>46</v>
      </c>
      <c r="G1652" s="4">
        <v>5</v>
      </c>
      <c r="H1652" s="27">
        <v>0</v>
      </c>
      <c r="I1652" s="15">
        <v>3093.46</v>
      </c>
      <c r="J1652" s="4" t="s">
        <v>299</v>
      </c>
    </row>
    <row r="1653" spans="1:10" x14ac:dyDescent="0.3">
      <c r="A1653" s="4" t="s">
        <v>1959</v>
      </c>
      <c r="B1653" s="4" t="s">
        <v>152</v>
      </c>
      <c r="C1653" s="26">
        <v>45329</v>
      </c>
      <c r="D1653" s="4" t="s">
        <v>292</v>
      </c>
      <c r="E1653" s="4" t="s">
        <v>293</v>
      </c>
      <c r="F1653" s="4" t="s">
        <v>47</v>
      </c>
      <c r="G1653" s="4">
        <v>0</v>
      </c>
      <c r="H1653" s="27">
        <v>0</v>
      </c>
      <c r="I1653" s="15">
        <v>1190.44</v>
      </c>
      <c r="J1653" s="4" t="s">
        <v>294</v>
      </c>
    </row>
    <row r="1654" spans="1:10" x14ac:dyDescent="0.3">
      <c r="A1654" s="4" t="s">
        <v>1960</v>
      </c>
      <c r="B1654" s="4" t="s">
        <v>152</v>
      </c>
      <c r="C1654" s="26">
        <v>45348</v>
      </c>
      <c r="D1654" s="4" t="s">
        <v>292</v>
      </c>
      <c r="E1654" s="4" t="s">
        <v>293</v>
      </c>
      <c r="F1654" s="4" t="s">
        <v>47</v>
      </c>
      <c r="G1654" s="4">
        <v>0</v>
      </c>
      <c r="H1654" s="27">
        <v>0</v>
      </c>
      <c r="I1654" s="15">
        <v>1294.08</v>
      </c>
      <c r="J1654" s="4" t="s">
        <v>294</v>
      </c>
    </row>
    <row r="1655" spans="1:10" x14ac:dyDescent="0.3">
      <c r="A1655" s="4" t="s">
        <v>1961</v>
      </c>
      <c r="B1655" s="4" t="s">
        <v>152</v>
      </c>
      <c r="C1655" s="26">
        <v>45340</v>
      </c>
      <c r="D1655" s="4" t="s">
        <v>292</v>
      </c>
      <c r="E1655" s="4" t="s">
        <v>293</v>
      </c>
      <c r="F1655" s="4" t="s">
        <v>47</v>
      </c>
      <c r="G1655" s="4">
        <v>0</v>
      </c>
      <c r="H1655" s="27">
        <v>0</v>
      </c>
      <c r="I1655" s="15">
        <v>724.33</v>
      </c>
      <c r="J1655" s="4" t="s">
        <v>294</v>
      </c>
    </row>
    <row r="1656" spans="1:10" x14ac:dyDescent="0.3">
      <c r="A1656" s="4" t="s">
        <v>1962</v>
      </c>
      <c r="B1656" s="4" t="s">
        <v>152</v>
      </c>
      <c r="C1656" s="26">
        <v>45325</v>
      </c>
      <c r="D1656" s="4" t="s">
        <v>296</v>
      </c>
      <c r="E1656" s="4" t="s">
        <v>401</v>
      </c>
      <c r="F1656" s="4" t="s">
        <v>47</v>
      </c>
      <c r="G1656" s="4">
        <v>1</v>
      </c>
      <c r="H1656" s="27">
        <v>4</v>
      </c>
      <c r="I1656" s="15">
        <v>3286.6</v>
      </c>
      <c r="J1656" s="4" t="s">
        <v>294</v>
      </c>
    </row>
    <row r="1657" spans="1:10" x14ac:dyDescent="0.3">
      <c r="A1657" s="4" t="s">
        <v>1963</v>
      </c>
      <c r="B1657" s="4" t="s">
        <v>152</v>
      </c>
      <c r="C1657" s="26">
        <v>45370</v>
      </c>
      <c r="D1657" s="4" t="s">
        <v>292</v>
      </c>
      <c r="E1657" s="4" t="s">
        <v>303</v>
      </c>
      <c r="F1657" s="4" t="s">
        <v>47</v>
      </c>
      <c r="G1657" s="4">
        <v>1</v>
      </c>
      <c r="H1657" s="27">
        <v>0</v>
      </c>
      <c r="I1657" s="15">
        <v>1462.35</v>
      </c>
      <c r="J1657" s="4" t="s">
        <v>294</v>
      </c>
    </row>
    <row r="1658" spans="1:10" x14ac:dyDescent="0.3">
      <c r="A1658" s="4" t="s">
        <v>1964</v>
      </c>
      <c r="B1658" s="4" t="s">
        <v>152</v>
      </c>
      <c r="C1658" s="26">
        <v>45383</v>
      </c>
      <c r="D1658" s="4" t="s">
        <v>296</v>
      </c>
      <c r="E1658" s="4" t="s">
        <v>394</v>
      </c>
      <c r="F1658" s="4" t="s">
        <v>46</v>
      </c>
      <c r="G1658" s="4">
        <v>1</v>
      </c>
      <c r="H1658" s="27">
        <v>14.8</v>
      </c>
      <c r="I1658" s="15">
        <v>23135.41</v>
      </c>
      <c r="J1658" s="4" t="s">
        <v>299</v>
      </c>
    </row>
    <row r="1659" spans="1:10" x14ac:dyDescent="0.3">
      <c r="A1659" s="4" t="s">
        <v>1965</v>
      </c>
      <c r="B1659" s="4" t="s">
        <v>152</v>
      </c>
      <c r="C1659" s="26">
        <v>45436</v>
      </c>
      <c r="D1659" s="4" t="s">
        <v>292</v>
      </c>
      <c r="E1659" s="4" t="s">
        <v>308</v>
      </c>
      <c r="F1659" s="4" t="s">
        <v>47</v>
      </c>
      <c r="G1659" s="4">
        <v>1</v>
      </c>
      <c r="H1659" s="27">
        <v>0</v>
      </c>
      <c r="I1659" s="15">
        <v>1094.71</v>
      </c>
      <c r="J1659" s="4" t="s">
        <v>294</v>
      </c>
    </row>
    <row r="1660" spans="1:10" x14ac:dyDescent="0.3">
      <c r="A1660" s="4" t="s">
        <v>1966</v>
      </c>
      <c r="B1660" s="4" t="s">
        <v>152</v>
      </c>
      <c r="C1660" s="26">
        <v>45435</v>
      </c>
      <c r="D1660" s="4" t="s">
        <v>292</v>
      </c>
      <c r="E1660" s="4" t="s">
        <v>308</v>
      </c>
      <c r="F1660" s="4" t="s">
        <v>45</v>
      </c>
      <c r="G1660" s="4">
        <v>12</v>
      </c>
      <c r="H1660" s="27">
        <v>0</v>
      </c>
      <c r="I1660" s="15">
        <v>15494.5</v>
      </c>
      <c r="J1660" s="4" t="s">
        <v>294</v>
      </c>
    </row>
    <row r="1661" spans="1:10" x14ac:dyDescent="0.3">
      <c r="A1661" s="4" t="s">
        <v>1967</v>
      </c>
      <c r="B1661" s="4" t="s">
        <v>152</v>
      </c>
      <c r="C1661" s="26">
        <v>45493</v>
      </c>
      <c r="D1661" s="4" t="s">
        <v>292</v>
      </c>
      <c r="E1661" s="4" t="s">
        <v>301</v>
      </c>
      <c r="F1661" s="4" t="s">
        <v>47</v>
      </c>
      <c r="G1661" s="4">
        <v>1</v>
      </c>
      <c r="H1661" s="27">
        <v>0</v>
      </c>
      <c r="I1661" s="15">
        <v>1488.79</v>
      </c>
      <c r="J1661" s="4" t="s">
        <v>294</v>
      </c>
    </row>
    <row r="1662" spans="1:10" x14ac:dyDescent="0.3">
      <c r="A1662" s="4" t="s">
        <v>1968</v>
      </c>
      <c r="B1662" s="4" t="s">
        <v>152</v>
      </c>
      <c r="C1662" s="26">
        <v>45480</v>
      </c>
      <c r="D1662" s="4" t="s">
        <v>292</v>
      </c>
      <c r="E1662" s="4" t="s">
        <v>293</v>
      </c>
      <c r="F1662" s="4" t="s">
        <v>45</v>
      </c>
      <c r="G1662" s="4">
        <v>10</v>
      </c>
      <c r="H1662" s="27">
        <v>0</v>
      </c>
      <c r="I1662" s="15">
        <v>7964.29</v>
      </c>
      <c r="J1662" s="4" t="s">
        <v>299</v>
      </c>
    </row>
    <row r="1663" spans="1:10" x14ac:dyDescent="0.3">
      <c r="A1663" s="4" t="s">
        <v>1969</v>
      </c>
      <c r="B1663" s="4" t="s">
        <v>152</v>
      </c>
      <c r="C1663" s="26">
        <v>45490</v>
      </c>
      <c r="D1663" s="4" t="s">
        <v>296</v>
      </c>
      <c r="E1663" s="4" t="s">
        <v>371</v>
      </c>
      <c r="F1663" s="4" t="s">
        <v>46</v>
      </c>
      <c r="G1663" s="4">
        <v>1</v>
      </c>
      <c r="H1663" s="27">
        <v>13.3</v>
      </c>
      <c r="I1663" s="15">
        <v>16181.79</v>
      </c>
      <c r="J1663" s="4" t="s">
        <v>294</v>
      </c>
    </row>
    <row r="1664" spans="1:10" x14ac:dyDescent="0.3">
      <c r="A1664" s="4" t="s">
        <v>1970</v>
      </c>
      <c r="B1664" s="4" t="s">
        <v>152</v>
      </c>
      <c r="C1664" s="26">
        <v>45519</v>
      </c>
      <c r="D1664" s="4" t="s">
        <v>292</v>
      </c>
      <c r="E1664" s="4" t="s">
        <v>305</v>
      </c>
      <c r="F1664" s="4" t="s">
        <v>47</v>
      </c>
      <c r="G1664" s="4">
        <v>1</v>
      </c>
      <c r="H1664" s="27">
        <v>0</v>
      </c>
      <c r="I1664" s="15">
        <v>594.80999999999995</v>
      </c>
      <c r="J1664" s="4" t="s">
        <v>294</v>
      </c>
    </row>
    <row r="1665" spans="1:10" x14ac:dyDescent="0.3">
      <c r="A1665" s="4" t="s">
        <v>1971</v>
      </c>
      <c r="B1665" s="4" t="s">
        <v>152</v>
      </c>
      <c r="C1665" s="26">
        <v>45520</v>
      </c>
      <c r="D1665" s="4" t="s">
        <v>292</v>
      </c>
      <c r="E1665" s="4" t="s">
        <v>305</v>
      </c>
      <c r="F1665" s="4" t="s">
        <v>45</v>
      </c>
      <c r="G1665" s="4">
        <v>11</v>
      </c>
      <c r="H1665" s="27">
        <v>0</v>
      </c>
      <c r="I1665" s="15">
        <v>16828.09</v>
      </c>
      <c r="J1665" s="4" t="s">
        <v>294</v>
      </c>
    </row>
    <row r="1666" spans="1:10" x14ac:dyDescent="0.3">
      <c r="A1666" s="4" t="s">
        <v>1972</v>
      </c>
      <c r="B1666" s="4" t="s">
        <v>152</v>
      </c>
      <c r="C1666" s="26">
        <v>45528</v>
      </c>
      <c r="D1666" s="4" t="s">
        <v>292</v>
      </c>
      <c r="E1666" s="4" t="s">
        <v>293</v>
      </c>
      <c r="F1666" s="4" t="s">
        <v>47</v>
      </c>
      <c r="G1666" s="4">
        <v>1</v>
      </c>
      <c r="H1666" s="27">
        <v>0</v>
      </c>
      <c r="I1666" s="15">
        <v>879.45</v>
      </c>
      <c r="J1666" s="4" t="s">
        <v>294</v>
      </c>
    </row>
    <row r="1667" spans="1:10" x14ac:dyDescent="0.3">
      <c r="A1667" s="4" t="s">
        <v>1973</v>
      </c>
      <c r="B1667" s="4" t="s">
        <v>152</v>
      </c>
      <c r="C1667" s="26">
        <v>45525</v>
      </c>
      <c r="D1667" s="4" t="s">
        <v>296</v>
      </c>
      <c r="E1667" s="4" t="s">
        <v>319</v>
      </c>
      <c r="F1667" s="4" t="s">
        <v>45</v>
      </c>
      <c r="G1667" s="4">
        <v>2</v>
      </c>
      <c r="H1667" s="27">
        <v>26.3</v>
      </c>
      <c r="I1667" s="15">
        <v>38592.86</v>
      </c>
      <c r="J1667" s="4" t="s">
        <v>294</v>
      </c>
    </row>
    <row r="1668" spans="1:10" x14ac:dyDescent="0.3">
      <c r="A1668" s="4" t="s">
        <v>1974</v>
      </c>
      <c r="B1668" s="4" t="s">
        <v>152</v>
      </c>
      <c r="C1668" s="26">
        <v>45592</v>
      </c>
      <c r="D1668" s="4" t="s">
        <v>292</v>
      </c>
      <c r="E1668" s="4" t="s">
        <v>301</v>
      </c>
      <c r="F1668" s="4" t="s">
        <v>47</v>
      </c>
      <c r="G1668" s="4">
        <v>1</v>
      </c>
      <c r="H1668" s="27">
        <v>0</v>
      </c>
      <c r="I1668" s="15">
        <v>1158.3699999999999</v>
      </c>
      <c r="J1668" s="4" t="s">
        <v>299</v>
      </c>
    </row>
    <row r="1669" spans="1:10" x14ac:dyDescent="0.3">
      <c r="A1669" s="4" t="s">
        <v>1975</v>
      </c>
      <c r="B1669" s="4" t="s">
        <v>152</v>
      </c>
      <c r="C1669" s="26">
        <v>45567</v>
      </c>
      <c r="D1669" s="4" t="s">
        <v>292</v>
      </c>
      <c r="E1669" s="4" t="s">
        <v>308</v>
      </c>
      <c r="F1669" s="4" t="s">
        <v>47</v>
      </c>
      <c r="G1669" s="4">
        <v>0</v>
      </c>
      <c r="H1669" s="27">
        <v>0</v>
      </c>
      <c r="I1669" s="15">
        <v>950.04</v>
      </c>
      <c r="J1669" s="4" t="s">
        <v>294</v>
      </c>
    </row>
    <row r="1670" spans="1:10" x14ac:dyDescent="0.3">
      <c r="A1670" s="4" t="s">
        <v>1976</v>
      </c>
      <c r="B1670" s="4" t="s">
        <v>152</v>
      </c>
      <c r="C1670" s="26">
        <v>45573</v>
      </c>
      <c r="D1670" s="4" t="s">
        <v>292</v>
      </c>
      <c r="E1670" s="4" t="s">
        <v>308</v>
      </c>
      <c r="F1670" s="4" t="s">
        <v>47</v>
      </c>
      <c r="G1670" s="4">
        <v>1</v>
      </c>
      <c r="H1670" s="27">
        <v>0</v>
      </c>
      <c r="I1670" s="15">
        <v>812.05</v>
      </c>
      <c r="J1670" s="4" t="s">
        <v>294</v>
      </c>
    </row>
    <row r="1671" spans="1:10" x14ac:dyDescent="0.3">
      <c r="A1671" s="4" t="s">
        <v>1977</v>
      </c>
      <c r="B1671" s="4" t="s">
        <v>152</v>
      </c>
      <c r="C1671" s="26">
        <v>45624</v>
      </c>
      <c r="D1671" s="4" t="s">
        <v>292</v>
      </c>
      <c r="E1671" s="4" t="s">
        <v>308</v>
      </c>
      <c r="F1671" s="4" t="s">
        <v>45</v>
      </c>
      <c r="G1671" s="4">
        <v>13</v>
      </c>
      <c r="H1671" s="27">
        <v>0</v>
      </c>
      <c r="I1671" s="15">
        <v>16512.59</v>
      </c>
      <c r="J1671" s="4" t="s">
        <v>299</v>
      </c>
    </row>
    <row r="1672" spans="1:10" x14ac:dyDescent="0.3">
      <c r="A1672" s="4" t="s">
        <v>1978</v>
      </c>
      <c r="B1672" s="4" t="s">
        <v>152</v>
      </c>
      <c r="C1672" s="26">
        <v>45604</v>
      </c>
      <c r="D1672" s="4" t="s">
        <v>296</v>
      </c>
      <c r="E1672" s="4" t="s">
        <v>371</v>
      </c>
      <c r="F1672" s="4" t="s">
        <v>45</v>
      </c>
      <c r="G1672" s="4">
        <v>2</v>
      </c>
      <c r="H1672" s="27">
        <v>27.7</v>
      </c>
      <c r="I1672" s="15">
        <v>39530.06</v>
      </c>
      <c r="J1672" s="4" t="s">
        <v>294</v>
      </c>
    </row>
    <row r="1673" spans="1:10" x14ac:dyDescent="0.3">
      <c r="A1673" s="4" t="s">
        <v>1979</v>
      </c>
      <c r="B1673" s="4" t="s">
        <v>152</v>
      </c>
      <c r="C1673" s="26">
        <v>45650</v>
      </c>
      <c r="D1673" s="4" t="s">
        <v>292</v>
      </c>
      <c r="E1673" s="4" t="s">
        <v>308</v>
      </c>
      <c r="F1673" s="4" t="s">
        <v>47</v>
      </c>
      <c r="G1673" s="4">
        <v>1</v>
      </c>
      <c r="H1673" s="27">
        <v>0</v>
      </c>
      <c r="I1673" s="15">
        <v>1237.47</v>
      </c>
      <c r="J1673" s="4" t="s">
        <v>299</v>
      </c>
    </row>
    <row r="1674" spans="1:10" x14ac:dyDescent="0.3">
      <c r="A1674" s="4" t="s">
        <v>1980</v>
      </c>
      <c r="B1674" s="4" t="s">
        <v>152</v>
      </c>
      <c r="C1674" s="26">
        <v>45653</v>
      </c>
      <c r="D1674" s="4" t="s">
        <v>292</v>
      </c>
      <c r="E1674" s="4" t="s">
        <v>312</v>
      </c>
      <c r="F1674" s="4" t="s">
        <v>47</v>
      </c>
      <c r="G1674" s="4">
        <v>1</v>
      </c>
      <c r="H1674" s="27">
        <v>0</v>
      </c>
      <c r="I1674" s="15">
        <v>618.5</v>
      </c>
      <c r="J1674" s="4" t="s">
        <v>294</v>
      </c>
    </row>
    <row r="1675" spans="1:10" x14ac:dyDescent="0.3">
      <c r="A1675" s="4" t="s">
        <v>1981</v>
      </c>
      <c r="B1675" s="4" t="s">
        <v>152</v>
      </c>
      <c r="C1675" s="26">
        <v>45642</v>
      </c>
      <c r="D1675" s="4" t="s">
        <v>292</v>
      </c>
      <c r="E1675" s="4" t="s">
        <v>312</v>
      </c>
      <c r="F1675" s="4" t="s">
        <v>46</v>
      </c>
      <c r="G1675" s="4">
        <v>5</v>
      </c>
      <c r="H1675" s="27">
        <v>0</v>
      </c>
      <c r="I1675" s="15">
        <v>2733.64</v>
      </c>
      <c r="J1675" s="4" t="s">
        <v>294</v>
      </c>
    </row>
    <row r="1676" spans="1:10" x14ac:dyDescent="0.3">
      <c r="A1676" s="4" t="s">
        <v>1982</v>
      </c>
      <c r="B1676" s="4" t="s">
        <v>152</v>
      </c>
      <c r="C1676" s="26">
        <v>45658</v>
      </c>
      <c r="D1676" s="4" t="s">
        <v>292</v>
      </c>
      <c r="E1676" s="4" t="s">
        <v>303</v>
      </c>
      <c r="F1676" s="4" t="s">
        <v>47</v>
      </c>
      <c r="G1676" s="4">
        <v>1</v>
      </c>
      <c r="H1676" s="27">
        <v>0</v>
      </c>
      <c r="I1676" s="15">
        <v>717.36</v>
      </c>
      <c r="J1676" s="4" t="s">
        <v>299</v>
      </c>
    </row>
    <row r="1677" spans="1:10" x14ac:dyDescent="0.3">
      <c r="A1677" s="4" t="s">
        <v>1983</v>
      </c>
      <c r="B1677" s="4" t="s">
        <v>152</v>
      </c>
      <c r="C1677" s="26">
        <v>45710</v>
      </c>
      <c r="D1677" s="4" t="s">
        <v>292</v>
      </c>
      <c r="E1677" s="4" t="s">
        <v>308</v>
      </c>
      <c r="F1677" s="4" t="s">
        <v>47</v>
      </c>
      <c r="G1677" s="4">
        <v>1</v>
      </c>
      <c r="H1677" s="27">
        <v>0</v>
      </c>
      <c r="I1677" s="15">
        <v>1516.94</v>
      </c>
      <c r="J1677" s="4" t="s">
        <v>294</v>
      </c>
    </row>
    <row r="1678" spans="1:10" x14ac:dyDescent="0.3">
      <c r="A1678" s="4" t="s">
        <v>1984</v>
      </c>
      <c r="B1678" s="4" t="s">
        <v>152</v>
      </c>
      <c r="C1678" s="26">
        <v>45735</v>
      </c>
      <c r="D1678" s="4" t="s">
        <v>292</v>
      </c>
      <c r="E1678" s="4" t="s">
        <v>305</v>
      </c>
      <c r="F1678" s="4" t="s">
        <v>45</v>
      </c>
      <c r="G1678" s="4">
        <v>9</v>
      </c>
      <c r="H1678" s="27">
        <v>0</v>
      </c>
      <c r="I1678" s="15">
        <v>14887.28</v>
      </c>
      <c r="J1678" s="4" t="s">
        <v>294</v>
      </c>
    </row>
    <row r="1679" spans="1:10" x14ac:dyDescent="0.3">
      <c r="A1679" s="4" t="s">
        <v>1985</v>
      </c>
      <c r="B1679" s="4" t="s">
        <v>152</v>
      </c>
      <c r="C1679" s="26">
        <v>45724</v>
      </c>
      <c r="D1679" s="4" t="s">
        <v>292</v>
      </c>
      <c r="E1679" s="4" t="s">
        <v>308</v>
      </c>
      <c r="F1679" s="4" t="s">
        <v>45</v>
      </c>
      <c r="G1679" s="4">
        <v>4</v>
      </c>
      <c r="H1679" s="27">
        <v>0</v>
      </c>
      <c r="I1679" s="15">
        <v>14554.4</v>
      </c>
      <c r="J1679" s="4" t="s">
        <v>294</v>
      </c>
    </row>
    <row r="1680" spans="1:10" x14ac:dyDescent="0.3">
      <c r="A1680" s="4" t="s">
        <v>1986</v>
      </c>
      <c r="B1680" s="4" t="s">
        <v>152</v>
      </c>
      <c r="C1680" s="26">
        <v>45726</v>
      </c>
      <c r="D1680" s="4" t="s">
        <v>296</v>
      </c>
      <c r="E1680" s="4" t="s">
        <v>394</v>
      </c>
      <c r="F1680" s="4" t="s">
        <v>47</v>
      </c>
      <c r="G1680" s="4">
        <v>1</v>
      </c>
      <c r="H1680" s="27">
        <v>2</v>
      </c>
      <c r="I1680" s="15">
        <v>4260.57</v>
      </c>
      <c r="J1680" s="4" t="s">
        <v>294</v>
      </c>
    </row>
    <row r="1681" spans="1:10" x14ac:dyDescent="0.3">
      <c r="A1681" s="4" t="s">
        <v>1987</v>
      </c>
      <c r="B1681" s="4" t="s">
        <v>152</v>
      </c>
      <c r="C1681" s="26">
        <v>45751</v>
      </c>
      <c r="D1681" s="4" t="s">
        <v>292</v>
      </c>
      <c r="E1681" s="4" t="s">
        <v>308</v>
      </c>
      <c r="F1681" s="4" t="s">
        <v>46</v>
      </c>
      <c r="G1681" s="4">
        <v>4</v>
      </c>
      <c r="H1681" s="27">
        <v>0</v>
      </c>
      <c r="I1681" s="15">
        <v>2800.68</v>
      </c>
      <c r="J1681" s="4" t="s">
        <v>294</v>
      </c>
    </row>
    <row r="1682" spans="1:10" x14ac:dyDescent="0.3">
      <c r="A1682" s="4" t="s">
        <v>1988</v>
      </c>
      <c r="B1682" s="4" t="s">
        <v>152</v>
      </c>
      <c r="C1682" s="26">
        <v>45748</v>
      </c>
      <c r="D1682" s="4" t="s">
        <v>292</v>
      </c>
      <c r="E1682" s="4" t="s">
        <v>293</v>
      </c>
      <c r="F1682" s="4" t="s">
        <v>47</v>
      </c>
      <c r="G1682" s="4">
        <v>1</v>
      </c>
      <c r="H1682" s="27">
        <v>0</v>
      </c>
      <c r="I1682" s="15">
        <v>1442.32</v>
      </c>
      <c r="J1682" s="4" t="s">
        <v>294</v>
      </c>
    </row>
    <row r="1683" spans="1:10" x14ac:dyDescent="0.3">
      <c r="A1683" s="4" t="s">
        <v>1989</v>
      </c>
      <c r="B1683" s="4" t="s">
        <v>152</v>
      </c>
      <c r="C1683" s="26">
        <v>45795</v>
      </c>
      <c r="D1683" s="4" t="s">
        <v>292</v>
      </c>
      <c r="E1683" s="4" t="s">
        <v>308</v>
      </c>
      <c r="F1683" s="4" t="s">
        <v>46</v>
      </c>
      <c r="G1683" s="4">
        <v>3</v>
      </c>
      <c r="H1683" s="27">
        <v>0</v>
      </c>
      <c r="I1683" s="15">
        <v>3522.39</v>
      </c>
      <c r="J1683" s="4" t="s">
        <v>294</v>
      </c>
    </row>
    <row r="1684" spans="1:10" x14ac:dyDescent="0.3">
      <c r="A1684" s="4" t="s">
        <v>1990</v>
      </c>
      <c r="B1684" s="4" t="s">
        <v>152</v>
      </c>
      <c r="C1684" s="26">
        <v>45791</v>
      </c>
      <c r="D1684" s="4" t="s">
        <v>292</v>
      </c>
      <c r="E1684" s="4" t="s">
        <v>293</v>
      </c>
      <c r="F1684" s="4" t="s">
        <v>46</v>
      </c>
      <c r="G1684" s="4">
        <v>3</v>
      </c>
      <c r="H1684" s="27">
        <v>0</v>
      </c>
      <c r="I1684" s="15">
        <v>3615.95</v>
      </c>
      <c r="J1684" s="4" t="s">
        <v>294</v>
      </c>
    </row>
    <row r="1685" spans="1:10" x14ac:dyDescent="0.3">
      <c r="A1685" s="4" t="s">
        <v>1991</v>
      </c>
      <c r="B1685" s="4" t="s">
        <v>152</v>
      </c>
      <c r="C1685" s="26">
        <v>45821</v>
      </c>
      <c r="D1685" s="4" t="s">
        <v>292</v>
      </c>
      <c r="E1685" s="4" t="s">
        <v>308</v>
      </c>
      <c r="F1685" s="4" t="s">
        <v>47</v>
      </c>
      <c r="G1685" s="4">
        <v>1</v>
      </c>
      <c r="H1685" s="27">
        <v>0</v>
      </c>
      <c r="I1685" s="15">
        <v>1659.45</v>
      </c>
      <c r="J1685" s="4" t="s">
        <v>294</v>
      </c>
    </row>
    <row r="1686" spans="1:10" x14ac:dyDescent="0.3">
      <c r="A1686" s="4" t="s">
        <v>1992</v>
      </c>
      <c r="B1686" s="4" t="s">
        <v>152</v>
      </c>
      <c r="C1686" s="26">
        <v>45850</v>
      </c>
      <c r="D1686" s="4" t="s">
        <v>292</v>
      </c>
      <c r="E1686" s="4" t="s">
        <v>301</v>
      </c>
      <c r="F1686" s="4" t="s">
        <v>45</v>
      </c>
      <c r="G1686" s="4">
        <v>11</v>
      </c>
      <c r="H1686" s="27">
        <v>0</v>
      </c>
      <c r="I1686" s="15">
        <v>19213.89</v>
      </c>
      <c r="J1686" s="4" t="s">
        <v>294</v>
      </c>
    </row>
    <row r="1687" spans="1:10" x14ac:dyDescent="0.3">
      <c r="A1687" s="4" t="s">
        <v>1993</v>
      </c>
      <c r="B1687" s="4" t="s">
        <v>152</v>
      </c>
      <c r="C1687" s="26">
        <v>45877</v>
      </c>
      <c r="D1687" s="4" t="s">
        <v>292</v>
      </c>
      <c r="E1687" s="4" t="s">
        <v>301</v>
      </c>
      <c r="F1687" s="4" t="s">
        <v>47</v>
      </c>
      <c r="G1687" s="4">
        <v>1</v>
      </c>
      <c r="H1687" s="27">
        <v>0</v>
      </c>
      <c r="I1687" s="15">
        <v>1614.98</v>
      </c>
      <c r="J1687" s="4" t="s">
        <v>294</v>
      </c>
    </row>
    <row r="1688" spans="1:10" x14ac:dyDescent="0.3">
      <c r="A1688" s="4" t="s">
        <v>1994</v>
      </c>
      <c r="B1688" s="4" t="s">
        <v>152</v>
      </c>
      <c r="C1688" s="26">
        <v>45877</v>
      </c>
      <c r="D1688" s="4" t="s">
        <v>296</v>
      </c>
      <c r="E1688" s="4" t="s">
        <v>401</v>
      </c>
      <c r="F1688" s="4" t="s">
        <v>47</v>
      </c>
      <c r="G1688" s="4">
        <v>1</v>
      </c>
      <c r="H1688" s="27">
        <v>2.4</v>
      </c>
      <c r="I1688" s="15">
        <v>2764.07</v>
      </c>
      <c r="J1688" s="4" t="s">
        <v>294</v>
      </c>
    </row>
    <row r="1689" spans="1:10" x14ac:dyDescent="0.3">
      <c r="A1689" s="4" t="s">
        <v>1995</v>
      </c>
      <c r="B1689" s="4" t="s">
        <v>152</v>
      </c>
      <c r="C1689" s="26">
        <v>45904</v>
      </c>
      <c r="D1689" s="4" t="s">
        <v>296</v>
      </c>
      <c r="E1689" s="4" t="s">
        <v>319</v>
      </c>
      <c r="F1689" s="4" t="s">
        <v>45</v>
      </c>
      <c r="G1689" s="4">
        <v>2</v>
      </c>
      <c r="H1689" s="27">
        <v>28.6</v>
      </c>
      <c r="I1689" s="15">
        <v>51203.68</v>
      </c>
      <c r="J1689" s="4" t="s">
        <v>294</v>
      </c>
    </row>
    <row r="1690" spans="1:10" x14ac:dyDescent="0.3">
      <c r="A1690" s="4" t="s">
        <v>1996</v>
      </c>
      <c r="B1690" s="4" t="s">
        <v>152</v>
      </c>
      <c r="C1690" s="26">
        <v>45986</v>
      </c>
      <c r="D1690" s="4" t="s">
        <v>296</v>
      </c>
      <c r="E1690" s="4" t="s">
        <v>394</v>
      </c>
      <c r="F1690" s="4" t="s">
        <v>46</v>
      </c>
      <c r="G1690" s="4">
        <v>1</v>
      </c>
      <c r="H1690" s="27">
        <v>11.2</v>
      </c>
      <c r="I1690" s="15">
        <v>16236.31</v>
      </c>
      <c r="J1690" s="4" t="s">
        <v>294</v>
      </c>
    </row>
    <row r="1691" spans="1:10" x14ac:dyDescent="0.3">
      <c r="A1691" s="4" t="s">
        <v>1997</v>
      </c>
      <c r="B1691" s="4" t="s">
        <v>154</v>
      </c>
      <c r="C1691" s="26">
        <v>44944</v>
      </c>
      <c r="D1691" s="4" t="s">
        <v>292</v>
      </c>
      <c r="E1691" s="4" t="s">
        <v>308</v>
      </c>
      <c r="F1691" s="4" t="s">
        <v>47</v>
      </c>
      <c r="G1691" s="4">
        <v>1</v>
      </c>
      <c r="H1691" s="27">
        <v>0</v>
      </c>
      <c r="I1691" s="15">
        <v>1235.83</v>
      </c>
      <c r="J1691" s="4" t="s">
        <v>294</v>
      </c>
    </row>
    <row r="1692" spans="1:10" x14ac:dyDescent="0.3">
      <c r="A1692" s="4" t="s">
        <v>1998</v>
      </c>
      <c r="B1692" s="4" t="s">
        <v>154</v>
      </c>
      <c r="C1692" s="26">
        <v>44975</v>
      </c>
      <c r="D1692" s="4" t="s">
        <v>292</v>
      </c>
      <c r="E1692" s="4" t="s">
        <v>305</v>
      </c>
      <c r="F1692" s="4" t="s">
        <v>46</v>
      </c>
      <c r="G1692" s="4">
        <v>5</v>
      </c>
      <c r="H1692" s="27">
        <v>0</v>
      </c>
      <c r="I1692" s="15">
        <v>2644.25</v>
      </c>
      <c r="J1692" s="4" t="s">
        <v>299</v>
      </c>
    </row>
    <row r="1693" spans="1:10" x14ac:dyDescent="0.3">
      <c r="A1693" s="4" t="s">
        <v>1999</v>
      </c>
      <c r="B1693" s="4" t="s">
        <v>154</v>
      </c>
      <c r="C1693" s="26">
        <v>44971</v>
      </c>
      <c r="D1693" s="4" t="s">
        <v>292</v>
      </c>
      <c r="E1693" s="4" t="s">
        <v>301</v>
      </c>
      <c r="F1693" s="4" t="s">
        <v>47</v>
      </c>
      <c r="G1693" s="4">
        <v>0</v>
      </c>
      <c r="H1693" s="27">
        <v>0</v>
      </c>
      <c r="I1693" s="15">
        <v>1125.55</v>
      </c>
      <c r="J1693" s="4" t="s">
        <v>294</v>
      </c>
    </row>
    <row r="1694" spans="1:10" x14ac:dyDescent="0.3">
      <c r="A1694" s="4" t="s">
        <v>2000</v>
      </c>
      <c r="B1694" s="4" t="s">
        <v>154</v>
      </c>
      <c r="C1694" s="26">
        <v>45051</v>
      </c>
      <c r="D1694" s="4" t="s">
        <v>292</v>
      </c>
      <c r="E1694" s="4" t="s">
        <v>312</v>
      </c>
      <c r="F1694" s="4" t="s">
        <v>47</v>
      </c>
      <c r="G1694" s="4">
        <v>1</v>
      </c>
      <c r="H1694" s="27">
        <v>0</v>
      </c>
      <c r="I1694" s="15">
        <v>1394.29</v>
      </c>
      <c r="J1694" s="4" t="s">
        <v>294</v>
      </c>
    </row>
    <row r="1695" spans="1:10" x14ac:dyDescent="0.3">
      <c r="A1695" s="4" t="s">
        <v>2001</v>
      </c>
      <c r="B1695" s="4" t="s">
        <v>154</v>
      </c>
      <c r="C1695" s="26">
        <v>45070</v>
      </c>
      <c r="D1695" s="4" t="s">
        <v>292</v>
      </c>
      <c r="E1695" s="4" t="s">
        <v>305</v>
      </c>
      <c r="F1695" s="4" t="s">
        <v>47</v>
      </c>
      <c r="G1695" s="4">
        <v>1</v>
      </c>
      <c r="H1695" s="27">
        <v>0</v>
      </c>
      <c r="I1695" s="15">
        <v>920.4</v>
      </c>
      <c r="J1695" s="4" t="s">
        <v>294</v>
      </c>
    </row>
    <row r="1696" spans="1:10" x14ac:dyDescent="0.3">
      <c r="A1696" s="4" t="s">
        <v>2002</v>
      </c>
      <c r="B1696" s="4" t="s">
        <v>154</v>
      </c>
      <c r="C1696" s="26">
        <v>45069</v>
      </c>
      <c r="D1696" s="4" t="s">
        <v>292</v>
      </c>
      <c r="E1696" s="4" t="s">
        <v>301</v>
      </c>
      <c r="F1696" s="4" t="s">
        <v>46</v>
      </c>
      <c r="G1696" s="4">
        <v>3</v>
      </c>
      <c r="H1696" s="27">
        <v>0</v>
      </c>
      <c r="I1696" s="15">
        <v>5352.73</v>
      </c>
      <c r="J1696" s="4" t="s">
        <v>294</v>
      </c>
    </row>
    <row r="1697" spans="1:10" x14ac:dyDescent="0.3">
      <c r="A1697" s="4" t="s">
        <v>2003</v>
      </c>
      <c r="B1697" s="4" t="s">
        <v>154</v>
      </c>
      <c r="C1697" s="26">
        <v>45135</v>
      </c>
      <c r="D1697" s="4" t="s">
        <v>292</v>
      </c>
      <c r="E1697" s="4" t="s">
        <v>301</v>
      </c>
      <c r="F1697" s="4" t="s">
        <v>47</v>
      </c>
      <c r="G1697" s="4">
        <v>0</v>
      </c>
      <c r="H1697" s="27">
        <v>0</v>
      </c>
      <c r="I1697" s="15">
        <v>1144.6099999999999</v>
      </c>
      <c r="J1697" s="4" t="s">
        <v>299</v>
      </c>
    </row>
    <row r="1698" spans="1:10" x14ac:dyDescent="0.3">
      <c r="A1698" s="4" t="s">
        <v>2004</v>
      </c>
      <c r="B1698" s="4" t="s">
        <v>154</v>
      </c>
      <c r="C1698" s="26">
        <v>45270</v>
      </c>
      <c r="D1698" s="4" t="s">
        <v>292</v>
      </c>
      <c r="E1698" s="4" t="s">
        <v>303</v>
      </c>
      <c r="F1698" s="4" t="s">
        <v>45</v>
      </c>
      <c r="G1698" s="4">
        <v>6</v>
      </c>
      <c r="H1698" s="27">
        <v>0</v>
      </c>
      <c r="I1698" s="15">
        <v>15886.97</v>
      </c>
      <c r="J1698" s="4" t="s">
        <v>299</v>
      </c>
    </row>
    <row r="1699" spans="1:10" x14ac:dyDescent="0.3">
      <c r="A1699" s="4" t="s">
        <v>2005</v>
      </c>
      <c r="B1699" s="4" t="s">
        <v>154</v>
      </c>
      <c r="C1699" s="26">
        <v>45267</v>
      </c>
      <c r="D1699" s="4" t="s">
        <v>292</v>
      </c>
      <c r="E1699" s="4" t="s">
        <v>305</v>
      </c>
      <c r="F1699" s="4" t="s">
        <v>46</v>
      </c>
      <c r="G1699" s="4">
        <v>2</v>
      </c>
      <c r="H1699" s="27">
        <v>0</v>
      </c>
      <c r="I1699" s="15">
        <v>2504.9299999999998</v>
      </c>
      <c r="J1699" s="4" t="s">
        <v>294</v>
      </c>
    </row>
    <row r="1700" spans="1:10" x14ac:dyDescent="0.3">
      <c r="A1700" s="4" t="s">
        <v>2006</v>
      </c>
      <c r="B1700" s="4" t="s">
        <v>154</v>
      </c>
      <c r="C1700" s="26">
        <v>45296</v>
      </c>
      <c r="D1700" s="4" t="s">
        <v>296</v>
      </c>
      <c r="E1700" s="4" t="s">
        <v>371</v>
      </c>
      <c r="F1700" s="4" t="s">
        <v>47</v>
      </c>
      <c r="G1700" s="4">
        <v>1</v>
      </c>
      <c r="H1700" s="27">
        <v>6.1</v>
      </c>
      <c r="I1700" s="15">
        <v>7033.37</v>
      </c>
      <c r="J1700" s="4" t="s">
        <v>294</v>
      </c>
    </row>
    <row r="1701" spans="1:10" x14ac:dyDescent="0.3">
      <c r="A1701" s="4" t="s">
        <v>2007</v>
      </c>
      <c r="B1701" s="4" t="s">
        <v>154</v>
      </c>
      <c r="C1701" s="26">
        <v>45345</v>
      </c>
      <c r="D1701" s="4" t="s">
        <v>292</v>
      </c>
      <c r="E1701" s="4" t="s">
        <v>308</v>
      </c>
      <c r="F1701" s="4" t="s">
        <v>47</v>
      </c>
      <c r="G1701" s="4">
        <v>1</v>
      </c>
      <c r="H1701" s="27">
        <v>0</v>
      </c>
      <c r="I1701" s="15">
        <v>1703.53</v>
      </c>
      <c r="J1701" s="4" t="s">
        <v>294</v>
      </c>
    </row>
    <row r="1702" spans="1:10" x14ac:dyDescent="0.3">
      <c r="A1702" s="4" t="s">
        <v>2008</v>
      </c>
      <c r="B1702" s="4" t="s">
        <v>154</v>
      </c>
      <c r="C1702" s="26">
        <v>45379</v>
      </c>
      <c r="D1702" s="4" t="s">
        <v>292</v>
      </c>
      <c r="E1702" s="4" t="s">
        <v>305</v>
      </c>
      <c r="F1702" s="4" t="s">
        <v>46</v>
      </c>
      <c r="G1702" s="4">
        <v>5</v>
      </c>
      <c r="H1702" s="27">
        <v>0</v>
      </c>
      <c r="I1702" s="15">
        <v>4336.2299999999996</v>
      </c>
      <c r="J1702" s="4" t="s">
        <v>294</v>
      </c>
    </row>
    <row r="1703" spans="1:10" x14ac:dyDescent="0.3">
      <c r="A1703" s="4" t="s">
        <v>2009</v>
      </c>
      <c r="B1703" s="4" t="s">
        <v>154</v>
      </c>
      <c r="C1703" s="26">
        <v>45367</v>
      </c>
      <c r="D1703" s="4" t="s">
        <v>292</v>
      </c>
      <c r="E1703" s="4" t="s">
        <v>301</v>
      </c>
      <c r="F1703" s="4" t="s">
        <v>47</v>
      </c>
      <c r="G1703" s="4">
        <v>0</v>
      </c>
      <c r="H1703" s="27">
        <v>0</v>
      </c>
      <c r="I1703" s="15">
        <v>631.46</v>
      </c>
      <c r="J1703" s="4" t="s">
        <v>294</v>
      </c>
    </row>
    <row r="1704" spans="1:10" x14ac:dyDescent="0.3">
      <c r="A1704" s="4" t="s">
        <v>2010</v>
      </c>
      <c r="B1704" s="4" t="s">
        <v>154</v>
      </c>
      <c r="C1704" s="26">
        <v>45377</v>
      </c>
      <c r="D1704" s="4" t="s">
        <v>296</v>
      </c>
      <c r="E1704" s="4" t="s">
        <v>336</v>
      </c>
      <c r="F1704" s="4" t="s">
        <v>47</v>
      </c>
      <c r="G1704" s="4">
        <v>1</v>
      </c>
      <c r="H1704" s="27">
        <v>5.5</v>
      </c>
      <c r="I1704" s="15">
        <v>10656.24</v>
      </c>
      <c r="J1704" s="4" t="s">
        <v>294</v>
      </c>
    </row>
    <row r="1705" spans="1:10" x14ac:dyDescent="0.3">
      <c r="A1705" s="4" t="s">
        <v>2011</v>
      </c>
      <c r="B1705" s="4" t="s">
        <v>154</v>
      </c>
      <c r="C1705" s="26">
        <v>45401</v>
      </c>
      <c r="D1705" s="4" t="s">
        <v>292</v>
      </c>
      <c r="E1705" s="4" t="s">
        <v>308</v>
      </c>
      <c r="F1705" s="4" t="s">
        <v>47</v>
      </c>
      <c r="G1705" s="4">
        <v>1</v>
      </c>
      <c r="H1705" s="27">
        <v>0</v>
      </c>
      <c r="I1705" s="15">
        <v>1747.01</v>
      </c>
      <c r="J1705" s="4" t="s">
        <v>294</v>
      </c>
    </row>
    <row r="1706" spans="1:10" x14ac:dyDescent="0.3">
      <c r="A1706" s="4" t="s">
        <v>2012</v>
      </c>
      <c r="B1706" s="4" t="s">
        <v>154</v>
      </c>
      <c r="C1706" s="26">
        <v>45486</v>
      </c>
      <c r="D1706" s="4" t="s">
        <v>296</v>
      </c>
      <c r="E1706" s="4" t="s">
        <v>401</v>
      </c>
      <c r="F1706" s="4" t="s">
        <v>47</v>
      </c>
      <c r="G1706" s="4">
        <v>1</v>
      </c>
      <c r="H1706" s="27">
        <v>3.4</v>
      </c>
      <c r="I1706" s="15">
        <v>5322.57</v>
      </c>
      <c r="J1706" s="4" t="s">
        <v>294</v>
      </c>
    </row>
    <row r="1707" spans="1:10" x14ac:dyDescent="0.3">
      <c r="A1707" s="4" t="s">
        <v>2013</v>
      </c>
      <c r="B1707" s="4" t="s">
        <v>154</v>
      </c>
      <c r="C1707" s="26">
        <v>45525</v>
      </c>
      <c r="D1707" s="4" t="s">
        <v>292</v>
      </c>
      <c r="E1707" s="4" t="s">
        <v>312</v>
      </c>
      <c r="F1707" s="4" t="s">
        <v>47</v>
      </c>
      <c r="G1707" s="4">
        <v>0</v>
      </c>
      <c r="H1707" s="27">
        <v>0</v>
      </c>
      <c r="I1707" s="15">
        <v>1247.46</v>
      </c>
      <c r="J1707" s="4" t="s">
        <v>299</v>
      </c>
    </row>
    <row r="1708" spans="1:10" x14ac:dyDescent="0.3">
      <c r="A1708" s="4" t="s">
        <v>2014</v>
      </c>
      <c r="B1708" s="4" t="s">
        <v>154</v>
      </c>
      <c r="C1708" s="26">
        <v>45532</v>
      </c>
      <c r="D1708" s="4" t="s">
        <v>292</v>
      </c>
      <c r="E1708" s="4" t="s">
        <v>303</v>
      </c>
      <c r="F1708" s="4" t="s">
        <v>47</v>
      </c>
      <c r="G1708" s="4">
        <v>1</v>
      </c>
      <c r="H1708" s="27">
        <v>0</v>
      </c>
      <c r="I1708" s="15">
        <v>1436.39</v>
      </c>
      <c r="J1708" s="4" t="s">
        <v>294</v>
      </c>
    </row>
    <row r="1709" spans="1:10" x14ac:dyDescent="0.3">
      <c r="A1709" s="4" t="s">
        <v>2015</v>
      </c>
      <c r="B1709" s="4" t="s">
        <v>154</v>
      </c>
      <c r="C1709" s="26">
        <v>45513</v>
      </c>
      <c r="D1709" s="4" t="s">
        <v>292</v>
      </c>
      <c r="E1709" s="4" t="s">
        <v>312</v>
      </c>
      <c r="F1709" s="4" t="s">
        <v>45</v>
      </c>
      <c r="G1709" s="4">
        <v>6</v>
      </c>
      <c r="H1709" s="27">
        <v>0</v>
      </c>
      <c r="I1709" s="15">
        <v>18843.150000000001</v>
      </c>
      <c r="J1709" s="4" t="s">
        <v>294</v>
      </c>
    </row>
    <row r="1710" spans="1:10" x14ac:dyDescent="0.3">
      <c r="A1710" s="4" t="s">
        <v>2016</v>
      </c>
      <c r="B1710" s="4" t="s">
        <v>154</v>
      </c>
      <c r="C1710" s="26">
        <v>45522</v>
      </c>
      <c r="D1710" s="4" t="s">
        <v>296</v>
      </c>
      <c r="E1710" s="4" t="s">
        <v>371</v>
      </c>
      <c r="F1710" s="4" t="s">
        <v>47</v>
      </c>
      <c r="G1710" s="4">
        <v>1</v>
      </c>
      <c r="H1710" s="27">
        <v>3.4</v>
      </c>
      <c r="I1710" s="15">
        <v>5848.15</v>
      </c>
      <c r="J1710" s="4" t="s">
        <v>294</v>
      </c>
    </row>
    <row r="1711" spans="1:10" x14ac:dyDescent="0.3">
      <c r="A1711" s="4" t="s">
        <v>2017</v>
      </c>
      <c r="B1711" s="4" t="s">
        <v>154</v>
      </c>
      <c r="C1711" s="26">
        <v>45532</v>
      </c>
      <c r="D1711" s="4" t="s">
        <v>296</v>
      </c>
      <c r="E1711" s="4" t="s">
        <v>336</v>
      </c>
      <c r="F1711" s="4" t="s">
        <v>45</v>
      </c>
      <c r="G1711" s="4">
        <v>3</v>
      </c>
      <c r="H1711" s="27">
        <v>59.7</v>
      </c>
      <c r="I1711" s="15">
        <v>76289.119999999995</v>
      </c>
      <c r="J1711" s="4" t="s">
        <v>294</v>
      </c>
    </row>
    <row r="1712" spans="1:10" x14ac:dyDescent="0.3">
      <c r="A1712" s="4" t="s">
        <v>2018</v>
      </c>
      <c r="B1712" s="4" t="s">
        <v>154</v>
      </c>
      <c r="C1712" s="26">
        <v>45652</v>
      </c>
      <c r="D1712" s="4" t="s">
        <v>292</v>
      </c>
      <c r="E1712" s="4" t="s">
        <v>301</v>
      </c>
      <c r="F1712" s="4" t="s">
        <v>47</v>
      </c>
      <c r="G1712" s="4">
        <v>1</v>
      </c>
      <c r="H1712" s="27">
        <v>0</v>
      </c>
      <c r="I1712" s="15">
        <v>1532.86</v>
      </c>
      <c r="J1712" s="4" t="s">
        <v>294</v>
      </c>
    </row>
    <row r="1713" spans="1:10" x14ac:dyDescent="0.3">
      <c r="A1713" s="4" t="s">
        <v>2019</v>
      </c>
      <c r="B1713" s="4" t="s">
        <v>154</v>
      </c>
      <c r="C1713" s="26">
        <v>45697</v>
      </c>
      <c r="D1713" s="4" t="s">
        <v>292</v>
      </c>
      <c r="E1713" s="4" t="s">
        <v>312</v>
      </c>
      <c r="F1713" s="4" t="s">
        <v>45</v>
      </c>
      <c r="G1713" s="4">
        <v>3</v>
      </c>
      <c r="H1713" s="27">
        <v>0</v>
      </c>
      <c r="I1713" s="15">
        <v>13054.06</v>
      </c>
      <c r="J1713" s="4" t="s">
        <v>299</v>
      </c>
    </row>
    <row r="1714" spans="1:10" x14ac:dyDescent="0.3">
      <c r="A1714" s="4" t="s">
        <v>2020</v>
      </c>
      <c r="B1714" s="4" t="s">
        <v>154</v>
      </c>
      <c r="C1714" s="26">
        <v>45775</v>
      </c>
      <c r="D1714" s="4" t="s">
        <v>292</v>
      </c>
      <c r="E1714" s="4" t="s">
        <v>305</v>
      </c>
      <c r="F1714" s="4" t="s">
        <v>47</v>
      </c>
      <c r="G1714" s="4">
        <v>0</v>
      </c>
      <c r="H1714" s="27">
        <v>0</v>
      </c>
      <c r="I1714" s="15">
        <v>1347.28</v>
      </c>
      <c r="J1714" s="4" t="s">
        <v>294</v>
      </c>
    </row>
    <row r="1715" spans="1:10" x14ac:dyDescent="0.3">
      <c r="A1715" s="4" t="s">
        <v>2021</v>
      </c>
      <c r="B1715" s="4" t="s">
        <v>154</v>
      </c>
      <c r="C1715" s="26">
        <v>45793</v>
      </c>
      <c r="D1715" s="4" t="s">
        <v>292</v>
      </c>
      <c r="E1715" s="4" t="s">
        <v>305</v>
      </c>
      <c r="F1715" s="4" t="s">
        <v>46</v>
      </c>
      <c r="G1715" s="4">
        <v>2</v>
      </c>
      <c r="H1715" s="27">
        <v>0</v>
      </c>
      <c r="I1715" s="15">
        <v>4298.05</v>
      </c>
      <c r="J1715" s="4" t="s">
        <v>294</v>
      </c>
    </row>
    <row r="1716" spans="1:10" x14ac:dyDescent="0.3">
      <c r="A1716" s="4" t="s">
        <v>2022</v>
      </c>
      <c r="B1716" s="4" t="s">
        <v>154</v>
      </c>
      <c r="C1716" s="26">
        <v>45791</v>
      </c>
      <c r="D1716" s="4" t="s">
        <v>292</v>
      </c>
      <c r="E1716" s="4" t="s">
        <v>293</v>
      </c>
      <c r="F1716" s="4" t="s">
        <v>47</v>
      </c>
      <c r="G1716" s="4">
        <v>1</v>
      </c>
      <c r="H1716" s="27">
        <v>0</v>
      </c>
      <c r="I1716" s="15">
        <v>1253.8599999999999</v>
      </c>
      <c r="J1716" s="4" t="s">
        <v>294</v>
      </c>
    </row>
    <row r="1717" spans="1:10" x14ac:dyDescent="0.3">
      <c r="A1717" s="4" t="s">
        <v>2023</v>
      </c>
      <c r="B1717" s="4" t="s">
        <v>154</v>
      </c>
      <c r="C1717" s="26">
        <v>45805</v>
      </c>
      <c r="D1717" s="4" t="s">
        <v>292</v>
      </c>
      <c r="E1717" s="4" t="s">
        <v>312</v>
      </c>
      <c r="F1717" s="4" t="s">
        <v>47</v>
      </c>
      <c r="G1717" s="4">
        <v>0</v>
      </c>
      <c r="H1717" s="27">
        <v>0</v>
      </c>
      <c r="I1717" s="15">
        <v>1353.04</v>
      </c>
      <c r="J1717" s="4" t="s">
        <v>294</v>
      </c>
    </row>
    <row r="1718" spans="1:10" x14ac:dyDescent="0.3">
      <c r="A1718" s="4" t="s">
        <v>2024</v>
      </c>
      <c r="B1718" s="4" t="s">
        <v>154</v>
      </c>
      <c r="C1718" s="26">
        <v>45951</v>
      </c>
      <c r="D1718" s="4" t="s">
        <v>292</v>
      </c>
      <c r="E1718" s="4" t="s">
        <v>308</v>
      </c>
      <c r="F1718" s="4" t="s">
        <v>46</v>
      </c>
      <c r="G1718" s="4">
        <v>3</v>
      </c>
      <c r="H1718" s="27">
        <v>0</v>
      </c>
      <c r="I1718" s="15">
        <v>4521.88</v>
      </c>
      <c r="J1718" s="4" t="s">
        <v>294</v>
      </c>
    </row>
    <row r="1719" spans="1:10" x14ac:dyDescent="0.3">
      <c r="A1719" s="4" t="s">
        <v>2025</v>
      </c>
      <c r="B1719" s="4" t="s">
        <v>154</v>
      </c>
      <c r="C1719" s="26">
        <v>45984</v>
      </c>
      <c r="D1719" s="4" t="s">
        <v>292</v>
      </c>
      <c r="E1719" s="4" t="s">
        <v>308</v>
      </c>
      <c r="F1719" s="4" t="s">
        <v>47</v>
      </c>
      <c r="G1719" s="4">
        <v>1</v>
      </c>
      <c r="H1719" s="27">
        <v>0</v>
      </c>
      <c r="I1719" s="15">
        <v>1565.13</v>
      </c>
      <c r="J1719" s="4" t="s">
        <v>294</v>
      </c>
    </row>
    <row r="1720" spans="1:10" x14ac:dyDescent="0.3">
      <c r="A1720" s="4" t="s">
        <v>2026</v>
      </c>
      <c r="B1720" s="4" t="s">
        <v>154</v>
      </c>
      <c r="C1720" s="26">
        <v>45964</v>
      </c>
      <c r="D1720" s="4" t="s">
        <v>292</v>
      </c>
      <c r="E1720" s="4" t="s">
        <v>301</v>
      </c>
      <c r="F1720" s="4" t="s">
        <v>47</v>
      </c>
      <c r="G1720" s="4">
        <v>1</v>
      </c>
      <c r="H1720" s="27">
        <v>0</v>
      </c>
      <c r="I1720" s="15">
        <v>1604.04</v>
      </c>
      <c r="J1720" s="4" t="s">
        <v>294</v>
      </c>
    </row>
    <row r="1721" spans="1:10" x14ac:dyDescent="0.3">
      <c r="A1721" s="4" t="s">
        <v>2027</v>
      </c>
      <c r="B1721" s="4" t="s">
        <v>154</v>
      </c>
      <c r="C1721" s="26">
        <v>45988</v>
      </c>
      <c r="D1721" s="4" t="s">
        <v>296</v>
      </c>
      <c r="E1721" s="4" t="s">
        <v>319</v>
      </c>
      <c r="F1721" s="4" t="s">
        <v>45</v>
      </c>
      <c r="G1721" s="4">
        <v>3</v>
      </c>
      <c r="H1721" s="27">
        <v>59.6</v>
      </c>
      <c r="I1721" s="15">
        <v>67316.240000000005</v>
      </c>
      <c r="J1721" s="4" t="s">
        <v>294</v>
      </c>
    </row>
    <row r="1722" spans="1:10" x14ac:dyDescent="0.3">
      <c r="A1722" s="4" t="s">
        <v>2028</v>
      </c>
      <c r="B1722" s="4" t="s">
        <v>154</v>
      </c>
      <c r="C1722" s="26">
        <v>45978</v>
      </c>
      <c r="D1722" s="4" t="s">
        <v>296</v>
      </c>
      <c r="E1722" s="4" t="s">
        <v>371</v>
      </c>
      <c r="F1722" s="4" t="s">
        <v>47</v>
      </c>
      <c r="G1722" s="4">
        <v>1</v>
      </c>
      <c r="H1722" s="27">
        <v>3.3</v>
      </c>
      <c r="I1722" s="15">
        <v>6061.12</v>
      </c>
      <c r="J1722" s="4" t="s">
        <v>299</v>
      </c>
    </row>
    <row r="1723" spans="1:10" x14ac:dyDescent="0.3">
      <c r="A1723" s="4" t="s">
        <v>2029</v>
      </c>
      <c r="B1723" s="4" t="s">
        <v>156</v>
      </c>
      <c r="C1723" s="26">
        <v>44930</v>
      </c>
      <c r="D1723" s="4" t="s">
        <v>292</v>
      </c>
      <c r="E1723" s="4" t="s">
        <v>303</v>
      </c>
      <c r="F1723" s="4" t="s">
        <v>46</v>
      </c>
      <c r="G1723" s="4">
        <v>1</v>
      </c>
      <c r="H1723" s="27">
        <v>0</v>
      </c>
      <c r="I1723" s="15">
        <v>10254.17</v>
      </c>
      <c r="J1723" s="4" t="s">
        <v>294</v>
      </c>
    </row>
    <row r="1724" spans="1:10" x14ac:dyDescent="0.3">
      <c r="A1724" s="4" t="s">
        <v>2030</v>
      </c>
      <c r="B1724" s="4" t="s">
        <v>156</v>
      </c>
      <c r="C1724" s="26">
        <v>44950</v>
      </c>
      <c r="D1724" s="4" t="s">
        <v>292</v>
      </c>
      <c r="E1724" s="4" t="s">
        <v>312</v>
      </c>
      <c r="F1724" s="4" t="s">
        <v>47</v>
      </c>
      <c r="G1724" s="4">
        <v>1</v>
      </c>
      <c r="H1724" s="27">
        <v>0</v>
      </c>
      <c r="I1724" s="15">
        <v>2722.75</v>
      </c>
      <c r="J1724" s="4" t="s">
        <v>294</v>
      </c>
    </row>
    <row r="1725" spans="1:10" x14ac:dyDescent="0.3">
      <c r="A1725" s="4" t="s">
        <v>2031</v>
      </c>
      <c r="B1725" s="4" t="s">
        <v>156</v>
      </c>
      <c r="C1725" s="26">
        <v>44962</v>
      </c>
      <c r="D1725" s="4" t="s">
        <v>292</v>
      </c>
      <c r="E1725" s="4" t="s">
        <v>312</v>
      </c>
      <c r="F1725" s="4" t="s">
        <v>47</v>
      </c>
      <c r="G1725" s="4">
        <v>1</v>
      </c>
      <c r="H1725" s="27">
        <v>0</v>
      </c>
      <c r="I1725" s="15">
        <v>2310.8000000000002</v>
      </c>
      <c r="J1725" s="4" t="s">
        <v>299</v>
      </c>
    </row>
    <row r="1726" spans="1:10" x14ac:dyDescent="0.3">
      <c r="A1726" s="4" t="s">
        <v>2032</v>
      </c>
      <c r="B1726" s="4" t="s">
        <v>156</v>
      </c>
      <c r="C1726" s="26">
        <v>45002</v>
      </c>
      <c r="D1726" s="4" t="s">
        <v>292</v>
      </c>
      <c r="E1726" s="4" t="s">
        <v>303</v>
      </c>
      <c r="F1726" s="4" t="s">
        <v>47</v>
      </c>
      <c r="G1726" s="4">
        <v>1</v>
      </c>
      <c r="H1726" s="27">
        <v>0</v>
      </c>
      <c r="I1726" s="15">
        <v>2703.72</v>
      </c>
      <c r="J1726" s="4" t="s">
        <v>294</v>
      </c>
    </row>
    <row r="1727" spans="1:10" x14ac:dyDescent="0.3">
      <c r="A1727" s="4" t="s">
        <v>2033</v>
      </c>
      <c r="B1727" s="4" t="s">
        <v>156</v>
      </c>
      <c r="C1727" s="26">
        <v>44999</v>
      </c>
      <c r="D1727" s="4" t="s">
        <v>292</v>
      </c>
      <c r="E1727" s="4" t="s">
        <v>301</v>
      </c>
      <c r="F1727" s="4" t="s">
        <v>47</v>
      </c>
      <c r="G1727" s="4">
        <v>1</v>
      </c>
      <c r="H1727" s="27">
        <v>0</v>
      </c>
      <c r="I1727" s="15">
        <v>1915.43</v>
      </c>
      <c r="J1727" s="4" t="s">
        <v>294</v>
      </c>
    </row>
    <row r="1728" spans="1:10" x14ac:dyDescent="0.3">
      <c r="A1728" s="4" t="s">
        <v>2034</v>
      </c>
      <c r="B1728" s="4" t="s">
        <v>156</v>
      </c>
      <c r="C1728" s="26">
        <v>45040</v>
      </c>
      <c r="D1728" s="4" t="s">
        <v>292</v>
      </c>
      <c r="E1728" s="4" t="s">
        <v>305</v>
      </c>
      <c r="F1728" s="4" t="s">
        <v>47</v>
      </c>
      <c r="G1728" s="4">
        <v>1</v>
      </c>
      <c r="H1728" s="27">
        <v>0</v>
      </c>
      <c r="I1728" s="15">
        <v>1445.37</v>
      </c>
      <c r="J1728" s="4" t="s">
        <v>294</v>
      </c>
    </row>
    <row r="1729" spans="1:10" x14ac:dyDescent="0.3">
      <c r="A1729" s="4" t="s">
        <v>2035</v>
      </c>
      <c r="B1729" s="4" t="s">
        <v>156</v>
      </c>
      <c r="C1729" s="26">
        <v>45047</v>
      </c>
      <c r="D1729" s="4" t="s">
        <v>292</v>
      </c>
      <c r="E1729" s="4" t="s">
        <v>308</v>
      </c>
      <c r="F1729" s="4" t="s">
        <v>47</v>
      </c>
      <c r="G1729" s="4">
        <v>1</v>
      </c>
      <c r="H1729" s="27">
        <v>0</v>
      </c>
      <c r="I1729" s="15">
        <v>3467.73</v>
      </c>
      <c r="J1729" s="4" t="s">
        <v>299</v>
      </c>
    </row>
    <row r="1730" spans="1:10" x14ac:dyDescent="0.3">
      <c r="A1730" s="4" t="s">
        <v>2036</v>
      </c>
      <c r="B1730" s="4" t="s">
        <v>156</v>
      </c>
      <c r="C1730" s="26">
        <v>45143</v>
      </c>
      <c r="D1730" s="4" t="s">
        <v>292</v>
      </c>
      <c r="E1730" s="4" t="s">
        <v>312</v>
      </c>
      <c r="F1730" s="4" t="s">
        <v>47</v>
      </c>
      <c r="G1730" s="4">
        <v>1</v>
      </c>
      <c r="H1730" s="27">
        <v>0</v>
      </c>
      <c r="I1730" s="15">
        <v>4118.87</v>
      </c>
      <c r="J1730" s="4" t="s">
        <v>294</v>
      </c>
    </row>
    <row r="1731" spans="1:10" x14ac:dyDescent="0.3">
      <c r="A1731" s="4" t="s">
        <v>2037</v>
      </c>
      <c r="B1731" s="4" t="s">
        <v>156</v>
      </c>
      <c r="C1731" s="26">
        <v>45177</v>
      </c>
      <c r="D1731" s="4" t="s">
        <v>292</v>
      </c>
      <c r="E1731" s="4" t="s">
        <v>301</v>
      </c>
      <c r="F1731" s="4" t="s">
        <v>47</v>
      </c>
      <c r="G1731" s="4">
        <v>0</v>
      </c>
      <c r="H1731" s="27">
        <v>0</v>
      </c>
      <c r="I1731" s="15">
        <v>2183.27</v>
      </c>
      <c r="J1731" s="4" t="s">
        <v>294</v>
      </c>
    </row>
    <row r="1732" spans="1:10" x14ac:dyDescent="0.3">
      <c r="A1732" s="4" t="s">
        <v>2038</v>
      </c>
      <c r="B1732" s="4" t="s">
        <v>156</v>
      </c>
      <c r="C1732" s="26">
        <v>45185</v>
      </c>
      <c r="D1732" s="4" t="s">
        <v>292</v>
      </c>
      <c r="E1732" s="4" t="s">
        <v>312</v>
      </c>
      <c r="F1732" s="4" t="s">
        <v>47</v>
      </c>
      <c r="G1732" s="4">
        <v>0</v>
      </c>
      <c r="H1732" s="27">
        <v>0</v>
      </c>
      <c r="I1732" s="15">
        <v>1744.28</v>
      </c>
      <c r="J1732" s="4" t="s">
        <v>294</v>
      </c>
    </row>
    <row r="1733" spans="1:10" x14ac:dyDescent="0.3">
      <c r="A1733" s="4" t="s">
        <v>2039</v>
      </c>
      <c r="B1733" s="4" t="s">
        <v>156</v>
      </c>
      <c r="C1733" s="26">
        <v>45191</v>
      </c>
      <c r="D1733" s="4" t="s">
        <v>296</v>
      </c>
      <c r="E1733" s="4" t="s">
        <v>319</v>
      </c>
      <c r="F1733" s="4" t="s">
        <v>46</v>
      </c>
      <c r="G1733" s="4">
        <v>1</v>
      </c>
      <c r="H1733" s="27">
        <v>7.2</v>
      </c>
      <c r="I1733" s="15">
        <v>24614.75</v>
      </c>
      <c r="J1733" s="4" t="s">
        <v>294</v>
      </c>
    </row>
    <row r="1734" spans="1:10" x14ac:dyDescent="0.3">
      <c r="A1734" s="4" t="s">
        <v>2040</v>
      </c>
      <c r="B1734" s="4" t="s">
        <v>156</v>
      </c>
      <c r="C1734" s="26">
        <v>45242</v>
      </c>
      <c r="D1734" s="4" t="s">
        <v>292</v>
      </c>
      <c r="E1734" s="4" t="s">
        <v>312</v>
      </c>
      <c r="F1734" s="4" t="s">
        <v>47</v>
      </c>
      <c r="G1734" s="4">
        <v>1</v>
      </c>
      <c r="H1734" s="27">
        <v>0</v>
      </c>
      <c r="I1734" s="15">
        <v>3603.98</v>
      </c>
      <c r="J1734" s="4" t="s">
        <v>294</v>
      </c>
    </row>
    <row r="1735" spans="1:10" x14ac:dyDescent="0.3">
      <c r="A1735" s="4" t="s">
        <v>2041</v>
      </c>
      <c r="B1735" s="4" t="s">
        <v>156</v>
      </c>
      <c r="C1735" s="26">
        <v>45304</v>
      </c>
      <c r="D1735" s="4" t="s">
        <v>292</v>
      </c>
      <c r="E1735" s="4" t="s">
        <v>301</v>
      </c>
      <c r="F1735" s="4" t="s">
        <v>46</v>
      </c>
      <c r="G1735" s="4">
        <v>2</v>
      </c>
      <c r="H1735" s="27">
        <v>0</v>
      </c>
      <c r="I1735" s="15">
        <v>6411.41</v>
      </c>
      <c r="J1735" s="4" t="s">
        <v>299</v>
      </c>
    </row>
    <row r="1736" spans="1:10" x14ac:dyDescent="0.3">
      <c r="A1736" s="4" t="s">
        <v>2042</v>
      </c>
      <c r="B1736" s="4" t="s">
        <v>156</v>
      </c>
      <c r="C1736" s="26">
        <v>45385</v>
      </c>
      <c r="D1736" s="4" t="s">
        <v>292</v>
      </c>
      <c r="E1736" s="4" t="s">
        <v>301</v>
      </c>
      <c r="F1736" s="4" t="s">
        <v>46</v>
      </c>
      <c r="G1736" s="4">
        <v>5</v>
      </c>
      <c r="H1736" s="27">
        <v>0</v>
      </c>
      <c r="I1736" s="15">
        <v>14555.21</v>
      </c>
      <c r="J1736" s="4" t="s">
        <v>294</v>
      </c>
    </row>
    <row r="1737" spans="1:10" x14ac:dyDescent="0.3">
      <c r="A1737" s="4" t="s">
        <v>2043</v>
      </c>
      <c r="B1737" s="4" t="s">
        <v>156</v>
      </c>
      <c r="C1737" s="26">
        <v>45386</v>
      </c>
      <c r="D1737" s="4" t="s">
        <v>292</v>
      </c>
      <c r="E1737" s="4" t="s">
        <v>293</v>
      </c>
      <c r="F1737" s="4" t="s">
        <v>47</v>
      </c>
      <c r="G1737" s="4">
        <v>1</v>
      </c>
      <c r="H1737" s="27">
        <v>0</v>
      </c>
      <c r="I1737" s="15">
        <v>3324.75</v>
      </c>
      <c r="J1737" s="4" t="s">
        <v>294</v>
      </c>
    </row>
    <row r="1738" spans="1:10" x14ac:dyDescent="0.3">
      <c r="A1738" s="4" t="s">
        <v>2044</v>
      </c>
      <c r="B1738" s="4" t="s">
        <v>156</v>
      </c>
      <c r="C1738" s="26">
        <v>45384</v>
      </c>
      <c r="D1738" s="4" t="s">
        <v>292</v>
      </c>
      <c r="E1738" s="4" t="s">
        <v>312</v>
      </c>
      <c r="F1738" s="4" t="s">
        <v>46</v>
      </c>
      <c r="G1738" s="4">
        <v>2</v>
      </c>
      <c r="H1738" s="27">
        <v>0</v>
      </c>
      <c r="I1738" s="15">
        <v>13898.08</v>
      </c>
      <c r="J1738" s="4" t="s">
        <v>294</v>
      </c>
    </row>
    <row r="1739" spans="1:10" x14ac:dyDescent="0.3">
      <c r="A1739" s="4" t="s">
        <v>2045</v>
      </c>
      <c r="B1739" s="4" t="s">
        <v>156</v>
      </c>
      <c r="C1739" s="26">
        <v>45420</v>
      </c>
      <c r="D1739" s="4" t="s">
        <v>292</v>
      </c>
      <c r="E1739" s="4" t="s">
        <v>301</v>
      </c>
      <c r="F1739" s="4" t="s">
        <v>45</v>
      </c>
      <c r="G1739" s="4">
        <v>11</v>
      </c>
      <c r="H1739" s="27">
        <v>0</v>
      </c>
      <c r="I1739" s="15">
        <v>46460.76</v>
      </c>
      <c r="J1739" s="4" t="s">
        <v>294</v>
      </c>
    </row>
    <row r="1740" spans="1:10" x14ac:dyDescent="0.3">
      <c r="A1740" s="4" t="s">
        <v>2046</v>
      </c>
      <c r="B1740" s="4" t="s">
        <v>156</v>
      </c>
      <c r="C1740" s="26">
        <v>45423</v>
      </c>
      <c r="D1740" s="4" t="s">
        <v>292</v>
      </c>
      <c r="E1740" s="4" t="s">
        <v>301</v>
      </c>
      <c r="F1740" s="4" t="s">
        <v>47</v>
      </c>
      <c r="G1740" s="4">
        <v>0</v>
      </c>
      <c r="H1740" s="27">
        <v>0</v>
      </c>
      <c r="I1740" s="15">
        <v>2609.1799999999998</v>
      </c>
      <c r="J1740" s="4" t="s">
        <v>294</v>
      </c>
    </row>
    <row r="1741" spans="1:10" x14ac:dyDescent="0.3">
      <c r="A1741" s="4" t="s">
        <v>2047</v>
      </c>
      <c r="B1741" s="4" t="s">
        <v>156</v>
      </c>
      <c r="C1741" s="26">
        <v>45414</v>
      </c>
      <c r="D1741" s="4" t="s">
        <v>292</v>
      </c>
      <c r="E1741" s="4" t="s">
        <v>308</v>
      </c>
      <c r="F1741" s="4" t="s">
        <v>47</v>
      </c>
      <c r="G1741" s="4">
        <v>1</v>
      </c>
      <c r="H1741" s="27">
        <v>0</v>
      </c>
      <c r="I1741" s="15">
        <v>3461.12</v>
      </c>
      <c r="J1741" s="4" t="s">
        <v>294</v>
      </c>
    </row>
    <row r="1742" spans="1:10" x14ac:dyDescent="0.3">
      <c r="A1742" s="4" t="s">
        <v>2048</v>
      </c>
      <c r="B1742" s="4" t="s">
        <v>156</v>
      </c>
      <c r="C1742" s="26">
        <v>45437</v>
      </c>
      <c r="D1742" s="4" t="s">
        <v>296</v>
      </c>
      <c r="E1742" s="4" t="s">
        <v>336</v>
      </c>
      <c r="F1742" s="4" t="s">
        <v>46</v>
      </c>
      <c r="G1742" s="4">
        <v>1</v>
      </c>
      <c r="H1742" s="27">
        <v>18.600000000000001</v>
      </c>
      <c r="I1742" s="15">
        <v>50009.5</v>
      </c>
      <c r="J1742" s="4" t="s">
        <v>299</v>
      </c>
    </row>
    <row r="1743" spans="1:10" x14ac:dyDescent="0.3">
      <c r="A1743" s="4" t="s">
        <v>2049</v>
      </c>
      <c r="B1743" s="4" t="s">
        <v>156</v>
      </c>
      <c r="C1743" s="26">
        <v>45460</v>
      </c>
      <c r="D1743" s="4" t="s">
        <v>296</v>
      </c>
      <c r="E1743" s="4" t="s">
        <v>401</v>
      </c>
      <c r="F1743" s="4" t="s">
        <v>47</v>
      </c>
      <c r="G1743" s="4">
        <v>1</v>
      </c>
      <c r="H1743" s="27">
        <v>3.9</v>
      </c>
      <c r="I1743" s="15">
        <v>15784.82</v>
      </c>
      <c r="J1743" s="4" t="s">
        <v>294</v>
      </c>
    </row>
    <row r="1744" spans="1:10" x14ac:dyDescent="0.3">
      <c r="A1744" s="4" t="s">
        <v>2050</v>
      </c>
      <c r="B1744" s="4" t="s">
        <v>156</v>
      </c>
      <c r="C1744" s="26">
        <v>45519</v>
      </c>
      <c r="D1744" s="4" t="s">
        <v>296</v>
      </c>
      <c r="E1744" s="4" t="s">
        <v>297</v>
      </c>
      <c r="F1744" s="4" t="s">
        <v>46</v>
      </c>
      <c r="G1744" s="4">
        <v>1</v>
      </c>
      <c r="H1744" s="27">
        <v>15.2</v>
      </c>
      <c r="I1744" s="15">
        <v>62308.62</v>
      </c>
      <c r="J1744" s="4" t="s">
        <v>299</v>
      </c>
    </row>
    <row r="1745" spans="1:10" x14ac:dyDescent="0.3">
      <c r="A1745" s="4" t="s">
        <v>2051</v>
      </c>
      <c r="B1745" s="4" t="s">
        <v>156</v>
      </c>
      <c r="C1745" s="26">
        <v>45582</v>
      </c>
      <c r="D1745" s="4" t="s">
        <v>292</v>
      </c>
      <c r="E1745" s="4" t="s">
        <v>303</v>
      </c>
      <c r="F1745" s="4" t="s">
        <v>47</v>
      </c>
      <c r="G1745" s="4">
        <v>1</v>
      </c>
      <c r="H1745" s="27">
        <v>0</v>
      </c>
      <c r="I1745" s="15">
        <v>2250.08</v>
      </c>
      <c r="J1745" s="4" t="s">
        <v>294</v>
      </c>
    </row>
    <row r="1746" spans="1:10" x14ac:dyDescent="0.3">
      <c r="A1746" s="4" t="s">
        <v>2052</v>
      </c>
      <c r="B1746" s="4" t="s">
        <v>156</v>
      </c>
      <c r="C1746" s="26">
        <v>45619</v>
      </c>
      <c r="D1746" s="4" t="s">
        <v>292</v>
      </c>
      <c r="E1746" s="4" t="s">
        <v>312</v>
      </c>
      <c r="F1746" s="4" t="s">
        <v>45</v>
      </c>
      <c r="G1746" s="4">
        <v>6</v>
      </c>
      <c r="H1746" s="27">
        <v>0</v>
      </c>
      <c r="I1746" s="15">
        <v>16224.52</v>
      </c>
      <c r="J1746" s="4" t="s">
        <v>294</v>
      </c>
    </row>
    <row r="1747" spans="1:10" x14ac:dyDescent="0.3">
      <c r="A1747" s="4" t="s">
        <v>2053</v>
      </c>
      <c r="B1747" s="4" t="s">
        <v>156</v>
      </c>
      <c r="C1747" s="26">
        <v>45633</v>
      </c>
      <c r="D1747" s="4" t="s">
        <v>292</v>
      </c>
      <c r="E1747" s="4" t="s">
        <v>308</v>
      </c>
      <c r="F1747" s="4" t="s">
        <v>45</v>
      </c>
      <c r="G1747" s="4">
        <v>6</v>
      </c>
      <c r="H1747" s="27">
        <v>0</v>
      </c>
      <c r="I1747" s="15">
        <v>21491.82</v>
      </c>
      <c r="J1747" s="4" t="s">
        <v>294</v>
      </c>
    </row>
    <row r="1748" spans="1:10" x14ac:dyDescent="0.3">
      <c r="A1748" s="4" t="s">
        <v>2054</v>
      </c>
      <c r="B1748" s="4" t="s">
        <v>156</v>
      </c>
      <c r="C1748" s="26">
        <v>45839</v>
      </c>
      <c r="D1748" s="4" t="s">
        <v>292</v>
      </c>
      <c r="E1748" s="4" t="s">
        <v>305</v>
      </c>
      <c r="F1748" s="4" t="s">
        <v>47</v>
      </c>
      <c r="G1748" s="4">
        <v>0</v>
      </c>
      <c r="H1748" s="27">
        <v>0</v>
      </c>
      <c r="I1748" s="15">
        <v>4356.75</v>
      </c>
      <c r="J1748" s="4" t="s">
        <v>294</v>
      </c>
    </row>
    <row r="1749" spans="1:10" x14ac:dyDescent="0.3">
      <c r="A1749" s="4" t="s">
        <v>2055</v>
      </c>
      <c r="B1749" s="4" t="s">
        <v>156</v>
      </c>
      <c r="C1749" s="26">
        <v>45852</v>
      </c>
      <c r="D1749" s="4" t="s">
        <v>292</v>
      </c>
      <c r="E1749" s="4" t="s">
        <v>293</v>
      </c>
      <c r="F1749" s="4" t="s">
        <v>46</v>
      </c>
      <c r="G1749" s="4">
        <v>5</v>
      </c>
      <c r="H1749" s="27">
        <v>0</v>
      </c>
      <c r="I1749" s="15">
        <v>19400</v>
      </c>
      <c r="J1749" s="4" t="s">
        <v>294</v>
      </c>
    </row>
    <row r="1750" spans="1:10" x14ac:dyDescent="0.3">
      <c r="A1750" s="4" t="s">
        <v>2056</v>
      </c>
      <c r="B1750" s="4" t="s">
        <v>156</v>
      </c>
      <c r="C1750" s="26">
        <v>45843</v>
      </c>
      <c r="D1750" s="4" t="s">
        <v>292</v>
      </c>
      <c r="E1750" s="4" t="s">
        <v>303</v>
      </c>
      <c r="F1750" s="4" t="s">
        <v>47</v>
      </c>
      <c r="G1750" s="4">
        <v>1</v>
      </c>
      <c r="H1750" s="27">
        <v>0</v>
      </c>
      <c r="I1750" s="15">
        <v>4012.96</v>
      </c>
      <c r="J1750" s="4" t="s">
        <v>294</v>
      </c>
    </row>
    <row r="1751" spans="1:10" x14ac:dyDescent="0.3">
      <c r="A1751" s="4" t="s">
        <v>2057</v>
      </c>
      <c r="B1751" s="4" t="s">
        <v>156</v>
      </c>
      <c r="C1751" s="26">
        <v>45875</v>
      </c>
      <c r="D1751" s="4" t="s">
        <v>292</v>
      </c>
      <c r="E1751" s="4" t="s">
        <v>312</v>
      </c>
      <c r="F1751" s="4" t="s">
        <v>47</v>
      </c>
      <c r="G1751" s="4">
        <v>1</v>
      </c>
      <c r="H1751" s="27">
        <v>0</v>
      </c>
      <c r="I1751" s="15">
        <v>4627.09</v>
      </c>
      <c r="J1751" s="4" t="s">
        <v>299</v>
      </c>
    </row>
    <row r="1752" spans="1:10" x14ac:dyDescent="0.3">
      <c r="A1752" s="4" t="s">
        <v>2058</v>
      </c>
      <c r="B1752" s="4" t="s">
        <v>156</v>
      </c>
      <c r="C1752" s="26">
        <v>45928</v>
      </c>
      <c r="D1752" s="4" t="s">
        <v>292</v>
      </c>
      <c r="E1752" s="4" t="s">
        <v>301</v>
      </c>
      <c r="F1752" s="4" t="s">
        <v>46</v>
      </c>
      <c r="G1752" s="4">
        <v>5</v>
      </c>
      <c r="H1752" s="27">
        <v>0</v>
      </c>
      <c r="I1752" s="15">
        <v>7250.54</v>
      </c>
      <c r="J1752" s="4" t="s">
        <v>294</v>
      </c>
    </row>
    <row r="1753" spans="1:10" x14ac:dyDescent="0.3">
      <c r="A1753" s="4" t="s">
        <v>2059</v>
      </c>
      <c r="B1753" s="4" t="s">
        <v>156</v>
      </c>
      <c r="C1753" s="26">
        <v>45986</v>
      </c>
      <c r="D1753" s="4" t="s">
        <v>292</v>
      </c>
      <c r="E1753" s="4" t="s">
        <v>312</v>
      </c>
      <c r="F1753" s="4" t="s">
        <v>46</v>
      </c>
      <c r="G1753" s="4">
        <v>4</v>
      </c>
      <c r="H1753" s="27">
        <v>0</v>
      </c>
      <c r="I1753" s="15">
        <v>9765.0300000000007</v>
      </c>
      <c r="J1753" s="4" t="s">
        <v>294</v>
      </c>
    </row>
    <row r="1754" spans="1:10" x14ac:dyDescent="0.3">
      <c r="A1754" s="4" t="s">
        <v>2060</v>
      </c>
      <c r="B1754" s="4" t="s">
        <v>156</v>
      </c>
      <c r="C1754" s="26">
        <v>45968</v>
      </c>
      <c r="D1754" s="4" t="s">
        <v>292</v>
      </c>
      <c r="E1754" s="4" t="s">
        <v>303</v>
      </c>
      <c r="F1754" s="4" t="s">
        <v>46</v>
      </c>
      <c r="G1754" s="4">
        <v>2</v>
      </c>
      <c r="H1754" s="27">
        <v>0</v>
      </c>
      <c r="I1754" s="15">
        <v>8049.99</v>
      </c>
      <c r="J1754" s="4" t="s">
        <v>294</v>
      </c>
    </row>
    <row r="1755" spans="1:10" x14ac:dyDescent="0.3">
      <c r="A1755" s="4" t="s">
        <v>2061</v>
      </c>
      <c r="B1755" s="4" t="s">
        <v>156</v>
      </c>
      <c r="C1755" s="26">
        <v>45992</v>
      </c>
      <c r="D1755" s="4" t="s">
        <v>292</v>
      </c>
      <c r="E1755" s="4" t="s">
        <v>293</v>
      </c>
      <c r="F1755" s="4" t="s">
        <v>47</v>
      </c>
      <c r="G1755" s="4">
        <v>0</v>
      </c>
      <c r="H1755" s="27">
        <v>0</v>
      </c>
      <c r="I1755" s="15">
        <v>1603.97</v>
      </c>
      <c r="J1755" s="4" t="s">
        <v>294</v>
      </c>
    </row>
    <row r="1756" spans="1:10" x14ac:dyDescent="0.3">
      <c r="A1756" s="4" t="s">
        <v>2062</v>
      </c>
      <c r="B1756" s="4" t="s">
        <v>158</v>
      </c>
      <c r="C1756" s="26">
        <v>44930</v>
      </c>
      <c r="D1756" s="4" t="s">
        <v>292</v>
      </c>
      <c r="E1756" s="4" t="s">
        <v>312</v>
      </c>
      <c r="F1756" s="4" t="s">
        <v>47</v>
      </c>
      <c r="G1756" s="4">
        <v>1</v>
      </c>
      <c r="H1756" s="27">
        <v>0</v>
      </c>
      <c r="I1756" s="15">
        <v>2678.76</v>
      </c>
      <c r="J1756" s="4" t="s">
        <v>294</v>
      </c>
    </row>
    <row r="1757" spans="1:10" x14ac:dyDescent="0.3">
      <c r="A1757" s="4" t="s">
        <v>2063</v>
      </c>
      <c r="B1757" s="4" t="s">
        <v>158</v>
      </c>
      <c r="C1757" s="26">
        <v>44986</v>
      </c>
      <c r="D1757" s="4" t="s">
        <v>292</v>
      </c>
      <c r="E1757" s="4" t="s">
        <v>305</v>
      </c>
      <c r="F1757" s="4" t="s">
        <v>45</v>
      </c>
      <c r="G1757" s="4">
        <v>11</v>
      </c>
      <c r="H1757" s="27">
        <v>0</v>
      </c>
      <c r="I1757" s="15">
        <v>31985.35</v>
      </c>
      <c r="J1757" s="4" t="s">
        <v>294</v>
      </c>
    </row>
    <row r="1758" spans="1:10" x14ac:dyDescent="0.3">
      <c r="A1758" s="4" t="s">
        <v>2064</v>
      </c>
      <c r="B1758" s="4" t="s">
        <v>158</v>
      </c>
      <c r="C1758" s="26">
        <v>45052</v>
      </c>
      <c r="D1758" s="4" t="s">
        <v>296</v>
      </c>
      <c r="E1758" s="4" t="s">
        <v>297</v>
      </c>
      <c r="F1758" s="4" t="s">
        <v>46</v>
      </c>
      <c r="G1758" s="4">
        <v>1</v>
      </c>
      <c r="H1758" s="27">
        <v>18.3</v>
      </c>
      <c r="I1758" s="15">
        <v>33647.71</v>
      </c>
      <c r="J1758" s="4" t="s">
        <v>294</v>
      </c>
    </row>
    <row r="1759" spans="1:10" x14ac:dyDescent="0.3">
      <c r="A1759" s="4" t="s">
        <v>2065</v>
      </c>
      <c r="B1759" s="4" t="s">
        <v>158</v>
      </c>
      <c r="C1759" s="26">
        <v>45123</v>
      </c>
      <c r="D1759" s="4" t="s">
        <v>292</v>
      </c>
      <c r="E1759" s="4" t="s">
        <v>303</v>
      </c>
      <c r="F1759" s="4" t="s">
        <v>47</v>
      </c>
      <c r="G1759" s="4">
        <v>1</v>
      </c>
      <c r="H1759" s="27">
        <v>0</v>
      </c>
      <c r="I1759" s="15">
        <v>2352.88</v>
      </c>
      <c r="J1759" s="4" t="s">
        <v>299</v>
      </c>
    </row>
    <row r="1760" spans="1:10" x14ac:dyDescent="0.3">
      <c r="A1760" s="4" t="s">
        <v>2066</v>
      </c>
      <c r="B1760" s="4" t="s">
        <v>158</v>
      </c>
      <c r="C1760" s="26">
        <v>45149</v>
      </c>
      <c r="D1760" s="4" t="s">
        <v>292</v>
      </c>
      <c r="E1760" s="4" t="s">
        <v>303</v>
      </c>
      <c r="F1760" s="4" t="s">
        <v>46</v>
      </c>
      <c r="G1760" s="4">
        <v>4</v>
      </c>
      <c r="H1760" s="27">
        <v>0</v>
      </c>
      <c r="I1760" s="15">
        <v>12163.64</v>
      </c>
      <c r="J1760" s="4" t="s">
        <v>299</v>
      </c>
    </row>
    <row r="1761" spans="1:10" x14ac:dyDescent="0.3">
      <c r="A1761" s="4" t="s">
        <v>2067</v>
      </c>
      <c r="B1761" s="4" t="s">
        <v>158</v>
      </c>
      <c r="C1761" s="26">
        <v>45173</v>
      </c>
      <c r="D1761" s="4" t="s">
        <v>292</v>
      </c>
      <c r="E1761" s="4" t="s">
        <v>308</v>
      </c>
      <c r="F1761" s="4" t="s">
        <v>47</v>
      </c>
      <c r="G1761" s="4">
        <v>0</v>
      </c>
      <c r="H1761" s="27">
        <v>0</v>
      </c>
      <c r="I1761" s="15">
        <v>1858.23</v>
      </c>
      <c r="J1761" s="4" t="s">
        <v>294</v>
      </c>
    </row>
    <row r="1762" spans="1:10" x14ac:dyDescent="0.3">
      <c r="A1762" s="4" t="s">
        <v>2068</v>
      </c>
      <c r="B1762" s="4" t="s">
        <v>158</v>
      </c>
      <c r="C1762" s="26">
        <v>45187</v>
      </c>
      <c r="D1762" s="4" t="s">
        <v>296</v>
      </c>
      <c r="E1762" s="4" t="s">
        <v>336</v>
      </c>
      <c r="F1762" s="4" t="s">
        <v>403</v>
      </c>
      <c r="G1762" s="4">
        <v>4</v>
      </c>
      <c r="H1762" s="27">
        <v>84.6</v>
      </c>
      <c r="I1762" s="15">
        <v>309534.55</v>
      </c>
      <c r="J1762" s="4" t="s">
        <v>294</v>
      </c>
    </row>
    <row r="1763" spans="1:10" x14ac:dyDescent="0.3">
      <c r="A1763" s="4" t="s">
        <v>2069</v>
      </c>
      <c r="B1763" s="4" t="s">
        <v>158</v>
      </c>
      <c r="C1763" s="26">
        <v>45211</v>
      </c>
      <c r="D1763" s="4" t="s">
        <v>292</v>
      </c>
      <c r="E1763" s="4" t="s">
        <v>303</v>
      </c>
      <c r="F1763" s="4" t="s">
        <v>47</v>
      </c>
      <c r="G1763" s="4">
        <v>1</v>
      </c>
      <c r="H1763" s="27">
        <v>0</v>
      </c>
      <c r="I1763" s="15">
        <v>1036.33</v>
      </c>
      <c r="J1763" s="4" t="s">
        <v>294</v>
      </c>
    </row>
    <row r="1764" spans="1:10" x14ac:dyDescent="0.3">
      <c r="A1764" s="4" t="s">
        <v>2070</v>
      </c>
      <c r="B1764" s="4" t="s">
        <v>158</v>
      </c>
      <c r="C1764" s="26">
        <v>45246</v>
      </c>
      <c r="D1764" s="4" t="s">
        <v>292</v>
      </c>
      <c r="E1764" s="4" t="s">
        <v>301</v>
      </c>
      <c r="F1764" s="4" t="s">
        <v>47</v>
      </c>
      <c r="G1764" s="4">
        <v>1</v>
      </c>
      <c r="H1764" s="27">
        <v>0</v>
      </c>
      <c r="I1764" s="15">
        <v>2753.5</v>
      </c>
      <c r="J1764" s="4" t="s">
        <v>299</v>
      </c>
    </row>
    <row r="1765" spans="1:10" x14ac:dyDescent="0.3">
      <c r="A1765" s="4" t="s">
        <v>2071</v>
      </c>
      <c r="B1765" s="4" t="s">
        <v>158</v>
      </c>
      <c r="C1765" s="26">
        <v>45238</v>
      </c>
      <c r="D1765" s="4" t="s">
        <v>292</v>
      </c>
      <c r="E1765" s="4" t="s">
        <v>293</v>
      </c>
      <c r="F1765" s="4" t="s">
        <v>47</v>
      </c>
      <c r="G1765" s="4">
        <v>0</v>
      </c>
      <c r="H1765" s="27">
        <v>0</v>
      </c>
      <c r="I1765" s="15">
        <v>1405.06</v>
      </c>
      <c r="J1765" s="4" t="s">
        <v>294</v>
      </c>
    </row>
    <row r="1766" spans="1:10" x14ac:dyDescent="0.3">
      <c r="A1766" s="4" t="s">
        <v>2072</v>
      </c>
      <c r="B1766" s="4" t="s">
        <v>158</v>
      </c>
      <c r="C1766" s="26">
        <v>45246</v>
      </c>
      <c r="D1766" s="4" t="s">
        <v>292</v>
      </c>
      <c r="E1766" s="4" t="s">
        <v>312</v>
      </c>
      <c r="F1766" s="4" t="s">
        <v>45</v>
      </c>
      <c r="G1766" s="4">
        <v>6</v>
      </c>
      <c r="H1766" s="27">
        <v>0</v>
      </c>
      <c r="I1766" s="15">
        <v>22948.74</v>
      </c>
      <c r="J1766" s="4" t="s">
        <v>299</v>
      </c>
    </row>
    <row r="1767" spans="1:10" x14ac:dyDescent="0.3">
      <c r="A1767" s="4" t="s">
        <v>2073</v>
      </c>
      <c r="B1767" s="4" t="s">
        <v>158</v>
      </c>
      <c r="C1767" s="26">
        <v>45236</v>
      </c>
      <c r="D1767" s="4" t="s">
        <v>292</v>
      </c>
      <c r="E1767" s="4" t="s">
        <v>303</v>
      </c>
      <c r="F1767" s="4" t="s">
        <v>47</v>
      </c>
      <c r="G1767" s="4">
        <v>1</v>
      </c>
      <c r="H1767" s="27">
        <v>0</v>
      </c>
      <c r="I1767" s="15">
        <v>1356.68</v>
      </c>
      <c r="J1767" s="4" t="s">
        <v>294</v>
      </c>
    </row>
    <row r="1768" spans="1:10" x14ac:dyDescent="0.3">
      <c r="A1768" s="4" t="s">
        <v>2074</v>
      </c>
      <c r="B1768" s="4" t="s">
        <v>158</v>
      </c>
      <c r="C1768" s="26">
        <v>45278</v>
      </c>
      <c r="D1768" s="4" t="s">
        <v>292</v>
      </c>
      <c r="E1768" s="4" t="s">
        <v>305</v>
      </c>
      <c r="F1768" s="4" t="s">
        <v>47</v>
      </c>
      <c r="G1768" s="4">
        <v>1</v>
      </c>
      <c r="H1768" s="27">
        <v>0</v>
      </c>
      <c r="I1768" s="15">
        <v>1217.52</v>
      </c>
      <c r="J1768" s="4" t="s">
        <v>294</v>
      </c>
    </row>
    <row r="1769" spans="1:10" x14ac:dyDescent="0.3">
      <c r="A1769" s="4" t="s">
        <v>2075</v>
      </c>
      <c r="B1769" s="4" t="s">
        <v>158</v>
      </c>
      <c r="C1769" s="26">
        <v>45346</v>
      </c>
      <c r="D1769" s="4" t="s">
        <v>292</v>
      </c>
      <c r="E1769" s="4" t="s">
        <v>303</v>
      </c>
      <c r="F1769" s="4" t="s">
        <v>47</v>
      </c>
      <c r="G1769" s="4">
        <v>1</v>
      </c>
      <c r="H1769" s="27">
        <v>0</v>
      </c>
      <c r="I1769" s="15">
        <v>2205.16</v>
      </c>
      <c r="J1769" s="4" t="s">
        <v>299</v>
      </c>
    </row>
    <row r="1770" spans="1:10" x14ac:dyDescent="0.3">
      <c r="A1770" s="4" t="s">
        <v>2076</v>
      </c>
      <c r="B1770" s="4" t="s">
        <v>158</v>
      </c>
      <c r="C1770" s="26">
        <v>45405</v>
      </c>
      <c r="D1770" s="4" t="s">
        <v>292</v>
      </c>
      <c r="E1770" s="4" t="s">
        <v>293</v>
      </c>
      <c r="F1770" s="4" t="s">
        <v>47</v>
      </c>
      <c r="G1770" s="4">
        <v>0</v>
      </c>
      <c r="H1770" s="27">
        <v>0</v>
      </c>
      <c r="I1770" s="15">
        <v>3929.41</v>
      </c>
      <c r="J1770" s="4" t="s">
        <v>294</v>
      </c>
    </row>
    <row r="1771" spans="1:10" x14ac:dyDescent="0.3">
      <c r="A1771" s="4" t="s">
        <v>2077</v>
      </c>
      <c r="B1771" s="4" t="s">
        <v>158</v>
      </c>
      <c r="C1771" s="26">
        <v>45398</v>
      </c>
      <c r="D1771" s="4" t="s">
        <v>292</v>
      </c>
      <c r="E1771" s="4" t="s">
        <v>301</v>
      </c>
      <c r="F1771" s="4" t="s">
        <v>46</v>
      </c>
      <c r="G1771" s="4">
        <v>5</v>
      </c>
      <c r="H1771" s="27">
        <v>0</v>
      </c>
      <c r="I1771" s="15">
        <v>14047.96</v>
      </c>
      <c r="J1771" s="4" t="s">
        <v>294</v>
      </c>
    </row>
    <row r="1772" spans="1:10" x14ac:dyDescent="0.3">
      <c r="A1772" s="4" t="s">
        <v>2078</v>
      </c>
      <c r="B1772" s="4" t="s">
        <v>158</v>
      </c>
      <c r="C1772" s="26">
        <v>45409</v>
      </c>
      <c r="D1772" s="4" t="s">
        <v>296</v>
      </c>
      <c r="E1772" s="4" t="s">
        <v>371</v>
      </c>
      <c r="F1772" s="4" t="s">
        <v>403</v>
      </c>
      <c r="G1772" s="4">
        <v>5</v>
      </c>
      <c r="H1772" s="27">
        <v>104.4</v>
      </c>
      <c r="I1772" s="15">
        <v>200275.6</v>
      </c>
      <c r="J1772" s="4" t="s">
        <v>294</v>
      </c>
    </row>
    <row r="1773" spans="1:10" x14ac:dyDescent="0.3">
      <c r="A1773" s="4" t="s">
        <v>2079</v>
      </c>
      <c r="B1773" s="4" t="s">
        <v>158</v>
      </c>
      <c r="C1773" s="26">
        <v>45397</v>
      </c>
      <c r="D1773" s="4" t="s">
        <v>296</v>
      </c>
      <c r="E1773" s="4" t="s">
        <v>336</v>
      </c>
      <c r="F1773" s="4" t="s">
        <v>45</v>
      </c>
      <c r="G1773" s="4">
        <v>3</v>
      </c>
      <c r="H1773" s="27">
        <v>56.3</v>
      </c>
      <c r="I1773" s="15">
        <v>263667.84000000003</v>
      </c>
      <c r="J1773" s="4" t="s">
        <v>294</v>
      </c>
    </row>
    <row r="1774" spans="1:10" x14ac:dyDescent="0.3">
      <c r="A1774" s="4" t="s">
        <v>2080</v>
      </c>
      <c r="B1774" s="4" t="s">
        <v>158</v>
      </c>
      <c r="C1774" s="26">
        <v>45430</v>
      </c>
      <c r="D1774" s="4" t="s">
        <v>292</v>
      </c>
      <c r="E1774" s="4" t="s">
        <v>301</v>
      </c>
      <c r="F1774" s="4" t="s">
        <v>45</v>
      </c>
      <c r="G1774" s="4">
        <v>13</v>
      </c>
      <c r="H1774" s="27">
        <v>0</v>
      </c>
      <c r="I1774" s="15">
        <v>44407.59</v>
      </c>
      <c r="J1774" s="4" t="s">
        <v>294</v>
      </c>
    </row>
    <row r="1775" spans="1:10" x14ac:dyDescent="0.3">
      <c r="A1775" s="4" t="s">
        <v>2081</v>
      </c>
      <c r="B1775" s="4" t="s">
        <v>158</v>
      </c>
      <c r="C1775" s="26">
        <v>45432</v>
      </c>
      <c r="D1775" s="4" t="s">
        <v>292</v>
      </c>
      <c r="E1775" s="4" t="s">
        <v>305</v>
      </c>
      <c r="F1775" s="4" t="s">
        <v>47</v>
      </c>
      <c r="G1775" s="4">
        <v>1</v>
      </c>
      <c r="H1775" s="27">
        <v>0</v>
      </c>
      <c r="I1775" s="15">
        <v>3716.92</v>
      </c>
      <c r="J1775" s="4" t="s">
        <v>299</v>
      </c>
    </row>
    <row r="1776" spans="1:10" x14ac:dyDescent="0.3">
      <c r="A1776" s="4" t="s">
        <v>2082</v>
      </c>
      <c r="B1776" s="4" t="s">
        <v>158</v>
      </c>
      <c r="C1776" s="26">
        <v>45440</v>
      </c>
      <c r="D1776" s="4" t="s">
        <v>296</v>
      </c>
      <c r="E1776" s="4" t="s">
        <v>401</v>
      </c>
      <c r="F1776" s="4" t="s">
        <v>47</v>
      </c>
      <c r="G1776" s="4">
        <v>1</v>
      </c>
      <c r="H1776" s="27">
        <v>6.4</v>
      </c>
      <c r="I1776" s="15">
        <v>19544.71</v>
      </c>
      <c r="J1776" s="4" t="s">
        <v>294</v>
      </c>
    </row>
    <row r="1777" spans="1:10" x14ac:dyDescent="0.3">
      <c r="A1777" s="4" t="s">
        <v>2083</v>
      </c>
      <c r="B1777" s="4" t="s">
        <v>158</v>
      </c>
      <c r="C1777" s="26">
        <v>45450</v>
      </c>
      <c r="D1777" s="4" t="s">
        <v>292</v>
      </c>
      <c r="E1777" s="4" t="s">
        <v>293</v>
      </c>
      <c r="F1777" s="4" t="s">
        <v>47</v>
      </c>
      <c r="G1777" s="4">
        <v>0</v>
      </c>
      <c r="H1777" s="27">
        <v>0</v>
      </c>
      <c r="I1777" s="15">
        <v>4102.7</v>
      </c>
      <c r="J1777" s="4" t="s">
        <v>294</v>
      </c>
    </row>
    <row r="1778" spans="1:10" x14ac:dyDescent="0.3">
      <c r="A1778" s="4" t="s">
        <v>2084</v>
      </c>
      <c r="B1778" s="4" t="s">
        <v>158</v>
      </c>
      <c r="C1778" s="26">
        <v>45457</v>
      </c>
      <c r="D1778" s="4" t="s">
        <v>292</v>
      </c>
      <c r="E1778" s="4" t="s">
        <v>308</v>
      </c>
      <c r="F1778" s="4" t="s">
        <v>47</v>
      </c>
      <c r="G1778" s="4">
        <v>1</v>
      </c>
      <c r="H1778" s="27">
        <v>0</v>
      </c>
      <c r="I1778" s="15">
        <v>3062</v>
      </c>
      <c r="J1778" s="4" t="s">
        <v>299</v>
      </c>
    </row>
    <row r="1779" spans="1:10" x14ac:dyDescent="0.3">
      <c r="A1779" s="4" t="s">
        <v>2085</v>
      </c>
      <c r="B1779" s="4" t="s">
        <v>158</v>
      </c>
      <c r="C1779" s="26">
        <v>45456</v>
      </c>
      <c r="D1779" s="4" t="s">
        <v>296</v>
      </c>
      <c r="E1779" s="4" t="s">
        <v>336</v>
      </c>
      <c r="F1779" s="4" t="s">
        <v>47</v>
      </c>
      <c r="G1779" s="4">
        <v>1</v>
      </c>
      <c r="H1779" s="27">
        <v>6.4</v>
      </c>
      <c r="I1779" s="15">
        <v>19910.98</v>
      </c>
      <c r="J1779" s="4" t="s">
        <v>294</v>
      </c>
    </row>
    <row r="1780" spans="1:10" x14ac:dyDescent="0.3">
      <c r="A1780" s="4" t="s">
        <v>2086</v>
      </c>
      <c r="B1780" s="4" t="s">
        <v>158</v>
      </c>
      <c r="C1780" s="26">
        <v>45501</v>
      </c>
      <c r="D1780" s="4" t="s">
        <v>292</v>
      </c>
      <c r="E1780" s="4" t="s">
        <v>301</v>
      </c>
      <c r="F1780" s="4" t="s">
        <v>47</v>
      </c>
      <c r="G1780" s="4">
        <v>1</v>
      </c>
      <c r="H1780" s="27">
        <v>0</v>
      </c>
      <c r="I1780" s="15">
        <v>3195.2</v>
      </c>
      <c r="J1780" s="4" t="s">
        <v>299</v>
      </c>
    </row>
    <row r="1781" spans="1:10" x14ac:dyDescent="0.3">
      <c r="A1781" s="4" t="s">
        <v>2087</v>
      </c>
      <c r="B1781" s="4" t="s">
        <v>158</v>
      </c>
      <c r="C1781" s="26">
        <v>45501</v>
      </c>
      <c r="D1781" s="4" t="s">
        <v>292</v>
      </c>
      <c r="E1781" s="4" t="s">
        <v>305</v>
      </c>
      <c r="F1781" s="4" t="s">
        <v>47</v>
      </c>
      <c r="G1781" s="4">
        <v>0</v>
      </c>
      <c r="H1781" s="27">
        <v>0</v>
      </c>
      <c r="I1781" s="15">
        <v>1562.77</v>
      </c>
      <c r="J1781" s="4" t="s">
        <v>294</v>
      </c>
    </row>
    <row r="1782" spans="1:10" x14ac:dyDescent="0.3">
      <c r="A1782" s="4" t="s">
        <v>2088</v>
      </c>
      <c r="B1782" s="4" t="s">
        <v>158</v>
      </c>
      <c r="C1782" s="26">
        <v>45510</v>
      </c>
      <c r="D1782" s="4" t="s">
        <v>292</v>
      </c>
      <c r="E1782" s="4" t="s">
        <v>303</v>
      </c>
      <c r="F1782" s="4" t="s">
        <v>47</v>
      </c>
      <c r="G1782" s="4">
        <v>1</v>
      </c>
      <c r="H1782" s="27">
        <v>0</v>
      </c>
      <c r="I1782" s="15">
        <v>3541.48</v>
      </c>
      <c r="J1782" s="4" t="s">
        <v>294</v>
      </c>
    </row>
    <row r="1783" spans="1:10" x14ac:dyDescent="0.3">
      <c r="A1783" s="4" t="s">
        <v>2089</v>
      </c>
      <c r="B1783" s="4" t="s">
        <v>158</v>
      </c>
      <c r="C1783" s="26">
        <v>45526</v>
      </c>
      <c r="D1783" s="4" t="s">
        <v>292</v>
      </c>
      <c r="E1783" s="4" t="s">
        <v>312</v>
      </c>
      <c r="F1783" s="4" t="s">
        <v>46</v>
      </c>
      <c r="G1783" s="4">
        <v>2</v>
      </c>
      <c r="H1783" s="27">
        <v>0</v>
      </c>
      <c r="I1783" s="15">
        <v>13800.15</v>
      </c>
      <c r="J1783" s="4" t="s">
        <v>294</v>
      </c>
    </row>
    <row r="1784" spans="1:10" x14ac:dyDescent="0.3">
      <c r="A1784" s="4" t="s">
        <v>2090</v>
      </c>
      <c r="B1784" s="4" t="s">
        <v>158</v>
      </c>
      <c r="C1784" s="26">
        <v>45582</v>
      </c>
      <c r="D1784" s="4" t="s">
        <v>296</v>
      </c>
      <c r="E1784" s="4" t="s">
        <v>371</v>
      </c>
      <c r="F1784" s="4" t="s">
        <v>45</v>
      </c>
      <c r="G1784" s="4">
        <v>2</v>
      </c>
      <c r="H1784" s="27">
        <v>35</v>
      </c>
      <c r="I1784" s="15">
        <v>143353.29</v>
      </c>
      <c r="J1784" s="4" t="s">
        <v>294</v>
      </c>
    </row>
    <row r="1785" spans="1:10" x14ac:dyDescent="0.3">
      <c r="A1785" s="4" t="s">
        <v>2091</v>
      </c>
      <c r="B1785" s="4" t="s">
        <v>158</v>
      </c>
      <c r="C1785" s="26">
        <v>45624</v>
      </c>
      <c r="D1785" s="4" t="s">
        <v>296</v>
      </c>
      <c r="E1785" s="4" t="s">
        <v>401</v>
      </c>
      <c r="F1785" s="4" t="s">
        <v>47</v>
      </c>
      <c r="G1785" s="4">
        <v>1</v>
      </c>
      <c r="H1785" s="27">
        <v>5.7</v>
      </c>
      <c r="I1785" s="15">
        <v>22476.400000000001</v>
      </c>
      <c r="J1785" s="4" t="s">
        <v>294</v>
      </c>
    </row>
    <row r="1786" spans="1:10" x14ac:dyDescent="0.3">
      <c r="A1786" s="4" t="s">
        <v>2092</v>
      </c>
      <c r="B1786" s="4" t="s">
        <v>158</v>
      </c>
      <c r="C1786" s="26">
        <v>45616</v>
      </c>
      <c r="D1786" s="4" t="s">
        <v>296</v>
      </c>
      <c r="E1786" s="4" t="s">
        <v>401</v>
      </c>
      <c r="F1786" s="4" t="s">
        <v>47</v>
      </c>
      <c r="G1786" s="4">
        <v>1</v>
      </c>
      <c r="H1786" s="27">
        <v>4.9000000000000004</v>
      </c>
      <c r="I1786" s="15">
        <v>14097.05</v>
      </c>
      <c r="J1786" s="4" t="s">
        <v>299</v>
      </c>
    </row>
    <row r="1787" spans="1:10" x14ac:dyDescent="0.3">
      <c r="A1787" s="4" t="s">
        <v>2093</v>
      </c>
      <c r="B1787" s="4" t="s">
        <v>158</v>
      </c>
      <c r="C1787" s="26">
        <v>45638</v>
      </c>
      <c r="D1787" s="4" t="s">
        <v>292</v>
      </c>
      <c r="E1787" s="4" t="s">
        <v>303</v>
      </c>
      <c r="F1787" s="4" t="s">
        <v>47</v>
      </c>
      <c r="G1787" s="4">
        <v>1</v>
      </c>
      <c r="H1787" s="27">
        <v>0</v>
      </c>
      <c r="I1787" s="15">
        <v>1188.74</v>
      </c>
      <c r="J1787" s="4" t="s">
        <v>294</v>
      </c>
    </row>
    <row r="1788" spans="1:10" x14ac:dyDescent="0.3">
      <c r="A1788" s="4" t="s">
        <v>2094</v>
      </c>
      <c r="B1788" s="4" t="s">
        <v>158</v>
      </c>
      <c r="C1788" s="26">
        <v>45662</v>
      </c>
      <c r="D1788" s="4" t="s">
        <v>292</v>
      </c>
      <c r="E1788" s="4" t="s">
        <v>301</v>
      </c>
      <c r="F1788" s="4" t="s">
        <v>47</v>
      </c>
      <c r="G1788" s="4">
        <v>1</v>
      </c>
      <c r="H1788" s="27">
        <v>0</v>
      </c>
      <c r="I1788" s="15">
        <v>2839.98</v>
      </c>
      <c r="J1788" s="4" t="s">
        <v>294</v>
      </c>
    </row>
    <row r="1789" spans="1:10" x14ac:dyDescent="0.3">
      <c r="A1789" s="4" t="s">
        <v>2095</v>
      </c>
      <c r="B1789" s="4" t="s">
        <v>158</v>
      </c>
      <c r="C1789" s="26">
        <v>45658</v>
      </c>
      <c r="D1789" s="4" t="s">
        <v>292</v>
      </c>
      <c r="E1789" s="4" t="s">
        <v>305</v>
      </c>
      <c r="F1789" s="4" t="s">
        <v>46</v>
      </c>
      <c r="G1789" s="4">
        <v>3</v>
      </c>
      <c r="H1789" s="27">
        <v>0</v>
      </c>
      <c r="I1789" s="15">
        <v>11558.46</v>
      </c>
      <c r="J1789" s="4" t="s">
        <v>294</v>
      </c>
    </row>
    <row r="1790" spans="1:10" x14ac:dyDescent="0.3">
      <c r="A1790" s="4" t="s">
        <v>2096</v>
      </c>
      <c r="B1790" s="4" t="s">
        <v>158</v>
      </c>
      <c r="C1790" s="26">
        <v>45705</v>
      </c>
      <c r="D1790" s="4" t="s">
        <v>292</v>
      </c>
      <c r="E1790" s="4" t="s">
        <v>301</v>
      </c>
      <c r="F1790" s="4" t="s">
        <v>47</v>
      </c>
      <c r="G1790" s="4">
        <v>0</v>
      </c>
      <c r="H1790" s="27">
        <v>0</v>
      </c>
      <c r="I1790" s="15">
        <v>1483.77</v>
      </c>
      <c r="J1790" s="4" t="s">
        <v>294</v>
      </c>
    </row>
    <row r="1791" spans="1:10" x14ac:dyDescent="0.3">
      <c r="A1791" s="4" t="s">
        <v>2097</v>
      </c>
      <c r="B1791" s="4" t="s">
        <v>158</v>
      </c>
      <c r="C1791" s="26">
        <v>45741</v>
      </c>
      <c r="D1791" s="4" t="s">
        <v>292</v>
      </c>
      <c r="E1791" s="4" t="s">
        <v>312</v>
      </c>
      <c r="F1791" s="4" t="s">
        <v>47</v>
      </c>
      <c r="G1791" s="4">
        <v>1</v>
      </c>
      <c r="H1791" s="27">
        <v>0</v>
      </c>
      <c r="I1791" s="15">
        <v>1553.65</v>
      </c>
      <c r="J1791" s="4" t="s">
        <v>294</v>
      </c>
    </row>
    <row r="1792" spans="1:10" x14ac:dyDescent="0.3">
      <c r="A1792" s="4" t="s">
        <v>2098</v>
      </c>
      <c r="B1792" s="4" t="s">
        <v>158</v>
      </c>
      <c r="C1792" s="26">
        <v>45742</v>
      </c>
      <c r="D1792" s="4" t="s">
        <v>292</v>
      </c>
      <c r="E1792" s="4" t="s">
        <v>312</v>
      </c>
      <c r="F1792" s="4" t="s">
        <v>47</v>
      </c>
      <c r="G1792" s="4">
        <v>1</v>
      </c>
      <c r="H1792" s="27">
        <v>0</v>
      </c>
      <c r="I1792" s="15">
        <v>1197.3800000000001</v>
      </c>
      <c r="J1792" s="4" t="s">
        <v>294</v>
      </c>
    </row>
    <row r="1793" spans="1:10" x14ac:dyDescent="0.3">
      <c r="A1793" s="4" t="s">
        <v>2099</v>
      </c>
      <c r="B1793" s="4" t="s">
        <v>158</v>
      </c>
      <c r="C1793" s="26">
        <v>45731</v>
      </c>
      <c r="D1793" s="4" t="s">
        <v>292</v>
      </c>
      <c r="E1793" s="4" t="s">
        <v>308</v>
      </c>
      <c r="F1793" s="4" t="s">
        <v>47</v>
      </c>
      <c r="G1793" s="4">
        <v>1</v>
      </c>
      <c r="H1793" s="27">
        <v>0</v>
      </c>
      <c r="I1793" s="15">
        <v>3227.77</v>
      </c>
      <c r="J1793" s="4" t="s">
        <v>294</v>
      </c>
    </row>
    <row r="1794" spans="1:10" x14ac:dyDescent="0.3">
      <c r="A1794" s="4" t="s">
        <v>2100</v>
      </c>
      <c r="B1794" s="4" t="s">
        <v>158</v>
      </c>
      <c r="C1794" s="26">
        <v>45748</v>
      </c>
      <c r="D1794" s="4" t="s">
        <v>292</v>
      </c>
      <c r="E1794" s="4" t="s">
        <v>312</v>
      </c>
      <c r="F1794" s="4" t="s">
        <v>47</v>
      </c>
      <c r="G1794" s="4">
        <v>0</v>
      </c>
      <c r="H1794" s="27">
        <v>0</v>
      </c>
      <c r="I1794" s="15">
        <v>2920.6</v>
      </c>
      <c r="J1794" s="4" t="s">
        <v>294</v>
      </c>
    </row>
    <row r="1795" spans="1:10" x14ac:dyDescent="0.3">
      <c r="A1795" s="4" t="s">
        <v>2101</v>
      </c>
      <c r="B1795" s="4" t="s">
        <v>158</v>
      </c>
      <c r="C1795" s="26">
        <v>45748</v>
      </c>
      <c r="D1795" s="4" t="s">
        <v>292</v>
      </c>
      <c r="E1795" s="4" t="s">
        <v>303</v>
      </c>
      <c r="F1795" s="4" t="s">
        <v>46</v>
      </c>
      <c r="G1795" s="4">
        <v>4</v>
      </c>
      <c r="H1795" s="27">
        <v>0</v>
      </c>
      <c r="I1795" s="15">
        <v>8291.35</v>
      </c>
      <c r="J1795" s="4" t="s">
        <v>294</v>
      </c>
    </row>
    <row r="1796" spans="1:10" x14ac:dyDescent="0.3">
      <c r="A1796" s="4" t="s">
        <v>2102</v>
      </c>
      <c r="B1796" s="4" t="s">
        <v>158</v>
      </c>
      <c r="C1796" s="26">
        <v>45751</v>
      </c>
      <c r="D1796" s="4" t="s">
        <v>292</v>
      </c>
      <c r="E1796" s="4" t="s">
        <v>303</v>
      </c>
      <c r="F1796" s="4" t="s">
        <v>47</v>
      </c>
      <c r="G1796" s="4">
        <v>1</v>
      </c>
      <c r="H1796" s="27">
        <v>0</v>
      </c>
      <c r="I1796" s="15">
        <v>2917.12</v>
      </c>
      <c r="J1796" s="4" t="s">
        <v>294</v>
      </c>
    </row>
    <row r="1797" spans="1:10" x14ac:dyDescent="0.3">
      <c r="A1797" s="4" t="s">
        <v>2103</v>
      </c>
      <c r="B1797" s="4" t="s">
        <v>158</v>
      </c>
      <c r="C1797" s="26">
        <v>45843</v>
      </c>
      <c r="D1797" s="4" t="s">
        <v>296</v>
      </c>
      <c r="E1797" s="4" t="s">
        <v>401</v>
      </c>
      <c r="F1797" s="4" t="s">
        <v>47</v>
      </c>
      <c r="G1797" s="4">
        <v>1</v>
      </c>
      <c r="H1797" s="27">
        <v>2.7</v>
      </c>
      <c r="I1797" s="15">
        <v>9407.73</v>
      </c>
      <c r="J1797" s="4" t="s">
        <v>299</v>
      </c>
    </row>
    <row r="1798" spans="1:10" x14ac:dyDescent="0.3">
      <c r="A1798" s="4" t="s">
        <v>2104</v>
      </c>
      <c r="B1798" s="4" t="s">
        <v>158</v>
      </c>
      <c r="C1798" s="26">
        <v>45927</v>
      </c>
      <c r="D1798" s="4" t="s">
        <v>292</v>
      </c>
      <c r="E1798" s="4" t="s">
        <v>303</v>
      </c>
      <c r="F1798" s="4" t="s">
        <v>47</v>
      </c>
      <c r="G1798" s="4">
        <v>1</v>
      </c>
      <c r="H1798" s="27">
        <v>0</v>
      </c>
      <c r="I1798" s="15">
        <v>2577.98</v>
      </c>
      <c r="J1798" s="4" t="s">
        <v>294</v>
      </c>
    </row>
    <row r="1799" spans="1:10" x14ac:dyDescent="0.3">
      <c r="A1799" s="4" t="s">
        <v>2105</v>
      </c>
      <c r="B1799" s="4" t="s">
        <v>158</v>
      </c>
      <c r="C1799" s="26">
        <v>45910</v>
      </c>
      <c r="D1799" s="4" t="s">
        <v>296</v>
      </c>
      <c r="E1799" s="4" t="s">
        <v>371</v>
      </c>
      <c r="F1799" s="4" t="s">
        <v>47</v>
      </c>
      <c r="G1799" s="4">
        <v>1</v>
      </c>
      <c r="H1799" s="27">
        <v>4</v>
      </c>
      <c r="I1799" s="15">
        <v>11460.19</v>
      </c>
      <c r="J1799" s="4" t="s">
        <v>294</v>
      </c>
    </row>
    <row r="1800" spans="1:10" x14ac:dyDescent="0.3">
      <c r="A1800" s="4" t="s">
        <v>2106</v>
      </c>
      <c r="B1800" s="4" t="s">
        <v>158</v>
      </c>
      <c r="C1800" s="26">
        <v>45944</v>
      </c>
      <c r="D1800" s="4" t="s">
        <v>292</v>
      </c>
      <c r="E1800" s="4" t="s">
        <v>312</v>
      </c>
      <c r="F1800" s="4" t="s">
        <v>46</v>
      </c>
      <c r="G1800" s="4">
        <v>3</v>
      </c>
      <c r="H1800" s="27">
        <v>0</v>
      </c>
      <c r="I1800" s="15">
        <v>6493.49</v>
      </c>
      <c r="J1800" s="4" t="s">
        <v>294</v>
      </c>
    </row>
    <row r="1801" spans="1:10" x14ac:dyDescent="0.3">
      <c r="A1801" s="4" t="s">
        <v>2107</v>
      </c>
      <c r="B1801" s="4" t="s">
        <v>158</v>
      </c>
      <c r="C1801" s="26">
        <v>45981</v>
      </c>
      <c r="D1801" s="4" t="s">
        <v>292</v>
      </c>
      <c r="E1801" s="4" t="s">
        <v>301</v>
      </c>
      <c r="F1801" s="4" t="s">
        <v>47</v>
      </c>
      <c r="G1801" s="4">
        <v>1</v>
      </c>
      <c r="H1801" s="27">
        <v>0</v>
      </c>
      <c r="I1801" s="15">
        <v>1444.49</v>
      </c>
      <c r="J1801" s="4" t="s">
        <v>294</v>
      </c>
    </row>
    <row r="1802" spans="1:10" x14ac:dyDescent="0.3">
      <c r="A1802" s="4" t="s">
        <v>2108</v>
      </c>
      <c r="B1802" s="4" t="s">
        <v>158</v>
      </c>
      <c r="C1802" s="26">
        <v>45976</v>
      </c>
      <c r="D1802" s="4" t="s">
        <v>292</v>
      </c>
      <c r="E1802" s="4" t="s">
        <v>312</v>
      </c>
      <c r="F1802" s="4" t="s">
        <v>47</v>
      </c>
      <c r="G1802" s="4">
        <v>1</v>
      </c>
      <c r="H1802" s="27">
        <v>0</v>
      </c>
      <c r="I1802" s="15">
        <v>2838.14</v>
      </c>
      <c r="J1802" s="4" t="s">
        <v>294</v>
      </c>
    </row>
    <row r="1803" spans="1:10" x14ac:dyDescent="0.3">
      <c r="A1803" s="4" t="s">
        <v>2109</v>
      </c>
      <c r="B1803" s="4" t="s">
        <v>158</v>
      </c>
      <c r="C1803" s="26">
        <v>45968</v>
      </c>
      <c r="D1803" s="4" t="s">
        <v>292</v>
      </c>
      <c r="E1803" s="4" t="s">
        <v>303</v>
      </c>
      <c r="F1803" s="4" t="s">
        <v>47</v>
      </c>
      <c r="G1803" s="4">
        <v>0</v>
      </c>
      <c r="H1803" s="27">
        <v>0</v>
      </c>
      <c r="I1803" s="15">
        <v>2563.08</v>
      </c>
      <c r="J1803" s="4" t="s">
        <v>299</v>
      </c>
    </row>
    <row r="1804" spans="1:10" x14ac:dyDescent="0.3">
      <c r="A1804" s="4" t="s">
        <v>2110</v>
      </c>
      <c r="B1804" s="4" t="s">
        <v>158</v>
      </c>
      <c r="C1804" s="26">
        <v>46012</v>
      </c>
      <c r="D1804" s="4" t="s">
        <v>292</v>
      </c>
      <c r="E1804" s="4" t="s">
        <v>301</v>
      </c>
      <c r="F1804" s="4" t="s">
        <v>47</v>
      </c>
      <c r="G1804" s="4">
        <v>0</v>
      </c>
      <c r="H1804" s="27">
        <v>0</v>
      </c>
      <c r="I1804" s="15">
        <v>1931.43</v>
      </c>
      <c r="J1804" s="4" t="s">
        <v>294</v>
      </c>
    </row>
    <row r="1805" spans="1:10" x14ac:dyDescent="0.3">
      <c r="A1805" s="4" t="s">
        <v>2111</v>
      </c>
      <c r="B1805" s="4" t="s">
        <v>160</v>
      </c>
      <c r="C1805" s="26">
        <v>44972</v>
      </c>
      <c r="D1805" s="4" t="s">
        <v>292</v>
      </c>
      <c r="E1805" s="4" t="s">
        <v>312</v>
      </c>
      <c r="F1805" s="4" t="s">
        <v>47</v>
      </c>
      <c r="G1805" s="4">
        <v>1</v>
      </c>
      <c r="H1805" s="27">
        <v>0</v>
      </c>
      <c r="I1805" s="15">
        <v>1402.6</v>
      </c>
      <c r="J1805" s="4" t="s">
        <v>294</v>
      </c>
    </row>
    <row r="1806" spans="1:10" x14ac:dyDescent="0.3">
      <c r="A1806" s="4" t="s">
        <v>2112</v>
      </c>
      <c r="B1806" s="4" t="s">
        <v>160</v>
      </c>
      <c r="C1806" s="26">
        <v>45009</v>
      </c>
      <c r="D1806" s="4" t="s">
        <v>292</v>
      </c>
      <c r="E1806" s="4" t="s">
        <v>303</v>
      </c>
      <c r="F1806" s="4" t="s">
        <v>46</v>
      </c>
      <c r="G1806" s="4">
        <v>5</v>
      </c>
      <c r="H1806" s="27">
        <v>0</v>
      </c>
      <c r="I1806" s="15">
        <v>11718.91</v>
      </c>
      <c r="J1806" s="4" t="s">
        <v>294</v>
      </c>
    </row>
    <row r="1807" spans="1:10" x14ac:dyDescent="0.3">
      <c r="A1807" s="4" t="s">
        <v>2113</v>
      </c>
      <c r="B1807" s="4" t="s">
        <v>160</v>
      </c>
      <c r="C1807" s="26">
        <v>45149</v>
      </c>
      <c r="D1807" s="4" t="s">
        <v>292</v>
      </c>
      <c r="E1807" s="4" t="s">
        <v>305</v>
      </c>
      <c r="F1807" s="4" t="s">
        <v>45</v>
      </c>
      <c r="G1807" s="4">
        <v>7</v>
      </c>
      <c r="H1807" s="27">
        <v>0</v>
      </c>
      <c r="I1807" s="15">
        <v>37003.43</v>
      </c>
      <c r="J1807" s="4" t="s">
        <v>294</v>
      </c>
    </row>
    <row r="1808" spans="1:10" x14ac:dyDescent="0.3">
      <c r="A1808" s="4" t="s">
        <v>2114</v>
      </c>
      <c r="B1808" s="4" t="s">
        <v>160</v>
      </c>
      <c r="C1808" s="26">
        <v>45181</v>
      </c>
      <c r="D1808" s="4" t="s">
        <v>292</v>
      </c>
      <c r="E1808" s="4" t="s">
        <v>305</v>
      </c>
      <c r="F1808" s="4" t="s">
        <v>47</v>
      </c>
      <c r="G1808" s="4">
        <v>1</v>
      </c>
      <c r="H1808" s="27">
        <v>0</v>
      </c>
      <c r="I1808" s="15">
        <v>2218.2199999999998</v>
      </c>
      <c r="J1808" s="4" t="s">
        <v>299</v>
      </c>
    </row>
    <row r="1809" spans="1:10" x14ac:dyDescent="0.3">
      <c r="A1809" s="4" t="s">
        <v>2115</v>
      </c>
      <c r="B1809" s="4" t="s">
        <v>160</v>
      </c>
      <c r="C1809" s="26">
        <v>45185</v>
      </c>
      <c r="D1809" s="4" t="s">
        <v>292</v>
      </c>
      <c r="E1809" s="4" t="s">
        <v>305</v>
      </c>
      <c r="F1809" s="4" t="s">
        <v>46</v>
      </c>
      <c r="G1809" s="4">
        <v>5</v>
      </c>
      <c r="H1809" s="27">
        <v>0</v>
      </c>
      <c r="I1809" s="15">
        <v>5263.54</v>
      </c>
      <c r="J1809" s="4" t="s">
        <v>294</v>
      </c>
    </row>
    <row r="1810" spans="1:10" x14ac:dyDescent="0.3">
      <c r="A1810" s="4" t="s">
        <v>2116</v>
      </c>
      <c r="B1810" s="4" t="s">
        <v>160</v>
      </c>
      <c r="C1810" s="26">
        <v>45186</v>
      </c>
      <c r="D1810" s="4" t="s">
        <v>296</v>
      </c>
      <c r="E1810" s="4" t="s">
        <v>394</v>
      </c>
      <c r="F1810" s="4" t="s">
        <v>46</v>
      </c>
      <c r="G1810" s="4">
        <v>1</v>
      </c>
      <c r="H1810" s="27">
        <v>12.2</v>
      </c>
      <c r="I1810" s="15">
        <v>26175.63</v>
      </c>
      <c r="J1810" s="4" t="s">
        <v>294</v>
      </c>
    </row>
    <row r="1811" spans="1:10" x14ac:dyDescent="0.3">
      <c r="A1811" s="4" t="s">
        <v>2117</v>
      </c>
      <c r="B1811" s="4" t="s">
        <v>160</v>
      </c>
      <c r="C1811" s="26">
        <v>45235</v>
      </c>
      <c r="D1811" s="4" t="s">
        <v>292</v>
      </c>
      <c r="E1811" s="4" t="s">
        <v>303</v>
      </c>
      <c r="F1811" s="4" t="s">
        <v>47</v>
      </c>
      <c r="G1811" s="4">
        <v>1</v>
      </c>
      <c r="H1811" s="27">
        <v>0</v>
      </c>
      <c r="I1811" s="15">
        <v>2070.9</v>
      </c>
      <c r="J1811" s="4" t="s">
        <v>299</v>
      </c>
    </row>
    <row r="1812" spans="1:10" x14ac:dyDescent="0.3">
      <c r="A1812" s="4" t="s">
        <v>2118</v>
      </c>
      <c r="B1812" s="4" t="s">
        <v>160</v>
      </c>
      <c r="C1812" s="26">
        <v>45400</v>
      </c>
      <c r="D1812" s="4" t="s">
        <v>292</v>
      </c>
      <c r="E1812" s="4" t="s">
        <v>312</v>
      </c>
      <c r="F1812" s="4" t="s">
        <v>47</v>
      </c>
      <c r="G1812" s="4">
        <v>1</v>
      </c>
      <c r="H1812" s="27">
        <v>0</v>
      </c>
      <c r="I1812" s="15">
        <v>1690.28</v>
      </c>
      <c r="J1812" s="4" t="s">
        <v>294</v>
      </c>
    </row>
    <row r="1813" spans="1:10" x14ac:dyDescent="0.3">
      <c r="A1813" s="4" t="s">
        <v>2119</v>
      </c>
      <c r="B1813" s="4" t="s">
        <v>160</v>
      </c>
      <c r="C1813" s="26">
        <v>45438</v>
      </c>
      <c r="D1813" s="4" t="s">
        <v>292</v>
      </c>
      <c r="E1813" s="4" t="s">
        <v>301</v>
      </c>
      <c r="F1813" s="4" t="s">
        <v>45</v>
      </c>
      <c r="G1813" s="4">
        <v>12</v>
      </c>
      <c r="H1813" s="27">
        <v>0</v>
      </c>
      <c r="I1813" s="15">
        <v>27081.77</v>
      </c>
      <c r="J1813" s="4" t="s">
        <v>299</v>
      </c>
    </row>
    <row r="1814" spans="1:10" x14ac:dyDescent="0.3">
      <c r="A1814" s="4" t="s">
        <v>2120</v>
      </c>
      <c r="B1814" s="4" t="s">
        <v>160</v>
      </c>
      <c r="C1814" s="26">
        <v>45667</v>
      </c>
      <c r="D1814" s="4" t="s">
        <v>292</v>
      </c>
      <c r="E1814" s="4" t="s">
        <v>301</v>
      </c>
      <c r="F1814" s="4" t="s">
        <v>47</v>
      </c>
      <c r="G1814" s="4">
        <v>1</v>
      </c>
      <c r="H1814" s="27">
        <v>0</v>
      </c>
      <c r="I1814" s="15">
        <v>1322.75</v>
      </c>
      <c r="J1814" s="4" t="s">
        <v>294</v>
      </c>
    </row>
    <row r="1815" spans="1:10" x14ac:dyDescent="0.3">
      <c r="A1815" s="4" t="s">
        <v>2121</v>
      </c>
      <c r="B1815" s="4" t="s">
        <v>160</v>
      </c>
      <c r="C1815" s="26">
        <v>45717</v>
      </c>
      <c r="D1815" s="4" t="s">
        <v>292</v>
      </c>
      <c r="E1815" s="4" t="s">
        <v>305</v>
      </c>
      <c r="F1815" s="4" t="s">
        <v>46</v>
      </c>
      <c r="G1815" s="4">
        <v>1</v>
      </c>
      <c r="H1815" s="27">
        <v>0</v>
      </c>
      <c r="I1815" s="15">
        <v>6927.35</v>
      </c>
      <c r="J1815" s="4" t="s">
        <v>294</v>
      </c>
    </row>
    <row r="1816" spans="1:10" x14ac:dyDescent="0.3">
      <c r="A1816" s="4" t="s">
        <v>2122</v>
      </c>
      <c r="B1816" s="4" t="s">
        <v>160</v>
      </c>
      <c r="C1816" s="26">
        <v>45739</v>
      </c>
      <c r="D1816" s="4" t="s">
        <v>292</v>
      </c>
      <c r="E1816" s="4" t="s">
        <v>303</v>
      </c>
      <c r="F1816" s="4" t="s">
        <v>47</v>
      </c>
      <c r="G1816" s="4">
        <v>1</v>
      </c>
      <c r="H1816" s="27">
        <v>0</v>
      </c>
      <c r="I1816" s="15">
        <v>3678.14</v>
      </c>
      <c r="J1816" s="4" t="s">
        <v>294</v>
      </c>
    </row>
    <row r="1817" spans="1:10" x14ac:dyDescent="0.3">
      <c r="A1817" s="4" t="s">
        <v>2123</v>
      </c>
      <c r="B1817" s="4" t="s">
        <v>160</v>
      </c>
      <c r="C1817" s="26">
        <v>45752</v>
      </c>
      <c r="D1817" s="4" t="s">
        <v>292</v>
      </c>
      <c r="E1817" s="4" t="s">
        <v>301</v>
      </c>
      <c r="F1817" s="4" t="s">
        <v>47</v>
      </c>
      <c r="G1817" s="4">
        <v>1</v>
      </c>
      <c r="H1817" s="27">
        <v>0</v>
      </c>
      <c r="I1817" s="15">
        <v>3277.65</v>
      </c>
      <c r="J1817" s="4" t="s">
        <v>294</v>
      </c>
    </row>
    <row r="1818" spans="1:10" x14ac:dyDescent="0.3">
      <c r="A1818" s="4" t="s">
        <v>2124</v>
      </c>
      <c r="B1818" s="4" t="s">
        <v>160</v>
      </c>
      <c r="C1818" s="26">
        <v>45796</v>
      </c>
      <c r="D1818" s="4" t="s">
        <v>292</v>
      </c>
      <c r="E1818" s="4" t="s">
        <v>301</v>
      </c>
      <c r="F1818" s="4" t="s">
        <v>47</v>
      </c>
      <c r="G1818" s="4">
        <v>1</v>
      </c>
      <c r="H1818" s="27">
        <v>0</v>
      </c>
      <c r="I1818" s="15">
        <v>1848.55</v>
      </c>
      <c r="J1818" s="4" t="s">
        <v>294</v>
      </c>
    </row>
    <row r="1819" spans="1:10" x14ac:dyDescent="0.3">
      <c r="A1819" s="4" t="s">
        <v>2125</v>
      </c>
      <c r="B1819" s="4" t="s">
        <v>160</v>
      </c>
      <c r="C1819" s="26">
        <v>45830</v>
      </c>
      <c r="D1819" s="4" t="s">
        <v>292</v>
      </c>
      <c r="E1819" s="4" t="s">
        <v>308</v>
      </c>
      <c r="F1819" s="4" t="s">
        <v>47</v>
      </c>
      <c r="G1819" s="4">
        <v>1</v>
      </c>
      <c r="H1819" s="27">
        <v>0</v>
      </c>
      <c r="I1819" s="15">
        <v>1695.29</v>
      </c>
      <c r="J1819" s="4" t="s">
        <v>294</v>
      </c>
    </row>
    <row r="1820" spans="1:10" x14ac:dyDescent="0.3">
      <c r="A1820" s="4" t="s">
        <v>2126</v>
      </c>
      <c r="B1820" s="4" t="s">
        <v>162</v>
      </c>
      <c r="C1820" s="26">
        <v>44993</v>
      </c>
      <c r="D1820" s="4" t="s">
        <v>292</v>
      </c>
      <c r="E1820" s="4" t="s">
        <v>303</v>
      </c>
      <c r="F1820" s="4" t="s">
        <v>47</v>
      </c>
      <c r="G1820" s="4">
        <v>1</v>
      </c>
      <c r="H1820" s="27">
        <v>0</v>
      </c>
      <c r="I1820" s="15">
        <v>3116.32</v>
      </c>
      <c r="J1820" s="4" t="s">
        <v>294</v>
      </c>
    </row>
    <row r="1821" spans="1:10" x14ac:dyDescent="0.3">
      <c r="A1821" s="4" t="s">
        <v>2127</v>
      </c>
      <c r="B1821" s="4" t="s">
        <v>162</v>
      </c>
      <c r="C1821" s="26">
        <v>45008</v>
      </c>
      <c r="D1821" s="4" t="s">
        <v>292</v>
      </c>
      <c r="E1821" s="4" t="s">
        <v>308</v>
      </c>
      <c r="F1821" s="4" t="s">
        <v>47</v>
      </c>
      <c r="G1821" s="4">
        <v>1</v>
      </c>
      <c r="H1821" s="27">
        <v>0</v>
      </c>
      <c r="I1821" s="15">
        <v>3461.96</v>
      </c>
      <c r="J1821" s="4" t="s">
        <v>299</v>
      </c>
    </row>
    <row r="1822" spans="1:10" x14ac:dyDescent="0.3">
      <c r="A1822" s="4" t="s">
        <v>2128</v>
      </c>
      <c r="B1822" s="4" t="s">
        <v>162</v>
      </c>
      <c r="C1822" s="26">
        <v>45036</v>
      </c>
      <c r="D1822" s="4" t="s">
        <v>292</v>
      </c>
      <c r="E1822" s="4" t="s">
        <v>301</v>
      </c>
      <c r="F1822" s="4" t="s">
        <v>46</v>
      </c>
      <c r="G1822" s="4">
        <v>2</v>
      </c>
      <c r="H1822" s="27">
        <v>0</v>
      </c>
      <c r="I1822" s="15">
        <v>10934.1</v>
      </c>
      <c r="J1822" s="4" t="s">
        <v>294</v>
      </c>
    </row>
    <row r="1823" spans="1:10" x14ac:dyDescent="0.3">
      <c r="A1823" s="4" t="s">
        <v>2129</v>
      </c>
      <c r="B1823" s="4" t="s">
        <v>162</v>
      </c>
      <c r="C1823" s="26">
        <v>45058</v>
      </c>
      <c r="D1823" s="4" t="s">
        <v>296</v>
      </c>
      <c r="E1823" s="4" t="s">
        <v>371</v>
      </c>
      <c r="F1823" s="4" t="s">
        <v>46</v>
      </c>
      <c r="G1823" s="4">
        <v>1</v>
      </c>
      <c r="H1823" s="27">
        <v>13.3</v>
      </c>
      <c r="I1823" s="15">
        <v>41805.769999999997</v>
      </c>
      <c r="J1823" s="4" t="s">
        <v>294</v>
      </c>
    </row>
    <row r="1824" spans="1:10" x14ac:dyDescent="0.3">
      <c r="A1824" s="4" t="s">
        <v>2130</v>
      </c>
      <c r="B1824" s="4" t="s">
        <v>162</v>
      </c>
      <c r="C1824" s="26">
        <v>45104</v>
      </c>
      <c r="D1824" s="4" t="s">
        <v>292</v>
      </c>
      <c r="E1824" s="4" t="s">
        <v>312</v>
      </c>
      <c r="F1824" s="4" t="s">
        <v>45</v>
      </c>
      <c r="G1824" s="4">
        <v>4</v>
      </c>
      <c r="H1824" s="27">
        <v>0</v>
      </c>
      <c r="I1824" s="15">
        <v>20693.23</v>
      </c>
      <c r="J1824" s="4" t="s">
        <v>294</v>
      </c>
    </row>
    <row r="1825" spans="1:10" x14ac:dyDescent="0.3">
      <c r="A1825" s="4" t="s">
        <v>2131</v>
      </c>
      <c r="B1825" s="4" t="s">
        <v>162</v>
      </c>
      <c r="C1825" s="26">
        <v>45117</v>
      </c>
      <c r="D1825" s="4" t="s">
        <v>292</v>
      </c>
      <c r="E1825" s="4" t="s">
        <v>305</v>
      </c>
      <c r="F1825" s="4" t="s">
        <v>47</v>
      </c>
      <c r="G1825" s="4">
        <v>0</v>
      </c>
      <c r="H1825" s="27">
        <v>0</v>
      </c>
      <c r="I1825" s="15">
        <v>4232.8599999999997</v>
      </c>
      <c r="J1825" s="4" t="s">
        <v>294</v>
      </c>
    </row>
    <row r="1826" spans="1:10" x14ac:dyDescent="0.3">
      <c r="A1826" s="4" t="s">
        <v>2132</v>
      </c>
      <c r="B1826" s="4" t="s">
        <v>162</v>
      </c>
      <c r="C1826" s="26">
        <v>45192</v>
      </c>
      <c r="D1826" s="4" t="s">
        <v>292</v>
      </c>
      <c r="E1826" s="4" t="s">
        <v>301</v>
      </c>
      <c r="F1826" s="4" t="s">
        <v>46</v>
      </c>
      <c r="G1826" s="4">
        <v>5</v>
      </c>
      <c r="H1826" s="27">
        <v>0</v>
      </c>
      <c r="I1826" s="15">
        <v>5674.08</v>
      </c>
      <c r="J1826" s="4" t="s">
        <v>294</v>
      </c>
    </row>
    <row r="1827" spans="1:10" x14ac:dyDescent="0.3">
      <c r="A1827" s="4" t="s">
        <v>2133</v>
      </c>
      <c r="B1827" s="4" t="s">
        <v>162</v>
      </c>
      <c r="C1827" s="26">
        <v>45215</v>
      </c>
      <c r="D1827" s="4" t="s">
        <v>292</v>
      </c>
      <c r="E1827" s="4" t="s">
        <v>305</v>
      </c>
      <c r="F1827" s="4" t="s">
        <v>45</v>
      </c>
      <c r="G1827" s="4">
        <v>4</v>
      </c>
      <c r="H1827" s="27">
        <v>0</v>
      </c>
      <c r="I1827" s="15">
        <v>29116.44</v>
      </c>
      <c r="J1827" s="4" t="s">
        <v>294</v>
      </c>
    </row>
    <row r="1828" spans="1:10" x14ac:dyDescent="0.3">
      <c r="A1828" s="4" t="s">
        <v>2134</v>
      </c>
      <c r="B1828" s="4" t="s">
        <v>162</v>
      </c>
      <c r="C1828" s="26">
        <v>45210</v>
      </c>
      <c r="D1828" s="4" t="s">
        <v>296</v>
      </c>
      <c r="E1828" s="4" t="s">
        <v>401</v>
      </c>
      <c r="F1828" s="4" t="s">
        <v>47</v>
      </c>
      <c r="G1828" s="4">
        <v>1</v>
      </c>
      <c r="H1828" s="27">
        <v>4.3</v>
      </c>
      <c r="I1828" s="15">
        <v>15192.64</v>
      </c>
      <c r="J1828" s="4" t="s">
        <v>294</v>
      </c>
    </row>
    <row r="1829" spans="1:10" x14ac:dyDescent="0.3">
      <c r="A1829" s="4" t="s">
        <v>2135</v>
      </c>
      <c r="B1829" s="4" t="s">
        <v>162</v>
      </c>
      <c r="C1829" s="26">
        <v>45233</v>
      </c>
      <c r="D1829" s="4" t="s">
        <v>292</v>
      </c>
      <c r="E1829" s="4" t="s">
        <v>312</v>
      </c>
      <c r="F1829" s="4" t="s">
        <v>47</v>
      </c>
      <c r="G1829" s="4">
        <v>0</v>
      </c>
      <c r="H1829" s="27">
        <v>0</v>
      </c>
      <c r="I1829" s="15">
        <v>1204.79</v>
      </c>
      <c r="J1829" s="4" t="s">
        <v>294</v>
      </c>
    </row>
    <row r="1830" spans="1:10" x14ac:dyDescent="0.3">
      <c r="A1830" s="4" t="s">
        <v>2136</v>
      </c>
      <c r="B1830" s="4" t="s">
        <v>162</v>
      </c>
      <c r="C1830" s="26">
        <v>45319</v>
      </c>
      <c r="D1830" s="4" t="s">
        <v>292</v>
      </c>
      <c r="E1830" s="4" t="s">
        <v>293</v>
      </c>
      <c r="F1830" s="4" t="s">
        <v>47</v>
      </c>
      <c r="G1830" s="4">
        <v>0</v>
      </c>
      <c r="H1830" s="27">
        <v>0</v>
      </c>
      <c r="I1830" s="15">
        <v>3576.74</v>
      </c>
      <c r="J1830" s="4" t="s">
        <v>299</v>
      </c>
    </row>
    <row r="1831" spans="1:10" x14ac:dyDescent="0.3">
      <c r="A1831" s="4" t="s">
        <v>2137</v>
      </c>
      <c r="B1831" s="4" t="s">
        <v>162</v>
      </c>
      <c r="C1831" s="26">
        <v>45348</v>
      </c>
      <c r="D1831" s="4" t="s">
        <v>292</v>
      </c>
      <c r="E1831" s="4" t="s">
        <v>293</v>
      </c>
      <c r="F1831" s="4" t="s">
        <v>47</v>
      </c>
      <c r="G1831" s="4">
        <v>1</v>
      </c>
      <c r="H1831" s="27">
        <v>0</v>
      </c>
      <c r="I1831" s="15">
        <v>3187.98</v>
      </c>
      <c r="J1831" s="4" t="s">
        <v>294</v>
      </c>
    </row>
    <row r="1832" spans="1:10" x14ac:dyDescent="0.3">
      <c r="A1832" s="4" t="s">
        <v>2138</v>
      </c>
      <c r="B1832" s="4" t="s">
        <v>162</v>
      </c>
      <c r="C1832" s="26">
        <v>45389</v>
      </c>
      <c r="D1832" s="4" t="s">
        <v>292</v>
      </c>
      <c r="E1832" s="4" t="s">
        <v>293</v>
      </c>
      <c r="F1832" s="4" t="s">
        <v>47</v>
      </c>
      <c r="G1832" s="4">
        <v>0</v>
      </c>
      <c r="H1832" s="27">
        <v>0</v>
      </c>
      <c r="I1832" s="15">
        <v>1557.23</v>
      </c>
      <c r="J1832" s="4" t="s">
        <v>294</v>
      </c>
    </row>
    <row r="1833" spans="1:10" x14ac:dyDescent="0.3">
      <c r="A1833" s="4" t="s">
        <v>2139</v>
      </c>
      <c r="B1833" s="4" t="s">
        <v>162</v>
      </c>
      <c r="C1833" s="26">
        <v>45386</v>
      </c>
      <c r="D1833" s="4" t="s">
        <v>292</v>
      </c>
      <c r="E1833" s="4" t="s">
        <v>308</v>
      </c>
      <c r="F1833" s="4" t="s">
        <v>46</v>
      </c>
      <c r="G1833" s="4">
        <v>3</v>
      </c>
      <c r="H1833" s="27">
        <v>0</v>
      </c>
      <c r="I1833" s="15">
        <v>15648.19</v>
      </c>
      <c r="J1833" s="4" t="s">
        <v>294</v>
      </c>
    </row>
    <row r="1834" spans="1:10" x14ac:dyDescent="0.3">
      <c r="A1834" s="4" t="s">
        <v>2140</v>
      </c>
      <c r="B1834" s="4" t="s">
        <v>162</v>
      </c>
      <c r="C1834" s="26">
        <v>45431</v>
      </c>
      <c r="D1834" s="4" t="s">
        <v>292</v>
      </c>
      <c r="E1834" s="4" t="s">
        <v>303</v>
      </c>
      <c r="F1834" s="4" t="s">
        <v>47</v>
      </c>
      <c r="G1834" s="4">
        <v>0</v>
      </c>
      <c r="H1834" s="27">
        <v>0</v>
      </c>
      <c r="I1834" s="15">
        <v>3984.44</v>
      </c>
      <c r="J1834" s="4" t="s">
        <v>299</v>
      </c>
    </row>
    <row r="1835" spans="1:10" x14ac:dyDescent="0.3">
      <c r="A1835" s="4" t="s">
        <v>2141</v>
      </c>
      <c r="B1835" s="4" t="s">
        <v>162</v>
      </c>
      <c r="C1835" s="26">
        <v>45430</v>
      </c>
      <c r="D1835" s="4" t="s">
        <v>296</v>
      </c>
      <c r="E1835" s="4" t="s">
        <v>371</v>
      </c>
      <c r="F1835" s="4" t="s">
        <v>47</v>
      </c>
      <c r="G1835" s="4">
        <v>1</v>
      </c>
      <c r="H1835" s="27">
        <v>3.4</v>
      </c>
      <c r="I1835" s="15">
        <v>13679.07</v>
      </c>
      <c r="J1835" s="4" t="s">
        <v>299</v>
      </c>
    </row>
    <row r="1836" spans="1:10" x14ac:dyDescent="0.3">
      <c r="A1836" s="4" t="s">
        <v>2142</v>
      </c>
      <c r="B1836" s="4" t="s">
        <v>162</v>
      </c>
      <c r="C1836" s="26">
        <v>45513</v>
      </c>
      <c r="D1836" s="4" t="s">
        <v>292</v>
      </c>
      <c r="E1836" s="4" t="s">
        <v>308</v>
      </c>
      <c r="F1836" s="4" t="s">
        <v>47</v>
      </c>
      <c r="G1836" s="4">
        <v>0</v>
      </c>
      <c r="H1836" s="27">
        <v>0</v>
      </c>
      <c r="I1836" s="15">
        <v>3251.03</v>
      </c>
      <c r="J1836" s="4" t="s">
        <v>294</v>
      </c>
    </row>
    <row r="1837" spans="1:10" x14ac:dyDescent="0.3">
      <c r="A1837" s="4" t="s">
        <v>2143</v>
      </c>
      <c r="B1837" s="4" t="s">
        <v>162</v>
      </c>
      <c r="C1837" s="26">
        <v>45668</v>
      </c>
      <c r="D1837" s="4" t="s">
        <v>296</v>
      </c>
      <c r="E1837" s="4" t="s">
        <v>319</v>
      </c>
      <c r="F1837" s="4" t="s">
        <v>45</v>
      </c>
      <c r="G1837" s="4">
        <v>2</v>
      </c>
      <c r="H1837" s="27">
        <v>33</v>
      </c>
      <c r="I1837" s="15">
        <v>137824.32999999999</v>
      </c>
      <c r="J1837" s="4" t="s">
        <v>294</v>
      </c>
    </row>
    <row r="1838" spans="1:10" x14ac:dyDescent="0.3">
      <c r="A1838" s="4" t="s">
        <v>2144</v>
      </c>
      <c r="B1838" s="4" t="s">
        <v>162</v>
      </c>
      <c r="C1838" s="26">
        <v>45730</v>
      </c>
      <c r="D1838" s="4" t="s">
        <v>292</v>
      </c>
      <c r="E1838" s="4" t="s">
        <v>312</v>
      </c>
      <c r="F1838" s="4" t="s">
        <v>45</v>
      </c>
      <c r="G1838" s="4">
        <v>3</v>
      </c>
      <c r="H1838" s="27">
        <v>0</v>
      </c>
      <c r="I1838" s="15">
        <v>37933.370000000003</v>
      </c>
      <c r="J1838" s="4" t="s">
        <v>294</v>
      </c>
    </row>
    <row r="1839" spans="1:10" x14ac:dyDescent="0.3">
      <c r="A1839" s="4" t="s">
        <v>2145</v>
      </c>
      <c r="B1839" s="4" t="s">
        <v>162</v>
      </c>
      <c r="C1839" s="26">
        <v>45737</v>
      </c>
      <c r="D1839" s="4" t="s">
        <v>296</v>
      </c>
      <c r="E1839" s="4" t="s">
        <v>336</v>
      </c>
      <c r="F1839" s="4" t="s">
        <v>46</v>
      </c>
      <c r="G1839" s="4">
        <v>1</v>
      </c>
      <c r="H1839" s="27">
        <v>17.899999999999999</v>
      </c>
      <c r="I1839" s="15">
        <v>84546.91</v>
      </c>
      <c r="J1839" s="4" t="s">
        <v>299</v>
      </c>
    </row>
    <row r="1840" spans="1:10" x14ac:dyDescent="0.3">
      <c r="A1840" s="4" t="s">
        <v>2146</v>
      </c>
      <c r="B1840" s="4" t="s">
        <v>162</v>
      </c>
      <c r="C1840" s="26">
        <v>45769</v>
      </c>
      <c r="D1840" s="4" t="s">
        <v>292</v>
      </c>
      <c r="E1840" s="4" t="s">
        <v>305</v>
      </c>
      <c r="F1840" s="4" t="s">
        <v>46</v>
      </c>
      <c r="G1840" s="4">
        <v>4</v>
      </c>
      <c r="H1840" s="27">
        <v>0</v>
      </c>
      <c r="I1840" s="15">
        <v>6142.84</v>
      </c>
      <c r="J1840" s="4" t="s">
        <v>294</v>
      </c>
    </row>
    <row r="1841" spans="1:10" x14ac:dyDescent="0.3">
      <c r="A1841" s="4" t="s">
        <v>2147</v>
      </c>
      <c r="B1841" s="4" t="s">
        <v>162</v>
      </c>
      <c r="C1841" s="26">
        <v>45748</v>
      </c>
      <c r="D1841" s="4" t="s">
        <v>292</v>
      </c>
      <c r="E1841" s="4" t="s">
        <v>312</v>
      </c>
      <c r="F1841" s="4" t="s">
        <v>47</v>
      </c>
      <c r="G1841" s="4">
        <v>0</v>
      </c>
      <c r="H1841" s="27">
        <v>0</v>
      </c>
      <c r="I1841" s="15">
        <v>2643.81</v>
      </c>
      <c r="J1841" s="4" t="s">
        <v>294</v>
      </c>
    </row>
    <row r="1842" spans="1:10" x14ac:dyDescent="0.3">
      <c r="A1842" s="4" t="s">
        <v>2148</v>
      </c>
      <c r="B1842" s="4" t="s">
        <v>162</v>
      </c>
      <c r="C1842" s="26">
        <v>45794</v>
      </c>
      <c r="D1842" s="4" t="s">
        <v>296</v>
      </c>
      <c r="E1842" s="4" t="s">
        <v>394</v>
      </c>
      <c r="F1842" s="4" t="s">
        <v>47</v>
      </c>
      <c r="G1842" s="4">
        <v>1</v>
      </c>
      <c r="H1842" s="27">
        <v>6.6</v>
      </c>
      <c r="I1842" s="15">
        <v>23027.59</v>
      </c>
      <c r="J1842" s="4" t="s">
        <v>294</v>
      </c>
    </row>
    <row r="1843" spans="1:10" x14ac:dyDescent="0.3">
      <c r="A1843" s="4" t="s">
        <v>2149</v>
      </c>
      <c r="B1843" s="4" t="s">
        <v>162</v>
      </c>
      <c r="C1843" s="26">
        <v>45829</v>
      </c>
      <c r="D1843" s="4" t="s">
        <v>292</v>
      </c>
      <c r="E1843" s="4" t="s">
        <v>308</v>
      </c>
      <c r="F1843" s="4" t="s">
        <v>47</v>
      </c>
      <c r="G1843" s="4">
        <v>1</v>
      </c>
      <c r="H1843" s="27">
        <v>0</v>
      </c>
      <c r="I1843" s="15">
        <v>2908.35</v>
      </c>
      <c r="J1843" s="4" t="s">
        <v>299</v>
      </c>
    </row>
    <row r="1844" spans="1:10" x14ac:dyDescent="0.3">
      <c r="A1844" s="4" t="s">
        <v>2150</v>
      </c>
      <c r="B1844" s="4" t="s">
        <v>162</v>
      </c>
      <c r="C1844" s="26">
        <v>45973</v>
      </c>
      <c r="D1844" s="4" t="s">
        <v>292</v>
      </c>
      <c r="E1844" s="4" t="s">
        <v>308</v>
      </c>
      <c r="F1844" s="4" t="s">
        <v>47</v>
      </c>
      <c r="G1844" s="4">
        <v>1</v>
      </c>
      <c r="H1844" s="27">
        <v>0</v>
      </c>
      <c r="I1844" s="15">
        <v>1630.38</v>
      </c>
      <c r="J1844" s="4" t="s">
        <v>294</v>
      </c>
    </row>
    <row r="1845" spans="1:10" x14ac:dyDescent="0.3">
      <c r="A1845" s="4" t="s">
        <v>2151</v>
      </c>
      <c r="B1845" s="4" t="s">
        <v>162</v>
      </c>
      <c r="C1845" s="26">
        <v>45989</v>
      </c>
      <c r="D1845" s="4" t="s">
        <v>292</v>
      </c>
      <c r="E1845" s="4" t="s">
        <v>312</v>
      </c>
      <c r="F1845" s="4" t="s">
        <v>47</v>
      </c>
      <c r="G1845" s="4">
        <v>1</v>
      </c>
      <c r="H1845" s="27">
        <v>0</v>
      </c>
      <c r="I1845" s="15">
        <v>1438.52</v>
      </c>
      <c r="J1845" s="4" t="s">
        <v>294</v>
      </c>
    </row>
    <row r="1846" spans="1:10" x14ac:dyDescent="0.3">
      <c r="A1846" s="4" t="s">
        <v>2152</v>
      </c>
      <c r="B1846" s="4" t="s">
        <v>165</v>
      </c>
      <c r="C1846" s="26">
        <v>44973</v>
      </c>
      <c r="D1846" s="4" t="s">
        <v>292</v>
      </c>
      <c r="E1846" s="4" t="s">
        <v>308</v>
      </c>
      <c r="F1846" s="4" t="s">
        <v>46</v>
      </c>
      <c r="G1846" s="4">
        <v>2</v>
      </c>
      <c r="H1846" s="27">
        <v>0</v>
      </c>
      <c r="I1846" s="15">
        <v>12372.87</v>
      </c>
      <c r="J1846" s="4" t="s">
        <v>294</v>
      </c>
    </row>
    <row r="1847" spans="1:10" x14ac:dyDescent="0.3">
      <c r="A1847" s="4" t="s">
        <v>2153</v>
      </c>
      <c r="B1847" s="4" t="s">
        <v>165</v>
      </c>
      <c r="C1847" s="26">
        <v>45007</v>
      </c>
      <c r="D1847" s="4" t="s">
        <v>292</v>
      </c>
      <c r="E1847" s="4" t="s">
        <v>293</v>
      </c>
      <c r="F1847" s="4" t="s">
        <v>45</v>
      </c>
      <c r="G1847" s="4">
        <v>11</v>
      </c>
      <c r="H1847" s="27">
        <v>0</v>
      </c>
      <c r="I1847" s="15">
        <v>26828.83</v>
      </c>
      <c r="J1847" s="4" t="s">
        <v>294</v>
      </c>
    </row>
    <row r="1848" spans="1:10" x14ac:dyDescent="0.3">
      <c r="A1848" s="4" t="s">
        <v>2154</v>
      </c>
      <c r="B1848" s="4" t="s">
        <v>165</v>
      </c>
      <c r="C1848" s="26">
        <v>45035</v>
      </c>
      <c r="D1848" s="4" t="s">
        <v>292</v>
      </c>
      <c r="E1848" s="4" t="s">
        <v>293</v>
      </c>
      <c r="F1848" s="4" t="s">
        <v>47</v>
      </c>
      <c r="G1848" s="4">
        <v>0</v>
      </c>
      <c r="H1848" s="27">
        <v>0</v>
      </c>
      <c r="I1848" s="15">
        <v>4614.04</v>
      </c>
      <c r="J1848" s="4" t="s">
        <v>294</v>
      </c>
    </row>
    <row r="1849" spans="1:10" x14ac:dyDescent="0.3">
      <c r="A1849" s="4" t="s">
        <v>2155</v>
      </c>
      <c r="B1849" s="4" t="s">
        <v>165</v>
      </c>
      <c r="C1849" s="26">
        <v>45139</v>
      </c>
      <c r="D1849" s="4" t="s">
        <v>292</v>
      </c>
      <c r="E1849" s="4" t="s">
        <v>301</v>
      </c>
      <c r="F1849" s="4" t="s">
        <v>46</v>
      </c>
      <c r="G1849" s="4">
        <v>2</v>
      </c>
      <c r="H1849" s="27">
        <v>0</v>
      </c>
      <c r="I1849" s="15">
        <v>12489.87</v>
      </c>
      <c r="J1849" s="4" t="s">
        <v>294</v>
      </c>
    </row>
    <row r="1850" spans="1:10" x14ac:dyDescent="0.3">
      <c r="A1850" s="4" t="s">
        <v>2156</v>
      </c>
      <c r="B1850" s="4" t="s">
        <v>165</v>
      </c>
      <c r="C1850" s="26">
        <v>45140</v>
      </c>
      <c r="D1850" s="4" t="s">
        <v>292</v>
      </c>
      <c r="E1850" s="4" t="s">
        <v>305</v>
      </c>
      <c r="F1850" s="4" t="s">
        <v>45</v>
      </c>
      <c r="G1850" s="4">
        <v>7</v>
      </c>
      <c r="H1850" s="27">
        <v>0</v>
      </c>
      <c r="I1850" s="15">
        <v>47791.91</v>
      </c>
      <c r="J1850" s="4" t="s">
        <v>294</v>
      </c>
    </row>
    <row r="1851" spans="1:10" x14ac:dyDescent="0.3">
      <c r="A1851" s="4" t="s">
        <v>2157</v>
      </c>
      <c r="B1851" s="4" t="s">
        <v>165</v>
      </c>
      <c r="C1851" s="26">
        <v>45173</v>
      </c>
      <c r="D1851" s="4" t="s">
        <v>292</v>
      </c>
      <c r="E1851" s="4" t="s">
        <v>301</v>
      </c>
      <c r="F1851" s="4" t="s">
        <v>47</v>
      </c>
      <c r="G1851" s="4">
        <v>1</v>
      </c>
      <c r="H1851" s="27">
        <v>0</v>
      </c>
      <c r="I1851" s="15">
        <v>4204.03</v>
      </c>
      <c r="J1851" s="4" t="s">
        <v>294</v>
      </c>
    </row>
    <row r="1852" spans="1:10" x14ac:dyDescent="0.3">
      <c r="A1852" s="4" t="s">
        <v>2158</v>
      </c>
      <c r="B1852" s="4" t="s">
        <v>165</v>
      </c>
      <c r="C1852" s="26">
        <v>45175</v>
      </c>
      <c r="D1852" s="4" t="s">
        <v>292</v>
      </c>
      <c r="E1852" s="4" t="s">
        <v>293</v>
      </c>
      <c r="F1852" s="4" t="s">
        <v>46</v>
      </c>
      <c r="G1852" s="4">
        <v>2</v>
      </c>
      <c r="H1852" s="27">
        <v>0</v>
      </c>
      <c r="I1852" s="15">
        <v>16208.2</v>
      </c>
      <c r="J1852" s="4" t="s">
        <v>294</v>
      </c>
    </row>
    <row r="1853" spans="1:10" x14ac:dyDescent="0.3">
      <c r="A1853" s="4" t="s">
        <v>2159</v>
      </c>
      <c r="B1853" s="4" t="s">
        <v>165</v>
      </c>
      <c r="C1853" s="26">
        <v>45187</v>
      </c>
      <c r="D1853" s="4" t="s">
        <v>292</v>
      </c>
      <c r="E1853" s="4" t="s">
        <v>305</v>
      </c>
      <c r="F1853" s="4" t="s">
        <v>47</v>
      </c>
      <c r="G1853" s="4">
        <v>0</v>
      </c>
      <c r="H1853" s="27">
        <v>0</v>
      </c>
      <c r="I1853" s="15">
        <v>2999.33</v>
      </c>
      <c r="J1853" s="4" t="s">
        <v>294</v>
      </c>
    </row>
    <row r="1854" spans="1:10" x14ac:dyDescent="0.3">
      <c r="A1854" s="4" t="s">
        <v>2160</v>
      </c>
      <c r="B1854" s="4" t="s">
        <v>165</v>
      </c>
      <c r="C1854" s="26">
        <v>45205</v>
      </c>
      <c r="D1854" s="4" t="s">
        <v>292</v>
      </c>
      <c r="E1854" s="4" t="s">
        <v>293</v>
      </c>
      <c r="F1854" s="4" t="s">
        <v>47</v>
      </c>
      <c r="G1854" s="4">
        <v>0</v>
      </c>
      <c r="H1854" s="27">
        <v>0</v>
      </c>
      <c r="I1854" s="15">
        <v>4619.58</v>
      </c>
      <c r="J1854" s="4" t="s">
        <v>299</v>
      </c>
    </row>
    <row r="1855" spans="1:10" x14ac:dyDescent="0.3">
      <c r="A1855" s="4" t="s">
        <v>2161</v>
      </c>
      <c r="B1855" s="4" t="s">
        <v>165</v>
      </c>
      <c r="C1855" s="26">
        <v>45202</v>
      </c>
      <c r="D1855" s="4" t="s">
        <v>296</v>
      </c>
      <c r="E1855" s="4" t="s">
        <v>401</v>
      </c>
      <c r="F1855" s="4" t="s">
        <v>47</v>
      </c>
      <c r="G1855" s="4">
        <v>1</v>
      </c>
      <c r="H1855" s="27">
        <v>3.2</v>
      </c>
      <c r="I1855" s="15">
        <v>15675.32</v>
      </c>
      <c r="J1855" s="4" t="s">
        <v>299</v>
      </c>
    </row>
    <row r="1856" spans="1:10" x14ac:dyDescent="0.3">
      <c r="A1856" s="4" t="s">
        <v>2162</v>
      </c>
      <c r="B1856" s="4" t="s">
        <v>165</v>
      </c>
      <c r="C1856" s="26">
        <v>45255</v>
      </c>
      <c r="D1856" s="4" t="s">
        <v>292</v>
      </c>
      <c r="E1856" s="4" t="s">
        <v>303</v>
      </c>
      <c r="F1856" s="4" t="s">
        <v>46</v>
      </c>
      <c r="G1856" s="4">
        <v>4</v>
      </c>
      <c r="H1856" s="27">
        <v>0</v>
      </c>
      <c r="I1856" s="15">
        <v>12223.75</v>
      </c>
      <c r="J1856" s="4" t="s">
        <v>294</v>
      </c>
    </row>
    <row r="1857" spans="1:10" x14ac:dyDescent="0.3">
      <c r="A1857" s="4" t="s">
        <v>2163</v>
      </c>
      <c r="B1857" s="4" t="s">
        <v>165</v>
      </c>
      <c r="C1857" s="26">
        <v>45265</v>
      </c>
      <c r="D1857" s="4" t="s">
        <v>292</v>
      </c>
      <c r="E1857" s="4" t="s">
        <v>312</v>
      </c>
      <c r="F1857" s="4" t="s">
        <v>47</v>
      </c>
      <c r="G1857" s="4">
        <v>1</v>
      </c>
      <c r="H1857" s="27">
        <v>0</v>
      </c>
      <c r="I1857" s="15">
        <v>1490.3</v>
      </c>
      <c r="J1857" s="4" t="s">
        <v>294</v>
      </c>
    </row>
    <row r="1858" spans="1:10" x14ac:dyDescent="0.3">
      <c r="A1858" s="4" t="s">
        <v>2164</v>
      </c>
      <c r="B1858" s="4" t="s">
        <v>165</v>
      </c>
      <c r="C1858" s="26">
        <v>45311</v>
      </c>
      <c r="D1858" s="4" t="s">
        <v>292</v>
      </c>
      <c r="E1858" s="4" t="s">
        <v>301</v>
      </c>
      <c r="F1858" s="4" t="s">
        <v>46</v>
      </c>
      <c r="G1858" s="4">
        <v>3</v>
      </c>
      <c r="H1858" s="27">
        <v>0</v>
      </c>
      <c r="I1858" s="15">
        <v>8864.32</v>
      </c>
      <c r="J1858" s="4" t="s">
        <v>299</v>
      </c>
    </row>
    <row r="1859" spans="1:10" x14ac:dyDescent="0.3">
      <c r="A1859" s="4" t="s">
        <v>2165</v>
      </c>
      <c r="B1859" s="4" t="s">
        <v>165</v>
      </c>
      <c r="C1859" s="26">
        <v>45348</v>
      </c>
      <c r="D1859" s="4" t="s">
        <v>292</v>
      </c>
      <c r="E1859" s="4" t="s">
        <v>312</v>
      </c>
      <c r="F1859" s="4" t="s">
        <v>45</v>
      </c>
      <c r="G1859" s="4">
        <v>6</v>
      </c>
      <c r="H1859" s="27">
        <v>0</v>
      </c>
      <c r="I1859" s="15">
        <v>33688.68</v>
      </c>
      <c r="J1859" s="4" t="s">
        <v>299</v>
      </c>
    </row>
    <row r="1860" spans="1:10" x14ac:dyDescent="0.3">
      <c r="A1860" s="4" t="s">
        <v>2166</v>
      </c>
      <c r="B1860" s="4" t="s">
        <v>165</v>
      </c>
      <c r="C1860" s="26">
        <v>45385</v>
      </c>
      <c r="D1860" s="4" t="s">
        <v>292</v>
      </c>
      <c r="E1860" s="4" t="s">
        <v>293</v>
      </c>
      <c r="F1860" s="4" t="s">
        <v>47</v>
      </c>
      <c r="G1860" s="4">
        <v>0</v>
      </c>
      <c r="H1860" s="27">
        <v>0</v>
      </c>
      <c r="I1860" s="15">
        <v>2596.33</v>
      </c>
      <c r="J1860" s="4" t="s">
        <v>294</v>
      </c>
    </row>
    <row r="1861" spans="1:10" x14ac:dyDescent="0.3">
      <c r="A1861" s="4" t="s">
        <v>2167</v>
      </c>
      <c r="B1861" s="4" t="s">
        <v>165</v>
      </c>
      <c r="C1861" s="26">
        <v>45388</v>
      </c>
      <c r="D1861" s="4" t="s">
        <v>292</v>
      </c>
      <c r="E1861" s="4" t="s">
        <v>293</v>
      </c>
      <c r="F1861" s="4" t="s">
        <v>45</v>
      </c>
      <c r="G1861" s="4">
        <v>9</v>
      </c>
      <c r="H1861" s="27">
        <v>0</v>
      </c>
      <c r="I1861" s="15">
        <v>28479.62</v>
      </c>
      <c r="J1861" s="4" t="s">
        <v>299</v>
      </c>
    </row>
    <row r="1862" spans="1:10" x14ac:dyDescent="0.3">
      <c r="A1862" s="4" t="s">
        <v>2168</v>
      </c>
      <c r="B1862" s="4" t="s">
        <v>165</v>
      </c>
      <c r="C1862" s="26">
        <v>45387</v>
      </c>
      <c r="D1862" s="4" t="s">
        <v>292</v>
      </c>
      <c r="E1862" s="4" t="s">
        <v>303</v>
      </c>
      <c r="F1862" s="4" t="s">
        <v>47</v>
      </c>
      <c r="G1862" s="4">
        <v>1</v>
      </c>
      <c r="H1862" s="27">
        <v>0</v>
      </c>
      <c r="I1862" s="15">
        <v>5494.94</v>
      </c>
      <c r="J1862" s="4" t="s">
        <v>294</v>
      </c>
    </row>
    <row r="1863" spans="1:10" x14ac:dyDescent="0.3">
      <c r="A1863" s="4" t="s">
        <v>2169</v>
      </c>
      <c r="B1863" s="4" t="s">
        <v>165</v>
      </c>
      <c r="C1863" s="26">
        <v>45418</v>
      </c>
      <c r="D1863" s="4" t="s">
        <v>292</v>
      </c>
      <c r="E1863" s="4" t="s">
        <v>301</v>
      </c>
      <c r="F1863" s="4" t="s">
        <v>47</v>
      </c>
      <c r="G1863" s="4">
        <v>1</v>
      </c>
      <c r="H1863" s="27">
        <v>0</v>
      </c>
      <c r="I1863" s="15">
        <v>2751.02</v>
      </c>
      <c r="J1863" s="4" t="s">
        <v>294</v>
      </c>
    </row>
    <row r="1864" spans="1:10" x14ac:dyDescent="0.3">
      <c r="A1864" s="4" t="s">
        <v>2170</v>
      </c>
      <c r="B1864" s="4" t="s">
        <v>165</v>
      </c>
      <c r="C1864" s="26">
        <v>45439</v>
      </c>
      <c r="D1864" s="4" t="s">
        <v>292</v>
      </c>
      <c r="E1864" s="4" t="s">
        <v>308</v>
      </c>
      <c r="F1864" s="4" t="s">
        <v>45</v>
      </c>
      <c r="G1864" s="4">
        <v>4</v>
      </c>
      <c r="H1864" s="27">
        <v>0</v>
      </c>
      <c r="I1864" s="15">
        <v>54494.54</v>
      </c>
      <c r="J1864" s="4" t="s">
        <v>294</v>
      </c>
    </row>
    <row r="1865" spans="1:10" x14ac:dyDescent="0.3">
      <c r="A1865" s="4" t="s">
        <v>2171</v>
      </c>
      <c r="B1865" s="4" t="s">
        <v>165</v>
      </c>
      <c r="C1865" s="26">
        <v>45422</v>
      </c>
      <c r="D1865" s="4" t="s">
        <v>292</v>
      </c>
      <c r="E1865" s="4" t="s">
        <v>301</v>
      </c>
      <c r="F1865" s="4" t="s">
        <v>47</v>
      </c>
      <c r="G1865" s="4">
        <v>1</v>
      </c>
      <c r="H1865" s="27">
        <v>0</v>
      </c>
      <c r="I1865" s="15">
        <v>4310.67</v>
      </c>
      <c r="J1865" s="4" t="s">
        <v>294</v>
      </c>
    </row>
    <row r="1866" spans="1:10" x14ac:dyDescent="0.3">
      <c r="A1866" s="4" t="s">
        <v>2172</v>
      </c>
      <c r="B1866" s="4" t="s">
        <v>165</v>
      </c>
      <c r="C1866" s="26">
        <v>45440</v>
      </c>
      <c r="D1866" s="4" t="s">
        <v>292</v>
      </c>
      <c r="E1866" s="4" t="s">
        <v>301</v>
      </c>
      <c r="F1866" s="4" t="s">
        <v>46</v>
      </c>
      <c r="G1866" s="4">
        <v>5</v>
      </c>
      <c r="H1866" s="27">
        <v>0</v>
      </c>
      <c r="I1866" s="15">
        <v>10113.75</v>
      </c>
      <c r="J1866" s="4" t="s">
        <v>299</v>
      </c>
    </row>
    <row r="1867" spans="1:10" x14ac:dyDescent="0.3">
      <c r="A1867" s="4" t="s">
        <v>2173</v>
      </c>
      <c r="B1867" s="4" t="s">
        <v>165</v>
      </c>
      <c r="C1867" s="26">
        <v>45416</v>
      </c>
      <c r="D1867" s="4" t="s">
        <v>292</v>
      </c>
      <c r="E1867" s="4" t="s">
        <v>293</v>
      </c>
      <c r="F1867" s="4" t="s">
        <v>47</v>
      </c>
      <c r="G1867" s="4">
        <v>0</v>
      </c>
      <c r="H1867" s="27">
        <v>0</v>
      </c>
      <c r="I1867" s="15">
        <v>5138.18</v>
      </c>
      <c r="J1867" s="4" t="s">
        <v>294</v>
      </c>
    </row>
    <row r="1868" spans="1:10" x14ac:dyDescent="0.3">
      <c r="A1868" s="4" t="s">
        <v>2174</v>
      </c>
      <c r="B1868" s="4" t="s">
        <v>165</v>
      </c>
      <c r="C1868" s="26">
        <v>45439</v>
      </c>
      <c r="D1868" s="4" t="s">
        <v>296</v>
      </c>
      <c r="E1868" s="4" t="s">
        <v>336</v>
      </c>
      <c r="F1868" s="4" t="s">
        <v>47</v>
      </c>
      <c r="G1868" s="4">
        <v>1</v>
      </c>
      <c r="H1868" s="27">
        <v>2.7</v>
      </c>
      <c r="I1868" s="15">
        <v>10476.049999999999</v>
      </c>
      <c r="J1868" s="4" t="s">
        <v>299</v>
      </c>
    </row>
    <row r="1869" spans="1:10" x14ac:dyDescent="0.3">
      <c r="A1869" s="4" t="s">
        <v>2175</v>
      </c>
      <c r="B1869" s="4" t="s">
        <v>165</v>
      </c>
      <c r="C1869" s="26">
        <v>45433</v>
      </c>
      <c r="D1869" s="4" t="s">
        <v>296</v>
      </c>
      <c r="E1869" s="4" t="s">
        <v>401</v>
      </c>
      <c r="F1869" s="4" t="s">
        <v>46</v>
      </c>
      <c r="G1869" s="4">
        <v>1</v>
      </c>
      <c r="H1869" s="27">
        <v>12.8</v>
      </c>
      <c r="I1869" s="15">
        <v>46295.39</v>
      </c>
      <c r="J1869" s="4" t="s">
        <v>294</v>
      </c>
    </row>
    <row r="1870" spans="1:10" x14ac:dyDescent="0.3">
      <c r="A1870" s="4" t="s">
        <v>2176</v>
      </c>
      <c r="B1870" s="4" t="s">
        <v>165</v>
      </c>
      <c r="C1870" s="26">
        <v>45421</v>
      </c>
      <c r="D1870" s="4" t="s">
        <v>296</v>
      </c>
      <c r="E1870" s="4" t="s">
        <v>297</v>
      </c>
      <c r="F1870" s="4" t="s">
        <v>46</v>
      </c>
      <c r="G1870" s="4">
        <v>1</v>
      </c>
      <c r="H1870" s="27">
        <v>17.100000000000001</v>
      </c>
      <c r="I1870" s="15">
        <v>72159.88</v>
      </c>
      <c r="J1870" s="4" t="s">
        <v>294</v>
      </c>
    </row>
    <row r="1871" spans="1:10" x14ac:dyDescent="0.3">
      <c r="A1871" s="4" t="s">
        <v>2177</v>
      </c>
      <c r="B1871" s="4" t="s">
        <v>165</v>
      </c>
      <c r="C1871" s="26">
        <v>45470</v>
      </c>
      <c r="D1871" s="4" t="s">
        <v>292</v>
      </c>
      <c r="E1871" s="4" t="s">
        <v>293</v>
      </c>
      <c r="F1871" s="4" t="s">
        <v>47</v>
      </c>
      <c r="G1871" s="4">
        <v>0</v>
      </c>
      <c r="H1871" s="27">
        <v>0</v>
      </c>
      <c r="I1871" s="15">
        <v>4997.5200000000004</v>
      </c>
      <c r="J1871" s="4" t="s">
        <v>294</v>
      </c>
    </row>
    <row r="1872" spans="1:10" x14ac:dyDescent="0.3">
      <c r="A1872" s="4" t="s">
        <v>2178</v>
      </c>
      <c r="B1872" s="4" t="s">
        <v>165</v>
      </c>
      <c r="C1872" s="26">
        <v>45524</v>
      </c>
      <c r="D1872" s="4" t="s">
        <v>292</v>
      </c>
      <c r="E1872" s="4" t="s">
        <v>301</v>
      </c>
      <c r="F1872" s="4" t="s">
        <v>46</v>
      </c>
      <c r="G1872" s="4">
        <v>3</v>
      </c>
      <c r="H1872" s="27">
        <v>0</v>
      </c>
      <c r="I1872" s="15">
        <v>10302.56</v>
      </c>
      <c r="J1872" s="4" t="s">
        <v>294</v>
      </c>
    </row>
    <row r="1873" spans="1:10" x14ac:dyDescent="0.3">
      <c r="A1873" s="4" t="s">
        <v>2179</v>
      </c>
      <c r="B1873" s="4" t="s">
        <v>165</v>
      </c>
      <c r="C1873" s="26">
        <v>45553</v>
      </c>
      <c r="D1873" s="4" t="s">
        <v>292</v>
      </c>
      <c r="E1873" s="4" t="s">
        <v>293</v>
      </c>
      <c r="F1873" s="4" t="s">
        <v>46</v>
      </c>
      <c r="G1873" s="4">
        <v>2</v>
      </c>
      <c r="H1873" s="27">
        <v>0</v>
      </c>
      <c r="I1873" s="15">
        <v>9106.83</v>
      </c>
      <c r="J1873" s="4" t="s">
        <v>299</v>
      </c>
    </row>
    <row r="1874" spans="1:10" x14ac:dyDescent="0.3">
      <c r="A1874" s="4" t="s">
        <v>2180</v>
      </c>
      <c r="B1874" s="4" t="s">
        <v>165</v>
      </c>
      <c r="C1874" s="26">
        <v>45551</v>
      </c>
      <c r="D1874" s="4" t="s">
        <v>296</v>
      </c>
      <c r="E1874" s="4" t="s">
        <v>336</v>
      </c>
      <c r="F1874" s="4" t="s">
        <v>403</v>
      </c>
      <c r="G1874" s="4">
        <v>4</v>
      </c>
      <c r="H1874" s="27">
        <v>85.1</v>
      </c>
      <c r="I1874" s="15">
        <v>570147.91</v>
      </c>
      <c r="J1874" s="4" t="s">
        <v>294</v>
      </c>
    </row>
    <row r="1875" spans="1:10" x14ac:dyDescent="0.3">
      <c r="A1875" s="4" t="s">
        <v>2181</v>
      </c>
      <c r="B1875" s="4" t="s">
        <v>165</v>
      </c>
      <c r="C1875" s="26">
        <v>45579</v>
      </c>
      <c r="D1875" s="4" t="s">
        <v>292</v>
      </c>
      <c r="E1875" s="4" t="s">
        <v>305</v>
      </c>
      <c r="F1875" s="4" t="s">
        <v>47</v>
      </c>
      <c r="G1875" s="4">
        <v>0</v>
      </c>
      <c r="H1875" s="27">
        <v>0</v>
      </c>
      <c r="I1875" s="15">
        <v>3064.06</v>
      </c>
      <c r="J1875" s="4" t="s">
        <v>294</v>
      </c>
    </row>
    <row r="1876" spans="1:10" x14ac:dyDescent="0.3">
      <c r="A1876" s="4" t="s">
        <v>2182</v>
      </c>
      <c r="B1876" s="4" t="s">
        <v>165</v>
      </c>
      <c r="C1876" s="26">
        <v>45588</v>
      </c>
      <c r="D1876" s="4" t="s">
        <v>292</v>
      </c>
      <c r="E1876" s="4" t="s">
        <v>303</v>
      </c>
      <c r="F1876" s="4" t="s">
        <v>46</v>
      </c>
      <c r="G1876" s="4">
        <v>1</v>
      </c>
      <c r="H1876" s="27">
        <v>0</v>
      </c>
      <c r="I1876" s="15">
        <v>19393.48</v>
      </c>
      <c r="J1876" s="4" t="s">
        <v>299</v>
      </c>
    </row>
    <row r="1877" spans="1:10" x14ac:dyDescent="0.3">
      <c r="A1877" s="4" t="s">
        <v>2183</v>
      </c>
      <c r="B1877" s="4" t="s">
        <v>165</v>
      </c>
      <c r="C1877" s="26">
        <v>45615</v>
      </c>
      <c r="D1877" s="4" t="s">
        <v>292</v>
      </c>
      <c r="E1877" s="4" t="s">
        <v>303</v>
      </c>
      <c r="F1877" s="4" t="s">
        <v>46</v>
      </c>
      <c r="G1877" s="4">
        <v>5</v>
      </c>
      <c r="H1877" s="27">
        <v>0</v>
      </c>
      <c r="I1877" s="15">
        <v>7989.38</v>
      </c>
      <c r="J1877" s="4" t="s">
        <v>294</v>
      </c>
    </row>
    <row r="1878" spans="1:10" x14ac:dyDescent="0.3">
      <c r="A1878" s="4" t="s">
        <v>2184</v>
      </c>
      <c r="B1878" s="4" t="s">
        <v>165</v>
      </c>
      <c r="C1878" s="26">
        <v>45601</v>
      </c>
      <c r="D1878" s="4" t="s">
        <v>292</v>
      </c>
      <c r="E1878" s="4" t="s">
        <v>312</v>
      </c>
      <c r="F1878" s="4" t="s">
        <v>47</v>
      </c>
      <c r="G1878" s="4">
        <v>1</v>
      </c>
      <c r="H1878" s="27">
        <v>0</v>
      </c>
      <c r="I1878" s="15">
        <v>4083.28</v>
      </c>
      <c r="J1878" s="4" t="s">
        <v>294</v>
      </c>
    </row>
    <row r="1879" spans="1:10" x14ac:dyDescent="0.3">
      <c r="A1879" s="4" t="s">
        <v>2185</v>
      </c>
      <c r="B1879" s="4" t="s">
        <v>165</v>
      </c>
      <c r="C1879" s="26">
        <v>45732</v>
      </c>
      <c r="D1879" s="4" t="s">
        <v>292</v>
      </c>
      <c r="E1879" s="4" t="s">
        <v>305</v>
      </c>
      <c r="F1879" s="4" t="s">
        <v>47</v>
      </c>
      <c r="G1879" s="4">
        <v>1</v>
      </c>
      <c r="H1879" s="27">
        <v>0</v>
      </c>
      <c r="I1879" s="15">
        <v>2198.2600000000002</v>
      </c>
      <c r="J1879" s="4" t="s">
        <v>294</v>
      </c>
    </row>
    <row r="1880" spans="1:10" x14ac:dyDescent="0.3">
      <c r="A1880" s="4" t="s">
        <v>2186</v>
      </c>
      <c r="B1880" s="4" t="s">
        <v>165</v>
      </c>
      <c r="C1880" s="26">
        <v>45767</v>
      </c>
      <c r="D1880" s="4" t="s">
        <v>292</v>
      </c>
      <c r="E1880" s="4" t="s">
        <v>308</v>
      </c>
      <c r="F1880" s="4" t="s">
        <v>47</v>
      </c>
      <c r="G1880" s="4">
        <v>1</v>
      </c>
      <c r="H1880" s="27">
        <v>0</v>
      </c>
      <c r="I1880" s="15">
        <v>4886.42</v>
      </c>
      <c r="J1880" s="4" t="s">
        <v>294</v>
      </c>
    </row>
    <row r="1881" spans="1:10" x14ac:dyDescent="0.3">
      <c r="A1881" s="4" t="s">
        <v>2187</v>
      </c>
      <c r="B1881" s="4" t="s">
        <v>165</v>
      </c>
      <c r="C1881" s="26">
        <v>45788</v>
      </c>
      <c r="D1881" s="4" t="s">
        <v>292</v>
      </c>
      <c r="E1881" s="4" t="s">
        <v>312</v>
      </c>
      <c r="F1881" s="4" t="s">
        <v>46</v>
      </c>
      <c r="G1881" s="4">
        <v>4</v>
      </c>
      <c r="H1881" s="27">
        <v>0</v>
      </c>
      <c r="I1881" s="15">
        <v>15400.24</v>
      </c>
      <c r="J1881" s="4" t="s">
        <v>294</v>
      </c>
    </row>
    <row r="1882" spans="1:10" x14ac:dyDescent="0.3">
      <c r="A1882" s="4" t="s">
        <v>2188</v>
      </c>
      <c r="B1882" s="4" t="s">
        <v>165</v>
      </c>
      <c r="C1882" s="26">
        <v>45859</v>
      </c>
      <c r="D1882" s="4" t="s">
        <v>296</v>
      </c>
      <c r="E1882" s="4" t="s">
        <v>371</v>
      </c>
      <c r="F1882" s="4" t="s">
        <v>47</v>
      </c>
      <c r="G1882" s="4">
        <v>1</v>
      </c>
      <c r="H1882" s="27">
        <v>6.2</v>
      </c>
      <c r="I1882" s="15">
        <v>43777.86</v>
      </c>
      <c r="J1882" s="4" t="s">
        <v>294</v>
      </c>
    </row>
    <row r="1883" spans="1:10" x14ac:dyDescent="0.3">
      <c r="A1883" s="4" t="s">
        <v>2189</v>
      </c>
      <c r="B1883" s="4" t="s">
        <v>165</v>
      </c>
      <c r="C1883" s="26">
        <v>45855</v>
      </c>
      <c r="D1883" s="4" t="s">
        <v>296</v>
      </c>
      <c r="E1883" s="4" t="s">
        <v>401</v>
      </c>
      <c r="F1883" s="4" t="s">
        <v>46</v>
      </c>
      <c r="G1883" s="4">
        <v>1</v>
      </c>
      <c r="H1883" s="27">
        <v>14.3</v>
      </c>
      <c r="I1883" s="15">
        <v>81343.009999999995</v>
      </c>
      <c r="J1883" s="4" t="s">
        <v>294</v>
      </c>
    </row>
    <row r="1884" spans="1:10" x14ac:dyDescent="0.3">
      <c r="A1884" s="4" t="s">
        <v>2190</v>
      </c>
      <c r="B1884" s="4" t="s">
        <v>165</v>
      </c>
      <c r="C1884" s="26">
        <v>45922</v>
      </c>
      <c r="D1884" s="4" t="s">
        <v>296</v>
      </c>
      <c r="E1884" s="4" t="s">
        <v>297</v>
      </c>
      <c r="F1884" s="4" t="s">
        <v>47</v>
      </c>
      <c r="G1884" s="4">
        <v>1</v>
      </c>
      <c r="H1884" s="27">
        <v>3.6</v>
      </c>
      <c r="I1884" s="15">
        <v>21022.06</v>
      </c>
      <c r="J1884" s="4" t="s">
        <v>294</v>
      </c>
    </row>
    <row r="1885" spans="1:10" x14ac:dyDescent="0.3">
      <c r="A1885" s="4" t="s">
        <v>2191</v>
      </c>
      <c r="B1885" s="4" t="s">
        <v>165</v>
      </c>
      <c r="C1885" s="26">
        <v>45937</v>
      </c>
      <c r="D1885" s="4" t="s">
        <v>296</v>
      </c>
      <c r="E1885" s="4" t="s">
        <v>336</v>
      </c>
      <c r="F1885" s="4" t="s">
        <v>47</v>
      </c>
      <c r="G1885" s="4">
        <v>1</v>
      </c>
      <c r="H1885" s="27">
        <v>5.3</v>
      </c>
      <c r="I1885" s="15">
        <v>16290.75</v>
      </c>
      <c r="J1885" s="4" t="s">
        <v>294</v>
      </c>
    </row>
    <row r="1886" spans="1:10" x14ac:dyDescent="0.3">
      <c r="A1886" s="4" t="s">
        <v>2192</v>
      </c>
      <c r="B1886" s="4" t="s">
        <v>165</v>
      </c>
      <c r="C1886" s="26">
        <v>45973</v>
      </c>
      <c r="D1886" s="4" t="s">
        <v>292</v>
      </c>
      <c r="E1886" s="4" t="s">
        <v>303</v>
      </c>
      <c r="F1886" s="4" t="s">
        <v>47</v>
      </c>
      <c r="G1886" s="4">
        <v>1</v>
      </c>
      <c r="H1886" s="27">
        <v>0</v>
      </c>
      <c r="I1886" s="15">
        <v>3580.33</v>
      </c>
      <c r="J1886" s="4" t="s">
        <v>299</v>
      </c>
    </row>
    <row r="1887" spans="1:10" x14ac:dyDescent="0.3">
      <c r="A1887" s="4" t="s">
        <v>2193</v>
      </c>
      <c r="B1887" s="4" t="s">
        <v>165</v>
      </c>
      <c r="C1887" s="26">
        <v>45962</v>
      </c>
      <c r="D1887" s="4" t="s">
        <v>292</v>
      </c>
      <c r="E1887" s="4" t="s">
        <v>301</v>
      </c>
      <c r="F1887" s="4" t="s">
        <v>46</v>
      </c>
      <c r="G1887" s="4">
        <v>3</v>
      </c>
      <c r="H1887" s="27">
        <v>0</v>
      </c>
      <c r="I1887" s="15">
        <v>10612.44</v>
      </c>
      <c r="J1887" s="4" t="s">
        <v>294</v>
      </c>
    </row>
    <row r="1888" spans="1:10" x14ac:dyDescent="0.3">
      <c r="A1888" s="4" t="s">
        <v>2194</v>
      </c>
      <c r="B1888" s="4" t="s">
        <v>165</v>
      </c>
      <c r="C1888" s="26">
        <v>45979</v>
      </c>
      <c r="D1888" s="4" t="s">
        <v>292</v>
      </c>
      <c r="E1888" s="4" t="s">
        <v>308</v>
      </c>
      <c r="F1888" s="4" t="s">
        <v>46</v>
      </c>
      <c r="G1888" s="4">
        <v>4</v>
      </c>
      <c r="H1888" s="27">
        <v>0</v>
      </c>
      <c r="I1888" s="15">
        <v>22436.7</v>
      </c>
      <c r="J1888" s="4" t="s">
        <v>294</v>
      </c>
    </row>
    <row r="1889" spans="1:10" x14ac:dyDescent="0.3">
      <c r="A1889" s="4" t="s">
        <v>2195</v>
      </c>
      <c r="B1889" s="4" t="s">
        <v>165</v>
      </c>
      <c r="C1889" s="26">
        <v>45989</v>
      </c>
      <c r="D1889" s="4" t="s">
        <v>292</v>
      </c>
      <c r="E1889" s="4" t="s">
        <v>308</v>
      </c>
      <c r="F1889" s="4" t="s">
        <v>47</v>
      </c>
      <c r="G1889" s="4">
        <v>0</v>
      </c>
      <c r="H1889" s="27">
        <v>0</v>
      </c>
      <c r="I1889" s="15">
        <v>5790.75</v>
      </c>
      <c r="J1889" s="4" t="s">
        <v>294</v>
      </c>
    </row>
    <row r="1890" spans="1:10" x14ac:dyDescent="0.3">
      <c r="A1890" s="4" t="s">
        <v>2196</v>
      </c>
      <c r="B1890" s="4" t="s">
        <v>165</v>
      </c>
      <c r="C1890" s="26">
        <v>45973</v>
      </c>
      <c r="D1890" s="4" t="s">
        <v>292</v>
      </c>
      <c r="E1890" s="4" t="s">
        <v>305</v>
      </c>
      <c r="F1890" s="4" t="s">
        <v>45</v>
      </c>
      <c r="G1890" s="4">
        <v>3</v>
      </c>
      <c r="H1890" s="27">
        <v>0</v>
      </c>
      <c r="I1890" s="15">
        <v>53704.37</v>
      </c>
      <c r="J1890" s="4" t="s">
        <v>299</v>
      </c>
    </row>
    <row r="1891" spans="1:10" x14ac:dyDescent="0.3">
      <c r="A1891" s="4" t="s">
        <v>2197</v>
      </c>
      <c r="B1891" s="4" t="s">
        <v>167</v>
      </c>
      <c r="C1891" s="26">
        <v>44932</v>
      </c>
      <c r="D1891" s="4" t="s">
        <v>292</v>
      </c>
      <c r="E1891" s="4" t="s">
        <v>305</v>
      </c>
      <c r="F1891" s="4" t="s">
        <v>45</v>
      </c>
      <c r="G1891" s="4">
        <v>12</v>
      </c>
      <c r="H1891" s="27">
        <v>0</v>
      </c>
      <c r="I1891" s="15">
        <v>11958.32</v>
      </c>
      <c r="J1891" s="4" t="s">
        <v>299</v>
      </c>
    </row>
    <row r="1892" spans="1:10" x14ac:dyDescent="0.3">
      <c r="A1892" s="4" t="s">
        <v>2198</v>
      </c>
      <c r="B1892" s="4" t="s">
        <v>167</v>
      </c>
      <c r="C1892" s="26">
        <v>44960</v>
      </c>
      <c r="D1892" s="4" t="s">
        <v>292</v>
      </c>
      <c r="E1892" s="4" t="s">
        <v>293</v>
      </c>
      <c r="F1892" s="4" t="s">
        <v>47</v>
      </c>
      <c r="G1892" s="4">
        <v>1</v>
      </c>
      <c r="H1892" s="27">
        <v>0</v>
      </c>
      <c r="I1892" s="15">
        <v>1116.75</v>
      </c>
      <c r="J1892" s="4" t="s">
        <v>294</v>
      </c>
    </row>
    <row r="1893" spans="1:10" x14ac:dyDescent="0.3">
      <c r="A1893" s="4" t="s">
        <v>2199</v>
      </c>
      <c r="B1893" s="4" t="s">
        <v>167</v>
      </c>
      <c r="C1893" s="26">
        <v>44980</v>
      </c>
      <c r="D1893" s="4" t="s">
        <v>292</v>
      </c>
      <c r="E1893" s="4" t="s">
        <v>303</v>
      </c>
      <c r="F1893" s="4" t="s">
        <v>47</v>
      </c>
      <c r="G1893" s="4">
        <v>1</v>
      </c>
      <c r="H1893" s="27">
        <v>0</v>
      </c>
      <c r="I1893" s="15">
        <v>1096.8</v>
      </c>
      <c r="J1893" s="4" t="s">
        <v>294</v>
      </c>
    </row>
    <row r="1894" spans="1:10" x14ac:dyDescent="0.3">
      <c r="A1894" s="4" t="s">
        <v>2200</v>
      </c>
      <c r="B1894" s="4" t="s">
        <v>167</v>
      </c>
      <c r="C1894" s="26">
        <v>45013</v>
      </c>
      <c r="D1894" s="4" t="s">
        <v>292</v>
      </c>
      <c r="E1894" s="4" t="s">
        <v>305</v>
      </c>
      <c r="F1894" s="4" t="s">
        <v>47</v>
      </c>
      <c r="G1894" s="4">
        <v>1</v>
      </c>
      <c r="H1894" s="27">
        <v>0</v>
      </c>
      <c r="I1894" s="15">
        <v>961.33</v>
      </c>
      <c r="J1894" s="4" t="s">
        <v>299</v>
      </c>
    </row>
    <row r="1895" spans="1:10" x14ac:dyDescent="0.3">
      <c r="A1895" s="4" t="s">
        <v>2201</v>
      </c>
      <c r="B1895" s="4" t="s">
        <v>167</v>
      </c>
      <c r="C1895" s="26">
        <v>45025</v>
      </c>
      <c r="D1895" s="4" t="s">
        <v>292</v>
      </c>
      <c r="E1895" s="4" t="s">
        <v>303</v>
      </c>
      <c r="F1895" s="4" t="s">
        <v>47</v>
      </c>
      <c r="G1895" s="4">
        <v>1</v>
      </c>
      <c r="H1895" s="27">
        <v>0</v>
      </c>
      <c r="I1895" s="15">
        <v>937.53</v>
      </c>
      <c r="J1895" s="4" t="s">
        <v>299</v>
      </c>
    </row>
    <row r="1896" spans="1:10" x14ac:dyDescent="0.3">
      <c r="A1896" s="4" t="s">
        <v>2202</v>
      </c>
      <c r="B1896" s="4" t="s">
        <v>167</v>
      </c>
      <c r="C1896" s="26">
        <v>45026</v>
      </c>
      <c r="D1896" s="4" t="s">
        <v>292</v>
      </c>
      <c r="E1896" s="4" t="s">
        <v>305</v>
      </c>
      <c r="F1896" s="4" t="s">
        <v>45</v>
      </c>
      <c r="G1896" s="4">
        <v>7</v>
      </c>
      <c r="H1896" s="27">
        <v>0</v>
      </c>
      <c r="I1896" s="15">
        <v>14769.23</v>
      </c>
      <c r="J1896" s="4" t="s">
        <v>299</v>
      </c>
    </row>
    <row r="1897" spans="1:10" x14ac:dyDescent="0.3">
      <c r="A1897" s="4" t="s">
        <v>2203</v>
      </c>
      <c r="B1897" s="4" t="s">
        <v>167</v>
      </c>
      <c r="C1897" s="26">
        <v>45044</v>
      </c>
      <c r="D1897" s="4" t="s">
        <v>292</v>
      </c>
      <c r="E1897" s="4" t="s">
        <v>301</v>
      </c>
      <c r="F1897" s="4" t="s">
        <v>47</v>
      </c>
      <c r="G1897" s="4">
        <v>1</v>
      </c>
      <c r="H1897" s="27">
        <v>0</v>
      </c>
      <c r="I1897" s="15">
        <v>1639.23</v>
      </c>
      <c r="J1897" s="4" t="s">
        <v>294</v>
      </c>
    </row>
    <row r="1898" spans="1:10" x14ac:dyDescent="0.3">
      <c r="A1898" s="4" t="s">
        <v>2204</v>
      </c>
      <c r="B1898" s="4" t="s">
        <v>167</v>
      </c>
      <c r="C1898" s="26">
        <v>45036</v>
      </c>
      <c r="D1898" s="4" t="s">
        <v>292</v>
      </c>
      <c r="E1898" s="4" t="s">
        <v>305</v>
      </c>
      <c r="F1898" s="4" t="s">
        <v>45</v>
      </c>
      <c r="G1898" s="4">
        <v>3</v>
      </c>
      <c r="H1898" s="27">
        <v>0</v>
      </c>
      <c r="I1898" s="15">
        <v>17593.89</v>
      </c>
      <c r="J1898" s="4" t="s">
        <v>294</v>
      </c>
    </row>
    <row r="1899" spans="1:10" x14ac:dyDescent="0.3">
      <c r="A1899" s="4" t="s">
        <v>2205</v>
      </c>
      <c r="B1899" s="4" t="s">
        <v>167</v>
      </c>
      <c r="C1899" s="26">
        <v>45050</v>
      </c>
      <c r="D1899" s="4" t="s">
        <v>292</v>
      </c>
      <c r="E1899" s="4" t="s">
        <v>301</v>
      </c>
      <c r="F1899" s="4" t="s">
        <v>47</v>
      </c>
      <c r="G1899" s="4">
        <v>1</v>
      </c>
      <c r="H1899" s="27">
        <v>0</v>
      </c>
      <c r="I1899" s="15">
        <v>715.27</v>
      </c>
      <c r="J1899" s="4" t="s">
        <v>294</v>
      </c>
    </row>
    <row r="1900" spans="1:10" x14ac:dyDescent="0.3">
      <c r="A1900" s="4" t="s">
        <v>2206</v>
      </c>
      <c r="B1900" s="4" t="s">
        <v>167</v>
      </c>
      <c r="C1900" s="26">
        <v>45052</v>
      </c>
      <c r="D1900" s="4" t="s">
        <v>292</v>
      </c>
      <c r="E1900" s="4" t="s">
        <v>312</v>
      </c>
      <c r="F1900" s="4" t="s">
        <v>45</v>
      </c>
      <c r="G1900" s="4">
        <v>8</v>
      </c>
      <c r="H1900" s="27">
        <v>0</v>
      </c>
      <c r="I1900" s="15">
        <v>12084.42</v>
      </c>
      <c r="J1900" s="4" t="s">
        <v>294</v>
      </c>
    </row>
    <row r="1901" spans="1:10" x14ac:dyDescent="0.3">
      <c r="A1901" s="4" t="s">
        <v>2207</v>
      </c>
      <c r="B1901" s="4" t="s">
        <v>167</v>
      </c>
      <c r="C1901" s="26">
        <v>45087</v>
      </c>
      <c r="D1901" s="4" t="s">
        <v>292</v>
      </c>
      <c r="E1901" s="4" t="s">
        <v>293</v>
      </c>
      <c r="F1901" s="4" t="s">
        <v>47</v>
      </c>
      <c r="G1901" s="4">
        <v>0</v>
      </c>
      <c r="H1901" s="27">
        <v>0</v>
      </c>
      <c r="I1901" s="15">
        <v>722.73</v>
      </c>
      <c r="J1901" s="4" t="s">
        <v>299</v>
      </c>
    </row>
    <row r="1902" spans="1:10" x14ac:dyDescent="0.3">
      <c r="A1902" s="4" t="s">
        <v>2208</v>
      </c>
      <c r="B1902" s="4" t="s">
        <v>167</v>
      </c>
      <c r="C1902" s="26">
        <v>45079</v>
      </c>
      <c r="D1902" s="4" t="s">
        <v>292</v>
      </c>
      <c r="E1902" s="4" t="s">
        <v>312</v>
      </c>
      <c r="F1902" s="4" t="s">
        <v>46</v>
      </c>
      <c r="G1902" s="4">
        <v>3</v>
      </c>
      <c r="H1902" s="27">
        <v>0</v>
      </c>
      <c r="I1902" s="15">
        <v>3766.76</v>
      </c>
      <c r="J1902" s="4" t="s">
        <v>294</v>
      </c>
    </row>
    <row r="1903" spans="1:10" x14ac:dyDescent="0.3">
      <c r="A1903" s="4" t="s">
        <v>2209</v>
      </c>
      <c r="B1903" s="4" t="s">
        <v>167</v>
      </c>
      <c r="C1903" s="26">
        <v>45129</v>
      </c>
      <c r="D1903" s="4" t="s">
        <v>292</v>
      </c>
      <c r="E1903" s="4" t="s">
        <v>301</v>
      </c>
      <c r="F1903" s="4" t="s">
        <v>47</v>
      </c>
      <c r="G1903" s="4">
        <v>1</v>
      </c>
      <c r="H1903" s="27">
        <v>0</v>
      </c>
      <c r="I1903" s="15">
        <v>1124.51</v>
      </c>
      <c r="J1903" s="4" t="s">
        <v>294</v>
      </c>
    </row>
    <row r="1904" spans="1:10" x14ac:dyDescent="0.3">
      <c r="A1904" s="4" t="s">
        <v>2210</v>
      </c>
      <c r="B1904" s="4" t="s">
        <v>167</v>
      </c>
      <c r="C1904" s="26">
        <v>45116</v>
      </c>
      <c r="D1904" s="4" t="s">
        <v>296</v>
      </c>
      <c r="E1904" s="4" t="s">
        <v>336</v>
      </c>
      <c r="F1904" s="4" t="s">
        <v>46</v>
      </c>
      <c r="G1904" s="4">
        <v>1</v>
      </c>
      <c r="H1904" s="27">
        <v>8.8000000000000007</v>
      </c>
      <c r="I1904" s="15">
        <v>7482.05</v>
      </c>
      <c r="J1904" s="4" t="s">
        <v>294</v>
      </c>
    </row>
    <row r="1905" spans="1:10" x14ac:dyDescent="0.3">
      <c r="A1905" s="4" t="s">
        <v>2211</v>
      </c>
      <c r="B1905" s="4" t="s">
        <v>167</v>
      </c>
      <c r="C1905" s="26">
        <v>45140</v>
      </c>
      <c r="D1905" s="4" t="s">
        <v>296</v>
      </c>
      <c r="E1905" s="4" t="s">
        <v>401</v>
      </c>
      <c r="F1905" s="4" t="s">
        <v>46</v>
      </c>
      <c r="G1905" s="4">
        <v>1</v>
      </c>
      <c r="H1905" s="27">
        <v>10</v>
      </c>
      <c r="I1905" s="15">
        <v>20337.099999999999</v>
      </c>
      <c r="J1905" s="4" t="s">
        <v>294</v>
      </c>
    </row>
    <row r="1906" spans="1:10" x14ac:dyDescent="0.3">
      <c r="A1906" s="4" t="s">
        <v>2212</v>
      </c>
      <c r="B1906" s="4" t="s">
        <v>167</v>
      </c>
      <c r="C1906" s="26">
        <v>45191</v>
      </c>
      <c r="D1906" s="4" t="s">
        <v>292</v>
      </c>
      <c r="E1906" s="4" t="s">
        <v>305</v>
      </c>
      <c r="F1906" s="4" t="s">
        <v>46</v>
      </c>
      <c r="G1906" s="4">
        <v>3</v>
      </c>
      <c r="H1906" s="27">
        <v>0</v>
      </c>
      <c r="I1906" s="15">
        <v>4208.1400000000003</v>
      </c>
      <c r="J1906" s="4" t="s">
        <v>299</v>
      </c>
    </row>
    <row r="1907" spans="1:10" x14ac:dyDescent="0.3">
      <c r="A1907" s="4" t="s">
        <v>2213</v>
      </c>
      <c r="B1907" s="4" t="s">
        <v>167</v>
      </c>
      <c r="C1907" s="26">
        <v>45191</v>
      </c>
      <c r="D1907" s="4" t="s">
        <v>292</v>
      </c>
      <c r="E1907" s="4" t="s">
        <v>305</v>
      </c>
      <c r="F1907" s="4" t="s">
        <v>46</v>
      </c>
      <c r="G1907" s="4">
        <v>5</v>
      </c>
      <c r="H1907" s="27">
        <v>0</v>
      </c>
      <c r="I1907" s="15">
        <v>3994.56</v>
      </c>
      <c r="J1907" s="4" t="s">
        <v>294</v>
      </c>
    </row>
    <row r="1908" spans="1:10" x14ac:dyDescent="0.3">
      <c r="A1908" s="4" t="s">
        <v>2214</v>
      </c>
      <c r="B1908" s="4" t="s">
        <v>167</v>
      </c>
      <c r="C1908" s="26">
        <v>45192</v>
      </c>
      <c r="D1908" s="4" t="s">
        <v>292</v>
      </c>
      <c r="E1908" s="4" t="s">
        <v>293</v>
      </c>
      <c r="F1908" s="4" t="s">
        <v>46</v>
      </c>
      <c r="G1908" s="4">
        <v>5</v>
      </c>
      <c r="H1908" s="27">
        <v>0</v>
      </c>
      <c r="I1908" s="15">
        <v>3288.57</v>
      </c>
      <c r="J1908" s="4" t="s">
        <v>299</v>
      </c>
    </row>
    <row r="1909" spans="1:10" x14ac:dyDescent="0.3">
      <c r="A1909" s="4" t="s">
        <v>2215</v>
      </c>
      <c r="B1909" s="4" t="s">
        <v>167</v>
      </c>
      <c r="C1909" s="26">
        <v>45170</v>
      </c>
      <c r="D1909" s="4" t="s">
        <v>296</v>
      </c>
      <c r="E1909" s="4" t="s">
        <v>336</v>
      </c>
      <c r="F1909" s="4" t="s">
        <v>47</v>
      </c>
      <c r="G1909" s="4">
        <v>1</v>
      </c>
      <c r="H1909" s="27">
        <v>3.4</v>
      </c>
      <c r="I1909" s="15">
        <v>6294.28</v>
      </c>
      <c r="J1909" s="4" t="s">
        <v>294</v>
      </c>
    </row>
    <row r="1910" spans="1:10" x14ac:dyDescent="0.3">
      <c r="A1910" s="4" t="s">
        <v>2216</v>
      </c>
      <c r="B1910" s="4" t="s">
        <v>167</v>
      </c>
      <c r="C1910" s="26">
        <v>45256</v>
      </c>
      <c r="D1910" s="4" t="s">
        <v>292</v>
      </c>
      <c r="E1910" s="4" t="s">
        <v>303</v>
      </c>
      <c r="F1910" s="4" t="s">
        <v>46</v>
      </c>
      <c r="G1910" s="4">
        <v>2</v>
      </c>
      <c r="H1910" s="27">
        <v>0</v>
      </c>
      <c r="I1910" s="15">
        <v>4935.68</v>
      </c>
      <c r="J1910" s="4" t="s">
        <v>299</v>
      </c>
    </row>
    <row r="1911" spans="1:10" x14ac:dyDescent="0.3">
      <c r="A1911" s="4" t="s">
        <v>2217</v>
      </c>
      <c r="B1911" s="4" t="s">
        <v>167</v>
      </c>
      <c r="C1911" s="26">
        <v>45231</v>
      </c>
      <c r="D1911" s="4" t="s">
        <v>292</v>
      </c>
      <c r="E1911" s="4" t="s">
        <v>303</v>
      </c>
      <c r="F1911" s="4" t="s">
        <v>47</v>
      </c>
      <c r="G1911" s="4">
        <v>1</v>
      </c>
      <c r="H1911" s="27">
        <v>0</v>
      </c>
      <c r="I1911" s="15">
        <v>1064.03</v>
      </c>
      <c r="J1911" s="4" t="s">
        <v>299</v>
      </c>
    </row>
    <row r="1912" spans="1:10" x14ac:dyDescent="0.3">
      <c r="A1912" s="4" t="s">
        <v>2218</v>
      </c>
      <c r="B1912" s="4" t="s">
        <v>167</v>
      </c>
      <c r="C1912" s="26">
        <v>45281</v>
      </c>
      <c r="D1912" s="4" t="s">
        <v>292</v>
      </c>
      <c r="E1912" s="4" t="s">
        <v>312</v>
      </c>
      <c r="F1912" s="4" t="s">
        <v>47</v>
      </c>
      <c r="G1912" s="4">
        <v>1</v>
      </c>
      <c r="H1912" s="27">
        <v>0</v>
      </c>
      <c r="I1912" s="15">
        <v>611.69000000000005</v>
      </c>
      <c r="J1912" s="4" t="s">
        <v>294</v>
      </c>
    </row>
    <row r="1913" spans="1:10" x14ac:dyDescent="0.3">
      <c r="A1913" s="4" t="s">
        <v>2219</v>
      </c>
      <c r="B1913" s="4" t="s">
        <v>167</v>
      </c>
      <c r="C1913" s="26">
        <v>45262</v>
      </c>
      <c r="D1913" s="4" t="s">
        <v>292</v>
      </c>
      <c r="E1913" s="4" t="s">
        <v>308</v>
      </c>
      <c r="F1913" s="4" t="s">
        <v>47</v>
      </c>
      <c r="G1913" s="4">
        <v>1</v>
      </c>
      <c r="H1913" s="27">
        <v>0</v>
      </c>
      <c r="I1913" s="15">
        <v>1194.28</v>
      </c>
      <c r="J1913" s="4" t="s">
        <v>294</v>
      </c>
    </row>
    <row r="1914" spans="1:10" x14ac:dyDescent="0.3">
      <c r="A1914" s="4" t="s">
        <v>2220</v>
      </c>
      <c r="B1914" s="4" t="s">
        <v>167</v>
      </c>
      <c r="C1914" s="26">
        <v>45270</v>
      </c>
      <c r="D1914" s="4" t="s">
        <v>292</v>
      </c>
      <c r="E1914" s="4" t="s">
        <v>305</v>
      </c>
      <c r="F1914" s="4" t="s">
        <v>47</v>
      </c>
      <c r="G1914" s="4">
        <v>0</v>
      </c>
      <c r="H1914" s="27">
        <v>0</v>
      </c>
      <c r="I1914" s="15">
        <v>1243.33</v>
      </c>
      <c r="J1914" s="4" t="s">
        <v>294</v>
      </c>
    </row>
    <row r="1915" spans="1:10" x14ac:dyDescent="0.3">
      <c r="A1915" s="4" t="s">
        <v>2221</v>
      </c>
      <c r="B1915" s="4" t="s">
        <v>167</v>
      </c>
      <c r="C1915" s="26">
        <v>45318</v>
      </c>
      <c r="D1915" s="4" t="s">
        <v>292</v>
      </c>
      <c r="E1915" s="4" t="s">
        <v>308</v>
      </c>
      <c r="F1915" s="4" t="s">
        <v>46</v>
      </c>
      <c r="G1915" s="4">
        <v>3</v>
      </c>
      <c r="H1915" s="27">
        <v>0</v>
      </c>
      <c r="I1915" s="15">
        <v>4264.1899999999996</v>
      </c>
      <c r="J1915" s="4" t="s">
        <v>299</v>
      </c>
    </row>
    <row r="1916" spans="1:10" x14ac:dyDescent="0.3">
      <c r="A1916" s="4" t="s">
        <v>2222</v>
      </c>
      <c r="B1916" s="4" t="s">
        <v>167</v>
      </c>
      <c r="C1916" s="26">
        <v>45334</v>
      </c>
      <c r="D1916" s="4" t="s">
        <v>292</v>
      </c>
      <c r="E1916" s="4" t="s">
        <v>301</v>
      </c>
      <c r="F1916" s="4" t="s">
        <v>46</v>
      </c>
      <c r="G1916" s="4">
        <v>3</v>
      </c>
      <c r="H1916" s="27">
        <v>0</v>
      </c>
      <c r="I1916" s="15">
        <v>4384.18</v>
      </c>
      <c r="J1916" s="4" t="s">
        <v>294</v>
      </c>
    </row>
    <row r="1917" spans="1:10" x14ac:dyDescent="0.3">
      <c r="A1917" s="4" t="s">
        <v>2223</v>
      </c>
      <c r="B1917" s="4" t="s">
        <v>167</v>
      </c>
      <c r="C1917" s="26">
        <v>45349</v>
      </c>
      <c r="D1917" s="4" t="s">
        <v>296</v>
      </c>
      <c r="E1917" s="4" t="s">
        <v>371</v>
      </c>
      <c r="F1917" s="4" t="s">
        <v>45</v>
      </c>
      <c r="G1917" s="4">
        <v>2</v>
      </c>
      <c r="H1917" s="27">
        <v>34.9</v>
      </c>
      <c r="I1917" s="15">
        <v>58892.14</v>
      </c>
      <c r="J1917" s="4" t="s">
        <v>294</v>
      </c>
    </row>
    <row r="1918" spans="1:10" x14ac:dyDescent="0.3">
      <c r="A1918" s="4" t="s">
        <v>2224</v>
      </c>
      <c r="B1918" s="4" t="s">
        <v>167</v>
      </c>
      <c r="C1918" s="26">
        <v>45335</v>
      </c>
      <c r="D1918" s="4" t="s">
        <v>296</v>
      </c>
      <c r="E1918" s="4" t="s">
        <v>394</v>
      </c>
      <c r="F1918" s="4" t="s">
        <v>45</v>
      </c>
      <c r="G1918" s="4">
        <v>2</v>
      </c>
      <c r="H1918" s="27">
        <v>43.7</v>
      </c>
      <c r="I1918" s="15">
        <v>66309.42</v>
      </c>
      <c r="J1918" s="4" t="s">
        <v>294</v>
      </c>
    </row>
    <row r="1919" spans="1:10" x14ac:dyDescent="0.3">
      <c r="A1919" s="4" t="s">
        <v>2225</v>
      </c>
      <c r="B1919" s="4" t="s">
        <v>167</v>
      </c>
      <c r="C1919" s="26">
        <v>45400</v>
      </c>
      <c r="D1919" s="4" t="s">
        <v>296</v>
      </c>
      <c r="E1919" s="4" t="s">
        <v>297</v>
      </c>
      <c r="F1919" s="4" t="s">
        <v>47</v>
      </c>
      <c r="G1919" s="4">
        <v>1</v>
      </c>
      <c r="H1919" s="27">
        <v>3</v>
      </c>
      <c r="I1919" s="15">
        <v>5521.47</v>
      </c>
      <c r="J1919" s="4" t="s">
        <v>294</v>
      </c>
    </row>
    <row r="1920" spans="1:10" x14ac:dyDescent="0.3">
      <c r="A1920" s="4" t="s">
        <v>2226</v>
      </c>
      <c r="B1920" s="4" t="s">
        <v>167</v>
      </c>
      <c r="C1920" s="26">
        <v>45425</v>
      </c>
      <c r="D1920" s="4" t="s">
        <v>292</v>
      </c>
      <c r="E1920" s="4" t="s">
        <v>308</v>
      </c>
      <c r="F1920" s="4" t="s">
        <v>47</v>
      </c>
      <c r="G1920" s="4">
        <v>1</v>
      </c>
      <c r="H1920" s="27">
        <v>0</v>
      </c>
      <c r="I1920" s="15">
        <v>1150.98</v>
      </c>
      <c r="J1920" s="4" t="s">
        <v>299</v>
      </c>
    </row>
    <row r="1921" spans="1:10" x14ac:dyDescent="0.3">
      <c r="A1921" s="4" t="s">
        <v>2227</v>
      </c>
      <c r="B1921" s="4" t="s">
        <v>167</v>
      </c>
      <c r="C1921" s="26">
        <v>45445</v>
      </c>
      <c r="D1921" s="4" t="s">
        <v>292</v>
      </c>
      <c r="E1921" s="4" t="s">
        <v>305</v>
      </c>
      <c r="F1921" s="4" t="s">
        <v>46</v>
      </c>
      <c r="G1921" s="4">
        <v>2</v>
      </c>
      <c r="H1921" s="27">
        <v>0</v>
      </c>
      <c r="I1921" s="15">
        <v>3497.78</v>
      </c>
      <c r="J1921" s="4" t="s">
        <v>294</v>
      </c>
    </row>
    <row r="1922" spans="1:10" x14ac:dyDescent="0.3">
      <c r="A1922" s="4" t="s">
        <v>2228</v>
      </c>
      <c r="B1922" s="4" t="s">
        <v>167</v>
      </c>
      <c r="C1922" s="26">
        <v>45496</v>
      </c>
      <c r="D1922" s="4" t="s">
        <v>292</v>
      </c>
      <c r="E1922" s="4" t="s">
        <v>312</v>
      </c>
      <c r="F1922" s="4" t="s">
        <v>47</v>
      </c>
      <c r="G1922" s="4">
        <v>0</v>
      </c>
      <c r="H1922" s="27">
        <v>0</v>
      </c>
      <c r="I1922" s="15">
        <v>930.45</v>
      </c>
      <c r="J1922" s="4" t="s">
        <v>299</v>
      </c>
    </row>
    <row r="1923" spans="1:10" x14ac:dyDescent="0.3">
      <c r="A1923" s="4" t="s">
        <v>2229</v>
      </c>
      <c r="B1923" s="4" t="s">
        <v>167</v>
      </c>
      <c r="C1923" s="26">
        <v>45495</v>
      </c>
      <c r="D1923" s="4" t="s">
        <v>292</v>
      </c>
      <c r="E1923" s="4" t="s">
        <v>305</v>
      </c>
      <c r="F1923" s="4" t="s">
        <v>47</v>
      </c>
      <c r="G1923" s="4">
        <v>1</v>
      </c>
      <c r="H1923" s="27">
        <v>0</v>
      </c>
      <c r="I1923" s="15">
        <v>1008.08</v>
      </c>
      <c r="J1923" s="4" t="s">
        <v>299</v>
      </c>
    </row>
    <row r="1924" spans="1:10" x14ac:dyDescent="0.3">
      <c r="A1924" s="4" t="s">
        <v>2230</v>
      </c>
      <c r="B1924" s="4" t="s">
        <v>167</v>
      </c>
      <c r="C1924" s="26">
        <v>45499</v>
      </c>
      <c r="D1924" s="4" t="s">
        <v>292</v>
      </c>
      <c r="E1924" s="4" t="s">
        <v>301</v>
      </c>
      <c r="F1924" s="4" t="s">
        <v>45</v>
      </c>
      <c r="G1924" s="4">
        <v>11</v>
      </c>
      <c r="H1924" s="27">
        <v>0</v>
      </c>
      <c r="I1924" s="15">
        <v>13097.55</v>
      </c>
      <c r="J1924" s="4" t="s">
        <v>294</v>
      </c>
    </row>
    <row r="1925" spans="1:10" x14ac:dyDescent="0.3">
      <c r="A1925" s="4" t="s">
        <v>2231</v>
      </c>
      <c r="B1925" s="4" t="s">
        <v>167</v>
      </c>
      <c r="C1925" s="26">
        <v>45485</v>
      </c>
      <c r="D1925" s="4" t="s">
        <v>292</v>
      </c>
      <c r="E1925" s="4" t="s">
        <v>303</v>
      </c>
      <c r="F1925" s="4" t="s">
        <v>47</v>
      </c>
      <c r="G1925" s="4">
        <v>1</v>
      </c>
      <c r="H1925" s="27">
        <v>0</v>
      </c>
      <c r="I1925" s="15">
        <v>1277.98</v>
      </c>
      <c r="J1925" s="4" t="s">
        <v>294</v>
      </c>
    </row>
    <row r="1926" spans="1:10" x14ac:dyDescent="0.3">
      <c r="A1926" s="4" t="s">
        <v>2232</v>
      </c>
      <c r="B1926" s="4" t="s">
        <v>167</v>
      </c>
      <c r="C1926" s="26">
        <v>45499</v>
      </c>
      <c r="D1926" s="4" t="s">
        <v>296</v>
      </c>
      <c r="E1926" s="4" t="s">
        <v>371</v>
      </c>
      <c r="F1926" s="4" t="s">
        <v>47</v>
      </c>
      <c r="G1926" s="4">
        <v>1</v>
      </c>
      <c r="H1926" s="27">
        <v>5.5</v>
      </c>
      <c r="I1926" s="15">
        <v>6632.31</v>
      </c>
      <c r="J1926" s="4" t="s">
        <v>294</v>
      </c>
    </row>
    <row r="1927" spans="1:10" x14ac:dyDescent="0.3">
      <c r="A1927" s="4" t="s">
        <v>2233</v>
      </c>
      <c r="B1927" s="4" t="s">
        <v>167</v>
      </c>
      <c r="C1927" s="26">
        <v>45510</v>
      </c>
      <c r="D1927" s="4" t="s">
        <v>292</v>
      </c>
      <c r="E1927" s="4" t="s">
        <v>308</v>
      </c>
      <c r="F1927" s="4" t="s">
        <v>47</v>
      </c>
      <c r="G1927" s="4">
        <v>0</v>
      </c>
      <c r="H1927" s="27">
        <v>0</v>
      </c>
      <c r="I1927" s="15">
        <v>1632.69</v>
      </c>
      <c r="J1927" s="4" t="s">
        <v>294</v>
      </c>
    </row>
    <row r="1928" spans="1:10" x14ac:dyDescent="0.3">
      <c r="A1928" s="4" t="s">
        <v>2234</v>
      </c>
      <c r="B1928" s="4" t="s">
        <v>167</v>
      </c>
      <c r="C1928" s="26">
        <v>45547</v>
      </c>
      <c r="D1928" s="4" t="s">
        <v>292</v>
      </c>
      <c r="E1928" s="4" t="s">
        <v>305</v>
      </c>
      <c r="F1928" s="4" t="s">
        <v>45</v>
      </c>
      <c r="G1928" s="4">
        <v>13</v>
      </c>
      <c r="H1928" s="27">
        <v>0</v>
      </c>
      <c r="I1928" s="15">
        <v>18584.45</v>
      </c>
      <c r="J1928" s="4" t="s">
        <v>294</v>
      </c>
    </row>
    <row r="1929" spans="1:10" x14ac:dyDescent="0.3">
      <c r="A1929" s="4" t="s">
        <v>2235</v>
      </c>
      <c r="B1929" s="4" t="s">
        <v>167</v>
      </c>
      <c r="C1929" s="26">
        <v>45538</v>
      </c>
      <c r="D1929" s="4" t="s">
        <v>292</v>
      </c>
      <c r="E1929" s="4" t="s">
        <v>301</v>
      </c>
      <c r="F1929" s="4" t="s">
        <v>46</v>
      </c>
      <c r="G1929" s="4">
        <v>2</v>
      </c>
      <c r="H1929" s="27">
        <v>0</v>
      </c>
      <c r="I1929" s="15">
        <v>3364.42</v>
      </c>
      <c r="J1929" s="4" t="s">
        <v>299</v>
      </c>
    </row>
    <row r="1930" spans="1:10" x14ac:dyDescent="0.3">
      <c r="A1930" s="4" t="s">
        <v>2236</v>
      </c>
      <c r="B1930" s="4" t="s">
        <v>167</v>
      </c>
      <c r="C1930" s="26">
        <v>45617</v>
      </c>
      <c r="D1930" s="4" t="s">
        <v>292</v>
      </c>
      <c r="E1930" s="4" t="s">
        <v>305</v>
      </c>
      <c r="F1930" s="4" t="s">
        <v>47</v>
      </c>
      <c r="G1930" s="4">
        <v>0</v>
      </c>
      <c r="H1930" s="27">
        <v>0</v>
      </c>
      <c r="I1930" s="15">
        <v>1366.18</v>
      </c>
      <c r="J1930" s="4" t="s">
        <v>294</v>
      </c>
    </row>
    <row r="1931" spans="1:10" x14ac:dyDescent="0.3">
      <c r="A1931" s="4" t="s">
        <v>2237</v>
      </c>
      <c r="B1931" s="4" t="s">
        <v>167</v>
      </c>
      <c r="C1931" s="26">
        <v>45672</v>
      </c>
      <c r="D1931" s="4" t="s">
        <v>292</v>
      </c>
      <c r="E1931" s="4" t="s">
        <v>293</v>
      </c>
      <c r="F1931" s="4" t="s">
        <v>46</v>
      </c>
      <c r="G1931" s="4">
        <v>4</v>
      </c>
      <c r="H1931" s="27">
        <v>0</v>
      </c>
      <c r="I1931" s="15">
        <v>5913.07</v>
      </c>
      <c r="J1931" s="4" t="s">
        <v>294</v>
      </c>
    </row>
    <row r="1932" spans="1:10" x14ac:dyDescent="0.3">
      <c r="A1932" s="4" t="s">
        <v>2238</v>
      </c>
      <c r="B1932" s="4" t="s">
        <v>167</v>
      </c>
      <c r="C1932" s="26">
        <v>45663</v>
      </c>
      <c r="D1932" s="4" t="s">
        <v>292</v>
      </c>
      <c r="E1932" s="4" t="s">
        <v>312</v>
      </c>
      <c r="F1932" s="4" t="s">
        <v>45</v>
      </c>
      <c r="G1932" s="4">
        <v>9</v>
      </c>
      <c r="H1932" s="27">
        <v>0</v>
      </c>
      <c r="I1932" s="15">
        <v>7708.65</v>
      </c>
      <c r="J1932" s="4" t="s">
        <v>294</v>
      </c>
    </row>
    <row r="1933" spans="1:10" x14ac:dyDescent="0.3">
      <c r="A1933" s="4" t="s">
        <v>2239</v>
      </c>
      <c r="B1933" s="4" t="s">
        <v>167</v>
      </c>
      <c r="C1933" s="26">
        <v>45703</v>
      </c>
      <c r="D1933" s="4" t="s">
        <v>292</v>
      </c>
      <c r="E1933" s="4" t="s">
        <v>308</v>
      </c>
      <c r="F1933" s="4" t="s">
        <v>47</v>
      </c>
      <c r="G1933" s="4">
        <v>0</v>
      </c>
      <c r="H1933" s="27">
        <v>0</v>
      </c>
      <c r="I1933" s="15">
        <v>1063.6099999999999</v>
      </c>
      <c r="J1933" s="4" t="s">
        <v>294</v>
      </c>
    </row>
    <row r="1934" spans="1:10" x14ac:dyDescent="0.3">
      <c r="A1934" s="4" t="s">
        <v>2240</v>
      </c>
      <c r="B1934" s="4" t="s">
        <v>167</v>
      </c>
      <c r="C1934" s="26">
        <v>45735</v>
      </c>
      <c r="D1934" s="4" t="s">
        <v>292</v>
      </c>
      <c r="E1934" s="4" t="s">
        <v>301</v>
      </c>
      <c r="F1934" s="4" t="s">
        <v>47</v>
      </c>
      <c r="G1934" s="4">
        <v>1</v>
      </c>
      <c r="H1934" s="27">
        <v>0</v>
      </c>
      <c r="I1934" s="15">
        <v>1167.97</v>
      </c>
      <c r="J1934" s="4" t="s">
        <v>299</v>
      </c>
    </row>
    <row r="1935" spans="1:10" x14ac:dyDescent="0.3">
      <c r="A1935" s="4" t="s">
        <v>2241</v>
      </c>
      <c r="B1935" s="4" t="s">
        <v>167</v>
      </c>
      <c r="C1935" s="26">
        <v>45737</v>
      </c>
      <c r="D1935" s="4" t="s">
        <v>292</v>
      </c>
      <c r="E1935" s="4" t="s">
        <v>312</v>
      </c>
      <c r="F1935" s="4" t="s">
        <v>47</v>
      </c>
      <c r="G1935" s="4">
        <v>1</v>
      </c>
      <c r="H1935" s="27">
        <v>0</v>
      </c>
      <c r="I1935" s="15">
        <v>1053.69</v>
      </c>
      <c r="J1935" s="4" t="s">
        <v>299</v>
      </c>
    </row>
    <row r="1936" spans="1:10" x14ac:dyDescent="0.3">
      <c r="A1936" s="4" t="s">
        <v>2242</v>
      </c>
      <c r="B1936" s="4" t="s">
        <v>167</v>
      </c>
      <c r="C1936" s="26">
        <v>45770</v>
      </c>
      <c r="D1936" s="4" t="s">
        <v>292</v>
      </c>
      <c r="E1936" s="4" t="s">
        <v>305</v>
      </c>
      <c r="F1936" s="4" t="s">
        <v>45</v>
      </c>
      <c r="G1936" s="4">
        <v>3</v>
      </c>
      <c r="H1936" s="27">
        <v>0</v>
      </c>
      <c r="I1936" s="15">
        <v>15366.56</v>
      </c>
      <c r="J1936" s="4" t="s">
        <v>294</v>
      </c>
    </row>
    <row r="1937" spans="1:10" x14ac:dyDescent="0.3">
      <c r="A1937" s="4" t="s">
        <v>2243</v>
      </c>
      <c r="B1937" s="4" t="s">
        <v>167</v>
      </c>
      <c r="C1937" s="26">
        <v>45770</v>
      </c>
      <c r="D1937" s="4" t="s">
        <v>292</v>
      </c>
      <c r="E1937" s="4" t="s">
        <v>312</v>
      </c>
      <c r="F1937" s="4" t="s">
        <v>45</v>
      </c>
      <c r="G1937" s="4">
        <v>4</v>
      </c>
      <c r="H1937" s="27">
        <v>0</v>
      </c>
      <c r="I1937" s="15">
        <v>18567.22</v>
      </c>
      <c r="J1937" s="4" t="s">
        <v>299</v>
      </c>
    </row>
    <row r="1938" spans="1:10" x14ac:dyDescent="0.3">
      <c r="A1938" s="4" t="s">
        <v>2244</v>
      </c>
      <c r="B1938" s="4" t="s">
        <v>167</v>
      </c>
      <c r="C1938" s="26">
        <v>45768</v>
      </c>
      <c r="D1938" s="4" t="s">
        <v>292</v>
      </c>
      <c r="E1938" s="4" t="s">
        <v>305</v>
      </c>
      <c r="F1938" s="4" t="s">
        <v>46</v>
      </c>
      <c r="G1938" s="4">
        <v>4</v>
      </c>
      <c r="H1938" s="27">
        <v>0</v>
      </c>
      <c r="I1938" s="15">
        <v>6947.98</v>
      </c>
      <c r="J1938" s="4" t="s">
        <v>299</v>
      </c>
    </row>
    <row r="1939" spans="1:10" x14ac:dyDescent="0.3">
      <c r="A1939" s="4" t="s">
        <v>2245</v>
      </c>
      <c r="B1939" s="4" t="s">
        <v>167</v>
      </c>
      <c r="C1939" s="26">
        <v>45785</v>
      </c>
      <c r="D1939" s="4" t="s">
        <v>292</v>
      </c>
      <c r="E1939" s="4" t="s">
        <v>305</v>
      </c>
      <c r="F1939" s="4" t="s">
        <v>47</v>
      </c>
      <c r="G1939" s="4">
        <v>1</v>
      </c>
      <c r="H1939" s="27">
        <v>0</v>
      </c>
      <c r="I1939" s="15">
        <v>841.58</v>
      </c>
      <c r="J1939" s="4" t="s">
        <v>294</v>
      </c>
    </row>
    <row r="1940" spans="1:10" x14ac:dyDescent="0.3">
      <c r="A1940" s="4" t="s">
        <v>2246</v>
      </c>
      <c r="B1940" s="4" t="s">
        <v>167</v>
      </c>
      <c r="C1940" s="26">
        <v>45789</v>
      </c>
      <c r="D1940" s="4" t="s">
        <v>292</v>
      </c>
      <c r="E1940" s="4" t="s">
        <v>303</v>
      </c>
      <c r="F1940" s="4" t="s">
        <v>45</v>
      </c>
      <c r="G1940" s="4">
        <v>4</v>
      </c>
      <c r="H1940" s="27">
        <v>0</v>
      </c>
      <c r="I1940" s="15">
        <v>22082.77</v>
      </c>
      <c r="J1940" s="4" t="s">
        <v>294</v>
      </c>
    </row>
    <row r="1941" spans="1:10" x14ac:dyDescent="0.3">
      <c r="A1941" s="4" t="s">
        <v>2247</v>
      </c>
      <c r="B1941" s="4" t="s">
        <v>167</v>
      </c>
      <c r="C1941" s="26">
        <v>45828</v>
      </c>
      <c r="D1941" s="4" t="s">
        <v>292</v>
      </c>
      <c r="E1941" s="4" t="s">
        <v>293</v>
      </c>
      <c r="F1941" s="4" t="s">
        <v>47</v>
      </c>
      <c r="G1941" s="4">
        <v>1</v>
      </c>
      <c r="H1941" s="27">
        <v>0</v>
      </c>
      <c r="I1941" s="15">
        <v>963.8</v>
      </c>
      <c r="J1941" s="4" t="s">
        <v>294</v>
      </c>
    </row>
    <row r="1942" spans="1:10" x14ac:dyDescent="0.3">
      <c r="A1942" s="4" t="s">
        <v>2248</v>
      </c>
      <c r="B1942" s="4" t="s">
        <v>167</v>
      </c>
      <c r="C1942" s="26">
        <v>45861</v>
      </c>
      <c r="D1942" s="4" t="s">
        <v>292</v>
      </c>
      <c r="E1942" s="4" t="s">
        <v>293</v>
      </c>
      <c r="F1942" s="4" t="s">
        <v>46</v>
      </c>
      <c r="G1942" s="4">
        <v>3</v>
      </c>
      <c r="H1942" s="27">
        <v>0</v>
      </c>
      <c r="I1942" s="15">
        <v>3877.26</v>
      </c>
      <c r="J1942" s="4" t="s">
        <v>294</v>
      </c>
    </row>
    <row r="1943" spans="1:10" x14ac:dyDescent="0.3">
      <c r="A1943" s="4" t="s">
        <v>2249</v>
      </c>
      <c r="B1943" s="4" t="s">
        <v>167</v>
      </c>
      <c r="C1943" s="26">
        <v>45917</v>
      </c>
      <c r="D1943" s="4" t="s">
        <v>296</v>
      </c>
      <c r="E1943" s="4" t="s">
        <v>401</v>
      </c>
      <c r="F1943" s="4" t="s">
        <v>46</v>
      </c>
      <c r="G1943" s="4">
        <v>1</v>
      </c>
      <c r="H1943" s="27">
        <v>9.1</v>
      </c>
      <c r="I1943" s="15">
        <v>12501.82</v>
      </c>
      <c r="J1943" s="4" t="s">
        <v>294</v>
      </c>
    </row>
    <row r="1944" spans="1:10" x14ac:dyDescent="0.3">
      <c r="A1944" s="4" t="s">
        <v>2250</v>
      </c>
      <c r="B1944" s="4" t="s">
        <v>167</v>
      </c>
      <c r="C1944" s="26">
        <v>45955</v>
      </c>
      <c r="D1944" s="4" t="s">
        <v>292</v>
      </c>
      <c r="E1944" s="4" t="s">
        <v>312</v>
      </c>
      <c r="F1944" s="4" t="s">
        <v>47</v>
      </c>
      <c r="G1944" s="4">
        <v>1</v>
      </c>
      <c r="H1944" s="27">
        <v>0</v>
      </c>
      <c r="I1944" s="15">
        <v>1158.73</v>
      </c>
      <c r="J1944" s="4" t="s">
        <v>294</v>
      </c>
    </row>
    <row r="1945" spans="1:10" x14ac:dyDescent="0.3">
      <c r="A1945" s="4" t="s">
        <v>2251</v>
      </c>
      <c r="B1945" s="4" t="s">
        <v>167</v>
      </c>
      <c r="C1945" s="26">
        <v>45939</v>
      </c>
      <c r="D1945" s="4" t="s">
        <v>292</v>
      </c>
      <c r="E1945" s="4" t="s">
        <v>303</v>
      </c>
      <c r="F1945" s="4" t="s">
        <v>47</v>
      </c>
      <c r="G1945" s="4">
        <v>1</v>
      </c>
      <c r="H1945" s="27">
        <v>0</v>
      </c>
      <c r="I1945" s="15">
        <v>1400.22</v>
      </c>
      <c r="J1945" s="4" t="s">
        <v>299</v>
      </c>
    </row>
    <row r="1946" spans="1:10" x14ac:dyDescent="0.3">
      <c r="A1946" s="4" t="s">
        <v>2252</v>
      </c>
      <c r="B1946" s="4" t="s">
        <v>167</v>
      </c>
      <c r="C1946" s="26">
        <v>45957</v>
      </c>
      <c r="D1946" s="4" t="s">
        <v>292</v>
      </c>
      <c r="E1946" s="4" t="s">
        <v>308</v>
      </c>
      <c r="F1946" s="4" t="s">
        <v>45</v>
      </c>
      <c r="G1946" s="4">
        <v>8</v>
      </c>
      <c r="H1946" s="27">
        <v>0</v>
      </c>
      <c r="I1946" s="15">
        <v>17628.060000000001</v>
      </c>
      <c r="J1946" s="4" t="s">
        <v>294</v>
      </c>
    </row>
    <row r="1947" spans="1:10" x14ac:dyDescent="0.3">
      <c r="A1947" s="4" t="s">
        <v>2253</v>
      </c>
      <c r="B1947" s="4" t="s">
        <v>167</v>
      </c>
      <c r="C1947" s="26">
        <v>45936</v>
      </c>
      <c r="D1947" s="4" t="s">
        <v>296</v>
      </c>
      <c r="E1947" s="4" t="s">
        <v>336</v>
      </c>
      <c r="F1947" s="4" t="s">
        <v>47</v>
      </c>
      <c r="G1947" s="4">
        <v>1</v>
      </c>
      <c r="H1947" s="27">
        <v>5.9</v>
      </c>
      <c r="I1947" s="15">
        <v>9934.31</v>
      </c>
      <c r="J1947" s="4" t="s">
        <v>294</v>
      </c>
    </row>
    <row r="1948" spans="1:10" x14ac:dyDescent="0.3">
      <c r="A1948" s="4" t="s">
        <v>2254</v>
      </c>
      <c r="B1948" s="4" t="s">
        <v>167</v>
      </c>
      <c r="C1948" s="26">
        <v>45983</v>
      </c>
      <c r="D1948" s="4" t="s">
        <v>296</v>
      </c>
      <c r="E1948" s="4" t="s">
        <v>319</v>
      </c>
      <c r="F1948" s="4" t="s">
        <v>47</v>
      </c>
      <c r="G1948" s="4">
        <v>1</v>
      </c>
      <c r="H1948" s="27">
        <v>5.5</v>
      </c>
      <c r="I1948" s="15">
        <v>8652.6299999999992</v>
      </c>
      <c r="J1948" s="4" t="s">
        <v>294</v>
      </c>
    </row>
    <row r="1949" spans="1:10" x14ac:dyDescent="0.3">
      <c r="A1949" s="4" t="s">
        <v>2255</v>
      </c>
      <c r="B1949" s="4" t="s">
        <v>167</v>
      </c>
      <c r="C1949" s="26">
        <v>45993</v>
      </c>
      <c r="D1949" s="4" t="s">
        <v>292</v>
      </c>
      <c r="E1949" s="4" t="s">
        <v>305</v>
      </c>
      <c r="F1949" s="4" t="s">
        <v>47</v>
      </c>
      <c r="G1949" s="4">
        <v>0</v>
      </c>
      <c r="H1949" s="27">
        <v>0</v>
      </c>
      <c r="I1949" s="15">
        <v>897.03</v>
      </c>
      <c r="J1949" s="4" t="s">
        <v>294</v>
      </c>
    </row>
    <row r="1950" spans="1:10" x14ac:dyDescent="0.3">
      <c r="A1950" s="4" t="s">
        <v>2256</v>
      </c>
      <c r="B1950" s="4" t="s">
        <v>169</v>
      </c>
      <c r="C1950" s="26">
        <v>44937</v>
      </c>
      <c r="D1950" s="4" t="s">
        <v>296</v>
      </c>
      <c r="E1950" s="4" t="s">
        <v>401</v>
      </c>
      <c r="F1950" s="4" t="s">
        <v>45</v>
      </c>
      <c r="G1950" s="4">
        <v>2</v>
      </c>
      <c r="H1950" s="27">
        <v>26</v>
      </c>
      <c r="I1950" s="15">
        <v>60449.23</v>
      </c>
      <c r="J1950" s="4" t="s">
        <v>294</v>
      </c>
    </row>
    <row r="1951" spans="1:10" x14ac:dyDescent="0.3">
      <c r="A1951" s="4" t="s">
        <v>2257</v>
      </c>
      <c r="B1951" s="4" t="s">
        <v>169</v>
      </c>
      <c r="C1951" s="26">
        <v>45017</v>
      </c>
      <c r="D1951" s="4" t="s">
        <v>292</v>
      </c>
      <c r="E1951" s="4" t="s">
        <v>308</v>
      </c>
      <c r="F1951" s="4" t="s">
        <v>46</v>
      </c>
      <c r="G1951" s="4">
        <v>4</v>
      </c>
      <c r="H1951" s="27">
        <v>0</v>
      </c>
      <c r="I1951" s="15">
        <v>13124.61</v>
      </c>
      <c r="J1951" s="4" t="s">
        <v>299</v>
      </c>
    </row>
    <row r="1952" spans="1:10" x14ac:dyDescent="0.3">
      <c r="A1952" s="4" t="s">
        <v>2258</v>
      </c>
      <c r="B1952" s="4" t="s">
        <v>169</v>
      </c>
      <c r="C1952" s="26">
        <v>45097</v>
      </c>
      <c r="D1952" s="4" t="s">
        <v>292</v>
      </c>
      <c r="E1952" s="4" t="s">
        <v>301</v>
      </c>
      <c r="F1952" s="4" t="s">
        <v>47</v>
      </c>
      <c r="G1952" s="4">
        <v>1</v>
      </c>
      <c r="H1952" s="27">
        <v>0</v>
      </c>
      <c r="I1952" s="15">
        <v>2686.54</v>
      </c>
      <c r="J1952" s="4" t="s">
        <v>294</v>
      </c>
    </row>
    <row r="1953" spans="1:10" x14ac:dyDescent="0.3">
      <c r="A1953" s="4" t="s">
        <v>2259</v>
      </c>
      <c r="B1953" s="4" t="s">
        <v>169</v>
      </c>
      <c r="C1953" s="26">
        <v>45124</v>
      </c>
      <c r="D1953" s="4" t="s">
        <v>296</v>
      </c>
      <c r="E1953" s="4" t="s">
        <v>371</v>
      </c>
      <c r="F1953" s="4" t="s">
        <v>45</v>
      </c>
      <c r="G1953" s="4">
        <v>3</v>
      </c>
      <c r="H1953" s="27">
        <v>63.1</v>
      </c>
      <c r="I1953" s="15">
        <v>388250.37</v>
      </c>
      <c r="J1953" s="4" t="s">
        <v>299</v>
      </c>
    </row>
    <row r="1954" spans="1:10" x14ac:dyDescent="0.3">
      <c r="A1954" s="4" t="s">
        <v>2260</v>
      </c>
      <c r="B1954" s="4" t="s">
        <v>169</v>
      </c>
      <c r="C1954" s="26">
        <v>45164</v>
      </c>
      <c r="D1954" s="4" t="s">
        <v>292</v>
      </c>
      <c r="E1954" s="4" t="s">
        <v>293</v>
      </c>
      <c r="F1954" s="4" t="s">
        <v>47</v>
      </c>
      <c r="G1954" s="4">
        <v>0</v>
      </c>
      <c r="H1954" s="27">
        <v>0</v>
      </c>
      <c r="I1954" s="15">
        <v>3674.58</v>
      </c>
      <c r="J1954" s="4" t="s">
        <v>294</v>
      </c>
    </row>
    <row r="1955" spans="1:10" x14ac:dyDescent="0.3">
      <c r="A1955" s="4" t="s">
        <v>2261</v>
      </c>
      <c r="B1955" s="4" t="s">
        <v>169</v>
      </c>
      <c r="C1955" s="26">
        <v>45176</v>
      </c>
      <c r="D1955" s="4" t="s">
        <v>292</v>
      </c>
      <c r="E1955" s="4" t="s">
        <v>312</v>
      </c>
      <c r="F1955" s="4" t="s">
        <v>46</v>
      </c>
      <c r="G1955" s="4">
        <v>3</v>
      </c>
      <c r="H1955" s="27">
        <v>0</v>
      </c>
      <c r="I1955" s="15">
        <v>12259.65</v>
      </c>
      <c r="J1955" s="4" t="s">
        <v>294</v>
      </c>
    </row>
    <row r="1956" spans="1:10" x14ac:dyDescent="0.3">
      <c r="A1956" s="4" t="s">
        <v>2262</v>
      </c>
      <c r="B1956" s="4" t="s">
        <v>169</v>
      </c>
      <c r="C1956" s="26">
        <v>45177</v>
      </c>
      <c r="D1956" s="4" t="s">
        <v>292</v>
      </c>
      <c r="E1956" s="4" t="s">
        <v>312</v>
      </c>
      <c r="F1956" s="4" t="s">
        <v>47</v>
      </c>
      <c r="G1956" s="4">
        <v>1</v>
      </c>
      <c r="H1956" s="27">
        <v>0</v>
      </c>
      <c r="I1956" s="15">
        <v>3901.74</v>
      </c>
      <c r="J1956" s="4" t="s">
        <v>299</v>
      </c>
    </row>
    <row r="1957" spans="1:10" x14ac:dyDescent="0.3">
      <c r="A1957" s="4" t="s">
        <v>2263</v>
      </c>
      <c r="B1957" s="4" t="s">
        <v>169</v>
      </c>
      <c r="C1957" s="26">
        <v>45187</v>
      </c>
      <c r="D1957" s="4" t="s">
        <v>292</v>
      </c>
      <c r="E1957" s="4" t="s">
        <v>293</v>
      </c>
      <c r="F1957" s="4" t="s">
        <v>47</v>
      </c>
      <c r="G1957" s="4">
        <v>1</v>
      </c>
      <c r="H1957" s="27">
        <v>0</v>
      </c>
      <c r="I1957" s="15">
        <v>2668.15</v>
      </c>
      <c r="J1957" s="4" t="s">
        <v>294</v>
      </c>
    </row>
    <row r="1958" spans="1:10" x14ac:dyDescent="0.3">
      <c r="A1958" s="4" t="s">
        <v>2264</v>
      </c>
      <c r="B1958" s="4" t="s">
        <v>169</v>
      </c>
      <c r="C1958" s="26">
        <v>45181</v>
      </c>
      <c r="D1958" s="4" t="s">
        <v>292</v>
      </c>
      <c r="E1958" s="4" t="s">
        <v>301</v>
      </c>
      <c r="F1958" s="4" t="s">
        <v>47</v>
      </c>
      <c r="G1958" s="4">
        <v>1</v>
      </c>
      <c r="H1958" s="27">
        <v>0</v>
      </c>
      <c r="I1958" s="15">
        <v>1564.7</v>
      </c>
      <c r="J1958" s="4" t="s">
        <v>294</v>
      </c>
    </row>
    <row r="1959" spans="1:10" x14ac:dyDescent="0.3">
      <c r="A1959" s="4" t="s">
        <v>2265</v>
      </c>
      <c r="B1959" s="4" t="s">
        <v>169</v>
      </c>
      <c r="C1959" s="26">
        <v>45185</v>
      </c>
      <c r="D1959" s="4" t="s">
        <v>292</v>
      </c>
      <c r="E1959" s="4" t="s">
        <v>293</v>
      </c>
      <c r="F1959" s="4" t="s">
        <v>47</v>
      </c>
      <c r="G1959" s="4">
        <v>0</v>
      </c>
      <c r="H1959" s="27">
        <v>0</v>
      </c>
      <c r="I1959" s="15">
        <v>2585.63</v>
      </c>
      <c r="J1959" s="4" t="s">
        <v>294</v>
      </c>
    </row>
    <row r="1960" spans="1:10" x14ac:dyDescent="0.3">
      <c r="A1960" s="4" t="s">
        <v>2266</v>
      </c>
      <c r="B1960" s="4" t="s">
        <v>169</v>
      </c>
      <c r="C1960" s="26">
        <v>45179</v>
      </c>
      <c r="D1960" s="4" t="s">
        <v>292</v>
      </c>
      <c r="E1960" s="4" t="s">
        <v>312</v>
      </c>
      <c r="F1960" s="4" t="s">
        <v>47</v>
      </c>
      <c r="G1960" s="4">
        <v>0</v>
      </c>
      <c r="H1960" s="27">
        <v>0</v>
      </c>
      <c r="I1960" s="15">
        <v>4150.8900000000003</v>
      </c>
      <c r="J1960" s="4" t="s">
        <v>299</v>
      </c>
    </row>
    <row r="1961" spans="1:10" x14ac:dyDescent="0.3">
      <c r="A1961" s="4" t="s">
        <v>2267</v>
      </c>
      <c r="B1961" s="4" t="s">
        <v>169</v>
      </c>
      <c r="C1961" s="26">
        <v>45279</v>
      </c>
      <c r="D1961" s="4" t="s">
        <v>292</v>
      </c>
      <c r="E1961" s="4" t="s">
        <v>308</v>
      </c>
      <c r="F1961" s="4" t="s">
        <v>47</v>
      </c>
      <c r="G1961" s="4">
        <v>1</v>
      </c>
      <c r="H1961" s="27">
        <v>0</v>
      </c>
      <c r="I1961" s="15">
        <v>1681.26</v>
      </c>
      <c r="J1961" s="4" t="s">
        <v>294</v>
      </c>
    </row>
    <row r="1962" spans="1:10" x14ac:dyDescent="0.3">
      <c r="A1962" s="4" t="s">
        <v>2268</v>
      </c>
      <c r="B1962" s="4" t="s">
        <v>169</v>
      </c>
      <c r="C1962" s="26">
        <v>45312</v>
      </c>
      <c r="D1962" s="4" t="s">
        <v>292</v>
      </c>
      <c r="E1962" s="4" t="s">
        <v>312</v>
      </c>
      <c r="F1962" s="4" t="s">
        <v>46</v>
      </c>
      <c r="G1962" s="4">
        <v>4</v>
      </c>
      <c r="H1962" s="27">
        <v>0</v>
      </c>
      <c r="I1962" s="15">
        <v>10657.61</v>
      </c>
      <c r="J1962" s="4" t="s">
        <v>299</v>
      </c>
    </row>
    <row r="1963" spans="1:10" x14ac:dyDescent="0.3">
      <c r="A1963" s="4" t="s">
        <v>2269</v>
      </c>
      <c r="B1963" s="4" t="s">
        <v>169</v>
      </c>
      <c r="C1963" s="26">
        <v>45297</v>
      </c>
      <c r="D1963" s="4" t="s">
        <v>292</v>
      </c>
      <c r="E1963" s="4" t="s">
        <v>305</v>
      </c>
      <c r="F1963" s="4" t="s">
        <v>47</v>
      </c>
      <c r="G1963" s="4">
        <v>1</v>
      </c>
      <c r="H1963" s="27">
        <v>0</v>
      </c>
      <c r="I1963" s="15">
        <v>2023.97</v>
      </c>
      <c r="J1963" s="4" t="s">
        <v>299</v>
      </c>
    </row>
    <row r="1964" spans="1:10" x14ac:dyDescent="0.3">
      <c r="A1964" s="4" t="s">
        <v>2270</v>
      </c>
      <c r="B1964" s="4" t="s">
        <v>169</v>
      </c>
      <c r="C1964" s="26">
        <v>45345</v>
      </c>
      <c r="D1964" s="4" t="s">
        <v>292</v>
      </c>
      <c r="E1964" s="4" t="s">
        <v>301</v>
      </c>
      <c r="F1964" s="4" t="s">
        <v>47</v>
      </c>
      <c r="G1964" s="4">
        <v>1</v>
      </c>
      <c r="H1964" s="27">
        <v>0</v>
      </c>
      <c r="I1964" s="15">
        <v>3986.06</v>
      </c>
      <c r="J1964" s="4" t="s">
        <v>299</v>
      </c>
    </row>
    <row r="1965" spans="1:10" x14ac:dyDescent="0.3">
      <c r="A1965" s="4" t="s">
        <v>2271</v>
      </c>
      <c r="B1965" s="4" t="s">
        <v>169</v>
      </c>
      <c r="C1965" s="26">
        <v>45375</v>
      </c>
      <c r="D1965" s="4" t="s">
        <v>292</v>
      </c>
      <c r="E1965" s="4" t="s">
        <v>308</v>
      </c>
      <c r="F1965" s="4" t="s">
        <v>47</v>
      </c>
      <c r="G1965" s="4">
        <v>0</v>
      </c>
      <c r="H1965" s="27">
        <v>0</v>
      </c>
      <c r="I1965" s="15">
        <v>3795.53</v>
      </c>
      <c r="J1965" s="4" t="s">
        <v>299</v>
      </c>
    </row>
    <row r="1966" spans="1:10" x14ac:dyDescent="0.3">
      <c r="A1966" s="4" t="s">
        <v>2272</v>
      </c>
      <c r="B1966" s="4" t="s">
        <v>169</v>
      </c>
      <c r="C1966" s="26">
        <v>45386</v>
      </c>
      <c r="D1966" s="4" t="s">
        <v>292</v>
      </c>
      <c r="E1966" s="4" t="s">
        <v>303</v>
      </c>
      <c r="F1966" s="4" t="s">
        <v>46</v>
      </c>
      <c r="G1966" s="4">
        <v>3</v>
      </c>
      <c r="H1966" s="27">
        <v>0</v>
      </c>
      <c r="I1966" s="15">
        <v>7335.75</v>
      </c>
      <c r="J1966" s="4" t="s">
        <v>294</v>
      </c>
    </row>
    <row r="1967" spans="1:10" x14ac:dyDescent="0.3">
      <c r="A1967" s="4" t="s">
        <v>2273</v>
      </c>
      <c r="B1967" s="4" t="s">
        <v>169</v>
      </c>
      <c r="C1967" s="26">
        <v>45391</v>
      </c>
      <c r="D1967" s="4" t="s">
        <v>296</v>
      </c>
      <c r="E1967" s="4" t="s">
        <v>401</v>
      </c>
      <c r="F1967" s="4" t="s">
        <v>47</v>
      </c>
      <c r="G1967" s="4">
        <v>1</v>
      </c>
      <c r="H1967" s="27">
        <v>3.2</v>
      </c>
      <c r="I1967" s="15">
        <v>12150.54</v>
      </c>
      <c r="J1967" s="4" t="s">
        <v>294</v>
      </c>
    </row>
    <row r="1968" spans="1:10" x14ac:dyDescent="0.3">
      <c r="A1968" s="4" t="s">
        <v>2274</v>
      </c>
      <c r="B1968" s="4" t="s">
        <v>169</v>
      </c>
      <c r="C1968" s="26">
        <v>45394</v>
      </c>
      <c r="D1968" s="4" t="s">
        <v>296</v>
      </c>
      <c r="E1968" s="4" t="s">
        <v>401</v>
      </c>
      <c r="F1968" s="4" t="s">
        <v>47</v>
      </c>
      <c r="G1968" s="4">
        <v>1</v>
      </c>
      <c r="H1968" s="27">
        <v>3.8</v>
      </c>
      <c r="I1968" s="15">
        <v>9043.23</v>
      </c>
      <c r="J1968" s="4" t="s">
        <v>294</v>
      </c>
    </row>
    <row r="1969" spans="1:10" x14ac:dyDescent="0.3">
      <c r="A1969" s="4" t="s">
        <v>2275</v>
      </c>
      <c r="B1969" s="4" t="s">
        <v>169</v>
      </c>
      <c r="C1969" s="26">
        <v>45413</v>
      </c>
      <c r="D1969" s="4" t="s">
        <v>292</v>
      </c>
      <c r="E1969" s="4" t="s">
        <v>293</v>
      </c>
      <c r="F1969" s="4" t="s">
        <v>47</v>
      </c>
      <c r="G1969" s="4">
        <v>1</v>
      </c>
      <c r="H1969" s="27">
        <v>0</v>
      </c>
      <c r="I1969" s="15">
        <v>4231.83</v>
      </c>
      <c r="J1969" s="4" t="s">
        <v>294</v>
      </c>
    </row>
    <row r="1970" spans="1:10" x14ac:dyDescent="0.3">
      <c r="A1970" s="4" t="s">
        <v>2276</v>
      </c>
      <c r="B1970" s="4" t="s">
        <v>169</v>
      </c>
      <c r="C1970" s="26">
        <v>45432</v>
      </c>
      <c r="D1970" s="4" t="s">
        <v>292</v>
      </c>
      <c r="E1970" s="4" t="s">
        <v>303</v>
      </c>
      <c r="F1970" s="4" t="s">
        <v>46</v>
      </c>
      <c r="G1970" s="4">
        <v>2</v>
      </c>
      <c r="H1970" s="27">
        <v>0</v>
      </c>
      <c r="I1970" s="15">
        <v>9181.0499999999993</v>
      </c>
      <c r="J1970" s="4" t="s">
        <v>299</v>
      </c>
    </row>
    <row r="1971" spans="1:10" x14ac:dyDescent="0.3">
      <c r="A1971" s="4" t="s">
        <v>2277</v>
      </c>
      <c r="B1971" s="4" t="s">
        <v>169</v>
      </c>
      <c r="C1971" s="26">
        <v>45433</v>
      </c>
      <c r="D1971" s="4" t="s">
        <v>296</v>
      </c>
      <c r="E1971" s="4" t="s">
        <v>371</v>
      </c>
      <c r="F1971" s="4" t="s">
        <v>46</v>
      </c>
      <c r="G1971" s="4">
        <v>1</v>
      </c>
      <c r="H1971" s="27">
        <v>10.1</v>
      </c>
      <c r="I1971" s="15">
        <v>35621.57</v>
      </c>
      <c r="J1971" s="4" t="s">
        <v>294</v>
      </c>
    </row>
    <row r="1972" spans="1:10" x14ac:dyDescent="0.3">
      <c r="A1972" s="4" t="s">
        <v>2278</v>
      </c>
      <c r="B1972" s="4" t="s">
        <v>169</v>
      </c>
      <c r="C1972" s="26">
        <v>45469</v>
      </c>
      <c r="D1972" s="4" t="s">
        <v>292</v>
      </c>
      <c r="E1972" s="4" t="s">
        <v>301</v>
      </c>
      <c r="F1972" s="4" t="s">
        <v>46</v>
      </c>
      <c r="G1972" s="4">
        <v>2</v>
      </c>
      <c r="H1972" s="27">
        <v>0</v>
      </c>
      <c r="I1972" s="15">
        <v>14278.39</v>
      </c>
      <c r="J1972" s="4" t="s">
        <v>294</v>
      </c>
    </row>
    <row r="1973" spans="1:10" x14ac:dyDescent="0.3">
      <c r="A1973" s="4" t="s">
        <v>2279</v>
      </c>
      <c r="B1973" s="4" t="s">
        <v>169</v>
      </c>
      <c r="C1973" s="26">
        <v>45468</v>
      </c>
      <c r="D1973" s="4" t="s">
        <v>292</v>
      </c>
      <c r="E1973" s="4" t="s">
        <v>301</v>
      </c>
      <c r="F1973" s="4" t="s">
        <v>46</v>
      </c>
      <c r="G1973" s="4">
        <v>4</v>
      </c>
      <c r="H1973" s="27">
        <v>0</v>
      </c>
      <c r="I1973" s="15">
        <v>19913.78</v>
      </c>
      <c r="J1973" s="4" t="s">
        <v>294</v>
      </c>
    </row>
    <row r="1974" spans="1:10" x14ac:dyDescent="0.3">
      <c r="A1974" s="4" t="s">
        <v>2280</v>
      </c>
      <c r="B1974" s="4" t="s">
        <v>169</v>
      </c>
      <c r="C1974" s="26">
        <v>45542</v>
      </c>
      <c r="D1974" s="4" t="s">
        <v>292</v>
      </c>
      <c r="E1974" s="4" t="s">
        <v>308</v>
      </c>
      <c r="F1974" s="4" t="s">
        <v>47</v>
      </c>
      <c r="G1974" s="4">
        <v>1</v>
      </c>
      <c r="H1974" s="27">
        <v>0</v>
      </c>
      <c r="I1974" s="15">
        <v>3871.23</v>
      </c>
      <c r="J1974" s="4" t="s">
        <v>294</v>
      </c>
    </row>
    <row r="1975" spans="1:10" x14ac:dyDescent="0.3">
      <c r="A1975" s="4" t="s">
        <v>2281</v>
      </c>
      <c r="B1975" s="4" t="s">
        <v>169</v>
      </c>
      <c r="C1975" s="26">
        <v>45544</v>
      </c>
      <c r="D1975" s="4" t="s">
        <v>292</v>
      </c>
      <c r="E1975" s="4" t="s">
        <v>305</v>
      </c>
      <c r="F1975" s="4" t="s">
        <v>47</v>
      </c>
      <c r="G1975" s="4">
        <v>0</v>
      </c>
      <c r="H1975" s="27">
        <v>0</v>
      </c>
      <c r="I1975" s="15">
        <v>3673.26</v>
      </c>
      <c r="J1975" s="4" t="s">
        <v>294</v>
      </c>
    </row>
    <row r="1976" spans="1:10" x14ac:dyDescent="0.3">
      <c r="A1976" s="4" t="s">
        <v>2282</v>
      </c>
      <c r="B1976" s="4" t="s">
        <v>169</v>
      </c>
      <c r="C1976" s="26">
        <v>45577</v>
      </c>
      <c r="D1976" s="4" t="s">
        <v>296</v>
      </c>
      <c r="E1976" s="4" t="s">
        <v>394</v>
      </c>
      <c r="F1976" s="4" t="s">
        <v>46</v>
      </c>
      <c r="G1976" s="4">
        <v>1</v>
      </c>
      <c r="H1976" s="27">
        <v>16.5</v>
      </c>
      <c r="I1976" s="15">
        <v>73042.34</v>
      </c>
      <c r="J1976" s="4" t="s">
        <v>294</v>
      </c>
    </row>
    <row r="1977" spans="1:10" x14ac:dyDescent="0.3">
      <c r="A1977" s="4" t="s">
        <v>2283</v>
      </c>
      <c r="B1977" s="4" t="s">
        <v>169</v>
      </c>
      <c r="C1977" s="26">
        <v>45570</v>
      </c>
      <c r="D1977" s="4" t="s">
        <v>296</v>
      </c>
      <c r="E1977" s="4" t="s">
        <v>394</v>
      </c>
      <c r="F1977" s="4" t="s">
        <v>46</v>
      </c>
      <c r="G1977" s="4">
        <v>1</v>
      </c>
      <c r="H1977" s="27">
        <v>6.2</v>
      </c>
      <c r="I1977" s="15">
        <v>30977.13</v>
      </c>
      <c r="J1977" s="4" t="s">
        <v>294</v>
      </c>
    </row>
    <row r="1978" spans="1:10" x14ac:dyDescent="0.3">
      <c r="A1978" s="4" t="s">
        <v>2284</v>
      </c>
      <c r="B1978" s="4" t="s">
        <v>169</v>
      </c>
      <c r="C1978" s="26">
        <v>45644</v>
      </c>
      <c r="D1978" s="4" t="s">
        <v>296</v>
      </c>
      <c r="E1978" s="4" t="s">
        <v>319</v>
      </c>
      <c r="F1978" s="4" t="s">
        <v>46</v>
      </c>
      <c r="G1978" s="4">
        <v>1</v>
      </c>
      <c r="H1978" s="27">
        <v>13.7</v>
      </c>
      <c r="I1978" s="15">
        <v>43729.87</v>
      </c>
      <c r="J1978" s="4" t="s">
        <v>294</v>
      </c>
    </row>
    <row r="1979" spans="1:10" x14ac:dyDescent="0.3">
      <c r="A1979" s="4" t="s">
        <v>2285</v>
      </c>
      <c r="B1979" s="4" t="s">
        <v>169</v>
      </c>
      <c r="C1979" s="26">
        <v>45725</v>
      </c>
      <c r="D1979" s="4" t="s">
        <v>292</v>
      </c>
      <c r="E1979" s="4" t="s">
        <v>308</v>
      </c>
      <c r="F1979" s="4" t="s">
        <v>47</v>
      </c>
      <c r="G1979" s="4">
        <v>1</v>
      </c>
      <c r="H1979" s="27">
        <v>0</v>
      </c>
      <c r="I1979" s="15">
        <v>2372.09</v>
      </c>
      <c r="J1979" s="4" t="s">
        <v>294</v>
      </c>
    </row>
    <row r="1980" spans="1:10" x14ac:dyDescent="0.3">
      <c r="A1980" s="4" t="s">
        <v>2286</v>
      </c>
      <c r="B1980" s="4" t="s">
        <v>169</v>
      </c>
      <c r="C1980" s="26">
        <v>45728</v>
      </c>
      <c r="D1980" s="4" t="s">
        <v>292</v>
      </c>
      <c r="E1980" s="4" t="s">
        <v>293</v>
      </c>
      <c r="F1980" s="4" t="s">
        <v>47</v>
      </c>
      <c r="G1980" s="4">
        <v>1</v>
      </c>
      <c r="H1980" s="27">
        <v>0</v>
      </c>
      <c r="I1980" s="15">
        <v>3298.24</v>
      </c>
      <c r="J1980" s="4" t="s">
        <v>294</v>
      </c>
    </row>
    <row r="1981" spans="1:10" x14ac:dyDescent="0.3">
      <c r="A1981" s="4" t="s">
        <v>2287</v>
      </c>
      <c r="B1981" s="4" t="s">
        <v>169</v>
      </c>
      <c r="C1981" s="26">
        <v>45724</v>
      </c>
      <c r="D1981" s="4" t="s">
        <v>292</v>
      </c>
      <c r="E1981" s="4" t="s">
        <v>293</v>
      </c>
      <c r="F1981" s="4" t="s">
        <v>47</v>
      </c>
      <c r="G1981" s="4">
        <v>1</v>
      </c>
      <c r="H1981" s="27">
        <v>0</v>
      </c>
      <c r="I1981" s="15">
        <v>2883.34</v>
      </c>
      <c r="J1981" s="4" t="s">
        <v>294</v>
      </c>
    </row>
    <row r="1982" spans="1:10" x14ac:dyDescent="0.3">
      <c r="A1982" s="4" t="s">
        <v>2288</v>
      </c>
      <c r="B1982" s="4" t="s">
        <v>169</v>
      </c>
      <c r="C1982" s="26">
        <v>45734</v>
      </c>
      <c r="D1982" s="4" t="s">
        <v>296</v>
      </c>
      <c r="E1982" s="4" t="s">
        <v>394</v>
      </c>
      <c r="F1982" s="4" t="s">
        <v>46</v>
      </c>
      <c r="G1982" s="4">
        <v>1</v>
      </c>
      <c r="H1982" s="27">
        <v>7.2</v>
      </c>
      <c r="I1982" s="15">
        <v>38495.74</v>
      </c>
      <c r="J1982" s="4" t="s">
        <v>294</v>
      </c>
    </row>
    <row r="1983" spans="1:10" x14ac:dyDescent="0.3">
      <c r="A1983" s="4" t="s">
        <v>2289</v>
      </c>
      <c r="B1983" s="4" t="s">
        <v>169</v>
      </c>
      <c r="C1983" s="26">
        <v>45755</v>
      </c>
      <c r="D1983" s="4" t="s">
        <v>292</v>
      </c>
      <c r="E1983" s="4" t="s">
        <v>312</v>
      </c>
      <c r="F1983" s="4" t="s">
        <v>47</v>
      </c>
      <c r="G1983" s="4">
        <v>1</v>
      </c>
      <c r="H1983" s="27">
        <v>0</v>
      </c>
      <c r="I1983" s="15">
        <v>3097.9</v>
      </c>
      <c r="J1983" s="4" t="s">
        <v>294</v>
      </c>
    </row>
    <row r="1984" spans="1:10" x14ac:dyDescent="0.3">
      <c r="A1984" s="4" t="s">
        <v>2290</v>
      </c>
      <c r="B1984" s="4" t="s">
        <v>169</v>
      </c>
      <c r="C1984" s="26">
        <v>45798</v>
      </c>
      <c r="D1984" s="4" t="s">
        <v>292</v>
      </c>
      <c r="E1984" s="4" t="s">
        <v>308</v>
      </c>
      <c r="F1984" s="4" t="s">
        <v>46</v>
      </c>
      <c r="G1984" s="4">
        <v>5</v>
      </c>
      <c r="H1984" s="27">
        <v>0</v>
      </c>
      <c r="I1984" s="15">
        <v>22373.51</v>
      </c>
      <c r="J1984" s="4" t="s">
        <v>294</v>
      </c>
    </row>
    <row r="1985" spans="1:10" x14ac:dyDescent="0.3">
      <c r="A1985" s="4" t="s">
        <v>2291</v>
      </c>
      <c r="B1985" s="4" t="s">
        <v>169</v>
      </c>
      <c r="C1985" s="26">
        <v>45786</v>
      </c>
      <c r="D1985" s="4" t="s">
        <v>296</v>
      </c>
      <c r="E1985" s="4" t="s">
        <v>371</v>
      </c>
      <c r="F1985" s="4" t="s">
        <v>46</v>
      </c>
      <c r="G1985" s="4">
        <v>1</v>
      </c>
      <c r="H1985" s="27">
        <v>6</v>
      </c>
      <c r="I1985" s="15">
        <v>28860.98</v>
      </c>
      <c r="J1985" s="4" t="s">
        <v>299</v>
      </c>
    </row>
    <row r="1986" spans="1:10" x14ac:dyDescent="0.3">
      <c r="A1986" s="4" t="s">
        <v>2292</v>
      </c>
      <c r="B1986" s="4" t="s">
        <v>169</v>
      </c>
      <c r="C1986" s="26">
        <v>45855</v>
      </c>
      <c r="D1986" s="4" t="s">
        <v>292</v>
      </c>
      <c r="E1986" s="4" t="s">
        <v>305</v>
      </c>
      <c r="F1986" s="4" t="s">
        <v>47</v>
      </c>
      <c r="G1986" s="4">
        <v>1</v>
      </c>
      <c r="H1986" s="27">
        <v>0</v>
      </c>
      <c r="I1986" s="15">
        <v>2086.71</v>
      </c>
      <c r="J1986" s="4" t="s">
        <v>294</v>
      </c>
    </row>
    <row r="1987" spans="1:10" x14ac:dyDescent="0.3">
      <c r="A1987" s="4" t="s">
        <v>2293</v>
      </c>
      <c r="B1987" s="4" t="s">
        <v>169</v>
      </c>
      <c r="C1987" s="26">
        <v>45841</v>
      </c>
      <c r="D1987" s="4" t="s">
        <v>296</v>
      </c>
      <c r="E1987" s="4" t="s">
        <v>336</v>
      </c>
      <c r="F1987" s="4" t="s">
        <v>46</v>
      </c>
      <c r="G1987" s="4">
        <v>1</v>
      </c>
      <c r="H1987" s="27">
        <v>16.899999999999999</v>
      </c>
      <c r="I1987" s="15">
        <v>53144.3</v>
      </c>
      <c r="J1987" s="4" t="s">
        <v>294</v>
      </c>
    </row>
    <row r="1988" spans="1:10" x14ac:dyDescent="0.3">
      <c r="A1988" s="4" t="s">
        <v>2294</v>
      </c>
      <c r="B1988" s="4" t="s">
        <v>169</v>
      </c>
      <c r="C1988" s="26">
        <v>45909</v>
      </c>
      <c r="D1988" s="4" t="s">
        <v>292</v>
      </c>
      <c r="E1988" s="4" t="s">
        <v>303</v>
      </c>
      <c r="F1988" s="4" t="s">
        <v>45</v>
      </c>
      <c r="G1988" s="4">
        <v>4</v>
      </c>
      <c r="H1988" s="27">
        <v>0</v>
      </c>
      <c r="I1988" s="15">
        <v>32462.51</v>
      </c>
      <c r="J1988" s="4" t="s">
        <v>294</v>
      </c>
    </row>
    <row r="1989" spans="1:10" x14ac:dyDescent="0.3">
      <c r="A1989" s="4" t="s">
        <v>2295</v>
      </c>
      <c r="B1989" s="4" t="s">
        <v>169</v>
      </c>
      <c r="C1989" s="26">
        <v>45919</v>
      </c>
      <c r="D1989" s="4" t="s">
        <v>296</v>
      </c>
      <c r="E1989" s="4" t="s">
        <v>297</v>
      </c>
      <c r="F1989" s="4" t="s">
        <v>46</v>
      </c>
      <c r="G1989" s="4">
        <v>1</v>
      </c>
      <c r="H1989" s="27">
        <v>14.7</v>
      </c>
      <c r="I1989" s="15">
        <v>54065.33</v>
      </c>
      <c r="J1989" s="4" t="s">
        <v>294</v>
      </c>
    </row>
    <row r="1990" spans="1:10" x14ac:dyDescent="0.3">
      <c r="A1990" s="4" t="s">
        <v>2296</v>
      </c>
      <c r="B1990" s="4" t="s">
        <v>169</v>
      </c>
      <c r="C1990" s="26">
        <v>45938</v>
      </c>
      <c r="D1990" s="4" t="s">
        <v>292</v>
      </c>
      <c r="E1990" s="4" t="s">
        <v>308</v>
      </c>
      <c r="F1990" s="4" t="s">
        <v>45</v>
      </c>
      <c r="G1990" s="4">
        <v>12</v>
      </c>
      <c r="H1990" s="27">
        <v>0</v>
      </c>
      <c r="I1990" s="15">
        <v>26070.12</v>
      </c>
      <c r="J1990" s="4" t="s">
        <v>294</v>
      </c>
    </row>
    <row r="1991" spans="1:10" x14ac:dyDescent="0.3">
      <c r="A1991" s="4" t="s">
        <v>2297</v>
      </c>
      <c r="B1991" s="4" t="s">
        <v>169</v>
      </c>
      <c r="C1991" s="26">
        <v>45974</v>
      </c>
      <c r="D1991" s="4" t="s">
        <v>292</v>
      </c>
      <c r="E1991" s="4" t="s">
        <v>308</v>
      </c>
      <c r="F1991" s="4" t="s">
        <v>45</v>
      </c>
      <c r="G1991" s="4">
        <v>9</v>
      </c>
      <c r="H1991" s="27">
        <v>0</v>
      </c>
      <c r="I1991" s="15">
        <v>49254.22</v>
      </c>
      <c r="J1991" s="4" t="s">
        <v>299</v>
      </c>
    </row>
    <row r="1992" spans="1:10" x14ac:dyDescent="0.3">
      <c r="A1992" s="4" t="s">
        <v>2298</v>
      </c>
      <c r="B1992" s="4" t="s">
        <v>169</v>
      </c>
      <c r="C1992" s="26">
        <v>46013</v>
      </c>
      <c r="D1992" s="4" t="s">
        <v>292</v>
      </c>
      <c r="E1992" s="4" t="s">
        <v>308</v>
      </c>
      <c r="F1992" s="4" t="s">
        <v>47</v>
      </c>
      <c r="G1992" s="4">
        <v>1</v>
      </c>
      <c r="H1992" s="27">
        <v>0</v>
      </c>
      <c r="I1992" s="15">
        <v>2568.16</v>
      </c>
      <c r="J1992" s="4" t="s">
        <v>294</v>
      </c>
    </row>
    <row r="1993" spans="1:10" x14ac:dyDescent="0.3">
      <c r="A1993" s="4" t="s">
        <v>2299</v>
      </c>
      <c r="B1993" s="4" t="s">
        <v>171</v>
      </c>
      <c r="C1993" s="26">
        <v>44940</v>
      </c>
      <c r="D1993" s="4" t="s">
        <v>292</v>
      </c>
      <c r="E1993" s="4" t="s">
        <v>308</v>
      </c>
      <c r="F1993" s="4" t="s">
        <v>46</v>
      </c>
      <c r="G1993" s="4">
        <v>4</v>
      </c>
      <c r="H1993" s="27">
        <v>0</v>
      </c>
      <c r="I1993" s="15">
        <v>6617.43</v>
      </c>
      <c r="J1993" s="4" t="s">
        <v>294</v>
      </c>
    </row>
    <row r="1994" spans="1:10" x14ac:dyDescent="0.3">
      <c r="A1994" s="4" t="s">
        <v>2300</v>
      </c>
      <c r="B1994" s="4" t="s">
        <v>171</v>
      </c>
      <c r="C1994" s="26">
        <v>44935</v>
      </c>
      <c r="D1994" s="4" t="s">
        <v>292</v>
      </c>
      <c r="E1994" s="4" t="s">
        <v>305</v>
      </c>
      <c r="F1994" s="4" t="s">
        <v>47</v>
      </c>
      <c r="G1994" s="4">
        <v>0</v>
      </c>
      <c r="H1994" s="27">
        <v>0</v>
      </c>
      <c r="I1994" s="15">
        <v>1959.48</v>
      </c>
      <c r="J1994" s="4" t="s">
        <v>294</v>
      </c>
    </row>
    <row r="1995" spans="1:10" x14ac:dyDescent="0.3">
      <c r="A1995" s="4" t="s">
        <v>2301</v>
      </c>
      <c r="B1995" s="4" t="s">
        <v>171</v>
      </c>
      <c r="C1995" s="26">
        <v>45088</v>
      </c>
      <c r="D1995" s="4" t="s">
        <v>292</v>
      </c>
      <c r="E1995" s="4" t="s">
        <v>305</v>
      </c>
      <c r="F1995" s="4" t="s">
        <v>47</v>
      </c>
      <c r="G1995" s="4">
        <v>1</v>
      </c>
      <c r="H1995" s="27">
        <v>0</v>
      </c>
      <c r="I1995" s="15">
        <v>2605.35</v>
      </c>
      <c r="J1995" s="4" t="s">
        <v>294</v>
      </c>
    </row>
    <row r="1996" spans="1:10" x14ac:dyDescent="0.3">
      <c r="A1996" s="4" t="s">
        <v>2302</v>
      </c>
      <c r="B1996" s="4" t="s">
        <v>171</v>
      </c>
      <c r="C1996" s="26">
        <v>45184</v>
      </c>
      <c r="D1996" s="4" t="s">
        <v>292</v>
      </c>
      <c r="E1996" s="4" t="s">
        <v>301</v>
      </c>
      <c r="F1996" s="4" t="s">
        <v>46</v>
      </c>
      <c r="G1996" s="4">
        <v>4</v>
      </c>
      <c r="H1996" s="27">
        <v>0</v>
      </c>
      <c r="I1996" s="15">
        <v>8858.1</v>
      </c>
      <c r="J1996" s="4" t="s">
        <v>294</v>
      </c>
    </row>
    <row r="1997" spans="1:10" x14ac:dyDescent="0.3">
      <c r="A1997" s="4" t="s">
        <v>2303</v>
      </c>
      <c r="B1997" s="4" t="s">
        <v>171</v>
      </c>
      <c r="C1997" s="26">
        <v>45205</v>
      </c>
      <c r="D1997" s="4" t="s">
        <v>292</v>
      </c>
      <c r="E1997" s="4" t="s">
        <v>293</v>
      </c>
      <c r="F1997" s="4" t="s">
        <v>46</v>
      </c>
      <c r="G1997" s="4">
        <v>4</v>
      </c>
      <c r="H1997" s="27">
        <v>0</v>
      </c>
      <c r="I1997" s="15">
        <v>13564.62</v>
      </c>
      <c r="J1997" s="4" t="s">
        <v>294</v>
      </c>
    </row>
    <row r="1998" spans="1:10" x14ac:dyDescent="0.3">
      <c r="A1998" s="4" t="s">
        <v>2304</v>
      </c>
      <c r="B1998" s="4" t="s">
        <v>171</v>
      </c>
      <c r="C1998" s="26">
        <v>45257</v>
      </c>
      <c r="D1998" s="4" t="s">
        <v>292</v>
      </c>
      <c r="E1998" s="4" t="s">
        <v>293</v>
      </c>
      <c r="F1998" s="4" t="s">
        <v>47</v>
      </c>
      <c r="G1998" s="4">
        <v>1</v>
      </c>
      <c r="H1998" s="27">
        <v>0</v>
      </c>
      <c r="I1998" s="15">
        <v>2090.0700000000002</v>
      </c>
      <c r="J1998" s="4" t="s">
        <v>299</v>
      </c>
    </row>
    <row r="1999" spans="1:10" x14ac:dyDescent="0.3">
      <c r="A1999" s="4" t="s">
        <v>2305</v>
      </c>
      <c r="B1999" s="4" t="s">
        <v>171</v>
      </c>
      <c r="C1999" s="26">
        <v>45265</v>
      </c>
      <c r="D1999" s="4" t="s">
        <v>292</v>
      </c>
      <c r="E1999" s="4" t="s">
        <v>303</v>
      </c>
      <c r="F1999" s="4" t="s">
        <v>46</v>
      </c>
      <c r="G1999" s="4">
        <v>3</v>
      </c>
      <c r="H1999" s="27">
        <v>0</v>
      </c>
      <c r="I1999" s="15">
        <v>7550.36</v>
      </c>
      <c r="J1999" s="4" t="s">
        <v>294</v>
      </c>
    </row>
    <row r="2000" spans="1:10" x14ac:dyDescent="0.3">
      <c r="A2000" s="4" t="s">
        <v>2306</v>
      </c>
      <c r="B2000" s="4" t="s">
        <v>171</v>
      </c>
      <c r="C2000" s="26">
        <v>45278</v>
      </c>
      <c r="D2000" s="4" t="s">
        <v>292</v>
      </c>
      <c r="E2000" s="4" t="s">
        <v>303</v>
      </c>
      <c r="F2000" s="4" t="s">
        <v>47</v>
      </c>
      <c r="G2000" s="4">
        <v>1</v>
      </c>
      <c r="H2000" s="27">
        <v>0</v>
      </c>
      <c r="I2000" s="15">
        <v>3299.82</v>
      </c>
      <c r="J2000" s="4" t="s">
        <v>294</v>
      </c>
    </row>
    <row r="2001" spans="1:10" x14ac:dyDescent="0.3">
      <c r="A2001" s="4" t="s">
        <v>2307</v>
      </c>
      <c r="B2001" s="4" t="s">
        <v>171</v>
      </c>
      <c r="C2001" s="26">
        <v>45295</v>
      </c>
      <c r="D2001" s="4" t="s">
        <v>296</v>
      </c>
      <c r="E2001" s="4" t="s">
        <v>371</v>
      </c>
      <c r="F2001" s="4" t="s">
        <v>46</v>
      </c>
      <c r="G2001" s="4">
        <v>1</v>
      </c>
      <c r="H2001" s="27">
        <v>20.6</v>
      </c>
      <c r="I2001" s="15">
        <v>50276.98</v>
      </c>
      <c r="J2001" s="4" t="s">
        <v>294</v>
      </c>
    </row>
    <row r="2002" spans="1:10" x14ac:dyDescent="0.3">
      <c r="A2002" s="4" t="s">
        <v>2308</v>
      </c>
      <c r="B2002" s="4" t="s">
        <v>171</v>
      </c>
      <c r="C2002" s="26">
        <v>45350</v>
      </c>
      <c r="D2002" s="4" t="s">
        <v>292</v>
      </c>
      <c r="E2002" s="4" t="s">
        <v>305</v>
      </c>
      <c r="F2002" s="4" t="s">
        <v>47</v>
      </c>
      <c r="G2002" s="4">
        <v>1</v>
      </c>
      <c r="H2002" s="27">
        <v>0</v>
      </c>
      <c r="I2002" s="15">
        <v>3028.57</v>
      </c>
      <c r="J2002" s="4" t="s">
        <v>294</v>
      </c>
    </row>
    <row r="2003" spans="1:10" x14ac:dyDescent="0.3">
      <c r="A2003" s="4" t="s">
        <v>2309</v>
      </c>
      <c r="B2003" s="4" t="s">
        <v>171</v>
      </c>
      <c r="C2003" s="26">
        <v>45326</v>
      </c>
      <c r="D2003" s="4" t="s">
        <v>292</v>
      </c>
      <c r="E2003" s="4" t="s">
        <v>303</v>
      </c>
      <c r="F2003" s="4" t="s">
        <v>46</v>
      </c>
      <c r="G2003" s="4">
        <v>3</v>
      </c>
      <c r="H2003" s="27">
        <v>0</v>
      </c>
      <c r="I2003" s="15">
        <v>6410</v>
      </c>
      <c r="J2003" s="4" t="s">
        <v>294</v>
      </c>
    </row>
    <row r="2004" spans="1:10" x14ac:dyDescent="0.3">
      <c r="A2004" s="4" t="s">
        <v>2310</v>
      </c>
      <c r="B2004" s="4" t="s">
        <v>171</v>
      </c>
      <c r="C2004" s="26">
        <v>45333</v>
      </c>
      <c r="D2004" s="4" t="s">
        <v>296</v>
      </c>
      <c r="E2004" s="4" t="s">
        <v>401</v>
      </c>
      <c r="F2004" s="4" t="s">
        <v>46</v>
      </c>
      <c r="G2004" s="4">
        <v>1</v>
      </c>
      <c r="H2004" s="27">
        <v>12.2</v>
      </c>
      <c r="I2004" s="15">
        <v>44507.98</v>
      </c>
      <c r="J2004" s="4" t="s">
        <v>294</v>
      </c>
    </row>
    <row r="2005" spans="1:10" x14ac:dyDescent="0.3">
      <c r="A2005" s="4" t="s">
        <v>2311</v>
      </c>
      <c r="B2005" s="4" t="s">
        <v>171</v>
      </c>
      <c r="C2005" s="26">
        <v>45357</v>
      </c>
      <c r="D2005" s="4" t="s">
        <v>292</v>
      </c>
      <c r="E2005" s="4" t="s">
        <v>303</v>
      </c>
      <c r="F2005" s="4" t="s">
        <v>47</v>
      </c>
      <c r="G2005" s="4">
        <v>0</v>
      </c>
      <c r="H2005" s="27">
        <v>0</v>
      </c>
      <c r="I2005" s="15">
        <v>1623.92</v>
      </c>
      <c r="J2005" s="4" t="s">
        <v>294</v>
      </c>
    </row>
    <row r="2006" spans="1:10" x14ac:dyDescent="0.3">
      <c r="A2006" s="4" t="s">
        <v>2312</v>
      </c>
      <c r="B2006" s="4" t="s">
        <v>171</v>
      </c>
      <c r="C2006" s="26">
        <v>45357</v>
      </c>
      <c r="D2006" s="4" t="s">
        <v>292</v>
      </c>
      <c r="E2006" s="4" t="s">
        <v>301</v>
      </c>
      <c r="F2006" s="4" t="s">
        <v>47</v>
      </c>
      <c r="G2006" s="4">
        <v>1</v>
      </c>
      <c r="H2006" s="27">
        <v>0</v>
      </c>
      <c r="I2006" s="15">
        <v>2924.25</v>
      </c>
      <c r="J2006" s="4" t="s">
        <v>294</v>
      </c>
    </row>
    <row r="2007" spans="1:10" x14ac:dyDescent="0.3">
      <c r="A2007" s="4" t="s">
        <v>2313</v>
      </c>
      <c r="B2007" s="4" t="s">
        <v>171</v>
      </c>
      <c r="C2007" s="26">
        <v>45406</v>
      </c>
      <c r="D2007" s="4" t="s">
        <v>292</v>
      </c>
      <c r="E2007" s="4" t="s">
        <v>301</v>
      </c>
      <c r="F2007" s="4" t="s">
        <v>47</v>
      </c>
      <c r="G2007" s="4">
        <v>1</v>
      </c>
      <c r="H2007" s="27">
        <v>0</v>
      </c>
      <c r="I2007" s="15">
        <v>2964.45</v>
      </c>
      <c r="J2007" s="4" t="s">
        <v>299</v>
      </c>
    </row>
    <row r="2008" spans="1:10" x14ac:dyDescent="0.3">
      <c r="A2008" s="4" t="s">
        <v>2314</v>
      </c>
      <c r="B2008" s="4" t="s">
        <v>171</v>
      </c>
      <c r="C2008" s="26">
        <v>45407</v>
      </c>
      <c r="D2008" s="4" t="s">
        <v>292</v>
      </c>
      <c r="E2008" s="4" t="s">
        <v>301</v>
      </c>
      <c r="F2008" s="4" t="s">
        <v>46</v>
      </c>
      <c r="G2008" s="4">
        <v>4</v>
      </c>
      <c r="H2008" s="27">
        <v>0</v>
      </c>
      <c r="I2008" s="15">
        <v>10567.35</v>
      </c>
      <c r="J2008" s="4" t="s">
        <v>294</v>
      </c>
    </row>
    <row r="2009" spans="1:10" x14ac:dyDescent="0.3">
      <c r="A2009" s="4" t="s">
        <v>2315</v>
      </c>
      <c r="B2009" s="4" t="s">
        <v>171</v>
      </c>
      <c r="C2009" s="26">
        <v>45418</v>
      </c>
      <c r="D2009" s="4" t="s">
        <v>292</v>
      </c>
      <c r="E2009" s="4" t="s">
        <v>303</v>
      </c>
      <c r="F2009" s="4" t="s">
        <v>47</v>
      </c>
      <c r="G2009" s="4">
        <v>1</v>
      </c>
      <c r="H2009" s="27">
        <v>0</v>
      </c>
      <c r="I2009" s="15">
        <v>1598.74</v>
      </c>
      <c r="J2009" s="4" t="s">
        <v>294</v>
      </c>
    </row>
    <row r="2010" spans="1:10" x14ac:dyDescent="0.3">
      <c r="A2010" s="4" t="s">
        <v>2316</v>
      </c>
      <c r="B2010" s="4" t="s">
        <v>171</v>
      </c>
      <c r="C2010" s="26">
        <v>45418</v>
      </c>
      <c r="D2010" s="4" t="s">
        <v>292</v>
      </c>
      <c r="E2010" s="4" t="s">
        <v>301</v>
      </c>
      <c r="F2010" s="4" t="s">
        <v>46</v>
      </c>
      <c r="G2010" s="4">
        <v>2</v>
      </c>
      <c r="H2010" s="27">
        <v>0</v>
      </c>
      <c r="I2010" s="15">
        <v>12791.49</v>
      </c>
      <c r="J2010" s="4" t="s">
        <v>294</v>
      </c>
    </row>
    <row r="2011" spans="1:10" x14ac:dyDescent="0.3">
      <c r="A2011" s="4" t="s">
        <v>2317</v>
      </c>
      <c r="B2011" s="4" t="s">
        <v>171</v>
      </c>
      <c r="C2011" s="26">
        <v>45420</v>
      </c>
      <c r="D2011" s="4" t="s">
        <v>296</v>
      </c>
      <c r="E2011" s="4" t="s">
        <v>401</v>
      </c>
      <c r="F2011" s="4" t="s">
        <v>403</v>
      </c>
      <c r="G2011" s="4">
        <v>6</v>
      </c>
      <c r="H2011" s="27">
        <v>138.9</v>
      </c>
      <c r="I2011" s="15">
        <v>662413.66</v>
      </c>
      <c r="J2011" s="4" t="s">
        <v>294</v>
      </c>
    </row>
    <row r="2012" spans="1:10" x14ac:dyDescent="0.3">
      <c r="A2012" s="4" t="s">
        <v>2318</v>
      </c>
      <c r="B2012" s="4" t="s">
        <v>171</v>
      </c>
      <c r="C2012" s="26">
        <v>45450</v>
      </c>
      <c r="D2012" s="4" t="s">
        <v>292</v>
      </c>
      <c r="E2012" s="4" t="s">
        <v>303</v>
      </c>
      <c r="F2012" s="4" t="s">
        <v>47</v>
      </c>
      <c r="G2012" s="4">
        <v>0</v>
      </c>
      <c r="H2012" s="27">
        <v>0</v>
      </c>
      <c r="I2012" s="15">
        <v>2572.91</v>
      </c>
      <c r="J2012" s="4" t="s">
        <v>299</v>
      </c>
    </row>
    <row r="2013" spans="1:10" x14ac:dyDescent="0.3">
      <c r="A2013" s="4" t="s">
        <v>2319</v>
      </c>
      <c r="B2013" s="4" t="s">
        <v>171</v>
      </c>
      <c r="C2013" s="26">
        <v>45485</v>
      </c>
      <c r="D2013" s="4" t="s">
        <v>292</v>
      </c>
      <c r="E2013" s="4" t="s">
        <v>293</v>
      </c>
      <c r="F2013" s="4" t="s">
        <v>46</v>
      </c>
      <c r="G2013" s="4">
        <v>5</v>
      </c>
      <c r="H2013" s="27">
        <v>0</v>
      </c>
      <c r="I2013" s="15">
        <v>10224.959999999999</v>
      </c>
      <c r="J2013" s="4" t="s">
        <v>294</v>
      </c>
    </row>
    <row r="2014" spans="1:10" x14ac:dyDescent="0.3">
      <c r="A2014" s="4" t="s">
        <v>2320</v>
      </c>
      <c r="B2014" s="4" t="s">
        <v>171</v>
      </c>
      <c r="C2014" s="26">
        <v>45505</v>
      </c>
      <c r="D2014" s="4" t="s">
        <v>292</v>
      </c>
      <c r="E2014" s="4" t="s">
        <v>293</v>
      </c>
      <c r="F2014" s="4" t="s">
        <v>47</v>
      </c>
      <c r="G2014" s="4">
        <v>1</v>
      </c>
      <c r="H2014" s="27">
        <v>0</v>
      </c>
      <c r="I2014" s="15">
        <v>2171.2399999999998</v>
      </c>
      <c r="J2014" s="4" t="s">
        <v>294</v>
      </c>
    </row>
    <row r="2015" spans="1:10" x14ac:dyDescent="0.3">
      <c r="A2015" s="4" t="s">
        <v>2321</v>
      </c>
      <c r="B2015" s="4" t="s">
        <v>171</v>
      </c>
      <c r="C2015" s="26">
        <v>45509</v>
      </c>
      <c r="D2015" s="4" t="s">
        <v>296</v>
      </c>
      <c r="E2015" s="4" t="s">
        <v>401</v>
      </c>
      <c r="F2015" s="4" t="s">
        <v>45</v>
      </c>
      <c r="G2015" s="4">
        <v>2</v>
      </c>
      <c r="H2015" s="27">
        <v>33.1</v>
      </c>
      <c r="I2015" s="15">
        <v>136733.73000000001</v>
      </c>
      <c r="J2015" s="4" t="s">
        <v>294</v>
      </c>
    </row>
    <row r="2016" spans="1:10" x14ac:dyDescent="0.3">
      <c r="A2016" s="4" t="s">
        <v>2322</v>
      </c>
      <c r="B2016" s="4" t="s">
        <v>171</v>
      </c>
      <c r="C2016" s="26">
        <v>45540</v>
      </c>
      <c r="D2016" s="4" t="s">
        <v>292</v>
      </c>
      <c r="E2016" s="4" t="s">
        <v>301</v>
      </c>
      <c r="F2016" s="4" t="s">
        <v>45</v>
      </c>
      <c r="G2016" s="4">
        <v>4</v>
      </c>
      <c r="H2016" s="27">
        <v>0</v>
      </c>
      <c r="I2016" s="15">
        <v>39937.24</v>
      </c>
      <c r="J2016" s="4" t="s">
        <v>294</v>
      </c>
    </row>
    <row r="2017" spans="1:10" x14ac:dyDescent="0.3">
      <c r="A2017" s="4" t="s">
        <v>2323</v>
      </c>
      <c r="B2017" s="4" t="s">
        <v>171</v>
      </c>
      <c r="C2017" s="26">
        <v>45554</v>
      </c>
      <c r="D2017" s="4" t="s">
        <v>292</v>
      </c>
      <c r="E2017" s="4" t="s">
        <v>308</v>
      </c>
      <c r="F2017" s="4" t="s">
        <v>46</v>
      </c>
      <c r="G2017" s="4">
        <v>2</v>
      </c>
      <c r="H2017" s="27">
        <v>0</v>
      </c>
      <c r="I2017" s="15">
        <v>7682.67</v>
      </c>
      <c r="J2017" s="4" t="s">
        <v>294</v>
      </c>
    </row>
    <row r="2018" spans="1:10" x14ac:dyDescent="0.3">
      <c r="A2018" s="4" t="s">
        <v>2324</v>
      </c>
      <c r="B2018" s="4" t="s">
        <v>171</v>
      </c>
      <c r="C2018" s="26">
        <v>45587</v>
      </c>
      <c r="D2018" s="4" t="s">
        <v>292</v>
      </c>
      <c r="E2018" s="4" t="s">
        <v>312</v>
      </c>
      <c r="F2018" s="4" t="s">
        <v>46</v>
      </c>
      <c r="G2018" s="4">
        <v>5</v>
      </c>
      <c r="H2018" s="27">
        <v>0</v>
      </c>
      <c r="I2018" s="15">
        <v>8320.4</v>
      </c>
      <c r="J2018" s="4" t="s">
        <v>294</v>
      </c>
    </row>
    <row r="2019" spans="1:10" x14ac:dyDescent="0.3">
      <c r="A2019" s="4" t="s">
        <v>2325</v>
      </c>
      <c r="B2019" s="4" t="s">
        <v>171</v>
      </c>
      <c r="C2019" s="26">
        <v>45605</v>
      </c>
      <c r="D2019" s="4" t="s">
        <v>296</v>
      </c>
      <c r="E2019" s="4" t="s">
        <v>319</v>
      </c>
      <c r="F2019" s="4" t="s">
        <v>46</v>
      </c>
      <c r="G2019" s="4">
        <v>1</v>
      </c>
      <c r="H2019" s="27">
        <v>19.600000000000001</v>
      </c>
      <c r="I2019" s="15">
        <v>74175.710000000006</v>
      </c>
      <c r="J2019" s="4" t="s">
        <v>294</v>
      </c>
    </row>
    <row r="2020" spans="1:10" x14ac:dyDescent="0.3">
      <c r="A2020" s="4" t="s">
        <v>2326</v>
      </c>
      <c r="B2020" s="4" t="s">
        <v>171</v>
      </c>
      <c r="C2020" s="26">
        <v>45647</v>
      </c>
      <c r="D2020" s="4" t="s">
        <v>292</v>
      </c>
      <c r="E2020" s="4" t="s">
        <v>312</v>
      </c>
      <c r="F2020" s="4" t="s">
        <v>47</v>
      </c>
      <c r="G2020" s="4">
        <v>0</v>
      </c>
      <c r="H2020" s="27">
        <v>0</v>
      </c>
      <c r="I2020" s="15">
        <v>2438.3000000000002</v>
      </c>
      <c r="J2020" s="4" t="s">
        <v>294</v>
      </c>
    </row>
    <row r="2021" spans="1:10" x14ac:dyDescent="0.3">
      <c r="A2021" s="4" t="s">
        <v>2327</v>
      </c>
      <c r="B2021" s="4" t="s">
        <v>171</v>
      </c>
      <c r="C2021" s="26">
        <v>45683</v>
      </c>
      <c r="D2021" s="4" t="s">
        <v>292</v>
      </c>
      <c r="E2021" s="4" t="s">
        <v>303</v>
      </c>
      <c r="F2021" s="4" t="s">
        <v>47</v>
      </c>
      <c r="G2021" s="4">
        <v>1</v>
      </c>
      <c r="H2021" s="27">
        <v>0</v>
      </c>
      <c r="I2021" s="15">
        <v>2249.89</v>
      </c>
      <c r="J2021" s="4" t="s">
        <v>294</v>
      </c>
    </row>
    <row r="2022" spans="1:10" x14ac:dyDescent="0.3">
      <c r="A2022" s="4" t="s">
        <v>2328</v>
      </c>
      <c r="B2022" s="4" t="s">
        <v>171</v>
      </c>
      <c r="C2022" s="26">
        <v>45740</v>
      </c>
      <c r="D2022" s="4" t="s">
        <v>292</v>
      </c>
      <c r="E2022" s="4" t="s">
        <v>293</v>
      </c>
      <c r="F2022" s="4" t="s">
        <v>47</v>
      </c>
      <c r="G2022" s="4">
        <v>1</v>
      </c>
      <c r="H2022" s="27">
        <v>0</v>
      </c>
      <c r="I2022" s="15">
        <v>2760.96</v>
      </c>
      <c r="J2022" s="4" t="s">
        <v>294</v>
      </c>
    </row>
    <row r="2023" spans="1:10" x14ac:dyDescent="0.3">
      <c r="A2023" s="4" t="s">
        <v>2329</v>
      </c>
      <c r="B2023" s="4" t="s">
        <v>171</v>
      </c>
      <c r="C2023" s="26">
        <v>45859</v>
      </c>
      <c r="D2023" s="4" t="s">
        <v>292</v>
      </c>
      <c r="E2023" s="4" t="s">
        <v>305</v>
      </c>
      <c r="F2023" s="4" t="s">
        <v>45</v>
      </c>
      <c r="G2023" s="4">
        <v>9</v>
      </c>
      <c r="H2023" s="27">
        <v>0</v>
      </c>
      <c r="I2023" s="15">
        <v>32936.410000000003</v>
      </c>
      <c r="J2023" s="4" t="s">
        <v>299</v>
      </c>
    </row>
    <row r="2024" spans="1:10" x14ac:dyDescent="0.3">
      <c r="A2024" s="4" t="s">
        <v>2330</v>
      </c>
      <c r="B2024" s="4" t="s">
        <v>171</v>
      </c>
      <c r="C2024" s="26">
        <v>45860</v>
      </c>
      <c r="D2024" s="4" t="s">
        <v>296</v>
      </c>
      <c r="E2024" s="4" t="s">
        <v>319</v>
      </c>
      <c r="F2024" s="4" t="s">
        <v>46</v>
      </c>
      <c r="G2024" s="4">
        <v>1</v>
      </c>
      <c r="H2024" s="27">
        <v>7</v>
      </c>
      <c r="I2024" s="15">
        <v>34990.86</v>
      </c>
      <c r="J2024" s="4" t="s">
        <v>294</v>
      </c>
    </row>
    <row r="2025" spans="1:10" x14ac:dyDescent="0.3">
      <c r="A2025" s="4" t="s">
        <v>2331</v>
      </c>
      <c r="B2025" s="4" t="s">
        <v>171</v>
      </c>
      <c r="C2025" s="26">
        <v>45871</v>
      </c>
      <c r="D2025" s="4" t="s">
        <v>292</v>
      </c>
      <c r="E2025" s="4" t="s">
        <v>293</v>
      </c>
      <c r="F2025" s="4" t="s">
        <v>47</v>
      </c>
      <c r="G2025" s="4">
        <v>1</v>
      </c>
      <c r="H2025" s="27">
        <v>0</v>
      </c>
      <c r="I2025" s="15">
        <v>1832.48</v>
      </c>
      <c r="J2025" s="4" t="s">
        <v>294</v>
      </c>
    </row>
    <row r="2026" spans="1:10" x14ac:dyDescent="0.3">
      <c r="A2026" s="4" t="s">
        <v>2332</v>
      </c>
      <c r="B2026" s="4" t="s">
        <v>171</v>
      </c>
      <c r="C2026" s="26">
        <v>45980</v>
      </c>
      <c r="D2026" s="4" t="s">
        <v>292</v>
      </c>
      <c r="E2026" s="4" t="s">
        <v>305</v>
      </c>
      <c r="F2026" s="4" t="s">
        <v>47</v>
      </c>
      <c r="G2026" s="4">
        <v>1</v>
      </c>
      <c r="H2026" s="27">
        <v>0</v>
      </c>
      <c r="I2026" s="15">
        <v>2012.39</v>
      </c>
      <c r="J2026" s="4" t="s">
        <v>294</v>
      </c>
    </row>
    <row r="2027" spans="1:10" x14ac:dyDescent="0.3">
      <c r="A2027" s="4" t="s">
        <v>2333</v>
      </c>
      <c r="B2027" s="4" t="s">
        <v>171</v>
      </c>
      <c r="C2027" s="26">
        <v>45970</v>
      </c>
      <c r="D2027" s="4" t="s">
        <v>292</v>
      </c>
      <c r="E2027" s="4" t="s">
        <v>305</v>
      </c>
      <c r="F2027" s="4" t="s">
        <v>45</v>
      </c>
      <c r="G2027" s="4">
        <v>5</v>
      </c>
      <c r="H2027" s="27">
        <v>0</v>
      </c>
      <c r="I2027" s="15">
        <v>18526.16</v>
      </c>
      <c r="J2027" s="4" t="s">
        <v>294</v>
      </c>
    </row>
    <row r="2028" spans="1:10" x14ac:dyDescent="0.3">
      <c r="A2028" s="4" t="s">
        <v>2334</v>
      </c>
      <c r="B2028" s="4" t="s">
        <v>173</v>
      </c>
      <c r="C2028" s="26">
        <v>44940</v>
      </c>
      <c r="D2028" s="4" t="s">
        <v>292</v>
      </c>
      <c r="E2028" s="4" t="s">
        <v>312</v>
      </c>
      <c r="F2028" s="4" t="s">
        <v>47</v>
      </c>
      <c r="G2028" s="4">
        <v>0</v>
      </c>
      <c r="H2028" s="27">
        <v>0</v>
      </c>
      <c r="I2028" s="15">
        <v>2409.67</v>
      </c>
      <c r="J2028" s="4" t="s">
        <v>294</v>
      </c>
    </row>
    <row r="2029" spans="1:10" x14ac:dyDescent="0.3">
      <c r="A2029" s="4" t="s">
        <v>2335</v>
      </c>
      <c r="B2029" s="4" t="s">
        <v>173</v>
      </c>
      <c r="C2029" s="26">
        <v>44969</v>
      </c>
      <c r="D2029" s="4" t="s">
        <v>292</v>
      </c>
      <c r="E2029" s="4" t="s">
        <v>303</v>
      </c>
      <c r="F2029" s="4" t="s">
        <v>46</v>
      </c>
      <c r="G2029" s="4">
        <v>3</v>
      </c>
      <c r="H2029" s="27">
        <v>0</v>
      </c>
      <c r="I2029" s="15">
        <v>20410.93</v>
      </c>
      <c r="J2029" s="4" t="s">
        <v>294</v>
      </c>
    </row>
    <row r="2030" spans="1:10" x14ac:dyDescent="0.3">
      <c r="A2030" s="4" t="s">
        <v>2336</v>
      </c>
      <c r="B2030" s="4" t="s">
        <v>173</v>
      </c>
      <c r="C2030" s="26">
        <v>45044</v>
      </c>
      <c r="D2030" s="4" t="s">
        <v>296</v>
      </c>
      <c r="E2030" s="4" t="s">
        <v>336</v>
      </c>
      <c r="F2030" s="4" t="s">
        <v>47</v>
      </c>
      <c r="G2030" s="4">
        <v>1</v>
      </c>
      <c r="H2030" s="27">
        <v>2.9</v>
      </c>
      <c r="I2030" s="15">
        <v>11402.44</v>
      </c>
      <c r="J2030" s="4" t="s">
        <v>294</v>
      </c>
    </row>
    <row r="2031" spans="1:10" x14ac:dyDescent="0.3">
      <c r="A2031" s="4" t="s">
        <v>2337</v>
      </c>
      <c r="B2031" s="4" t="s">
        <v>173</v>
      </c>
      <c r="C2031" s="26">
        <v>45047</v>
      </c>
      <c r="D2031" s="4" t="s">
        <v>292</v>
      </c>
      <c r="E2031" s="4" t="s">
        <v>303</v>
      </c>
      <c r="F2031" s="4" t="s">
        <v>47</v>
      </c>
      <c r="G2031" s="4">
        <v>0</v>
      </c>
      <c r="H2031" s="27">
        <v>0</v>
      </c>
      <c r="I2031" s="15">
        <v>3941.84</v>
      </c>
      <c r="J2031" s="4" t="s">
        <v>294</v>
      </c>
    </row>
    <row r="2032" spans="1:10" x14ac:dyDescent="0.3">
      <c r="A2032" s="4" t="s">
        <v>2338</v>
      </c>
      <c r="B2032" s="4" t="s">
        <v>173</v>
      </c>
      <c r="C2032" s="26">
        <v>45083</v>
      </c>
      <c r="D2032" s="4" t="s">
        <v>292</v>
      </c>
      <c r="E2032" s="4" t="s">
        <v>305</v>
      </c>
      <c r="F2032" s="4" t="s">
        <v>47</v>
      </c>
      <c r="G2032" s="4">
        <v>0</v>
      </c>
      <c r="H2032" s="27">
        <v>0</v>
      </c>
      <c r="I2032" s="15">
        <v>4641.43</v>
      </c>
      <c r="J2032" s="4" t="s">
        <v>294</v>
      </c>
    </row>
    <row r="2033" spans="1:10" x14ac:dyDescent="0.3">
      <c r="A2033" s="4" t="s">
        <v>2339</v>
      </c>
      <c r="B2033" s="4" t="s">
        <v>173</v>
      </c>
      <c r="C2033" s="26">
        <v>45126</v>
      </c>
      <c r="D2033" s="4" t="s">
        <v>292</v>
      </c>
      <c r="E2033" s="4" t="s">
        <v>293</v>
      </c>
      <c r="F2033" s="4" t="s">
        <v>45</v>
      </c>
      <c r="G2033" s="4">
        <v>5</v>
      </c>
      <c r="H2033" s="27">
        <v>0</v>
      </c>
      <c r="I2033" s="15">
        <v>75287.09</v>
      </c>
      <c r="J2033" s="4" t="s">
        <v>294</v>
      </c>
    </row>
    <row r="2034" spans="1:10" x14ac:dyDescent="0.3">
      <c r="A2034" s="4" t="s">
        <v>2340</v>
      </c>
      <c r="B2034" s="4" t="s">
        <v>173</v>
      </c>
      <c r="C2034" s="26">
        <v>45187</v>
      </c>
      <c r="D2034" s="4" t="s">
        <v>292</v>
      </c>
      <c r="E2034" s="4" t="s">
        <v>293</v>
      </c>
      <c r="F2034" s="4" t="s">
        <v>47</v>
      </c>
      <c r="G2034" s="4">
        <v>1</v>
      </c>
      <c r="H2034" s="27">
        <v>0</v>
      </c>
      <c r="I2034" s="15">
        <v>2127.7800000000002</v>
      </c>
      <c r="J2034" s="4" t="s">
        <v>299</v>
      </c>
    </row>
    <row r="2035" spans="1:10" x14ac:dyDescent="0.3">
      <c r="A2035" s="4" t="s">
        <v>2341</v>
      </c>
      <c r="B2035" s="4" t="s">
        <v>173</v>
      </c>
      <c r="C2035" s="26">
        <v>45249</v>
      </c>
      <c r="D2035" s="4" t="s">
        <v>296</v>
      </c>
      <c r="E2035" s="4" t="s">
        <v>401</v>
      </c>
      <c r="F2035" s="4" t="s">
        <v>46</v>
      </c>
      <c r="G2035" s="4">
        <v>1</v>
      </c>
      <c r="H2035" s="27">
        <v>14.1</v>
      </c>
      <c r="I2035" s="15">
        <v>84223.27</v>
      </c>
      <c r="J2035" s="4" t="s">
        <v>299</v>
      </c>
    </row>
    <row r="2036" spans="1:10" x14ac:dyDescent="0.3">
      <c r="A2036" s="4" t="s">
        <v>2342</v>
      </c>
      <c r="B2036" s="4" t="s">
        <v>173</v>
      </c>
      <c r="C2036" s="26">
        <v>45298</v>
      </c>
      <c r="D2036" s="4" t="s">
        <v>292</v>
      </c>
      <c r="E2036" s="4" t="s">
        <v>305</v>
      </c>
      <c r="F2036" s="4" t="s">
        <v>47</v>
      </c>
      <c r="G2036" s="4">
        <v>0</v>
      </c>
      <c r="H2036" s="27">
        <v>0</v>
      </c>
      <c r="I2036" s="15">
        <v>3001.46</v>
      </c>
      <c r="J2036" s="4" t="s">
        <v>294</v>
      </c>
    </row>
    <row r="2037" spans="1:10" x14ac:dyDescent="0.3">
      <c r="A2037" s="4" t="s">
        <v>2343</v>
      </c>
      <c r="B2037" s="4" t="s">
        <v>173</v>
      </c>
      <c r="C2037" s="26">
        <v>45298</v>
      </c>
      <c r="D2037" s="4" t="s">
        <v>292</v>
      </c>
      <c r="E2037" s="4" t="s">
        <v>293</v>
      </c>
      <c r="F2037" s="4" t="s">
        <v>46</v>
      </c>
      <c r="G2037" s="4">
        <v>4</v>
      </c>
      <c r="H2037" s="27">
        <v>0</v>
      </c>
      <c r="I2037" s="15">
        <v>11086.04</v>
      </c>
      <c r="J2037" s="4" t="s">
        <v>299</v>
      </c>
    </row>
    <row r="2038" spans="1:10" x14ac:dyDescent="0.3">
      <c r="A2038" s="4" t="s">
        <v>2344</v>
      </c>
      <c r="B2038" s="4" t="s">
        <v>173</v>
      </c>
      <c r="C2038" s="26">
        <v>45341</v>
      </c>
      <c r="D2038" s="4" t="s">
        <v>292</v>
      </c>
      <c r="E2038" s="4" t="s">
        <v>301</v>
      </c>
      <c r="F2038" s="4" t="s">
        <v>47</v>
      </c>
      <c r="G2038" s="4">
        <v>0</v>
      </c>
      <c r="H2038" s="27">
        <v>0</v>
      </c>
      <c r="I2038" s="15">
        <v>4861.5</v>
      </c>
      <c r="J2038" s="4" t="s">
        <v>294</v>
      </c>
    </row>
    <row r="2039" spans="1:10" x14ac:dyDescent="0.3">
      <c r="A2039" s="4" t="s">
        <v>2345</v>
      </c>
      <c r="B2039" s="4" t="s">
        <v>173</v>
      </c>
      <c r="C2039" s="26">
        <v>45368</v>
      </c>
      <c r="D2039" s="4" t="s">
        <v>292</v>
      </c>
      <c r="E2039" s="4" t="s">
        <v>312</v>
      </c>
      <c r="F2039" s="4" t="s">
        <v>46</v>
      </c>
      <c r="G2039" s="4">
        <v>3</v>
      </c>
      <c r="H2039" s="27">
        <v>0</v>
      </c>
      <c r="I2039" s="15">
        <v>23527.99</v>
      </c>
      <c r="J2039" s="4" t="s">
        <v>299</v>
      </c>
    </row>
    <row r="2040" spans="1:10" x14ac:dyDescent="0.3">
      <c r="A2040" s="4" t="s">
        <v>2346</v>
      </c>
      <c r="B2040" s="4" t="s">
        <v>173</v>
      </c>
      <c r="C2040" s="26">
        <v>45402</v>
      </c>
      <c r="D2040" s="4" t="s">
        <v>292</v>
      </c>
      <c r="E2040" s="4" t="s">
        <v>308</v>
      </c>
      <c r="F2040" s="4" t="s">
        <v>46</v>
      </c>
      <c r="G2040" s="4">
        <v>4</v>
      </c>
      <c r="H2040" s="27">
        <v>0</v>
      </c>
      <c r="I2040" s="15">
        <v>21361.33</v>
      </c>
      <c r="J2040" s="4" t="s">
        <v>299</v>
      </c>
    </row>
    <row r="2041" spans="1:10" x14ac:dyDescent="0.3">
      <c r="A2041" s="4" t="s">
        <v>2347</v>
      </c>
      <c r="B2041" s="4" t="s">
        <v>173</v>
      </c>
      <c r="C2041" s="26">
        <v>45396</v>
      </c>
      <c r="D2041" s="4" t="s">
        <v>292</v>
      </c>
      <c r="E2041" s="4" t="s">
        <v>303</v>
      </c>
      <c r="F2041" s="4" t="s">
        <v>47</v>
      </c>
      <c r="G2041" s="4">
        <v>1</v>
      </c>
      <c r="H2041" s="27">
        <v>0</v>
      </c>
      <c r="I2041" s="15">
        <v>6405.66</v>
      </c>
      <c r="J2041" s="4" t="s">
        <v>294</v>
      </c>
    </row>
    <row r="2042" spans="1:10" x14ac:dyDescent="0.3">
      <c r="A2042" s="4" t="s">
        <v>2348</v>
      </c>
      <c r="B2042" s="4" t="s">
        <v>173</v>
      </c>
      <c r="C2042" s="26">
        <v>45388</v>
      </c>
      <c r="D2042" s="4" t="s">
        <v>296</v>
      </c>
      <c r="E2042" s="4" t="s">
        <v>336</v>
      </c>
      <c r="F2042" s="4" t="s">
        <v>46</v>
      </c>
      <c r="G2042" s="4">
        <v>1</v>
      </c>
      <c r="H2042" s="27">
        <v>9.8000000000000007</v>
      </c>
      <c r="I2042" s="15">
        <v>68466.559999999998</v>
      </c>
      <c r="J2042" s="4" t="s">
        <v>299</v>
      </c>
    </row>
    <row r="2043" spans="1:10" x14ac:dyDescent="0.3">
      <c r="A2043" s="4" t="s">
        <v>2349</v>
      </c>
      <c r="B2043" s="4" t="s">
        <v>173</v>
      </c>
      <c r="C2043" s="26">
        <v>45436</v>
      </c>
      <c r="D2043" s="4" t="s">
        <v>292</v>
      </c>
      <c r="E2043" s="4" t="s">
        <v>308</v>
      </c>
      <c r="F2043" s="4" t="s">
        <v>47</v>
      </c>
      <c r="G2043" s="4">
        <v>1</v>
      </c>
      <c r="H2043" s="27">
        <v>0</v>
      </c>
      <c r="I2043" s="15">
        <v>2582.9699999999998</v>
      </c>
      <c r="J2043" s="4" t="s">
        <v>294</v>
      </c>
    </row>
    <row r="2044" spans="1:10" x14ac:dyDescent="0.3">
      <c r="A2044" s="4" t="s">
        <v>2350</v>
      </c>
      <c r="B2044" s="4" t="s">
        <v>173</v>
      </c>
      <c r="C2044" s="26">
        <v>45439</v>
      </c>
      <c r="D2044" s="4" t="s">
        <v>292</v>
      </c>
      <c r="E2044" s="4" t="s">
        <v>301</v>
      </c>
      <c r="F2044" s="4" t="s">
        <v>47</v>
      </c>
      <c r="G2044" s="4">
        <v>1</v>
      </c>
      <c r="H2044" s="27">
        <v>0</v>
      </c>
      <c r="I2044" s="15">
        <v>2976.65</v>
      </c>
      <c r="J2044" s="4" t="s">
        <v>294</v>
      </c>
    </row>
    <row r="2045" spans="1:10" x14ac:dyDescent="0.3">
      <c r="A2045" s="4" t="s">
        <v>2351</v>
      </c>
      <c r="B2045" s="4" t="s">
        <v>173</v>
      </c>
      <c r="C2045" s="26">
        <v>45430</v>
      </c>
      <c r="D2045" s="4" t="s">
        <v>296</v>
      </c>
      <c r="E2045" s="4" t="s">
        <v>297</v>
      </c>
      <c r="F2045" s="4" t="s">
        <v>403</v>
      </c>
      <c r="G2045" s="4">
        <v>6</v>
      </c>
      <c r="H2045" s="27">
        <v>144</v>
      </c>
      <c r="I2045" s="15">
        <v>1210242.57</v>
      </c>
      <c r="J2045" s="4" t="s">
        <v>294</v>
      </c>
    </row>
    <row r="2046" spans="1:10" x14ac:dyDescent="0.3">
      <c r="A2046" s="4" t="s">
        <v>2352</v>
      </c>
      <c r="B2046" s="4" t="s">
        <v>173</v>
      </c>
      <c r="C2046" s="26">
        <v>45512</v>
      </c>
      <c r="D2046" s="4" t="s">
        <v>296</v>
      </c>
      <c r="E2046" s="4" t="s">
        <v>394</v>
      </c>
      <c r="F2046" s="4" t="s">
        <v>47</v>
      </c>
      <c r="G2046" s="4">
        <v>1</v>
      </c>
      <c r="H2046" s="27">
        <v>6.3</v>
      </c>
      <c r="I2046" s="15">
        <v>26276.73</v>
      </c>
      <c r="J2046" s="4" t="s">
        <v>294</v>
      </c>
    </row>
    <row r="2047" spans="1:10" x14ac:dyDescent="0.3">
      <c r="A2047" s="4" t="s">
        <v>2353</v>
      </c>
      <c r="B2047" s="4" t="s">
        <v>173</v>
      </c>
      <c r="C2047" s="26">
        <v>45512</v>
      </c>
      <c r="D2047" s="4" t="s">
        <v>296</v>
      </c>
      <c r="E2047" s="4" t="s">
        <v>336</v>
      </c>
      <c r="F2047" s="4" t="s">
        <v>46</v>
      </c>
      <c r="G2047" s="4">
        <v>1</v>
      </c>
      <c r="H2047" s="27">
        <v>15.5</v>
      </c>
      <c r="I2047" s="15">
        <v>84883.29</v>
      </c>
      <c r="J2047" s="4" t="s">
        <v>299</v>
      </c>
    </row>
    <row r="2048" spans="1:10" x14ac:dyDescent="0.3">
      <c r="A2048" s="4" t="s">
        <v>2354</v>
      </c>
      <c r="B2048" s="4" t="s">
        <v>173</v>
      </c>
      <c r="C2048" s="26">
        <v>45578</v>
      </c>
      <c r="D2048" s="4" t="s">
        <v>296</v>
      </c>
      <c r="E2048" s="4" t="s">
        <v>297</v>
      </c>
      <c r="F2048" s="4" t="s">
        <v>45</v>
      </c>
      <c r="G2048" s="4">
        <v>1</v>
      </c>
      <c r="H2048" s="27">
        <v>23.1</v>
      </c>
      <c r="I2048" s="15">
        <v>118436.02</v>
      </c>
      <c r="J2048" s="4" t="s">
        <v>294</v>
      </c>
    </row>
    <row r="2049" spans="1:10" x14ac:dyDescent="0.3">
      <c r="A2049" s="4" t="s">
        <v>2355</v>
      </c>
      <c r="B2049" s="4" t="s">
        <v>173</v>
      </c>
      <c r="C2049" s="26">
        <v>45613</v>
      </c>
      <c r="D2049" s="4" t="s">
        <v>292</v>
      </c>
      <c r="E2049" s="4" t="s">
        <v>308</v>
      </c>
      <c r="F2049" s="4" t="s">
        <v>45</v>
      </c>
      <c r="G2049" s="4">
        <v>13</v>
      </c>
      <c r="H2049" s="27">
        <v>0</v>
      </c>
      <c r="I2049" s="15">
        <v>28612.92</v>
      </c>
      <c r="J2049" s="4" t="s">
        <v>294</v>
      </c>
    </row>
    <row r="2050" spans="1:10" x14ac:dyDescent="0.3">
      <c r="A2050" s="4" t="s">
        <v>2356</v>
      </c>
      <c r="B2050" s="4" t="s">
        <v>173</v>
      </c>
      <c r="C2050" s="26">
        <v>45653</v>
      </c>
      <c r="D2050" s="4" t="s">
        <v>296</v>
      </c>
      <c r="E2050" s="4" t="s">
        <v>371</v>
      </c>
      <c r="F2050" s="4" t="s">
        <v>403</v>
      </c>
      <c r="G2050" s="4">
        <v>4</v>
      </c>
      <c r="H2050" s="27">
        <v>90.2</v>
      </c>
      <c r="I2050" s="15">
        <v>369098.79</v>
      </c>
      <c r="J2050" s="4" t="s">
        <v>294</v>
      </c>
    </row>
    <row r="2051" spans="1:10" x14ac:dyDescent="0.3">
      <c r="A2051" s="4" t="s">
        <v>2357</v>
      </c>
      <c r="B2051" s="4" t="s">
        <v>173</v>
      </c>
      <c r="C2051" s="26">
        <v>45771</v>
      </c>
      <c r="D2051" s="4" t="s">
        <v>292</v>
      </c>
      <c r="E2051" s="4" t="s">
        <v>312</v>
      </c>
      <c r="F2051" s="4" t="s">
        <v>45</v>
      </c>
      <c r="G2051" s="4">
        <v>7</v>
      </c>
      <c r="H2051" s="27">
        <v>0</v>
      </c>
      <c r="I2051" s="15">
        <v>105926.67</v>
      </c>
      <c r="J2051" s="4" t="s">
        <v>294</v>
      </c>
    </row>
    <row r="2052" spans="1:10" x14ac:dyDescent="0.3">
      <c r="A2052" s="4" t="s">
        <v>2358</v>
      </c>
      <c r="B2052" s="4" t="s">
        <v>173</v>
      </c>
      <c r="C2052" s="26">
        <v>45804</v>
      </c>
      <c r="D2052" s="4" t="s">
        <v>292</v>
      </c>
      <c r="E2052" s="4" t="s">
        <v>303</v>
      </c>
      <c r="F2052" s="4" t="s">
        <v>47</v>
      </c>
      <c r="G2052" s="4">
        <v>0</v>
      </c>
      <c r="H2052" s="27">
        <v>0</v>
      </c>
      <c r="I2052" s="15">
        <v>2806.08</v>
      </c>
      <c r="J2052" s="4" t="s">
        <v>294</v>
      </c>
    </row>
    <row r="2053" spans="1:10" x14ac:dyDescent="0.3">
      <c r="A2053" s="4" t="s">
        <v>2359</v>
      </c>
      <c r="B2053" s="4" t="s">
        <v>173</v>
      </c>
      <c r="C2053" s="26">
        <v>45791</v>
      </c>
      <c r="D2053" s="4" t="s">
        <v>292</v>
      </c>
      <c r="E2053" s="4" t="s">
        <v>312</v>
      </c>
      <c r="F2053" s="4" t="s">
        <v>47</v>
      </c>
      <c r="G2053" s="4">
        <v>1</v>
      </c>
      <c r="H2053" s="27">
        <v>0</v>
      </c>
      <c r="I2053" s="15">
        <v>4597.83</v>
      </c>
      <c r="J2053" s="4" t="s">
        <v>299</v>
      </c>
    </row>
    <row r="2054" spans="1:10" x14ac:dyDescent="0.3">
      <c r="A2054" s="4" t="s">
        <v>2360</v>
      </c>
      <c r="B2054" s="4" t="s">
        <v>173</v>
      </c>
      <c r="C2054" s="26">
        <v>45845</v>
      </c>
      <c r="D2054" s="4" t="s">
        <v>292</v>
      </c>
      <c r="E2054" s="4" t="s">
        <v>293</v>
      </c>
      <c r="F2054" s="4" t="s">
        <v>47</v>
      </c>
      <c r="G2054" s="4">
        <v>0</v>
      </c>
      <c r="H2054" s="27">
        <v>0</v>
      </c>
      <c r="I2054" s="15">
        <v>3883.25</v>
      </c>
      <c r="J2054" s="4" t="s">
        <v>294</v>
      </c>
    </row>
    <row r="2055" spans="1:10" x14ac:dyDescent="0.3">
      <c r="A2055" s="4" t="s">
        <v>2361</v>
      </c>
      <c r="B2055" s="4" t="s">
        <v>173</v>
      </c>
      <c r="C2055" s="26">
        <v>45839</v>
      </c>
      <c r="D2055" s="4" t="s">
        <v>292</v>
      </c>
      <c r="E2055" s="4" t="s">
        <v>312</v>
      </c>
      <c r="F2055" s="4" t="s">
        <v>47</v>
      </c>
      <c r="G2055" s="4">
        <v>0</v>
      </c>
      <c r="H2055" s="27">
        <v>0</v>
      </c>
      <c r="I2055" s="15">
        <v>4948.42</v>
      </c>
      <c r="J2055" s="4" t="s">
        <v>294</v>
      </c>
    </row>
    <row r="2056" spans="1:10" x14ac:dyDescent="0.3">
      <c r="A2056" s="4" t="s">
        <v>2362</v>
      </c>
      <c r="B2056" s="4" t="s">
        <v>173</v>
      </c>
      <c r="C2056" s="26">
        <v>45859</v>
      </c>
      <c r="D2056" s="4" t="s">
        <v>292</v>
      </c>
      <c r="E2056" s="4" t="s">
        <v>303</v>
      </c>
      <c r="F2056" s="4" t="s">
        <v>46</v>
      </c>
      <c r="G2056" s="4">
        <v>3</v>
      </c>
      <c r="H2056" s="27">
        <v>0</v>
      </c>
      <c r="I2056" s="15">
        <v>27393.18</v>
      </c>
      <c r="J2056" s="4" t="s">
        <v>294</v>
      </c>
    </row>
    <row r="2057" spans="1:10" x14ac:dyDescent="0.3">
      <c r="A2057" s="4" t="s">
        <v>2363</v>
      </c>
      <c r="B2057" s="4" t="s">
        <v>173</v>
      </c>
      <c r="C2057" s="26">
        <v>45866</v>
      </c>
      <c r="D2057" s="4" t="s">
        <v>292</v>
      </c>
      <c r="E2057" s="4" t="s">
        <v>305</v>
      </c>
      <c r="F2057" s="4" t="s">
        <v>47</v>
      </c>
      <c r="G2057" s="4">
        <v>1</v>
      </c>
      <c r="H2057" s="27">
        <v>0</v>
      </c>
      <c r="I2057" s="15">
        <v>7205.99</v>
      </c>
      <c r="J2057" s="4" t="s">
        <v>294</v>
      </c>
    </row>
    <row r="2058" spans="1:10" x14ac:dyDescent="0.3">
      <c r="A2058" s="4" t="s">
        <v>2364</v>
      </c>
      <c r="B2058" s="4" t="s">
        <v>173</v>
      </c>
      <c r="C2058" s="26">
        <v>45854</v>
      </c>
      <c r="D2058" s="4" t="s">
        <v>296</v>
      </c>
      <c r="E2058" s="4" t="s">
        <v>297</v>
      </c>
      <c r="F2058" s="4" t="s">
        <v>47</v>
      </c>
      <c r="G2058" s="4">
        <v>1</v>
      </c>
      <c r="H2058" s="27">
        <v>4.8</v>
      </c>
      <c r="I2058" s="15">
        <v>34777.83</v>
      </c>
      <c r="J2058" s="4" t="s">
        <v>299</v>
      </c>
    </row>
    <row r="2059" spans="1:10" x14ac:dyDescent="0.3">
      <c r="A2059" s="4" t="s">
        <v>2365</v>
      </c>
      <c r="B2059" s="4" t="s">
        <v>173</v>
      </c>
      <c r="C2059" s="26">
        <v>45890</v>
      </c>
      <c r="D2059" s="4" t="s">
        <v>292</v>
      </c>
      <c r="E2059" s="4" t="s">
        <v>293</v>
      </c>
      <c r="F2059" s="4" t="s">
        <v>47</v>
      </c>
      <c r="G2059" s="4">
        <v>1</v>
      </c>
      <c r="H2059" s="27">
        <v>0</v>
      </c>
      <c r="I2059" s="15">
        <v>5461.59</v>
      </c>
      <c r="J2059" s="4" t="s">
        <v>294</v>
      </c>
    </row>
    <row r="2060" spans="1:10" x14ac:dyDescent="0.3">
      <c r="A2060" s="4" t="s">
        <v>2366</v>
      </c>
      <c r="B2060" s="4" t="s">
        <v>173</v>
      </c>
      <c r="C2060" s="26">
        <v>45911</v>
      </c>
      <c r="D2060" s="4" t="s">
        <v>296</v>
      </c>
      <c r="E2060" s="4" t="s">
        <v>297</v>
      </c>
      <c r="F2060" s="4" t="s">
        <v>45</v>
      </c>
      <c r="G2060" s="4">
        <v>2</v>
      </c>
      <c r="H2060" s="27">
        <v>39.5</v>
      </c>
      <c r="I2060" s="15">
        <v>341358.21</v>
      </c>
      <c r="J2060" s="4" t="s">
        <v>299</v>
      </c>
    </row>
    <row r="2061" spans="1:10" x14ac:dyDescent="0.3">
      <c r="A2061" s="4" t="s">
        <v>2367</v>
      </c>
      <c r="B2061" s="4" t="s">
        <v>173</v>
      </c>
      <c r="C2061" s="26">
        <v>45936</v>
      </c>
      <c r="D2061" s="4" t="s">
        <v>292</v>
      </c>
      <c r="E2061" s="4" t="s">
        <v>308</v>
      </c>
      <c r="F2061" s="4" t="s">
        <v>46</v>
      </c>
      <c r="G2061" s="4">
        <v>4</v>
      </c>
      <c r="H2061" s="27">
        <v>0</v>
      </c>
      <c r="I2061" s="15">
        <v>17092.07</v>
      </c>
      <c r="J2061" s="4" t="s">
        <v>294</v>
      </c>
    </row>
    <row r="2062" spans="1:10" x14ac:dyDescent="0.3">
      <c r="A2062" s="4" t="s">
        <v>2368</v>
      </c>
      <c r="B2062" s="4" t="s">
        <v>175</v>
      </c>
      <c r="C2062" s="26">
        <v>44930</v>
      </c>
      <c r="D2062" s="4" t="s">
        <v>292</v>
      </c>
      <c r="E2062" s="4" t="s">
        <v>305</v>
      </c>
      <c r="F2062" s="4" t="s">
        <v>47</v>
      </c>
      <c r="G2062" s="4">
        <v>1</v>
      </c>
      <c r="H2062" s="27">
        <v>0</v>
      </c>
      <c r="I2062" s="15">
        <v>2603.02</v>
      </c>
      <c r="J2062" s="4" t="s">
        <v>294</v>
      </c>
    </row>
    <row r="2063" spans="1:10" x14ac:dyDescent="0.3">
      <c r="A2063" s="4" t="s">
        <v>2369</v>
      </c>
      <c r="B2063" s="4" t="s">
        <v>175</v>
      </c>
      <c r="C2063" s="26">
        <v>44943</v>
      </c>
      <c r="D2063" s="4" t="s">
        <v>292</v>
      </c>
      <c r="E2063" s="4" t="s">
        <v>301</v>
      </c>
      <c r="F2063" s="4" t="s">
        <v>46</v>
      </c>
      <c r="G2063" s="4">
        <v>4</v>
      </c>
      <c r="H2063" s="27">
        <v>0</v>
      </c>
      <c r="I2063" s="15">
        <v>8791.15</v>
      </c>
      <c r="J2063" s="4" t="s">
        <v>299</v>
      </c>
    </row>
    <row r="2064" spans="1:10" x14ac:dyDescent="0.3">
      <c r="A2064" s="4" t="s">
        <v>2370</v>
      </c>
      <c r="B2064" s="4" t="s">
        <v>175</v>
      </c>
      <c r="C2064" s="26">
        <v>44927</v>
      </c>
      <c r="D2064" s="4" t="s">
        <v>296</v>
      </c>
      <c r="E2064" s="4" t="s">
        <v>401</v>
      </c>
      <c r="F2064" s="4" t="s">
        <v>403</v>
      </c>
      <c r="G2064" s="4">
        <v>5</v>
      </c>
      <c r="H2064" s="27">
        <v>112.4</v>
      </c>
      <c r="I2064" s="15">
        <v>265874.71000000002</v>
      </c>
      <c r="J2064" s="4" t="s">
        <v>294</v>
      </c>
    </row>
    <row r="2065" spans="1:10" x14ac:dyDescent="0.3">
      <c r="A2065" s="4" t="s">
        <v>2371</v>
      </c>
      <c r="B2065" s="4" t="s">
        <v>175</v>
      </c>
      <c r="C2065" s="26">
        <v>44959</v>
      </c>
      <c r="D2065" s="4" t="s">
        <v>292</v>
      </c>
      <c r="E2065" s="4" t="s">
        <v>305</v>
      </c>
      <c r="F2065" s="4" t="s">
        <v>45</v>
      </c>
      <c r="G2065" s="4">
        <v>8</v>
      </c>
      <c r="H2065" s="27">
        <v>0</v>
      </c>
      <c r="I2065" s="15">
        <v>39032.720000000001</v>
      </c>
      <c r="J2065" s="4" t="s">
        <v>294</v>
      </c>
    </row>
    <row r="2066" spans="1:10" x14ac:dyDescent="0.3">
      <c r="A2066" s="4" t="s">
        <v>2372</v>
      </c>
      <c r="B2066" s="4" t="s">
        <v>175</v>
      </c>
      <c r="C2066" s="26">
        <v>44984</v>
      </c>
      <c r="D2066" s="4" t="s">
        <v>292</v>
      </c>
      <c r="E2066" s="4" t="s">
        <v>303</v>
      </c>
      <c r="F2066" s="4" t="s">
        <v>46</v>
      </c>
      <c r="G2066" s="4">
        <v>5</v>
      </c>
      <c r="H2066" s="27">
        <v>0</v>
      </c>
      <c r="I2066" s="15">
        <v>9578.6299999999992</v>
      </c>
      <c r="J2066" s="4" t="s">
        <v>294</v>
      </c>
    </row>
    <row r="2067" spans="1:10" x14ac:dyDescent="0.3">
      <c r="A2067" s="4" t="s">
        <v>2373</v>
      </c>
      <c r="B2067" s="4" t="s">
        <v>175</v>
      </c>
      <c r="C2067" s="26">
        <v>45000</v>
      </c>
      <c r="D2067" s="4" t="s">
        <v>292</v>
      </c>
      <c r="E2067" s="4" t="s">
        <v>301</v>
      </c>
      <c r="F2067" s="4" t="s">
        <v>46</v>
      </c>
      <c r="G2067" s="4">
        <v>4</v>
      </c>
      <c r="H2067" s="27">
        <v>0</v>
      </c>
      <c r="I2067" s="15">
        <v>15506.64</v>
      </c>
      <c r="J2067" s="4" t="s">
        <v>294</v>
      </c>
    </row>
    <row r="2068" spans="1:10" x14ac:dyDescent="0.3">
      <c r="A2068" s="4" t="s">
        <v>2374</v>
      </c>
      <c r="B2068" s="4" t="s">
        <v>175</v>
      </c>
      <c r="C2068" s="26">
        <v>45065</v>
      </c>
      <c r="D2068" s="4" t="s">
        <v>292</v>
      </c>
      <c r="E2068" s="4" t="s">
        <v>303</v>
      </c>
      <c r="F2068" s="4" t="s">
        <v>46</v>
      </c>
      <c r="G2068" s="4">
        <v>2</v>
      </c>
      <c r="H2068" s="27">
        <v>0</v>
      </c>
      <c r="I2068" s="15">
        <v>7031.52</v>
      </c>
      <c r="J2068" s="4" t="s">
        <v>299</v>
      </c>
    </row>
    <row r="2069" spans="1:10" x14ac:dyDescent="0.3">
      <c r="A2069" s="4" t="s">
        <v>2375</v>
      </c>
      <c r="B2069" s="4" t="s">
        <v>175</v>
      </c>
      <c r="C2069" s="26">
        <v>45093</v>
      </c>
      <c r="D2069" s="4" t="s">
        <v>292</v>
      </c>
      <c r="E2069" s="4" t="s">
        <v>305</v>
      </c>
      <c r="F2069" s="4" t="s">
        <v>47</v>
      </c>
      <c r="G2069" s="4">
        <v>1</v>
      </c>
      <c r="H2069" s="27">
        <v>0</v>
      </c>
      <c r="I2069" s="15">
        <v>3929.33</v>
      </c>
      <c r="J2069" s="4" t="s">
        <v>294</v>
      </c>
    </row>
    <row r="2070" spans="1:10" x14ac:dyDescent="0.3">
      <c r="A2070" s="4" t="s">
        <v>2376</v>
      </c>
      <c r="B2070" s="4" t="s">
        <v>175</v>
      </c>
      <c r="C2070" s="26">
        <v>45195</v>
      </c>
      <c r="D2070" s="4" t="s">
        <v>292</v>
      </c>
      <c r="E2070" s="4" t="s">
        <v>305</v>
      </c>
      <c r="F2070" s="4" t="s">
        <v>46</v>
      </c>
      <c r="G2070" s="4">
        <v>3</v>
      </c>
      <c r="H2070" s="27">
        <v>0</v>
      </c>
      <c r="I2070" s="15">
        <v>9556.33</v>
      </c>
      <c r="J2070" s="4" t="s">
        <v>299</v>
      </c>
    </row>
    <row r="2071" spans="1:10" x14ac:dyDescent="0.3">
      <c r="A2071" s="4" t="s">
        <v>2377</v>
      </c>
      <c r="B2071" s="4" t="s">
        <v>175</v>
      </c>
      <c r="C2071" s="26">
        <v>45184</v>
      </c>
      <c r="D2071" s="4" t="s">
        <v>292</v>
      </c>
      <c r="E2071" s="4" t="s">
        <v>301</v>
      </c>
      <c r="F2071" s="4" t="s">
        <v>45</v>
      </c>
      <c r="G2071" s="4">
        <v>11</v>
      </c>
      <c r="H2071" s="27">
        <v>0</v>
      </c>
      <c r="I2071" s="15">
        <v>35903.089999999997</v>
      </c>
      <c r="J2071" s="4" t="s">
        <v>294</v>
      </c>
    </row>
    <row r="2072" spans="1:10" x14ac:dyDescent="0.3">
      <c r="A2072" s="4" t="s">
        <v>2378</v>
      </c>
      <c r="B2072" s="4" t="s">
        <v>175</v>
      </c>
      <c r="C2072" s="26">
        <v>45174</v>
      </c>
      <c r="D2072" s="4" t="s">
        <v>296</v>
      </c>
      <c r="E2072" s="4" t="s">
        <v>371</v>
      </c>
      <c r="F2072" s="4" t="s">
        <v>45</v>
      </c>
      <c r="G2072" s="4">
        <v>2</v>
      </c>
      <c r="H2072" s="27">
        <v>26.3</v>
      </c>
      <c r="I2072" s="15">
        <v>67450.64</v>
      </c>
      <c r="J2072" s="4" t="s">
        <v>294</v>
      </c>
    </row>
    <row r="2073" spans="1:10" x14ac:dyDescent="0.3">
      <c r="A2073" s="4" t="s">
        <v>2379</v>
      </c>
      <c r="B2073" s="4" t="s">
        <v>175</v>
      </c>
      <c r="C2073" s="26">
        <v>45212</v>
      </c>
      <c r="D2073" s="4" t="s">
        <v>292</v>
      </c>
      <c r="E2073" s="4" t="s">
        <v>293</v>
      </c>
      <c r="F2073" s="4" t="s">
        <v>46</v>
      </c>
      <c r="G2073" s="4">
        <v>5</v>
      </c>
      <c r="H2073" s="27">
        <v>0</v>
      </c>
      <c r="I2073" s="15">
        <v>12180.36</v>
      </c>
      <c r="J2073" s="4" t="s">
        <v>294</v>
      </c>
    </row>
    <row r="2074" spans="1:10" x14ac:dyDescent="0.3">
      <c r="A2074" s="4" t="s">
        <v>2380</v>
      </c>
      <c r="B2074" s="4" t="s">
        <v>175</v>
      </c>
      <c r="C2074" s="26">
        <v>45216</v>
      </c>
      <c r="D2074" s="4" t="s">
        <v>292</v>
      </c>
      <c r="E2074" s="4" t="s">
        <v>301</v>
      </c>
      <c r="F2074" s="4" t="s">
        <v>47</v>
      </c>
      <c r="G2074" s="4">
        <v>0</v>
      </c>
      <c r="H2074" s="27">
        <v>0</v>
      </c>
      <c r="I2074" s="15">
        <v>3238.02</v>
      </c>
      <c r="J2074" s="4" t="s">
        <v>299</v>
      </c>
    </row>
    <row r="2075" spans="1:10" x14ac:dyDescent="0.3">
      <c r="A2075" s="4" t="s">
        <v>2381</v>
      </c>
      <c r="B2075" s="4" t="s">
        <v>175</v>
      </c>
      <c r="C2075" s="26">
        <v>45227</v>
      </c>
      <c r="D2075" s="4" t="s">
        <v>292</v>
      </c>
      <c r="E2075" s="4" t="s">
        <v>308</v>
      </c>
      <c r="F2075" s="4" t="s">
        <v>47</v>
      </c>
      <c r="G2075" s="4">
        <v>1</v>
      </c>
      <c r="H2075" s="27">
        <v>0</v>
      </c>
      <c r="I2075" s="15">
        <v>1647.86</v>
      </c>
      <c r="J2075" s="4" t="s">
        <v>294</v>
      </c>
    </row>
    <row r="2076" spans="1:10" x14ac:dyDescent="0.3">
      <c r="A2076" s="4" t="s">
        <v>2382</v>
      </c>
      <c r="B2076" s="4" t="s">
        <v>175</v>
      </c>
      <c r="C2076" s="26">
        <v>45272</v>
      </c>
      <c r="D2076" s="4" t="s">
        <v>292</v>
      </c>
      <c r="E2076" s="4" t="s">
        <v>303</v>
      </c>
      <c r="F2076" s="4" t="s">
        <v>47</v>
      </c>
      <c r="G2076" s="4">
        <v>1</v>
      </c>
      <c r="H2076" s="27">
        <v>0</v>
      </c>
      <c r="I2076" s="15">
        <v>1843.39</v>
      </c>
      <c r="J2076" s="4" t="s">
        <v>294</v>
      </c>
    </row>
    <row r="2077" spans="1:10" x14ac:dyDescent="0.3">
      <c r="A2077" s="4" t="s">
        <v>2383</v>
      </c>
      <c r="B2077" s="4" t="s">
        <v>175</v>
      </c>
      <c r="C2077" s="26">
        <v>45283</v>
      </c>
      <c r="D2077" s="4" t="s">
        <v>292</v>
      </c>
      <c r="E2077" s="4" t="s">
        <v>305</v>
      </c>
      <c r="F2077" s="4" t="s">
        <v>47</v>
      </c>
      <c r="G2077" s="4">
        <v>0</v>
      </c>
      <c r="H2077" s="27">
        <v>0</v>
      </c>
      <c r="I2077" s="15">
        <v>3631.08</v>
      </c>
      <c r="J2077" s="4" t="s">
        <v>299</v>
      </c>
    </row>
    <row r="2078" spans="1:10" x14ac:dyDescent="0.3">
      <c r="A2078" s="4" t="s">
        <v>2384</v>
      </c>
      <c r="B2078" s="4" t="s">
        <v>175</v>
      </c>
      <c r="C2078" s="26">
        <v>45266</v>
      </c>
      <c r="D2078" s="4" t="s">
        <v>292</v>
      </c>
      <c r="E2078" s="4" t="s">
        <v>308</v>
      </c>
      <c r="F2078" s="4" t="s">
        <v>47</v>
      </c>
      <c r="G2078" s="4">
        <v>1</v>
      </c>
      <c r="H2078" s="27">
        <v>0</v>
      </c>
      <c r="I2078" s="15">
        <v>1608.29</v>
      </c>
      <c r="J2078" s="4" t="s">
        <v>299</v>
      </c>
    </row>
    <row r="2079" spans="1:10" x14ac:dyDescent="0.3">
      <c r="A2079" s="4" t="s">
        <v>2385</v>
      </c>
      <c r="B2079" s="4" t="s">
        <v>175</v>
      </c>
      <c r="C2079" s="26">
        <v>45268</v>
      </c>
      <c r="D2079" s="4" t="s">
        <v>296</v>
      </c>
      <c r="E2079" s="4" t="s">
        <v>394</v>
      </c>
      <c r="F2079" s="4" t="s">
        <v>47</v>
      </c>
      <c r="G2079" s="4">
        <v>1</v>
      </c>
      <c r="H2079" s="27">
        <v>6.4</v>
      </c>
      <c r="I2079" s="15">
        <v>23268.03</v>
      </c>
      <c r="J2079" s="4" t="s">
        <v>294</v>
      </c>
    </row>
    <row r="2080" spans="1:10" x14ac:dyDescent="0.3">
      <c r="A2080" s="4" t="s">
        <v>2386</v>
      </c>
      <c r="B2080" s="4" t="s">
        <v>175</v>
      </c>
      <c r="C2080" s="26">
        <v>45264</v>
      </c>
      <c r="D2080" s="4" t="s">
        <v>296</v>
      </c>
      <c r="E2080" s="4" t="s">
        <v>336</v>
      </c>
      <c r="F2080" s="4" t="s">
        <v>47</v>
      </c>
      <c r="G2080" s="4">
        <v>1</v>
      </c>
      <c r="H2080" s="27">
        <v>3.6</v>
      </c>
      <c r="I2080" s="15">
        <v>12454.73</v>
      </c>
      <c r="J2080" s="4" t="s">
        <v>294</v>
      </c>
    </row>
    <row r="2081" spans="1:10" x14ac:dyDescent="0.3">
      <c r="A2081" s="4" t="s">
        <v>2387</v>
      </c>
      <c r="B2081" s="4" t="s">
        <v>175</v>
      </c>
      <c r="C2081" s="26">
        <v>45302</v>
      </c>
      <c r="D2081" s="4" t="s">
        <v>292</v>
      </c>
      <c r="E2081" s="4" t="s">
        <v>308</v>
      </c>
      <c r="F2081" s="4" t="s">
        <v>47</v>
      </c>
      <c r="G2081" s="4">
        <v>0</v>
      </c>
      <c r="H2081" s="27">
        <v>0</v>
      </c>
      <c r="I2081" s="15">
        <v>1466.16</v>
      </c>
      <c r="J2081" s="4" t="s">
        <v>294</v>
      </c>
    </row>
    <row r="2082" spans="1:10" x14ac:dyDescent="0.3">
      <c r="A2082" s="4" t="s">
        <v>2388</v>
      </c>
      <c r="B2082" s="4" t="s">
        <v>175</v>
      </c>
      <c r="C2082" s="26">
        <v>45317</v>
      </c>
      <c r="D2082" s="4" t="s">
        <v>292</v>
      </c>
      <c r="E2082" s="4" t="s">
        <v>305</v>
      </c>
      <c r="F2082" s="4" t="s">
        <v>47</v>
      </c>
      <c r="G2082" s="4">
        <v>0</v>
      </c>
      <c r="H2082" s="27">
        <v>0</v>
      </c>
      <c r="I2082" s="15">
        <v>2085.34</v>
      </c>
      <c r="J2082" s="4" t="s">
        <v>294</v>
      </c>
    </row>
    <row r="2083" spans="1:10" x14ac:dyDescent="0.3">
      <c r="A2083" s="4" t="s">
        <v>2389</v>
      </c>
      <c r="B2083" s="4" t="s">
        <v>175</v>
      </c>
      <c r="C2083" s="26">
        <v>45344</v>
      </c>
      <c r="D2083" s="4" t="s">
        <v>292</v>
      </c>
      <c r="E2083" s="4" t="s">
        <v>303</v>
      </c>
      <c r="F2083" s="4" t="s">
        <v>45</v>
      </c>
      <c r="G2083" s="4">
        <v>13</v>
      </c>
      <c r="H2083" s="27">
        <v>0</v>
      </c>
      <c r="I2083" s="15">
        <v>37792.43</v>
      </c>
      <c r="J2083" s="4" t="s">
        <v>294</v>
      </c>
    </row>
    <row r="2084" spans="1:10" x14ac:dyDescent="0.3">
      <c r="A2084" s="4" t="s">
        <v>2390</v>
      </c>
      <c r="B2084" s="4" t="s">
        <v>175</v>
      </c>
      <c r="C2084" s="26">
        <v>45331</v>
      </c>
      <c r="D2084" s="4" t="s">
        <v>292</v>
      </c>
      <c r="E2084" s="4" t="s">
        <v>303</v>
      </c>
      <c r="F2084" s="4" t="s">
        <v>47</v>
      </c>
      <c r="G2084" s="4">
        <v>1</v>
      </c>
      <c r="H2084" s="27">
        <v>0</v>
      </c>
      <c r="I2084" s="15">
        <v>2704.03</v>
      </c>
      <c r="J2084" s="4" t="s">
        <v>294</v>
      </c>
    </row>
    <row r="2085" spans="1:10" x14ac:dyDescent="0.3">
      <c r="A2085" s="4" t="s">
        <v>2391</v>
      </c>
      <c r="B2085" s="4" t="s">
        <v>175</v>
      </c>
      <c r="C2085" s="26">
        <v>45350</v>
      </c>
      <c r="D2085" s="4" t="s">
        <v>292</v>
      </c>
      <c r="E2085" s="4" t="s">
        <v>305</v>
      </c>
      <c r="F2085" s="4" t="s">
        <v>47</v>
      </c>
      <c r="G2085" s="4">
        <v>1</v>
      </c>
      <c r="H2085" s="27">
        <v>0</v>
      </c>
      <c r="I2085" s="15">
        <v>3684.5</v>
      </c>
      <c r="J2085" s="4" t="s">
        <v>294</v>
      </c>
    </row>
    <row r="2086" spans="1:10" x14ac:dyDescent="0.3">
      <c r="A2086" s="4" t="s">
        <v>2392</v>
      </c>
      <c r="B2086" s="4" t="s">
        <v>175</v>
      </c>
      <c r="C2086" s="26">
        <v>45353</v>
      </c>
      <c r="D2086" s="4" t="s">
        <v>292</v>
      </c>
      <c r="E2086" s="4" t="s">
        <v>308</v>
      </c>
      <c r="F2086" s="4" t="s">
        <v>46</v>
      </c>
      <c r="G2086" s="4">
        <v>5</v>
      </c>
      <c r="H2086" s="27">
        <v>0</v>
      </c>
      <c r="I2086" s="15">
        <v>16939.3</v>
      </c>
      <c r="J2086" s="4" t="s">
        <v>294</v>
      </c>
    </row>
    <row r="2087" spans="1:10" x14ac:dyDescent="0.3">
      <c r="A2087" s="4" t="s">
        <v>2393</v>
      </c>
      <c r="B2087" s="4" t="s">
        <v>175</v>
      </c>
      <c r="C2087" s="26">
        <v>45385</v>
      </c>
      <c r="D2087" s="4" t="s">
        <v>292</v>
      </c>
      <c r="E2087" s="4" t="s">
        <v>312</v>
      </c>
      <c r="F2087" s="4" t="s">
        <v>46</v>
      </c>
      <c r="G2087" s="4">
        <v>5</v>
      </c>
      <c r="H2087" s="27">
        <v>0</v>
      </c>
      <c r="I2087" s="15">
        <v>8009.65</v>
      </c>
      <c r="J2087" s="4" t="s">
        <v>294</v>
      </c>
    </row>
    <row r="2088" spans="1:10" x14ac:dyDescent="0.3">
      <c r="A2088" s="4" t="s">
        <v>2394</v>
      </c>
      <c r="B2088" s="4" t="s">
        <v>175</v>
      </c>
      <c r="C2088" s="26">
        <v>45385</v>
      </c>
      <c r="D2088" s="4" t="s">
        <v>292</v>
      </c>
      <c r="E2088" s="4" t="s">
        <v>303</v>
      </c>
      <c r="F2088" s="4" t="s">
        <v>46</v>
      </c>
      <c r="G2088" s="4">
        <v>3</v>
      </c>
      <c r="H2088" s="27">
        <v>0</v>
      </c>
      <c r="I2088" s="15">
        <v>5786.67</v>
      </c>
      <c r="J2088" s="4" t="s">
        <v>294</v>
      </c>
    </row>
    <row r="2089" spans="1:10" x14ac:dyDescent="0.3">
      <c r="A2089" s="4" t="s">
        <v>2395</v>
      </c>
      <c r="B2089" s="4" t="s">
        <v>175</v>
      </c>
      <c r="C2089" s="26">
        <v>45397</v>
      </c>
      <c r="D2089" s="4" t="s">
        <v>292</v>
      </c>
      <c r="E2089" s="4" t="s">
        <v>312</v>
      </c>
      <c r="F2089" s="4" t="s">
        <v>47</v>
      </c>
      <c r="G2089" s="4">
        <v>1</v>
      </c>
      <c r="H2089" s="27">
        <v>0</v>
      </c>
      <c r="I2089" s="15">
        <v>4254.3900000000003</v>
      </c>
      <c r="J2089" s="4" t="s">
        <v>294</v>
      </c>
    </row>
    <row r="2090" spans="1:10" x14ac:dyDescent="0.3">
      <c r="A2090" s="4" t="s">
        <v>2396</v>
      </c>
      <c r="B2090" s="4" t="s">
        <v>175</v>
      </c>
      <c r="C2090" s="26">
        <v>45408</v>
      </c>
      <c r="D2090" s="4" t="s">
        <v>292</v>
      </c>
      <c r="E2090" s="4" t="s">
        <v>293</v>
      </c>
      <c r="F2090" s="4" t="s">
        <v>47</v>
      </c>
      <c r="G2090" s="4">
        <v>1</v>
      </c>
      <c r="H2090" s="27">
        <v>0</v>
      </c>
      <c r="I2090" s="15">
        <v>2718.24</v>
      </c>
      <c r="J2090" s="4" t="s">
        <v>299</v>
      </c>
    </row>
    <row r="2091" spans="1:10" x14ac:dyDescent="0.3">
      <c r="A2091" s="4" t="s">
        <v>2397</v>
      </c>
      <c r="B2091" s="4" t="s">
        <v>175</v>
      </c>
      <c r="C2091" s="26">
        <v>45390</v>
      </c>
      <c r="D2091" s="4" t="s">
        <v>292</v>
      </c>
      <c r="E2091" s="4" t="s">
        <v>312</v>
      </c>
      <c r="F2091" s="4" t="s">
        <v>45</v>
      </c>
      <c r="G2091" s="4">
        <v>12</v>
      </c>
      <c r="H2091" s="27">
        <v>0</v>
      </c>
      <c r="I2091" s="15">
        <v>36747.519999999997</v>
      </c>
      <c r="J2091" s="4" t="s">
        <v>294</v>
      </c>
    </row>
    <row r="2092" spans="1:10" x14ac:dyDescent="0.3">
      <c r="A2092" s="4" t="s">
        <v>2398</v>
      </c>
      <c r="B2092" s="4" t="s">
        <v>175</v>
      </c>
      <c r="C2092" s="26">
        <v>45415</v>
      </c>
      <c r="D2092" s="4" t="s">
        <v>292</v>
      </c>
      <c r="E2092" s="4" t="s">
        <v>293</v>
      </c>
      <c r="F2092" s="4" t="s">
        <v>46</v>
      </c>
      <c r="G2092" s="4">
        <v>2</v>
      </c>
      <c r="H2092" s="27">
        <v>0</v>
      </c>
      <c r="I2092" s="15">
        <v>16244.44</v>
      </c>
      <c r="J2092" s="4" t="s">
        <v>294</v>
      </c>
    </row>
    <row r="2093" spans="1:10" x14ac:dyDescent="0.3">
      <c r="A2093" s="4" t="s">
        <v>2399</v>
      </c>
      <c r="B2093" s="4" t="s">
        <v>175</v>
      </c>
      <c r="C2093" s="26">
        <v>45413</v>
      </c>
      <c r="D2093" s="4" t="s">
        <v>292</v>
      </c>
      <c r="E2093" s="4" t="s">
        <v>301</v>
      </c>
      <c r="F2093" s="4" t="s">
        <v>47</v>
      </c>
      <c r="G2093" s="4">
        <v>1</v>
      </c>
      <c r="H2093" s="27">
        <v>0</v>
      </c>
      <c r="I2093" s="15">
        <v>3285.05</v>
      </c>
      <c r="J2093" s="4" t="s">
        <v>294</v>
      </c>
    </row>
    <row r="2094" spans="1:10" x14ac:dyDescent="0.3">
      <c r="A2094" s="4" t="s">
        <v>2400</v>
      </c>
      <c r="B2094" s="4" t="s">
        <v>175</v>
      </c>
      <c r="C2094" s="26">
        <v>45413</v>
      </c>
      <c r="D2094" s="4" t="s">
        <v>296</v>
      </c>
      <c r="E2094" s="4" t="s">
        <v>394</v>
      </c>
      <c r="F2094" s="4" t="s">
        <v>47</v>
      </c>
      <c r="G2094" s="4">
        <v>1</v>
      </c>
      <c r="H2094" s="27">
        <v>4.4000000000000004</v>
      </c>
      <c r="I2094" s="15">
        <v>19601.04</v>
      </c>
      <c r="J2094" s="4" t="s">
        <v>294</v>
      </c>
    </row>
    <row r="2095" spans="1:10" x14ac:dyDescent="0.3">
      <c r="A2095" s="4" t="s">
        <v>2401</v>
      </c>
      <c r="B2095" s="4" t="s">
        <v>175</v>
      </c>
      <c r="C2095" s="26">
        <v>45461</v>
      </c>
      <c r="D2095" s="4" t="s">
        <v>292</v>
      </c>
      <c r="E2095" s="4" t="s">
        <v>312</v>
      </c>
      <c r="F2095" s="4" t="s">
        <v>47</v>
      </c>
      <c r="G2095" s="4">
        <v>1</v>
      </c>
      <c r="H2095" s="27">
        <v>0</v>
      </c>
      <c r="I2095" s="15">
        <v>3901.19</v>
      </c>
      <c r="J2095" s="4" t="s">
        <v>299</v>
      </c>
    </row>
    <row r="2096" spans="1:10" x14ac:dyDescent="0.3">
      <c r="A2096" s="4" t="s">
        <v>2402</v>
      </c>
      <c r="B2096" s="4" t="s">
        <v>175</v>
      </c>
      <c r="C2096" s="26">
        <v>45471</v>
      </c>
      <c r="D2096" s="4" t="s">
        <v>292</v>
      </c>
      <c r="E2096" s="4" t="s">
        <v>301</v>
      </c>
      <c r="F2096" s="4" t="s">
        <v>45</v>
      </c>
      <c r="G2096" s="4">
        <v>4</v>
      </c>
      <c r="H2096" s="27">
        <v>0</v>
      </c>
      <c r="I2096" s="15">
        <v>49829.09</v>
      </c>
      <c r="J2096" s="4" t="s">
        <v>294</v>
      </c>
    </row>
    <row r="2097" spans="1:10" x14ac:dyDescent="0.3">
      <c r="A2097" s="4" t="s">
        <v>2403</v>
      </c>
      <c r="B2097" s="4" t="s">
        <v>175</v>
      </c>
      <c r="C2097" s="26">
        <v>45490</v>
      </c>
      <c r="D2097" s="4" t="s">
        <v>296</v>
      </c>
      <c r="E2097" s="4" t="s">
        <v>297</v>
      </c>
      <c r="F2097" s="4" t="s">
        <v>45</v>
      </c>
      <c r="G2097" s="4">
        <v>3</v>
      </c>
      <c r="H2097" s="27">
        <v>55.7</v>
      </c>
      <c r="I2097" s="15">
        <v>133651.41</v>
      </c>
      <c r="J2097" s="4" t="s">
        <v>299</v>
      </c>
    </row>
    <row r="2098" spans="1:10" x14ac:dyDescent="0.3">
      <c r="A2098" s="4" t="s">
        <v>2404</v>
      </c>
      <c r="B2098" s="4" t="s">
        <v>175</v>
      </c>
      <c r="C2098" s="26">
        <v>45523</v>
      </c>
      <c r="D2098" s="4" t="s">
        <v>292</v>
      </c>
      <c r="E2098" s="4" t="s">
        <v>301</v>
      </c>
      <c r="F2098" s="4" t="s">
        <v>47</v>
      </c>
      <c r="G2098" s="4">
        <v>1</v>
      </c>
      <c r="H2098" s="27">
        <v>0</v>
      </c>
      <c r="I2098" s="15">
        <v>1617.69</v>
      </c>
      <c r="J2098" s="4" t="s">
        <v>294</v>
      </c>
    </row>
    <row r="2099" spans="1:10" x14ac:dyDescent="0.3">
      <c r="A2099" s="4" t="s">
        <v>2405</v>
      </c>
      <c r="B2099" s="4" t="s">
        <v>175</v>
      </c>
      <c r="C2099" s="26">
        <v>45520</v>
      </c>
      <c r="D2099" s="4" t="s">
        <v>292</v>
      </c>
      <c r="E2099" s="4" t="s">
        <v>305</v>
      </c>
      <c r="F2099" s="4" t="s">
        <v>46</v>
      </c>
      <c r="G2099" s="4">
        <v>1</v>
      </c>
      <c r="H2099" s="27">
        <v>0</v>
      </c>
      <c r="I2099" s="15">
        <v>8923.01</v>
      </c>
      <c r="J2099" s="4" t="s">
        <v>294</v>
      </c>
    </row>
    <row r="2100" spans="1:10" x14ac:dyDescent="0.3">
      <c r="A2100" s="4" t="s">
        <v>2406</v>
      </c>
      <c r="B2100" s="4" t="s">
        <v>175</v>
      </c>
      <c r="C2100" s="26">
        <v>45543</v>
      </c>
      <c r="D2100" s="4" t="s">
        <v>292</v>
      </c>
      <c r="E2100" s="4" t="s">
        <v>301</v>
      </c>
      <c r="F2100" s="4" t="s">
        <v>47</v>
      </c>
      <c r="G2100" s="4">
        <v>1</v>
      </c>
      <c r="H2100" s="27">
        <v>0</v>
      </c>
      <c r="I2100" s="15">
        <v>2934.14</v>
      </c>
      <c r="J2100" s="4" t="s">
        <v>294</v>
      </c>
    </row>
    <row r="2101" spans="1:10" x14ac:dyDescent="0.3">
      <c r="A2101" s="4" t="s">
        <v>2407</v>
      </c>
      <c r="B2101" s="4" t="s">
        <v>175</v>
      </c>
      <c r="C2101" s="26">
        <v>45584</v>
      </c>
      <c r="D2101" s="4" t="s">
        <v>292</v>
      </c>
      <c r="E2101" s="4" t="s">
        <v>303</v>
      </c>
      <c r="F2101" s="4" t="s">
        <v>47</v>
      </c>
      <c r="G2101" s="4">
        <v>0</v>
      </c>
      <c r="H2101" s="27">
        <v>0</v>
      </c>
      <c r="I2101" s="15">
        <v>3736.3</v>
      </c>
      <c r="J2101" s="4" t="s">
        <v>294</v>
      </c>
    </row>
    <row r="2102" spans="1:10" x14ac:dyDescent="0.3">
      <c r="A2102" s="4" t="s">
        <v>2408</v>
      </c>
      <c r="B2102" s="4" t="s">
        <v>175</v>
      </c>
      <c r="C2102" s="26">
        <v>45648</v>
      </c>
      <c r="D2102" s="4" t="s">
        <v>292</v>
      </c>
      <c r="E2102" s="4" t="s">
        <v>293</v>
      </c>
      <c r="F2102" s="4" t="s">
        <v>47</v>
      </c>
      <c r="G2102" s="4">
        <v>1</v>
      </c>
      <c r="H2102" s="27">
        <v>0</v>
      </c>
      <c r="I2102" s="15">
        <v>3300.85</v>
      </c>
      <c r="J2102" s="4" t="s">
        <v>294</v>
      </c>
    </row>
    <row r="2103" spans="1:10" x14ac:dyDescent="0.3">
      <c r="A2103" s="4" t="s">
        <v>2409</v>
      </c>
      <c r="B2103" s="4" t="s">
        <v>175</v>
      </c>
      <c r="C2103" s="26">
        <v>45674</v>
      </c>
      <c r="D2103" s="4" t="s">
        <v>292</v>
      </c>
      <c r="E2103" s="4" t="s">
        <v>305</v>
      </c>
      <c r="F2103" s="4" t="s">
        <v>47</v>
      </c>
      <c r="G2103" s="4">
        <v>0</v>
      </c>
      <c r="H2103" s="27">
        <v>0</v>
      </c>
      <c r="I2103" s="15">
        <v>2029.6</v>
      </c>
      <c r="J2103" s="4" t="s">
        <v>294</v>
      </c>
    </row>
    <row r="2104" spans="1:10" x14ac:dyDescent="0.3">
      <c r="A2104" s="4" t="s">
        <v>2410</v>
      </c>
      <c r="B2104" s="4" t="s">
        <v>175</v>
      </c>
      <c r="C2104" s="26">
        <v>45660</v>
      </c>
      <c r="D2104" s="4" t="s">
        <v>292</v>
      </c>
      <c r="E2104" s="4" t="s">
        <v>303</v>
      </c>
      <c r="F2104" s="4" t="s">
        <v>47</v>
      </c>
      <c r="G2104" s="4">
        <v>1</v>
      </c>
      <c r="H2104" s="27">
        <v>0</v>
      </c>
      <c r="I2104" s="15">
        <v>1656.6</v>
      </c>
      <c r="J2104" s="4" t="s">
        <v>294</v>
      </c>
    </row>
    <row r="2105" spans="1:10" x14ac:dyDescent="0.3">
      <c r="A2105" s="4" t="s">
        <v>2411</v>
      </c>
      <c r="B2105" s="4" t="s">
        <v>175</v>
      </c>
      <c r="C2105" s="26">
        <v>45678</v>
      </c>
      <c r="D2105" s="4" t="s">
        <v>292</v>
      </c>
      <c r="E2105" s="4" t="s">
        <v>303</v>
      </c>
      <c r="F2105" s="4" t="s">
        <v>46</v>
      </c>
      <c r="G2105" s="4">
        <v>5</v>
      </c>
      <c r="H2105" s="27">
        <v>0</v>
      </c>
      <c r="I2105" s="15">
        <v>12951.53</v>
      </c>
      <c r="J2105" s="4" t="s">
        <v>294</v>
      </c>
    </row>
    <row r="2106" spans="1:10" x14ac:dyDescent="0.3">
      <c r="A2106" s="4" t="s">
        <v>2412</v>
      </c>
      <c r="B2106" s="4" t="s">
        <v>175</v>
      </c>
      <c r="C2106" s="26">
        <v>45696</v>
      </c>
      <c r="D2106" s="4" t="s">
        <v>292</v>
      </c>
      <c r="E2106" s="4" t="s">
        <v>303</v>
      </c>
      <c r="F2106" s="4" t="s">
        <v>47</v>
      </c>
      <c r="G2106" s="4">
        <v>0</v>
      </c>
      <c r="H2106" s="27">
        <v>0</v>
      </c>
      <c r="I2106" s="15">
        <v>4055.1</v>
      </c>
      <c r="J2106" s="4" t="s">
        <v>294</v>
      </c>
    </row>
    <row r="2107" spans="1:10" x14ac:dyDescent="0.3">
      <c r="A2107" s="4" t="s">
        <v>2413</v>
      </c>
      <c r="B2107" s="4" t="s">
        <v>175</v>
      </c>
      <c r="C2107" s="26">
        <v>45693</v>
      </c>
      <c r="D2107" s="4" t="s">
        <v>292</v>
      </c>
      <c r="E2107" s="4" t="s">
        <v>308</v>
      </c>
      <c r="F2107" s="4" t="s">
        <v>45</v>
      </c>
      <c r="G2107" s="4">
        <v>8</v>
      </c>
      <c r="H2107" s="27">
        <v>0</v>
      </c>
      <c r="I2107" s="15">
        <v>47230.45</v>
      </c>
      <c r="J2107" s="4" t="s">
        <v>294</v>
      </c>
    </row>
    <row r="2108" spans="1:10" x14ac:dyDescent="0.3">
      <c r="A2108" s="4" t="s">
        <v>2414</v>
      </c>
      <c r="B2108" s="4" t="s">
        <v>175</v>
      </c>
      <c r="C2108" s="26">
        <v>45728</v>
      </c>
      <c r="D2108" s="4" t="s">
        <v>292</v>
      </c>
      <c r="E2108" s="4" t="s">
        <v>301</v>
      </c>
      <c r="F2108" s="4" t="s">
        <v>46</v>
      </c>
      <c r="G2108" s="4">
        <v>1</v>
      </c>
      <c r="H2108" s="27">
        <v>0</v>
      </c>
      <c r="I2108" s="15">
        <v>11011.19</v>
      </c>
      <c r="J2108" s="4" t="s">
        <v>294</v>
      </c>
    </row>
    <row r="2109" spans="1:10" x14ac:dyDescent="0.3">
      <c r="A2109" s="4" t="s">
        <v>2415</v>
      </c>
      <c r="B2109" s="4" t="s">
        <v>175</v>
      </c>
      <c r="C2109" s="26">
        <v>45733</v>
      </c>
      <c r="D2109" s="4" t="s">
        <v>292</v>
      </c>
      <c r="E2109" s="4" t="s">
        <v>308</v>
      </c>
      <c r="F2109" s="4" t="s">
        <v>46</v>
      </c>
      <c r="G2109" s="4">
        <v>2</v>
      </c>
      <c r="H2109" s="27">
        <v>0</v>
      </c>
      <c r="I2109" s="15">
        <v>6751.43</v>
      </c>
      <c r="J2109" s="4" t="s">
        <v>294</v>
      </c>
    </row>
    <row r="2110" spans="1:10" x14ac:dyDescent="0.3">
      <c r="A2110" s="4" t="s">
        <v>2416</v>
      </c>
      <c r="B2110" s="4" t="s">
        <v>175</v>
      </c>
      <c r="C2110" s="26">
        <v>45739</v>
      </c>
      <c r="D2110" s="4" t="s">
        <v>296</v>
      </c>
      <c r="E2110" s="4" t="s">
        <v>401</v>
      </c>
      <c r="F2110" s="4" t="s">
        <v>47</v>
      </c>
      <c r="G2110" s="4">
        <v>1</v>
      </c>
      <c r="H2110" s="27">
        <v>4.9000000000000004</v>
      </c>
      <c r="I2110" s="15">
        <v>20046.990000000002</v>
      </c>
      <c r="J2110" s="4" t="s">
        <v>294</v>
      </c>
    </row>
    <row r="2111" spans="1:10" x14ac:dyDescent="0.3">
      <c r="A2111" s="4" t="s">
        <v>2417</v>
      </c>
      <c r="B2111" s="4" t="s">
        <v>175</v>
      </c>
      <c r="C2111" s="26">
        <v>45763</v>
      </c>
      <c r="D2111" s="4" t="s">
        <v>292</v>
      </c>
      <c r="E2111" s="4" t="s">
        <v>308</v>
      </c>
      <c r="F2111" s="4" t="s">
        <v>47</v>
      </c>
      <c r="G2111" s="4">
        <v>1</v>
      </c>
      <c r="H2111" s="27">
        <v>0</v>
      </c>
      <c r="I2111" s="15">
        <v>3078.17</v>
      </c>
      <c r="J2111" s="4" t="s">
        <v>294</v>
      </c>
    </row>
    <row r="2112" spans="1:10" x14ac:dyDescent="0.3">
      <c r="A2112" s="4" t="s">
        <v>2418</v>
      </c>
      <c r="B2112" s="4" t="s">
        <v>175</v>
      </c>
      <c r="C2112" s="26">
        <v>45759</v>
      </c>
      <c r="D2112" s="4" t="s">
        <v>292</v>
      </c>
      <c r="E2112" s="4" t="s">
        <v>312</v>
      </c>
      <c r="F2112" s="4" t="s">
        <v>47</v>
      </c>
      <c r="G2112" s="4">
        <v>0</v>
      </c>
      <c r="H2112" s="27">
        <v>0</v>
      </c>
      <c r="I2112" s="15">
        <v>2259.84</v>
      </c>
      <c r="J2112" s="4" t="s">
        <v>294</v>
      </c>
    </row>
    <row r="2113" spans="1:10" x14ac:dyDescent="0.3">
      <c r="A2113" s="4" t="s">
        <v>2419</v>
      </c>
      <c r="B2113" s="4" t="s">
        <v>175</v>
      </c>
      <c r="C2113" s="26">
        <v>45795</v>
      </c>
      <c r="D2113" s="4" t="s">
        <v>292</v>
      </c>
      <c r="E2113" s="4" t="s">
        <v>293</v>
      </c>
      <c r="F2113" s="4" t="s">
        <v>47</v>
      </c>
      <c r="G2113" s="4">
        <v>1</v>
      </c>
      <c r="H2113" s="27">
        <v>0</v>
      </c>
      <c r="I2113" s="15">
        <v>2334.3000000000002</v>
      </c>
      <c r="J2113" s="4" t="s">
        <v>294</v>
      </c>
    </row>
    <row r="2114" spans="1:10" x14ac:dyDescent="0.3">
      <c r="A2114" s="4" t="s">
        <v>2420</v>
      </c>
      <c r="B2114" s="4" t="s">
        <v>175</v>
      </c>
      <c r="C2114" s="26">
        <v>45844</v>
      </c>
      <c r="D2114" s="4" t="s">
        <v>292</v>
      </c>
      <c r="E2114" s="4" t="s">
        <v>305</v>
      </c>
      <c r="F2114" s="4" t="s">
        <v>47</v>
      </c>
      <c r="G2114" s="4">
        <v>1</v>
      </c>
      <c r="H2114" s="27">
        <v>0</v>
      </c>
      <c r="I2114" s="15">
        <v>2867.2</v>
      </c>
      <c r="J2114" s="4" t="s">
        <v>294</v>
      </c>
    </row>
    <row r="2115" spans="1:10" x14ac:dyDescent="0.3">
      <c r="A2115" s="4" t="s">
        <v>2421</v>
      </c>
      <c r="B2115" s="4" t="s">
        <v>175</v>
      </c>
      <c r="C2115" s="26">
        <v>45840</v>
      </c>
      <c r="D2115" s="4" t="s">
        <v>292</v>
      </c>
      <c r="E2115" s="4" t="s">
        <v>301</v>
      </c>
      <c r="F2115" s="4" t="s">
        <v>46</v>
      </c>
      <c r="G2115" s="4">
        <v>4</v>
      </c>
      <c r="H2115" s="27">
        <v>0</v>
      </c>
      <c r="I2115" s="15">
        <v>15563.89</v>
      </c>
      <c r="J2115" s="4" t="s">
        <v>294</v>
      </c>
    </row>
    <row r="2116" spans="1:10" x14ac:dyDescent="0.3">
      <c r="A2116" s="4" t="s">
        <v>2422</v>
      </c>
      <c r="B2116" s="4" t="s">
        <v>175</v>
      </c>
      <c r="C2116" s="26">
        <v>45887</v>
      </c>
      <c r="D2116" s="4" t="s">
        <v>292</v>
      </c>
      <c r="E2116" s="4" t="s">
        <v>293</v>
      </c>
      <c r="F2116" s="4" t="s">
        <v>47</v>
      </c>
      <c r="G2116" s="4">
        <v>1</v>
      </c>
      <c r="H2116" s="27">
        <v>0</v>
      </c>
      <c r="I2116" s="15">
        <v>3012.32</v>
      </c>
      <c r="J2116" s="4" t="s">
        <v>294</v>
      </c>
    </row>
    <row r="2117" spans="1:10" x14ac:dyDescent="0.3">
      <c r="A2117" s="4" t="s">
        <v>2423</v>
      </c>
      <c r="B2117" s="4" t="s">
        <v>175</v>
      </c>
      <c r="C2117" s="26">
        <v>45905</v>
      </c>
      <c r="D2117" s="4" t="s">
        <v>292</v>
      </c>
      <c r="E2117" s="4" t="s">
        <v>293</v>
      </c>
      <c r="F2117" s="4" t="s">
        <v>46</v>
      </c>
      <c r="G2117" s="4">
        <v>4</v>
      </c>
      <c r="H2117" s="27">
        <v>0</v>
      </c>
      <c r="I2117" s="15">
        <v>11936.4</v>
      </c>
      <c r="J2117" s="4" t="s">
        <v>294</v>
      </c>
    </row>
    <row r="2118" spans="1:10" x14ac:dyDescent="0.3">
      <c r="A2118" s="4" t="s">
        <v>2424</v>
      </c>
      <c r="B2118" s="4" t="s">
        <v>175</v>
      </c>
      <c r="C2118" s="26">
        <v>45958</v>
      </c>
      <c r="D2118" s="4" t="s">
        <v>292</v>
      </c>
      <c r="E2118" s="4" t="s">
        <v>293</v>
      </c>
      <c r="F2118" s="4" t="s">
        <v>47</v>
      </c>
      <c r="G2118" s="4">
        <v>1</v>
      </c>
      <c r="H2118" s="27">
        <v>0</v>
      </c>
      <c r="I2118" s="15">
        <v>3825.36</v>
      </c>
      <c r="J2118" s="4" t="s">
        <v>294</v>
      </c>
    </row>
    <row r="2119" spans="1:10" x14ac:dyDescent="0.3">
      <c r="A2119" s="4" t="s">
        <v>2425</v>
      </c>
      <c r="B2119" s="4" t="s">
        <v>175</v>
      </c>
      <c r="C2119" s="26">
        <v>45944</v>
      </c>
      <c r="D2119" s="4" t="s">
        <v>292</v>
      </c>
      <c r="E2119" s="4" t="s">
        <v>312</v>
      </c>
      <c r="F2119" s="4" t="s">
        <v>47</v>
      </c>
      <c r="G2119" s="4">
        <v>1</v>
      </c>
      <c r="H2119" s="27">
        <v>0</v>
      </c>
      <c r="I2119" s="15">
        <v>4598.42</v>
      </c>
      <c r="J2119" s="4" t="s">
        <v>294</v>
      </c>
    </row>
    <row r="2120" spans="1:10" x14ac:dyDescent="0.3">
      <c r="A2120" s="4" t="s">
        <v>2426</v>
      </c>
      <c r="B2120" s="4" t="s">
        <v>175</v>
      </c>
      <c r="C2120" s="26">
        <v>45985</v>
      </c>
      <c r="D2120" s="4" t="s">
        <v>292</v>
      </c>
      <c r="E2120" s="4" t="s">
        <v>305</v>
      </c>
      <c r="F2120" s="4" t="s">
        <v>47</v>
      </c>
      <c r="G2120" s="4">
        <v>1</v>
      </c>
      <c r="H2120" s="27">
        <v>0</v>
      </c>
      <c r="I2120" s="15">
        <v>1883.35</v>
      </c>
      <c r="J2120" s="4" t="s">
        <v>294</v>
      </c>
    </row>
    <row r="2121" spans="1:10" x14ac:dyDescent="0.3">
      <c r="A2121" s="4" t="s">
        <v>2427</v>
      </c>
      <c r="B2121" s="4" t="s">
        <v>175</v>
      </c>
      <c r="C2121" s="26">
        <v>45999</v>
      </c>
      <c r="D2121" s="4" t="s">
        <v>292</v>
      </c>
      <c r="E2121" s="4" t="s">
        <v>303</v>
      </c>
      <c r="F2121" s="4" t="s">
        <v>46</v>
      </c>
      <c r="G2121" s="4">
        <v>5</v>
      </c>
      <c r="H2121" s="27">
        <v>0</v>
      </c>
      <c r="I2121" s="15">
        <v>9777.0300000000007</v>
      </c>
      <c r="J2121" s="4" t="s">
        <v>294</v>
      </c>
    </row>
    <row r="2122" spans="1:10" x14ac:dyDescent="0.3">
      <c r="A2122" s="4" t="s">
        <v>2428</v>
      </c>
      <c r="B2122" s="4" t="s">
        <v>175</v>
      </c>
      <c r="C2122" s="26">
        <v>46005</v>
      </c>
      <c r="D2122" s="4" t="s">
        <v>296</v>
      </c>
      <c r="E2122" s="4" t="s">
        <v>371</v>
      </c>
      <c r="F2122" s="4" t="s">
        <v>47</v>
      </c>
      <c r="G2122" s="4">
        <v>1</v>
      </c>
      <c r="H2122" s="27">
        <v>3.2</v>
      </c>
      <c r="I2122" s="15">
        <v>7102.48</v>
      </c>
      <c r="J2122" s="4" t="s">
        <v>294</v>
      </c>
    </row>
    <row r="2123" spans="1:10" x14ac:dyDescent="0.3">
      <c r="A2123" s="4" t="s">
        <v>2429</v>
      </c>
      <c r="B2123" s="4" t="s">
        <v>177</v>
      </c>
      <c r="C2123" s="26">
        <v>44936</v>
      </c>
      <c r="D2123" s="4" t="s">
        <v>292</v>
      </c>
      <c r="E2123" s="4" t="s">
        <v>305</v>
      </c>
      <c r="F2123" s="4" t="s">
        <v>46</v>
      </c>
      <c r="G2123" s="4">
        <v>4</v>
      </c>
      <c r="H2123" s="27">
        <v>0</v>
      </c>
      <c r="I2123" s="15">
        <v>3167.15</v>
      </c>
      <c r="J2123" s="4" t="s">
        <v>294</v>
      </c>
    </row>
    <row r="2124" spans="1:10" x14ac:dyDescent="0.3">
      <c r="A2124" s="4" t="s">
        <v>2430</v>
      </c>
      <c r="B2124" s="4" t="s">
        <v>177</v>
      </c>
      <c r="C2124" s="26">
        <v>44940</v>
      </c>
      <c r="D2124" s="4" t="s">
        <v>292</v>
      </c>
      <c r="E2124" s="4" t="s">
        <v>293</v>
      </c>
      <c r="F2124" s="4" t="s">
        <v>47</v>
      </c>
      <c r="G2124" s="4">
        <v>1</v>
      </c>
      <c r="H2124" s="27">
        <v>0</v>
      </c>
      <c r="I2124" s="15">
        <v>757.67</v>
      </c>
      <c r="J2124" s="4" t="s">
        <v>294</v>
      </c>
    </row>
    <row r="2125" spans="1:10" x14ac:dyDescent="0.3">
      <c r="A2125" s="4" t="s">
        <v>2431</v>
      </c>
      <c r="B2125" s="4" t="s">
        <v>177</v>
      </c>
      <c r="C2125" s="26">
        <v>44942</v>
      </c>
      <c r="D2125" s="4" t="s">
        <v>292</v>
      </c>
      <c r="E2125" s="4" t="s">
        <v>312</v>
      </c>
      <c r="F2125" s="4" t="s">
        <v>46</v>
      </c>
      <c r="G2125" s="4">
        <v>2</v>
      </c>
      <c r="H2125" s="27">
        <v>0</v>
      </c>
      <c r="I2125" s="15">
        <v>4064.5</v>
      </c>
      <c r="J2125" s="4" t="s">
        <v>294</v>
      </c>
    </row>
    <row r="2126" spans="1:10" x14ac:dyDescent="0.3">
      <c r="A2126" s="4" t="s">
        <v>2432</v>
      </c>
      <c r="B2126" s="4" t="s">
        <v>177</v>
      </c>
      <c r="C2126" s="26">
        <v>44939</v>
      </c>
      <c r="D2126" s="4" t="s">
        <v>292</v>
      </c>
      <c r="E2126" s="4" t="s">
        <v>301</v>
      </c>
      <c r="F2126" s="4" t="s">
        <v>47</v>
      </c>
      <c r="G2126" s="4">
        <v>1</v>
      </c>
      <c r="H2126" s="27">
        <v>0</v>
      </c>
      <c r="I2126" s="15">
        <v>423.69</v>
      </c>
      <c r="J2126" s="4" t="s">
        <v>299</v>
      </c>
    </row>
    <row r="2127" spans="1:10" x14ac:dyDescent="0.3">
      <c r="A2127" s="4" t="s">
        <v>2433</v>
      </c>
      <c r="B2127" s="4" t="s">
        <v>177</v>
      </c>
      <c r="C2127" s="26">
        <v>44930</v>
      </c>
      <c r="D2127" s="4" t="s">
        <v>292</v>
      </c>
      <c r="E2127" s="4" t="s">
        <v>305</v>
      </c>
      <c r="F2127" s="4" t="s">
        <v>45</v>
      </c>
      <c r="G2127" s="4">
        <v>8</v>
      </c>
      <c r="H2127" s="27">
        <v>0</v>
      </c>
      <c r="I2127" s="15">
        <v>6780.59</v>
      </c>
      <c r="J2127" s="4" t="s">
        <v>294</v>
      </c>
    </row>
    <row r="2128" spans="1:10" x14ac:dyDescent="0.3">
      <c r="A2128" s="4" t="s">
        <v>2434</v>
      </c>
      <c r="B2128" s="4" t="s">
        <v>177</v>
      </c>
      <c r="C2128" s="26">
        <v>44928</v>
      </c>
      <c r="D2128" s="4" t="s">
        <v>296</v>
      </c>
      <c r="E2128" s="4" t="s">
        <v>297</v>
      </c>
      <c r="F2128" s="4" t="s">
        <v>46</v>
      </c>
      <c r="G2128" s="4">
        <v>1</v>
      </c>
      <c r="H2128" s="27">
        <v>20.2</v>
      </c>
      <c r="I2128" s="15">
        <v>19149.52</v>
      </c>
      <c r="J2128" s="4" t="s">
        <v>294</v>
      </c>
    </row>
    <row r="2129" spans="1:10" x14ac:dyDescent="0.3">
      <c r="A2129" s="4" t="s">
        <v>2435</v>
      </c>
      <c r="B2129" s="4" t="s">
        <v>177</v>
      </c>
      <c r="C2129" s="26">
        <v>44930</v>
      </c>
      <c r="D2129" s="4" t="s">
        <v>296</v>
      </c>
      <c r="E2129" s="4" t="s">
        <v>401</v>
      </c>
      <c r="F2129" s="4" t="s">
        <v>45</v>
      </c>
      <c r="G2129" s="4">
        <v>3</v>
      </c>
      <c r="H2129" s="27">
        <v>52.1</v>
      </c>
      <c r="I2129" s="15">
        <v>49035.01</v>
      </c>
      <c r="J2129" s="4" t="s">
        <v>299</v>
      </c>
    </row>
    <row r="2130" spans="1:10" x14ac:dyDescent="0.3">
      <c r="A2130" s="4" t="s">
        <v>2436</v>
      </c>
      <c r="B2130" s="4" t="s">
        <v>177</v>
      </c>
      <c r="C2130" s="26">
        <v>44944</v>
      </c>
      <c r="D2130" s="4" t="s">
        <v>296</v>
      </c>
      <c r="E2130" s="4" t="s">
        <v>319</v>
      </c>
      <c r="F2130" s="4" t="s">
        <v>47</v>
      </c>
      <c r="G2130" s="4">
        <v>1</v>
      </c>
      <c r="H2130" s="27">
        <v>2.1</v>
      </c>
      <c r="I2130" s="15">
        <v>2941.96</v>
      </c>
      <c r="J2130" s="4" t="s">
        <v>294</v>
      </c>
    </row>
    <row r="2131" spans="1:10" x14ac:dyDescent="0.3">
      <c r="A2131" s="4" t="s">
        <v>2437</v>
      </c>
      <c r="B2131" s="4" t="s">
        <v>177</v>
      </c>
      <c r="C2131" s="26">
        <v>44953</v>
      </c>
      <c r="D2131" s="4" t="s">
        <v>296</v>
      </c>
      <c r="E2131" s="4" t="s">
        <v>394</v>
      </c>
      <c r="F2131" s="4" t="s">
        <v>46</v>
      </c>
      <c r="G2131" s="4">
        <v>1</v>
      </c>
      <c r="H2131" s="27">
        <v>8.6</v>
      </c>
      <c r="I2131" s="15">
        <v>8852.75</v>
      </c>
      <c r="J2131" s="4" t="s">
        <v>294</v>
      </c>
    </row>
    <row r="2132" spans="1:10" x14ac:dyDescent="0.3">
      <c r="A2132" s="4" t="s">
        <v>2438</v>
      </c>
      <c r="B2132" s="4" t="s">
        <v>177</v>
      </c>
      <c r="C2132" s="26">
        <v>44975</v>
      </c>
      <c r="D2132" s="4" t="s">
        <v>292</v>
      </c>
      <c r="E2132" s="4" t="s">
        <v>312</v>
      </c>
      <c r="F2132" s="4" t="s">
        <v>47</v>
      </c>
      <c r="G2132" s="4">
        <v>1</v>
      </c>
      <c r="H2132" s="27">
        <v>0</v>
      </c>
      <c r="I2132" s="15">
        <v>600</v>
      </c>
      <c r="J2132" s="4" t="s">
        <v>294</v>
      </c>
    </row>
    <row r="2133" spans="1:10" x14ac:dyDescent="0.3">
      <c r="A2133" s="4" t="s">
        <v>2439</v>
      </c>
      <c r="B2133" s="4" t="s">
        <v>177</v>
      </c>
      <c r="C2133" s="26">
        <v>44971</v>
      </c>
      <c r="D2133" s="4" t="s">
        <v>292</v>
      </c>
      <c r="E2133" s="4" t="s">
        <v>312</v>
      </c>
      <c r="F2133" s="4" t="s">
        <v>47</v>
      </c>
      <c r="G2133" s="4">
        <v>1</v>
      </c>
      <c r="H2133" s="27">
        <v>0</v>
      </c>
      <c r="I2133" s="15">
        <v>928.38</v>
      </c>
      <c r="J2133" s="4" t="s">
        <v>294</v>
      </c>
    </row>
    <row r="2134" spans="1:10" x14ac:dyDescent="0.3">
      <c r="A2134" s="4" t="s">
        <v>2440</v>
      </c>
      <c r="B2134" s="4" t="s">
        <v>177</v>
      </c>
      <c r="C2134" s="26">
        <v>45006</v>
      </c>
      <c r="D2134" s="4" t="s">
        <v>292</v>
      </c>
      <c r="E2134" s="4" t="s">
        <v>293</v>
      </c>
      <c r="F2134" s="4" t="s">
        <v>46</v>
      </c>
      <c r="G2134" s="4">
        <v>5</v>
      </c>
      <c r="H2134" s="27">
        <v>0</v>
      </c>
      <c r="I2134" s="15">
        <v>3321.48</v>
      </c>
      <c r="J2134" s="4" t="s">
        <v>294</v>
      </c>
    </row>
    <row r="2135" spans="1:10" x14ac:dyDescent="0.3">
      <c r="A2135" s="4" t="s">
        <v>2441</v>
      </c>
      <c r="B2135" s="4" t="s">
        <v>177</v>
      </c>
      <c r="C2135" s="26">
        <v>44990</v>
      </c>
      <c r="D2135" s="4" t="s">
        <v>292</v>
      </c>
      <c r="E2135" s="4" t="s">
        <v>305</v>
      </c>
      <c r="F2135" s="4" t="s">
        <v>47</v>
      </c>
      <c r="G2135" s="4">
        <v>1</v>
      </c>
      <c r="H2135" s="27">
        <v>0</v>
      </c>
      <c r="I2135" s="15">
        <v>677.63</v>
      </c>
      <c r="J2135" s="4" t="s">
        <v>299</v>
      </c>
    </row>
    <row r="2136" spans="1:10" x14ac:dyDescent="0.3">
      <c r="A2136" s="4" t="s">
        <v>2442</v>
      </c>
      <c r="B2136" s="4" t="s">
        <v>177</v>
      </c>
      <c r="C2136" s="26">
        <v>44988</v>
      </c>
      <c r="D2136" s="4" t="s">
        <v>296</v>
      </c>
      <c r="E2136" s="4" t="s">
        <v>297</v>
      </c>
      <c r="F2136" s="4" t="s">
        <v>47</v>
      </c>
      <c r="G2136" s="4">
        <v>1</v>
      </c>
      <c r="H2136" s="27">
        <v>4</v>
      </c>
      <c r="I2136" s="15">
        <v>5143.53</v>
      </c>
      <c r="J2136" s="4" t="s">
        <v>299</v>
      </c>
    </row>
    <row r="2137" spans="1:10" x14ac:dyDescent="0.3">
      <c r="A2137" s="4" t="s">
        <v>2443</v>
      </c>
      <c r="B2137" s="4" t="s">
        <v>177</v>
      </c>
      <c r="C2137" s="26">
        <v>45061</v>
      </c>
      <c r="D2137" s="4" t="s">
        <v>292</v>
      </c>
      <c r="E2137" s="4" t="s">
        <v>293</v>
      </c>
      <c r="F2137" s="4" t="s">
        <v>47</v>
      </c>
      <c r="G2137" s="4">
        <v>1</v>
      </c>
      <c r="H2137" s="27">
        <v>0</v>
      </c>
      <c r="I2137" s="15">
        <v>1001.4</v>
      </c>
      <c r="J2137" s="4" t="s">
        <v>294</v>
      </c>
    </row>
    <row r="2138" spans="1:10" x14ac:dyDescent="0.3">
      <c r="A2138" s="4" t="s">
        <v>2444</v>
      </c>
      <c r="B2138" s="4" t="s">
        <v>177</v>
      </c>
      <c r="C2138" s="26">
        <v>45055</v>
      </c>
      <c r="D2138" s="4" t="s">
        <v>292</v>
      </c>
      <c r="E2138" s="4" t="s">
        <v>312</v>
      </c>
      <c r="F2138" s="4" t="s">
        <v>47</v>
      </c>
      <c r="G2138" s="4">
        <v>1</v>
      </c>
      <c r="H2138" s="27">
        <v>0</v>
      </c>
      <c r="I2138" s="15">
        <v>736.85</v>
      </c>
      <c r="J2138" s="4" t="s">
        <v>299</v>
      </c>
    </row>
    <row r="2139" spans="1:10" x14ac:dyDescent="0.3">
      <c r="A2139" s="4" t="s">
        <v>2445</v>
      </c>
      <c r="B2139" s="4" t="s">
        <v>177</v>
      </c>
      <c r="C2139" s="26">
        <v>45056</v>
      </c>
      <c r="D2139" s="4" t="s">
        <v>296</v>
      </c>
      <c r="E2139" s="4" t="s">
        <v>319</v>
      </c>
      <c r="F2139" s="4" t="s">
        <v>46</v>
      </c>
      <c r="G2139" s="4">
        <v>1</v>
      </c>
      <c r="H2139" s="27">
        <v>19.100000000000001</v>
      </c>
      <c r="I2139" s="15">
        <v>16448.3</v>
      </c>
      <c r="J2139" s="4" t="s">
        <v>294</v>
      </c>
    </row>
    <row r="2140" spans="1:10" x14ac:dyDescent="0.3">
      <c r="A2140" s="4" t="s">
        <v>2446</v>
      </c>
      <c r="B2140" s="4" t="s">
        <v>177</v>
      </c>
      <c r="C2140" s="26">
        <v>45080</v>
      </c>
      <c r="D2140" s="4" t="s">
        <v>292</v>
      </c>
      <c r="E2140" s="4" t="s">
        <v>293</v>
      </c>
      <c r="F2140" s="4" t="s">
        <v>46</v>
      </c>
      <c r="G2140" s="4">
        <v>3</v>
      </c>
      <c r="H2140" s="27">
        <v>0</v>
      </c>
      <c r="I2140" s="15">
        <v>3049.45</v>
      </c>
      <c r="J2140" s="4" t="s">
        <v>299</v>
      </c>
    </row>
    <row r="2141" spans="1:10" x14ac:dyDescent="0.3">
      <c r="A2141" s="4" t="s">
        <v>2447</v>
      </c>
      <c r="B2141" s="4" t="s">
        <v>177</v>
      </c>
      <c r="C2141" s="26">
        <v>45080</v>
      </c>
      <c r="D2141" s="4" t="s">
        <v>292</v>
      </c>
      <c r="E2141" s="4" t="s">
        <v>301</v>
      </c>
      <c r="F2141" s="4" t="s">
        <v>47</v>
      </c>
      <c r="G2141" s="4">
        <v>0</v>
      </c>
      <c r="H2141" s="27">
        <v>0</v>
      </c>
      <c r="I2141" s="15">
        <v>941.91</v>
      </c>
      <c r="J2141" s="4" t="s">
        <v>294</v>
      </c>
    </row>
    <row r="2142" spans="1:10" x14ac:dyDescent="0.3">
      <c r="A2142" s="4" t="s">
        <v>2448</v>
      </c>
      <c r="B2142" s="4" t="s">
        <v>177</v>
      </c>
      <c r="C2142" s="26">
        <v>45096</v>
      </c>
      <c r="D2142" s="4" t="s">
        <v>296</v>
      </c>
      <c r="E2142" s="4" t="s">
        <v>319</v>
      </c>
      <c r="F2142" s="4" t="s">
        <v>46</v>
      </c>
      <c r="G2142" s="4">
        <v>1</v>
      </c>
      <c r="H2142" s="27">
        <v>15.2</v>
      </c>
      <c r="I2142" s="15">
        <v>13211.77</v>
      </c>
      <c r="J2142" s="4" t="s">
        <v>299</v>
      </c>
    </row>
    <row r="2143" spans="1:10" x14ac:dyDescent="0.3">
      <c r="A2143" s="4" t="s">
        <v>2449</v>
      </c>
      <c r="B2143" s="4" t="s">
        <v>177</v>
      </c>
      <c r="C2143" s="26">
        <v>45152</v>
      </c>
      <c r="D2143" s="4" t="s">
        <v>292</v>
      </c>
      <c r="E2143" s="4" t="s">
        <v>308</v>
      </c>
      <c r="F2143" s="4" t="s">
        <v>47</v>
      </c>
      <c r="G2143" s="4">
        <v>0</v>
      </c>
      <c r="H2143" s="27">
        <v>0</v>
      </c>
      <c r="I2143" s="15">
        <v>1106.27</v>
      </c>
      <c r="J2143" s="4" t="s">
        <v>294</v>
      </c>
    </row>
    <row r="2144" spans="1:10" x14ac:dyDescent="0.3">
      <c r="A2144" s="4" t="s">
        <v>2450</v>
      </c>
      <c r="B2144" s="4" t="s">
        <v>177</v>
      </c>
      <c r="C2144" s="26">
        <v>45162</v>
      </c>
      <c r="D2144" s="4" t="s">
        <v>292</v>
      </c>
      <c r="E2144" s="4" t="s">
        <v>305</v>
      </c>
      <c r="F2144" s="4" t="s">
        <v>47</v>
      </c>
      <c r="G2144" s="4">
        <v>1</v>
      </c>
      <c r="H2144" s="27">
        <v>0</v>
      </c>
      <c r="I2144" s="15">
        <v>500.89</v>
      </c>
      <c r="J2144" s="4" t="s">
        <v>299</v>
      </c>
    </row>
    <row r="2145" spans="1:10" x14ac:dyDescent="0.3">
      <c r="A2145" s="4" t="s">
        <v>2451</v>
      </c>
      <c r="B2145" s="4" t="s">
        <v>177</v>
      </c>
      <c r="C2145" s="26">
        <v>45157</v>
      </c>
      <c r="D2145" s="4" t="s">
        <v>292</v>
      </c>
      <c r="E2145" s="4" t="s">
        <v>305</v>
      </c>
      <c r="F2145" s="4" t="s">
        <v>47</v>
      </c>
      <c r="G2145" s="4">
        <v>0</v>
      </c>
      <c r="H2145" s="27">
        <v>0</v>
      </c>
      <c r="I2145" s="15">
        <v>811.5</v>
      </c>
      <c r="J2145" s="4" t="s">
        <v>294</v>
      </c>
    </row>
    <row r="2146" spans="1:10" x14ac:dyDescent="0.3">
      <c r="A2146" s="4" t="s">
        <v>2452</v>
      </c>
      <c r="B2146" s="4" t="s">
        <v>177</v>
      </c>
      <c r="C2146" s="26">
        <v>45148</v>
      </c>
      <c r="D2146" s="4" t="s">
        <v>292</v>
      </c>
      <c r="E2146" s="4" t="s">
        <v>301</v>
      </c>
      <c r="F2146" s="4" t="s">
        <v>46</v>
      </c>
      <c r="G2146" s="4">
        <v>4</v>
      </c>
      <c r="H2146" s="27">
        <v>0</v>
      </c>
      <c r="I2146" s="15">
        <v>2990.85</v>
      </c>
      <c r="J2146" s="4" t="s">
        <v>294</v>
      </c>
    </row>
    <row r="2147" spans="1:10" x14ac:dyDescent="0.3">
      <c r="A2147" s="4" t="s">
        <v>2453</v>
      </c>
      <c r="B2147" s="4" t="s">
        <v>177</v>
      </c>
      <c r="C2147" s="26">
        <v>45165</v>
      </c>
      <c r="D2147" s="4" t="s">
        <v>292</v>
      </c>
      <c r="E2147" s="4" t="s">
        <v>301</v>
      </c>
      <c r="F2147" s="4" t="s">
        <v>47</v>
      </c>
      <c r="G2147" s="4">
        <v>0</v>
      </c>
      <c r="H2147" s="27">
        <v>0</v>
      </c>
      <c r="I2147" s="15">
        <v>1090.07</v>
      </c>
      <c r="J2147" s="4" t="s">
        <v>294</v>
      </c>
    </row>
    <row r="2148" spans="1:10" x14ac:dyDescent="0.3">
      <c r="A2148" s="4" t="s">
        <v>2454</v>
      </c>
      <c r="B2148" s="4" t="s">
        <v>177</v>
      </c>
      <c r="C2148" s="26">
        <v>45145</v>
      </c>
      <c r="D2148" s="4" t="s">
        <v>296</v>
      </c>
      <c r="E2148" s="4" t="s">
        <v>319</v>
      </c>
      <c r="F2148" s="4" t="s">
        <v>46</v>
      </c>
      <c r="G2148" s="4">
        <v>1</v>
      </c>
      <c r="H2148" s="27">
        <v>15.8</v>
      </c>
      <c r="I2148" s="15">
        <v>12450.84</v>
      </c>
      <c r="J2148" s="4" t="s">
        <v>299</v>
      </c>
    </row>
    <row r="2149" spans="1:10" x14ac:dyDescent="0.3">
      <c r="A2149" s="4" t="s">
        <v>2455</v>
      </c>
      <c r="B2149" s="4" t="s">
        <v>177</v>
      </c>
      <c r="C2149" s="26">
        <v>45219</v>
      </c>
      <c r="D2149" s="4" t="s">
        <v>292</v>
      </c>
      <c r="E2149" s="4" t="s">
        <v>305</v>
      </c>
      <c r="F2149" s="4" t="s">
        <v>47</v>
      </c>
      <c r="G2149" s="4">
        <v>1</v>
      </c>
      <c r="H2149" s="27">
        <v>0</v>
      </c>
      <c r="I2149" s="15">
        <v>997.65</v>
      </c>
      <c r="J2149" s="4" t="s">
        <v>294</v>
      </c>
    </row>
    <row r="2150" spans="1:10" x14ac:dyDescent="0.3">
      <c r="A2150" s="4" t="s">
        <v>2456</v>
      </c>
      <c r="B2150" s="4" t="s">
        <v>177</v>
      </c>
      <c r="C2150" s="26">
        <v>45239</v>
      </c>
      <c r="D2150" s="4" t="s">
        <v>292</v>
      </c>
      <c r="E2150" s="4" t="s">
        <v>312</v>
      </c>
      <c r="F2150" s="4" t="s">
        <v>47</v>
      </c>
      <c r="G2150" s="4">
        <v>1</v>
      </c>
      <c r="H2150" s="27">
        <v>0</v>
      </c>
      <c r="I2150" s="15">
        <v>734.75</v>
      </c>
      <c r="J2150" s="4" t="s">
        <v>294</v>
      </c>
    </row>
    <row r="2151" spans="1:10" x14ac:dyDescent="0.3">
      <c r="A2151" s="4" t="s">
        <v>2457</v>
      </c>
      <c r="B2151" s="4" t="s">
        <v>177</v>
      </c>
      <c r="C2151" s="26">
        <v>45238</v>
      </c>
      <c r="D2151" s="4" t="s">
        <v>292</v>
      </c>
      <c r="E2151" s="4" t="s">
        <v>305</v>
      </c>
      <c r="F2151" s="4" t="s">
        <v>46</v>
      </c>
      <c r="G2151" s="4">
        <v>4</v>
      </c>
      <c r="H2151" s="27">
        <v>0</v>
      </c>
      <c r="I2151" s="15">
        <v>2144</v>
      </c>
      <c r="J2151" s="4" t="s">
        <v>294</v>
      </c>
    </row>
    <row r="2152" spans="1:10" x14ac:dyDescent="0.3">
      <c r="A2152" s="4" t="s">
        <v>2458</v>
      </c>
      <c r="B2152" s="4" t="s">
        <v>177</v>
      </c>
      <c r="C2152" s="26">
        <v>45276</v>
      </c>
      <c r="D2152" s="4" t="s">
        <v>292</v>
      </c>
      <c r="E2152" s="4" t="s">
        <v>312</v>
      </c>
      <c r="F2152" s="4" t="s">
        <v>46</v>
      </c>
      <c r="G2152" s="4">
        <v>5</v>
      </c>
      <c r="H2152" s="27">
        <v>0</v>
      </c>
      <c r="I2152" s="15">
        <v>3525.47</v>
      </c>
      <c r="J2152" s="4" t="s">
        <v>294</v>
      </c>
    </row>
    <row r="2153" spans="1:10" x14ac:dyDescent="0.3">
      <c r="A2153" s="4" t="s">
        <v>2459</v>
      </c>
      <c r="B2153" s="4" t="s">
        <v>177</v>
      </c>
      <c r="C2153" s="26">
        <v>45277</v>
      </c>
      <c r="D2153" s="4" t="s">
        <v>296</v>
      </c>
      <c r="E2153" s="4" t="s">
        <v>319</v>
      </c>
      <c r="F2153" s="4" t="s">
        <v>45</v>
      </c>
      <c r="G2153" s="4">
        <v>2</v>
      </c>
      <c r="H2153" s="27">
        <v>34.299999999999997</v>
      </c>
      <c r="I2153" s="15">
        <v>22970.41</v>
      </c>
      <c r="J2153" s="4" t="s">
        <v>299</v>
      </c>
    </row>
    <row r="2154" spans="1:10" x14ac:dyDescent="0.3">
      <c r="A2154" s="4" t="s">
        <v>2460</v>
      </c>
      <c r="B2154" s="4" t="s">
        <v>177</v>
      </c>
      <c r="C2154" s="26">
        <v>45305</v>
      </c>
      <c r="D2154" s="4" t="s">
        <v>292</v>
      </c>
      <c r="E2154" s="4" t="s">
        <v>293</v>
      </c>
      <c r="F2154" s="4" t="s">
        <v>47</v>
      </c>
      <c r="G2154" s="4">
        <v>1</v>
      </c>
      <c r="H2154" s="27">
        <v>0</v>
      </c>
      <c r="I2154" s="15">
        <v>435.83</v>
      </c>
      <c r="J2154" s="4" t="s">
        <v>294</v>
      </c>
    </row>
    <row r="2155" spans="1:10" x14ac:dyDescent="0.3">
      <c r="A2155" s="4" t="s">
        <v>2461</v>
      </c>
      <c r="B2155" s="4" t="s">
        <v>177</v>
      </c>
      <c r="C2155" s="26">
        <v>45314</v>
      </c>
      <c r="D2155" s="4" t="s">
        <v>292</v>
      </c>
      <c r="E2155" s="4" t="s">
        <v>293</v>
      </c>
      <c r="F2155" s="4" t="s">
        <v>45</v>
      </c>
      <c r="G2155" s="4">
        <v>3</v>
      </c>
      <c r="H2155" s="27">
        <v>0</v>
      </c>
      <c r="I2155" s="15">
        <v>5901.69</v>
      </c>
      <c r="J2155" s="4" t="s">
        <v>294</v>
      </c>
    </row>
    <row r="2156" spans="1:10" x14ac:dyDescent="0.3">
      <c r="A2156" s="4" t="s">
        <v>2462</v>
      </c>
      <c r="B2156" s="4" t="s">
        <v>177</v>
      </c>
      <c r="C2156" s="26">
        <v>45304</v>
      </c>
      <c r="D2156" s="4" t="s">
        <v>296</v>
      </c>
      <c r="E2156" s="4" t="s">
        <v>319</v>
      </c>
      <c r="F2156" s="4" t="s">
        <v>47</v>
      </c>
      <c r="G2156" s="4">
        <v>1</v>
      </c>
      <c r="H2156" s="27">
        <v>3.6</v>
      </c>
      <c r="I2156" s="15">
        <v>2439.34</v>
      </c>
      <c r="J2156" s="4" t="s">
        <v>299</v>
      </c>
    </row>
    <row r="2157" spans="1:10" x14ac:dyDescent="0.3">
      <c r="A2157" s="4" t="s">
        <v>2463</v>
      </c>
      <c r="B2157" s="4" t="s">
        <v>177</v>
      </c>
      <c r="C2157" s="26">
        <v>45295</v>
      </c>
      <c r="D2157" s="4" t="s">
        <v>296</v>
      </c>
      <c r="E2157" s="4" t="s">
        <v>394</v>
      </c>
      <c r="F2157" s="4" t="s">
        <v>46</v>
      </c>
      <c r="G2157" s="4">
        <v>1</v>
      </c>
      <c r="H2157" s="27">
        <v>13.5</v>
      </c>
      <c r="I2157" s="15">
        <v>19273.46</v>
      </c>
      <c r="J2157" s="4" t="s">
        <v>299</v>
      </c>
    </row>
    <row r="2158" spans="1:10" x14ac:dyDescent="0.3">
      <c r="A2158" s="4" t="s">
        <v>2464</v>
      </c>
      <c r="B2158" s="4" t="s">
        <v>177</v>
      </c>
      <c r="C2158" s="26">
        <v>45342</v>
      </c>
      <c r="D2158" s="4" t="s">
        <v>292</v>
      </c>
      <c r="E2158" s="4" t="s">
        <v>301</v>
      </c>
      <c r="F2158" s="4" t="s">
        <v>47</v>
      </c>
      <c r="G2158" s="4">
        <v>1</v>
      </c>
      <c r="H2158" s="27">
        <v>0</v>
      </c>
      <c r="I2158" s="15">
        <v>673.59</v>
      </c>
      <c r="J2158" s="4" t="s">
        <v>294</v>
      </c>
    </row>
    <row r="2159" spans="1:10" x14ac:dyDescent="0.3">
      <c r="A2159" s="4" t="s">
        <v>2465</v>
      </c>
      <c r="B2159" s="4" t="s">
        <v>177</v>
      </c>
      <c r="C2159" s="26">
        <v>45364</v>
      </c>
      <c r="D2159" s="4" t="s">
        <v>292</v>
      </c>
      <c r="E2159" s="4" t="s">
        <v>303</v>
      </c>
      <c r="F2159" s="4" t="s">
        <v>47</v>
      </c>
      <c r="G2159" s="4">
        <v>1</v>
      </c>
      <c r="H2159" s="27">
        <v>0</v>
      </c>
      <c r="I2159" s="15">
        <v>498.34</v>
      </c>
      <c r="J2159" s="4" t="s">
        <v>294</v>
      </c>
    </row>
    <row r="2160" spans="1:10" x14ac:dyDescent="0.3">
      <c r="A2160" s="4" t="s">
        <v>2466</v>
      </c>
      <c r="B2160" s="4" t="s">
        <v>177</v>
      </c>
      <c r="C2160" s="26">
        <v>45398</v>
      </c>
      <c r="D2160" s="4" t="s">
        <v>292</v>
      </c>
      <c r="E2160" s="4" t="s">
        <v>312</v>
      </c>
      <c r="F2160" s="4" t="s">
        <v>45</v>
      </c>
      <c r="G2160" s="4">
        <v>13</v>
      </c>
      <c r="H2160" s="27">
        <v>0</v>
      </c>
      <c r="I2160" s="15">
        <v>17986.52</v>
      </c>
      <c r="J2160" s="4" t="s">
        <v>294</v>
      </c>
    </row>
    <row r="2161" spans="1:10" x14ac:dyDescent="0.3">
      <c r="A2161" s="4" t="s">
        <v>2467</v>
      </c>
      <c r="B2161" s="4" t="s">
        <v>177</v>
      </c>
      <c r="C2161" s="26">
        <v>45389</v>
      </c>
      <c r="D2161" s="4" t="s">
        <v>296</v>
      </c>
      <c r="E2161" s="4" t="s">
        <v>297</v>
      </c>
      <c r="F2161" s="4" t="s">
        <v>47</v>
      </c>
      <c r="G2161" s="4">
        <v>1</v>
      </c>
      <c r="H2161" s="27">
        <v>3.8</v>
      </c>
      <c r="I2161" s="15">
        <v>3772.47</v>
      </c>
      <c r="J2161" s="4" t="s">
        <v>294</v>
      </c>
    </row>
    <row r="2162" spans="1:10" x14ac:dyDescent="0.3">
      <c r="A2162" s="4" t="s">
        <v>2468</v>
      </c>
      <c r="B2162" s="4" t="s">
        <v>177</v>
      </c>
      <c r="C2162" s="26">
        <v>45417</v>
      </c>
      <c r="D2162" s="4" t="s">
        <v>292</v>
      </c>
      <c r="E2162" s="4" t="s">
        <v>305</v>
      </c>
      <c r="F2162" s="4" t="s">
        <v>46</v>
      </c>
      <c r="G2162" s="4">
        <v>3</v>
      </c>
      <c r="H2162" s="27">
        <v>0</v>
      </c>
      <c r="I2162" s="15">
        <v>3506.13</v>
      </c>
      <c r="J2162" s="4" t="s">
        <v>294</v>
      </c>
    </row>
    <row r="2163" spans="1:10" x14ac:dyDescent="0.3">
      <c r="A2163" s="4" t="s">
        <v>2469</v>
      </c>
      <c r="B2163" s="4" t="s">
        <v>177</v>
      </c>
      <c r="C2163" s="26">
        <v>45421</v>
      </c>
      <c r="D2163" s="4" t="s">
        <v>292</v>
      </c>
      <c r="E2163" s="4" t="s">
        <v>293</v>
      </c>
      <c r="F2163" s="4" t="s">
        <v>47</v>
      </c>
      <c r="G2163" s="4">
        <v>1</v>
      </c>
      <c r="H2163" s="27">
        <v>0</v>
      </c>
      <c r="I2163" s="15">
        <v>1448.85</v>
      </c>
      <c r="J2163" s="4" t="s">
        <v>299</v>
      </c>
    </row>
    <row r="2164" spans="1:10" x14ac:dyDescent="0.3">
      <c r="A2164" s="4" t="s">
        <v>2470</v>
      </c>
      <c r="B2164" s="4" t="s">
        <v>177</v>
      </c>
      <c r="C2164" s="26">
        <v>45458</v>
      </c>
      <c r="D2164" s="4" t="s">
        <v>296</v>
      </c>
      <c r="E2164" s="4" t="s">
        <v>297</v>
      </c>
      <c r="F2164" s="4" t="s">
        <v>47</v>
      </c>
      <c r="G2164" s="4">
        <v>1</v>
      </c>
      <c r="H2164" s="27">
        <v>6.9</v>
      </c>
      <c r="I2164" s="15">
        <v>12012.4</v>
      </c>
      <c r="J2164" s="4" t="s">
        <v>294</v>
      </c>
    </row>
    <row r="2165" spans="1:10" x14ac:dyDescent="0.3">
      <c r="A2165" s="4" t="s">
        <v>2471</v>
      </c>
      <c r="B2165" s="4" t="s">
        <v>177</v>
      </c>
      <c r="C2165" s="26">
        <v>45500</v>
      </c>
      <c r="D2165" s="4" t="s">
        <v>292</v>
      </c>
      <c r="E2165" s="4" t="s">
        <v>293</v>
      </c>
      <c r="F2165" s="4" t="s">
        <v>47</v>
      </c>
      <c r="G2165" s="4">
        <v>0</v>
      </c>
      <c r="H2165" s="27">
        <v>0</v>
      </c>
      <c r="I2165" s="15">
        <v>895.66</v>
      </c>
      <c r="J2165" s="4" t="s">
        <v>294</v>
      </c>
    </row>
    <row r="2166" spans="1:10" x14ac:dyDescent="0.3">
      <c r="A2166" s="4" t="s">
        <v>2472</v>
      </c>
      <c r="B2166" s="4" t="s">
        <v>177</v>
      </c>
      <c r="C2166" s="26">
        <v>45509</v>
      </c>
      <c r="D2166" s="4" t="s">
        <v>292</v>
      </c>
      <c r="E2166" s="4" t="s">
        <v>305</v>
      </c>
      <c r="F2166" s="4" t="s">
        <v>45</v>
      </c>
      <c r="G2166" s="4">
        <v>9</v>
      </c>
      <c r="H2166" s="27">
        <v>0</v>
      </c>
      <c r="I2166" s="15">
        <v>13290.69</v>
      </c>
      <c r="J2166" s="4" t="s">
        <v>294</v>
      </c>
    </row>
    <row r="2167" spans="1:10" x14ac:dyDescent="0.3">
      <c r="A2167" s="4" t="s">
        <v>2473</v>
      </c>
      <c r="B2167" s="4" t="s">
        <v>177</v>
      </c>
      <c r="C2167" s="26">
        <v>45558</v>
      </c>
      <c r="D2167" s="4" t="s">
        <v>292</v>
      </c>
      <c r="E2167" s="4" t="s">
        <v>308</v>
      </c>
      <c r="F2167" s="4" t="s">
        <v>46</v>
      </c>
      <c r="G2167" s="4">
        <v>3</v>
      </c>
      <c r="H2167" s="27">
        <v>0</v>
      </c>
      <c r="I2167" s="15">
        <v>4651</v>
      </c>
      <c r="J2167" s="4" t="s">
        <v>299</v>
      </c>
    </row>
    <row r="2168" spans="1:10" x14ac:dyDescent="0.3">
      <c r="A2168" s="4" t="s">
        <v>2474</v>
      </c>
      <c r="B2168" s="4" t="s">
        <v>177</v>
      </c>
      <c r="C2168" s="26">
        <v>45558</v>
      </c>
      <c r="D2168" s="4" t="s">
        <v>292</v>
      </c>
      <c r="E2168" s="4" t="s">
        <v>293</v>
      </c>
      <c r="F2168" s="4" t="s">
        <v>45</v>
      </c>
      <c r="G2168" s="4">
        <v>5</v>
      </c>
      <c r="H2168" s="27">
        <v>0</v>
      </c>
      <c r="I2168" s="15">
        <v>16087.69</v>
      </c>
      <c r="J2168" s="4" t="s">
        <v>294</v>
      </c>
    </row>
    <row r="2169" spans="1:10" x14ac:dyDescent="0.3">
      <c r="A2169" s="4" t="s">
        <v>2475</v>
      </c>
      <c r="B2169" s="4" t="s">
        <v>177</v>
      </c>
      <c r="C2169" s="26">
        <v>45552</v>
      </c>
      <c r="D2169" s="4" t="s">
        <v>292</v>
      </c>
      <c r="E2169" s="4" t="s">
        <v>312</v>
      </c>
      <c r="F2169" s="4" t="s">
        <v>47</v>
      </c>
      <c r="G2169" s="4">
        <v>1</v>
      </c>
      <c r="H2169" s="27">
        <v>0</v>
      </c>
      <c r="I2169" s="15">
        <v>1001.57</v>
      </c>
      <c r="J2169" s="4" t="s">
        <v>294</v>
      </c>
    </row>
    <row r="2170" spans="1:10" x14ac:dyDescent="0.3">
      <c r="A2170" s="4" t="s">
        <v>2476</v>
      </c>
      <c r="B2170" s="4" t="s">
        <v>177</v>
      </c>
      <c r="C2170" s="26">
        <v>45580</v>
      </c>
      <c r="D2170" s="4" t="s">
        <v>292</v>
      </c>
      <c r="E2170" s="4" t="s">
        <v>293</v>
      </c>
      <c r="F2170" s="4" t="s">
        <v>46</v>
      </c>
      <c r="G2170" s="4">
        <v>5</v>
      </c>
      <c r="H2170" s="27">
        <v>0</v>
      </c>
      <c r="I2170" s="15">
        <v>4867.18</v>
      </c>
      <c r="J2170" s="4" t="s">
        <v>299</v>
      </c>
    </row>
    <row r="2171" spans="1:10" x14ac:dyDescent="0.3">
      <c r="A2171" s="4" t="s">
        <v>2477</v>
      </c>
      <c r="B2171" s="4" t="s">
        <v>177</v>
      </c>
      <c r="C2171" s="26">
        <v>45617</v>
      </c>
      <c r="D2171" s="4" t="s">
        <v>292</v>
      </c>
      <c r="E2171" s="4" t="s">
        <v>312</v>
      </c>
      <c r="F2171" s="4" t="s">
        <v>47</v>
      </c>
      <c r="G2171" s="4">
        <v>1</v>
      </c>
      <c r="H2171" s="27">
        <v>0</v>
      </c>
      <c r="I2171" s="15">
        <v>1073.46</v>
      </c>
      <c r="J2171" s="4" t="s">
        <v>299</v>
      </c>
    </row>
    <row r="2172" spans="1:10" x14ac:dyDescent="0.3">
      <c r="A2172" s="4" t="s">
        <v>2478</v>
      </c>
      <c r="B2172" s="4" t="s">
        <v>177</v>
      </c>
      <c r="C2172" s="26">
        <v>45600</v>
      </c>
      <c r="D2172" s="4" t="s">
        <v>292</v>
      </c>
      <c r="E2172" s="4" t="s">
        <v>301</v>
      </c>
      <c r="F2172" s="4" t="s">
        <v>47</v>
      </c>
      <c r="G2172" s="4">
        <v>0</v>
      </c>
      <c r="H2172" s="27">
        <v>0</v>
      </c>
      <c r="I2172" s="15">
        <v>1141.44</v>
      </c>
      <c r="J2172" s="4" t="s">
        <v>299</v>
      </c>
    </row>
    <row r="2173" spans="1:10" x14ac:dyDescent="0.3">
      <c r="A2173" s="4" t="s">
        <v>2479</v>
      </c>
      <c r="B2173" s="4" t="s">
        <v>177</v>
      </c>
      <c r="C2173" s="26">
        <v>45598</v>
      </c>
      <c r="D2173" s="4" t="s">
        <v>292</v>
      </c>
      <c r="E2173" s="4" t="s">
        <v>303</v>
      </c>
      <c r="F2173" s="4" t="s">
        <v>47</v>
      </c>
      <c r="G2173" s="4">
        <v>0</v>
      </c>
      <c r="H2173" s="27">
        <v>0</v>
      </c>
      <c r="I2173" s="15">
        <v>913.75</v>
      </c>
      <c r="J2173" s="4" t="s">
        <v>294</v>
      </c>
    </row>
    <row r="2174" spans="1:10" x14ac:dyDescent="0.3">
      <c r="A2174" s="4" t="s">
        <v>2480</v>
      </c>
      <c r="B2174" s="4" t="s">
        <v>177</v>
      </c>
      <c r="C2174" s="26">
        <v>45660</v>
      </c>
      <c r="D2174" s="4" t="s">
        <v>292</v>
      </c>
      <c r="E2174" s="4" t="s">
        <v>305</v>
      </c>
      <c r="F2174" s="4" t="s">
        <v>46</v>
      </c>
      <c r="G2174" s="4">
        <v>2</v>
      </c>
      <c r="H2174" s="27">
        <v>0</v>
      </c>
      <c r="I2174" s="15">
        <v>5030.7</v>
      </c>
      <c r="J2174" s="4" t="s">
        <v>294</v>
      </c>
    </row>
    <row r="2175" spans="1:10" x14ac:dyDescent="0.3">
      <c r="A2175" s="4" t="s">
        <v>2481</v>
      </c>
      <c r="B2175" s="4" t="s">
        <v>177</v>
      </c>
      <c r="C2175" s="26">
        <v>45662</v>
      </c>
      <c r="D2175" s="4" t="s">
        <v>296</v>
      </c>
      <c r="E2175" s="4" t="s">
        <v>336</v>
      </c>
      <c r="F2175" s="4" t="s">
        <v>46</v>
      </c>
      <c r="G2175" s="4">
        <v>1</v>
      </c>
      <c r="H2175" s="27">
        <v>8.9</v>
      </c>
      <c r="I2175" s="15">
        <v>10295.969999999999</v>
      </c>
      <c r="J2175" s="4" t="s">
        <v>294</v>
      </c>
    </row>
    <row r="2176" spans="1:10" x14ac:dyDescent="0.3">
      <c r="A2176" s="4" t="s">
        <v>2482</v>
      </c>
      <c r="B2176" s="4" t="s">
        <v>177</v>
      </c>
      <c r="C2176" s="26">
        <v>45766</v>
      </c>
      <c r="D2176" s="4" t="s">
        <v>292</v>
      </c>
      <c r="E2176" s="4" t="s">
        <v>293</v>
      </c>
      <c r="F2176" s="4" t="s">
        <v>47</v>
      </c>
      <c r="G2176" s="4">
        <v>0</v>
      </c>
      <c r="H2176" s="27">
        <v>0</v>
      </c>
      <c r="I2176" s="15">
        <v>1155.78</v>
      </c>
      <c r="J2176" s="4" t="s">
        <v>294</v>
      </c>
    </row>
    <row r="2177" spans="1:10" x14ac:dyDescent="0.3">
      <c r="A2177" s="4" t="s">
        <v>2483</v>
      </c>
      <c r="B2177" s="4" t="s">
        <v>177</v>
      </c>
      <c r="C2177" s="26">
        <v>45763</v>
      </c>
      <c r="D2177" s="4" t="s">
        <v>296</v>
      </c>
      <c r="E2177" s="4" t="s">
        <v>401</v>
      </c>
      <c r="F2177" s="4" t="s">
        <v>403</v>
      </c>
      <c r="G2177" s="4">
        <v>5</v>
      </c>
      <c r="H2177" s="27">
        <v>96.2</v>
      </c>
      <c r="I2177" s="15">
        <v>128746.65</v>
      </c>
      <c r="J2177" s="4" t="s">
        <v>294</v>
      </c>
    </row>
    <row r="2178" spans="1:10" x14ac:dyDescent="0.3">
      <c r="A2178" s="4" t="s">
        <v>2484</v>
      </c>
      <c r="B2178" s="4" t="s">
        <v>177</v>
      </c>
      <c r="C2178" s="26">
        <v>45788</v>
      </c>
      <c r="D2178" s="4" t="s">
        <v>292</v>
      </c>
      <c r="E2178" s="4" t="s">
        <v>293</v>
      </c>
      <c r="F2178" s="4" t="s">
        <v>46</v>
      </c>
      <c r="G2178" s="4">
        <v>5</v>
      </c>
      <c r="H2178" s="27">
        <v>0</v>
      </c>
      <c r="I2178" s="15">
        <v>3761.62</v>
      </c>
      <c r="J2178" s="4" t="s">
        <v>299</v>
      </c>
    </row>
    <row r="2179" spans="1:10" x14ac:dyDescent="0.3">
      <c r="A2179" s="4" t="s">
        <v>2485</v>
      </c>
      <c r="B2179" s="4" t="s">
        <v>177</v>
      </c>
      <c r="C2179" s="26">
        <v>45826</v>
      </c>
      <c r="D2179" s="4" t="s">
        <v>292</v>
      </c>
      <c r="E2179" s="4" t="s">
        <v>301</v>
      </c>
      <c r="F2179" s="4" t="s">
        <v>47</v>
      </c>
      <c r="G2179" s="4">
        <v>0</v>
      </c>
      <c r="H2179" s="27">
        <v>0</v>
      </c>
      <c r="I2179" s="15">
        <v>1050.96</v>
      </c>
      <c r="J2179" s="4" t="s">
        <v>299</v>
      </c>
    </row>
    <row r="2180" spans="1:10" x14ac:dyDescent="0.3">
      <c r="A2180" s="4" t="s">
        <v>2486</v>
      </c>
      <c r="B2180" s="4" t="s">
        <v>177</v>
      </c>
      <c r="C2180" s="26">
        <v>45822</v>
      </c>
      <c r="D2180" s="4" t="s">
        <v>292</v>
      </c>
      <c r="E2180" s="4" t="s">
        <v>303</v>
      </c>
      <c r="F2180" s="4" t="s">
        <v>47</v>
      </c>
      <c r="G2180" s="4">
        <v>1</v>
      </c>
      <c r="H2180" s="27">
        <v>0</v>
      </c>
      <c r="I2180" s="15">
        <v>512.34</v>
      </c>
      <c r="J2180" s="4" t="s">
        <v>294</v>
      </c>
    </row>
    <row r="2181" spans="1:10" x14ac:dyDescent="0.3">
      <c r="A2181" s="4" t="s">
        <v>2487</v>
      </c>
      <c r="B2181" s="4" t="s">
        <v>177</v>
      </c>
      <c r="C2181" s="26">
        <v>45846</v>
      </c>
      <c r="D2181" s="4" t="s">
        <v>292</v>
      </c>
      <c r="E2181" s="4" t="s">
        <v>301</v>
      </c>
      <c r="F2181" s="4" t="s">
        <v>47</v>
      </c>
      <c r="G2181" s="4">
        <v>1</v>
      </c>
      <c r="H2181" s="27">
        <v>0</v>
      </c>
      <c r="I2181" s="15">
        <v>1144.69</v>
      </c>
      <c r="J2181" s="4" t="s">
        <v>299</v>
      </c>
    </row>
    <row r="2182" spans="1:10" x14ac:dyDescent="0.3">
      <c r="A2182" s="4" t="s">
        <v>2488</v>
      </c>
      <c r="B2182" s="4" t="s">
        <v>177</v>
      </c>
      <c r="C2182" s="26">
        <v>45891</v>
      </c>
      <c r="D2182" s="4" t="s">
        <v>292</v>
      </c>
      <c r="E2182" s="4" t="s">
        <v>312</v>
      </c>
      <c r="F2182" s="4" t="s">
        <v>47</v>
      </c>
      <c r="G2182" s="4">
        <v>1</v>
      </c>
      <c r="H2182" s="27">
        <v>0</v>
      </c>
      <c r="I2182" s="15">
        <v>709.94</v>
      </c>
      <c r="J2182" s="4" t="s">
        <v>294</v>
      </c>
    </row>
    <row r="2183" spans="1:10" x14ac:dyDescent="0.3">
      <c r="A2183" s="4" t="s">
        <v>2489</v>
      </c>
      <c r="B2183" s="4" t="s">
        <v>177</v>
      </c>
      <c r="C2183" s="26">
        <v>45884</v>
      </c>
      <c r="D2183" s="4" t="s">
        <v>292</v>
      </c>
      <c r="E2183" s="4" t="s">
        <v>308</v>
      </c>
      <c r="F2183" s="4" t="s">
        <v>47</v>
      </c>
      <c r="G2183" s="4">
        <v>1</v>
      </c>
      <c r="H2183" s="27">
        <v>0</v>
      </c>
      <c r="I2183" s="15">
        <v>860.06</v>
      </c>
      <c r="J2183" s="4" t="s">
        <v>294</v>
      </c>
    </row>
    <row r="2184" spans="1:10" x14ac:dyDescent="0.3">
      <c r="A2184" s="4" t="s">
        <v>2490</v>
      </c>
      <c r="B2184" s="4" t="s">
        <v>177</v>
      </c>
      <c r="C2184" s="26">
        <v>45946</v>
      </c>
      <c r="D2184" s="4" t="s">
        <v>292</v>
      </c>
      <c r="E2184" s="4" t="s">
        <v>303</v>
      </c>
      <c r="F2184" s="4" t="s">
        <v>46</v>
      </c>
      <c r="G2184" s="4">
        <v>5</v>
      </c>
      <c r="H2184" s="27">
        <v>0</v>
      </c>
      <c r="I2184" s="15">
        <v>5285.69</v>
      </c>
      <c r="J2184" s="4" t="s">
        <v>294</v>
      </c>
    </row>
    <row r="2185" spans="1:10" x14ac:dyDescent="0.3">
      <c r="A2185" s="4" t="s">
        <v>2491</v>
      </c>
      <c r="B2185" s="4" t="s">
        <v>177</v>
      </c>
      <c r="C2185" s="26">
        <v>45933</v>
      </c>
      <c r="D2185" s="4" t="s">
        <v>292</v>
      </c>
      <c r="E2185" s="4" t="s">
        <v>312</v>
      </c>
      <c r="F2185" s="4" t="s">
        <v>47</v>
      </c>
      <c r="G2185" s="4">
        <v>0</v>
      </c>
      <c r="H2185" s="27">
        <v>0</v>
      </c>
      <c r="I2185" s="15">
        <v>1384.78</v>
      </c>
      <c r="J2185" s="4" t="s">
        <v>294</v>
      </c>
    </row>
    <row r="2186" spans="1:10" x14ac:dyDescent="0.3">
      <c r="A2186" s="4" t="s">
        <v>2492</v>
      </c>
      <c r="B2186" s="4" t="s">
        <v>177</v>
      </c>
      <c r="C2186" s="26">
        <v>45934</v>
      </c>
      <c r="D2186" s="4" t="s">
        <v>292</v>
      </c>
      <c r="E2186" s="4" t="s">
        <v>301</v>
      </c>
      <c r="F2186" s="4" t="s">
        <v>47</v>
      </c>
      <c r="G2186" s="4">
        <v>0</v>
      </c>
      <c r="H2186" s="27">
        <v>0</v>
      </c>
      <c r="I2186" s="15">
        <v>792.8</v>
      </c>
      <c r="J2186" s="4" t="s">
        <v>299</v>
      </c>
    </row>
    <row r="2187" spans="1:10" x14ac:dyDescent="0.3">
      <c r="A2187" s="4" t="s">
        <v>2493</v>
      </c>
      <c r="B2187" s="4" t="s">
        <v>177</v>
      </c>
      <c r="C2187" s="26">
        <v>45989</v>
      </c>
      <c r="D2187" s="4" t="s">
        <v>292</v>
      </c>
      <c r="E2187" s="4" t="s">
        <v>305</v>
      </c>
      <c r="F2187" s="4" t="s">
        <v>46</v>
      </c>
      <c r="G2187" s="4">
        <v>3</v>
      </c>
      <c r="H2187" s="27">
        <v>0</v>
      </c>
      <c r="I2187" s="15">
        <v>3547.31</v>
      </c>
      <c r="J2187" s="4" t="s">
        <v>294</v>
      </c>
    </row>
    <row r="2188" spans="1:10" x14ac:dyDescent="0.3">
      <c r="A2188" s="4" t="s">
        <v>2494</v>
      </c>
      <c r="B2188" s="4" t="s">
        <v>177</v>
      </c>
      <c r="C2188" s="26">
        <v>45985</v>
      </c>
      <c r="D2188" s="4" t="s">
        <v>292</v>
      </c>
      <c r="E2188" s="4" t="s">
        <v>305</v>
      </c>
      <c r="F2188" s="4" t="s">
        <v>45</v>
      </c>
      <c r="G2188" s="4">
        <v>7</v>
      </c>
      <c r="H2188" s="27">
        <v>0</v>
      </c>
      <c r="I2188" s="15">
        <v>13703.38</v>
      </c>
      <c r="J2188" s="4" t="s">
        <v>294</v>
      </c>
    </row>
    <row r="2189" spans="1:10" x14ac:dyDescent="0.3">
      <c r="A2189" s="4" t="s">
        <v>2495</v>
      </c>
      <c r="B2189" s="4" t="s">
        <v>177</v>
      </c>
      <c r="C2189" s="26">
        <v>46009</v>
      </c>
      <c r="D2189" s="4" t="s">
        <v>292</v>
      </c>
      <c r="E2189" s="4" t="s">
        <v>293</v>
      </c>
      <c r="F2189" s="4" t="s">
        <v>47</v>
      </c>
      <c r="G2189" s="4">
        <v>1</v>
      </c>
      <c r="H2189" s="27">
        <v>0</v>
      </c>
      <c r="I2189" s="15">
        <v>1075.98</v>
      </c>
      <c r="J2189" s="4" t="s">
        <v>294</v>
      </c>
    </row>
    <row r="2190" spans="1:10" x14ac:dyDescent="0.3">
      <c r="A2190" s="4" t="s">
        <v>2496</v>
      </c>
      <c r="B2190" s="4" t="s">
        <v>179</v>
      </c>
      <c r="C2190" s="26">
        <v>44982</v>
      </c>
      <c r="D2190" s="4" t="s">
        <v>292</v>
      </c>
      <c r="E2190" s="4" t="s">
        <v>301</v>
      </c>
      <c r="F2190" s="4" t="s">
        <v>47</v>
      </c>
      <c r="G2190" s="4">
        <v>0</v>
      </c>
      <c r="H2190" s="27">
        <v>0</v>
      </c>
      <c r="I2190" s="15">
        <v>1195.8499999999999</v>
      </c>
      <c r="J2190" s="4" t="s">
        <v>294</v>
      </c>
    </row>
    <row r="2191" spans="1:10" x14ac:dyDescent="0.3">
      <c r="A2191" s="4" t="s">
        <v>2497</v>
      </c>
      <c r="B2191" s="4" t="s">
        <v>179</v>
      </c>
      <c r="C2191" s="26">
        <v>45006</v>
      </c>
      <c r="D2191" s="4" t="s">
        <v>292</v>
      </c>
      <c r="E2191" s="4" t="s">
        <v>303</v>
      </c>
      <c r="F2191" s="4" t="s">
        <v>47</v>
      </c>
      <c r="G2191" s="4">
        <v>1</v>
      </c>
      <c r="H2191" s="27">
        <v>0</v>
      </c>
      <c r="I2191" s="15">
        <v>949.92</v>
      </c>
      <c r="J2191" s="4" t="s">
        <v>299</v>
      </c>
    </row>
    <row r="2192" spans="1:10" x14ac:dyDescent="0.3">
      <c r="A2192" s="4" t="s">
        <v>2498</v>
      </c>
      <c r="B2192" s="4" t="s">
        <v>179</v>
      </c>
      <c r="C2192" s="26">
        <v>45004</v>
      </c>
      <c r="D2192" s="4" t="s">
        <v>292</v>
      </c>
      <c r="E2192" s="4" t="s">
        <v>308</v>
      </c>
      <c r="F2192" s="4" t="s">
        <v>47</v>
      </c>
      <c r="G2192" s="4">
        <v>1</v>
      </c>
      <c r="H2192" s="27">
        <v>0</v>
      </c>
      <c r="I2192" s="15">
        <v>351.76</v>
      </c>
      <c r="J2192" s="4" t="s">
        <v>294</v>
      </c>
    </row>
    <row r="2193" spans="1:10" x14ac:dyDescent="0.3">
      <c r="A2193" s="4" t="s">
        <v>2499</v>
      </c>
      <c r="B2193" s="4" t="s">
        <v>179</v>
      </c>
      <c r="C2193" s="26">
        <v>45031</v>
      </c>
      <c r="D2193" s="4" t="s">
        <v>292</v>
      </c>
      <c r="E2193" s="4" t="s">
        <v>303</v>
      </c>
      <c r="F2193" s="4" t="s">
        <v>47</v>
      </c>
      <c r="G2193" s="4">
        <v>1</v>
      </c>
      <c r="H2193" s="27">
        <v>0</v>
      </c>
      <c r="I2193" s="15">
        <v>1094.27</v>
      </c>
      <c r="J2193" s="4" t="s">
        <v>294</v>
      </c>
    </row>
    <row r="2194" spans="1:10" x14ac:dyDescent="0.3">
      <c r="A2194" s="4" t="s">
        <v>2500</v>
      </c>
      <c r="B2194" s="4" t="s">
        <v>179</v>
      </c>
      <c r="C2194" s="26">
        <v>45059</v>
      </c>
      <c r="D2194" s="4" t="s">
        <v>292</v>
      </c>
      <c r="E2194" s="4" t="s">
        <v>293</v>
      </c>
      <c r="F2194" s="4" t="s">
        <v>47</v>
      </c>
      <c r="G2194" s="4">
        <v>0</v>
      </c>
      <c r="H2194" s="27">
        <v>0</v>
      </c>
      <c r="I2194" s="15">
        <v>644.27</v>
      </c>
      <c r="J2194" s="4" t="s">
        <v>294</v>
      </c>
    </row>
    <row r="2195" spans="1:10" x14ac:dyDescent="0.3">
      <c r="A2195" s="4" t="s">
        <v>2501</v>
      </c>
      <c r="B2195" s="4" t="s">
        <v>179</v>
      </c>
      <c r="C2195" s="26">
        <v>45052</v>
      </c>
      <c r="D2195" s="4" t="s">
        <v>292</v>
      </c>
      <c r="E2195" s="4" t="s">
        <v>308</v>
      </c>
      <c r="F2195" s="4" t="s">
        <v>45</v>
      </c>
      <c r="G2195" s="4">
        <v>12</v>
      </c>
      <c r="H2195" s="27">
        <v>0</v>
      </c>
      <c r="I2195" s="15">
        <v>14135.29</v>
      </c>
      <c r="J2195" s="4" t="s">
        <v>294</v>
      </c>
    </row>
    <row r="2196" spans="1:10" x14ac:dyDescent="0.3">
      <c r="A2196" s="4" t="s">
        <v>2502</v>
      </c>
      <c r="B2196" s="4" t="s">
        <v>179</v>
      </c>
      <c r="C2196" s="26">
        <v>45089</v>
      </c>
      <c r="D2196" s="4" t="s">
        <v>292</v>
      </c>
      <c r="E2196" s="4" t="s">
        <v>305</v>
      </c>
      <c r="F2196" s="4" t="s">
        <v>45</v>
      </c>
      <c r="G2196" s="4">
        <v>5</v>
      </c>
      <c r="H2196" s="27">
        <v>0</v>
      </c>
      <c r="I2196" s="15">
        <v>15902.88</v>
      </c>
      <c r="J2196" s="4" t="s">
        <v>294</v>
      </c>
    </row>
    <row r="2197" spans="1:10" x14ac:dyDescent="0.3">
      <c r="A2197" s="4" t="s">
        <v>2503</v>
      </c>
      <c r="B2197" s="4" t="s">
        <v>179</v>
      </c>
      <c r="C2197" s="26">
        <v>45166</v>
      </c>
      <c r="D2197" s="4" t="s">
        <v>292</v>
      </c>
      <c r="E2197" s="4" t="s">
        <v>301</v>
      </c>
      <c r="F2197" s="4" t="s">
        <v>47</v>
      </c>
      <c r="G2197" s="4">
        <v>1</v>
      </c>
      <c r="H2197" s="27">
        <v>0</v>
      </c>
      <c r="I2197" s="15">
        <v>1218.08</v>
      </c>
      <c r="J2197" s="4" t="s">
        <v>294</v>
      </c>
    </row>
    <row r="2198" spans="1:10" x14ac:dyDescent="0.3">
      <c r="A2198" s="4" t="s">
        <v>2504</v>
      </c>
      <c r="B2198" s="4" t="s">
        <v>179</v>
      </c>
      <c r="C2198" s="26">
        <v>45163</v>
      </c>
      <c r="D2198" s="4" t="s">
        <v>292</v>
      </c>
      <c r="E2198" s="4" t="s">
        <v>312</v>
      </c>
      <c r="F2198" s="4" t="s">
        <v>47</v>
      </c>
      <c r="G2198" s="4">
        <v>1</v>
      </c>
      <c r="H2198" s="27">
        <v>0</v>
      </c>
      <c r="I2198" s="15">
        <v>892.32</v>
      </c>
      <c r="J2198" s="4" t="s">
        <v>299</v>
      </c>
    </row>
    <row r="2199" spans="1:10" x14ac:dyDescent="0.3">
      <c r="A2199" s="4" t="s">
        <v>2505</v>
      </c>
      <c r="B2199" s="4" t="s">
        <v>179</v>
      </c>
      <c r="C2199" s="26">
        <v>45174</v>
      </c>
      <c r="D2199" s="4" t="s">
        <v>292</v>
      </c>
      <c r="E2199" s="4" t="s">
        <v>301</v>
      </c>
      <c r="F2199" s="4" t="s">
        <v>47</v>
      </c>
      <c r="G2199" s="4">
        <v>0</v>
      </c>
      <c r="H2199" s="27">
        <v>0</v>
      </c>
      <c r="I2199" s="15">
        <v>1047.48</v>
      </c>
      <c r="J2199" s="4" t="s">
        <v>299</v>
      </c>
    </row>
    <row r="2200" spans="1:10" x14ac:dyDescent="0.3">
      <c r="A2200" s="4" t="s">
        <v>2506</v>
      </c>
      <c r="B2200" s="4" t="s">
        <v>179</v>
      </c>
      <c r="C2200" s="26">
        <v>45248</v>
      </c>
      <c r="D2200" s="4" t="s">
        <v>296</v>
      </c>
      <c r="E2200" s="4" t="s">
        <v>401</v>
      </c>
      <c r="F2200" s="4" t="s">
        <v>47</v>
      </c>
      <c r="G2200" s="4">
        <v>1</v>
      </c>
      <c r="H2200" s="27">
        <v>2.2999999999999998</v>
      </c>
      <c r="I2200" s="15">
        <v>1772.32</v>
      </c>
      <c r="J2200" s="4" t="s">
        <v>294</v>
      </c>
    </row>
    <row r="2201" spans="1:10" x14ac:dyDescent="0.3">
      <c r="A2201" s="4" t="s">
        <v>2507</v>
      </c>
      <c r="B2201" s="4" t="s">
        <v>179</v>
      </c>
      <c r="C2201" s="26">
        <v>45287</v>
      </c>
      <c r="D2201" s="4" t="s">
        <v>292</v>
      </c>
      <c r="E2201" s="4" t="s">
        <v>308</v>
      </c>
      <c r="F2201" s="4" t="s">
        <v>46</v>
      </c>
      <c r="G2201" s="4">
        <v>3</v>
      </c>
      <c r="H2201" s="27">
        <v>0</v>
      </c>
      <c r="I2201" s="15">
        <v>2315.0700000000002</v>
      </c>
      <c r="J2201" s="4" t="s">
        <v>294</v>
      </c>
    </row>
    <row r="2202" spans="1:10" x14ac:dyDescent="0.3">
      <c r="A2202" s="4" t="s">
        <v>2508</v>
      </c>
      <c r="B2202" s="4" t="s">
        <v>179</v>
      </c>
      <c r="C2202" s="26">
        <v>45266</v>
      </c>
      <c r="D2202" s="4" t="s">
        <v>292</v>
      </c>
      <c r="E2202" s="4" t="s">
        <v>301</v>
      </c>
      <c r="F2202" s="4" t="s">
        <v>45</v>
      </c>
      <c r="G2202" s="4">
        <v>4</v>
      </c>
      <c r="H2202" s="27">
        <v>0</v>
      </c>
      <c r="I2202" s="15">
        <v>7069.15</v>
      </c>
      <c r="J2202" s="4" t="s">
        <v>294</v>
      </c>
    </row>
    <row r="2203" spans="1:10" x14ac:dyDescent="0.3">
      <c r="A2203" s="4" t="s">
        <v>2509</v>
      </c>
      <c r="B2203" s="4" t="s">
        <v>179</v>
      </c>
      <c r="C2203" s="26">
        <v>45300</v>
      </c>
      <c r="D2203" s="4" t="s">
        <v>292</v>
      </c>
      <c r="E2203" s="4" t="s">
        <v>293</v>
      </c>
      <c r="F2203" s="4" t="s">
        <v>47</v>
      </c>
      <c r="G2203" s="4">
        <v>0</v>
      </c>
      <c r="H2203" s="27">
        <v>0</v>
      </c>
      <c r="I2203" s="15">
        <v>710.23</v>
      </c>
      <c r="J2203" s="4" t="s">
        <v>294</v>
      </c>
    </row>
    <row r="2204" spans="1:10" x14ac:dyDescent="0.3">
      <c r="A2204" s="4" t="s">
        <v>2510</v>
      </c>
      <c r="B2204" s="4" t="s">
        <v>179</v>
      </c>
      <c r="C2204" s="26">
        <v>45300</v>
      </c>
      <c r="D2204" s="4" t="s">
        <v>296</v>
      </c>
      <c r="E2204" s="4" t="s">
        <v>297</v>
      </c>
      <c r="F2204" s="4" t="s">
        <v>47</v>
      </c>
      <c r="G2204" s="4">
        <v>1</v>
      </c>
      <c r="H2204" s="27">
        <v>3.7</v>
      </c>
      <c r="I2204" s="15">
        <v>4837.93</v>
      </c>
      <c r="J2204" s="4" t="s">
        <v>294</v>
      </c>
    </row>
    <row r="2205" spans="1:10" x14ac:dyDescent="0.3">
      <c r="A2205" s="4" t="s">
        <v>2511</v>
      </c>
      <c r="B2205" s="4" t="s">
        <v>179</v>
      </c>
      <c r="C2205" s="26">
        <v>45304</v>
      </c>
      <c r="D2205" s="4" t="s">
        <v>296</v>
      </c>
      <c r="E2205" s="4" t="s">
        <v>297</v>
      </c>
      <c r="F2205" s="4" t="s">
        <v>46</v>
      </c>
      <c r="G2205" s="4">
        <v>1</v>
      </c>
      <c r="H2205" s="27">
        <v>15</v>
      </c>
      <c r="I2205" s="15">
        <v>24529.88</v>
      </c>
      <c r="J2205" s="4" t="s">
        <v>294</v>
      </c>
    </row>
    <row r="2206" spans="1:10" x14ac:dyDescent="0.3">
      <c r="A2206" s="4" t="s">
        <v>2512</v>
      </c>
      <c r="B2206" s="4" t="s">
        <v>179</v>
      </c>
      <c r="C2206" s="26">
        <v>45341</v>
      </c>
      <c r="D2206" s="4" t="s">
        <v>292</v>
      </c>
      <c r="E2206" s="4" t="s">
        <v>305</v>
      </c>
      <c r="F2206" s="4" t="s">
        <v>46</v>
      </c>
      <c r="G2206" s="4">
        <v>3</v>
      </c>
      <c r="H2206" s="27">
        <v>0</v>
      </c>
      <c r="I2206" s="15">
        <v>2428.19</v>
      </c>
      <c r="J2206" s="4" t="s">
        <v>294</v>
      </c>
    </row>
    <row r="2207" spans="1:10" x14ac:dyDescent="0.3">
      <c r="A2207" s="4" t="s">
        <v>2513</v>
      </c>
      <c r="B2207" s="4" t="s">
        <v>179</v>
      </c>
      <c r="C2207" s="26">
        <v>45353</v>
      </c>
      <c r="D2207" s="4" t="s">
        <v>292</v>
      </c>
      <c r="E2207" s="4" t="s">
        <v>305</v>
      </c>
      <c r="F2207" s="4" t="s">
        <v>47</v>
      </c>
      <c r="G2207" s="4">
        <v>1</v>
      </c>
      <c r="H2207" s="27">
        <v>0</v>
      </c>
      <c r="I2207" s="15">
        <v>1310.8</v>
      </c>
      <c r="J2207" s="4" t="s">
        <v>294</v>
      </c>
    </row>
    <row r="2208" spans="1:10" x14ac:dyDescent="0.3">
      <c r="A2208" s="4" t="s">
        <v>2514</v>
      </c>
      <c r="B2208" s="4" t="s">
        <v>179</v>
      </c>
      <c r="C2208" s="26">
        <v>45480</v>
      </c>
      <c r="D2208" s="4" t="s">
        <v>296</v>
      </c>
      <c r="E2208" s="4" t="s">
        <v>394</v>
      </c>
      <c r="F2208" s="4" t="s">
        <v>45</v>
      </c>
      <c r="G2208" s="4">
        <v>3</v>
      </c>
      <c r="H2208" s="27">
        <v>51.7</v>
      </c>
      <c r="I2208" s="15">
        <v>86477.02</v>
      </c>
      <c r="J2208" s="4" t="s">
        <v>294</v>
      </c>
    </row>
    <row r="2209" spans="1:10" x14ac:dyDescent="0.3">
      <c r="A2209" s="4" t="s">
        <v>2515</v>
      </c>
      <c r="B2209" s="4" t="s">
        <v>179</v>
      </c>
      <c r="C2209" s="26">
        <v>45521</v>
      </c>
      <c r="D2209" s="4" t="s">
        <v>292</v>
      </c>
      <c r="E2209" s="4" t="s">
        <v>312</v>
      </c>
      <c r="F2209" s="4" t="s">
        <v>47</v>
      </c>
      <c r="G2209" s="4">
        <v>0</v>
      </c>
      <c r="H2209" s="27">
        <v>0</v>
      </c>
      <c r="I2209" s="15">
        <v>625.9</v>
      </c>
      <c r="J2209" s="4" t="s">
        <v>294</v>
      </c>
    </row>
    <row r="2210" spans="1:10" x14ac:dyDescent="0.3">
      <c r="A2210" s="4" t="s">
        <v>2516</v>
      </c>
      <c r="B2210" s="4" t="s">
        <v>179</v>
      </c>
      <c r="C2210" s="26">
        <v>45509</v>
      </c>
      <c r="D2210" s="4" t="s">
        <v>292</v>
      </c>
      <c r="E2210" s="4" t="s">
        <v>303</v>
      </c>
      <c r="F2210" s="4" t="s">
        <v>46</v>
      </c>
      <c r="G2210" s="4">
        <v>4</v>
      </c>
      <c r="H2210" s="27">
        <v>0</v>
      </c>
      <c r="I2210" s="15">
        <v>5002.5</v>
      </c>
      <c r="J2210" s="4" t="s">
        <v>294</v>
      </c>
    </row>
    <row r="2211" spans="1:10" x14ac:dyDescent="0.3">
      <c r="A2211" s="4" t="s">
        <v>2517</v>
      </c>
      <c r="B2211" s="4" t="s">
        <v>179</v>
      </c>
      <c r="C2211" s="26">
        <v>45519</v>
      </c>
      <c r="D2211" s="4" t="s">
        <v>292</v>
      </c>
      <c r="E2211" s="4" t="s">
        <v>312</v>
      </c>
      <c r="F2211" s="4" t="s">
        <v>47</v>
      </c>
      <c r="G2211" s="4">
        <v>1</v>
      </c>
      <c r="H2211" s="27">
        <v>0</v>
      </c>
      <c r="I2211" s="15">
        <v>1429.98</v>
      </c>
      <c r="J2211" s="4" t="s">
        <v>299</v>
      </c>
    </row>
    <row r="2212" spans="1:10" x14ac:dyDescent="0.3">
      <c r="A2212" s="4" t="s">
        <v>2518</v>
      </c>
      <c r="B2212" s="4" t="s">
        <v>179</v>
      </c>
      <c r="C2212" s="26">
        <v>45764</v>
      </c>
      <c r="D2212" s="4" t="s">
        <v>292</v>
      </c>
      <c r="E2212" s="4" t="s">
        <v>301</v>
      </c>
      <c r="F2212" s="4" t="s">
        <v>46</v>
      </c>
      <c r="G2212" s="4">
        <v>3</v>
      </c>
      <c r="H2212" s="27">
        <v>0</v>
      </c>
      <c r="I2212" s="15">
        <v>3093.52</v>
      </c>
      <c r="J2212" s="4" t="s">
        <v>294</v>
      </c>
    </row>
    <row r="2213" spans="1:10" x14ac:dyDescent="0.3">
      <c r="A2213" s="4" t="s">
        <v>2519</v>
      </c>
      <c r="B2213" s="4" t="s">
        <v>179</v>
      </c>
      <c r="C2213" s="26">
        <v>45784</v>
      </c>
      <c r="D2213" s="4" t="s">
        <v>296</v>
      </c>
      <c r="E2213" s="4" t="s">
        <v>401</v>
      </c>
      <c r="F2213" s="4" t="s">
        <v>46</v>
      </c>
      <c r="G2213" s="4">
        <v>1</v>
      </c>
      <c r="H2213" s="27">
        <v>18.600000000000001</v>
      </c>
      <c r="I2213" s="15">
        <v>22256.26</v>
      </c>
      <c r="J2213" s="4" t="s">
        <v>294</v>
      </c>
    </row>
    <row r="2214" spans="1:10" x14ac:dyDescent="0.3">
      <c r="A2214" s="4" t="s">
        <v>2520</v>
      </c>
      <c r="B2214" s="4" t="s">
        <v>179</v>
      </c>
      <c r="C2214" s="26">
        <v>45798</v>
      </c>
      <c r="D2214" s="4" t="s">
        <v>296</v>
      </c>
      <c r="E2214" s="4" t="s">
        <v>371</v>
      </c>
      <c r="F2214" s="4" t="s">
        <v>46</v>
      </c>
      <c r="G2214" s="4">
        <v>1</v>
      </c>
      <c r="H2214" s="27">
        <v>6.4</v>
      </c>
      <c r="I2214" s="15">
        <v>9659.24</v>
      </c>
      <c r="J2214" s="4" t="s">
        <v>294</v>
      </c>
    </row>
    <row r="2215" spans="1:10" x14ac:dyDescent="0.3">
      <c r="A2215" s="4" t="s">
        <v>2521</v>
      </c>
      <c r="B2215" s="4" t="s">
        <v>179</v>
      </c>
      <c r="C2215" s="26">
        <v>45844</v>
      </c>
      <c r="D2215" s="4" t="s">
        <v>292</v>
      </c>
      <c r="E2215" s="4" t="s">
        <v>308</v>
      </c>
      <c r="F2215" s="4" t="s">
        <v>47</v>
      </c>
      <c r="G2215" s="4">
        <v>1</v>
      </c>
      <c r="H2215" s="27">
        <v>0</v>
      </c>
      <c r="I2215" s="15">
        <v>1187.3800000000001</v>
      </c>
      <c r="J2215" s="4" t="s">
        <v>294</v>
      </c>
    </row>
    <row r="2216" spans="1:10" x14ac:dyDescent="0.3">
      <c r="A2216" s="4" t="s">
        <v>2522</v>
      </c>
      <c r="B2216" s="4" t="s">
        <v>179</v>
      </c>
      <c r="C2216" s="26">
        <v>45897</v>
      </c>
      <c r="D2216" s="4" t="s">
        <v>292</v>
      </c>
      <c r="E2216" s="4" t="s">
        <v>308</v>
      </c>
      <c r="F2216" s="4" t="s">
        <v>46</v>
      </c>
      <c r="G2216" s="4">
        <v>2</v>
      </c>
      <c r="H2216" s="27">
        <v>0</v>
      </c>
      <c r="I2216" s="15">
        <v>1871.26</v>
      </c>
      <c r="J2216" s="4" t="s">
        <v>294</v>
      </c>
    </row>
    <row r="2217" spans="1:10" x14ac:dyDescent="0.3">
      <c r="A2217" s="4" t="s">
        <v>2523</v>
      </c>
      <c r="B2217" s="4" t="s">
        <v>179</v>
      </c>
      <c r="C2217" s="26">
        <v>46012</v>
      </c>
      <c r="D2217" s="4" t="s">
        <v>292</v>
      </c>
      <c r="E2217" s="4" t="s">
        <v>308</v>
      </c>
      <c r="F2217" s="4" t="s">
        <v>46</v>
      </c>
      <c r="G2217" s="4">
        <v>4</v>
      </c>
      <c r="H2217" s="27">
        <v>0</v>
      </c>
      <c r="I2217" s="15">
        <v>3178.5</v>
      </c>
      <c r="J2217" s="4" t="s">
        <v>294</v>
      </c>
    </row>
    <row r="2218" spans="1:10" x14ac:dyDescent="0.3">
      <c r="A2218" s="4" t="s">
        <v>2524</v>
      </c>
      <c r="B2218" s="4" t="s">
        <v>181</v>
      </c>
      <c r="C2218" s="26">
        <v>44929</v>
      </c>
      <c r="D2218" s="4" t="s">
        <v>296</v>
      </c>
      <c r="E2218" s="4" t="s">
        <v>336</v>
      </c>
      <c r="F2218" s="4" t="s">
        <v>47</v>
      </c>
      <c r="G2218" s="4">
        <v>1</v>
      </c>
      <c r="H2218" s="27">
        <v>6.4</v>
      </c>
      <c r="I2218" s="15">
        <v>31676.78</v>
      </c>
      <c r="J2218" s="4" t="s">
        <v>294</v>
      </c>
    </row>
    <row r="2219" spans="1:10" x14ac:dyDescent="0.3">
      <c r="A2219" s="4" t="s">
        <v>2525</v>
      </c>
      <c r="B2219" s="4" t="s">
        <v>181</v>
      </c>
      <c r="C2219" s="26">
        <v>44944</v>
      </c>
      <c r="D2219" s="4" t="s">
        <v>296</v>
      </c>
      <c r="E2219" s="4" t="s">
        <v>319</v>
      </c>
      <c r="F2219" s="4" t="s">
        <v>403</v>
      </c>
      <c r="G2219" s="4">
        <v>6</v>
      </c>
      <c r="H2219" s="27">
        <v>143.1</v>
      </c>
      <c r="I2219" s="15">
        <v>322955.01</v>
      </c>
      <c r="J2219" s="4" t="s">
        <v>299</v>
      </c>
    </row>
    <row r="2220" spans="1:10" x14ac:dyDescent="0.3">
      <c r="A2220" s="4" t="s">
        <v>2526</v>
      </c>
      <c r="B2220" s="4" t="s">
        <v>181</v>
      </c>
      <c r="C2220" s="26">
        <v>45003</v>
      </c>
      <c r="D2220" s="4" t="s">
        <v>292</v>
      </c>
      <c r="E2220" s="4" t="s">
        <v>312</v>
      </c>
      <c r="F2220" s="4" t="s">
        <v>47</v>
      </c>
      <c r="G2220" s="4">
        <v>0</v>
      </c>
      <c r="H2220" s="27">
        <v>0</v>
      </c>
      <c r="I2220" s="15">
        <v>4306.57</v>
      </c>
      <c r="J2220" s="4" t="s">
        <v>294</v>
      </c>
    </row>
    <row r="2221" spans="1:10" x14ac:dyDescent="0.3">
      <c r="A2221" s="4" t="s">
        <v>2527</v>
      </c>
      <c r="B2221" s="4" t="s">
        <v>181</v>
      </c>
      <c r="C2221" s="26">
        <v>45010</v>
      </c>
      <c r="D2221" s="4" t="s">
        <v>292</v>
      </c>
      <c r="E2221" s="4" t="s">
        <v>308</v>
      </c>
      <c r="F2221" s="4" t="s">
        <v>47</v>
      </c>
      <c r="G2221" s="4">
        <v>1</v>
      </c>
      <c r="H2221" s="27">
        <v>0</v>
      </c>
      <c r="I2221" s="15">
        <v>1973.62</v>
      </c>
      <c r="J2221" s="4" t="s">
        <v>294</v>
      </c>
    </row>
    <row r="2222" spans="1:10" x14ac:dyDescent="0.3">
      <c r="A2222" s="4" t="s">
        <v>2528</v>
      </c>
      <c r="B2222" s="4" t="s">
        <v>181</v>
      </c>
      <c r="C2222" s="26">
        <v>44993</v>
      </c>
      <c r="D2222" s="4" t="s">
        <v>296</v>
      </c>
      <c r="E2222" s="4" t="s">
        <v>297</v>
      </c>
      <c r="F2222" s="4" t="s">
        <v>47</v>
      </c>
      <c r="G2222" s="4">
        <v>1</v>
      </c>
      <c r="H2222" s="27">
        <v>3.7</v>
      </c>
      <c r="I2222" s="15">
        <v>18800.96</v>
      </c>
      <c r="J2222" s="4" t="s">
        <v>294</v>
      </c>
    </row>
    <row r="2223" spans="1:10" x14ac:dyDescent="0.3">
      <c r="A2223" s="4" t="s">
        <v>2529</v>
      </c>
      <c r="B2223" s="4" t="s">
        <v>181</v>
      </c>
      <c r="C2223" s="26">
        <v>45038</v>
      </c>
      <c r="D2223" s="4" t="s">
        <v>292</v>
      </c>
      <c r="E2223" s="4" t="s">
        <v>312</v>
      </c>
      <c r="F2223" s="4" t="s">
        <v>47</v>
      </c>
      <c r="G2223" s="4">
        <v>0</v>
      </c>
      <c r="H2223" s="27">
        <v>0</v>
      </c>
      <c r="I2223" s="15">
        <v>3896.01</v>
      </c>
      <c r="J2223" s="4" t="s">
        <v>294</v>
      </c>
    </row>
    <row r="2224" spans="1:10" x14ac:dyDescent="0.3">
      <c r="A2224" s="4" t="s">
        <v>2530</v>
      </c>
      <c r="B2224" s="4" t="s">
        <v>181</v>
      </c>
      <c r="C2224" s="26">
        <v>45092</v>
      </c>
      <c r="D2224" s="4" t="s">
        <v>292</v>
      </c>
      <c r="E2224" s="4" t="s">
        <v>308</v>
      </c>
      <c r="F2224" s="4" t="s">
        <v>47</v>
      </c>
      <c r="G2224" s="4">
        <v>1</v>
      </c>
      <c r="H2224" s="27">
        <v>0</v>
      </c>
      <c r="I2224" s="15">
        <v>3951.53</v>
      </c>
      <c r="J2224" s="4" t="s">
        <v>294</v>
      </c>
    </row>
    <row r="2225" spans="1:10" x14ac:dyDescent="0.3">
      <c r="A2225" s="4" t="s">
        <v>2531</v>
      </c>
      <c r="B2225" s="4" t="s">
        <v>181</v>
      </c>
      <c r="C2225" s="26">
        <v>45104</v>
      </c>
      <c r="D2225" s="4" t="s">
        <v>292</v>
      </c>
      <c r="E2225" s="4" t="s">
        <v>308</v>
      </c>
      <c r="F2225" s="4" t="s">
        <v>47</v>
      </c>
      <c r="G2225" s="4">
        <v>1</v>
      </c>
      <c r="H2225" s="27">
        <v>0</v>
      </c>
      <c r="I2225" s="15">
        <v>2283.85</v>
      </c>
      <c r="J2225" s="4" t="s">
        <v>299</v>
      </c>
    </row>
    <row r="2226" spans="1:10" x14ac:dyDescent="0.3">
      <c r="A2226" s="4" t="s">
        <v>2532</v>
      </c>
      <c r="B2226" s="4" t="s">
        <v>181</v>
      </c>
      <c r="C2226" s="26">
        <v>45093</v>
      </c>
      <c r="D2226" s="4" t="s">
        <v>296</v>
      </c>
      <c r="E2226" s="4" t="s">
        <v>394</v>
      </c>
      <c r="F2226" s="4" t="s">
        <v>47</v>
      </c>
      <c r="G2226" s="4">
        <v>1</v>
      </c>
      <c r="H2226" s="27">
        <v>3.6</v>
      </c>
      <c r="I2226" s="15">
        <v>9919.15</v>
      </c>
      <c r="J2226" s="4" t="s">
        <v>299</v>
      </c>
    </row>
    <row r="2227" spans="1:10" x14ac:dyDescent="0.3">
      <c r="A2227" s="4" t="s">
        <v>2533</v>
      </c>
      <c r="B2227" s="4" t="s">
        <v>181</v>
      </c>
      <c r="C2227" s="26">
        <v>45102</v>
      </c>
      <c r="D2227" s="4" t="s">
        <v>296</v>
      </c>
      <c r="E2227" s="4" t="s">
        <v>336</v>
      </c>
      <c r="F2227" s="4" t="s">
        <v>47</v>
      </c>
      <c r="G2227" s="4">
        <v>1</v>
      </c>
      <c r="H2227" s="27">
        <v>7.1</v>
      </c>
      <c r="I2227" s="15">
        <v>17610.91</v>
      </c>
      <c r="J2227" s="4" t="s">
        <v>294</v>
      </c>
    </row>
    <row r="2228" spans="1:10" x14ac:dyDescent="0.3">
      <c r="A2228" s="4" t="s">
        <v>2534</v>
      </c>
      <c r="B2228" s="4" t="s">
        <v>181</v>
      </c>
      <c r="C2228" s="26">
        <v>45132</v>
      </c>
      <c r="D2228" s="4" t="s">
        <v>292</v>
      </c>
      <c r="E2228" s="4" t="s">
        <v>305</v>
      </c>
      <c r="F2228" s="4" t="s">
        <v>47</v>
      </c>
      <c r="G2228" s="4">
        <v>1</v>
      </c>
      <c r="H2228" s="27">
        <v>0</v>
      </c>
      <c r="I2228" s="15">
        <v>3861.95</v>
      </c>
      <c r="J2228" s="4" t="s">
        <v>294</v>
      </c>
    </row>
    <row r="2229" spans="1:10" x14ac:dyDescent="0.3">
      <c r="A2229" s="4" t="s">
        <v>2535</v>
      </c>
      <c r="B2229" s="4" t="s">
        <v>181</v>
      </c>
      <c r="C2229" s="26">
        <v>45237</v>
      </c>
      <c r="D2229" s="4" t="s">
        <v>292</v>
      </c>
      <c r="E2229" s="4" t="s">
        <v>301</v>
      </c>
      <c r="F2229" s="4" t="s">
        <v>47</v>
      </c>
      <c r="G2229" s="4">
        <v>0</v>
      </c>
      <c r="H2229" s="27">
        <v>0</v>
      </c>
      <c r="I2229" s="15">
        <v>2781.51</v>
      </c>
      <c r="J2229" s="4" t="s">
        <v>294</v>
      </c>
    </row>
    <row r="2230" spans="1:10" x14ac:dyDescent="0.3">
      <c r="A2230" s="4" t="s">
        <v>2536</v>
      </c>
      <c r="B2230" s="4" t="s">
        <v>181</v>
      </c>
      <c r="C2230" s="26">
        <v>45283</v>
      </c>
      <c r="D2230" s="4" t="s">
        <v>292</v>
      </c>
      <c r="E2230" s="4" t="s">
        <v>301</v>
      </c>
      <c r="F2230" s="4" t="s">
        <v>47</v>
      </c>
      <c r="G2230" s="4">
        <v>0</v>
      </c>
      <c r="H2230" s="27">
        <v>0</v>
      </c>
      <c r="I2230" s="15">
        <v>2136.0700000000002</v>
      </c>
      <c r="J2230" s="4" t="s">
        <v>294</v>
      </c>
    </row>
    <row r="2231" spans="1:10" x14ac:dyDescent="0.3">
      <c r="A2231" s="4" t="s">
        <v>2537</v>
      </c>
      <c r="B2231" s="4" t="s">
        <v>181</v>
      </c>
      <c r="C2231" s="26">
        <v>45275</v>
      </c>
      <c r="D2231" s="4" t="s">
        <v>292</v>
      </c>
      <c r="E2231" s="4" t="s">
        <v>303</v>
      </c>
      <c r="F2231" s="4" t="s">
        <v>47</v>
      </c>
      <c r="G2231" s="4">
        <v>1</v>
      </c>
      <c r="H2231" s="27">
        <v>0</v>
      </c>
      <c r="I2231" s="15">
        <v>4013.67</v>
      </c>
      <c r="J2231" s="4" t="s">
        <v>294</v>
      </c>
    </row>
    <row r="2232" spans="1:10" x14ac:dyDescent="0.3">
      <c r="A2232" s="4" t="s">
        <v>2538</v>
      </c>
      <c r="B2232" s="4" t="s">
        <v>181</v>
      </c>
      <c r="C2232" s="26">
        <v>45354</v>
      </c>
      <c r="D2232" s="4" t="s">
        <v>292</v>
      </c>
      <c r="E2232" s="4" t="s">
        <v>301</v>
      </c>
      <c r="F2232" s="4" t="s">
        <v>47</v>
      </c>
      <c r="G2232" s="4">
        <v>0</v>
      </c>
      <c r="H2232" s="27">
        <v>0</v>
      </c>
      <c r="I2232" s="15">
        <v>3012.9</v>
      </c>
      <c r="J2232" s="4" t="s">
        <v>294</v>
      </c>
    </row>
    <row r="2233" spans="1:10" x14ac:dyDescent="0.3">
      <c r="A2233" s="4" t="s">
        <v>2539</v>
      </c>
      <c r="B2233" s="4" t="s">
        <v>181</v>
      </c>
      <c r="C2233" s="26">
        <v>45379</v>
      </c>
      <c r="D2233" s="4" t="s">
        <v>296</v>
      </c>
      <c r="E2233" s="4" t="s">
        <v>297</v>
      </c>
      <c r="F2233" s="4" t="s">
        <v>47</v>
      </c>
      <c r="G2233" s="4">
        <v>1</v>
      </c>
      <c r="H2233" s="27">
        <v>6.7</v>
      </c>
      <c r="I2233" s="15">
        <v>42192.91</v>
      </c>
      <c r="J2233" s="4" t="s">
        <v>299</v>
      </c>
    </row>
    <row r="2234" spans="1:10" x14ac:dyDescent="0.3">
      <c r="A2234" s="4" t="s">
        <v>2540</v>
      </c>
      <c r="B2234" s="4" t="s">
        <v>181</v>
      </c>
      <c r="C2234" s="26">
        <v>45505</v>
      </c>
      <c r="D2234" s="4" t="s">
        <v>292</v>
      </c>
      <c r="E2234" s="4" t="s">
        <v>293</v>
      </c>
      <c r="F2234" s="4" t="s">
        <v>46</v>
      </c>
      <c r="G2234" s="4">
        <v>2</v>
      </c>
      <c r="H2234" s="27">
        <v>0</v>
      </c>
      <c r="I2234" s="15">
        <v>20397.240000000002</v>
      </c>
      <c r="J2234" s="4" t="s">
        <v>294</v>
      </c>
    </row>
    <row r="2235" spans="1:10" x14ac:dyDescent="0.3">
      <c r="A2235" s="4" t="s">
        <v>2541</v>
      </c>
      <c r="B2235" s="4" t="s">
        <v>181</v>
      </c>
      <c r="C2235" s="26">
        <v>45519</v>
      </c>
      <c r="D2235" s="4" t="s">
        <v>296</v>
      </c>
      <c r="E2235" s="4" t="s">
        <v>297</v>
      </c>
      <c r="F2235" s="4" t="s">
        <v>47</v>
      </c>
      <c r="G2235" s="4">
        <v>1</v>
      </c>
      <c r="H2235" s="27">
        <v>5.6</v>
      </c>
      <c r="I2235" s="15">
        <v>35831.25</v>
      </c>
      <c r="J2235" s="4" t="s">
        <v>294</v>
      </c>
    </row>
    <row r="2236" spans="1:10" x14ac:dyDescent="0.3">
      <c r="A2236" s="4" t="s">
        <v>2542</v>
      </c>
      <c r="B2236" s="4" t="s">
        <v>181</v>
      </c>
      <c r="C2236" s="26">
        <v>45561</v>
      </c>
      <c r="D2236" s="4" t="s">
        <v>292</v>
      </c>
      <c r="E2236" s="4" t="s">
        <v>303</v>
      </c>
      <c r="F2236" s="4" t="s">
        <v>46</v>
      </c>
      <c r="G2236" s="4">
        <v>1</v>
      </c>
      <c r="H2236" s="27">
        <v>0</v>
      </c>
      <c r="I2236" s="15">
        <v>14968.83</v>
      </c>
      <c r="J2236" s="4" t="s">
        <v>299</v>
      </c>
    </row>
    <row r="2237" spans="1:10" x14ac:dyDescent="0.3">
      <c r="A2237" s="4" t="s">
        <v>2543</v>
      </c>
      <c r="B2237" s="4" t="s">
        <v>181</v>
      </c>
      <c r="C2237" s="26">
        <v>45623</v>
      </c>
      <c r="D2237" s="4" t="s">
        <v>292</v>
      </c>
      <c r="E2237" s="4" t="s">
        <v>308</v>
      </c>
      <c r="F2237" s="4" t="s">
        <v>47</v>
      </c>
      <c r="G2237" s="4">
        <v>1</v>
      </c>
      <c r="H2237" s="27">
        <v>0</v>
      </c>
      <c r="I2237" s="15">
        <v>2704.67</v>
      </c>
      <c r="J2237" s="4" t="s">
        <v>299</v>
      </c>
    </row>
    <row r="2238" spans="1:10" x14ac:dyDescent="0.3">
      <c r="A2238" s="4" t="s">
        <v>2544</v>
      </c>
      <c r="B2238" s="4" t="s">
        <v>181</v>
      </c>
      <c r="C2238" s="26">
        <v>45668</v>
      </c>
      <c r="D2238" s="4" t="s">
        <v>292</v>
      </c>
      <c r="E2238" s="4" t="s">
        <v>293</v>
      </c>
      <c r="F2238" s="4" t="s">
        <v>47</v>
      </c>
      <c r="G2238" s="4">
        <v>1</v>
      </c>
      <c r="H2238" s="27">
        <v>0</v>
      </c>
      <c r="I2238" s="15">
        <v>4431</v>
      </c>
      <c r="J2238" s="4" t="s">
        <v>294</v>
      </c>
    </row>
    <row r="2239" spans="1:10" x14ac:dyDescent="0.3">
      <c r="A2239" s="4" t="s">
        <v>2545</v>
      </c>
      <c r="B2239" s="4" t="s">
        <v>181</v>
      </c>
      <c r="C2239" s="26">
        <v>45665</v>
      </c>
      <c r="D2239" s="4" t="s">
        <v>292</v>
      </c>
      <c r="E2239" s="4" t="s">
        <v>308</v>
      </c>
      <c r="F2239" s="4" t="s">
        <v>47</v>
      </c>
      <c r="G2239" s="4">
        <v>1</v>
      </c>
      <c r="H2239" s="27">
        <v>0</v>
      </c>
      <c r="I2239" s="15">
        <v>5301.64</v>
      </c>
      <c r="J2239" s="4" t="s">
        <v>294</v>
      </c>
    </row>
    <row r="2240" spans="1:10" x14ac:dyDescent="0.3">
      <c r="A2240" s="4" t="s">
        <v>2546</v>
      </c>
      <c r="B2240" s="4" t="s">
        <v>181</v>
      </c>
      <c r="C2240" s="26">
        <v>45790</v>
      </c>
      <c r="D2240" s="4" t="s">
        <v>292</v>
      </c>
      <c r="E2240" s="4" t="s">
        <v>312</v>
      </c>
      <c r="F2240" s="4" t="s">
        <v>47</v>
      </c>
      <c r="G2240" s="4">
        <v>1</v>
      </c>
      <c r="H2240" s="27">
        <v>0</v>
      </c>
      <c r="I2240" s="15">
        <v>5015.49</v>
      </c>
      <c r="J2240" s="4" t="s">
        <v>294</v>
      </c>
    </row>
    <row r="2241" spans="1:10" x14ac:dyDescent="0.3">
      <c r="A2241" s="4" t="s">
        <v>2547</v>
      </c>
      <c r="B2241" s="4" t="s">
        <v>181</v>
      </c>
      <c r="C2241" s="26">
        <v>45804</v>
      </c>
      <c r="D2241" s="4" t="s">
        <v>292</v>
      </c>
      <c r="E2241" s="4" t="s">
        <v>312</v>
      </c>
      <c r="F2241" s="4" t="s">
        <v>47</v>
      </c>
      <c r="G2241" s="4">
        <v>1</v>
      </c>
      <c r="H2241" s="27">
        <v>0</v>
      </c>
      <c r="I2241" s="15">
        <v>2542.23</v>
      </c>
      <c r="J2241" s="4" t="s">
        <v>294</v>
      </c>
    </row>
    <row r="2242" spans="1:10" x14ac:dyDescent="0.3">
      <c r="A2242" s="4" t="s">
        <v>2548</v>
      </c>
      <c r="B2242" s="4" t="s">
        <v>181</v>
      </c>
      <c r="C2242" s="26">
        <v>45805</v>
      </c>
      <c r="D2242" s="4" t="s">
        <v>296</v>
      </c>
      <c r="E2242" s="4" t="s">
        <v>401</v>
      </c>
      <c r="F2242" s="4" t="s">
        <v>46</v>
      </c>
      <c r="G2242" s="4">
        <v>1</v>
      </c>
      <c r="H2242" s="27">
        <v>14.7</v>
      </c>
      <c r="I2242" s="15">
        <v>85632.6</v>
      </c>
      <c r="J2242" s="4" t="s">
        <v>294</v>
      </c>
    </row>
    <row r="2243" spans="1:10" x14ac:dyDescent="0.3">
      <c r="A2243" s="4" t="s">
        <v>2549</v>
      </c>
      <c r="B2243" s="4" t="s">
        <v>181</v>
      </c>
      <c r="C2243" s="26">
        <v>45836</v>
      </c>
      <c r="D2243" s="4" t="s">
        <v>292</v>
      </c>
      <c r="E2243" s="4" t="s">
        <v>308</v>
      </c>
      <c r="F2243" s="4" t="s">
        <v>47</v>
      </c>
      <c r="G2243" s="4">
        <v>1</v>
      </c>
      <c r="H2243" s="27">
        <v>0</v>
      </c>
      <c r="I2243" s="15">
        <v>3270.66</v>
      </c>
      <c r="J2243" s="4" t="s">
        <v>294</v>
      </c>
    </row>
    <row r="2244" spans="1:10" x14ac:dyDescent="0.3">
      <c r="A2244" s="4" t="s">
        <v>2550</v>
      </c>
      <c r="B2244" s="4" t="s">
        <v>183</v>
      </c>
      <c r="C2244" s="26">
        <v>44964</v>
      </c>
      <c r="D2244" s="4" t="s">
        <v>292</v>
      </c>
      <c r="E2244" s="4" t="s">
        <v>293</v>
      </c>
      <c r="F2244" s="4" t="s">
        <v>46</v>
      </c>
      <c r="G2244" s="4">
        <v>2</v>
      </c>
      <c r="H2244" s="27">
        <v>0</v>
      </c>
      <c r="I2244" s="15">
        <v>2589.7199999999998</v>
      </c>
      <c r="J2244" s="4" t="s">
        <v>294</v>
      </c>
    </row>
    <row r="2245" spans="1:10" x14ac:dyDescent="0.3">
      <c r="A2245" s="4" t="s">
        <v>2551</v>
      </c>
      <c r="B2245" s="4" t="s">
        <v>183</v>
      </c>
      <c r="C2245" s="26">
        <v>44993</v>
      </c>
      <c r="D2245" s="4" t="s">
        <v>292</v>
      </c>
      <c r="E2245" s="4" t="s">
        <v>303</v>
      </c>
      <c r="F2245" s="4" t="s">
        <v>45</v>
      </c>
      <c r="G2245" s="4">
        <v>4</v>
      </c>
      <c r="H2245" s="27">
        <v>0</v>
      </c>
      <c r="I2245" s="15">
        <v>20720.5</v>
      </c>
      <c r="J2245" s="4" t="s">
        <v>294</v>
      </c>
    </row>
    <row r="2246" spans="1:10" x14ac:dyDescent="0.3">
      <c r="A2246" s="4" t="s">
        <v>2552</v>
      </c>
      <c r="B2246" s="4" t="s">
        <v>183</v>
      </c>
      <c r="C2246" s="26">
        <v>45012</v>
      </c>
      <c r="D2246" s="4" t="s">
        <v>292</v>
      </c>
      <c r="E2246" s="4" t="s">
        <v>293</v>
      </c>
      <c r="F2246" s="4" t="s">
        <v>47</v>
      </c>
      <c r="G2246" s="4">
        <v>1</v>
      </c>
      <c r="H2246" s="27">
        <v>0</v>
      </c>
      <c r="I2246" s="15">
        <v>817.55</v>
      </c>
      <c r="J2246" s="4" t="s">
        <v>294</v>
      </c>
    </row>
    <row r="2247" spans="1:10" x14ac:dyDescent="0.3">
      <c r="A2247" s="4" t="s">
        <v>2553</v>
      </c>
      <c r="B2247" s="4" t="s">
        <v>183</v>
      </c>
      <c r="C2247" s="26">
        <v>45024</v>
      </c>
      <c r="D2247" s="4" t="s">
        <v>292</v>
      </c>
      <c r="E2247" s="4" t="s">
        <v>312</v>
      </c>
      <c r="F2247" s="4" t="s">
        <v>46</v>
      </c>
      <c r="G2247" s="4">
        <v>4</v>
      </c>
      <c r="H2247" s="27">
        <v>0</v>
      </c>
      <c r="I2247" s="15">
        <v>3920.3</v>
      </c>
      <c r="J2247" s="4" t="s">
        <v>294</v>
      </c>
    </row>
    <row r="2248" spans="1:10" x14ac:dyDescent="0.3">
      <c r="A2248" s="4" t="s">
        <v>2554</v>
      </c>
      <c r="B2248" s="4" t="s">
        <v>183</v>
      </c>
      <c r="C2248" s="26">
        <v>45055</v>
      </c>
      <c r="D2248" s="4" t="s">
        <v>292</v>
      </c>
      <c r="E2248" s="4" t="s">
        <v>293</v>
      </c>
      <c r="F2248" s="4" t="s">
        <v>46</v>
      </c>
      <c r="G2248" s="4">
        <v>5</v>
      </c>
      <c r="H2248" s="27">
        <v>0</v>
      </c>
      <c r="I2248" s="15">
        <v>3932.76</v>
      </c>
      <c r="J2248" s="4" t="s">
        <v>294</v>
      </c>
    </row>
    <row r="2249" spans="1:10" x14ac:dyDescent="0.3">
      <c r="A2249" s="4" t="s">
        <v>2555</v>
      </c>
      <c r="B2249" s="4" t="s">
        <v>183</v>
      </c>
      <c r="C2249" s="26">
        <v>45064</v>
      </c>
      <c r="D2249" s="4" t="s">
        <v>296</v>
      </c>
      <c r="E2249" s="4" t="s">
        <v>297</v>
      </c>
      <c r="F2249" s="4" t="s">
        <v>46</v>
      </c>
      <c r="G2249" s="4">
        <v>1</v>
      </c>
      <c r="H2249" s="27">
        <v>17.2</v>
      </c>
      <c r="I2249" s="15">
        <v>16617.13</v>
      </c>
      <c r="J2249" s="4" t="s">
        <v>294</v>
      </c>
    </row>
    <row r="2250" spans="1:10" x14ac:dyDescent="0.3">
      <c r="A2250" s="4" t="s">
        <v>2556</v>
      </c>
      <c r="B2250" s="4" t="s">
        <v>183</v>
      </c>
      <c r="C2250" s="26">
        <v>45125</v>
      </c>
      <c r="D2250" s="4" t="s">
        <v>292</v>
      </c>
      <c r="E2250" s="4" t="s">
        <v>305</v>
      </c>
      <c r="F2250" s="4" t="s">
        <v>47</v>
      </c>
      <c r="G2250" s="4">
        <v>0</v>
      </c>
      <c r="H2250" s="27">
        <v>0</v>
      </c>
      <c r="I2250" s="15">
        <v>1371.25</v>
      </c>
      <c r="J2250" s="4" t="s">
        <v>294</v>
      </c>
    </row>
    <row r="2251" spans="1:10" x14ac:dyDescent="0.3">
      <c r="A2251" s="4" t="s">
        <v>2557</v>
      </c>
      <c r="B2251" s="4" t="s">
        <v>183</v>
      </c>
      <c r="C2251" s="26">
        <v>45227</v>
      </c>
      <c r="D2251" s="4" t="s">
        <v>292</v>
      </c>
      <c r="E2251" s="4" t="s">
        <v>293</v>
      </c>
      <c r="F2251" s="4" t="s">
        <v>47</v>
      </c>
      <c r="G2251" s="4">
        <v>0</v>
      </c>
      <c r="H2251" s="27">
        <v>0</v>
      </c>
      <c r="I2251" s="15">
        <v>989.14</v>
      </c>
      <c r="J2251" s="4" t="s">
        <v>294</v>
      </c>
    </row>
    <row r="2252" spans="1:10" x14ac:dyDescent="0.3">
      <c r="A2252" s="4" t="s">
        <v>2558</v>
      </c>
      <c r="B2252" s="4" t="s">
        <v>183</v>
      </c>
      <c r="C2252" s="26">
        <v>45256</v>
      </c>
      <c r="D2252" s="4" t="s">
        <v>292</v>
      </c>
      <c r="E2252" s="4" t="s">
        <v>293</v>
      </c>
      <c r="F2252" s="4" t="s">
        <v>47</v>
      </c>
      <c r="G2252" s="4">
        <v>0</v>
      </c>
      <c r="H2252" s="27">
        <v>0</v>
      </c>
      <c r="I2252" s="15">
        <v>890.62</v>
      </c>
      <c r="J2252" s="4" t="s">
        <v>299</v>
      </c>
    </row>
    <row r="2253" spans="1:10" x14ac:dyDescent="0.3">
      <c r="A2253" s="4" t="s">
        <v>2559</v>
      </c>
      <c r="B2253" s="4" t="s">
        <v>183</v>
      </c>
      <c r="C2253" s="26">
        <v>45241</v>
      </c>
      <c r="D2253" s="4" t="s">
        <v>292</v>
      </c>
      <c r="E2253" s="4" t="s">
        <v>305</v>
      </c>
      <c r="F2253" s="4" t="s">
        <v>47</v>
      </c>
      <c r="G2253" s="4">
        <v>1</v>
      </c>
      <c r="H2253" s="27">
        <v>0</v>
      </c>
      <c r="I2253" s="15">
        <v>705.16</v>
      </c>
      <c r="J2253" s="4" t="s">
        <v>294</v>
      </c>
    </row>
    <row r="2254" spans="1:10" x14ac:dyDescent="0.3">
      <c r="A2254" s="4" t="s">
        <v>2560</v>
      </c>
      <c r="B2254" s="4" t="s">
        <v>183</v>
      </c>
      <c r="C2254" s="26">
        <v>45302</v>
      </c>
      <c r="D2254" s="4" t="s">
        <v>296</v>
      </c>
      <c r="E2254" s="4" t="s">
        <v>371</v>
      </c>
      <c r="F2254" s="4" t="s">
        <v>403</v>
      </c>
      <c r="G2254" s="4">
        <v>7</v>
      </c>
      <c r="H2254" s="27">
        <v>164.7</v>
      </c>
      <c r="I2254" s="15">
        <v>336427.49</v>
      </c>
      <c r="J2254" s="4" t="s">
        <v>294</v>
      </c>
    </row>
    <row r="2255" spans="1:10" x14ac:dyDescent="0.3">
      <c r="A2255" s="4" t="s">
        <v>2561</v>
      </c>
      <c r="B2255" s="4" t="s">
        <v>183</v>
      </c>
      <c r="C2255" s="26">
        <v>45328</v>
      </c>
      <c r="D2255" s="4" t="s">
        <v>292</v>
      </c>
      <c r="E2255" s="4" t="s">
        <v>301</v>
      </c>
      <c r="F2255" s="4" t="s">
        <v>47</v>
      </c>
      <c r="G2255" s="4">
        <v>0</v>
      </c>
      <c r="H2255" s="27">
        <v>0</v>
      </c>
      <c r="I2255" s="15">
        <v>1219.93</v>
      </c>
      <c r="J2255" s="4" t="s">
        <v>294</v>
      </c>
    </row>
    <row r="2256" spans="1:10" x14ac:dyDescent="0.3">
      <c r="A2256" s="4" t="s">
        <v>2562</v>
      </c>
      <c r="B2256" s="4" t="s">
        <v>183</v>
      </c>
      <c r="C2256" s="26">
        <v>45343</v>
      </c>
      <c r="D2256" s="4" t="s">
        <v>292</v>
      </c>
      <c r="E2256" s="4" t="s">
        <v>308</v>
      </c>
      <c r="F2256" s="4" t="s">
        <v>47</v>
      </c>
      <c r="G2256" s="4">
        <v>1</v>
      </c>
      <c r="H2256" s="27">
        <v>0</v>
      </c>
      <c r="I2256" s="15">
        <v>743.79</v>
      </c>
      <c r="J2256" s="4" t="s">
        <v>294</v>
      </c>
    </row>
    <row r="2257" spans="1:10" x14ac:dyDescent="0.3">
      <c r="A2257" s="4" t="s">
        <v>2563</v>
      </c>
      <c r="B2257" s="4" t="s">
        <v>183</v>
      </c>
      <c r="C2257" s="26">
        <v>45338</v>
      </c>
      <c r="D2257" s="4" t="s">
        <v>292</v>
      </c>
      <c r="E2257" s="4" t="s">
        <v>303</v>
      </c>
      <c r="F2257" s="4" t="s">
        <v>47</v>
      </c>
      <c r="G2257" s="4">
        <v>1</v>
      </c>
      <c r="H2257" s="27">
        <v>0</v>
      </c>
      <c r="I2257" s="15">
        <v>1451.83</v>
      </c>
      <c r="J2257" s="4" t="s">
        <v>294</v>
      </c>
    </row>
    <row r="2258" spans="1:10" x14ac:dyDescent="0.3">
      <c r="A2258" s="4" t="s">
        <v>2564</v>
      </c>
      <c r="B2258" s="4" t="s">
        <v>183</v>
      </c>
      <c r="C2258" s="26">
        <v>45353</v>
      </c>
      <c r="D2258" s="4" t="s">
        <v>292</v>
      </c>
      <c r="E2258" s="4" t="s">
        <v>305</v>
      </c>
      <c r="F2258" s="4" t="s">
        <v>46</v>
      </c>
      <c r="G2258" s="4">
        <v>2</v>
      </c>
      <c r="H2258" s="27">
        <v>0</v>
      </c>
      <c r="I2258" s="15">
        <v>6886.72</v>
      </c>
      <c r="J2258" s="4" t="s">
        <v>294</v>
      </c>
    </row>
    <row r="2259" spans="1:10" x14ac:dyDescent="0.3">
      <c r="A2259" s="4" t="s">
        <v>2565</v>
      </c>
      <c r="B2259" s="4" t="s">
        <v>183</v>
      </c>
      <c r="C2259" s="26">
        <v>45369</v>
      </c>
      <c r="D2259" s="4" t="s">
        <v>292</v>
      </c>
      <c r="E2259" s="4" t="s">
        <v>305</v>
      </c>
      <c r="F2259" s="4" t="s">
        <v>47</v>
      </c>
      <c r="G2259" s="4">
        <v>1</v>
      </c>
      <c r="H2259" s="27">
        <v>0</v>
      </c>
      <c r="I2259" s="15">
        <v>1630.43</v>
      </c>
      <c r="J2259" s="4" t="s">
        <v>299</v>
      </c>
    </row>
    <row r="2260" spans="1:10" x14ac:dyDescent="0.3">
      <c r="A2260" s="4" t="s">
        <v>2566</v>
      </c>
      <c r="B2260" s="4" t="s">
        <v>183</v>
      </c>
      <c r="C2260" s="26">
        <v>45425</v>
      </c>
      <c r="D2260" s="4" t="s">
        <v>292</v>
      </c>
      <c r="E2260" s="4" t="s">
        <v>293</v>
      </c>
      <c r="F2260" s="4" t="s">
        <v>46</v>
      </c>
      <c r="G2260" s="4">
        <v>2</v>
      </c>
      <c r="H2260" s="27">
        <v>0</v>
      </c>
      <c r="I2260" s="15">
        <v>7235.84</v>
      </c>
      <c r="J2260" s="4" t="s">
        <v>294</v>
      </c>
    </row>
    <row r="2261" spans="1:10" x14ac:dyDescent="0.3">
      <c r="A2261" s="4" t="s">
        <v>2567</v>
      </c>
      <c r="B2261" s="4" t="s">
        <v>183</v>
      </c>
      <c r="C2261" s="26">
        <v>45530</v>
      </c>
      <c r="D2261" s="4" t="s">
        <v>292</v>
      </c>
      <c r="E2261" s="4" t="s">
        <v>301</v>
      </c>
      <c r="F2261" s="4" t="s">
        <v>46</v>
      </c>
      <c r="G2261" s="4">
        <v>3</v>
      </c>
      <c r="H2261" s="27">
        <v>0</v>
      </c>
      <c r="I2261" s="15">
        <v>5913.3</v>
      </c>
      <c r="J2261" s="4" t="s">
        <v>294</v>
      </c>
    </row>
    <row r="2262" spans="1:10" x14ac:dyDescent="0.3">
      <c r="A2262" s="4" t="s">
        <v>2568</v>
      </c>
      <c r="B2262" s="4" t="s">
        <v>183</v>
      </c>
      <c r="C2262" s="26">
        <v>45525</v>
      </c>
      <c r="D2262" s="4" t="s">
        <v>292</v>
      </c>
      <c r="E2262" s="4" t="s">
        <v>312</v>
      </c>
      <c r="F2262" s="4" t="s">
        <v>46</v>
      </c>
      <c r="G2262" s="4">
        <v>4</v>
      </c>
      <c r="H2262" s="27">
        <v>0</v>
      </c>
      <c r="I2262" s="15">
        <v>2927.43</v>
      </c>
      <c r="J2262" s="4" t="s">
        <v>294</v>
      </c>
    </row>
    <row r="2263" spans="1:10" x14ac:dyDescent="0.3">
      <c r="A2263" s="4" t="s">
        <v>2569</v>
      </c>
      <c r="B2263" s="4" t="s">
        <v>183</v>
      </c>
      <c r="C2263" s="26">
        <v>45514</v>
      </c>
      <c r="D2263" s="4" t="s">
        <v>292</v>
      </c>
      <c r="E2263" s="4" t="s">
        <v>312</v>
      </c>
      <c r="F2263" s="4" t="s">
        <v>45</v>
      </c>
      <c r="G2263" s="4">
        <v>6</v>
      </c>
      <c r="H2263" s="27">
        <v>0</v>
      </c>
      <c r="I2263" s="15">
        <v>13055.53</v>
      </c>
      <c r="J2263" s="4" t="s">
        <v>294</v>
      </c>
    </row>
    <row r="2264" spans="1:10" x14ac:dyDescent="0.3">
      <c r="A2264" s="4" t="s">
        <v>2570</v>
      </c>
      <c r="B2264" s="4" t="s">
        <v>183</v>
      </c>
      <c r="C2264" s="26">
        <v>45514</v>
      </c>
      <c r="D2264" s="4" t="s">
        <v>292</v>
      </c>
      <c r="E2264" s="4" t="s">
        <v>293</v>
      </c>
      <c r="F2264" s="4" t="s">
        <v>47</v>
      </c>
      <c r="G2264" s="4">
        <v>1</v>
      </c>
      <c r="H2264" s="27">
        <v>0</v>
      </c>
      <c r="I2264" s="15">
        <v>869.84</v>
      </c>
      <c r="J2264" s="4" t="s">
        <v>299</v>
      </c>
    </row>
    <row r="2265" spans="1:10" x14ac:dyDescent="0.3">
      <c r="A2265" s="4" t="s">
        <v>2571</v>
      </c>
      <c r="B2265" s="4" t="s">
        <v>183</v>
      </c>
      <c r="C2265" s="26">
        <v>45528</v>
      </c>
      <c r="D2265" s="4" t="s">
        <v>296</v>
      </c>
      <c r="E2265" s="4" t="s">
        <v>319</v>
      </c>
      <c r="F2265" s="4" t="s">
        <v>47</v>
      </c>
      <c r="G2265" s="4">
        <v>1</v>
      </c>
      <c r="H2265" s="27">
        <v>4.5999999999999996</v>
      </c>
      <c r="I2265" s="15">
        <v>7856.16</v>
      </c>
      <c r="J2265" s="4" t="s">
        <v>294</v>
      </c>
    </row>
    <row r="2266" spans="1:10" x14ac:dyDescent="0.3">
      <c r="A2266" s="4" t="s">
        <v>2572</v>
      </c>
      <c r="B2266" s="4" t="s">
        <v>183</v>
      </c>
      <c r="C2266" s="26">
        <v>45556</v>
      </c>
      <c r="D2266" s="4" t="s">
        <v>292</v>
      </c>
      <c r="E2266" s="4" t="s">
        <v>305</v>
      </c>
      <c r="F2266" s="4" t="s">
        <v>45</v>
      </c>
      <c r="G2266" s="4">
        <v>13</v>
      </c>
      <c r="H2266" s="27">
        <v>0</v>
      </c>
      <c r="I2266" s="15">
        <v>12250.92</v>
      </c>
      <c r="J2266" s="4" t="s">
        <v>294</v>
      </c>
    </row>
    <row r="2267" spans="1:10" x14ac:dyDescent="0.3">
      <c r="A2267" s="4" t="s">
        <v>2573</v>
      </c>
      <c r="B2267" s="4" t="s">
        <v>183</v>
      </c>
      <c r="C2267" s="26">
        <v>45541</v>
      </c>
      <c r="D2267" s="4" t="s">
        <v>292</v>
      </c>
      <c r="E2267" s="4" t="s">
        <v>308</v>
      </c>
      <c r="F2267" s="4" t="s">
        <v>46</v>
      </c>
      <c r="G2267" s="4">
        <v>5</v>
      </c>
      <c r="H2267" s="27">
        <v>0</v>
      </c>
      <c r="I2267" s="15">
        <v>6601.39</v>
      </c>
      <c r="J2267" s="4" t="s">
        <v>294</v>
      </c>
    </row>
    <row r="2268" spans="1:10" x14ac:dyDescent="0.3">
      <c r="A2268" s="4" t="s">
        <v>2574</v>
      </c>
      <c r="B2268" s="4" t="s">
        <v>183</v>
      </c>
      <c r="C2268" s="26">
        <v>45537</v>
      </c>
      <c r="D2268" s="4" t="s">
        <v>296</v>
      </c>
      <c r="E2268" s="4" t="s">
        <v>336</v>
      </c>
      <c r="F2268" s="4" t="s">
        <v>47</v>
      </c>
      <c r="G2268" s="4">
        <v>1</v>
      </c>
      <c r="H2268" s="27">
        <v>6.7</v>
      </c>
      <c r="I2268" s="15">
        <v>8178.51</v>
      </c>
      <c r="J2268" s="4" t="s">
        <v>299</v>
      </c>
    </row>
    <row r="2269" spans="1:10" x14ac:dyDescent="0.3">
      <c r="A2269" s="4" t="s">
        <v>2575</v>
      </c>
      <c r="B2269" s="4" t="s">
        <v>183</v>
      </c>
      <c r="C2269" s="26">
        <v>45571</v>
      </c>
      <c r="D2269" s="4" t="s">
        <v>292</v>
      </c>
      <c r="E2269" s="4" t="s">
        <v>312</v>
      </c>
      <c r="F2269" s="4" t="s">
        <v>45</v>
      </c>
      <c r="G2269" s="4">
        <v>9</v>
      </c>
      <c r="H2269" s="27">
        <v>0</v>
      </c>
      <c r="I2269" s="15">
        <v>13994.77</v>
      </c>
      <c r="J2269" s="4" t="s">
        <v>294</v>
      </c>
    </row>
    <row r="2270" spans="1:10" x14ac:dyDescent="0.3">
      <c r="A2270" s="4" t="s">
        <v>2576</v>
      </c>
      <c r="B2270" s="4" t="s">
        <v>183</v>
      </c>
      <c r="C2270" s="26">
        <v>45712</v>
      </c>
      <c r="D2270" s="4" t="s">
        <v>296</v>
      </c>
      <c r="E2270" s="4" t="s">
        <v>371</v>
      </c>
      <c r="F2270" s="4" t="s">
        <v>45</v>
      </c>
      <c r="G2270" s="4">
        <v>2</v>
      </c>
      <c r="H2270" s="27">
        <v>27.1</v>
      </c>
      <c r="I2270" s="15">
        <v>25029.759999999998</v>
      </c>
      <c r="J2270" s="4" t="s">
        <v>294</v>
      </c>
    </row>
    <row r="2271" spans="1:10" x14ac:dyDescent="0.3">
      <c r="A2271" s="4" t="s">
        <v>2577</v>
      </c>
      <c r="B2271" s="4" t="s">
        <v>183</v>
      </c>
      <c r="C2271" s="26">
        <v>45739</v>
      </c>
      <c r="D2271" s="4" t="s">
        <v>292</v>
      </c>
      <c r="E2271" s="4" t="s">
        <v>303</v>
      </c>
      <c r="F2271" s="4" t="s">
        <v>47</v>
      </c>
      <c r="G2271" s="4">
        <v>1</v>
      </c>
      <c r="H2271" s="27">
        <v>0</v>
      </c>
      <c r="I2271" s="15">
        <v>1412.25</v>
      </c>
      <c r="J2271" s="4" t="s">
        <v>294</v>
      </c>
    </row>
    <row r="2272" spans="1:10" x14ac:dyDescent="0.3">
      <c r="A2272" s="4" t="s">
        <v>2578</v>
      </c>
      <c r="B2272" s="4" t="s">
        <v>183</v>
      </c>
      <c r="C2272" s="26">
        <v>45762</v>
      </c>
      <c r="D2272" s="4" t="s">
        <v>296</v>
      </c>
      <c r="E2272" s="4" t="s">
        <v>401</v>
      </c>
      <c r="F2272" s="4" t="s">
        <v>45</v>
      </c>
      <c r="G2272" s="4">
        <v>2</v>
      </c>
      <c r="H2272" s="27">
        <v>33.799999999999997</v>
      </c>
      <c r="I2272" s="15">
        <v>77769.83</v>
      </c>
      <c r="J2272" s="4" t="s">
        <v>294</v>
      </c>
    </row>
    <row r="2273" spans="1:10" x14ac:dyDescent="0.3">
      <c r="A2273" s="4" t="s">
        <v>2579</v>
      </c>
      <c r="B2273" s="4" t="s">
        <v>183</v>
      </c>
      <c r="C2273" s="26">
        <v>45785</v>
      </c>
      <c r="D2273" s="4" t="s">
        <v>292</v>
      </c>
      <c r="E2273" s="4" t="s">
        <v>303</v>
      </c>
      <c r="F2273" s="4" t="s">
        <v>46</v>
      </c>
      <c r="G2273" s="4">
        <v>5</v>
      </c>
      <c r="H2273" s="27">
        <v>0</v>
      </c>
      <c r="I2273" s="15">
        <v>4673.18</v>
      </c>
      <c r="J2273" s="4" t="s">
        <v>299</v>
      </c>
    </row>
    <row r="2274" spans="1:10" x14ac:dyDescent="0.3">
      <c r="A2274" s="4" t="s">
        <v>2580</v>
      </c>
      <c r="B2274" s="4" t="s">
        <v>183</v>
      </c>
      <c r="C2274" s="26">
        <v>45786</v>
      </c>
      <c r="D2274" s="4" t="s">
        <v>292</v>
      </c>
      <c r="E2274" s="4" t="s">
        <v>305</v>
      </c>
      <c r="F2274" s="4" t="s">
        <v>45</v>
      </c>
      <c r="G2274" s="4">
        <v>13</v>
      </c>
      <c r="H2274" s="27">
        <v>0</v>
      </c>
      <c r="I2274" s="15">
        <v>23836.69</v>
      </c>
      <c r="J2274" s="4" t="s">
        <v>294</v>
      </c>
    </row>
    <row r="2275" spans="1:10" x14ac:dyDescent="0.3">
      <c r="A2275" s="4" t="s">
        <v>2581</v>
      </c>
      <c r="B2275" s="4" t="s">
        <v>183</v>
      </c>
      <c r="C2275" s="26">
        <v>45790</v>
      </c>
      <c r="D2275" s="4" t="s">
        <v>296</v>
      </c>
      <c r="E2275" s="4" t="s">
        <v>297</v>
      </c>
      <c r="F2275" s="4" t="s">
        <v>46</v>
      </c>
      <c r="G2275" s="4">
        <v>1</v>
      </c>
      <c r="H2275" s="27">
        <v>21.4</v>
      </c>
      <c r="I2275" s="15">
        <v>38543.279999999999</v>
      </c>
      <c r="J2275" s="4" t="s">
        <v>294</v>
      </c>
    </row>
    <row r="2276" spans="1:10" x14ac:dyDescent="0.3">
      <c r="A2276" s="4" t="s">
        <v>2582</v>
      </c>
      <c r="B2276" s="4" t="s">
        <v>183</v>
      </c>
      <c r="C2276" s="26">
        <v>45795</v>
      </c>
      <c r="D2276" s="4" t="s">
        <v>296</v>
      </c>
      <c r="E2276" s="4" t="s">
        <v>394</v>
      </c>
      <c r="F2276" s="4" t="s">
        <v>47</v>
      </c>
      <c r="G2276" s="4">
        <v>1</v>
      </c>
      <c r="H2276" s="27">
        <v>2.4</v>
      </c>
      <c r="I2276" s="15">
        <v>5200.6400000000003</v>
      </c>
      <c r="J2276" s="4" t="s">
        <v>299</v>
      </c>
    </row>
    <row r="2277" spans="1:10" x14ac:dyDescent="0.3">
      <c r="A2277" s="4" t="s">
        <v>2583</v>
      </c>
      <c r="B2277" s="4" t="s">
        <v>183</v>
      </c>
      <c r="C2277" s="26">
        <v>45877</v>
      </c>
      <c r="D2277" s="4" t="s">
        <v>292</v>
      </c>
      <c r="E2277" s="4" t="s">
        <v>305</v>
      </c>
      <c r="F2277" s="4" t="s">
        <v>46</v>
      </c>
      <c r="G2277" s="4">
        <v>5</v>
      </c>
      <c r="H2277" s="27">
        <v>0</v>
      </c>
      <c r="I2277" s="15">
        <v>3523.64</v>
      </c>
      <c r="J2277" s="4" t="s">
        <v>294</v>
      </c>
    </row>
    <row r="2278" spans="1:10" x14ac:dyDescent="0.3">
      <c r="A2278" s="4" t="s">
        <v>2584</v>
      </c>
      <c r="B2278" s="4" t="s">
        <v>183</v>
      </c>
      <c r="C2278" s="26">
        <v>45885</v>
      </c>
      <c r="D2278" s="4" t="s">
        <v>296</v>
      </c>
      <c r="E2278" s="4" t="s">
        <v>297</v>
      </c>
      <c r="F2278" s="4" t="s">
        <v>47</v>
      </c>
      <c r="G2278" s="4">
        <v>1</v>
      </c>
      <c r="H2278" s="27">
        <v>3.6</v>
      </c>
      <c r="I2278" s="15">
        <v>7545.77</v>
      </c>
      <c r="J2278" s="4" t="s">
        <v>294</v>
      </c>
    </row>
    <row r="2279" spans="1:10" x14ac:dyDescent="0.3">
      <c r="A2279" s="4" t="s">
        <v>2585</v>
      </c>
      <c r="B2279" s="4" t="s">
        <v>185</v>
      </c>
      <c r="C2279" s="26">
        <v>44931</v>
      </c>
      <c r="D2279" s="4" t="s">
        <v>292</v>
      </c>
      <c r="E2279" s="4" t="s">
        <v>312</v>
      </c>
      <c r="F2279" s="4" t="s">
        <v>47</v>
      </c>
      <c r="G2279" s="4">
        <v>1</v>
      </c>
      <c r="H2279" s="27">
        <v>0</v>
      </c>
      <c r="I2279" s="15">
        <v>2590.83</v>
      </c>
      <c r="J2279" s="4" t="s">
        <v>294</v>
      </c>
    </row>
    <row r="2280" spans="1:10" x14ac:dyDescent="0.3">
      <c r="A2280" s="4" t="s">
        <v>2586</v>
      </c>
      <c r="B2280" s="4" t="s">
        <v>185</v>
      </c>
      <c r="C2280" s="26">
        <v>44990</v>
      </c>
      <c r="D2280" s="4" t="s">
        <v>292</v>
      </c>
      <c r="E2280" s="4" t="s">
        <v>301</v>
      </c>
      <c r="F2280" s="4" t="s">
        <v>46</v>
      </c>
      <c r="G2280" s="4">
        <v>5</v>
      </c>
      <c r="H2280" s="27">
        <v>0</v>
      </c>
      <c r="I2280" s="15">
        <v>15898.97</v>
      </c>
      <c r="J2280" s="4" t="s">
        <v>299</v>
      </c>
    </row>
    <row r="2281" spans="1:10" x14ac:dyDescent="0.3">
      <c r="A2281" s="4" t="s">
        <v>2587</v>
      </c>
      <c r="B2281" s="4" t="s">
        <v>185</v>
      </c>
      <c r="C2281" s="26">
        <v>45004</v>
      </c>
      <c r="D2281" s="4" t="s">
        <v>292</v>
      </c>
      <c r="E2281" s="4" t="s">
        <v>305</v>
      </c>
      <c r="F2281" s="4" t="s">
        <v>47</v>
      </c>
      <c r="G2281" s="4">
        <v>1</v>
      </c>
      <c r="H2281" s="27">
        <v>0</v>
      </c>
      <c r="I2281" s="15">
        <v>1853.77</v>
      </c>
      <c r="J2281" s="4" t="s">
        <v>294</v>
      </c>
    </row>
    <row r="2282" spans="1:10" x14ac:dyDescent="0.3">
      <c r="A2282" s="4" t="s">
        <v>2588</v>
      </c>
      <c r="B2282" s="4" t="s">
        <v>185</v>
      </c>
      <c r="C2282" s="26">
        <v>45073</v>
      </c>
      <c r="D2282" s="4" t="s">
        <v>292</v>
      </c>
      <c r="E2282" s="4" t="s">
        <v>293</v>
      </c>
      <c r="F2282" s="4" t="s">
        <v>47</v>
      </c>
      <c r="G2282" s="4">
        <v>0</v>
      </c>
      <c r="H2282" s="27">
        <v>0</v>
      </c>
      <c r="I2282" s="15">
        <v>4845.67</v>
      </c>
      <c r="J2282" s="4" t="s">
        <v>294</v>
      </c>
    </row>
    <row r="2283" spans="1:10" x14ac:dyDescent="0.3">
      <c r="A2283" s="4" t="s">
        <v>2589</v>
      </c>
      <c r="B2283" s="4" t="s">
        <v>185</v>
      </c>
      <c r="C2283" s="26">
        <v>45062</v>
      </c>
      <c r="D2283" s="4" t="s">
        <v>292</v>
      </c>
      <c r="E2283" s="4" t="s">
        <v>305</v>
      </c>
      <c r="F2283" s="4" t="s">
        <v>47</v>
      </c>
      <c r="G2283" s="4">
        <v>1</v>
      </c>
      <c r="H2283" s="27">
        <v>0</v>
      </c>
      <c r="I2283" s="15">
        <v>5259.37</v>
      </c>
      <c r="J2283" s="4" t="s">
        <v>299</v>
      </c>
    </row>
    <row r="2284" spans="1:10" x14ac:dyDescent="0.3">
      <c r="A2284" s="4" t="s">
        <v>2590</v>
      </c>
      <c r="B2284" s="4" t="s">
        <v>185</v>
      </c>
      <c r="C2284" s="26">
        <v>45121</v>
      </c>
      <c r="D2284" s="4" t="s">
        <v>292</v>
      </c>
      <c r="E2284" s="4" t="s">
        <v>312</v>
      </c>
      <c r="F2284" s="4" t="s">
        <v>47</v>
      </c>
      <c r="G2284" s="4">
        <v>1</v>
      </c>
      <c r="H2284" s="27">
        <v>0</v>
      </c>
      <c r="I2284" s="15">
        <v>2445.2199999999998</v>
      </c>
      <c r="J2284" s="4" t="s">
        <v>299</v>
      </c>
    </row>
    <row r="2285" spans="1:10" x14ac:dyDescent="0.3">
      <c r="A2285" s="4" t="s">
        <v>2591</v>
      </c>
      <c r="B2285" s="4" t="s">
        <v>185</v>
      </c>
      <c r="C2285" s="26">
        <v>45114</v>
      </c>
      <c r="D2285" s="4" t="s">
        <v>292</v>
      </c>
      <c r="E2285" s="4" t="s">
        <v>308</v>
      </c>
      <c r="F2285" s="4" t="s">
        <v>47</v>
      </c>
      <c r="G2285" s="4">
        <v>0</v>
      </c>
      <c r="H2285" s="27">
        <v>0</v>
      </c>
      <c r="I2285" s="15">
        <v>2845.7</v>
      </c>
      <c r="J2285" s="4" t="s">
        <v>294</v>
      </c>
    </row>
    <row r="2286" spans="1:10" x14ac:dyDescent="0.3">
      <c r="A2286" s="4" t="s">
        <v>2592</v>
      </c>
      <c r="B2286" s="4" t="s">
        <v>185</v>
      </c>
      <c r="C2286" s="26">
        <v>45125</v>
      </c>
      <c r="D2286" s="4" t="s">
        <v>296</v>
      </c>
      <c r="E2286" s="4" t="s">
        <v>297</v>
      </c>
      <c r="F2286" s="4" t="s">
        <v>46</v>
      </c>
      <c r="G2286" s="4">
        <v>1</v>
      </c>
      <c r="H2286" s="27">
        <v>13.8</v>
      </c>
      <c r="I2286" s="15">
        <v>82017.509999999995</v>
      </c>
      <c r="J2286" s="4" t="s">
        <v>294</v>
      </c>
    </row>
    <row r="2287" spans="1:10" x14ac:dyDescent="0.3">
      <c r="A2287" s="4" t="s">
        <v>2593</v>
      </c>
      <c r="B2287" s="4" t="s">
        <v>185</v>
      </c>
      <c r="C2287" s="26">
        <v>45142</v>
      </c>
      <c r="D2287" s="4" t="s">
        <v>292</v>
      </c>
      <c r="E2287" s="4" t="s">
        <v>303</v>
      </c>
      <c r="F2287" s="4" t="s">
        <v>47</v>
      </c>
      <c r="G2287" s="4">
        <v>1</v>
      </c>
      <c r="H2287" s="27">
        <v>0</v>
      </c>
      <c r="I2287" s="15">
        <v>5521.86</v>
      </c>
      <c r="J2287" s="4" t="s">
        <v>294</v>
      </c>
    </row>
    <row r="2288" spans="1:10" x14ac:dyDescent="0.3">
      <c r="A2288" s="4" t="s">
        <v>2594</v>
      </c>
      <c r="B2288" s="4" t="s">
        <v>185</v>
      </c>
      <c r="C2288" s="26">
        <v>45139</v>
      </c>
      <c r="D2288" s="4" t="s">
        <v>292</v>
      </c>
      <c r="E2288" s="4" t="s">
        <v>293</v>
      </c>
      <c r="F2288" s="4" t="s">
        <v>47</v>
      </c>
      <c r="G2288" s="4">
        <v>0</v>
      </c>
      <c r="H2288" s="27">
        <v>0</v>
      </c>
      <c r="I2288" s="15">
        <v>3202.37</v>
      </c>
      <c r="J2288" s="4" t="s">
        <v>294</v>
      </c>
    </row>
    <row r="2289" spans="1:10" x14ac:dyDescent="0.3">
      <c r="A2289" s="4" t="s">
        <v>2595</v>
      </c>
      <c r="B2289" s="4" t="s">
        <v>185</v>
      </c>
      <c r="C2289" s="26">
        <v>45149</v>
      </c>
      <c r="D2289" s="4" t="s">
        <v>292</v>
      </c>
      <c r="E2289" s="4" t="s">
        <v>305</v>
      </c>
      <c r="F2289" s="4" t="s">
        <v>46</v>
      </c>
      <c r="G2289" s="4">
        <v>2</v>
      </c>
      <c r="H2289" s="27">
        <v>0</v>
      </c>
      <c r="I2289" s="15">
        <v>19407.669999999998</v>
      </c>
      <c r="J2289" s="4" t="s">
        <v>294</v>
      </c>
    </row>
    <row r="2290" spans="1:10" x14ac:dyDescent="0.3">
      <c r="A2290" s="4" t="s">
        <v>2596</v>
      </c>
      <c r="B2290" s="4" t="s">
        <v>185</v>
      </c>
      <c r="C2290" s="26">
        <v>45184</v>
      </c>
      <c r="D2290" s="4" t="s">
        <v>292</v>
      </c>
      <c r="E2290" s="4" t="s">
        <v>303</v>
      </c>
      <c r="F2290" s="4" t="s">
        <v>46</v>
      </c>
      <c r="G2290" s="4">
        <v>2</v>
      </c>
      <c r="H2290" s="27">
        <v>0</v>
      </c>
      <c r="I2290" s="15">
        <v>21731.24</v>
      </c>
      <c r="J2290" s="4" t="s">
        <v>294</v>
      </c>
    </row>
    <row r="2291" spans="1:10" x14ac:dyDescent="0.3">
      <c r="A2291" s="4" t="s">
        <v>2597</v>
      </c>
      <c r="B2291" s="4" t="s">
        <v>185</v>
      </c>
      <c r="C2291" s="26">
        <v>45179</v>
      </c>
      <c r="D2291" s="4" t="s">
        <v>292</v>
      </c>
      <c r="E2291" s="4" t="s">
        <v>312</v>
      </c>
      <c r="F2291" s="4" t="s">
        <v>47</v>
      </c>
      <c r="G2291" s="4">
        <v>1</v>
      </c>
      <c r="H2291" s="27">
        <v>0</v>
      </c>
      <c r="I2291" s="15">
        <v>2567.7800000000002</v>
      </c>
      <c r="J2291" s="4" t="s">
        <v>299</v>
      </c>
    </row>
    <row r="2292" spans="1:10" x14ac:dyDescent="0.3">
      <c r="A2292" s="4" t="s">
        <v>2598</v>
      </c>
      <c r="B2292" s="4" t="s">
        <v>185</v>
      </c>
      <c r="C2292" s="26">
        <v>45207</v>
      </c>
      <c r="D2292" s="4" t="s">
        <v>292</v>
      </c>
      <c r="E2292" s="4" t="s">
        <v>303</v>
      </c>
      <c r="F2292" s="4" t="s">
        <v>47</v>
      </c>
      <c r="G2292" s="4">
        <v>0</v>
      </c>
      <c r="H2292" s="27">
        <v>0</v>
      </c>
      <c r="I2292" s="15">
        <v>5682.17</v>
      </c>
      <c r="J2292" s="4" t="s">
        <v>294</v>
      </c>
    </row>
    <row r="2293" spans="1:10" x14ac:dyDescent="0.3">
      <c r="A2293" s="4" t="s">
        <v>2599</v>
      </c>
      <c r="B2293" s="4" t="s">
        <v>185</v>
      </c>
      <c r="C2293" s="26">
        <v>45214</v>
      </c>
      <c r="D2293" s="4" t="s">
        <v>296</v>
      </c>
      <c r="E2293" s="4" t="s">
        <v>297</v>
      </c>
      <c r="F2293" s="4" t="s">
        <v>47</v>
      </c>
      <c r="G2293" s="4">
        <v>1</v>
      </c>
      <c r="H2293" s="27">
        <v>3.9</v>
      </c>
      <c r="I2293" s="15">
        <v>22426.43</v>
      </c>
      <c r="J2293" s="4" t="s">
        <v>294</v>
      </c>
    </row>
    <row r="2294" spans="1:10" x14ac:dyDescent="0.3">
      <c r="A2294" s="4" t="s">
        <v>2600</v>
      </c>
      <c r="B2294" s="4" t="s">
        <v>185</v>
      </c>
      <c r="C2294" s="26">
        <v>45239</v>
      </c>
      <c r="D2294" s="4" t="s">
        <v>292</v>
      </c>
      <c r="E2294" s="4" t="s">
        <v>293</v>
      </c>
      <c r="F2294" s="4" t="s">
        <v>45</v>
      </c>
      <c r="G2294" s="4">
        <v>11</v>
      </c>
      <c r="H2294" s="27">
        <v>0</v>
      </c>
      <c r="I2294" s="15">
        <v>49135.34</v>
      </c>
      <c r="J2294" s="4" t="s">
        <v>299</v>
      </c>
    </row>
    <row r="2295" spans="1:10" x14ac:dyDescent="0.3">
      <c r="A2295" s="4" t="s">
        <v>2601</v>
      </c>
      <c r="B2295" s="4" t="s">
        <v>185</v>
      </c>
      <c r="C2295" s="26">
        <v>45258</v>
      </c>
      <c r="D2295" s="4" t="s">
        <v>292</v>
      </c>
      <c r="E2295" s="4" t="s">
        <v>303</v>
      </c>
      <c r="F2295" s="4" t="s">
        <v>45</v>
      </c>
      <c r="G2295" s="4">
        <v>8</v>
      </c>
      <c r="H2295" s="27">
        <v>0</v>
      </c>
      <c r="I2295" s="15">
        <v>44872.46</v>
      </c>
      <c r="J2295" s="4" t="s">
        <v>294</v>
      </c>
    </row>
    <row r="2296" spans="1:10" x14ac:dyDescent="0.3">
      <c r="A2296" s="4" t="s">
        <v>2602</v>
      </c>
      <c r="B2296" s="4" t="s">
        <v>185</v>
      </c>
      <c r="C2296" s="26">
        <v>45282</v>
      </c>
      <c r="D2296" s="4" t="s">
        <v>292</v>
      </c>
      <c r="E2296" s="4" t="s">
        <v>293</v>
      </c>
      <c r="F2296" s="4" t="s">
        <v>47</v>
      </c>
      <c r="G2296" s="4">
        <v>0</v>
      </c>
      <c r="H2296" s="27">
        <v>0</v>
      </c>
      <c r="I2296" s="15">
        <v>2120.96</v>
      </c>
      <c r="J2296" s="4" t="s">
        <v>294</v>
      </c>
    </row>
    <row r="2297" spans="1:10" x14ac:dyDescent="0.3">
      <c r="A2297" s="4" t="s">
        <v>2603</v>
      </c>
      <c r="B2297" s="4" t="s">
        <v>185</v>
      </c>
      <c r="C2297" s="26">
        <v>45281</v>
      </c>
      <c r="D2297" s="4" t="s">
        <v>296</v>
      </c>
      <c r="E2297" s="4" t="s">
        <v>394</v>
      </c>
      <c r="F2297" s="4" t="s">
        <v>45</v>
      </c>
      <c r="G2297" s="4">
        <v>3</v>
      </c>
      <c r="H2297" s="27">
        <v>62.8</v>
      </c>
      <c r="I2297" s="15">
        <v>371972.16</v>
      </c>
      <c r="J2297" s="4" t="s">
        <v>294</v>
      </c>
    </row>
    <row r="2298" spans="1:10" x14ac:dyDescent="0.3">
      <c r="A2298" s="4" t="s">
        <v>2604</v>
      </c>
      <c r="B2298" s="4" t="s">
        <v>185</v>
      </c>
      <c r="C2298" s="26">
        <v>45357</v>
      </c>
      <c r="D2298" s="4" t="s">
        <v>292</v>
      </c>
      <c r="E2298" s="4" t="s">
        <v>312</v>
      </c>
      <c r="F2298" s="4" t="s">
        <v>46</v>
      </c>
      <c r="G2298" s="4">
        <v>2</v>
      </c>
      <c r="H2298" s="27">
        <v>0</v>
      </c>
      <c r="I2298" s="15">
        <v>21025.77</v>
      </c>
      <c r="J2298" s="4" t="s">
        <v>294</v>
      </c>
    </row>
    <row r="2299" spans="1:10" x14ac:dyDescent="0.3">
      <c r="A2299" s="4" t="s">
        <v>2605</v>
      </c>
      <c r="B2299" s="4" t="s">
        <v>185</v>
      </c>
      <c r="C2299" s="26">
        <v>45355</v>
      </c>
      <c r="D2299" s="4" t="s">
        <v>292</v>
      </c>
      <c r="E2299" s="4" t="s">
        <v>303</v>
      </c>
      <c r="F2299" s="4" t="s">
        <v>46</v>
      </c>
      <c r="G2299" s="4">
        <v>5</v>
      </c>
      <c r="H2299" s="27">
        <v>0</v>
      </c>
      <c r="I2299" s="15">
        <v>14593.57</v>
      </c>
      <c r="J2299" s="4" t="s">
        <v>294</v>
      </c>
    </row>
    <row r="2300" spans="1:10" x14ac:dyDescent="0.3">
      <c r="A2300" s="4" t="s">
        <v>2606</v>
      </c>
      <c r="B2300" s="4" t="s">
        <v>185</v>
      </c>
      <c r="C2300" s="26">
        <v>45371</v>
      </c>
      <c r="D2300" s="4" t="s">
        <v>292</v>
      </c>
      <c r="E2300" s="4" t="s">
        <v>308</v>
      </c>
      <c r="F2300" s="4" t="s">
        <v>47</v>
      </c>
      <c r="G2300" s="4">
        <v>1</v>
      </c>
      <c r="H2300" s="27">
        <v>0</v>
      </c>
      <c r="I2300" s="15">
        <v>4161.83</v>
      </c>
      <c r="J2300" s="4" t="s">
        <v>294</v>
      </c>
    </row>
    <row r="2301" spans="1:10" x14ac:dyDescent="0.3">
      <c r="A2301" s="4" t="s">
        <v>2607</v>
      </c>
      <c r="B2301" s="4" t="s">
        <v>185</v>
      </c>
      <c r="C2301" s="26">
        <v>45362</v>
      </c>
      <c r="D2301" s="4" t="s">
        <v>296</v>
      </c>
      <c r="E2301" s="4" t="s">
        <v>371</v>
      </c>
      <c r="F2301" s="4" t="s">
        <v>45</v>
      </c>
      <c r="G2301" s="4">
        <v>3</v>
      </c>
      <c r="H2301" s="27">
        <v>63</v>
      </c>
      <c r="I2301" s="15">
        <v>333146</v>
      </c>
      <c r="J2301" s="4" t="s">
        <v>299</v>
      </c>
    </row>
    <row r="2302" spans="1:10" x14ac:dyDescent="0.3">
      <c r="A2302" s="4" t="s">
        <v>2608</v>
      </c>
      <c r="B2302" s="4" t="s">
        <v>185</v>
      </c>
      <c r="C2302" s="26">
        <v>45481</v>
      </c>
      <c r="D2302" s="4" t="s">
        <v>292</v>
      </c>
      <c r="E2302" s="4" t="s">
        <v>303</v>
      </c>
      <c r="F2302" s="4" t="s">
        <v>47</v>
      </c>
      <c r="G2302" s="4">
        <v>0</v>
      </c>
      <c r="H2302" s="27">
        <v>0</v>
      </c>
      <c r="I2302" s="15">
        <v>4925.7299999999996</v>
      </c>
      <c r="J2302" s="4" t="s">
        <v>294</v>
      </c>
    </row>
    <row r="2303" spans="1:10" x14ac:dyDescent="0.3">
      <c r="A2303" s="4" t="s">
        <v>2609</v>
      </c>
      <c r="B2303" s="4" t="s">
        <v>185</v>
      </c>
      <c r="C2303" s="26">
        <v>45527</v>
      </c>
      <c r="D2303" s="4" t="s">
        <v>292</v>
      </c>
      <c r="E2303" s="4" t="s">
        <v>305</v>
      </c>
      <c r="F2303" s="4" t="s">
        <v>47</v>
      </c>
      <c r="G2303" s="4">
        <v>1</v>
      </c>
      <c r="H2303" s="27">
        <v>0</v>
      </c>
      <c r="I2303" s="15">
        <v>6523.83</v>
      </c>
      <c r="J2303" s="4" t="s">
        <v>294</v>
      </c>
    </row>
    <row r="2304" spans="1:10" x14ac:dyDescent="0.3">
      <c r="A2304" s="4" t="s">
        <v>2610</v>
      </c>
      <c r="B2304" s="4" t="s">
        <v>185</v>
      </c>
      <c r="C2304" s="26">
        <v>45511</v>
      </c>
      <c r="D2304" s="4" t="s">
        <v>292</v>
      </c>
      <c r="E2304" s="4" t="s">
        <v>303</v>
      </c>
      <c r="F2304" s="4" t="s">
        <v>47</v>
      </c>
      <c r="G2304" s="4">
        <v>1</v>
      </c>
      <c r="H2304" s="27">
        <v>0</v>
      </c>
      <c r="I2304" s="15">
        <v>3891.98</v>
      </c>
      <c r="J2304" s="4" t="s">
        <v>294</v>
      </c>
    </row>
    <row r="2305" spans="1:10" x14ac:dyDescent="0.3">
      <c r="A2305" s="4" t="s">
        <v>2611</v>
      </c>
      <c r="B2305" s="4" t="s">
        <v>185</v>
      </c>
      <c r="C2305" s="26">
        <v>45541</v>
      </c>
      <c r="D2305" s="4" t="s">
        <v>292</v>
      </c>
      <c r="E2305" s="4" t="s">
        <v>312</v>
      </c>
      <c r="F2305" s="4" t="s">
        <v>47</v>
      </c>
      <c r="G2305" s="4">
        <v>1</v>
      </c>
      <c r="H2305" s="27">
        <v>0</v>
      </c>
      <c r="I2305" s="15">
        <v>4419.9399999999996</v>
      </c>
      <c r="J2305" s="4" t="s">
        <v>294</v>
      </c>
    </row>
    <row r="2306" spans="1:10" x14ac:dyDescent="0.3">
      <c r="A2306" s="4" t="s">
        <v>2612</v>
      </c>
      <c r="B2306" s="4" t="s">
        <v>185</v>
      </c>
      <c r="C2306" s="26">
        <v>45552</v>
      </c>
      <c r="D2306" s="4" t="s">
        <v>292</v>
      </c>
      <c r="E2306" s="4" t="s">
        <v>308</v>
      </c>
      <c r="F2306" s="4" t="s">
        <v>46</v>
      </c>
      <c r="G2306" s="4">
        <v>2</v>
      </c>
      <c r="H2306" s="27">
        <v>0</v>
      </c>
      <c r="I2306" s="15">
        <v>15559.1</v>
      </c>
      <c r="J2306" s="4" t="s">
        <v>294</v>
      </c>
    </row>
    <row r="2307" spans="1:10" x14ac:dyDescent="0.3">
      <c r="A2307" s="4" t="s">
        <v>2613</v>
      </c>
      <c r="B2307" s="4" t="s">
        <v>185</v>
      </c>
      <c r="C2307" s="26">
        <v>45600</v>
      </c>
      <c r="D2307" s="4" t="s">
        <v>296</v>
      </c>
      <c r="E2307" s="4" t="s">
        <v>394</v>
      </c>
      <c r="F2307" s="4" t="s">
        <v>46</v>
      </c>
      <c r="G2307" s="4">
        <v>1</v>
      </c>
      <c r="H2307" s="27">
        <v>7</v>
      </c>
      <c r="I2307" s="15">
        <v>25283.07</v>
      </c>
      <c r="J2307" s="4" t="s">
        <v>294</v>
      </c>
    </row>
    <row r="2308" spans="1:10" x14ac:dyDescent="0.3">
      <c r="A2308" s="4" t="s">
        <v>2614</v>
      </c>
      <c r="B2308" s="4" t="s">
        <v>185</v>
      </c>
      <c r="C2308" s="26">
        <v>45653</v>
      </c>
      <c r="D2308" s="4" t="s">
        <v>292</v>
      </c>
      <c r="E2308" s="4" t="s">
        <v>301</v>
      </c>
      <c r="F2308" s="4" t="s">
        <v>46</v>
      </c>
      <c r="G2308" s="4">
        <v>5</v>
      </c>
      <c r="H2308" s="27">
        <v>0</v>
      </c>
      <c r="I2308" s="15">
        <v>21005.13</v>
      </c>
      <c r="J2308" s="4" t="s">
        <v>294</v>
      </c>
    </row>
    <row r="2309" spans="1:10" x14ac:dyDescent="0.3">
      <c r="A2309" s="4" t="s">
        <v>2615</v>
      </c>
      <c r="B2309" s="4" t="s">
        <v>185</v>
      </c>
      <c r="C2309" s="26">
        <v>45641</v>
      </c>
      <c r="D2309" s="4" t="s">
        <v>292</v>
      </c>
      <c r="E2309" s="4" t="s">
        <v>308</v>
      </c>
      <c r="F2309" s="4" t="s">
        <v>47</v>
      </c>
      <c r="G2309" s="4">
        <v>1</v>
      </c>
      <c r="H2309" s="27">
        <v>0</v>
      </c>
      <c r="I2309" s="15">
        <v>2425.0300000000002</v>
      </c>
      <c r="J2309" s="4" t="s">
        <v>294</v>
      </c>
    </row>
    <row r="2310" spans="1:10" x14ac:dyDescent="0.3">
      <c r="A2310" s="4" t="s">
        <v>2616</v>
      </c>
      <c r="B2310" s="4" t="s">
        <v>185</v>
      </c>
      <c r="C2310" s="26">
        <v>45628</v>
      </c>
      <c r="D2310" s="4" t="s">
        <v>292</v>
      </c>
      <c r="E2310" s="4" t="s">
        <v>308</v>
      </c>
      <c r="F2310" s="4" t="s">
        <v>46</v>
      </c>
      <c r="G2310" s="4">
        <v>3</v>
      </c>
      <c r="H2310" s="27">
        <v>0</v>
      </c>
      <c r="I2310" s="15">
        <v>8536.61</v>
      </c>
      <c r="J2310" s="4" t="s">
        <v>299</v>
      </c>
    </row>
    <row r="2311" spans="1:10" x14ac:dyDescent="0.3">
      <c r="A2311" s="4" t="s">
        <v>2617</v>
      </c>
      <c r="B2311" s="4" t="s">
        <v>185</v>
      </c>
      <c r="C2311" s="26">
        <v>45637</v>
      </c>
      <c r="D2311" s="4" t="s">
        <v>292</v>
      </c>
      <c r="E2311" s="4" t="s">
        <v>293</v>
      </c>
      <c r="F2311" s="4" t="s">
        <v>47</v>
      </c>
      <c r="G2311" s="4">
        <v>1</v>
      </c>
      <c r="H2311" s="27">
        <v>0</v>
      </c>
      <c r="I2311" s="15">
        <v>4654.21</v>
      </c>
      <c r="J2311" s="4" t="s">
        <v>294</v>
      </c>
    </row>
    <row r="2312" spans="1:10" x14ac:dyDescent="0.3">
      <c r="A2312" s="4" t="s">
        <v>2618</v>
      </c>
      <c r="B2312" s="4" t="s">
        <v>185</v>
      </c>
      <c r="C2312" s="26">
        <v>45662</v>
      </c>
      <c r="D2312" s="4" t="s">
        <v>292</v>
      </c>
      <c r="E2312" s="4" t="s">
        <v>312</v>
      </c>
      <c r="F2312" s="4" t="s">
        <v>46</v>
      </c>
      <c r="G2312" s="4">
        <v>4</v>
      </c>
      <c r="H2312" s="27">
        <v>0</v>
      </c>
      <c r="I2312" s="15">
        <v>25189.99</v>
      </c>
      <c r="J2312" s="4" t="s">
        <v>294</v>
      </c>
    </row>
    <row r="2313" spans="1:10" x14ac:dyDescent="0.3">
      <c r="A2313" s="4" t="s">
        <v>2619</v>
      </c>
      <c r="B2313" s="4" t="s">
        <v>185</v>
      </c>
      <c r="C2313" s="26">
        <v>45700</v>
      </c>
      <c r="D2313" s="4" t="s">
        <v>292</v>
      </c>
      <c r="E2313" s="4" t="s">
        <v>312</v>
      </c>
      <c r="F2313" s="4" t="s">
        <v>46</v>
      </c>
      <c r="G2313" s="4">
        <v>2</v>
      </c>
      <c r="H2313" s="27">
        <v>0</v>
      </c>
      <c r="I2313" s="15">
        <v>19947.580000000002</v>
      </c>
      <c r="J2313" s="4" t="s">
        <v>294</v>
      </c>
    </row>
    <row r="2314" spans="1:10" x14ac:dyDescent="0.3">
      <c r="A2314" s="4" t="s">
        <v>2620</v>
      </c>
      <c r="B2314" s="4" t="s">
        <v>185</v>
      </c>
      <c r="C2314" s="26">
        <v>45692</v>
      </c>
      <c r="D2314" s="4" t="s">
        <v>292</v>
      </c>
      <c r="E2314" s="4" t="s">
        <v>301</v>
      </c>
      <c r="F2314" s="4" t="s">
        <v>47</v>
      </c>
      <c r="G2314" s="4">
        <v>1</v>
      </c>
      <c r="H2314" s="27">
        <v>0</v>
      </c>
      <c r="I2314" s="15">
        <v>3551.57</v>
      </c>
      <c r="J2314" s="4" t="s">
        <v>294</v>
      </c>
    </row>
    <row r="2315" spans="1:10" x14ac:dyDescent="0.3">
      <c r="A2315" s="4" t="s">
        <v>2621</v>
      </c>
      <c r="B2315" s="4" t="s">
        <v>185</v>
      </c>
      <c r="C2315" s="26">
        <v>45826</v>
      </c>
      <c r="D2315" s="4" t="s">
        <v>292</v>
      </c>
      <c r="E2315" s="4" t="s">
        <v>308</v>
      </c>
      <c r="F2315" s="4" t="s">
        <v>47</v>
      </c>
      <c r="G2315" s="4">
        <v>1</v>
      </c>
      <c r="H2315" s="27">
        <v>0</v>
      </c>
      <c r="I2315" s="15">
        <v>2671.26</v>
      </c>
      <c r="J2315" s="4" t="s">
        <v>294</v>
      </c>
    </row>
    <row r="2316" spans="1:10" x14ac:dyDescent="0.3">
      <c r="A2316" s="4" t="s">
        <v>2622</v>
      </c>
      <c r="B2316" s="4" t="s">
        <v>185</v>
      </c>
      <c r="C2316" s="26">
        <v>45829</v>
      </c>
      <c r="D2316" s="4" t="s">
        <v>296</v>
      </c>
      <c r="E2316" s="4" t="s">
        <v>297</v>
      </c>
      <c r="F2316" s="4" t="s">
        <v>47</v>
      </c>
      <c r="G2316" s="4">
        <v>1</v>
      </c>
      <c r="H2316" s="27">
        <v>6.3</v>
      </c>
      <c r="I2316" s="15">
        <v>38441.019999999997</v>
      </c>
      <c r="J2316" s="4" t="s">
        <v>294</v>
      </c>
    </row>
    <row r="2317" spans="1:10" x14ac:dyDescent="0.3">
      <c r="A2317" s="4" t="s">
        <v>2623</v>
      </c>
      <c r="B2317" s="4" t="s">
        <v>185</v>
      </c>
      <c r="C2317" s="26">
        <v>45862</v>
      </c>
      <c r="D2317" s="4" t="s">
        <v>292</v>
      </c>
      <c r="E2317" s="4" t="s">
        <v>301</v>
      </c>
      <c r="F2317" s="4" t="s">
        <v>47</v>
      </c>
      <c r="G2317" s="4">
        <v>0</v>
      </c>
      <c r="H2317" s="27">
        <v>0</v>
      </c>
      <c r="I2317" s="15">
        <v>4417.07</v>
      </c>
      <c r="J2317" s="4" t="s">
        <v>299</v>
      </c>
    </row>
    <row r="2318" spans="1:10" x14ac:dyDescent="0.3">
      <c r="A2318" s="4" t="s">
        <v>2624</v>
      </c>
      <c r="B2318" s="4" t="s">
        <v>185</v>
      </c>
      <c r="C2318" s="26">
        <v>45873</v>
      </c>
      <c r="D2318" s="4" t="s">
        <v>292</v>
      </c>
      <c r="E2318" s="4" t="s">
        <v>293</v>
      </c>
      <c r="F2318" s="4" t="s">
        <v>46</v>
      </c>
      <c r="G2318" s="4">
        <v>1</v>
      </c>
      <c r="H2318" s="27">
        <v>0</v>
      </c>
      <c r="I2318" s="15">
        <v>22561.72</v>
      </c>
      <c r="J2318" s="4" t="s">
        <v>299</v>
      </c>
    </row>
    <row r="2319" spans="1:10" x14ac:dyDescent="0.3">
      <c r="A2319" s="4" t="s">
        <v>2625</v>
      </c>
      <c r="B2319" s="4" t="s">
        <v>185</v>
      </c>
      <c r="C2319" s="26">
        <v>45895</v>
      </c>
      <c r="D2319" s="4" t="s">
        <v>292</v>
      </c>
      <c r="E2319" s="4" t="s">
        <v>293</v>
      </c>
      <c r="F2319" s="4" t="s">
        <v>46</v>
      </c>
      <c r="G2319" s="4">
        <v>4</v>
      </c>
      <c r="H2319" s="27">
        <v>0</v>
      </c>
      <c r="I2319" s="15">
        <v>24133.84</v>
      </c>
      <c r="J2319" s="4" t="s">
        <v>299</v>
      </c>
    </row>
    <row r="2320" spans="1:10" x14ac:dyDescent="0.3">
      <c r="A2320" s="4" t="s">
        <v>2626</v>
      </c>
      <c r="B2320" s="4" t="s">
        <v>185</v>
      </c>
      <c r="C2320" s="26">
        <v>45891</v>
      </c>
      <c r="D2320" s="4" t="s">
        <v>292</v>
      </c>
      <c r="E2320" s="4" t="s">
        <v>312</v>
      </c>
      <c r="F2320" s="4" t="s">
        <v>47</v>
      </c>
      <c r="G2320" s="4">
        <v>1</v>
      </c>
      <c r="H2320" s="27">
        <v>0</v>
      </c>
      <c r="I2320" s="15">
        <v>5384.46</v>
      </c>
      <c r="J2320" s="4" t="s">
        <v>294</v>
      </c>
    </row>
    <row r="2321" spans="1:10" x14ac:dyDescent="0.3">
      <c r="A2321" s="4" t="s">
        <v>2627</v>
      </c>
      <c r="B2321" s="4" t="s">
        <v>185</v>
      </c>
      <c r="C2321" s="26">
        <v>45969</v>
      </c>
      <c r="D2321" s="4" t="s">
        <v>292</v>
      </c>
      <c r="E2321" s="4" t="s">
        <v>305</v>
      </c>
      <c r="F2321" s="4" t="s">
        <v>46</v>
      </c>
      <c r="G2321" s="4">
        <v>2</v>
      </c>
      <c r="H2321" s="27">
        <v>0</v>
      </c>
      <c r="I2321" s="15">
        <v>13542.97</v>
      </c>
      <c r="J2321" s="4" t="s">
        <v>294</v>
      </c>
    </row>
    <row r="2322" spans="1:10" x14ac:dyDescent="0.3">
      <c r="A2322" s="4" t="s">
        <v>2628</v>
      </c>
      <c r="B2322" s="4" t="s">
        <v>185</v>
      </c>
      <c r="C2322" s="26">
        <v>46011</v>
      </c>
      <c r="D2322" s="4" t="s">
        <v>292</v>
      </c>
      <c r="E2322" s="4" t="s">
        <v>305</v>
      </c>
      <c r="F2322" s="4" t="s">
        <v>47</v>
      </c>
      <c r="G2322" s="4">
        <v>1</v>
      </c>
      <c r="H2322" s="27">
        <v>0</v>
      </c>
      <c r="I2322" s="15">
        <v>4680.3900000000003</v>
      </c>
      <c r="J2322" s="4" t="s">
        <v>294</v>
      </c>
    </row>
    <row r="2323" spans="1:10" x14ac:dyDescent="0.3">
      <c r="A2323" s="4" t="s">
        <v>2629</v>
      </c>
      <c r="B2323" s="4" t="s">
        <v>185</v>
      </c>
      <c r="C2323" s="26">
        <v>46009</v>
      </c>
      <c r="D2323" s="4" t="s">
        <v>292</v>
      </c>
      <c r="E2323" s="4" t="s">
        <v>301</v>
      </c>
      <c r="F2323" s="4" t="s">
        <v>46</v>
      </c>
      <c r="G2323" s="4">
        <v>5</v>
      </c>
      <c r="H2323" s="27">
        <v>0</v>
      </c>
      <c r="I2323" s="15">
        <v>14662.4</v>
      </c>
      <c r="J2323" s="4" t="s">
        <v>294</v>
      </c>
    </row>
    <row r="2324" spans="1:10" x14ac:dyDescent="0.3">
      <c r="A2324" s="4" t="s">
        <v>2630</v>
      </c>
      <c r="B2324" s="4" t="s">
        <v>187</v>
      </c>
      <c r="C2324" s="26">
        <v>44938</v>
      </c>
      <c r="D2324" s="4" t="s">
        <v>292</v>
      </c>
      <c r="E2324" s="4" t="s">
        <v>303</v>
      </c>
      <c r="F2324" s="4" t="s">
        <v>47</v>
      </c>
      <c r="G2324" s="4">
        <v>1</v>
      </c>
      <c r="H2324" s="27">
        <v>0</v>
      </c>
      <c r="I2324" s="15">
        <v>446.09</v>
      </c>
      <c r="J2324" s="4" t="s">
        <v>294</v>
      </c>
    </row>
    <row r="2325" spans="1:10" x14ac:dyDescent="0.3">
      <c r="A2325" s="4" t="s">
        <v>2631</v>
      </c>
      <c r="B2325" s="4" t="s">
        <v>187</v>
      </c>
      <c r="C2325" s="26">
        <v>44967</v>
      </c>
      <c r="D2325" s="4" t="s">
        <v>292</v>
      </c>
      <c r="E2325" s="4" t="s">
        <v>301</v>
      </c>
      <c r="F2325" s="4" t="s">
        <v>47</v>
      </c>
      <c r="G2325" s="4">
        <v>1</v>
      </c>
      <c r="H2325" s="27">
        <v>0</v>
      </c>
      <c r="I2325" s="15">
        <v>401.12</v>
      </c>
      <c r="J2325" s="4" t="s">
        <v>294</v>
      </c>
    </row>
    <row r="2326" spans="1:10" x14ac:dyDescent="0.3">
      <c r="A2326" s="4" t="s">
        <v>2632</v>
      </c>
      <c r="B2326" s="4" t="s">
        <v>187</v>
      </c>
      <c r="C2326" s="26">
        <v>45057</v>
      </c>
      <c r="D2326" s="4" t="s">
        <v>292</v>
      </c>
      <c r="E2326" s="4" t="s">
        <v>308</v>
      </c>
      <c r="F2326" s="4" t="s">
        <v>46</v>
      </c>
      <c r="G2326" s="4">
        <v>2</v>
      </c>
      <c r="H2326" s="27">
        <v>0</v>
      </c>
      <c r="I2326" s="15">
        <v>3865.71</v>
      </c>
      <c r="J2326" s="4" t="s">
        <v>299</v>
      </c>
    </row>
    <row r="2327" spans="1:10" x14ac:dyDescent="0.3">
      <c r="A2327" s="4" t="s">
        <v>2633</v>
      </c>
      <c r="B2327" s="4" t="s">
        <v>187</v>
      </c>
      <c r="C2327" s="26">
        <v>45050</v>
      </c>
      <c r="D2327" s="4" t="s">
        <v>292</v>
      </c>
      <c r="E2327" s="4" t="s">
        <v>303</v>
      </c>
      <c r="F2327" s="4" t="s">
        <v>46</v>
      </c>
      <c r="G2327" s="4">
        <v>5</v>
      </c>
      <c r="H2327" s="27">
        <v>0</v>
      </c>
      <c r="I2327" s="15">
        <v>4587.45</v>
      </c>
      <c r="J2327" s="4" t="s">
        <v>294</v>
      </c>
    </row>
    <row r="2328" spans="1:10" x14ac:dyDescent="0.3">
      <c r="A2328" s="4" t="s">
        <v>2634</v>
      </c>
      <c r="B2328" s="4" t="s">
        <v>187</v>
      </c>
      <c r="C2328" s="26">
        <v>45071</v>
      </c>
      <c r="D2328" s="4" t="s">
        <v>292</v>
      </c>
      <c r="E2328" s="4" t="s">
        <v>293</v>
      </c>
      <c r="F2328" s="4" t="s">
        <v>46</v>
      </c>
      <c r="G2328" s="4">
        <v>4</v>
      </c>
      <c r="H2328" s="27">
        <v>0</v>
      </c>
      <c r="I2328" s="15">
        <v>4125.9399999999996</v>
      </c>
      <c r="J2328" s="4" t="s">
        <v>294</v>
      </c>
    </row>
    <row r="2329" spans="1:10" x14ac:dyDescent="0.3">
      <c r="A2329" s="4" t="s">
        <v>2635</v>
      </c>
      <c r="B2329" s="4" t="s">
        <v>187</v>
      </c>
      <c r="C2329" s="26">
        <v>45118</v>
      </c>
      <c r="D2329" s="4" t="s">
        <v>292</v>
      </c>
      <c r="E2329" s="4" t="s">
        <v>312</v>
      </c>
      <c r="F2329" s="4" t="s">
        <v>47</v>
      </c>
      <c r="G2329" s="4">
        <v>1</v>
      </c>
      <c r="H2329" s="27">
        <v>0</v>
      </c>
      <c r="I2329" s="15">
        <v>861.51</v>
      </c>
      <c r="J2329" s="4" t="s">
        <v>299</v>
      </c>
    </row>
    <row r="2330" spans="1:10" x14ac:dyDescent="0.3">
      <c r="A2330" s="4" t="s">
        <v>2636</v>
      </c>
      <c r="B2330" s="4" t="s">
        <v>187</v>
      </c>
      <c r="C2330" s="26">
        <v>45191</v>
      </c>
      <c r="D2330" s="4" t="s">
        <v>292</v>
      </c>
      <c r="E2330" s="4" t="s">
        <v>312</v>
      </c>
      <c r="F2330" s="4" t="s">
        <v>47</v>
      </c>
      <c r="G2330" s="4">
        <v>0</v>
      </c>
      <c r="H2330" s="27">
        <v>0</v>
      </c>
      <c r="I2330" s="15">
        <v>542.19000000000005</v>
      </c>
      <c r="J2330" s="4" t="s">
        <v>299</v>
      </c>
    </row>
    <row r="2331" spans="1:10" x14ac:dyDescent="0.3">
      <c r="A2331" s="4" t="s">
        <v>2637</v>
      </c>
      <c r="B2331" s="4" t="s">
        <v>187</v>
      </c>
      <c r="C2331" s="26">
        <v>45241</v>
      </c>
      <c r="D2331" s="4" t="s">
        <v>292</v>
      </c>
      <c r="E2331" s="4" t="s">
        <v>301</v>
      </c>
      <c r="F2331" s="4" t="s">
        <v>46</v>
      </c>
      <c r="G2331" s="4">
        <v>3</v>
      </c>
      <c r="H2331" s="27">
        <v>0</v>
      </c>
      <c r="I2331" s="15">
        <v>3134.03</v>
      </c>
      <c r="J2331" s="4" t="s">
        <v>294</v>
      </c>
    </row>
    <row r="2332" spans="1:10" x14ac:dyDescent="0.3">
      <c r="A2332" s="4" t="s">
        <v>2638</v>
      </c>
      <c r="B2332" s="4" t="s">
        <v>187</v>
      </c>
      <c r="C2332" s="26">
        <v>45241</v>
      </c>
      <c r="D2332" s="4" t="s">
        <v>292</v>
      </c>
      <c r="E2332" s="4" t="s">
        <v>301</v>
      </c>
      <c r="F2332" s="4" t="s">
        <v>47</v>
      </c>
      <c r="G2332" s="4">
        <v>0</v>
      </c>
      <c r="H2332" s="27">
        <v>0</v>
      </c>
      <c r="I2332" s="15">
        <v>397.74</v>
      </c>
      <c r="J2332" s="4" t="s">
        <v>294</v>
      </c>
    </row>
    <row r="2333" spans="1:10" x14ac:dyDescent="0.3">
      <c r="A2333" s="4" t="s">
        <v>2639</v>
      </c>
      <c r="B2333" s="4" t="s">
        <v>187</v>
      </c>
      <c r="C2333" s="26">
        <v>45232</v>
      </c>
      <c r="D2333" s="4" t="s">
        <v>292</v>
      </c>
      <c r="E2333" s="4" t="s">
        <v>308</v>
      </c>
      <c r="F2333" s="4" t="s">
        <v>47</v>
      </c>
      <c r="G2333" s="4">
        <v>1</v>
      </c>
      <c r="H2333" s="27">
        <v>0</v>
      </c>
      <c r="I2333" s="15">
        <v>779.1</v>
      </c>
      <c r="J2333" s="4" t="s">
        <v>299</v>
      </c>
    </row>
    <row r="2334" spans="1:10" x14ac:dyDescent="0.3">
      <c r="A2334" s="4" t="s">
        <v>2640</v>
      </c>
      <c r="B2334" s="4" t="s">
        <v>187</v>
      </c>
      <c r="C2334" s="26">
        <v>45241</v>
      </c>
      <c r="D2334" s="4" t="s">
        <v>292</v>
      </c>
      <c r="E2334" s="4" t="s">
        <v>312</v>
      </c>
      <c r="F2334" s="4" t="s">
        <v>45</v>
      </c>
      <c r="G2334" s="4">
        <v>3</v>
      </c>
      <c r="H2334" s="27">
        <v>0</v>
      </c>
      <c r="I2334" s="15">
        <v>9766.59</v>
      </c>
      <c r="J2334" s="4" t="s">
        <v>294</v>
      </c>
    </row>
    <row r="2335" spans="1:10" x14ac:dyDescent="0.3">
      <c r="A2335" s="4" t="s">
        <v>2641</v>
      </c>
      <c r="B2335" s="4" t="s">
        <v>187</v>
      </c>
      <c r="C2335" s="26">
        <v>45263</v>
      </c>
      <c r="D2335" s="4" t="s">
        <v>292</v>
      </c>
      <c r="E2335" s="4" t="s">
        <v>293</v>
      </c>
      <c r="F2335" s="4" t="s">
        <v>47</v>
      </c>
      <c r="G2335" s="4">
        <v>1</v>
      </c>
      <c r="H2335" s="27">
        <v>0</v>
      </c>
      <c r="I2335" s="15">
        <v>789.18</v>
      </c>
      <c r="J2335" s="4" t="s">
        <v>294</v>
      </c>
    </row>
    <row r="2336" spans="1:10" x14ac:dyDescent="0.3">
      <c r="A2336" s="4" t="s">
        <v>2642</v>
      </c>
      <c r="B2336" s="4" t="s">
        <v>187</v>
      </c>
      <c r="C2336" s="26">
        <v>45327</v>
      </c>
      <c r="D2336" s="4" t="s">
        <v>292</v>
      </c>
      <c r="E2336" s="4" t="s">
        <v>293</v>
      </c>
      <c r="F2336" s="4" t="s">
        <v>47</v>
      </c>
      <c r="G2336" s="4">
        <v>1</v>
      </c>
      <c r="H2336" s="27">
        <v>0</v>
      </c>
      <c r="I2336" s="15">
        <v>620.97</v>
      </c>
      <c r="J2336" s="4" t="s">
        <v>294</v>
      </c>
    </row>
    <row r="2337" spans="1:10" x14ac:dyDescent="0.3">
      <c r="A2337" s="4" t="s">
        <v>2643</v>
      </c>
      <c r="B2337" s="4" t="s">
        <v>187</v>
      </c>
      <c r="C2337" s="26">
        <v>45333</v>
      </c>
      <c r="D2337" s="4" t="s">
        <v>292</v>
      </c>
      <c r="E2337" s="4" t="s">
        <v>312</v>
      </c>
      <c r="F2337" s="4" t="s">
        <v>47</v>
      </c>
      <c r="G2337" s="4">
        <v>0</v>
      </c>
      <c r="H2337" s="27">
        <v>0</v>
      </c>
      <c r="I2337" s="15">
        <v>1187.71</v>
      </c>
      <c r="J2337" s="4" t="s">
        <v>294</v>
      </c>
    </row>
    <row r="2338" spans="1:10" x14ac:dyDescent="0.3">
      <c r="A2338" s="4" t="s">
        <v>2644</v>
      </c>
      <c r="B2338" s="4" t="s">
        <v>187</v>
      </c>
      <c r="C2338" s="26">
        <v>45344</v>
      </c>
      <c r="D2338" s="4" t="s">
        <v>296</v>
      </c>
      <c r="E2338" s="4" t="s">
        <v>297</v>
      </c>
      <c r="F2338" s="4" t="s">
        <v>45</v>
      </c>
      <c r="G2338" s="4">
        <v>2</v>
      </c>
      <c r="H2338" s="27">
        <v>31.5</v>
      </c>
      <c r="I2338" s="15">
        <v>23930.959999999999</v>
      </c>
      <c r="J2338" s="4" t="s">
        <v>294</v>
      </c>
    </row>
    <row r="2339" spans="1:10" x14ac:dyDescent="0.3">
      <c r="A2339" s="4" t="s">
        <v>2645</v>
      </c>
      <c r="B2339" s="4" t="s">
        <v>187</v>
      </c>
      <c r="C2339" s="26">
        <v>45365</v>
      </c>
      <c r="D2339" s="4" t="s">
        <v>292</v>
      </c>
      <c r="E2339" s="4" t="s">
        <v>305</v>
      </c>
      <c r="F2339" s="4" t="s">
        <v>46</v>
      </c>
      <c r="G2339" s="4">
        <v>4</v>
      </c>
      <c r="H2339" s="27">
        <v>0</v>
      </c>
      <c r="I2339" s="15">
        <v>3923.52</v>
      </c>
      <c r="J2339" s="4" t="s">
        <v>294</v>
      </c>
    </row>
    <row r="2340" spans="1:10" x14ac:dyDescent="0.3">
      <c r="A2340" s="4" t="s">
        <v>2646</v>
      </c>
      <c r="B2340" s="4" t="s">
        <v>187</v>
      </c>
      <c r="C2340" s="26">
        <v>45493</v>
      </c>
      <c r="D2340" s="4" t="s">
        <v>292</v>
      </c>
      <c r="E2340" s="4" t="s">
        <v>303</v>
      </c>
      <c r="F2340" s="4" t="s">
        <v>46</v>
      </c>
      <c r="G2340" s="4">
        <v>2</v>
      </c>
      <c r="H2340" s="27">
        <v>0</v>
      </c>
      <c r="I2340" s="15">
        <v>2981.45</v>
      </c>
      <c r="J2340" s="4" t="s">
        <v>294</v>
      </c>
    </row>
    <row r="2341" spans="1:10" x14ac:dyDescent="0.3">
      <c r="A2341" s="4" t="s">
        <v>2647</v>
      </c>
      <c r="B2341" s="4" t="s">
        <v>187</v>
      </c>
      <c r="C2341" s="26">
        <v>45520</v>
      </c>
      <c r="D2341" s="4" t="s">
        <v>292</v>
      </c>
      <c r="E2341" s="4" t="s">
        <v>303</v>
      </c>
      <c r="F2341" s="4" t="s">
        <v>47</v>
      </c>
      <c r="G2341" s="4">
        <v>1</v>
      </c>
      <c r="H2341" s="27">
        <v>0</v>
      </c>
      <c r="I2341" s="15">
        <v>735.74</v>
      </c>
      <c r="J2341" s="4" t="s">
        <v>299</v>
      </c>
    </row>
    <row r="2342" spans="1:10" x14ac:dyDescent="0.3">
      <c r="A2342" s="4" t="s">
        <v>2648</v>
      </c>
      <c r="B2342" s="4" t="s">
        <v>187</v>
      </c>
      <c r="C2342" s="26">
        <v>45590</v>
      </c>
      <c r="D2342" s="4" t="s">
        <v>296</v>
      </c>
      <c r="E2342" s="4" t="s">
        <v>401</v>
      </c>
      <c r="F2342" s="4" t="s">
        <v>47</v>
      </c>
      <c r="G2342" s="4">
        <v>1</v>
      </c>
      <c r="H2342" s="27">
        <v>5.9</v>
      </c>
      <c r="I2342" s="15">
        <v>7365.54</v>
      </c>
      <c r="J2342" s="4" t="s">
        <v>294</v>
      </c>
    </row>
    <row r="2343" spans="1:10" x14ac:dyDescent="0.3">
      <c r="A2343" s="4" t="s">
        <v>2649</v>
      </c>
      <c r="B2343" s="4" t="s">
        <v>187</v>
      </c>
      <c r="C2343" s="26">
        <v>45600</v>
      </c>
      <c r="D2343" s="4" t="s">
        <v>292</v>
      </c>
      <c r="E2343" s="4" t="s">
        <v>293</v>
      </c>
      <c r="F2343" s="4" t="s">
        <v>46</v>
      </c>
      <c r="G2343" s="4">
        <v>2</v>
      </c>
      <c r="H2343" s="27">
        <v>0</v>
      </c>
      <c r="I2343" s="15">
        <v>1938.15</v>
      </c>
      <c r="J2343" s="4" t="s">
        <v>299</v>
      </c>
    </row>
    <row r="2344" spans="1:10" x14ac:dyDescent="0.3">
      <c r="A2344" s="4" t="s">
        <v>2650</v>
      </c>
      <c r="B2344" s="4" t="s">
        <v>187</v>
      </c>
      <c r="C2344" s="26">
        <v>45640</v>
      </c>
      <c r="D2344" s="4" t="s">
        <v>292</v>
      </c>
      <c r="E2344" s="4" t="s">
        <v>305</v>
      </c>
      <c r="F2344" s="4" t="s">
        <v>47</v>
      </c>
      <c r="G2344" s="4">
        <v>1</v>
      </c>
      <c r="H2344" s="27">
        <v>0</v>
      </c>
      <c r="I2344" s="15">
        <v>966.34</v>
      </c>
      <c r="J2344" s="4" t="s">
        <v>294</v>
      </c>
    </row>
    <row r="2345" spans="1:10" x14ac:dyDescent="0.3">
      <c r="A2345" s="4" t="s">
        <v>2651</v>
      </c>
      <c r="B2345" s="4" t="s">
        <v>187</v>
      </c>
      <c r="C2345" s="26">
        <v>45646</v>
      </c>
      <c r="D2345" s="4" t="s">
        <v>292</v>
      </c>
      <c r="E2345" s="4" t="s">
        <v>293</v>
      </c>
      <c r="F2345" s="4" t="s">
        <v>46</v>
      </c>
      <c r="G2345" s="4">
        <v>2</v>
      </c>
      <c r="H2345" s="27">
        <v>0</v>
      </c>
      <c r="I2345" s="15">
        <v>4587.78</v>
      </c>
      <c r="J2345" s="4" t="s">
        <v>294</v>
      </c>
    </row>
    <row r="2346" spans="1:10" x14ac:dyDescent="0.3">
      <c r="A2346" s="4" t="s">
        <v>2652</v>
      </c>
      <c r="B2346" s="4" t="s">
        <v>187</v>
      </c>
      <c r="C2346" s="26">
        <v>45788</v>
      </c>
      <c r="D2346" s="4" t="s">
        <v>292</v>
      </c>
      <c r="E2346" s="4" t="s">
        <v>301</v>
      </c>
      <c r="F2346" s="4" t="s">
        <v>47</v>
      </c>
      <c r="G2346" s="4">
        <v>0</v>
      </c>
      <c r="H2346" s="27">
        <v>0</v>
      </c>
      <c r="I2346" s="15">
        <v>503.9</v>
      </c>
      <c r="J2346" s="4" t="s">
        <v>294</v>
      </c>
    </row>
    <row r="2347" spans="1:10" x14ac:dyDescent="0.3">
      <c r="A2347" s="4" t="s">
        <v>2653</v>
      </c>
      <c r="B2347" s="4" t="s">
        <v>187</v>
      </c>
      <c r="C2347" s="26">
        <v>45780</v>
      </c>
      <c r="D2347" s="4" t="s">
        <v>296</v>
      </c>
      <c r="E2347" s="4" t="s">
        <v>336</v>
      </c>
      <c r="F2347" s="4" t="s">
        <v>46</v>
      </c>
      <c r="G2347" s="4">
        <v>1</v>
      </c>
      <c r="H2347" s="27">
        <v>19.5</v>
      </c>
      <c r="I2347" s="15">
        <v>15745.78</v>
      </c>
      <c r="J2347" s="4" t="s">
        <v>294</v>
      </c>
    </row>
    <row r="2348" spans="1:10" x14ac:dyDescent="0.3">
      <c r="A2348" s="4" t="s">
        <v>2654</v>
      </c>
      <c r="B2348" s="4" t="s">
        <v>187</v>
      </c>
      <c r="C2348" s="26">
        <v>45822</v>
      </c>
      <c r="D2348" s="4" t="s">
        <v>292</v>
      </c>
      <c r="E2348" s="4" t="s">
        <v>305</v>
      </c>
      <c r="F2348" s="4" t="s">
        <v>47</v>
      </c>
      <c r="G2348" s="4">
        <v>0</v>
      </c>
      <c r="H2348" s="27">
        <v>0</v>
      </c>
      <c r="I2348" s="15">
        <v>1211.02</v>
      </c>
      <c r="J2348" s="4" t="s">
        <v>294</v>
      </c>
    </row>
    <row r="2349" spans="1:10" x14ac:dyDescent="0.3">
      <c r="A2349" s="4" t="s">
        <v>2655</v>
      </c>
      <c r="B2349" s="4" t="s">
        <v>187</v>
      </c>
      <c r="C2349" s="26">
        <v>45830</v>
      </c>
      <c r="D2349" s="4" t="s">
        <v>296</v>
      </c>
      <c r="E2349" s="4" t="s">
        <v>319</v>
      </c>
      <c r="F2349" s="4" t="s">
        <v>46</v>
      </c>
      <c r="G2349" s="4">
        <v>1</v>
      </c>
      <c r="H2349" s="27">
        <v>21.5</v>
      </c>
      <c r="I2349" s="15">
        <v>24350.15</v>
      </c>
      <c r="J2349" s="4" t="s">
        <v>294</v>
      </c>
    </row>
    <row r="2350" spans="1:10" x14ac:dyDescent="0.3">
      <c r="A2350" s="4" t="s">
        <v>2656</v>
      </c>
      <c r="B2350" s="4" t="s">
        <v>187</v>
      </c>
      <c r="C2350" s="26">
        <v>45849</v>
      </c>
      <c r="D2350" s="4" t="s">
        <v>292</v>
      </c>
      <c r="E2350" s="4" t="s">
        <v>293</v>
      </c>
      <c r="F2350" s="4" t="s">
        <v>47</v>
      </c>
      <c r="G2350" s="4">
        <v>1</v>
      </c>
      <c r="H2350" s="27">
        <v>0</v>
      </c>
      <c r="I2350" s="15">
        <v>722.03</v>
      </c>
      <c r="J2350" s="4" t="s">
        <v>299</v>
      </c>
    </row>
    <row r="2351" spans="1:10" x14ac:dyDescent="0.3">
      <c r="A2351" s="4" t="s">
        <v>2657</v>
      </c>
      <c r="B2351" s="4" t="s">
        <v>187</v>
      </c>
      <c r="C2351" s="26">
        <v>45844</v>
      </c>
      <c r="D2351" s="4" t="s">
        <v>292</v>
      </c>
      <c r="E2351" s="4" t="s">
        <v>301</v>
      </c>
      <c r="F2351" s="4" t="s">
        <v>47</v>
      </c>
      <c r="G2351" s="4">
        <v>1</v>
      </c>
      <c r="H2351" s="27">
        <v>0</v>
      </c>
      <c r="I2351" s="15">
        <v>1105.8699999999999</v>
      </c>
      <c r="J2351" s="4" t="s">
        <v>294</v>
      </c>
    </row>
    <row r="2352" spans="1:10" x14ac:dyDescent="0.3">
      <c r="A2352" s="4" t="s">
        <v>2658</v>
      </c>
      <c r="B2352" s="4" t="s">
        <v>187</v>
      </c>
      <c r="C2352" s="26">
        <v>45876</v>
      </c>
      <c r="D2352" s="4" t="s">
        <v>292</v>
      </c>
      <c r="E2352" s="4" t="s">
        <v>293</v>
      </c>
      <c r="F2352" s="4" t="s">
        <v>47</v>
      </c>
      <c r="G2352" s="4">
        <v>0</v>
      </c>
      <c r="H2352" s="27">
        <v>0</v>
      </c>
      <c r="I2352" s="15">
        <v>748.58</v>
      </c>
      <c r="J2352" s="4" t="s">
        <v>294</v>
      </c>
    </row>
    <row r="2353" spans="1:10" x14ac:dyDescent="0.3">
      <c r="A2353" s="4" t="s">
        <v>2659</v>
      </c>
      <c r="B2353" s="4" t="s">
        <v>187</v>
      </c>
      <c r="C2353" s="26">
        <v>45934</v>
      </c>
      <c r="D2353" s="4" t="s">
        <v>292</v>
      </c>
      <c r="E2353" s="4" t="s">
        <v>293</v>
      </c>
      <c r="F2353" s="4" t="s">
        <v>46</v>
      </c>
      <c r="G2353" s="4">
        <v>5</v>
      </c>
      <c r="H2353" s="27">
        <v>0</v>
      </c>
      <c r="I2353" s="15">
        <v>5186.7299999999996</v>
      </c>
      <c r="J2353" s="4" t="s">
        <v>294</v>
      </c>
    </row>
    <row r="2354" spans="1:10" x14ac:dyDescent="0.3">
      <c r="A2354" s="4" t="s">
        <v>2660</v>
      </c>
      <c r="B2354" s="4" t="s">
        <v>187</v>
      </c>
      <c r="C2354" s="26">
        <v>45993</v>
      </c>
      <c r="D2354" s="4" t="s">
        <v>292</v>
      </c>
      <c r="E2354" s="4" t="s">
        <v>308</v>
      </c>
      <c r="F2354" s="4" t="s">
        <v>47</v>
      </c>
      <c r="G2354" s="4">
        <v>0</v>
      </c>
      <c r="H2354" s="27">
        <v>0</v>
      </c>
      <c r="I2354" s="15">
        <v>668.57</v>
      </c>
      <c r="J2354" s="4" t="s">
        <v>299</v>
      </c>
    </row>
    <row r="2355" spans="1:10" x14ac:dyDescent="0.3">
      <c r="A2355" s="4" t="s">
        <v>2661</v>
      </c>
      <c r="B2355" s="4" t="s">
        <v>189</v>
      </c>
      <c r="C2355" s="26">
        <v>44932</v>
      </c>
      <c r="D2355" s="4" t="s">
        <v>292</v>
      </c>
      <c r="E2355" s="4" t="s">
        <v>308</v>
      </c>
      <c r="F2355" s="4" t="s">
        <v>45</v>
      </c>
      <c r="G2355" s="4">
        <v>5</v>
      </c>
      <c r="H2355" s="27">
        <v>0</v>
      </c>
      <c r="I2355" s="15">
        <v>15831.92</v>
      </c>
      <c r="J2355" s="4" t="s">
        <v>294</v>
      </c>
    </row>
    <row r="2356" spans="1:10" x14ac:dyDescent="0.3">
      <c r="A2356" s="4" t="s">
        <v>2662</v>
      </c>
      <c r="B2356" s="4" t="s">
        <v>189</v>
      </c>
      <c r="C2356" s="26">
        <v>44941</v>
      </c>
      <c r="D2356" s="4" t="s">
        <v>292</v>
      </c>
      <c r="E2356" s="4" t="s">
        <v>303</v>
      </c>
      <c r="F2356" s="4" t="s">
        <v>47</v>
      </c>
      <c r="G2356" s="4">
        <v>0</v>
      </c>
      <c r="H2356" s="27">
        <v>0</v>
      </c>
      <c r="I2356" s="15">
        <v>902.25</v>
      </c>
      <c r="J2356" s="4" t="s">
        <v>294</v>
      </c>
    </row>
    <row r="2357" spans="1:10" x14ac:dyDescent="0.3">
      <c r="A2357" s="4" t="s">
        <v>2663</v>
      </c>
      <c r="B2357" s="4" t="s">
        <v>189</v>
      </c>
      <c r="C2357" s="26">
        <v>44948</v>
      </c>
      <c r="D2357" s="4" t="s">
        <v>296</v>
      </c>
      <c r="E2357" s="4" t="s">
        <v>336</v>
      </c>
      <c r="F2357" s="4" t="s">
        <v>47</v>
      </c>
      <c r="G2357" s="4">
        <v>1</v>
      </c>
      <c r="H2357" s="27">
        <v>5</v>
      </c>
      <c r="I2357" s="15">
        <v>4855.7700000000004</v>
      </c>
      <c r="J2357" s="4" t="s">
        <v>294</v>
      </c>
    </row>
    <row r="2358" spans="1:10" x14ac:dyDescent="0.3">
      <c r="A2358" s="4" t="s">
        <v>2664</v>
      </c>
      <c r="B2358" s="4" t="s">
        <v>189</v>
      </c>
      <c r="C2358" s="26">
        <v>44970</v>
      </c>
      <c r="D2358" s="4" t="s">
        <v>292</v>
      </c>
      <c r="E2358" s="4" t="s">
        <v>312</v>
      </c>
      <c r="F2358" s="4" t="s">
        <v>47</v>
      </c>
      <c r="G2358" s="4">
        <v>1</v>
      </c>
      <c r="H2358" s="27">
        <v>0</v>
      </c>
      <c r="I2358" s="15">
        <v>1139.1400000000001</v>
      </c>
      <c r="J2358" s="4" t="s">
        <v>299</v>
      </c>
    </row>
    <row r="2359" spans="1:10" x14ac:dyDescent="0.3">
      <c r="A2359" s="4" t="s">
        <v>2665</v>
      </c>
      <c r="B2359" s="4" t="s">
        <v>189</v>
      </c>
      <c r="C2359" s="26">
        <v>44964</v>
      </c>
      <c r="D2359" s="4" t="s">
        <v>292</v>
      </c>
      <c r="E2359" s="4" t="s">
        <v>301</v>
      </c>
      <c r="F2359" s="4" t="s">
        <v>47</v>
      </c>
      <c r="G2359" s="4">
        <v>1</v>
      </c>
      <c r="H2359" s="27">
        <v>0</v>
      </c>
      <c r="I2359" s="15">
        <v>810.35</v>
      </c>
      <c r="J2359" s="4" t="s">
        <v>294</v>
      </c>
    </row>
    <row r="2360" spans="1:10" x14ac:dyDescent="0.3">
      <c r="A2360" s="4" t="s">
        <v>2666</v>
      </c>
      <c r="B2360" s="4" t="s">
        <v>189</v>
      </c>
      <c r="C2360" s="26">
        <v>44970</v>
      </c>
      <c r="D2360" s="4" t="s">
        <v>292</v>
      </c>
      <c r="E2360" s="4" t="s">
        <v>305</v>
      </c>
      <c r="F2360" s="4" t="s">
        <v>47</v>
      </c>
      <c r="G2360" s="4">
        <v>1</v>
      </c>
      <c r="H2360" s="27">
        <v>0</v>
      </c>
      <c r="I2360" s="15">
        <v>962.41</v>
      </c>
      <c r="J2360" s="4" t="s">
        <v>299</v>
      </c>
    </row>
    <row r="2361" spans="1:10" x14ac:dyDescent="0.3">
      <c r="A2361" s="4" t="s">
        <v>2667</v>
      </c>
      <c r="B2361" s="4" t="s">
        <v>189</v>
      </c>
      <c r="C2361" s="26">
        <v>44964</v>
      </c>
      <c r="D2361" s="4" t="s">
        <v>292</v>
      </c>
      <c r="E2361" s="4" t="s">
        <v>301</v>
      </c>
      <c r="F2361" s="4" t="s">
        <v>47</v>
      </c>
      <c r="G2361" s="4">
        <v>1</v>
      </c>
      <c r="H2361" s="27">
        <v>0</v>
      </c>
      <c r="I2361" s="15">
        <v>1263.95</v>
      </c>
      <c r="J2361" s="4" t="s">
        <v>299</v>
      </c>
    </row>
    <row r="2362" spans="1:10" x14ac:dyDescent="0.3">
      <c r="A2362" s="4" t="s">
        <v>2668</v>
      </c>
      <c r="B2362" s="4" t="s">
        <v>189</v>
      </c>
      <c r="C2362" s="26">
        <v>44975</v>
      </c>
      <c r="D2362" s="4" t="s">
        <v>292</v>
      </c>
      <c r="E2362" s="4" t="s">
        <v>305</v>
      </c>
      <c r="F2362" s="4" t="s">
        <v>47</v>
      </c>
      <c r="G2362" s="4">
        <v>1</v>
      </c>
      <c r="H2362" s="27">
        <v>0</v>
      </c>
      <c r="I2362" s="15">
        <v>1016.77</v>
      </c>
      <c r="J2362" s="4" t="s">
        <v>299</v>
      </c>
    </row>
    <row r="2363" spans="1:10" x14ac:dyDescent="0.3">
      <c r="A2363" s="4" t="s">
        <v>2669</v>
      </c>
      <c r="B2363" s="4" t="s">
        <v>189</v>
      </c>
      <c r="C2363" s="26">
        <v>44973</v>
      </c>
      <c r="D2363" s="4" t="s">
        <v>296</v>
      </c>
      <c r="E2363" s="4" t="s">
        <v>336</v>
      </c>
      <c r="F2363" s="4" t="s">
        <v>47</v>
      </c>
      <c r="G2363" s="4">
        <v>1</v>
      </c>
      <c r="H2363" s="27">
        <v>5</v>
      </c>
      <c r="I2363" s="15">
        <v>9200.1200000000008</v>
      </c>
      <c r="J2363" s="4" t="s">
        <v>294</v>
      </c>
    </row>
    <row r="2364" spans="1:10" x14ac:dyDescent="0.3">
      <c r="A2364" s="4" t="s">
        <v>2670</v>
      </c>
      <c r="B2364" s="4" t="s">
        <v>189</v>
      </c>
      <c r="C2364" s="26">
        <v>45005</v>
      </c>
      <c r="D2364" s="4" t="s">
        <v>292</v>
      </c>
      <c r="E2364" s="4" t="s">
        <v>293</v>
      </c>
      <c r="F2364" s="4" t="s">
        <v>45</v>
      </c>
      <c r="G2364" s="4">
        <v>13</v>
      </c>
      <c r="H2364" s="27">
        <v>0</v>
      </c>
      <c r="I2364" s="15">
        <v>12740.91</v>
      </c>
      <c r="J2364" s="4" t="s">
        <v>294</v>
      </c>
    </row>
    <row r="2365" spans="1:10" x14ac:dyDescent="0.3">
      <c r="A2365" s="4" t="s">
        <v>2671</v>
      </c>
      <c r="B2365" s="4" t="s">
        <v>189</v>
      </c>
      <c r="C2365" s="26">
        <v>44997</v>
      </c>
      <c r="D2365" s="4" t="s">
        <v>292</v>
      </c>
      <c r="E2365" s="4" t="s">
        <v>301</v>
      </c>
      <c r="F2365" s="4" t="s">
        <v>47</v>
      </c>
      <c r="G2365" s="4">
        <v>1</v>
      </c>
      <c r="H2365" s="27">
        <v>0</v>
      </c>
      <c r="I2365" s="15">
        <v>1310.7</v>
      </c>
      <c r="J2365" s="4" t="s">
        <v>299</v>
      </c>
    </row>
    <row r="2366" spans="1:10" x14ac:dyDescent="0.3">
      <c r="A2366" s="4" t="s">
        <v>2672</v>
      </c>
      <c r="B2366" s="4" t="s">
        <v>189</v>
      </c>
      <c r="C2366" s="26">
        <v>45037</v>
      </c>
      <c r="D2366" s="4" t="s">
        <v>292</v>
      </c>
      <c r="E2366" s="4" t="s">
        <v>303</v>
      </c>
      <c r="F2366" s="4" t="s">
        <v>47</v>
      </c>
      <c r="G2366" s="4">
        <v>0</v>
      </c>
      <c r="H2366" s="27">
        <v>0</v>
      </c>
      <c r="I2366" s="15">
        <v>843.86</v>
      </c>
      <c r="J2366" s="4" t="s">
        <v>294</v>
      </c>
    </row>
    <row r="2367" spans="1:10" x14ac:dyDescent="0.3">
      <c r="A2367" s="4" t="s">
        <v>2673</v>
      </c>
      <c r="B2367" s="4" t="s">
        <v>189</v>
      </c>
      <c r="C2367" s="26">
        <v>45044</v>
      </c>
      <c r="D2367" s="4" t="s">
        <v>292</v>
      </c>
      <c r="E2367" s="4" t="s">
        <v>301</v>
      </c>
      <c r="F2367" s="4" t="s">
        <v>47</v>
      </c>
      <c r="G2367" s="4">
        <v>0</v>
      </c>
      <c r="H2367" s="27">
        <v>0</v>
      </c>
      <c r="I2367" s="15">
        <v>964.34</v>
      </c>
      <c r="J2367" s="4" t="s">
        <v>294</v>
      </c>
    </row>
    <row r="2368" spans="1:10" x14ac:dyDescent="0.3">
      <c r="A2368" s="4" t="s">
        <v>2674</v>
      </c>
      <c r="B2368" s="4" t="s">
        <v>189</v>
      </c>
      <c r="C2368" s="26">
        <v>45041</v>
      </c>
      <c r="D2368" s="4" t="s">
        <v>292</v>
      </c>
      <c r="E2368" s="4" t="s">
        <v>303</v>
      </c>
      <c r="F2368" s="4" t="s">
        <v>47</v>
      </c>
      <c r="G2368" s="4">
        <v>0</v>
      </c>
      <c r="H2368" s="27">
        <v>0</v>
      </c>
      <c r="I2368" s="15">
        <v>1708.21</v>
      </c>
      <c r="J2368" s="4" t="s">
        <v>294</v>
      </c>
    </row>
    <row r="2369" spans="1:10" x14ac:dyDescent="0.3">
      <c r="A2369" s="4" t="s">
        <v>2675</v>
      </c>
      <c r="B2369" s="4" t="s">
        <v>189</v>
      </c>
      <c r="C2369" s="26">
        <v>45020</v>
      </c>
      <c r="D2369" s="4" t="s">
        <v>296</v>
      </c>
      <c r="E2369" s="4" t="s">
        <v>401</v>
      </c>
      <c r="F2369" s="4" t="s">
        <v>46</v>
      </c>
      <c r="G2369" s="4">
        <v>1</v>
      </c>
      <c r="H2369" s="27">
        <v>14.6</v>
      </c>
      <c r="I2369" s="15">
        <v>25281.03</v>
      </c>
      <c r="J2369" s="4" t="s">
        <v>294</v>
      </c>
    </row>
    <row r="2370" spans="1:10" x14ac:dyDescent="0.3">
      <c r="A2370" s="4" t="s">
        <v>2676</v>
      </c>
      <c r="B2370" s="4" t="s">
        <v>189</v>
      </c>
      <c r="C2370" s="26">
        <v>45056</v>
      </c>
      <c r="D2370" s="4" t="s">
        <v>292</v>
      </c>
      <c r="E2370" s="4" t="s">
        <v>303</v>
      </c>
      <c r="F2370" s="4" t="s">
        <v>47</v>
      </c>
      <c r="G2370" s="4">
        <v>1</v>
      </c>
      <c r="H2370" s="27">
        <v>0</v>
      </c>
      <c r="I2370" s="15">
        <v>1956.84</v>
      </c>
      <c r="J2370" s="4" t="s">
        <v>294</v>
      </c>
    </row>
    <row r="2371" spans="1:10" x14ac:dyDescent="0.3">
      <c r="A2371" s="4" t="s">
        <v>2677</v>
      </c>
      <c r="B2371" s="4" t="s">
        <v>189</v>
      </c>
      <c r="C2371" s="26">
        <v>45059</v>
      </c>
      <c r="D2371" s="4" t="s">
        <v>292</v>
      </c>
      <c r="E2371" s="4" t="s">
        <v>303</v>
      </c>
      <c r="F2371" s="4" t="s">
        <v>47</v>
      </c>
      <c r="G2371" s="4">
        <v>0</v>
      </c>
      <c r="H2371" s="27">
        <v>0</v>
      </c>
      <c r="I2371" s="15">
        <v>1883.61</v>
      </c>
      <c r="J2371" s="4" t="s">
        <v>299</v>
      </c>
    </row>
    <row r="2372" spans="1:10" x14ac:dyDescent="0.3">
      <c r="A2372" s="4" t="s">
        <v>2678</v>
      </c>
      <c r="B2372" s="4" t="s">
        <v>189</v>
      </c>
      <c r="C2372" s="26">
        <v>45120</v>
      </c>
      <c r="D2372" s="4" t="s">
        <v>292</v>
      </c>
      <c r="E2372" s="4" t="s">
        <v>293</v>
      </c>
      <c r="F2372" s="4" t="s">
        <v>46</v>
      </c>
      <c r="G2372" s="4">
        <v>4</v>
      </c>
      <c r="H2372" s="27">
        <v>0</v>
      </c>
      <c r="I2372" s="15">
        <v>4713.2299999999996</v>
      </c>
      <c r="J2372" s="4" t="s">
        <v>299</v>
      </c>
    </row>
    <row r="2373" spans="1:10" x14ac:dyDescent="0.3">
      <c r="A2373" s="4" t="s">
        <v>2679</v>
      </c>
      <c r="B2373" s="4" t="s">
        <v>189</v>
      </c>
      <c r="C2373" s="26">
        <v>45122</v>
      </c>
      <c r="D2373" s="4" t="s">
        <v>292</v>
      </c>
      <c r="E2373" s="4" t="s">
        <v>305</v>
      </c>
      <c r="F2373" s="4" t="s">
        <v>46</v>
      </c>
      <c r="G2373" s="4">
        <v>4</v>
      </c>
      <c r="H2373" s="27">
        <v>0</v>
      </c>
      <c r="I2373" s="15">
        <v>3457.61</v>
      </c>
      <c r="J2373" s="4" t="s">
        <v>294</v>
      </c>
    </row>
    <row r="2374" spans="1:10" x14ac:dyDescent="0.3">
      <c r="A2374" s="4" t="s">
        <v>2680</v>
      </c>
      <c r="B2374" s="4" t="s">
        <v>189</v>
      </c>
      <c r="C2374" s="26">
        <v>45140</v>
      </c>
      <c r="D2374" s="4" t="s">
        <v>292</v>
      </c>
      <c r="E2374" s="4" t="s">
        <v>312</v>
      </c>
      <c r="F2374" s="4" t="s">
        <v>47</v>
      </c>
      <c r="G2374" s="4">
        <v>1</v>
      </c>
      <c r="H2374" s="27">
        <v>0</v>
      </c>
      <c r="I2374" s="15">
        <v>893.99</v>
      </c>
      <c r="J2374" s="4" t="s">
        <v>294</v>
      </c>
    </row>
    <row r="2375" spans="1:10" x14ac:dyDescent="0.3">
      <c r="A2375" s="4" t="s">
        <v>2681</v>
      </c>
      <c r="B2375" s="4" t="s">
        <v>189</v>
      </c>
      <c r="C2375" s="26">
        <v>45140</v>
      </c>
      <c r="D2375" s="4" t="s">
        <v>296</v>
      </c>
      <c r="E2375" s="4" t="s">
        <v>319</v>
      </c>
      <c r="F2375" s="4" t="s">
        <v>47</v>
      </c>
      <c r="G2375" s="4">
        <v>1</v>
      </c>
      <c r="H2375" s="27">
        <v>4.5</v>
      </c>
      <c r="I2375" s="15">
        <v>9489.33</v>
      </c>
      <c r="J2375" s="4" t="s">
        <v>294</v>
      </c>
    </row>
    <row r="2376" spans="1:10" x14ac:dyDescent="0.3">
      <c r="A2376" s="4" t="s">
        <v>2682</v>
      </c>
      <c r="B2376" s="4" t="s">
        <v>189</v>
      </c>
      <c r="C2376" s="26">
        <v>45219</v>
      </c>
      <c r="D2376" s="4" t="s">
        <v>292</v>
      </c>
      <c r="E2376" s="4" t="s">
        <v>293</v>
      </c>
      <c r="F2376" s="4" t="s">
        <v>46</v>
      </c>
      <c r="G2376" s="4">
        <v>3</v>
      </c>
      <c r="H2376" s="27">
        <v>0</v>
      </c>
      <c r="I2376" s="15">
        <v>5379.08</v>
      </c>
      <c r="J2376" s="4" t="s">
        <v>294</v>
      </c>
    </row>
    <row r="2377" spans="1:10" x14ac:dyDescent="0.3">
      <c r="A2377" s="4" t="s">
        <v>2683</v>
      </c>
      <c r="B2377" s="4" t="s">
        <v>189</v>
      </c>
      <c r="C2377" s="26">
        <v>45232</v>
      </c>
      <c r="D2377" s="4" t="s">
        <v>292</v>
      </c>
      <c r="E2377" s="4" t="s">
        <v>308</v>
      </c>
      <c r="F2377" s="4" t="s">
        <v>47</v>
      </c>
      <c r="G2377" s="4">
        <v>1</v>
      </c>
      <c r="H2377" s="27">
        <v>0</v>
      </c>
      <c r="I2377" s="15">
        <v>605.14</v>
      </c>
      <c r="J2377" s="4" t="s">
        <v>294</v>
      </c>
    </row>
    <row r="2378" spans="1:10" x14ac:dyDescent="0.3">
      <c r="A2378" s="4" t="s">
        <v>2684</v>
      </c>
      <c r="B2378" s="4" t="s">
        <v>189</v>
      </c>
      <c r="C2378" s="26">
        <v>45266</v>
      </c>
      <c r="D2378" s="4" t="s">
        <v>292</v>
      </c>
      <c r="E2378" s="4" t="s">
        <v>293</v>
      </c>
      <c r="F2378" s="4" t="s">
        <v>47</v>
      </c>
      <c r="G2378" s="4">
        <v>1</v>
      </c>
      <c r="H2378" s="27">
        <v>0</v>
      </c>
      <c r="I2378" s="15">
        <v>1255.8399999999999</v>
      </c>
      <c r="J2378" s="4" t="s">
        <v>294</v>
      </c>
    </row>
    <row r="2379" spans="1:10" x14ac:dyDescent="0.3">
      <c r="A2379" s="4" t="s">
        <v>2685</v>
      </c>
      <c r="B2379" s="4" t="s">
        <v>189</v>
      </c>
      <c r="C2379" s="26">
        <v>45270</v>
      </c>
      <c r="D2379" s="4" t="s">
        <v>292</v>
      </c>
      <c r="E2379" s="4" t="s">
        <v>301</v>
      </c>
      <c r="F2379" s="4" t="s">
        <v>47</v>
      </c>
      <c r="G2379" s="4">
        <v>1</v>
      </c>
      <c r="H2379" s="27">
        <v>0</v>
      </c>
      <c r="I2379" s="15">
        <v>724.95</v>
      </c>
      <c r="J2379" s="4" t="s">
        <v>294</v>
      </c>
    </row>
    <row r="2380" spans="1:10" x14ac:dyDescent="0.3">
      <c r="A2380" s="4" t="s">
        <v>2686</v>
      </c>
      <c r="B2380" s="4" t="s">
        <v>189</v>
      </c>
      <c r="C2380" s="26">
        <v>45304</v>
      </c>
      <c r="D2380" s="4" t="s">
        <v>292</v>
      </c>
      <c r="E2380" s="4" t="s">
        <v>308</v>
      </c>
      <c r="F2380" s="4" t="s">
        <v>46</v>
      </c>
      <c r="G2380" s="4">
        <v>5</v>
      </c>
      <c r="H2380" s="27">
        <v>0</v>
      </c>
      <c r="I2380" s="15">
        <v>6117.56</v>
      </c>
      <c r="J2380" s="4" t="s">
        <v>294</v>
      </c>
    </row>
    <row r="2381" spans="1:10" x14ac:dyDescent="0.3">
      <c r="A2381" s="4" t="s">
        <v>2687</v>
      </c>
      <c r="B2381" s="4" t="s">
        <v>189</v>
      </c>
      <c r="C2381" s="26">
        <v>45376</v>
      </c>
      <c r="D2381" s="4" t="s">
        <v>296</v>
      </c>
      <c r="E2381" s="4" t="s">
        <v>401</v>
      </c>
      <c r="F2381" s="4" t="s">
        <v>47</v>
      </c>
      <c r="G2381" s="4">
        <v>1</v>
      </c>
      <c r="H2381" s="27">
        <v>6.2</v>
      </c>
      <c r="I2381" s="15">
        <v>10533.24</v>
      </c>
      <c r="J2381" s="4" t="s">
        <v>294</v>
      </c>
    </row>
    <row r="2382" spans="1:10" x14ac:dyDescent="0.3">
      <c r="A2382" s="4" t="s">
        <v>2688</v>
      </c>
      <c r="B2382" s="4" t="s">
        <v>189</v>
      </c>
      <c r="C2382" s="26">
        <v>45366</v>
      </c>
      <c r="D2382" s="4" t="s">
        <v>296</v>
      </c>
      <c r="E2382" s="4" t="s">
        <v>394</v>
      </c>
      <c r="F2382" s="4" t="s">
        <v>47</v>
      </c>
      <c r="G2382" s="4">
        <v>1</v>
      </c>
      <c r="H2382" s="27">
        <v>3.5</v>
      </c>
      <c r="I2382" s="15">
        <v>7312.22</v>
      </c>
      <c r="J2382" s="4" t="s">
        <v>294</v>
      </c>
    </row>
    <row r="2383" spans="1:10" x14ac:dyDescent="0.3">
      <c r="A2383" s="4" t="s">
        <v>2689</v>
      </c>
      <c r="B2383" s="4" t="s">
        <v>189</v>
      </c>
      <c r="C2383" s="26">
        <v>45359</v>
      </c>
      <c r="D2383" s="4" t="s">
        <v>296</v>
      </c>
      <c r="E2383" s="4" t="s">
        <v>336</v>
      </c>
      <c r="F2383" s="4" t="s">
        <v>45</v>
      </c>
      <c r="G2383" s="4">
        <v>2</v>
      </c>
      <c r="H2383" s="27">
        <v>28</v>
      </c>
      <c r="I2383" s="15">
        <v>58309.56</v>
      </c>
      <c r="J2383" s="4" t="s">
        <v>299</v>
      </c>
    </row>
    <row r="2384" spans="1:10" x14ac:dyDescent="0.3">
      <c r="A2384" s="4" t="s">
        <v>2690</v>
      </c>
      <c r="B2384" s="4" t="s">
        <v>189</v>
      </c>
      <c r="C2384" s="26">
        <v>45505</v>
      </c>
      <c r="D2384" s="4" t="s">
        <v>292</v>
      </c>
      <c r="E2384" s="4" t="s">
        <v>308</v>
      </c>
      <c r="F2384" s="4" t="s">
        <v>45</v>
      </c>
      <c r="G2384" s="4">
        <v>10</v>
      </c>
      <c r="H2384" s="27">
        <v>0</v>
      </c>
      <c r="I2384" s="15">
        <v>18118.009999999998</v>
      </c>
      <c r="J2384" s="4" t="s">
        <v>294</v>
      </c>
    </row>
    <row r="2385" spans="1:10" x14ac:dyDescent="0.3">
      <c r="A2385" s="4" t="s">
        <v>2691</v>
      </c>
      <c r="B2385" s="4" t="s">
        <v>189</v>
      </c>
      <c r="C2385" s="26">
        <v>45553</v>
      </c>
      <c r="D2385" s="4" t="s">
        <v>296</v>
      </c>
      <c r="E2385" s="4" t="s">
        <v>371</v>
      </c>
      <c r="F2385" s="4" t="s">
        <v>46</v>
      </c>
      <c r="G2385" s="4">
        <v>1</v>
      </c>
      <c r="H2385" s="27">
        <v>12.5</v>
      </c>
      <c r="I2385" s="15">
        <v>27211.73</v>
      </c>
      <c r="J2385" s="4" t="s">
        <v>294</v>
      </c>
    </row>
    <row r="2386" spans="1:10" x14ac:dyDescent="0.3">
      <c r="A2386" s="4" t="s">
        <v>2692</v>
      </c>
      <c r="B2386" s="4" t="s">
        <v>189</v>
      </c>
      <c r="C2386" s="26">
        <v>45587</v>
      </c>
      <c r="D2386" s="4" t="s">
        <v>296</v>
      </c>
      <c r="E2386" s="4" t="s">
        <v>297</v>
      </c>
      <c r="F2386" s="4" t="s">
        <v>47</v>
      </c>
      <c r="G2386" s="4">
        <v>1</v>
      </c>
      <c r="H2386" s="27">
        <v>7</v>
      </c>
      <c r="I2386" s="15">
        <v>13835.77</v>
      </c>
      <c r="J2386" s="4" t="s">
        <v>294</v>
      </c>
    </row>
    <row r="2387" spans="1:10" x14ac:dyDescent="0.3">
      <c r="A2387" s="4" t="s">
        <v>2693</v>
      </c>
      <c r="B2387" s="4" t="s">
        <v>189</v>
      </c>
      <c r="C2387" s="26">
        <v>45609</v>
      </c>
      <c r="D2387" s="4" t="s">
        <v>292</v>
      </c>
      <c r="E2387" s="4" t="s">
        <v>301</v>
      </c>
      <c r="F2387" s="4" t="s">
        <v>47</v>
      </c>
      <c r="G2387" s="4">
        <v>0</v>
      </c>
      <c r="H2387" s="27">
        <v>0</v>
      </c>
      <c r="I2387" s="15">
        <v>1231.74</v>
      </c>
      <c r="J2387" s="4" t="s">
        <v>294</v>
      </c>
    </row>
    <row r="2388" spans="1:10" x14ac:dyDescent="0.3">
      <c r="A2388" s="4" t="s">
        <v>2694</v>
      </c>
      <c r="B2388" s="4" t="s">
        <v>189</v>
      </c>
      <c r="C2388" s="26">
        <v>45605</v>
      </c>
      <c r="D2388" s="4" t="s">
        <v>292</v>
      </c>
      <c r="E2388" s="4" t="s">
        <v>312</v>
      </c>
      <c r="F2388" s="4" t="s">
        <v>46</v>
      </c>
      <c r="G2388" s="4">
        <v>3</v>
      </c>
      <c r="H2388" s="27">
        <v>0</v>
      </c>
      <c r="I2388" s="15">
        <v>6306.41</v>
      </c>
      <c r="J2388" s="4" t="s">
        <v>299</v>
      </c>
    </row>
    <row r="2389" spans="1:10" x14ac:dyDescent="0.3">
      <c r="A2389" s="4" t="s">
        <v>2695</v>
      </c>
      <c r="B2389" s="4" t="s">
        <v>189</v>
      </c>
      <c r="C2389" s="26">
        <v>45613</v>
      </c>
      <c r="D2389" s="4" t="s">
        <v>296</v>
      </c>
      <c r="E2389" s="4" t="s">
        <v>401</v>
      </c>
      <c r="F2389" s="4" t="s">
        <v>46</v>
      </c>
      <c r="G2389" s="4">
        <v>1</v>
      </c>
      <c r="H2389" s="27">
        <v>15.1</v>
      </c>
      <c r="I2389" s="15">
        <v>16668.53</v>
      </c>
      <c r="J2389" s="4" t="s">
        <v>294</v>
      </c>
    </row>
    <row r="2390" spans="1:10" x14ac:dyDescent="0.3">
      <c r="A2390" s="4" t="s">
        <v>2696</v>
      </c>
      <c r="B2390" s="4" t="s">
        <v>189</v>
      </c>
      <c r="C2390" s="26">
        <v>45769</v>
      </c>
      <c r="D2390" s="4" t="s">
        <v>292</v>
      </c>
      <c r="E2390" s="4" t="s">
        <v>301</v>
      </c>
      <c r="F2390" s="4" t="s">
        <v>46</v>
      </c>
      <c r="G2390" s="4">
        <v>2</v>
      </c>
      <c r="H2390" s="27">
        <v>0</v>
      </c>
      <c r="I2390" s="15">
        <v>3946.83</v>
      </c>
      <c r="J2390" s="4" t="s">
        <v>294</v>
      </c>
    </row>
    <row r="2391" spans="1:10" x14ac:dyDescent="0.3">
      <c r="A2391" s="4" t="s">
        <v>2697</v>
      </c>
      <c r="B2391" s="4" t="s">
        <v>189</v>
      </c>
      <c r="C2391" s="26">
        <v>45800</v>
      </c>
      <c r="D2391" s="4" t="s">
        <v>292</v>
      </c>
      <c r="E2391" s="4" t="s">
        <v>308</v>
      </c>
      <c r="F2391" s="4" t="s">
        <v>45</v>
      </c>
      <c r="G2391" s="4">
        <v>6</v>
      </c>
      <c r="H2391" s="27">
        <v>0</v>
      </c>
      <c r="I2391" s="15">
        <v>10941.83</v>
      </c>
      <c r="J2391" s="4" t="s">
        <v>294</v>
      </c>
    </row>
    <row r="2392" spans="1:10" x14ac:dyDescent="0.3">
      <c r="A2392" s="4" t="s">
        <v>2698</v>
      </c>
      <c r="B2392" s="4" t="s">
        <v>189</v>
      </c>
      <c r="C2392" s="26">
        <v>45779</v>
      </c>
      <c r="D2392" s="4" t="s">
        <v>292</v>
      </c>
      <c r="E2392" s="4" t="s">
        <v>301</v>
      </c>
      <c r="F2392" s="4" t="s">
        <v>47</v>
      </c>
      <c r="G2392" s="4">
        <v>1</v>
      </c>
      <c r="H2392" s="27">
        <v>0</v>
      </c>
      <c r="I2392" s="15">
        <v>2345.2800000000002</v>
      </c>
      <c r="J2392" s="4" t="s">
        <v>294</v>
      </c>
    </row>
    <row r="2393" spans="1:10" x14ac:dyDescent="0.3">
      <c r="A2393" s="4" t="s">
        <v>2699</v>
      </c>
      <c r="B2393" s="4" t="s">
        <v>189</v>
      </c>
      <c r="C2393" s="26">
        <v>45785</v>
      </c>
      <c r="D2393" s="4" t="s">
        <v>292</v>
      </c>
      <c r="E2393" s="4" t="s">
        <v>301</v>
      </c>
      <c r="F2393" s="4" t="s">
        <v>47</v>
      </c>
      <c r="G2393" s="4">
        <v>0</v>
      </c>
      <c r="H2393" s="27">
        <v>0</v>
      </c>
      <c r="I2393" s="15">
        <v>1229.01</v>
      </c>
      <c r="J2393" s="4" t="s">
        <v>294</v>
      </c>
    </row>
    <row r="2394" spans="1:10" x14ac:dyDescent="0.3">
      <c r="A2394" s="4" t="s">
        <v>2700</v>
      </c>
      <c r="B2394" s="4" t="s">
        <v>189</v>
      </c>
      <c r="C2394" s="26">
        <v>45794</v>
      </c>
      <c r="D2394" s="4" t="s">
        <v>292</v>
      </c>
      <c r="E2394" s="4" t="s">
        <v>293</v>
      </c>
      <c r="F2394" s="4" t="s">
        <v>47</v>
      </c>
      <c r="G2394" s="4">
        <v>1</v>
      </c>
      <c r="H2394" s="27">
        <v>0</v>
      </c>
      <c r="I2394" s="15">
        <v>2184.9899999999998</v>
      </c>
      <c r="J2394" s="4" t="s">
        <v>299</v>
      </c>
    </row>
    <row r="2395" spans="1:10" x14ac:dyDescent="0.3">
      <c r="A2395" s="4" t="s">
        <v>2701</v>
      </c>
      <c r="B2395" s="4" t="s">
        <v>189</v>
      </c>
      <c r="C2395" s="26">
        <v>45780</v>
      </c>
      <c r="D2395" s="4" t="s">
        <v>292</v>
      </c>
      <c r="E2395" s="4" t="s">
        <v>293</v>
      </c>
      <c r="F2395" s="4" t="s">
        <v>46</v>
      </c>
      <c r="G2395" s="4">
        <v>4</v>
      </c>
      <c r="H2395" s="27">
        <v>0</v>
      </c>
      <c r="I2395" s="15">
        <v>6312.62</v>
      </c>
      <c r="J2395" s="4" t="s">
        <v>294</v>
      </c>
    </row>
    <row r="2396" spans="1:10" x14ac:dyDescent="0.3">
      <c r="A2396" s="4" t="s">
        <v>2702</v>
      </c>
      <c r="B2396" s="4" t="s">
        <v>189</v>
      </c>
      <c r="C2396" s="26">
        <v>45789</v>
      </c>
      <c r="D2396" s="4" t="s">
        <v>292</v>
      </c>
      <c r="E2396" s="4" t="s">
        <v>312</v>
      </c>
      <c r="F2396" s="4" t="s">
        <v>46</v>
      </c>
      <c r="G2396" s="4">
        <v>1</v>
      </c>
      <c r="H2396" s="27">
        <v>0</v>
      </c>
      <c r="I2396" s="15">
        <v>4621.95</v>
      </c>
      <c r="J2396" s="4" t="s">
        <v>294</v>
      </c>
    </row>
    <row r="2397" spans="1:10" x14ac:dyDescent="0.3">
      <c r="A2397" s="4" t="s">
        <v>2703</v>
      </c>
      <c r="B2397" s="4" t="s">
        <v>189</v>
      </c>
      <c r="C2397" s="26">
        <v>45805</v>
      </c>
      <c r="D2397" s="4" t="s">
        <v>296</v>
      </c>
      <c r="E2397" s="4" t="s">
        <v>297</v>
      </c>
      <c r="F2397" s="4" t="s">
        <v>46</v>
      </c>
      <c r="G2397" s="4">
        <v>1</v>
      </c>
      <c r="H2397" s="27">
        <v>10.9</v>
      </c>
      <c r="I2397" s="15">
        <v>27284.71</v>
      </c>
      <c r="J2397" s="4" t="s">
        <v>299</v>
      </c>
    </row>
    <row r="2398" spans="1:10" x14ac:dyDescent="0.3">
      <c r="A2398" s="4" t="s">
        <v>2704</v>
      </c>
      <c r="B2398" s="4" t="s">
        <v>189</v>
      </c>
      <c r="C2398" s="26">
        <v>45820</v>
      </c>
      <c r="D2398" s="4" t="s">
        <v>292</v>
      </c>
      <c r="E2398" s="4" t="s">
        <v>303</v>
      </c>
      <c r="F2398" s="4" t="s">
        <v>47</v>
      </c>
      <c r="G2398" s="4">
        <v>1</v>
      </c>
      <c r="H2398" s="27">
        <v>0</v>
      </c>
      <c r="I2398" s="15">
        <v>1705.72</v>
      </c>
      <c r="J2398" s="4" t="s">
        <v>294</v>
      </c>
    </row>
    <row r="2399" spans="1:10" x14ac:dyDescent="0.3">
      <c r="A2399" s="4" t="s">
        <v>2705</v>
      </c>
      <c r="B2399" s="4" t="s">
        <v>189</v>
      </c>
      <c r="C2399" s="26">
        <v>45863</v>
      </c>
      <c r="D2399" s="4" t="s">
        <v>292</v>
      </c>
      <c r="E2399" s="4" t="s">
        <v>305</v>
      </c>
      <c r="F2399" s="4" t="s">
        <v>45</v>
      </c>
      <c r="G2399" s="4">
        <v>3</v>
      </c>
      <c r="H2399" s="27">
        <v>0</v>
      </c>
      <c r="I2399" s="15">
        <v>21034.85</v>
      </c>
      <c r="J2399" s="4" t="s">
        <v>294</v>
      </c>
    </row>
    <row r="2400" spans="1:10" x14ac:dyDescent="0.3">
      <c r="A2400" s="4" t="s">
        <v>2706</v>
      </c>
      <c r="B2400" s="4" t="s">
        <v>189</v>
      </c>
      <c r="C2400" s="26">
        <v>45865</v>
      </c>
      <c r="D2400" s="4" t="s">
        <v>292</v>
      </c>
      <c r="E2400" s="4" t="s">
        <v>303</v>
      </c>
      <c r="F2400" s="4" t="s">
        <v>47</v>
      </c>
      <c r="G2400" s="4">
        <v>0</v>
      </c>
      <c r="H2400" s="27">
        <v>0</v>
      </c>
      <c r="I2400" s="15">
        <v>929.48</v>
      </c>
      <c r="J2400" s="4" t="s">
        <v>294</v>
      </c>
    </row>
    <row r="2401" spans="1:10" x14ac:dyDescent="0.3">
      <c r="A2401" s="4" t="s">
        <v>2707</v>
      </c>
      <c r="B2401" s="4" t="s">
        <v>189</v>
      </c>
      <c r="C2401" s="26">
        <v>45880</v>
      </c>
      <c r="D2401" s="4" t="s">
        <v>292</v>
      </c>
      <c r="E2401" s="4" t="s">
        <v>308</v>
      </c>
      <c r="F2401" s="4" t="s">
        <v>46</v>
      </c>
      <c r="G2401" s="4">
        <v>5</v>
      </c>
      <c r="H2401" s="27">
        <v>0</v>
      </c>
      <c r="I2401" s="15">
        <v>3796.27</v>
      </c>
      <c r="J2401" s="4" t="s">
        <v>294</v>
      </c>
    </row>
    <row r="2402" spans="1:10" x14ac:dyDescent="0.3">
      <c r="A2402" s="4" t="s">
        <v>2708</v>
      </c>
      <c r="B2402" s="4" t="s">
        <v>189</v>
      </c>
      <c r="C2402" s="26">
        <v>45890</v>
      </c>
      <c r="D2402" s="4" t="s">
        <v>296</v>
      </c>
      <c r="E2402" s="4" t="s">
        <v>319</v>
      </c>
      <c r="F2402" s="4" t="s">
        <v>47</v>
      </c>
      <c r="G2402" s="4">
        <v>1</v>
      </c>
      <c r="H2402" s="27">
        <v>2.8</v>
      </c>
      <c r="I2402" s="15">
        <v>3851.02</v>
      </c>
      <c r="J2402" s="4" t="s">
        <v>294</v>
      </c>
    </row>
    <row r="2403" spans="1:10" x14ac:dyDescent="0.3">
      <c r="A2403" s="4" t="s">
        <v>2709</v>
      </c>
      <c r="B2403" s="4" t="s">
        <v>189</v>
      </c>
      <c r="C2403" s="26">
        <v>45914</v>
      </c>
      <c r="D2403" s="4" t="s">
        <v>296</v>
      </c>
      <c r="E2403" s="4" t="s">
        <v>371</v>
      </c>
      <c r="F2403" s="4" t="s">
        <v>45</v>
      </c>
      <c r="G2403" s="4">
        <v>1</v>
      </c>
      <c r="H2403" s="27">
        <v>22.7</v>
      </c>
      <c r="I2403" s="15">
        <v>25040.02</v>
      </c>
      <c r="J2403" s="4" t="s">
        <v>299</v>
      </c>
    </row>
    <row r="2404" spans="1:10" x14ac:dyDescent="0.3">
      <c r="A2404" s="4" t="s">
        <v>2710</v>
      </c>
      <c r="B2404" s="4" t="s">
        <v>189</v>
      </c>
      <c r="C2404" s="26">
        <v>45935</v>
      </c>
      <c r="D2404" s="4" t="s">
        <v>292</v>
      </c>
      <c r="E2404" s="4" t="s">
        <v>305</v>
      </c>
      <c r="F2404" s="4" t="s">
        <v>47</v>
      </c>
      <c r="G2404" s="4">
        <v>1</v>
      </c>
      <c r="H2404" s="27">
        <v>0</v>
      </c>
      <c r="I2404" s="15">
        <v>2075.85</v>
      </c>
      <c r="J2404" s="4" t="s">
        <v>294</v>
      </c>
    </row>
    <row r="2405" spans="1:10" x14ac:dyDescent="0.3">
      <c r="A2405" s="4" t="s">
        <v>2711</v>
      </c>
      <c r="B2405" s="4" t="s">
        <v>189</v>
      </c>
      <c r="C2405" s="26">
        <v>45953</v>
      </c>
      <c r="D2405" s="4" t="s">
        <v>296</v>
      </c>
      <c r="E2405" s="4" t="s">
        <v>401</v>
      </c>
      <c r="F2405" s="4" t="s">
        <v>403</v>
      </c>
      <c r="G2405" s="4">
        <v>6</v>
      </c>
      <c r="H2405" s="27">
        <v>128.4</v>
      </c>
      <c r="I2405" s="15">
        <v>305094.26</v>
      </c>
      <c r="J2405" s="4" t="s">
        <v>294</v>
      </c>
    </row>
    <row r="2406" spans="1:10" x14ac:dyDescent="0.3">
      <c r="A2406" s="4" t="s">
        <v>2712</v>
      </c>
      <c r="B2406" s="4" t="s">
        <v>189</v>
      </c>
      <c r="C2406" s="26">
        <v>46004</v>
      </c>
      <c r="D2406" s="4" t="s">
        <v>292</v>
      </c>
      <c r="E2406" s="4" t="s">
        <v>312</v>
      </c>
      <c r="F2406" s="4" t="s">
        <v>46</v>
      </c>
      <c r="G2406" s="4">
        <v>1</v>
      </c>
      <c r="H2406" s="27">
        <v>0</v>
      </c>
      <c r="I2406" s="15">
        <v>7443.01</v>
      </c>
      <c r="J2406" s="4" t="s">
        <v>294</v>
      </c>
    </row>
    <row r="2407" spans="1:10" x14ac:dyDescent="0.3">
      <c r="A2407" s="4" t="s">
        <v>2713</v>
      </c>
      <c r="B2407" s="4" t="s">
        <v>189</v>
      </c>
      <c r="C2407" s="26">
        <v>46006</v>
      </c>
      <c r="D2407" s="4" t="s">
        <v>292</v>
      </c>
      <c r="E2407" s="4" t="s">
        <v>301</v>
      </c>
      <c r="F2407" s="4" t="s">
        <v>46</v>
      </c>
      <c r="G2407" s="4">
        <v>3</v>
      </c>
      <c r="H2407" s="27">
        <v>0</v>
      </c>
      <c r="I2407" s="15">
        <v>4438.2</v>
      </c>
      <c r="J2407" s="4" t="s">
        <v>299</v>
      </c>
    </row>
    <row r="2408" spans="1:10" x14ac:dyDescent="0.3">
      <c r="A2408" s="4" t="s">
        <v>2714</v>
      </c>
      <c r="B2408" s="4" t="s">
        <v>191</v>
      </c>
      <c r="C2408" s="26">
        <v>44936</v>
      </c>
      <c r="D2408" s="4" t="s">
        <v>292</v>
      </c>
      <c r="E2408" s="4" t="s">
        <v>301</v>
      </c>
      <c r="F2408" s="4" t="s">
        <v>47</v>
      </c>
      <c r="G2408" s="4">
        <v>0</v>
      </c>
      <c r="H2408" s="27">
        <v>0</v>
      </c>
      <c r="I2408" s="15">
        <v>1042.3900000000001</v>
      </c>
      <c r="J2408" s="4" t="s">
        <v>299</v>
      </c>
    </row>
    <row r="2409" spans="1:10" x14ac:dyDescent="0.3">
      <c r="A2409" s="4" t="s">
        <v>2715</v>
      </c>
      <c r="B2409" s="4" t="s">
        <v>191</v>
      </c>
      <c r="C2409" s="26">
        <v>44954</v>
      </c>
      <c r="D2409" s="4" t="s">
        <v>296</v>
      </c>
      <c r="E2409" s="4" t="s">
        <v>319</v>
      </c>
      <c r="F2409" s="4" t="s">
        <v>47</v>
      </c>
      <c r="G2409" s="4">
        <v>1</v>
      </c>
      <c r="H2409" s="27">
        <v>3.4</v>
      </c>
      <c r="I2409" s="15">
        <v>4738.95</v>
      </c>
      <c r="J2409" s="4" t="s">
        <v>294</v>
      </c>
    </row>
    <row r="2410" spans="1:10" x14ac:dyDescent="0.3">
      <c r="A2410" s="4" t="s">
        <v>2716</v>
      </c>
      <c r="B2410" s="4" t="s">
        <v>191</v>
      </c>
      <c r="C2410" s="26">
        <v>44984</v>
      </c>
      <c r="D2410" s="4" t="s">
        <v>292</v>
      </c>
      <c r="E2410" s="4" t="s">
        <v>305</v>
      </c>
      <c r="F2410" s="4" t="s">
        <v>46</v>
      </c>
      <c r="G2410" s="4">
        <v>3</v>
      </c>
      <c r="H2410" s="27">
        <v>0</v>
      </c>
      <c r="I2410" s="15">
        <v>3431.13</v>
      </c>
      <c r="J2410" s="4" t="s">
        <v>294</v>
      </c>
    </row>
    <row r="2411" spans="1:10" x14ac:dyDescent="0.3">
      <c r="A2411" s="4" t="s">
        <v>2717</v>
      </c>
      <c r="B2411" s="4" t="s">
        <v>191</v>
      </c>
      <c r="C2411" s="26">
        <v>44966</v>
      </c>
      <c r="D2411" s="4" t="s">
        <v>292</v>
      </c>
      <c r="E2411" s="4" t="s">
        <v>308</v>
      </c>
      <c r="F2411" s="4" t="s">
        <v>47</v>
      </c>
      <c r="G2411" s="4">
        <v>1</v>
      </c>
      <c r="H2411" s="27">
        <v>0</v>
      </c>
      <c r="I2411" s="15">
        <v>1005.06</v>
      </c>
      <c r="J2411" s="4" t="s">
        <v>294</v>
      </c>
    </row>
    <row r="2412" spans="1:10" x14ac:dyDescent="0.3">
      <c r="A2412" s="4" t="s">
        <v>2718</v>
      </c>
      <c r="B2412" s="4" t="s">
        <v>191</v>
      </c>
      <c r="C2412" s="26">
        <v>44990</v>
      </c>
      <c r="D2412" s="4" t="s">
        <v>292</v>
      </c>
      <c r="E2412" s="4" t="s">
        <v>293</v>
      </c>
      <c r="F2412" s="4" t="s">
        <v>47</v>
      </c>
      <c r="G2412" s="4">
        <v>0</v>
      </c>
      <c r="H2412" s="27">
        <v>0</v>
      </c>
      <c r="I2412" s="15">
        <v>1277.19</v>
      </c>
      <c r="J2412" s="4" t="s">
        <v>299</v>
      </c>
    </row>
    <row r="2413" spans="1:10" x14ac:dyDescent="0.3">
      <c r="A2413" s="4" t="s">
        <v>2719</v>
      </c>
      <c r="B2413" s="4" t="s">
        <v>191</v>
      </c>
      <c r="C2413" s="26">
        <v>45006</v>
      </c>
      <c r="D2413" s="4" t="s">
        <v>292</v>
      </c>
      <c r="E2413" s="4" t="s">
        <v>293</v>
      </c>
      <c r="F2413" s="4" t="s">
        <v>46</v>
      </c>
      <c r="G2413" s="4">
        <v>2</v>
      </c>
      <c r="H2413" s="27">
        <v>0</v>
      </c>
      <c r="I2413" s="15">
        <v>4432.53</v>
      </c>
      <c r="J2413" s="4" t="s">
        <v>294</v>
      </c>
    </row>
    <row r="2414" spans="1:10" x14ac:dyDescent="0.3">
      <c r="A2414" s="4" t="s">
        <v>2720</v>
      </c>
      <c r="B2414" s="4" t="s">
        <v>191</v>
      </c>
      <c r="C2414" s="26">
        <v>45002</v>
      </c>
      <c r="D2414" s="4" t="s">
        <v>292</v>
      </c>
      <c r="E2414" s="4" t="s">
        <v>308</v>
      </c>
      <c r="F2414" s="4" t="s">
        <v>47</v>
      </c>
      <c r="G2414" s="4">
        <v>1</v>
      </c>
      <c r="H2414" s="27">
        <v>0</v>
      </c>
      <c r="I2414" s="15">
        <v>1199.08</v>
      </c>
      <c r="J2414" s="4" t="s">
        <v>294</v>
      </c>
    </row>
    <row r="2415" spans="1:10" x14ac:dyDescent="0.3">
      <c r="A2415" s="4" t="s">
        <v>2721</v>
      </c>
      <c r="B2415" s="4" t="s">
        <v>191</v>
      </c>
      <c r="C2415" s="26">
        <v>45005</v>
      </c>
      <c r="D2415" s="4" t="s">
        <v>292</v>
      </c>
      <c r="E2415" s="4" t="s">
        <v>308</v>
      </c>
      <c r="F2415" s="4" t="s">
        <v>47</v>
      </c>
      <c r="G2415" s="4">
        <v>0</v>
      </c>
      <c r="H2415" s="27">
        <v>0</v>
      </c>
      <c r="I2415" s="15">
        <v>1019.28</v>
      </c>
      <c r="J2415" s="4" t="s">
        <v>294</v>
      </c>
    </row>
    <row r="2416" spans="1:10" x14ac:dyDescent="0.3">
      <c r="A2416" s="4" t="s">
        <v>2722</v>
      </c>
      <c r="B2416" s="4" t="s">
        <v>191</v>
      </c>
      <c r="C2416" s="26">
        <v>45006</v>
      </c>
      <c r="D2416" s="4" t="s">
        <v>296</v>
      </c>
      <c r="E2416" s="4" t="s">
        <v>371</v>
      </c>
      <c r="F2416" s="4" t="s">
        <v>46</v>
      </c>
      <c r="G2416" s="4">
        <v>1</v>
      </c>
      <c r="H2416" s="27">
        <v>15.1</v>
      </c>
      <c r="I2416" s="15">
        <v>19138.39</v>
      </c>
      <c r="J2416" s="4" t="s">
        <v>299</v>
      </c>
    </row>
    <row r="2417" spans="1:10" x14ac:dyDescent="0.3">
      <c r="A2417" s="4" t="s">
        <v>2723</v>
      </c>
      <c r="B2417" s="4" t="s">
        <v>191</v>
      </c>
      <c r="C2417" s="26">
        <v>45030</v>
      </c>
      <c r="D2417" s="4" t="s">
        <v>292</v>
      </c>
      <c r="E2417" s="4" t="s">
        <v>308</v>
      </c>
      <c r="F2417" s="4" t="s">
        <v>46</v>
      </c>
      <c r="G2417" s="4">
        <v>5</v>
      </c>
      <c r="H2417" s="27">
        <v>0</v>
      </c>
      <c r="I2417" s="15">
        <v>2902.12</v>
      </c>
      <c r="J2417" s="4" t="s">
        <v>299</v>
      </c>
    </row>
    <row r="2418" spans="1:10" x14ac:dyDescent="0.3">
      <c r="A2418" s="4" t="s">
        <v>2724</v>
      </c>
      <c r="B2418" s="4" t="s">
        <v>191</v>
      </c>
      <c r="C2418" s="26">
        <v>45031</v>
      </c>
      <c r="D2418" s="4" t="s">
        <v>292</v>
      </c>
      <c r="E2418" s="4" t="s">
        <v>305</v>
      </c>
      <c r="F2418" s="4" t="s">
        <v>46</v>
      </c>
      <c r="G2418" s="4">
        <v>1</v>
      </c>
      <c r="H2418" s="27">
        <v>0</v>
      </c>
      <c r="I2418" s="15">
        <v>2608.3200000000002</v>
      </c>
      <c r="J2418" s="4" t="s">
        <v>294</v>
      </c>
    </row>
    <row r="2419" spans="1:10" x14ac:dyDescent="0.3">
      <c r="A2419" s="4" t="s">
        <v>2725</v>
      </c>
      <c r="B2419" s="4" t="s">
        <v>191</v>
      </c>
      <c r="C2419" s="26">
        <v>45048</v>
      </c>
      <c r="D2419" s="4" t="s">
        <v>296</v>
      </c>
      <c r="E2419" s="4" t="s">
        <v>336</v>
      </c>
      <c r="F2419" s="4" t="s">
        <v>47</v>
      </c>
      <c r="G2419" s="4">
        <v>1</v>
      </c>
      <c r="H2419" s="27">
        <v>3.5</v>
      </c>
      <c r="I2419" s="15">
        <v>2573.4899999999998</v>
      </c>
      <c r="J2419" s="4" t="s">
        <v>294</v>
      </c>
    </row>
    <row r="2420" spans="1:10" x14ac:dyDescent="0.3">
      <c r="A2420" s="4" t="s">
        <v>2726</v>
      </c>
      <c r="B2420" s="4" t="s">
        <v>191</v>
      </c>
      <c r="C2420" s="26">
        <v>45086</v>
      </c>
      <c r="D2420" s="4" t="s">
        <v>292</v>
      </c>
      <c r="E2420" s="4" t="s">
        <v>301</v>
      </c>
      <c r="F2420" s="4" t="s">
        <v>47</v>
      </c>
      <c r="G2420" s="4">
        <v>1</v>
      </c>
      <c r="H2420" s="27">
        <v>0</v>
      </c>
      <c r="I2420" s="15">
        <v>623.01</v>
      </c>
      <c r="J2420" s="4" t="s">
        <v>294</v>
      </c>
    </row>
    <row r="2421" spans="1:10" x14ac:dyDescent="0.3">
      <c r="A2421" s="4" t="s">
        <v>2727</v>
      </c>
      <c r="B2421" s="4" t="s">
        <v>191</v>
      </c>
      <c r="C2421" s="26">
        <v>45120</v>
      </c>
      <c r="D2421" s="4" t="s">
        <v>292</v>
      </c>
      <c r="E2421" s="4" t="s">
        <v>303</v>
      </c>
      <c r="F2421" s="4" t="s">
        <v>47</v>
      </c>
      <c r="G2421" s="4">
        <v>1</v>
      </c>
      <c r="H2421" s="27">
        <v>0</v>
      </c>
      <c r="I2421" s="15">
        <v>887.38</v>
      </c>
      <c r="J2421" s="4" t="s">
        <v>294</v>
      </c>
    </row>
    <row r="2422" spans="1:10" x14ac:dyDescent="0.3">
      <c r="A2422" s="4" t="s">
        <v>2728</v>
      </c>
      <c r="B2422" s="4" t="s">
        <v>191</v>
      </c>
      <c r="C2422" s="26">
        <v>45219</v>
      </c>
      <c r="D2422" s="4" t="s">
        <v>292</v>
      </c>
      <c r="E2422" s="4" t="s">
        <v>305</v>
      </c>
      <c r="F2422" s="4" t="s">
        <v>47</v>
      </c>
      <c r="G2422" s="4">
        <v>1</v>
      </c>
      <c r="H2422" s="27">
        <v>0</v>
      </c>
      <c r="I2422" s="15">
        <v>684.79</v>
      </c>
      <c r="J2422" s="4" t="s">
        <v>299</v>
      </c>
    </row>
    <row r="2423" spans="1:10" x14ac:dyDescent="0.3">
      <c r="A2423" s="4" t="s">
        <v>2729</v>
      </c>
      <c r="B2423" s="4" t="s">
        <v>191</v>
      </c>
      <c r="C2423" s="26">
        <v>45306</v>
      </c>
      <c r="D2423" s="4" t="s">
        <v>292</v>
      </c>
      <c r="E2423" s="4" t="s">
        <v>301</v>
      </c>
      <c r="F2423" s="4" t="s">
        <v>45</v>
      </c>
      <c r="G2423" s="4">
        <v>3</v>
      </c>
      <c r="H2423" s="27">
        <v>0</v>
      </c>
      <c r="I2423" s="15">
        <v>15533.08</v>
      </c>
      <c r="J2423" s="4" t="s">
        <v>294</v>
      </c>
    </row>
    <row r="2424" spans="1:10" x14ac:dyDescent="0.3">
      <c r="A2424" s="4" t="s">
        <v>2730</v>
      </c>
      <c r="B2424" s="4" t="s">
        <v>191</v>
      </c>
      <c r="C2424" s="26">
        <v>45408</v>
      </c>
      <c r="D2424" s="4" t="s">
        <v>292</v>
      </c>
      <c r="E2424" s="4" t="s">
        <v>301</v>
      </c>
      <c r="F2424" s="4" t="s">
        <v>47</v>
      </c>
      <c r="G2424" s="4">
        <v>1</v>
      </c>
      <c r="H2424" s="27">
        <v>0</v>
      </c>
      <c r="I2424" s="15">
        <v>1242.97</v>
      </c>
      <c r="J2424" s="4" t="s">
        <v>294</v>
      </c>
    </row>
    <row r="2425" spans="1:10" x14ac:dyDescent="0.3">
      <c r="A2425" s="4" t="s">
        <v>2731</v>
      </c>
      <c r="B2425" s="4" t="s">
        <v>191</v>
      </c>
      <c r="C2425" s="26">
        <v>45408</v>
      </c>
      <c r="D2425" s="4" t="s">
        <v>292</v>
      </c>
      <c r="E2425" s="4" t="s">
        <v>301</v>
      </c>
      <c r="F2425" s="4" t="s">
        <v>47</v>
      </c>
      <c r="G2425" s="4">
        <v>0</v>
      </c>
      <c r="H2425" s="27">
        <v>0</v>
      </c>
      <c r="I2425" s="15">
        <v>673.86</v>
      </c>
      <c r="J2425" s="4" t="s">
        <v>294</v>
      </c>
    </row>
    <row r="2426" spans="1:10" x14ac:dyDescent="0.3">
      <c r="A2426" s="4" t="s">
        <v>2732</v>
      </c>
      <c r="B2426" s="4" t="s">
        <v>191</v>
      </c>
      <c r="C2426" s="26">
        <v>45438</v>
      </c>
      <c r="D2426" s="4" t="s">
        <v>296</v>
      </c>
      <c r="E2426" s="4" t="s">
        <v>371</v>
      </c>
      <c r="F2426" s="4" t="s">
        <v>47</v>
      </c>
      <c r="G2426" s="4">
        <v>1</v>
      </c>
      <c r="H2426" s="27">
        <v>6.6</v>
      </c>
      <c r="I2426" s="15">
        <v>8622.91</v>
      </c>
      <c r="J2426" s="4" t="s">
        <v>299</v>
      </c>
    </row>
    <row r="2427" spans="1:10" x14ac:dyDescent="0.3">
      <c r="A2427" s="4" t="s">
        <v>2733</v>
      </c>
      <c r="B2427" s="4" t="s">
        <v>191</v>
      </c>
      <c r="C2427" s="26">
        <v>45465</v>
      </c>
      <c r="D2427" s="4" t="s">
        <v>292</v>
      </c>
      <c r="E2427" s="4" t="s">
        <v>293</v>
      </c>
      <c r="F2427" s="4" t="s">
        <v>47</v>
      </c>
      <c r="G2427" s="4">
        <v>1</v>
      </c>
      <c r="H2427" s="27">
        <v>0</v>
      </c>
      <c r="I2427" s="15">
        <v>1170.76</v>
      </c>
      <c r="J2427" s="4" t="s">
        <v>294</v>
      </c>
    </row>
    <row r="2428" spans="1:10" x14ac:dyDescent="0.3">
      <c r="A2428" s="4" t="s">
        <v>2734</v>
      </c>
      <c r="B2428" s="4" t="s">
        <v>191</v>
      </c>
      <c r="C2428" s="26">
        <v>45531</v>
      </c>
      <c r="D2428" s="4" t="s">
        <v>292</v>
      </c>
      <c r="E2428" s="4" t="s">
        <v>303</v>
      </c>
      <c r="F2428" s="4" t="s">
        <v>45</v>
      </c>
      <c r="G2428" s="4">
        <v>6</v>
      </c>
      <c r="H2428" s="27">
        <v>0</v>
      </c>
      <c r="I2428" s="15">
        <v>16585.669999999998</v>
      </c>
      <c r="J2428" s="4" t="s">
        <v>294</v>
      </c>
    </row>
    <row r="2429" spans="1:10" x14ac:dyDescent="0.3">
      <c r="A2429" s="4" t="s">
        <v>2735</v>
      </c>
      <c r="B2429" s="4" t="s">
        <v>191</v>
      </c>
      <c r="C2429" s="26">
        <v>45528</v>
      </c>
      <c r="D2429" s="4" t="s">
        <v>292</v>
      </c>
      <c r="E2429" s="4" t="s">
        <v>312</v>
      </c>
      <c r="F2429" s="4" t="s">
        <v>47</v>
      </c>
      <c r="G2429" s="4">
        <v>1</v>
      </c>
      <c r="H2429" s="27">
        <v>0</v>
      </c>
      <c r="I2429" s="15">
        <v>1360.9</v>
      </c>
      <c r="J2429" s="4" t="s">
        <v>299</v>
      </c>
    </row>
    <row r="2430" spans="1:10" x14ac:dyDescent="0.3">
      <c r="A2430" s="4" t="s">
        <v>2736</v>
      </c>
      <c r="B2430" s="4" t="s">
        <v>191</v>
      </c>
      <c r="C2430" s="26">
        <v>45515</v>
      </c>
      <c r="D2430" s="4" t="s">
        <v>296</v>
      </c>
      <c r="E2430" s="4" t="s">
        <v>297</v>
      </c>
      <c r="F2430" s="4" t="s">
        <v>46</v>
      </c>
      <c r="G2430" s="4">
        <v>1</v>
      </c>
      <c r="H2430" s="27">
        <v>16.100000000000001</v>
      </c>
      <c r="I2430" s="15">
        <v>24284.5</v>
      </c>
      <c r="J2430" s="4" t="s">
        <v>294</v>
      </c>
    </row>
    <row r="2431" spans="1:10" x14ac:dyDescent="0.3">
      <c r="A2431" s="4" t="s">
        <v>2737</v>
      </c>
      <c r="B2431" s="4" t="s">
        <v>191</v>
      </c>
      <c r="C2431" s="26">
        <v>45521</v>
      </c>
      <c r="D2431" s="4" t="s">
        <v>296</v>
      </c>
      <c r="E2431" s="4" t="s">
        <v>401</v>
      </c>
      <c r="F2431" s="4" t="s">
        <v>46</v>
      </c>
      <c r="G2431" s="4">
        <v>1</v>
      </c>
      <c r="H2431" s="27">
        <v>9.4</v>
      </c>
      <c r="I2431" s="15">
        <v>15283.44</v>
      </c>
      <c r="J2431" s="4" t="s">
        <v>299</v>
      </c>
    </row>
    <row r="2432" spans="1:10" x14ac:dyDescent="0.3">
      <c r="A2432" s="4" t="s">
        <v>2738</v>
      </c>
      <c r="B2432" s="4" t="s">
        <v>191</v>
      </c>
      <c r="C2432" s="26">
        <v>45589</v>
      </c>
      <c r="D2432" s="4" t="s">
        <v>292</v>
      </c>
      <c r="E2432" s="4" t="s">
        <v>312</v>
      </c>
      <c r="F2432" s="4" t="s">
        <v>47</v>
      </c>
      <c r="G2432" s="4">
        <v>0</v>
      </c>
      <c r="H2432" s="27">
        <v>0</v>
      </c>
      <c r="I2432" s="15">
        <v>1193.17</v>
      </c>
      <c r="J2432" s="4" t="s">
        <v>294</v>
      </c>
    </row>
    <row r="2433" spans="1:10" x14ac:dyDescent="0.3">
      <c r="A2433" s="4" t="s">
        <v>2739</v>
      </c>
      <c r="B2433" s="4" t="s">
        <v>191</v>
      </c>
      <c r="C2433" s="26">
        <v>45623</v>
      </c>
      <c r="D2433" s="4" t="s">
        <v>292</v>
      </c>
      <c r="E2433" s="4" t="s">
        <v>312</v>
      </c>
      <c r="F2433" s="4" t="s">
        <v>46</v>
      </c>
      <c r="G2433" s="4">
        <v>4</v>
      </c>
      <c r="H2433" s="27">
        <v>0</v>
      </c>
      <c r="I2433" s="15">
        <v>2270.88</v>
      </c>
      <c r="J2433" s="4" t="s">
        <v>299</v>
      </c>
    </row>
    <row r="2434" spans="1:10" x14ac:dyDescent="0.3">
      <c r="A2434" s="4" t="s">
        <v>2740</v>
      </c>
      <c r="B2434" s="4" t="s">
        <v>191</v>
      </c>
      <c r="C2434" s="26">
        <v>45634</v>
      </c>
      <c r="D2434" s="4" t="s">
        <v>292</v>
      </c>
      <c r="E2434" s="4" t="s">
        <v>293</v>
      </c>
      <c r="F2434" s="4" t="s">
        <v>47</v>
      </c>
      <c r="G2434" s="4">
        <v>0</v>
      </c>
      <c r="H2434" s="27">
        <v>0</v>
      </c>
      <c r="I2434" s="15">
        <v>584.42999999999995</v>
      </c>
      <c r="J2434" s="4" t="s">
        <v>299</v>
      </c>
    </row>
    <row r="2435" spans="1:10" x14ac:dyDescent="0.3">
      <c r="A2435" s="4" t="s">
        <v>2741</v>
      </c>
      <c r="B2435" s="4" t="s">
        <v>191</v>
      </c>
      <c r="C2435" s="26">
        <v>45636</v>
      </c>
      <c r="D2435" s="4" t="s">
        <v>292</v>
      </c>
      <c r="E2435" s="4" t="s">
        <v>293</v>
      </c>
      <c r="F2435" s="4" t="s">
        <v>47</v>
      </c>
      <c r="G2435" s="4">
        <v>0</v>
      </c>
      <c r="H2435" s="27">
        <v>0</v>
      </c>
      <c r="I2435" s="15">
        <v>701.26</v>
      </c>
      <c r="J2435" s="4" t="s">
        <v>299</v>
      </c>
    </row>
    <row r="2436" spans="1:10" x14ac:dyDescent="0.3">
      <c r="A2436" s="4" t="s">
        <v>2742</v>
      </c>
      <c r="B2436" s="4" t="s">
        <v>191</v>
      </c>
      <c r="C2436" s="26">
        <v>45637</v>
      </c>
      <c r="D2436" s="4" t="s">
        <v>292</v>
      </c>
      <c r="E2436" s="4" t="s">
        <v>305</v>
      </c>
      <c r="F2436" s="4" t="s">
        <v>47</v>
      </c>
      <c r="G2436" s="4">
        <v>1</v>
      </c>
      <c r="H2436" s="27">
        <v>0</v>
      </c>
      <c r="I2436" s="15">
        <v>686.24</v>
      </c>
      <c r="J2436" s="4" t="s">
        <v>294</v>
      </c>
    </row>
    <row r="2437" spans="1:10" x14ac:dyDescent="0.3">
      <c r="A2437" s="4" t="s">
        <v>2743</v>
      </c>
      <c r="B2437" s="4" t="s">
        <v>191</v>
      </c>
      <c r="C2437" s="26">
        <v>45678</v>
      </c>
      <c r="D2437" s="4" t="s">
        <v>292</v>
      </c>
      <c r="E2437" s="4" t="s">
        <v>293</v>
      </c>
      <c r="F2437" s="4" t="s">
        <v>47</v>
      </c>
      <c r="G2437" s="4">
        <v>1</v>
      </c>
      <c r="H2437" s="27">
        <v>0</v>
      </c>
      <c r="I2437" s="15">
        <v>1248.74</v>
      </c>
      <c r="J2437" s="4" t="s">
        <v>294</v>
      </c>
    </row>
    <row r="2438" spans="1:10" x14ac:dyDescent="0.3">
      <c r="A2438" s="4" t="s">
        <v>2744</v>
      </c>
      <c r="B2438" s="4" t="s">
        <v>191</v>
      </c>
      <c r="C2438" s="26">
        <v>45709</v>
      </c>
      <c r="D2438" s="4" t="s">
        <v>292</v>
      </c>
      <c r="E2438" s="4" t="s">
        <v>293</v>
      </c>
      <c r="F2438" s="4" t="s">
        <v>47</v>
      </c>
      <c r="G2438" s="4">
        <v>1</v>
      </c>
      <c r="H2438" s="27">
        <v>0</v>
      </c>
      <c r="I2438" s="15">
        <v>695.9</v>
      </c>
      <c r="J2438" s="4" t="s">
        <v>294</v>
      </c>
    </row>
    <row r="2439" spans="1:10" x14ac:dyDescent="0.3">
      <c r="A2439" s="4" t="s">
        <v>2745</v>
      </c>
      <c r="B2439" s="4" t="s">
        <v>191</v>
      </c>
      <c r="C2439" s="26">
        <v>45712</v>
      </c>
      <c r="D2439" s="4" t="s">
        <v>292</v>
      </c>
      <c r="E2439" s="4" t="s">
        <v>308</v>
      </c>
      <c r="F2439" s="4" t="s">
        <v>47</v>
      </c>
      <c r="G2439" s="4">
        <v>0</v>
      </c>
      <c r="H2439" s="27">
        <v>0</v>
      </c>
      <c r="I2439" s="15">
        <v>1233.24</v>
      </c>
      <c r="J2439" s="4" t="s">
        <v>299</v>
      </c>
    </row>
    <row r="2440" spans="1:10" x14ac:dyDescent="0.3">
      <c r="A2440" s="4" t="s">
        <v>2746</v>
      </c>
      <c r="B2440" s="4" t="s">
        <v>191</v>
      </c>
      <c r="C2440" s="26">
        <v>45708</v>
      </c>
      <c r="D2440" s="4" t="s">
        <v>296</v>
      </c>
      <c r="E2440" s="4" t="s">
        <v>319</v>
      </c>
      <c r="F2440" s="4" t="s">
        <v>46</v>
      </c>
      <c r="G2440" s="4">
        <v>1</v>
      </c>
      <c r="H2440" s="27">
        <v>21</v>
      </c>
      <c r="I2440" s="15">
        <v>38415.06</v>
      </c>
      <c r="J2440" s="4" t="s">
        <v>294</v>
      </c>
    </row>
    <row r="2441" spans="1:10" x14ac:dyDescent="0.3">
      <c r="A2441" s="4" t="s">
        <v>2747</v>
      </c>
      <c r="B2441" s="4" t="s">
        <v>191</v>
      </c>
      <c r="C2441" s="26">
        <v>45771</v>
      </c>
      <c r="D2441" s="4" t="s">
        <v>292</v>
      </c>
      <c r="E2441" s="4" t="s">
        <v>293</v>
      </c>
      <c r="F2441" s="4" t="s">
        <v>47</v>
      </c>
      <c r="G2441" s="4">
        <v>1</v>
      </c>
      <c r="H2441" s="27">
        <v>0</v>
      </c>
      <c r="I2441" s="15">
        <v>794.35</v>
      </c>
      <c r="J2441" s="4" t="s">
        <v>294</v>
      </c>
    </row>
    <row r="2442" spans="1:10" x14ac:dyDescent="0.3">
      <c r="A2442" s="4" t="s">
        <v>2748</v>
      </c>
      <c r="B2442" s="4" t="s">
        <v>191</v>
      </c>
      <c r="C2442" s="26">
        <v>45757</v>
      </c>
      <c r="D2442" s="4" t="s">
        <v>292</v>
      </c>
      <c r="E2442" s="4" t="s">
        <v>303</v>
      </c>
      <c r="F2442" s="4" t="s">
        <v>46</v>
      </c>
      <c r="G2442" s="4">
        <v>3</v>
      </c>
      <c r="H2442" s="27">
        <v>0</v>
      </c>
      <c r="I2442" s="15">
        <v>5336.51</v>
      </c>
      <c r="J2442" s="4" t="s">
        <v>294</v>
      </c>
    </row>
    <row r="2443" spans="1:10" x14ac:dyDescent="0.3">
      <c r="A2443" s="4" t="s">
        <v>2749</v>
      </c>
      <c r="B2443" s="4" t="s">
        <v>191</v>
      </c>
      <c r="C2443" s="26">
        <v>45757</v>
      </c>
      <c r="D2443" s="4" t="s">
        <v>292</v>
      </c>
      <c r="E2443" s="4" t="s">
        <v>308</v>
      </c>
      <c r="F2443" s="4" t="s">
        <v>46</v>
      </c>
      <c r="G2443" s="4">
        <v>3</v>
      </c>
      <c r="H2443" s="27">
        <v>0</v>
      </c>
      <c r="I2443" s="15">
        <v>5275.42</v>
      </c>
      <c r="J2443" s="4" t="s">
        <v>294</v>
      </c>
    </row>
    <row r="2444" spans="1:10" x14ac:dyDescent="0.3">
      <c r="A2444" s="4" t="s">
        <v>2750</v>
      </c>
      <c r="B2444" s="4" t="s">
        <v>191</v>
      </c>
      <c r="C2444" s="26">
        <v>45801</v>
      </c>
      <c r="D2444" s="4" t="s">
        <v>292</v>
      </c>
      <c r="E2444" s="4" t="s">
        <v>303</v>
      </c>
      <c r="F2444" s="4" t="s">
        <v>47</v>
      </c>
      <c r="G2444" s="4">
        <v>1</v>
      </c>
      <c r="H2444" s="27">
        <v>0</v>
      </c>
      <c r="I2444" s="15">
        <v>617.21</v>
      </c>
      <c r="J2444" s="4" t="s">
        <v>299</v>
      </c>
    </row>
    <row r="2445" spans="1:10" x14ac:dyDescent="0.3">
      <c r="A2445" s="4" t="s">
        <v>2751</v>
      </c>
      <c r="B2445" s="4" t="s">
        <v>191</v>
      </c>
      <c r="C2445" s="26">
        <v>45795</v>
      </c>
      <c r="D2445" s="4" t="s">
        <v>292</v>
      </c>
      <c r="E2445" s="4" t="s">
        <v>293</v>
      </c>
      <c r="F2445" s="4" t="s">
        <v>45</v>
      </c>
      <c r="G2445" s="4">
        <v>4</v>
      </c>
      <c r="H2445" s="27">
        <v>0</v>
      </c>
      <c r="I2445" s="15">
        <v>16034.88</v>
      </c>
      <c r="J2445" s="4" t="s">
        <v>294</v>
      </c>
    </row>
    <row r="2446" spans="1:10" x14ac:dyDescent="0.3">
      <c r="A2446" s="4" t="s">
        <v>2752</v>
      </c>
      <c r="B2446" s="4" t="s">
        <v>191</v>
      </c>
      <c r="C2446" s="26">
        <v>45788</v>
      </c>
      <c r="D2446" s="4" t="s">
        <v>292</v>
      </c>
      <c r="E2446" s="4" t="s">
        <v>301</v>
      </c>
      <c r="F2446" s="4" t="s">
        <v>45</v>
      </c>
      <c r="G2446" s="4">
        <v>8</v>
      </c>
      <c r="H2446" s="27">
        <v>0</v>
      </c>
      <c r="I2446" s="15">
        <v>9993.7000000000007</v>
      </c>
      <c r="J2446" s="4" t="s">
        <v>294</v>
      </c>
    </row>
    <row r="2447" spans="1:10" x14ac:dyDescent="0.3">
      <c r="A2447" s="4" t="s">
        <v>2753</v>
      </c>
      <c r="B2447" s="4" t="s">
        <v>191</v>
      </c>
      <c r="C2447" s="26">
        <v>45798</v>
      </c>
      <c r="D2447" s="4" t="s">
        <v>292</v>
      </c>
      <c r="E2447" s="4" t="s">
        <v>305</v>
      </c>
      <c r="F2447" s="4" t="s">
        <v>46</v>
      </c>
      <c r="G2447" s="4">
        <v>2</v>
      </c>
      <c r="H2447" s="27">
        <v>0</v>
      </c>
      <c r="I2447" s="15">
        <v>4987.8100000000004</v>
      </c>
      <c r="J2447" s="4" t="s">
        <v>294</v>
      </c>
    </row>
    <row r="2448" spans="1:10" x14ac:dyDescent="0.3">
      <c r="A2448" s="4" t="s">
        <v>2754</v>
      </c>
      <c r="B2448" s="4" t="s">
        <v>191</v>
      </c>
      <c r="C2448" s="26">
        <v>45831</v>
      </c>
      <c r="D2448" s="4" t="s">
        <v>292</v>
      </c>
      <c r="E2448" s="4" t="s">
        <v>305</v>
      </c>
      <c r="F2448" s="4" t="s">
        <v>47</v>
      </c>
      <c r="G2448" s="4">
        <v>1</v>
      </c>
      <c r="H2448" s="27">
        <v>0</v>
      </c>
      <c r="I2448" s="15">
        <v>1304.3699999999999</v>
      </c>
      <c r="J2448" s="4" t="s">
        <v>294</v>
      </c>
    </row>
    <row r="2449" spans="1:10" x14ac:dyDescent="0.3">
      <c r="A2449" s="4" t="s">
        <v>2755</v>
      </c>
      <c r="B2449" s="4" t="s">
        <v>191</v>
      </c>
      <c r="C2449" s="26">
        <v>45858</v>
      </c>
      <c r="D2449" s="4" t="s">
        <v>292</v>
      </c>
      <c r="E2449" s="4" t="s">
        <v>305</v>
      </c>
      <c r="F2449" s="4" t="s">
        <v>46</v>
      </c>
      <c r="G2449" s="4">
        <v>3</v>
      </c>
      <c r="H2449" s="27">
        <v>0</v>
      </c>
      <c r="I2449" s="15">
        <v>3596.45</v>
      </c>
      <c r="J2449" s="4" t="s">
        <v>294</v>
      </c>
    </row>
    <row r="2450" spans="1:10" x14ac:dyDescent="0.3">
      <c r="A2450" s="4" t="s">
        <v>2756</v>
      </c>
      <c r="B2450" s="4" t="s">
        <v>191</v>
      </c>
      <c r="C2450" s="26">
        <v>45857</v>
      </c>
      <c r="D2450" s="4" t="s">
        <v>292</v>
      </c>
      <c r="E2450" s="4" t="s">
        <v>303</v>
      </c>
      <c r="F2450" s="4" t="s">
        <v>47</v>
      </c>
      <c r="G2450" s="4">
        <v>0</v>
      </c>
      <c r="H2450" s="27">
        <v>0</v>
      </c>
      <c r="I2450" s="15">
        <v>1583.54</v>
      </c>
      <c r="J2450" s="4" t="s">
        <v>294</v>
      </c>
    </row>
    <row r="2451" spans="1:10" x14ac:dyDescent="0.3">
      <c r="A2451" s="4" t="s">
        <v>2757</v>
      </c>
      <c r="B2451" s="4" t="s">
        <v>191</v>
      </c>
      <c r="C2451" s="26">
        <v>45864</v>
      </c>
      <c r="D2451" s="4" t="s">
        <v>296</v>
      </c>
      <c r="E2451" s="4" t="s">
        <v>401</v>
      </c>
      <c r="F2451" s="4" t="s">
        <v>46</v>
      </c>
      <c r="G2451" s="4">
        <v>1</v>
      </c>
      <c r="H2451" s="27">
        <v>21.4</v>
      </c>
      <c r="I2451" s="15">
        <v>19296.07</v>
      </c>
      <c r="J2451" s="4" t="s">
        <v>294</v>
      </c>
    </row>
    <row r="2452" spans="1:10" x14ac:dyDescent="0.3">
      <c r="A2452" s="4" t="s">
        <v>2758</v>
      </c>
      <c r="B2452" s="4" t="s">
        <v>191</v>
      </c>
      <c r="C2452" s="26">
        <v>45855</v>
      </c>
      <c r="D2452" s="4" t="s">
        <v>296</v>
      </c>
      <c r="E2452" s="4" t="s">
        <v>319</v>
      </c>
      <c r="F2452" s="4" t="s">
        <v>403</v>
      </c>
      <c r="G2452" s="4">
        <v>7</v>
      </c>
      <c r="H2452" s="27">
        <v>154.4</v>
      </c>
      <c r="I2452" s="15">
        <v>314992.32</v>
      </c>
      <c r="J2452" s="4" t="s">
        <v>294</v>
      </c>
    </row>
    <row r="2453" spans="1:10" x14ac:dyDescent="0.3">
      <c r="A2453" s="4" t="s">
        <v>2759</v>
      </c>
      <c r="B2453" s="4" t="s">
        <v>191</v>
      </c>
      <c r="C2453" s="26">
        <v>45952</v>
      </c>
      <c r="D2453" s="4" t="s">
        <v>292</v>
      </c>
      <c r="E2453" s="4" t="s">
        <v>308</v>
      </c>
      <c r="F2453" s="4" t="s">
        <v>47</v>
      </c>
      <c r="G2453" s="4">
        <v>0</v>
      </c>
      <c r="H2453" s="27">
        <v>0</v>
      </c>
      <c r="I2453" s="15">
        <v>1231.28</v>
      </c>
      <c r="J2453" s="4" t="s">
        <v>294</v>
      </c>
    </row>
    <row r="2454" spans="1:10" x14ac:dyDescent="0.3">
      <c r="A2454" s="4" t="s">
        <v>2760</v>
      </c>
      <c r="B2454" s="4" t="s">
        <v>191</v>
      </c>
      <c r="C2454" s="26">
        <v>45958</v>
      </c>
      <c r="D2454" s="4" t="s">
        <v>292</v>
      </c>
      <c r="E2454" s="4" t="s">
        <v>305</v>
      </c>
      <c r="F2454" s="4" t="s">
        <v>47</v>
      </c>
      <c r="G2454" s="4">
        <v>1</v>
      </c>
      <c r="H2454" s="27">
        <v>0</v>
      </c>
      <c r="I2454" s="15">
        <v>1324.07</v>
      </c>
      <c r="J2454" s="4" t="s">
        <v>294</v>
      </c>
    </row>
    <row r="2455" spans="1:10" x14ac:dyDescent="0.3">
      <c r="A2455" s="4" t="s">
        <v>2761</v>
      </c>
      <c r="B2455" s="4" t="s">
        <v>191</v>
      </c>
      <c r="C2455" s="26">
        <v>45941</v>
      </c>
      <c r="D2455" s="4" t="s">
        <v>292</v>
      </c>
      <c r="E2455" s="4" t="s">
        <v>312</v>
      </c>
      <c r="F2455" s="4" t="s">
        <v>45</v>
      </c>
      <c r="G2455" s="4">
        <v>5</v>
      </c>
      <c r="H2455" s="27">
        <v>0</v>
      </c>
      <c r="I2455" s="15">
        <v>7925.42</v>
      </c>
      <c r="J2455" s="4" t="s">
        <v>294</v>
      </c>
    </row>
    <row r="2456" spans="1:10" x14ac:dyDescent="0.3">
      <c r="A2456" s="4" t="s">
        <v>2762</v>
      </c>
      <c r="B2456" s="4" t="s">
        <v>191</v>
      </c>
      <c r="C2456" s="26">
        <v>45981</v>
      </c>
      <c r="D2456" s="4" t="s">
        <v>292</v>
      </c>
      <c r="E2456" s="4" t="s">
        <v>305</v>
      </c>
      <c r="F2456" s="4" t="s">
        <v>47</v>
      </c>
      <c r="G2456" s="4">
        <v>1</v>
      </c>
      <c r="H2456" s="27">
        <v>0</v>
      </c>
      <c r="I2456" s="15">
        <v>1249.04</v>
      </c>
      <c r="J2456" s="4" t="s">
        <v>294</v>
      </c>
    </row>
    <row r="2457" spans="1:10" x14ac:dyDescent="0.3">
      <c r="A2457" s="4" t="s">
        <v>2763</v>
      </c>
      <c r="B2457" s="4" t="s">
        <v>191</v>
      </c>
      <c r="C2457" s="26">
        <v>45995</v>
      </c>
      <c r="D2457" s="4" t="s">
        <v>292</v>
      </c>
      <c r="E2457" s="4" t="s">
        <v>312</v>
      </c>
      <c r="F2457" s="4" t="s">
        <v>47</v>
      </c>
      <c r="G2457" s="4">
        <v>0</v>
      </c>
      <c r="H2457" s="27">
        <v>0</v>
      </c>
      <c r="I2457" s="15">
        <v>909.85</v>
      </c>
      <c r="J2457" s="4" t="s">
        <v>299</v>
      </c>
    </row>
    <row r="2458" spans="1:10" x14ac:dyDescent="0.3">
      <c r="A2458" s="4" t="s">
        <v>2764</v>
      </c>
      <c r="B2458" s="4" t="s">
        <v>193</v>
      </c>
      <c r="C2458" s="26">
        <v>44985</v>
      </c>
      <c r="D2458" s="4" t="s">
        <v>292</v>
      </c>
      <c r="E2458" s="4" t="s">
        <v>293</v>
      </c>
      <c r="F2458" s="4" t="s">
        <v>47</v>
      </c>
      <c r="G2458" s="4">
        <v>0</v>
      </c>
      <c r="H2458" s="27">
        <v>0</v>
      </c>
      <c r="I2458" s="15">
        <v>1443.57</v>
      </c>
      <c r="J2458" s="4" t="s">
        <v>294</v>
      </c>
    </row>
    <row r="2459" spans="1:10" x14ac:dyDescent="0.3">
      <c r="A2459" s="4" t="s">
        <v>2765</v>
      </c>
      <c r="B2459" s="4" t="s">
        <v>193</v>
      </c>
      <c r="C2459" s="26">
        <v>44989</v>
      </c>
      <c r="D2459" s="4" t="s">
        <v>292</v>
      </c>
      <c r="E2459" s="4" t="s">
        <v>303</v>
      </c>
      <c r="F2459" s="4" t="s">
        <v>46</v>
      </c>
      <c r="G2459" s="4">
        <v>5</v>
      </c>
      <c r="H2459" s="27">
        <v>0</v>
      </c>
      <c r="I2459" s="15">
        <v>5476.6</v>
      </c>
      <c r="J2459" s="4" t="s">
        <v>294</v>
      </c>
    </row>
    <row r="2460" spans="1:10" x14ac:dyDescent="0.3">
      <c r="A2460" s="4" t="s">
        <v>2766</v>
      </c>
      <c r="B2460" s="4" t="s">
        <v>193</v>
      </c>
      <c r="C2460" s="26">
        <v>45038</v>
      </c>
      <c r="D2460" s="4" t="s">
        <v>292</v>
      </c>
      <c r="E2460" s="4" t="s">
        <v>312</v>
      </c>
      <c r="F2460" s="4" t="s">
        <v>46</v>
      </c>
      <c r="G2460" s="4">
        <v>2</v>
      </c>
      <c r="H2460" s="27">
        <v>0</v>
      </c>
      <c r="I2460" s="15">
        <v>8827.6299999999992</v>
      </c>
      <c r="J2460" s="4" t="s">
        <v>299</v>
      </c>
    </row>
    <row r="2461" spans="1:10" x14ac:dyDescent="0.3">
      <c r="A2461" s="4" t="s">
        <v>2767</v>
      </c>
      <c r="B2461" s="4" t="s">
        <v>193</v>
      </c>
      <c r="C2461" s="26">
        <v>45056</v>
      </c>
      <c r="D2461" s="4" t="s">
        <v>292</v>
      </c>
      <c r="E2461" s="4" t="s">
        <v>303</v>
      </c>
      <c r="F2461" s="4" t="s">
        <v>47</v>
      </c>
      <c r="G2461" s="4">
        <v>1</v>
      </c>
      <c r="H2461" s="27">
        <v>0</v>
      </c>
      <c r="I2461" s="15">
        <v>1496.51</v>
      </c>
      <c r="J2461" s="4" t="s">
        <v>299</v>
      </c>
    </row>
    <row r="2462" spans="1:10" x14ac:dyDescent="0.3">
      <c r="A2462" s="4" t="s">
        <v>2768</v>
      </c>
      <c r="B2462" s="4" t="s">
        <v>193</v>
      </c>
      <c r="C2462" s="26">
        <v>45101</v>
      </c>
      <c r="D2462" s="4" t="s">
        <v>292</v>
      </c>
      <c r="E2462" s="4" t="s">
        <v>303</v>
      </c>
      <c r="F2462" s="4" t="s">
        <v>46</v>
      </c>
      <c r="G2462" s="4">
        <v>2</v>
      </c>
      <c r="H2462" s="27">
        <v>0</v>
      </c>
      <c r="I2462" s="15">
        <v>7331.86</v>
      </c>
      <c r="J2462" s="4" t="s">
        <v>294</v>
      </c>
    </row>
    <row r="2463" spans="1:10" x14ac:dyDescent="0.3">
      <c r="A2463" s="4" t="s">
        <v>2769</v>
      </c>
      <c r="B2463" s="4" t="s">
        <v>193</v>
      </c>
      <c r="C2463" s="26">
        <v>45122</v>
      </c>
      <c r="D2463" s="4" t="s">
        <v>296</v>
      </c>
      <c r="E2463" s="4" t="s">
        <v>394</v>
      </c>
      <c r="F2463" s="4" t="s">
        <v>47</v>
      </c>
      <c r="G2463" s="4">
        <v>1</v>
      </c>
      <c r="H2463" s="27">
        <v>3.1</v>
      </c>
      <c r="I2463" s="15">
        <v>11524.48</v>
      </c>
      <c r="J2463" s="4" t="s">
        <v>294</v>
      </c>
    </row>
    <row r="2464" spans="1:10" x14ac:dyDescent="0.3">
      <c r="A2464" s="4" t="s">
        <v>2770</v>
      </c>
      <c r="B2464" s="4" t="s">
        <v>193</v>
      </c>
      <c r="C2464" s="26">
        <v>45186</v>
      </c>
      <c r="D2464" s="4" t="s">
        <v>292</v>
      </c>
      <c r="E2464" s="4" t="s">
        <v>303</v>
      </c>
      <c r="F2464" s="4" t="s">
        <v>47</v>
      </c>
      <c r="G2464" s="4">
        <v>0</v>
      </c>
      <c r="H2464" s="27">
        <v>0</v>
      </c>
      <c r="I2464" s="15">
        <v>1224.57</v>
      </c>
      <c r="J2464" s="4" t="s">
        <v>299</v>
      </c>
    </row>
    <row r="2465" spans="1:10" x14ac:dyDescent="0.3">
      <c r="A2465" s="4" t="s">
        <v>2771</v>
      </c>
      <c r="B2465" s="4" t="s">
        <v>193</v>
      </c>
      <c r="C2465" s="26">
        <v>45342</v>
      </c>
      <c r="D2465" s="4" t="s">
        <v>292</v>
      </c>
      <c r="E2465" s="4" t="s">
        <v>303</v>
      </c>
      <c r="F2465" s="4" t="s">
        <v>47</v>
      </c>
      <c r="G2465" s="4">
        <v>1</v>
      </c>
      <c r="H2465" s="27">
        <v>0</v>
      </c>
      <c r="I2465" s="15">
        <v>2699.97</v>
      </c>
      <c r="J2465" s="4" t="s">
        <v>294</v>
      </c>
    </row>
    <row r="2466" spans="1:10" x14ac:dyDescent="0.3">
      <c r="A2466" s="4" t="s">
        <v>2772</v>
      </c>
      <c r="B2466" s="4" t="s">
        <v>193</v>
      </c>
      <c r="C2466" s="26">
        <v>45340</v>
      </c>
      <c r="D2466" s="4" t="s">
        <v>292</v>
      </c>
      <c r="E2466" s="4" t="s">
        <v>303</v>
      </c>
      <c r="F2466" s="4" t="s">
        <v>45</v>
      </c>
      <c r="G2466" s="4">
        <v>12</v>
      </c>
      <c r="H2466" s="27">
        <v>0</v>
      </c>
      <c r="I2466" s="15">
        <v>32002.23</v>
      </c>
      <c r="J2466" s="4" t="s">
        <v>294</v>
      </c>
    </row>
    <row r="2467" spans="1:10" x14ac:dyDescent="0.3">
      <c r="A2467" s="4" t="s">
        <v>2773</v>
      </c>
      <c r="B2467" s="4" t="s">
        <v>193</v>
      </c>
      <c r="C2467" s="26">
        <v>45341</v>
      </c>
      <c r="D2467" s="4" t="s">
        <v>292</v>
      </c>
      <c r="E2467" s="4" t="s">
        <v>305</v>
      </c>
      <c r="F2467" s="4" t="s">
        <v>45</v>
      </c>
      <c r="G2467" s="4">
        <v>5</v>
      </c>
      <c r="H2467" s="27">
        <v>0</v>
      </c>
      <c r="I2467" s="15">
        <v>31944.15</v>
      </c>
      <c r="J2467" s="4" t="s">
        <v>294</v>
      </c>
    </row>
    <row r="2468" spans="1:10" x14ac:dyDescent="0.3">
      <c r="A2468" s="4" t="s">
        <v>2774</v>
      </c>
      <c r="B2468" s="4" t="s">
        <v>193</v>
      </c>
      <c r="C2468" s="26">
        <v>45368</v>
      </c>
      <c r="D2468" s="4" t="s">
        <v>296</v>
      </c>
      <c r="E2468" s="4" t="s">
        <v>297</v>
      </c>
      <c r="F2468" s="4" t="s">
        <v>47</v>
      </c>
      <c r="G2468" s="4">
        <v>1</v>
      </c>
      <c r="H2468" s="27">
        <v>4</v>
      </c>
      <c r="I2468" s="15">
        <v>19689.2</v>
      </c>
      <c r="J2468" s="4" t="s">
        <v>294</v>
      </c>
    </row>
    <row r="2469" spans="1:10" x14ac:dyDescent="0.3">
      <c r="A2469" s="4" t="s">
        <v>2775</v>
      </c>
      <c r="B2469" s="4" t="s">
        <v>193</v>
      </c>
      <c r="C2469" s="26">
        <v>45410</v>
      </c>
      <c r="D2469" s="4" t="s">
        <v>296</v>
      </c>
      <c r="E2469" s="4" t="s">
        <v>401</v>
      </c>
      <c r="F2469" s="4" t="s">
        <v>403</v>
      </c>
      <c r="G2469" s="4">
        <v>6</v>
      </c>
      <c r="H2469" s="27">
        <v>127.1</v>
      </c>
      <c r="I2469" s="15">
        <v>400917.8</v>
      </c>
      <c r="J2469" s="4" t="s">
        <v>294</v>
      </c>
    </row>
    <row r="2470" spans="1:10" x14ac:dyDescent="0.3">
      <c r="A2470" s="4" t="s">
        <v>2776</v>
      </c>
      <c r="B2470" s="4" t="s">
        <v>193</v>
      </c>
      <c r="C2470" s="26">
        <v>45461</v>
      </c>
      <c r="D2470" s="4" t="s">
        <v>292</v>
      </c>
      <c r="E2470" s="4" t="s">
        <v>305</v>
      </c>
      <c r="F2470" s="4" t="s">
        <v>45</v>
      </c>
      <c r="G2470" s="4">
        <v>11</v>
      </c>
      <c r="H2470" s="27">
        <v>0</v>
      </c>
      <c r="I2470" s="15">
        <v>41608.93</v>
      </c>
      <c r="J2470" s="4" t="s">
        <v>294</v>
      </c>
    </row>
    <row r="2471" spans="1:10" x14ac:dyDescent="0.3">
      <c r="A2471" s="4" t="s">
        <v>2777</v>
      </c>
      <c r="B2471" s="4" t="s">
        <v>193</v>
      </c>
      <c r="C2471" s="26">
        <v>45501</v>
      </c>
      <c r="D2471" s="4" t="s">
        <v>292</v>
      </c>
      <c r="E2471" s="4" t="s">
        <v>312</v>
      </c>
      <c r="F2471" s="4" t="s">
        <v>46</v>
      </c>
      <c r="G2471" s="4">
        <v>2</v>
      </c>
      <c r="H2471" s="27">
        <v>0</v>
      </c>
      <c r="I2471" s="15">
        <v>10673.29</v>
      </c>
      <c r="J2471" s="4" t="s">
        <v>294</v>
      </c>
    </row>
    <row r="2472" spans="1:10" x14ac:dyDescent="0.3">
      <c r="A2472" s="4" t="s">
        <v>2778</v>
      </c>
      <c r="B2472" s="4" t="s">
        <v>193</v>
      </c>
      <c r="C2472" s="26">
        <v>45530</v>
      </c>
      <c r="D2472" s="4" t="s">
        <v>292</v>
      </c>
      <c r="E2472" s="4" t="s">
        <v>303</v>
      </c>
      <c r="F2472" s="4" t="s">
        <v>47</v>
      </c>
      <c r="G2472" s="4">
        <v>1</v>
      </c>
      <c r="H2472" s="27">
        <v>0</v>
      </c>
      <c r="I2472" s="15">
        <v>2064.59</v>
      </c>
      <c r="J2472" s="4" t="s">
        <v>294</v>
      </c>
    </row>
    <row r="2473" spans="1:10" x14ac:dyDescent="0.3">
      <c r="A2473" s="4" t="s">
        <v>2779</v>
      </c>
      <c r="B2473" s="4" t="s">
        <v>193</v>
      </c>
      <c r="C2473" s="26">
        <v>45637</v>
      </c>
      <c r="D2473" s="4" t="s">
        <v>292</v>
      </c>
      <c r="E2473" s="4" t="s">
        <v>293</v>
      </c>
      <c r="F2473" s="4" t="s">
        <v>45</v>
      </c>
      <c r="G2473" s="4">
        <v>6</v>
      </c>
      <c r="H2473" s="27">
        <v>0</v>
      </c>
      <c r="I2473" s="15">
        <v>23815.62</v>
      </c>
      <c r="J2473" s="4" t="s">
        <v>294</v>
      </c>
    </row>
    <row r="2474" spans="1:10" x14ac:dyDescent="0.3">
      <c r="A2474" s="4" t="s">
        <v>2780</v>
      </c>
      <c r="B2474" s="4" t="s">
        <v>193</v>
      </c>
      <c r="C2474" s="26">
        <v>45693</v>
      </c>
      <c r="D2474" s="4" t="s">
        <v>292</v>
      </c>
      <c r="E2474" s="4" t="s">
        <v>293</v>
      </c>
      <c r="F2474" s="4" t="s">
        <v>46</v>
      </c>
      <c r="G2474" s="4">
        <v>2</v>
      </c>
      <c r="H2474" s="27">
        <v>0</v>
      </c>
      <c r="I2474" s="15">
        <v>15461</v>
      </c>
      <c r="J2474" s="4" t="s">
        <v>294</v>
      </c>
    </row>
    <row r="2475" spans="1:10" x14ac:dyDescent="0.3">
      <c r="A2475" s="4" t="s">
        <v>2781</v>
      </c>
      <c r="B2475" s="4" t="s">
        <v>193</v>
      </c>
      <c r="C2475" s="26">
        <v>45790</v>
      </c>
      <c r="D2475" s="4" t="s">
        <v>292</v>
      </c>
      <c r="E2475" s="4" t="s">
        <v>301</v>
      </c>
      <c r="F2475" s="4" t="s">
        <v>46</v>
      </c>
      <c r="G2475" s="4">
        <v>3</v>
      </c>
      <c r="H2475" s="27">
        <v>0</v>
      </c>
      <c r="I2475" s="15">
        <v>14462.91</v>
      </c>
      <c r="J2475" s="4" t="s">
        <v>294</v>
      </c>
    </row>
    <row r="2476" spans="1:10" x14ac:dyDescent="0.3">
      <c r="A2476" s="4" t="s">
        <v>2782</v>
      </c>
      <c r="B2476" s="4" t="s">
        <v>193</v>
      </c>
      <c r="C2476" s="26">
        <v>45894</v>
      </c>
      <c r="D2476" s="4" t="s">
        <v>292</v>
      </c>
      <c r="E2476" s="4" t="s">
        <v>305</v>
      </c>
      <c r="F2476" s="4" t="s">
        <v>47</v>
      </c>
      <c r="G2476" s="4">
        <v>1</v>
      </c>
      <c r="H2476" s="27">
        <v>0</v>
      </c>
      <c r="I2476" s="15">
        <v>1845.43</v>
      </c>
      <c r="J2476" s="4" t="s">
        <v>294</v>
      </c>
    </row>
    <row r="2477" spans="1:10" x14ac:dyDescent="0.3">
      <c r="A2477" s="4" t="s">
        <v>2783</v>
      </c>
      <c r="B2477" s="4" t="s">
        <v>193</v>
      </c>
      <c r="C2477" s="26">
        <v>46006</v>
      </c>
      <c r="D2477" s="4" t="s">
        <v>292</v>
      </c>
      <c r="E2477" s="4" t="s">
        <v>303</v>
      </c>
      <c r="F2477" s="4" t="s">
        <v>45</v>
      </c>
      <c r="G2477" s="4">
        <v>9</v>
      </c>
      <c r="H2477" s="27">
        <v>0</v>
      </c>
      <c r="I2477" s="15">
        <v>39511.4</v>
      </c>
      <c r="J2477" s="4" t="s">
        <v>299</v>
      </c>
    </row>
    <row r="2478" spans="1:10" x14ac:dyDescent="0.3">
      <c r="A2478" s="4" t="s">
        <v>2784</v>
      </c>
      <c r="B2478" s="4" t="s">
        <v>195</v>
      </c>
      <c r="C2478" s="26">
        <v>44932</v>
      </c>
      <c r="D2478" s="4" t="s">
        <v>292</v>
      </c>
      <c r="E2478" s="4" t="s">
        <v>312</v>
      </c>
      <c r="F2478" s="4" t="s">
        <v>47</v>
      </c>
      <c r="G2478" s="4">
        <v>1</v>
      </c>
      <c r="H2478" s="27">
        <v>0</v>
      </c>
      <c r="I2478" s="15">
        <v>1396.57</v>
      </c>
      <c r="J2478" s="4" t="s">
        <v>294</v>
      </c>
    </row>
    <row r="2479" spans="1:10" x14ac:dyDescent="0.3">
      <c r="A2479" s="4" t="s">
        <v>2785</v>
      </c>
      <c r="B2479" s="4" t="s">
        <v>195</v>
      </c>
      <c r="C2479" s="26">
        <v>44930</v>
      </c>
      <c r="D2479" s="4" t="s">
        <v>292</v>
      </c>
      <c r="E2479" s="4" t="s">
        <v>303</v>
      </c>
      <c r="F2479" s="4" t="s">
        <v>47</v>
      </c>
      <c r="G2479" s="4">
        <v>1</v>
      </c>
      <c r="H2479" s="27">
        <v>0</v>
      </c>
      <c r="I2479" s="15">
        <v>2278.2600000000002</v>
      </c>
      <c r="J2479" s="4" t="s">
        <v>294</v>
      </c>
    </row>
    <row r="2480" spans="1:10" x14ac:dyDescent="0.3">
      <c r="A2480" s="4" t="s">
        <v>2786</v>
      </c>
      <c r="B2480" s="4" t="s">
        <v>195</v>
      </c>
      <c r="C2480" s="26">
        <v>44939</v>
      </c>
      <c r="D2480" s="4" t="s">
        <v>292</v>
      </c>
      <c r="E2480" s="4" t="s">
        <v>293</v>
      </c>
      <c r="F2480" s="4" t="s">
        <v>46</v>
      </c>
      <c r="G2480" s="4">
        <v>3</v>
      </c>
      <c r="H2480" s="27">
        <v>0</v>
      </c>
      <c r="I2480" s="15">
        <v>6140.69</v>
      </c>
      <c r="J2480" s="4" t="s">
        <v>299</v>
      </c>
    </row>
    <row r="2481" spans="1:10" x14ac:dyDescent="0.3">
      <c r="A2481" s="4" t="s">
        <v>2787</v>
      </c>
      <c r="B2481" s="4" t="s">
        <v>195</v>
      </c>
      <c r="C2481" s="26">
        <v>44930</v>
      </c>
      <c r="D2481" s="4" t="s">
        <v>292</v>
      </c>
      <c r="E2481" s="4" t="s">
        <v>293</v>
      </c>
      <c r="F2481" s="4" t="s">
        <v>47</v>
      </c>
      <c r="G2481" s="4">
        <v>0</v>
      </c>
      <c r="H2481" s="27">
        <v>0</v>
      </c>
      <c r="I2481" s="15">
        <v>2622.47</v>
      </c>
      <c r="J2481" s="4" t="s">
        <v>299</v>
      </c>
    </row>
    <row r="2482" spans="1:10" x14ac:dyDescent="0.3">
      <c r="A2482" s="4" t="s">
        <v>2788</v>
      </c>
      <c r="B2482" s="4" t="s">
        <v>195</v>
      </c>
      <c r="C2482" s="26">
        <v>44969</v>
      </c>
      <c r="D2482" s="4" t="s">
        <v>292</v>
      </c>
      <c r="E2482" s="4" t="s">
        <v>303</v>
      </c>
      <c r="F2482" s="4" t="s">
        <v>46</v>
      </c>
      <c r="G2482" s="4">
        <v>3</v>
      </c>
      <c r="H2482" s="27">
        <v>0</v>
      </c>
      <c r="I2482" s="15">
        <v>15935.81</v>
      </c>
      <c r="J2482" s="4" t="s">
        <v>299</v>
      </c>
    </row>
    <row r="2483" spans="1:10" x14ac:dyDescent="0.3">
      <c r="A2483" s="4" t="s">
        <v>2789</v>
      </c>
      <c r="B2483" s="4" t="s">
        <v>195</v>
      </c>
      <c r="C2483" s="26">
        <v>44990</v>
      </c>
      <c r="D2483" s="4" t="s">
        <v>292</v>
      </c>
      <c r="E2483" s="4" t="s">
        <v>303</v>
      </c>
      <c r="F2483" s="4" t="s">
        <v>46</v>
      </c>
      <c r="G2483" s="4">
        <v>3</v>
      </c>
      <c r="H2483" s="27">
        <v>0</v>
      </c>
      <c r="I2483" s="15">
        <v>14933.34</v>
      </c>
      <c r="J2483" s="4" t="s">
        <v>294</v>
      </c>
    </row>
    <row r="2484" spans="1:10" x14ac:dyDescent="0.3">
      <c r="A2484" s="4" t="s">
        <v>2790</v>
      </c>
      <c r="B2484" s="4" t="s">
        <v>195</v>
      </c>
      <c r="C2484" s="26">
        <v>45003</v>
      </c>
      <c r="D2484" s="4" t="s">
        <v>292</v>
      </c>
      <c r="E2484" s="4" t="s">
        <v>305</v>
      </c>
      <c r="F2484" s="4" t="s">
        <v>46</v>
      </c>
      <c r="G2484" s="4">
        <v>4</v>
      </c>
      <c r="H2484" s="27">
        <v>0</v>
      </c>
      <c r="I2484" s="15">
        <v>7399.79</v>
      </c>
      <c r="J2484" s="4" t="s">
        <v>299</v>
      </c>
    </row>
    <row r="2485" spans="1:10" x14ac:dyDescent="0.3">
      <c r="A2485" s="4" t="s">
        <v>2791</v>
      </c>
      <c r="B2485" s="4" t="s">
        <v>195</v>
      </c>
      <c r="C2485" s="26">
        <v>45072</v>
      </c>
      <c r="D2485" s="4" t="s">
        <v>292</v>
      </c>
      <c r="E2485" s="4" t="s">
        <v>293</v>
      </c>
      <c r="F2485" s="4" t="s">
        <v>47</v>
      </c>
      <c r="G2485" s="4">
        <v>1</v>
      </c>
      <c r="H2485" s="27">
        <v>0</v>
      </c>
      <c r="I2485" s="15">
        <v>1940.85</v>
      </c>
      <c r="J2485" s="4" t="s">
        <v>294</v>
      </c>
    </row>
    <row r="2486" spans="1:10" x14ac:dyDescent="0.3">
      <c r="A2486" s="4" t="s">
        <v>2792</v>
      </c>
      <c r="B2486" s="4" t="s">
        <v>195</v>
      </c>
      <c r="C2486" s="26">
        <v>45103</v>
      </c>
      <c r="D2486" s="4" t="s">
        <v>292</v>
      </c>
      <c r="E2486" s="4" t="s">
        <v>303</v>
      </c>
      <c r="F2486" s="4" t="s">
        <v>46</v>
      </c>
      <c r="G2486" s="4">
        <v>4</v>
      </c>
      <c r="H2486" s="27">
        <v>0</v>
      </c>
      <c r="I2486" s="15">
        <v>12659.93</v>
      </c>
      <c r="J2486" s="4" t="s">
        <v>294</v>
      </c>
    </row>
    <row r="2487" spans="1:10" x14ac:dyDescent="0.3">
      <c r="A2487" s="4" t="s">
        <v>2793</v>
      </c>
      <c r="B2487" s="4" t="s">
        <v>195</v>
      </c>
      <c r="C2487" s="26">
        <v>45087</v>
      </c>
      <c r="D2487" s="4" t="s">
        <v>292</v>
      </c>
      <c r="E2487" s="4" t="s">
        <v>312</v>
      </c>
      <c r="F2487" s="4" t="s">
        <v>47</v>
      </c>
      <c r="G2487" s="4">
        <v>1</v>
      </c>
      <c r="H2487" s="27">
        <v>0</v>
      </c>
      <c r="I2487" s="15">
        <v>2593.1999999999998</v>
      </c>
      <c r="J2487" s="4" t="s">
        <v>294</v>
      </c>
    </row>
    <row r="2488" spans="1:10" x14ac:dyDescent="0.3">
      <c r="A2488" s="4" t="s">
        <v>2794</v>
      </c>
      <c r="B2488" s="4" t="s">
        <v>195</v>
      </c>
      <c r="C2488" s="26">
        <v>45096</v>
      </c>
      <c r="D2488" s="4" t="s">
        <v>292</v>
      </c>
      <c r="E2488" s="4" t="s">
        <v>308</v>
      </c>
      <c r="F2488" s="4" t="s">
        <v>47</v>
      </c>
      <c r="G2488" s="4">
        <v>1</v>
      </c>
      <c r="H2488" s="27">
        <v>0</v>
      </c>
      <c r="I2488" s="15">
        <v>1749.91</v>
      </c>
      <c r="J2488" s="4" t="s">
        <v>294</v>
      </c>
    </row>
    <row r="2489" spans="1:10" x14ac:dyDescent="0.3">
      <c r="A2489" s="4" t="s">
        <v>2795</v>
      </c>
      <c r="B2489" s="4" t="s">
        <v>195</v>
      </c>
      <c r="C2489" s="26">
        <v>45098</v>
      </c>
      <c r="D2489" s="4" t="s">
        <v>292</v>
      </c>
      <c r="E2489" s="4" t="s">
        <v>293</v>
      </c>
      <c r="F2489" s="4" t="s">
        <v>47</v>
      </c>
      <c r="G2489" s="4">
        <v>1</v>
      </c>
      <c r="H2489" s="27">
        <v>0</v>
      </c>
      <c r="I2489" s="15">
        <v>2789.38</v>
      </c>
      <c r="J2489" s="4" t="s">
        <v>294</v>
      </c>
    </row>
    <row r="2490" spans="1:10" x14ac:dyDescent="0.3">
      <c r="A2490" s="4" t="s">
        <v>2796</v>
      </c>
      <c r="B2490" s="4" t="s">
        <v>195</v>
      </c>
      <c r="C2490" s="26">
        <v>45105</v>
      </c>
      <c r="D2490" s="4" t="s">
        <v>292</v>
      </c>
      <c r="E2490" s="4" t="s">
        <v>303</v>
      </c>
      <c r="F2490" s="4" t="s">
        <v>46</v>
      </c>
      <c r="G2490" s="4">
        <v>5</v>
      </c>
      <c r="H2490" s="27">
        <v>0</v>
      </c>
      <c r="I2490" s="15">
        <v>12288.53</v>
      </c>
      <c r="J2490" s="4" t="s">
        <v>299</v>
      </c>
    </row>
    <row r="2491" spans="1:10" x14ac:dyDescent="0.3">
      <c r="A2491" s="4" t="s">
        <v>2797</v>
      </c>
      <c r="B2491" s="4" t="s">
        <v>195</v>
      </c>
      <c r="C2491" s="26">
        <v>45122</v>
      </c>
      <c r="D2491" s="4" t="s">
        <v>292</v>
      </c>
      <c r="E2491" s="4" t="s">
        <v>303</v>
      </c>
      <c r="F2491" s="4" t="s">
        <v>47</v>
      </c>
      <c r="G2491" s="4">
        <v>1</v>
      </c>
      <c r="H2491" s="27">
        <v>0</v>
      </c>
      <c r="I2491" s="15">
        <v>4056.65</v>
      </c>
      <c r="J2491" s="4" t="s">
        <v>294</v>
      </c>
    </row>
    <row r="2492" spans="1:10" x14ac:dyDescent="0.3">
      <c r="A2492" s="4" t="s">
        <v>2798</v>
      </c>
      <c r="B2492" s="4" t="s">
        <v>195</v>
      </c>
      <c r="C2492" s="26">
        <v>45124</v>
      </c>
      <c r="D2492" s="4" t="s">
        <v>296</v>
      </c>
      <c r="E2492" s="4" t="s">
        <v>336</v>
      </c>
      <c r="F2492" s="4" t="s">
        <v>47</v>
      </c>
      <c r="G2492" s="4">
        <v>1</v>
      </c>
      <c r="H2492" s="27">
        <v>4.8</v>
      </c>
      <c r="I2492" s="15">
        <v>26655.31</v>
      </c>
      <c r="J2492" s="4" t="s">
        <v>294</v>
      </c>
    </row>
    <row r="2493" spans="1:10" x14ac:dyDescent="0.3">
      <c r="A2493" s="4" t="s">
        <v>2799</v>
      </c>
      <c r="B2493" s="4" t="s">
        <v>195</v>
      </c>
      <c r="C2493" s="26">
        <v>45150</v>
      </c>
      <c r="D2493" s="4" t="s">
        <v>292</v>
      </c>
      <c r="E2493" s="4" t="s">
        <v>293</v>
      </c>
      <c r="F2493" s="4" t="s">
        <v>47</v>
      </c>
      <c r="G2493" s="4">
        <v>1</v>
      </c>
      <c r="H2493" s="27">
        <v>0</v>
      </c>
      <c r="I2493" s="15">
        <v>2294.09</v>
      </c>
      <c r="J2493" s="4" t="s">
        <v>294</v>
      </c>
    </row>
    <row r="2494" spans="1:10" x14ac:dyDescent="0.3">
      <c r="A2494" s="4" t="s">
        <v>2800</v>
      </c>
      <c r="B2494" s="4" t="s">
        <v>195</v>
      </c>
      <c r="C2494" s="26">
        <v>45174</v>
      </c>
      <c r="D2494" s="4" t="s">
        <v>292</v>
      </c>
      <c r="E2494" s="4" t="s">
        <v>312</v>
      </c>
      <c r="F2494" s="4" t="s">
        <v>45</v>
      </c>
      <c r="G2494" s="4">
        <v>9</v>
      </c>
      <c r="H2494" s="27">
        <v>0</v>
      </c>
      <c r="I2494" s="15">
        <v>18171.72</v>
      </c>
      <c r="J2494" s="4" t="s">
        <v>299</v>
      </c>
    </row>
    <row r="2495" spans="1:10" x14ac:dyDescent="0.3">
      <c r="A2495" s="4" t="s">
        <v>2801</v>
      </c>
      <c r="B2495" s="4" t="s">
        <v>195</v>
      </c>
      <c r="C2495" s="26">
        <v>45172</v>
      </c>
      <c r="D2495" s="4" t="s">
        <v>296</v>
      </c>
      <c r="E2495" s="4" t="s">
        <v>371</v>
      </c>
      <c r="F2495" s="4" t="s">
        <v>46</v>
      </c>
      <c r="G2495" s="4">
        <v>1</v>
      </c>
      <c r="H2495" s="27">
        <v>21.6</v>
      </c>
      <c r="I2495" s="15">
        <v>71883.929999999993</v>
      </c>
      <c r="J2495" s="4" t="s">
        <v>294</v>
      </c>
    </row>
    <row r="2496" spans="1:10" x14ac:dyDescent="0.3">
      <c r="A2496" s="4" t="s">
        <v>2802</v>
      </c>
      <c r="B2496" s="4" t="s">
        <v>195</v>
      </c>
      <c r="C2496" s="26">
        <v>45212</v>
      </c>
      <c r="D2496" s="4" t="s">
        <v>292</v>
      </c>
      <c r="E2496" s="4" t="s">
        <v>312</v>
      </c>
      <c r="F2496" s="4" t="s">
        <v>47</v>
      </c>
      <c r="G2496" s="4">
        <v>1</v>
      </c>
      <c r="H2496" s="27">
        <v>0</v>
      </c>
      <c r="I2496" s="15">
        <v>1931.02</v>
      </c>
      <c r="J2496" s="4" t="s">
        <v>294</v>
      </c>
    </row>
    <row r="2497" spans="1:10" x14ac:dyDescent="0.3">
      <c r="A2497" s="4" t="s">
        <v>2803</v>
      </c>
      <c r="B2497" s="4" t="s">
        <v>195</v>
      </c>
      <c r="C2497" s="26">
        <v>45223</v>
      </c>
      <c r="D2497" s="4" t="s">
        <v>292</v>
      </c>
      <c r="E2497" s="4" t="s">
        <v>308</v>
      </c>
      <c r="F2497" s="4" t="s">
        <v>46</v>
      </c>
      <c r="G2497" s="4">
        <v>3</v>
      </c>
      <c r="H2497" s="27">
        <v>0</v>
      </c>
      <c r="I2497" s="15">
        <v>10844.67</v>
      </c>
      <c r="J2497" s="4" t="s">
        <v>299</v>
      </c>
    </row>
    <row r="2498" spans="1:10" x14ac:dyDescent="0.3">
      <c r="A2498" s="4" t="s">
        <v>2804</v>
      </c>
      <c r="B2498" s="4" t="s">
        <v>195</v>
      </c>
      <c r="C2498" s="26">
        <v>45234</v>
      </c>
      <c r="D2498" s="4" t="s">
        <v>292</v>
      </c>
      <c r="E2498" s="4" t="s">
        <v>305</v>
      </c>
      <c r="F2498" s="4" t="s">
        <v>47</v>
      </c>
      <c r="G2498" s="4">
        <v>1</v>
      </c>
      <c r="H2498" s="27">
        <v>0</v>
      </c>
      <c r="I2498" s="15">
        <v>2744.75</v>
      </c>
      <c r="J2498" s="4" t="s">
        <v>294</v>
      </c>
    </row>
    <row r="2499" spans="1:10" x14ac:dyDescent="0.3">
      <c r="A2499" s="4" t="s">
        <v>2805</v>
      </c>
      <c r="B2499" s="4" t="s">
        <v>195</v>
      </c>
      <c r="C2499" s="26">
        <v>45265</v>
      </c>
      <c r="D2499" s="4" t="s">
        <v>292</v>
      </c>
      <c r="E2499" s="4" t="s">
        <v>303</v>
      </c>
      <c r="F2499" s="4" t="s">
        <v>47</v>
      </c>
      <c r="G2499" s="4">
        <v>1</v>
      </c>
      <c r="H2499" s="27">
        <v>0</v>
      </c>
      <c r="I2499" s="15">
        <v>2764.8</v>
      </c>
      <c r="J2499" s="4" t="s">
        <v>294</v>
      </c>
    </row>
    <row r="2500" spans="1:10" x14ac:dyDescent="0.3">
      <c r="A2500" s="4" t="s">
        <v>2806</v>
      </c>
      <c r="B2500" s="4" t="s">
        <v>195</v>
      </c>
      <c r="C2500" s="26">
        <v>45281</v>
      </c>
      <c r="D2500" s="4" t="s">
        <v>296</v>
      </c>
      <c r="E2500" s="4" t="s">
        <v>336</v>
      </c>
      <c r="F2500" s="4" t="s">
        <v>47</v>
      </c>
      <c r="G2500" s="4">
        <v>1</v>
      </c>
      <c r="H2500" s="27">
        <v>4.5</v>
      </c>
      <c r="I2500" s="15">
        <v>11032.22</v>
      </c>
      <c r="J2500" s="4" t="s">
        <v>294</v>
      </c>
    </row>
    <row r="2501" spans="1:10" x14ac:dyDescent="0.3">
      <c r="A2501" s="4" t="s">
        <v>2807</v>
      </c>
      <c r="B2501" s="4" t="s">
        <v>195</v>
      </c>
      <c r="C2501" s="26">
        <v>45298</v>
      </c>
      <c r="D2501" s="4" t="s">
        <v>292</v>
      </c>
      <c r="E2501" s="4" t="s">
        <v>301</v>
      </c>
      <c r="F2501" s="4" t="s">
        <v>47</v>
      </c>
      <c r="G2501" s="4">
        <v>0</v>
      </c>
      <c r="H2501" s="27">
        <v>0</v>
      </c>
      <c r="I2501" s="15">
        <v>2305.9499999999998</v>
      </c>
      <c r="J2501" s="4" t="s">
        <v>294</v>
      </c>
    </row>
    <row r="2502" spans="1:10" x14ac:dyDescent="0.3">
      <c r="A2502" s="4" t="s">
        <v>2808</v>
      </c>
      <c r="B2502" s="4" t="s">
        <v>195</v>
      </c>
      <c r="C2502" s="26">
        <v>45310</v>
      </c>
      <c r="D2502" s="4" t="s">
        <v>292</v>
      </c>
      <c r="E2502" s="4" t="s">
        <v>293</v>
      </c>
      <c r="F2502" s="4" t="s">
        <v>47</v>
      </c>
      <c r="G2502" s="4">
        <v>1</v>
      </c>
      <c r="H2502" s="27">
        <v>0</v>
      </c>
      <c r="I2502" s="15">
        <v>1679.1</v>
      </c>
      <c r="J2502" s="4" t="s">
        <v>299</v>
      </c>
    </row>
    <row r="2503" spans="1:10" x14ac:dyDescent="0.3">
      <c r="A2503" s="4" t="s">
        <v>2809</v>
      </c>
      <c r="B2503" s="4" t="s">
        <v>195</v>
      </c>
      <c r="C2503" s="26">
        <v>45349</v>
      </c>
      <c r="D2503" s="4" t="s">
        <v>292</v>
      </c>
      <c r="E2503" s="4" t="s">
        <v>303</v>
      </c>
      <c r="F2503" s="4" t="s">
        <v>47</v>
      </c>
      <c r="G2503" s="4">
        <v>0</v>
      </c>
      <c r="H2503" s="27">
        <v>0</v>
      </c>
      <c r="I2503" s="15">
        <v>1571.3</v>
      </c>
      <c r="J2503" s="4" t="s">
        <v>299</v>
      </c>
    </row>
    <row r="2504" spans="1:10" x14ac:dyDescent="0.3">
      <c r="A2504" s="4" t="s">
        <v>2810</v>
      </c>
      <c r="B2504" s="4" t="s">
        <v>195</v>
      </c>
      <c r="C2504" s="26">
        <v>45375</v>
      </c>
      <c r="D2504" s="4" t="s">
        <v>292</v>
      </c>
      <c r="E2504" s="4" t="s">
        <v>308</v>
      </c>
      <c r="F2504" s="4" t="s">
        <v>47</v>
      </c>
      <c r="G2504" s="4">
        <v>1</v>
      </c>
      <c r="H2504" s="27">
        <v>0</v>
      </c>
      <c r="I2504" s="15">
        <v>3443.37</v>
      </c>
      <c r="J2504" s="4" t="s">
        <v>294</v>
      </c>
    </row>
    <row r="2505" spans="1:10" x14ac:dyDescent="0.3">
      <c r="A2505" s="4" t="s">
        <v>2811</v>
      </c>
      <c r="B2505" s="4" t="s">
        <v>195</v>
      </c>
      <c r="C2505" s="26">
        <v>45373</v>
      </c>
      <c r="D2505" s="4" t="s">
        <v>292</v>
      </c>
      <c r="E2505" s="4" t="s">
        <v>305</v>
      </c>
      <c r="F2505" s="4" t="s">
        <v>46</v>
      </c>
      <c r="G2505" s="4">
        <v>2</v>
      </c>
      <c r="H2505" s="27">
        <v>0</v>
      </c>
      <c r="I2505" s="15">
        <v>15204.91</v>
      </c>
      <c r="J2505" s="4" t="s">
        <v>299</v>
      </c>
    </row>
    <row r="2506" spans="1:10" x14ac:dyDescent="0.3">
      <c r="A2506" s="4" t="s">
        <v>2812</v>
      </c>
      <c r="B2506" s="4" t="s">
        <v>195</v>
      </c>
      <c r="C2506" s="26">
        <v>45494</v>
      </c>
      <c r="D2506" s="4" t="s">
        <v>292</v>
      </c>
      <c r="E2506" s="4" t="s">
        <v>305</v>
      </c>
      <c r="F2506" s="4" t="s">
        <v>46</v>
      </c>
      <c r="G2506" s="4">
        <v>2</v>
      </c>
      <c r="H2506" s="27">
        <v>0</v>
      </c>
      <c r="I2506" s="15">
        <v>10125.57</v>
      </c>
      <c r="J2506" s="4" t="s">
        <v>294</v>
      </c>
    </row>
    <row r="2507" spans="1:10" x14ac:dyDescent="0.3">
      <c r="A2507" s="4" t="s">
        <v>2813</v>
      </c>
      <c r="B2507" s="4" t="s">
        <v>195</v>
      </c>
      <c r="C2507" s="26">
        <v>45520</v>
      </c>
      <c r="D2507" s="4" t="s">
        <v>292</v>
      </c>
      <c r="E2507" s="4" t="s">
        <v>301</v>
      </c>
      <c r="F2507" s="4" t="s">
        <v>47</v>
      </c>
      <c r="G2507" s="4">
        <v>1</v>
      </c>
      <c r="H2507" s="27">
        <v>0</v>
      </c>
      <c r="I2507" s="15">
        <v>1696.89</v>
      </c>
      <c r="J2507" s="4" t="s">
        <v>294</v>
      </c>
    </row>
    <row r="2508" spans="1:10" x14ac:dyDescent="0.3">
      <c r="A2508" s="4" t="s">
        <v>2814</v>
      </c>
      <c r="B2508" s="4" t="s">
        <v>195</v>
      </c>
      <c r="C2508" s="26">
        <v>45524</v>
      </c>
      <c r="D2508" s="4" t="s">
        <v>292</v>
      </c>
      <c r="E2508" s="4" t="s">
        <v>301</v>
      </c>
      <c r="F2508" s="4" t="s">
        <v>45</v>
      </c>
      <c r="G2508" s="4">
        <v>3</v>
      </c>
      <c r="H2508" s="27">
        <v>0</v>
      </c>
      <c r="I2508" s="15">
        <v>47715.59</v>
      </c>
      <c r="J2508" s="4" t="s">
        <v>294</v>
      </c>
    </row>
    <row r="2509" spans="1:10" x14ac:dyDescent="0.3">
      <c r="A2509" s="4" t="s">
        <v>2815</v>
      </c>
      <c r="B2509" s="4" t="s">
        <v>195</v>
      </c>
      <c r="C2509" s="26">
        <v>45522</v>
      </c>
      <c r="D2509" s="4" t="s">
        <v>292</v>
      </c>
      <c r="E2509" s="4" t="s">
        <v>293</v>
      </c>
      <c r="F2509" s="4" t="s">
        <v>47</v>
      </c>
      <c r="G2509" s="4">
        <v>0</v>
      </c>
      <c r="H2509" s="27">
        <v>0</v>
      </c>
      <c r="I2509" s="15">
        <v>4026.55</v>
      </c>
      <c r="J2509" s="4" t="s">
        <v>294</v>
      </c>
    </row>
    <row r="2510" spans="1:10" x14ac:dyDescent="0.3">
      <c r="A2510" s="4" t="s">
        <v>2816</v>
      </c>
      <c r="B2510" s="4" t="s">
        <v>195</v>
      </c>
      <c r="C2510" s="26">
        <v>45519</v>
      </c>
      <c r="D2510" s="4" t="s">
        <v>292</v>
      </c>
      <c r="E2510" s="4" t="s">
        <v>312</v>
      </c>
      <c r="F2510" s="4" t="s">
        <v>47</v>
      </c>
      <c r="G2510" s="4">
        <v>1</v>
      </c>
      <c r="H2510" s="27">
        <v>0</v>
      </c>
      <c r="I2510" s="15">
        <v>3482.45</v>
      </c>
      <c r="J2510" s="4" t="s">
        <v>299</v>
      </c>
    </row>
    <row r="2511" spans="1:10" x14ac:dyDescent="0.3">
      <c r="A2511" s="4" t="s">
        <v>2817</v>
      </c>
      <c r="B2511" s="4" t="s">
        <v>195</v>
      </c>
      <c r="C2511" s="26">
        <v>45542</v>
      </c>
      <c r="D2511" s="4" t="s">
        <v>296</v>
      </c>
      <c r="E2511" s="4" t="s">
        <v>319</v>
      </c>
      <c r="F2511" s="4" t="s">
        <v>45</v>
      </c>
      <c r="G2511" s="4">
        <v>2</v>
      </c>
      <c r="H2511" s="27">
        <v>36.4</v>
      </c>
      <c r="I2511" s="15">
        <v>145929.43</v>
      </c>
      <c r="J2511" s="4" t="s">
        <v>294</v>
      </c>
    </row>
    <row r="2512" spans="1:10" x14ac:dyDescent="0.3">
      <c r="A2512" s="4" t="s">
        <v>2818</v>
      </c>
      <c r="B2512" s="4" t="s">
        <v>195</v>
      </c>
      <c r="C2512" s="26">
        <v>45584</v>
      </c>
      <c r="D2512" s="4" t="s">
        <v>292</v>
      </c>
      <c r="E2512" s="4" t="s">
        <v>305</v>
      </c>
      <c r="F2512" s="4" t="s">
        <v>47</v>
      </c>
      <c r="G2512" s="4">
        <v>1</v>
      </c>
      <c r="H2512" s="27">
        <v>0</v>
      </c>
      <c r="I2512" s="15">
        <v>2865.78</v>
      </c>
      <c r="J2512" s="4" t="s">
        <v>294</v>
      </c>
    </row>
    <row r="2513" spans="1:10" x14ac:dyDescent="0.3">
      <c r="A2513" s="4" t="s">
        <v>2819</v>
      </c>
      <c r="B2513" s="4" t="s">
        <v>195</v>
      </c>
      <c r="C2513" s="26">
        <v>45680</v>
      </c>
      <c r="D2513" s="4" t="s">
        <v>292</v>
      </c>
      <c r="E2513" s="4" t="s">
        <v>308</v>
      </c>
      <c r="F2513" s="4" t="s">
        <v>47</v>
      </c>
      <c r="G2513" s="4">
        <v>0</v>
      </c>
      <c r="H2513" s="27">
        <v>0</v>
      </c>
      <c r="I2513" s="15">
        <v>3427.46</v>
      </c>
      <c r="J2513" s="4" t="s">
        <v>294</v>
      </c>
    </row>
    <row r="2514" spans="1:10" x14ac:dyDescent="0.3">
      <c r="A2514" s="4" t="s">
        <v>2820</v>
      </c>
      <c r="B2514" s="4" t="s">
        <v>195</v>
      </c>
      <c r="C2514" s="26">
        <v>45761</v>
      </c>
      <c r="D2514" s="4" t="s">
        <v>292</v>
      </c>
      <c r="E2514" s="4" t="s">
        <v>303</v>
      </c>
      <c r="F2514" s="4" t="s">
        <v>47</v>
      </c>
      <c r="G2514" s="4">
        <v>0</v>
      </c>
      <c r="H2514" s="27">
        <v>0</v>
      </c>
      <c r="I2514" s="15">
        <v>2264.34</v>
      </c>
      <c r="J2514" s="4" t="s">
        <v>299</v>
      </c>
    </row>
    <row r="2515" spans="1:10" x14ac:dyDescent="0.3">
      <c r="A2515" s="4" t="s">
        <v>2821</v>
      </c>
      <c r="B2515" s="4" t="s">
        <v>195</v>
      </c>
      <c r="C2515" s="26">
        <v>45760</v>
      </c>
      <c r="D2515" s="4" t="s">
        <v>292</v>
      </c>
      <c r="E2515" s="4" t="s">
        <v>301</v>
      </c>
      <c r="F2515" s="4" t="s">
        <v>47</v>
      </c>
      <c r="G2515" s="4">
        <v>1</v>
      </c>
      <c r="H2515" s="27">
        <v>0</v>
      </c>
      <c r="I2515" s="15">
        <v>1512.17</v>
      </c>
      <c r="J2515" s="4" t="s">
        <v>294</v>
      </c>
    </row>
    <row r="2516" spans="1:10" x14ac:dyDescent="0.3">
      <c r="A2516" s="4" t="s">
        <v>2822</v>
      </c>
      <c r="B2516" s="4" t="s">
        <v>195</v>
      </c>
      <c r="C2516" s="26">
        <v>45757</v>
      </c>
      <c r="D2516" s="4" t="s">
        <v>292</v>
      </c>
      <c r="E2516" s="4" t="s">
        <v>305</v>
      </c>
      <c r="F2516" s="4" t="s">
        <v>47</v>
      </c>
      <c r="G2516" s="4">
        <v>0</v>
      </c>
      <c r="H2516" s="27">
        <v>0</v>
      </c>
      <c r="I2516" s="15">
        <v>3100.54</v>
      </c>
      <c r="J2516" s="4" t="s">
        <v>294</v>
      </c>
    </row>
    <row r="2517" spans="1:10" x14ac:dyDescent="0.3">
      <c r="A2517" s="4" t="s">
        <v>2823</v>
      </c>
      <c r="B2517" s="4" t="s">
        <v>195</v>
      </c>
      <c r="C2517" s="26">
        <v>45762</v>
      </c>
      <c r="D2517" s="4" t="s">
        <v>292</v>
      </c>
      <c r="E2517" s="4" t="s">
        <v>303</v>
      </c>
      <c r="F2517" s="4" t="s">
        <v>47</v>
      </c>
      <c r="G2517" s="4">
        <v>0</v>
      </c>
      <c r="H2517" s="27">
        <v>0</v>
      </c>
      <c r="I2517" s="15">
        <v>2702.11</v>
      </c>
      <c r="J2517" s="4" t="s">
        <v>299</v>
      </c>
    </row>
    <row r="2518" spans="1:10" x14ac:dyDescent="0.3">
      <c r="A2518" s="4" t="s">
        <v>2824</v>
      </c>
      <c r="B2518" s="4" t="s">
        <v>195</v>
      </c>
      <c r="C2518" s="26">
        <v>45790</v>
      </c>
      <c r="D2518" s="4" t="s">
        <v>292</v>
      </c>
      <c r="E2518" s="4" t="s">
        <v>312</v>
      </c>
      <c r="F2518" s="4" t="s">
        <v>45</v>
      </c>
      <c r="G2518" s="4">
        <v>6</v>
      </c>
      <c r="H2518" s="27">
        <v>0</v>
      </c>
      <c r="I2518" s="15">
        <v>23740.93</v>
      </c>
      <c r="J2518" s="4" t="s">
        <v>294</v>
      </c>
    </row>
    <row r="2519" spans="1:10" x14ac:dyDescent="0.3">
      <c r="A2519" s="4" t="s">
        <v>2825</v>
      </c>
      <c r="B2519" s="4" t="s">
        <v>195</v>
      </c>
      <c r="C2519" s="26">
        <v>45779</v>
      </c>
      <c r="D2519" s="4" t="s">
        <v>292</v>
      </c>
      <c r="E2519" s="4" t="s">
        <v>305</v>
      </c>
      <c r="F2519" s="4" t="s">
        <v>47</v>
      </c>
      <c r="G2519" s="4">
        <v>1</v>
      </c>
      <c r="H2519" s="27">
        <v>0</v>
      </c>
      <c r="I2519" s="15">
        <v>4282.1899999999996</v>
      </c>
      <c r="J2519" s="4" t="s">
        <v>294</v>
      </c>
    </row>
    <row r="2520" spans="1:10" x14ac:dyDescent="0.3">
      <c r="A2520" s="4" t="s">
        <v>2826</v>
      </c>
      <c r="B2520" s="4" t="s">
        <v>195</v>
      </c>
      <c r="C2520" s="26">
        <v>45802</v>
      </c>
      <c r="D2520" s="4" t="s">
        <v>292</v>
      </c>
      <c r="E2520" s="4" t="s">
        <v>303</v>
      </c>
      <c r="F2520" s="4" t="s">
        <v>47</v>
      </c>
      <c r="G2520" s="4">
        <v>0</v>
      </c>
      <c r="H2520" s="27">
        <v>0</v>
      </c>
      <c r="I2520" s="15">
        <v>2567.1799999999998</v>
      </c>
      <c r="J2520" s="4" t="s">
        <v>294</v>
      </c>
    </row>
    <row r="2521" spans="1:10" x14ac:dyDescent="0.3">
      <c r="A2521" s="4" t="s">
        <v>2827</v>
      </c>
      <c r="B2521" s="4" t="s">
        <v>195</v>
      </c>
      <c r="C2521" s="26">
        <v>45830</v>
      </c>
      <c r="D2521" s="4" t="s">
        <v>292</v>
      </c>
      <c r="E2521" s="4" t="s">
        <v>293</v>
      </c>
      <c r="F2521" s="4" t="s">
        <v>45</v>
      </c>
      <c r="G2521" s="4">
        <v>7</v>
      </c>
      <c r="H2521" s="27">
        <v>0</v>
      </c>
      <c r="I2521" s="15">
        <v>33425.040000000001</v>
      </c>
      <c r="J2521" s="4" t="s">
        <v>294</v>
      </c>
    </row>
    <row r="2522" spans="1:10" x14ac:dyDescent="0.3">
      <c r="A2522" s="4" t="s">
        <v>2828</v>
      </c>
      <c r="B2522" s="4" t="s">
        <v>195</v>
      </c>
      <c r="C2522" s="26">
        <v>45835</v>
      </c>
      <c r="D2522" s="4" t="s">
        <v>292</v>
      </c>
      <c r="E2522" s="4" t="s">
        <v>308</v>
      </c>
      <c r="F2522" s="4" t="s">
        <v>45</v>
      </c>
      <c r="G2522" s="4">
        <v>6</v>
      </c>
      <c r="H2522" s="27">
        <v>0</v>
      </c>
      <c r="I2522" s="15">
        <v>34394.550000000003</v>
      </c>
      <c r="J2522" s="4" t="s">
        <v>294</v>
      </c>
    </row>
    <row r="2523" spans="1:10" x14ac:dyDescent="0.3">
      <c r="A2523" s="4" t="s">
        <v>2829</v>
      </c>
      <c r="B2523" s="4" t="s">
        <v>195</v>
      </c>
      <c r="C2523" s="26">
        <v>45887</v>
      </c>
      <c r="D2523" s="4" t="s">
        <v>292</v>
      </c>
      <c r="E2523" s="4" t="s">
        <v>312</v>
      </c>
      <c r="F2523" s="4" t="s">
        <v>47</v>
      </c>
      <c r="G2523" s="4">
        <v>1</v>
      </c>
      <c r="H2523" s="27">
        <v>0</v>
      </c>
      <c r="I2523" s="15">
        <v>2797.57</v>
      </c>
      <c r="J2523" s="4" t="s">
        <v>299</v>
      </c>
    </row>
    <row r="2524" spans="1:10" x14ac:dyDescent="0.3">
      <c r="A2524" s="4" t="s">
        <v>2830</v>
      </c>
      <c r="B2524" s="4" t="s">
        <v>195</v>
      </c>
      <c r="C2524" s="26">
        <v>45937</v>
      </c>
      <c r="D2524" s="4" t="s">
        <v>292</v>
      </c>
      <c r="E2524" s="4" t="s">
        <v>301</v>
      </c>
      <c r="F2524" s="4" t="s">
        <v>47</v>
      </c>
      <c r="G2524" s="4">
        <v>1</v>
      </c>
      <c r="H2524" s="27">
        <v>0</v>
      </c>
      <c r="I2524" s="15">
        <v>2167.9899999999998</v>
      </c>
      <c r="J2524" s="4" t="s">
        <v>294</v>
      </c>
    </row>
    <row r="2525" spans="1:10" x14ac:dyDescent="0.3">
      <c r="A2525" s="4" t="s">
        <v>2831</v>
      </c>
      <c r="B2525" s="4" t="s">
        <v>195</v>
      </c>
      <c r="C2525" s="26">
        <v>45957</v>
      </c>
      <c r="D2525" s="4" t="s">
        <v>292</v>
      </c>
      <c r="E2525" s="4" t="s">
        <v>308</v>
      </c>
      <c r="F2525" s="4" t="s">
        <v>47</v>
      </c>
      <c r="G2525" s="4">
        <v>0</v>
      </c>
      <c r="H2525" s="27">
        <v>0</v>
      </c>
      <c r="I2525" s="15">
        <v>3606.58</v>
      </c>
      <c r="J2525" s="4" t="s">
        <v>294</v>
      </c>
    </row>
    <row r="2526" spans="1:10" x14ac:dyDescent="0.3">
      <c r="A2526" s="4" t="s">
        <v>2832</v>
      </c>
      <c r="B2526" s="4" t="s">
        <v>195</v>
      </c>
      <c r="C2526" s="26">
        <v>45966</v>
      </c>
      <c r="D2526" s="4" t="s">
        <v>292</v>
      </c>
      <c r="E2526" s="4" t="s">
        <v>308</v>
      </c>
      <c r="F2526" s="4" t="s">
        <v>47</v>
      </c>
      <c r="G2526" s="4">
        <v>1</v>
      </c>
      <c r="H2526" s="27">
        <v>0</v>
      </c>
      <c r="I2526" s="15">
        <v>1610.01</v>
      </c>
      <c r="J2526" s="4" t="s">
        <v>294</v>
      </c>
    </row>
    <row r="2527" spans="1:10" x14ac:dyDescent="0.3">
      <c r="A2527" s="4" t="s">
        <v>2833</v>
      </c>
      <c r="B2527" s="4" t="s">
        <v>195</v>
      </c>
      <c r="C2527" s="26">
        <v>45988</v>
      </c>
      <c r="D2527" s="4" t="s">
        <v>292</v>
      </c>
      <c r="E2527" s="4" t="s">
        <v>301</v>
      </c>
      <c r="F2527" s="4" t="s">
        <v>46</v>
      </c>
      <c r="G2527" s="4">
        <v>2</v>
      </c>
      <c r="H2527" s="27">
        <v>0</v>
      </c>
      <c r="I2527" s="15">
        <v>12949.59</v>
      </c>
      <c r="J2527" s="4" t="s">
        <v>299</v>
      </c>
    </row>
    <row r="2528" spans="1:10" x14ac:dyDescent="0.3">
      <c r="A2528" s="4" t="s">
        <v>2834</v>
      </c>
      <c r="B2528" s="4" t="s">
        <v>195</v>
      </c>
      <c r="C2528" s="26">
        <v>46013</v>
      </c>
      <c r="D2528" s="4" t="s">
        <v>292</v>
      </c>
      <c r="E2528" s="4" t="s">
        <v>312</v>
      </c>
      <c r="F2528" s="4" t="s">
        <v>46</v>
      </c>
      <c r="G2528" s="4">
        <v>4</v>
      </c>
      <c r="H2528" s="27">
        <v>0</v>
      </c>
      <c r="I2528" s="15">
        <v>6645.29</v>
      </c>
      <c r="J2528" s="4" t="s">
        <v>294</v>
      </c>
    </row>
    <row r="2529" spans="1:10" x14ac:dyDescent="0.3">
      <c r="A2529" s="4" t="s">
        <v>2835</v>
      </c>
      <c r="B2529" s="4" t="s">
        <v>197</v>
      </c>
      <c r="C2529" s="26">
        <v>44939</v>
      </c>
      <c r="D2529" s="4" t="s">
        <v>292</v>
      </c>
      <c r="E2529" s="4" t="s">
        <v>308</v>
      </c>
      <c r="F2529" s="4" t="s">
        <v>47</v>
      </c>
      <c r="G2529" s="4">
        <v>1</v>
      </c>
      <c r="H2529" s="27">
        <v>0</v>
      </c>
      <c r="I2529" s="15">
        <v>2819.89</v>
      </c>
      <c r="J2529" s="4" t="s">
        <v>294</v>
      </c>
    </row>
    <row r="2530" spans="1:10" x14ac:dyDescent="0.3">
      <c r="A2530" s="4" t="s">
        <v>2836</v>
      </c>
      <c r="B2530" s="4" t="s">
        <v>197</v>
      </c>
      <c r="C2530" s="26">
        <v>45004</v>
      </c>
      <c r="D2530" s="4" t="s">
        <v>292</v>
      </c>
      <c r="E2530" s="4" t="s">
        <v>308</v>
      </c>
      <c r="F2530" s="4" t="s">
        <v>47</v>
      </c>
      <c r="G2530" s="4">
        <v>1</v>
      </c>
      <c r="H2530" s="27">
        <v>0</v>
      </c>
      <c r="I2530" s="15">
        <v>2858.86</v>
      </c>
      <c r="J2530" s="4" t="s">
        <v>299</v>
      </c>
    </row>
    <row r="2531" spans="1:10" x14ac:dyDescent="0.3">
      <c r="A2531" s="4" t="s">
        <v>2837</v>
      </c>
      <c r="B2531" s="4" t="s">
        <v>197</v>
      </c>
      <c r="C2531" s="26">
        <v>44998</v>
      </c>
      <c r="D2531" s="4" t="s">
        <v>292</v>
      </c>
      <c r="E2531" s="4" t="s">
        <v>293</v>
      </c>
      <c r="F2531" s="4" t="s">
        <v>47</v>
      </c>
      <c r="G2531" s="4">
        <v>1</v>
      </c>
      <c r="H2531" s="27">
        <v>0</v>
      </c>
      <c r="I2531" s="15">
        <v>6851.65</v>
      </c>
      <c r="J2531" s="4" t="s">
        <v>294</v>
      </c>
    </row>
    <row r="2532" spans="1:10" x14ac:dyDescent="0.3">
      <c r="A2532" s="4" t="s">
        <v>2838</v>
      </c>
      <c r="B2532" s="4" t="s">
        <v>197</v>
      </c>
      <c r="C2532" s="26">
        <v>44993</v>
      </c>
      <c r="D2532" s="4" t="s">
        <v>292</v>
      </c>
      <c r="E2532" s="4" t="s">
        <v>301</v>
      </c>
      <c r="F2532" s="4" t="s">
        <v>47</v>
      </c>
      <c r="G2532" s="4">
        <v>1</v>
      </c>
      <c r="H2532" s="27">
        <v>0</v>
      </c>
      <c r="I2532" s="15">
        <v>4866.5200000000004</v>
      </c>
      <c r="J2532" s="4" t="s">
        <v>294</v>
      </c>
    </row>
    <row r="2533" spans="1:10" x14ac:dyDescent="0.3">
      <c r="A2533" s="4" t="s">
        <v>2839</v>
      </c>
      <c r="B2533" s="4" t="s">
        <v>197</v>
      </c>
      <c r="C2533" s="26">
        <v>45029</v>
      </c>
      <c r="D2533" s="4" t="s">
        <v>292</v>
      </c>
      <c r="E2533" s="4" t="s">
        <v>293</v>
      </c>
      <c r="F2533" s="4" t="s">
        <v>47</v>
      </c>
      <c r="G2533" s="4">
        <v>0</v>
      </c>
      <c r="H2533" s="27">
        <v>0</v>
      </c>
      <c r="I2533" s="15">
        <v>6598.09</v>
      </c>
      <c r="J2533" s="4" t="s">
        <v>294</v>
      </c>
    </row>
    <row r="2534" spans="1:10" x14ac:dyDescent="0.3">
      <c r="A2534" s="4" t="s">
        <v>2840</v>
      </c>
      <c r="B2534" s="4" t="s">
        <v>197</v>
      </c>
      <c r="C2534" s="26">
        <v>45040</v>
      </c>
      <c r="D2534" s="4" t="s">
        <v>292</v>
      </c>
      <c r="E2534" s="4" t="s">
        <v>312</v>
      </c>
      <c r="F2534" s="4" t="s">
        <v>46</v>
      </c>
      <c r="G2534" s="4">
        <v>3</v>
      </c>
      <c r="H2534" s="27">
        <v>0</v>
      </c>
      <c r="I2534" s="15">
        <v>13243.71</v>
      </c>
      <c r="J2534" s="4" t="s">
        <v>294</v>
      </c>
    </row>
    <row r="2535" spans="1:10" x14ac:dyDescent="0.3">
      <c r="A2535" s="4" t="s">
        <v>2841</v>
      </c>
      <c r="B2535" s="4" t="s">
        <v>197</v>
      </c>
      <c r="C2535" s="26">
        <v>45203</v>
      </c>
      <c r="D2535" s="4" t="s">
        <v>292</v>
      </c>
      <c r="E2535" s="4" t="s">
        <v>303</v>
      </c>
      <c r="F2535" s="4" t="s">
        <v>47</v>
      </c>
      <c r="G2535" s="4">
        <v>1</v>
      </c>
      <c r="H2535" s="27">
        <v>0</v>
      </c>
      <c r="I2535" s="15">
        <v>5314.55</v>
      </c>
      <c r="J2535" s="4" t="s">
        <v>294</v>
      </c>
    </row>
    <row r="2536" spans="1:10" x14ac:dyDescent="0.3">
      <c r="A2536" s="4" t="s">
        <v>2842</v>
      </c>
      <c r="B2536" s="4" t="s">
        <v>197</v>
      </c>
      <c r="C2536" s="26">
        <v>45209</v>
      </c>
      <c r="D2536" s="4" t="s">
        <v>292</v>
      </c>
      <c r="E2536" s="4" t="s">
        <v>303</v>
      </c>
      <c r="F2536" s="4" t="s">
        <v>47</v>
      </c>
      <c r="G2536" s="4">
        <v>1</v>
      </c>
      <c r="H2536" s="27">
        <v>0</v>
      </c>
      <c r="I2536" s="15">
        <v>5113.1499999999996</v>
      </c>
      <c r="J2536" s="4" t="s">
        <v>294</v>
      </c>
    </row>
    <row r="2537" spans="1:10" x14ac:dyDescent="0.3">
      <c r="A2537" s="4" t="s">
        <v>2843</v>
      </c>
      <c r="B2537" s="4" t="s">
        <v>197</v>
      </c>
      <c r="C2537" s="26">
        <v>45225</v>
      </c>
      <c r="D2537" s="4" t="s">
        <v>292</v>
      </c>
      <c r="E2537" s="4" t="s">
        <v>305</v>
      </c>
      <c r="F2537" s="4" t="s">
        <v>47</v>
      </c>
      <c r="G2537" s="4">
        <v>1</v>
      </c>
      <c r="H2537" s="27">
        <v>0</v>
      </c>
      <c r="I2537" s="15">
        <v>2623.5</v>
      </c>
      <c r="J2537" s="4" t="s">
        <v>294</v>
      </c>
    </row>
    <row r="2538" spans="1:10" x14ac:dyDescent="0.3">
      <c r="A2538" s="4" t="s">
        <v>2844</v>
      </c>
      <c r="B2538" s="4" t="s">
        <v>197</v>
      </c>
      <c r="C2538" s="26">
        <v>45204</v>
      </c>
      <c r="D2538" s="4" t="s">
        <v>296</v>
      </c>
      <c r="E2538" s="4" t="s">
        <v>319</v>
      </c>
      <c r="F2538" s="4" t="s">
        <v>47</v>
      </c>
      <c r="G2538" s="4">
        <v>1</v>
      </c>
      <c r="H2538" s="27">
        <v>2.9</v>
      </c>
      <c r="I2538" s="15">
        <v>11384.58</v>
      </c>
      <c r="J2538" s="4" t="s">
        <v>299</v>
      </c>
    </row>
    <row r="2539" spans="1:10" x14ac:dyDescent="0.3">
      <c r="A2539" s="4" t="s">
        <v>2845</v>
      </c>
      <c r="B2539" s="4" t="s">
        <v>197</v>
      </c>
      <c r="C2539" s="26">
        <v>45204</v>
      </c>
      <c r="D2539" s="4" t="s">
        <v>296</v>
      </c>
      <c r="E2539" s="4" t="s">
        <v>297</v>
      </c>
      <c r="F2539" s="4" t="s">
        <v>403</v>
      </c>
      <c r="G2539" s="4">
        <v>5</v>
      </c>
      <c r="H2539" s="27">
        <v>114</v>
      </c>
      <c r="I2539" s="15">
        <v>809830.26</v>
      </c>
      <c r="J2539" s="4" t="s">
        <v>294</v>
      </c>
    </row>
    <row r="2540" spans="1:10" x14ac:dyDescent="0.3">
      <c r="A2540" s="4" t="s">
        <v>2846</v>
      </c>
      <c r="B2540" s="4" t="s">
        <v>197</v>
      </c>
      <c r="C2540" s="26">
        <v>45202</v>
      </c>
      <c r="D2540" s="4" t="s">
        <v>296</v>
      </c>
      <c r="E2540" s="4" t="s">
        <v>371</v>
      </c>
      <c r="F2540" s="4" t="s">
        <v>46</v>
      </c>
      <c r="G2540" s="4">
        <v>1</v>
      </c>
      <c r="H2540" s="27">
        <v>13.7</v>
      </c>
      <c r="I2540" s="15">
        <v>93530.08</v>
      </c>
      <c r="J2540" s="4" t="s">
        <v>294</v>
      </c>
    </row>
    <row r="2541" spans="1:10" x14ac:dyDescent="0.3">
      <c r="A2541" s="4" t="s">
        <v>2847</v>
      </c>
      <c r="B2541" s="4" t="s">
        <v>197</v>
      </c>
      <c r="C2541" s="26">
        <v>45242</v>
      </c>
      <c r="D2541" s="4" t="s">
        <v>292</v>
      </c>
      <c r="E2541" s="4" t="s">
        <v>303</v>
      </c>
      <c r="F2541" s="4" t="s">
        <v>46</v>
      </c>
      <c r="G2541" s="4">
        <v>5</v>
      </c>
      <c r="H2541" s="27">
        <v>0</v>
      </c>
      <c r="I2541" s="15">
        <v>10398.51</v>
      </c>
      <c r="J2541" s="4" t="s">
        <v>294</v>
      </c>
    </row>
    <row r="2542" spans="1:10" x14ac:dyDescent="0.3">
      <c r="A2542" s="4" t="s">
        <v>2848</v>
      </c>
      <c r="B2542" s="4" t="s">
        <v>197</v>
      </c>
      <c r="C2542" s="26">
        <v>45248</v>
      </c>
      <c r="D2542" s="4" t="s">
        <v>296</v>
      </c>
      <c r="E2542" s="4" t="s">
        <v>401</v>
      </c>
      <c r="F2542" s="4" t="s">
        <v>47</v>
      </c>
      <c r="G2542" s="4">
        <v>1</v>
      </c>
      <c r="H2542" s="27">
        <v>4.2</v>
      </c>
      <c r="I2542" s="15">
        <v>19218.05</v>
      </c>
      <c r="J2542" s="4" t="s">
        <v>299</v>
      </c>
    </row>
    <row r="2543" spans="1:10" x14ac:dyDescent="0.3">
      <c r="A2543" s="4" t="s">
        <v>2849</v>
      </c>
      <c r="B2543" s="4" t="s">
        <v>197</v>
      </c>
      <c r="C2543" s="26">
        <v>45329</v>
      </c>
      <c r="D2543" s="4" t="s">
        <v>296</v>
      </c>
      <c r="E2543" s="4" t="s">
        <v>319</v>
      </c>
      <c r="F2543" s="4" t="s">
        <v>46</v>
      </c>
      <c r="G2543" s="4">
        <v>1</v>
      </c>
      <c r="H2543" s="27">
        <v>8.6999999999999993</v>
      </c>
      <c r="I2543" s="15">
        <v>65341.95</v>
      </c>
      <c r="J2543" s="4" t="s">
        <v>294</v>
      </c>
    </row>
    <row r="2544" spans="1:10" x14ac:dyDescent="0.3">
      <c r="A2544" s="4" t="s">
        <v>2850</v>
      </c>
      <c r="B2544" s="4" t="s">
        <v>197</v>
      </c>
      <c r="C2544" s="26">
        <v>45336</v>
      </c>
      <c r="D2544" s="4" t="s">
        <v>296</v>
      </c>
      <c r="E2544" s="4" t="s">
        <v>371</v>
      </c>
      <c r="F2544" s="4" t="s">
        <v>403</v>
      </c>
      <c r="G2544" s="4">
        <v>5</v>
      </c>
      <c r="H2544" s="27">
        <v>118.3</v>
      </c>
      <c r="I2544" s="15">
        <v>535545.06999999995</v>
      </c>
      <c r="J2544" s="4" t="s">
        <v>294</v>
      </c>
    </row>
    <row r="2545" spans="1:10" x14ac:dyDescent="0.3">
      <c r="A2545" s="4" t="s">
        <v>2851</v>
      </c>
      <c r="B2545" s="4" t="s">
        <v>197</v>
      </c>
      <c r="C2545" s="26">
        <v>45358</v>
      </c>
      <c r="D2545" s="4" t="s">
        <v>292</v>
      </c>
      <c r="E2545" s="4" t="s">
        <v>293</v>
      </c>
      <c r="F2545" s="4" t="s">
        <v>47</v>
      </c>
      <c r="G2545" s="4">
        <v>1</v>
      </c>
      <c r="H2545" s="27">
        <v>0</v>
      </c>
      <c r="I2545" s="15">
        <v>5515.65</v>
      </c>
      <c r="J2545" s="4" t="s">
        <v>294</v>
      </c>
    </row>
    <row r="2546" spans="1:10" x14ac:dyDescent="0.3">
      <c r="A2546" s="4" t="s">
        <v>2852</v>
      </c>
      <c r="B2546" s="4" t="s">
        <v>197</v>
      </c>
      <c r="C2546" s="26">
        <v>45419</v>
      </c>
      <c r="D2546" s="4" t="s">
        <v>292</v>
      </c>
      <c r="E2546" s="4" t="s">
        <v>305</v>
      </c>
      <c r="F2546" s="4" t="s">
        <v>47</v>
      </c>
      <c r="G2546" s="4">
        <v>0</v>
      </c>
      <c r="H2546" s="27">
        <v>0</v>
      </c>
      <c r="I2546" s="15">
        <v>6626.8</v>
      </c>
      <c r="J2546" s="4" t="s">
        <v>299</v>
      </c>
    </row>
    <row r="2547" spans="1:10" x14ac:dyDescent="0.3">
      <c r="A2547" s="4" t="s">
        <v>2853</v>
      </c>
      <c r="B2547" s="4" t="s">
        <v>197</v>
      </c>
      <c r="C2547" s="26">
        <v>45490</v>
      </c>
      <c r="D2547" s="4" t="s">
        <v>292</v>
      </c>
      <c r="E2547" s="4" t="s">
        <v>305</v>
      </c>
      <c r="F2547" s="4" t="s">
        <v>46</v>
      </c>
      <c r="G2547" s="4">
        <v>2</v>
      </c>
      <c r="H2547" s="27">
        <v>0</v>
      </c>
      <c r="I2547" s="15">
        <v>14381.96</v>
      </c>
      <c r="J2547" s="4" t="s">
        <v>294</v>
      </c>
    </row>
    <row r="2548" spans="1:10" x14ac:dyDescent="0.3">
      <c r="A2548" s="4" t="s">
        <v>2854</v>
      </c>
      <c r="B2548" s="4" t="s">
        <v>197</v>
      </c>
      <c r="C2548" s="26">
        <v>45631</v>
      </c>
      <c r="D2548" s="4" t="s">
        <v>292</v>
      </c>
      <c r="E2548" s="4" t="s">
        <v>301</v>
      </c>
      <c r="F2548" s="4" t="s">
        <v>47</v>
      </c>
      <c r="G2548" s="4">
        <v>1</v>
      </c>
      <c r="H2548" s="27">
        <v>0</v>
      </c>
      <c r="I2548" s="15">
        <v>4139.5200000000004</v>
      </c>
      <c r="J2548" s="4" t="s">
        <v>294</v>
      </c>
    </row>
    <row r="2549" spans="1:10" x14ac:dyDescent="0.3">
      <c r="A2549" s="4" t="s">
        <v>2855</v>
      </c>
      <c r="B2549" s="4" t="s">
        <v>197</v>
      </c>
      <c r="C2549" s="26">
        <v>45636</v>
      </c>
      <c r="D2549" s="4" t="s">
        <v>296</v>
      </c>
      <c r="E2549" s="4" t="s">
        <v>336</v>
      </c>
      <c r="F2549" s="4" t="s">
        <v>403</v>
      </c>
      <c r="G2549" s="4">
        <v>7</v>
      </c>
      <c r="H2549" s="27">
        <v>148.4</v>
      </c>
      <c r="I2549" s="15">
        <v>982876.89</v>
      </c>
      <c r="J2549" s="4" t="s">
        <v>294</v>
      </c>
    </row>
    <row r="2550" spans="1:10" x14ac:dyDescent="0.3">
      <c r="A2550" s="4" t="s">
        <v>2856</v>
      </c>
      <c r="B2550" s="4" t="s">
        <v>197</v>
      </c>
      <c r="C2550" s="26">
        <v>45628</v>
      </c>
      <c r="D2550" s="4" t="s">
        <v>296</v>
      </c>
      <c r="E2550" s="4" t="s">
        <v>297</v>
      </c>
      <c r="F2550" s="4" t="s">
        <v>46</v>
      </c>
      <c r="G2550" s="4">
        <v>1</v>
      </c>
      <c r="H2550" s="27">
        <v>9.6</v>
      </c>
      <c r="I2550" s="15">
        <v>75125.52</v>
      </c>
      <c r="J2550" s="4" t="s">
        <v>294</v>
      </c>
    </row>
    <row r="2551" spans="1:10" x14ac:dyDescent="0.3">
      <c r="A2551" s="4" t="s">
        <v>2857</v>
      </c>
      <c r="B2551" s="4" t="s">
        <v>197</v>
      </c>
      <c r="C2551" s="26">
        <v>45663</v>
      </c>
      <c r="D2551" s="4" t="s">
        <v>292</v>
      </c>
      <c r="E2551" s="4" t="s">
        <v>308</v>
      </c>
      <c r="F2551" s="4" t="s">
        <v>45</v>
      </c>
      <c r="G2551" s="4">
        <v>4</v>
      </c>
      <c r="H2551" s="27">
        <v>0</v>
      </c>
      <c r="I2551" s="15">
        <v>70612.39</v>
      </c>
      <c r="J2551" s="4" t="s">
        <v>294</v>
      </c>
    </row>
    <row r="2552" spans="1:10" x14ac:dyDescent="0.3">
      <c r="A2552" s="4" t="s">
        <v>2858</v>
      </c>
      <c r="B2552" s="4" t="s">
        <v>197</v>
      </c>
      <c r="C2552" s="26">
        <v>45661</v>
      </c>
      <c r="D2552" s="4" t="s">
        <v>292</v>
      </c>
      <c r="E2552" s="4" t="s">
        <v>293</v>
      </c>
      <c r="F2552" s="4" t="s">
        <v>47</v>
      </c>
      <c r="G2552" s="4">
        <v>0</v>
      </c>
      <c r="H2552" s="27">
        <v>0</v>
      </c>
      <c r="I2552" s="15">
        <v>4303.8500000000004</v>
      </c>
      <c r="J2552" s="4" t="s">
        <v>294</v>
      </c>
    </row>
    <row r="2553" spans="1:10" x14ac:dyDescent="0.3">
      <c r="A2553" s="4" t="s">
        <v>2859</v>
      </c>
      <c r="B2553" s="4" t="s">
        <v>197</v>
      </c>
      <c r="C2553" s="26">
        <v>45684</v>
      </c>
      <c r="D2553" s="4" t="s">
        <v>292</v>
      </c>
      <c r="E2553" s="4" t="s">
        <v>308</v>
      </c>
      <c r="F2553" s="4" t="s">
        <v>47</v>
      </c>
      <c r="G2553" s="4">
        <v>1</v>
      </c>
      <c r="H2553" s="27">
        <v>0</v>
      </c>
      <c r="I2553" s="15">
        <v>3064.61</v>
      </c>
      <c r="J2553" s="4" t="s">
        <v>299</v>
      </c>
    </row>
    <row r="2554" spans="1:10" x14ac:dyDescent="0.3">
      <c r="A2554" s="4" t="s">
        <v>2860</v>
      </c>
      <c r="B2554" s="4" t="s">
        <v>197</v>
      </c>
      <c r="C2554" s="26">
        <v>45675</v>
      </c>
      <c r="D2554" s="4" t="s">
        <v>292</v>
      </c>
      <c r="E2554" s="4" t="s">
        <v>312</v>
      </c>
      <c r="F2554" s="4" t="s">
        <v>47</v>
      </c>
      <c r="G2554" s="4">
        <v>1</v>
      </c>
      <c r="H2554" s="27">
        <v>0</v>
      </c>
      <c r="I2554" s="15">
        <v>6392.17</v>
      </c>
      <c r="J2554" s="4" t="s">
        <v>294</v>
      </c>
    </row>
    <row r="2555" spans="1:10" x14ac:dyDescent="0.3">
      <c r="A2555" s="4" t="s">
        <v>2861</v>
      </c>
      <c r="B2555" s="4" t="s">
        <v>197</v>
      </c>
      <c r="C2555" s="26">
        <v>45673</v>
      </c>
      <c r="D2555" s="4" t="s">
        <v>296</v>
      </c>
      <c r="E2555" s="4" t="s">
        <v>371</v>
      </c>
      <c r="F2555" s="4" t="s">
        <v>45</v>
      </c>
      <c r="G2555" s="4">
        <v>2</v>
      </c>
      <c r="H2555" s="27">
        <v>40.700000000000003</v>
      </c>
      <c r="I2555" s="15">
        <v>362597.37</v>
      </c>
      <c r="J2555" s="4" t="s">
        <v>299</v>
      </c>
    </row>
    <row r="2556" spans="1:10" x14ac:dyDescent="0.3">
      <c r="A2556" s="4" t="s">
        <v>2862</v>
      </c>
      <c r="B2556" s="4" t="s">
        <v>197</v>
      </c>
      <c r="C2556" s="26">
        <v>45734</v>
      </c>
      <c r="D2556" s="4" t="s">
        <v>292</v>
      </c>
      <c r="E2556" s="4" t="s">
        <v>305</v>
      </c>
      <c r="F2556" s="4" t="s">
        <v>46</v>
      </c>
      <c r="G2556" s="4">
        <v>2</v>
      </c>
      <c r="H2556" s="27">
        <v>0</v>
      </c>
      <c r="I2556" s="15">
        <v>13918.02</v>
      </c>
      <c r="J2556" s="4" t="s">
        <v>299</v>
      </c>
    </row>
    <row r="2557" spans="1:10" x14ac:dyDescent="0.3">
      <c r="A2557" s="4" t="s">
        <v>2863</v>
      </c>
      <c r="B2557" s="4" t="s">
        <v>197</v>
      </c>
      <c r="C2557" s="26">
        <v>45724</v>
      </c>
      <c r="D2557" s="4" t="s">
        <v>296</v>
      </c>
      <c r="E2557" s="4" t="s">
        <v>394</v>
      </c>
      <c r="F2557" s="4" t="s">
        <v>47</v>
      </c>
      <c r="G2557" s="4">
        <v>1</v>
      </c>
      <c r="H2557" s="27">
        <v>4.5999999999999996</v>
      </c>
      <c r="I2557" s="15">
        <v>44104.21</v>
      </c>
      <c r="J2557" s="4" t="s">
        <v>299</v>
      </c>
    </row>
    <row r="2558" spans="1:10" x14ac:dyDescent="0.3">
      <c r="A2558" s="4" t="s">
        <v>2864</v>
      </c>
      <c r="B2558" s="4" t="s">
        <v>197</v>
      </c>
      <c r="C2558" s="26">
        <v>45792</v>
      </c>
      <c r="D2558" s="4" t="s">
        <v>292</v>
      </c>
      <c r="E2558" s="4" t="s">
        <v>305</v>
      </c>
      <c r="F2558" s="4" t="s">
        <v>46</v>
      </c>
      <c r="G2558" s="4">
        <v>2</v>
      </c>
      <c r="H2558" s="27">
        <v>0</v>
      </c>
      <c r="I2558" s="15">
        <v>21314.17</v>
      </c>
      <c r="J2558" s="4" t="s">
        <v>294</v>
      </c>
    </row>
    <row r="2559" spans="1:10" x14ac:dyDescent="0.3">
      <c r="A2559" s="4" t="s">
        <v>2865</v>
      </c>
      <c r="B2559" s="4" t="s">
        <v>197</v>
      </c>
      <c r="C2559" s="26">
        <v>45856</v>
      </c>
      <c r="D2559" s="4" t="s">
        <v>292</v>
      </c>
      <c r="E2559" s="4" t="s">
        <v>305</v>
      </c>
      <c r="F2559" s="4" t="s">
        <v>45</v>
      </c>
      <c r="G2559" s="4">
        <v>9</v>
      </c>
      <c r="H2559" s="27">
        <v>0</v>
      </c>
      <c r="I2559" s="15">
        <v>49058.74</v>
      </c>
      <c r="J2559" s="4" t="s">
        <v>294</v>
      </c>
    </row>
    <row r="2560" spans="1:10" x14ac:dyDescent="0.3">
      <c r="A2560" s="4" t="s">
        <v>2866</v>
      </c>
      <c r="B2560" s="4" t="s">
        <v>197</v>
      </c>
      <c r="C2560" s="26">
        <v>45967</v>
      </c>
      <c r="D2560" s="4" t="s">
        <v>292</v>
      </c>
      <c r="E2560" s="4" t="s">
        <v>312</v>
      </c>
      <c r="F2560" s="4" t="s">
        <v>46</v>
      </c>
      <c r="G2560" s="4">
        <v>4</v>
      </c>
      <c r="H2560" s="27">
        <v>0</v>
      </c>
      <c r="I2560" s="15">
        <v>20058.32</v>
      </c>
      <c r="J2560" s="4" t="s">
        <v>294</v>
      </c>
    </row>
    <row r="2561" spans="1:10" x14ac:dyDescent="0.3">
      <c r="A2561" s="4" t="s">
        <v>2867</v>
      </c>
      <c r="B2561" s="4" t="s">
        <v>197</v>
      </c>
      <c r="C2561" s="26">
        <v>45968</v>
      </c>
      <c r="D2561" s="4" t="s">
        <v>292</v>
      </c>
      <c r="E2561" s="4" t="s">
        <v>301</v>
      </c>
      <c r="F2561" s="4" t="s">
        <v>47</v>
      </c>
      <c r="G2561" s="4">
        <v>1</v>
      </c>
      <c r="H2561" s="27">
        <v>0</v>
      </c>
      <c r="I2561" s="15">
        <v>7195.87</v>
      </c>
      <c r="J2561" s="4" t="s">
        <v>294</v>
      </c>
    </row>
    <row r="2562" spans="1:10" x14ac:dyDescent="0.3">
      <c r="A2562" s="4" t="s">
        <v>2868</v>
      </c>
      <c r="B2562" s="4" t="s">
        <v>197</v>
      </c>
      <c r="C2562" s="26">
        <v>46005</v>
      </c>
      <c r="D2562" s="4" t="s">
        <v>292</v>
      </c>
      <c r="E2562" s="4" t="s">
        <v>301</v>
      </c>
      <c r="F2562" s="4" t="s">
        <v>46</v>
      </c>
      <c r="G2562" s="4">
        <v>2</v>
      </c>
      <c r="H2562" s="27">
        <v>0</v>
      </c>
      <c r="I2562" s="15">
        <v>23567.73</v>
      </c>
      <c r="J2562" s="4" t="s">
        <v>294</v>
      </c>
    </row>
    <row r="2563" spans="1:10" x14ac:dyDescent="0.3">
      <c r="A2563" s="4" t="s">
        <v>2869</v>
      </c>
      <c r="B2563" s="4" t="s">
        <v>199</v>
      </c>
      <c r="C2563" s="26">
        <v>44927</v>
      </c>
      <c r="D2563" s="4" t="s">
        <v>292</v>
      </c>
      <c r="E2563" s="4" t="s">
        <v>305</v>
      </c>
      <c r="F2563" s="4" t="s">
        <v>47</v>
      </c>
      <c r="G2563" s="4">
        <v>1</v>
      </c>
      <c r="H2563" s="27">
        <v>0</v>
      </c>
      <c r="I2563" s="15">
        <v>4013.71</v>
      </c>
      <c r="J2563" s="4" t="s">
        <v>294</v>
      </c>
    </row>
    <row r="2564" spans="1:10" x14ac:dyDescent="0.3">
      <c r="A2564" s="4" t="s">
        <v>2870</v>
      </c>
      <c r="B2564" s="4" t="s">
        <v>199</v>
      </c>
      <c r="C2564" s="26">
        <v>44950</v>
      </c>
      <c r="D2564" s="4" t="s">
        <v>292</v>
      </c>
      <c r="E2564" s="4" t="s">
        <v>305</v>
      </c>
      <c r="F2564" s="4" t="s">
        <v>46</v>
      </c>
      <c r="G2564" s="4">
        <v>4</v>
      </c>
      <c r="H2564" s="27">
        <v>0</v>
      </c>
      <c r="I2564" s="15">
        <v>12415.1</v>
      </c>
      <c r="J2564" s="4" t="s">
        <v>294</v>
      </c>
    </row>
    <row r="2565" spans="1:10" x14ac:dyDescent="0.3">
      <c r="A2565" s="4" t="s">
        <v>2871</v>
      </c>
      <c r="B2565" s="4" t="s">
        <v>199</v>
      </c>
      <c r="C2565" s="26">
        <v>44949</v>
      </c>
      <c r="D2565" s="4" t="s">
        <v>296</v>
      </c>
      <c r="E2565" s="4" t="s">
        <v>319</v>
      </c>
      <c r="F2565" s="4" t="s">
        <v>403</v>
      </c>
      <c r="G2565" s="4">
        <v>3</v>
      </c>
      <c r="H2565" s="27">
        <v>65.8</v>
      </c>
      <c r="I2565" s="15">
        <v>298622.3</v>
      </c>
      <c r="J2565" s="4" t="s">
        <v>299</v>
      </c>
    </row>
    <row r="2566" spans="1:10" x14ac:dyDescent="0.3">
      <c r="A2566" s="4" t="s">
        <v>2872</v>
      </c>
      <c r="B2566" s="4" t="s">
        <v>199</v>
      </c>
      <c r="C2566" s="26">
        <v>44948</v>
      </c>
      <c r="D2566" s="4" t="s">
        <v>296</v>
      </c>
      <c r="E2566" s="4" t="s">
        <v>401</v>
      </c>
      <c r="F2566" s="4" t="s">
        <v>46</v>
      </c>
      <c r="G2566" s="4">
        <v>1</v>
      </c>
      <c r="H2566" s="27">
        <v>17.100000000000001</v>
      </c>
      <c r="I2566" s="15">
        <v>48486.36</v>
      </c>
      <c r="J2566" s="4" t="s">
        <v>294</v>
      </c>
    </row>
    <row r="2567" spans="1:10" x14ac:dyDescent="0.3">
      <c r="A2567" s="4" t="s">
        <v>2873</v>
      </c>
      <c r="B2567" s="4" t="s">
        <v>199</v>
      </c>
      <c r="C2567" s="26">
        <v>44945</v>
      </c>
      <c r="D2567" s="4" t="s">
        <v>296</v>
      </c>
      <c r="E2567" s="4" t="s">
        <v>401</v>
      </c>
      <c r="F2567" s="4" t="s">
        <v>47</v>
      </c>
      <c r="G2567" s="4">
        <v>1</v>
      </c>
      <c r="H2567" s="27">
        <v>6.8</v>
      </c>
      <c r="I2567" s="15">
        <v>19351.849999999999</v>
      </c>
      <c r="J2567" s="4" t="s">
        <v>294</v>
      </c>
    </row>
    <row r="2568" spans="1:10" x14ac:dyDescent="0.3">
      <c r="A2568" s="4" t="s">
        <v>2874</v>
      </c>
      <c r="B2568" s="4" t="s">
        <v>199</v>
      </c>
      <c r="C2568" s="26">
        <v>44985</v>
      </c>
      <c r="D2568" s="4" t="s">
        <v>292</v>
      </c>
      <c r="E2568" s="4" t="s">
        <v>293</v>
      </c>
      <c r="F2568" s="4" t="s">
        <v>46</v>
      </c>
      <c r="G2568" s="4">
        <v>4</v>
      </c>
      <c r="H2568" s="27">
        <v>0</v>
      </c>
      <c r="I2568" s="15">
        <v>10693.75</v>
      </c>
      <c r="J2568" s="4" t="s">
        <v>294</v>
      </c>
    </row>
    <row r="2569" spans="1:10" x14ac:dyDescent="0.3">
      <c r="A2569" s="4" t="s">
        <v>2875</v>
      </c>
      <c r="B2569" s="4" t="s">
        <v>199</v>
      </c>
      <c r="C2569" s="26">
        <v>44974</v>
      </c>
      <c r="D2569" s="4" t="s">
        <v>292</v>
      </c>
      <c r="E2569" s="4" t="s">
        <v>305</v>
      </c>
      <c r="F2569" s="4" t="s">
        <v>47</v>
      </c>
      <c r="G2569" s="4">
        <v>1</v>
      </c>
      <c r="H2569" s="27">
        <v>0</v>
      </c>
      <c r="I2569" s="15">
        <v>3328.36</v>
      </c>
      <c r="J2569" s="4" t="s">
        <v>299</v>
      </c>
    </row>
    <row r="2570" spans="1:10" x14ac:dyDescent="0.3">
      <c r="A2570" s="4" t="s">
        <v>2876</v>
      </c>
      <c r="B2570" s="4" t="s">
        <v>199</v>
      </c>
      <c r="C2570" s="26">
        <v>45013</v>
      </c>
      <c r="D2570" s="4" t="s">
        <v>292</v>
      </c>
      <c r="E2570" s="4" t="s">
        <v>305</v>
      </c>
      <c r="F2570" s="4" t="s">
        <v>45</v>
      </c>
      <c r="G2570" s="4">
        <v>8</v>
      </c>
      <c r="H2570" s="27">
        <v>0</v>
      </c>
      <c r="I2570" s="15">
        <v>55012.82</v>
      </c>
      <c r="J2570" s="4" t="s">
        <v>294</v>
      </c>
    </row>
    <row r="2571" spans="1:10" x14ac:dyDescent="0.3">
      <c r="A2571" s="4" t="s">
        <v>2877</v>
      </c>
      <c r="B2571" s="4" t="s">
        <v>199</v>
      </c>
      <c r="C2571" s="26">
        <v>45013</v>
      </c>
      <c r="D2571" s="4" t="s">
        <v>292</v>
      </c>
      <c r="E2571" s="4" t="s">
        <v>312</v>
      </c>
      <c r="F2571" s="4" t="s">
        <v>47</v>
      </c>
      <c r="G2571" s="4">
        <v>0</v>
      </c>
      <c r="H2571" s="27">
        <v>0</v>
      </c>
      <c r="I2571" s="15">
        <v>3401.34</v>
      </c>
      <c r="J2571" s="4" t="s">
        <v>294</v>
      </c>
    </row>
    <row r="2572" spans="1:10" x14ac:dyDescent="0.3">
      <c r="A2572" s="4" t="s">
        <v>2878</v>
      </c>
      <c r="B2572" s="4" t="s">
        <v>199</v>
      </c>
      <c r="C2572" s="26">
        <v>45020</v>
      </c>
      <c r="D2572" s="4" t="s">
        <v>292</v>
      </c>
      <c r="E2572" s="4" t="s">
        <v>308</v>
      </c>
      <c r="F2572" s="4" t="s">
        <v>47</v>
      </c>
      <c r="G2572" s="4">
        <v>0</v>
      </c>
      <c r="H2572" s="27">
        <v>0</v>
      </c>
      <c r="I2572" s="15">
        <v>4145.58</v>
      </c>
      <c r="J2572" s="4" t="s">
        <v>299</v>
      </c>
    </row>
    <row r="2573" spans="1:10" x14ac:dyDescent="0.3">
      <c r="A2573" s="4" t="s">
        <v>2879</v>
      </c>
      <c r="B2573" s="4" t="s">
        <v>199</v>
      </c>
      <c r="C2573" s="26">
        <v>45021</v>
      </c>
      <c r="D2573" s="4" t="s">
        <v>292</v>
      </c>
      <c r="E2573" s="4" t="s">
        <v>293</v>
      </c>
      <c r="F2573" s="4" t="s">
        <v>47</v>
      </c>
      <c r="G2573" s="4">
        <v>1</v>
      </c>
      <c r="H2573" s="27">
        <v>0</v>
      </c>
      <c r="I2573" s="15">
        <v>3240.47</v>
      </c>
      <c r="J2573" s="4" t="s">
        <v>294</v>
      </c>
    </row>
    <row r="2574" spans="1:10" x14ac:dyDescent="0.3">
      <c r="A2574" s="4" t="s">
        <v>2880</v>
      </c>
      <c r="B2574" s="4" t="s">
        <v>199</v>
      </c>
      <c r="C2574" s="26">
        <v>45019</v>
      </c>
      <c r="D2574" s="4" t="s">
        <v>292</v>
      </c>
      <c r="E2574" s="4" t="s">
        <v>312</v>
      </c>
      <c r="F2574" s="4" t="s">
        <v>47</v>
      </c>
      <c r="G2574" s="4">
        <v>1</v>
      </c>
      <c r="H2574" s="27">
        <v>0</v>
      </c>
      <c r="I2574" s="15">
        <v>2586.41</v>
      </c>
      <c r="J2574" s="4" t="s">
        <v>294</v>
      </c>
    </row>
    <row r="2575" spans="1:10" x14ac:dyDescent="0.3">
      <c r="A2575" s="4" t="s">
        <v>2881</v>
      </c>
      <c r="B2575" s="4" t="s">
        <v>199</v>
      </c>
      <c r="C2575" s="26">
        <v>45054</v>
      </c>
      <c r="D2575" s="4" t="s">
        <v>292</v>
      </c>
      <c r="E2575" s="4" t="s">
        <v>308</v>
      </c>
      <c r="F2575" s="4" t="s">
        <v>45</v>
      </c>
      <c r="G2575" s="4">
        <v>13</v>
      </c>
      <c r="H2575" s="27">
        <v>0</v>
      </c>
      <c r="I2575" s="15">
        <v>44420.85</v>
      </c>
      <c r="J2575" s="4" t="s">
        <v>294</v>
      </c>
    </row>
    <row r="2576" spans="1:10" x14ac:dyDescent="0.3">
      <c r="A2576" s="4" t="s">
        <v>2882</v>
      </c>
      <c r="B2576" s="4" t="s">
        <v>199</v>
      </c>
      <c r="C2576" s="26">
        <v>45051</v>
      </c>
      <c r="D2576" s="4" t="s">
        <v>292</v>
      </c>
      <c r="E2576" s="4" t="s">
        <v>305</v>
      </c>
      <c r="F2576" s="4" t="s">
        <v>47</v>
      </c>
      <c r="G2576" s="4">
        <v>1</v>
      </c>
      <c r="H2576" s="27">
        <v>0</v>
      </c>
      <c r="I2576" s="15">
        <v>2270.85</v>
      </c>
      <c r="J2576" s="4" t="s">
        <v>294</v>
      </c>
    </row>
    <row r="2577" spans="1:10" x14ac:dyDescent="0.3">
      <c r="A2577" s="4" t="s">
        <v>2883</v>
      </c>
      <c r="B2577" s="4" t="s">
        <v>199</v>
      </c>
      <c r="C2577" s="26">
        <v>45060</v>
      </c>
      <c r="D2577" s="4" t="s">
        <v>292</v>
      </c>
      <c r="E2577" s="4" t="s">
        <v>312</v>
      </c>
      <c r="F2577" s="4" t="s">
        <v>46</v>
      </c>
      <c r="G2577" s="4">
        <v>3</v>
      </c>
      <c r="H2577" s="27">
        <v>0</v>
      </c>
      <c r="I2577" s="15">
        <v>12711.12</v>
      </c>
      <c r="J2577" s="4" t="s">
        <v>299</v>
      </c>
    </row>
    <row r="2578" spans="1:10" x14ac:dyDescent="0.3">
      <c r="A2578" s="4" t="s">
        <v>2884</v>
      </c>
      <c r="B2578" s="4" t="s">
        <v>199</v>
      </c>
      <c r="C2578" s="26">
        <v>45128</v>
      </c>
      <c r="D2578" s="4" t="s">
        <v>292</v>
      </c>
      <c r="E2578" s="4" t="s">
        <v>312</v>
      </c>
      <c r="F2578" s="4" t="s">
        <v>46</v>
      </c>
      <c r="G2578" s="4">
        <v>5</v>
      </c>
      <c r="H2578" s="27">
        <v>0</v>
      </c>
      <c r="I2578" s="15">
        <v>18166.57</v>
      </c>
      <c r="J2578" s="4" t="s">
        <v>294</v>
      </c>
    </row>
    <row r="2579" spans="1:10" x14ac:dyDescent="0.3">
      <c r="A2579" s="4" t="s">
        <v>2885</v>
      </c>
      <c r="B2579" s="4" t="s">
        <v>199</v>
      </c>
      <c r="C2579" s="26">
        <v>45144</v>
      </c>
      <c r="D2579" s="4" t="s">
        <v>292</v>
      </c>
      <c r="E2579" s="4" t="s">
        <v>293</v>
      </c>
      <c r="F2579" s="4" t="s">
        <v>47</v>
      </c>
      <c r="G2579" s="4">
        <v>1</v>
      </c>
      <c r="H2579" s="27">
        <v>0</v>
      </c>
      <c r="I2579" s="15">
        <v>3639.07</v>
      </c>
      <c r="J2579" s="4" t="s">
        <v>294</v>
      </c>
    </row>
    <row r="2580" spans="1:10" x14ac:dyDescent="0.3">
      <c r="A2580" s="4" t="s">
        <v>2886</v>
      </c>
      <c r="B2580" s="4" t="s">
        <v>199</v>
      </c>
      <c r="C2580" s="26">
        <v>45146</v>
      </c>
      <c r="D2580" s="4" t="s">
        <v>292</v>
      </c>
      <c r="E2580" s="4" t="s">
        <v>301</v>
      </c>
      <c r="F2580" s="4" t="s">
        <v>47</v>
      </c>
      <c r="G2580" s="4">
        <v>1</v>
      </c>
      <c r="H2580" s="27">
        <v>0</v>
      </c>
      <c r="I2580" s="15">
        <v>2778.15</v>
      </c>
      <c r="J2580" s="4" t="s">
        <v>294</v>
      </c>
    </row>
    <row r="2581" spans="1:10" x14ac:dyDescent="0.3">
      <c r="A2581" s="4" t="s">
        <v>2887</v>
      </c>
      <c r="B2581" s="4" t="s">
        <v>199</v>
      </c>
      <c r="C2581" s="26">
        <v>45191</v>
      </c>
      <c r="D2581" s="4" t="s">
        <v>292</v>
      </c>
      <c r="E2581" s="4" t="s">
        <v>301</v>
      </c>
      <c r="F2581" s="4" t="s">
        <v>45</v>
      </c>
      <c r="G2581" s="4">
        <v>13</v>
      </c>
      <c r="H2581" s="27">
        <v>0</v>
      </c>
      <c r="I2581" s="15">
        <v>53494.18</v>
      </c>
      <c r="J2581" s="4" t="s">
        <v>299</v>
      </c>
    </row>
    <row r="2582" spans="1:10" x14ac:dyDescent="0.3">
      <c r="A2582" s="4" t="s">
        <v>2888</v>
      </c>
      <c r="B2582" s="4" t="s">
        <v>199</v>
      </c>
      <c r="C2582" s="26">
        <v>45195</v>
      </c>
      <c r="D2582" s="4" t="s">
        <v>292</v>
      </c>
      <c r="E2582" s="4" t="s">
        <v>312</v>
      </c>
      <c r="F2582" s="4" t="s">
        <v>47</v>
      </c>
      <c r="G2582" s="4">
        <v>1</v>
      </c>
      <c r="H2582" s="27">
        <v>0</v>
      </c>
      <c r="I2582" s="15">
        <v>4361.8100000000004</v>
      </c>
      <c r="J2582" s="4" t="s">
        <v>294</v>
      </c>
    </row>
    <row r="2583" spans="1:10" x14ac:dyDescent="0.3">
      <c r="A2583" s="4" t="s">
        <v>2889</v>
      </c>
      <c r="B2583" s="4" t="s">
        <v>199</v>
      </c>
      <c r="C2583" s="26">
        <v>45171</v>
      </c>
      <c r="D2583" s="4" t="s">
        <v>296</v>
      </c>
      <c r="E2583" s="4" t="s">
        <v>297</v>
      </c>
      <c r="F2583" s="4" t="s">
        <v>47</v>
      </c>
      <c r="G2583" s="4">
        <v>1</v>
      </c>
      <c r="H2583" s="27">
        <v>3.1</v>
      </c>
      <c r="I2583" s="15">
        <v>16996.88</v>
      </c>
      <c r="J2583" s="4" t="s">
        <v>299</v>
      </c>
    </row>
    <row r="2584" spans="1:10" x14ac:dyDescent="0.3">
      <c r="A2584" s="4" t="s">
        <v>2890</v>
      </c>
      <c r="B2584" s="4" t="s">
        <v>199</v>
      </c>
      <c r="C2584" s="26">
        <v>45213</v>
      </c>
      <c r="D2584" s="4" t="s">
        <v>292</v>
      </c>
      <c r="E2584" s="4" t="s">
        <v>301</v>
      </c>
      <c r="F2584" s="4" t="s">
        <v>46</v>
      </c>
      <c r="G2584" s="4">
        <v>3</v>
      </c>
      <c r="H2584" s="27">
        <v>0</v>
      </c>
      <c r="I2584" s="15">
        <v>9532.5499999999993</v>
      </c>
      <c r="J2584" s="4" t="s">
        <v>299</v>
      </c>
    </row>
    <row r="2585" spans="1:10" x14ac:dyDescent="0.3">
      <c r="A2585" s="4" t="s">
        <v>2891</v>
      </c>
      <c r="B2585" s="4" t="s">
        <v>199</v>
      </c>
      <c r="C2585" s="26">
        <v>45202</v>
      </c>
      <c r="D2585" s="4" t="s">
        <v>292</v>
      </c>
      <c r="E2585" s="4" t="s">
        <v>303</v>
      </c>
      <c r="F2585" s="4" t="s">
        <v>47</v>
      </c>
      <c r="G2585" s="4">
        <v>1</v>
      </c>
      <c r="H2585" s="27">
        <v>0</v>
      </c>
      <c r="I2585" s="15">
        <v>1989.09</v>
      </c>
      <c r="J2585" s="4" t="s">
        <v>294</v>
      </c>
    </row>
    <row r="2586" spans="1:10" x14ac:dyDescent="0.3">
      <c r="A2586" s="4" t="s">
        <v>2892</v>
      </c>
      <c r="B2586" s="4" t="s">
        <v>199</v>
      </c>
      <c r="C2586" s="26">
        <v>45209</v>
      </c>
      <c r="D2586" s="4" t="s">
        <v>292</v>
      </c>
      <c r="E2586" s="4" t="s">
        <v>312</v>
      </c>
      <c r="F2586" s="4" t="s">
        <v>47</v>
      </c>
      <c r="G2586" s="4">
        <v>1</v>
      </c>
      <c r="H2586" s="27">
        <v>0</v>
      </c>
      <c r="I2586" s="15">
        <v>3801.99</v>
      </c>
      <c r="J2586" s="4" t="s">
        <v>299</v>
      </c>
    </row>
    <row r="2587" spans="1:10" x14ac:dyDescent="0.3">
      <c r="A2587" s="4" t="s">
        <v>2893</v>
      </c>
      <c r="B2587" s="4" t="s">
        <v>199</v>
      </c>
      <c r="C2587" s="26">
        <v>45226</v>
      </c>
      <c r="D2587" s="4" t="s">
        <v>296</v>
      </c>
      <c r="E2587" s="4" t="s">
        <v>297</v>
      </c>
      <c r="F2587" s="4" t="s">
        <v>403</v>
      </c>
      <c r="G2587" s="4">
        <v>6</v>
      </c>
      <c r="H2587" s="27">
        <v>144</v>
      </c>
      <c r="I2587" s="15">
        <v>694269.1</v>
      </c>
      <c r="J2587" s="4" t="s">
        <v>294</v>
      </c>
    </row>
    <row r="2588" spans="1:10" x14ac:dyDescent="0.3">
      <c r="A2588" s="4" t="s">
        <v>2894</v>
      </c>
      <c r="B2588" s="4" t="s">
        <v>199</v>
      </c>
      <c r="C2588" s="26">
        <v>45251</v>
      </c>
      <c r="D2588" s="4" t="s">
        <v>292</v>
      </c>
      <c r="E2588" s="4" t="s">
        <v>303</v>
      </c>
      <c r="F2588" s="4" t="s">
        <v>47</v>
      </c>
      <c r="G2588" s="4">
        <v>1</v>
      </c>
      <c r="H2588" s="27">
        <v>0</v>
      </c>
      <c r="I2588" s="15">
        <v>4764.46</v>
      </c>
      <c r="J2588" s="4" t="s">
        <v>294</v>
      </c>
    </row>
    <row r="2589" spans="1:10" x14ac:dyDescent="0.3">
      <c r="A2589" s="4" t="s">
        <v>2895</v>
      </c>
      <c r="B2589" s="4" t="s">
        <v>199</v>
      </c>
      <c r="C2589" s="26">
        <v>45270</v>
      </c>
      <c r="D2589" s="4" t="s">
        <v>292</v>
      </c>
      <c r="E2589" s="4" t="s">
        <v>293</v>
      </c>
      <c r="F2589" s="4" t="s">
        <v>46</v>
      </c>
      <c r="G2589" s="4">
        <v>1</v>
      </c>
      <c r="H2589" s="27">
        <v>0</v>
      </c>
      <c r="I2589" s="15">
        <v>9790.06</v>
      </c>
      <c r="J2589" s="4" t="s">
        <v>294</v>
      </c>
    </row>
    <row r="2590" spans="1:10" x14ac:dyDescent="0.3">
      <c r="A2590" s="4" t="s">
        <v>2896</v>
      </c>
      <c r="B2590" s="4" t="s">
        <v>199</v>
      </c>
      <c r="C2590" s="26">
        <v>45345</v>
      </c>
      <c r="D2590" s="4" t="s">
        <v>292</v>
      </c>
      <c r="E2590" s="4" t="s">
        <v>301</v>
      </c>
      <c r="F2590" s="4" t="s">
        <v>47</v>
      </c>
      <c r="G2590" s="4">
        <v>1</v>
      </c>
      <c r="H2590" s="27">
        <v>0</v>
      </c>
      <c r="I2590" s="15">
        <v>4427.16</v>
      </c>
      <c r="J2590" s="4" t="s">
        <v>299</v>
      </c>
    </row>
    <row r="2591" spans="1:10" x14ac:dyDescent="0.3">
      <c r="A2591" s="4" t="s">
        <v>2897</v>
      </c>
      <c r="B2591" s="4" t="s">
        <v>199</v>
      </c>
      <c r="C2591" s="26">
        <v>45323</v>
      </c>
      <c r="D2591" s="4" t="s">
        <v>292</v>
      </c>
      <c r="E2591" s="4" t="s">
        <v>303</v>
      </c>
      <c r="F2591" s="4" t="s">
        <v>47</v>
      </c>
      <c r="G2591" s="4">
        <v>1</v>
      </c>
      <c r="H2591" s="27">
        <v>0</v>
      </c>
      <c r="I2591" s="15">
        <v>3914.16</v>
      </c>
      <c r="J2591" s="4" t="s">
        <v>294</v>
      </c>
    </row>
    <row r="2592" spans="1:10" x14ac:dyDescent="0.3">
      <c r="A2592" s="4" t="s">
        <v>2898</v>
      </c>
      <c r="B2592" s="4" t="s">
        <v>199</v>
      </c>
      <c r="C2592" s="26">
        <v>45325</v>
      </c>
      <c r="D2592" s="4" t="s">
        <v>292</v>
      </c>
      <c r="E2592" s="4" t="s">
        <v>308</v>
      </c>
      <c r="F2592" s="4" t="s">
        <v>47</v>
      </c>
      <c r="G2592" s="4">
        <v>1</v>
      </c>
      <c r="H2592" s="27">
        <v>0</v>
      </c>
      <c r="I2592" s="15">
        <v>3684</v>
      </c>
      <c r="J2592" s="4" t="s">
        <v>294</v>
      </c>
    </row>
    <row r="2593" spans="1:10" x14ac:dyDescent="0.3">
      <c r="A2593" s="4" t="s">
        <v>2899</v>
      </c>
      <c r="B2593" s="4" t="s">
        <v>199</v>
      </c>
      <c r="C2593" s="26">
        <v>45376</v>
      </c>
      <c r="D2593" s="4" t="s">
        <v>292</v>
      </c>
      <c r="E2593" s="4" t="s">
        <v>301</v>
      </c>
      <c r="F2593" s="4" t="s">
        <v>47</v>
      </c>
      <c r="G2593" s="4">
        <v>1</v>
      </c>
      <c r="H2593" s="27">
        <v>0</v>
      </c>
      <c r="I2593" s="15">
        <v>3851.88</v>
      </c>
      <c r="J2593" s="4" t="s">
        <v>294</v>
      </c>
    </row>
    <row r="2594" spans="1:10" x14ac:dyDescent="0.3">
      <c r="A2594" s="4" t="s">
        <v>2900</v>
      </c>
      <c r="B2594" s="4" t="s">
        <v>199</v>
      </c>
      <c r="C2594" s="26">
        <v>45355</v>
      </c>
      <c r="D2594" s="4" t="s">
        <v>292</v>
      </c>
      <c r="E2594" s="4" t="s">
        <v>308</v>
      </c>
      <c r="F2594" s="4" t="s">
        <v>46</v>
      </c>
      <c r="G2594" s="4">
        <v>4</v>
      </c>
      <c r="H2594" s="27">
        <v>0</v>
      </c>
      <c r="I2594" s="15">
        <v>15873.96</v>
      </c>
      <c r="J2594" s="4" t="s">
        <v>294</v>
      </c>
    </row>
    <row r="2595" spans="1:10" x14ac:dyDescent="0.3">
      <c r="A2595" s="4" t="s">
        <v>2901</v>
      </c>
      <c r="B2595" s="4" t="s">
        <v>199</v>
      </c>
      <c r="C2595" s="26">
        <v>45362</v>
      </c>
      <c r="D2595" s="4" t="s">
        <v>292</v>
      </c>
      <c r="E2595" s="4" t="s">
        <v>301</v>
      </c>
      <c r="F2595" s="4" t="s">
        <v>46</v>
      </c>
      <c r="G2595" s="4">
        <v>4</v>
      </c>
      <c r="H2595" s="27">
        <v>0</v>
      </c>
      <c r="I2595" s="15">
        <v>16003.93</v>
      </c>
      <c r="J2595" s="4" t="s">
        <v>299</v>
      </c>
    </row>
    <row r="2596" spans="1:10" x14ac:dyDescent="0.3">
      <c r="A2596" s="4" t="s">
        <v>2902</v>
      </c>
      <c r="B2596" s="4" t="s">
        <v>199</v>
      </c>
      <c r="C2596" s="26">
        <v>45403</v>
      </c>
      <c r="D2596" s="4" t="s">
        <v>292</v>
      </c>
      <c r="E2596" s="4" t="s">
        <v>301</v>
      </c>
      <c r="F2596" s="4" t="s">
        <v>47</v>
      </c>
      <c r="G2596" s="4">
        <v>1</v>
      </c>
      <c r="H2596" s="27">
        <v>0</v>
      </c>
      <c r="I2596" s="15">
        <v>2468.71</v>
      </c>
      <c r="J2596" s="4" t="s">
        <v>294</v>
      </c>
    </row>
    <row r="2597" spans="1:10" x14ac:dyDescent="0.3">
      <c r="A2597" s="4" t="s">
        <v>2903</v>
      </c>
      <c r="B2597" s="4" t="s">
        <v>199</v>
      </c>
      <c r="C2597" s="26">
        <v>45390</v>
      </c>
      <c r="D2597" s="4" t="s">
        <v>292</v>
      </c>
      <c r="E2597" s="4" t="s">
        <v>305</v>
      </c>
      <c r="F2597" s="4" t="s">
        <v>47</v>
      </c>
      <c r="G2597" s="4">
        <v>1</v>
      </c>
      <c r="H2597" s="27">
        <v>0</v>
      </c>
      <c r="I2597" s="15">
        <v>3552.26</v>
      </c>
      <c r="J2597" s="4" t="s">
        <v>294</v>
      </c>
    </row>
    <row r="2598" spans="1:10" x14ac:dyDescent="0.3">
      <c r="A2598" s="4" t="s">
        <v>2904</v>
      </c>
      <c r="B2598" s="4" t="s">
        <v>199</v>
      </c>
      <c r="C2598" s="26">
        <v>45389</v>
      </c>
      <c r="D2598" s="4" t="s">
        <v>292</v>
      </c>
      <c r="E2598" s="4" t="s">
        <v>301</v>
      </c>
      <c r="F2598" s="4" t="s">
        <v>45</v>
      </c>
      <c r="G2598" s="4">
        <v>5</v>
      </c>
      <c r="H2598" s="27">
        <v>0</v>
      </c>
      <c r="I2598" s="15">
        <v>45177.78</v>
      </c>
      <c r="J2598" s="4" t="s">
        <v>294</v>
      </c>
    </row>
    <row r="2599" spans="1:10" x14ac:dyDescent="0.3">
      <c r="A2599" s="4" t="s">
        <v>2905</v>
      </c>
      <c r="B2599" s="4" t="s">
        <v>199</v>
      </c>
      <c r="C2599" s="26">
        <v>45405</v>
      </c>
      <c r="D2599" s="4" t="s">
        <v>296</v>
      </c>
      <c r="E2599" s="4" t="s">
        <v>401</v>
      </c>
      <c r="F2599" s="4" t="s">
        <v>47</v>
      </c>
      <c r="G2599" s="4">
        <v>1</v>
      </c>
      <c r="H2599" s="27">
        <v>5.4</v>
      </c>
      <c r="I2599" s="15">
        <v>30309.65</v>
      </c>
      <c r="J2599" s="4" t="s">
        <v>294</v>
      </c>
    </row>
    <row r="2600" spans="1:10" x14ac:dyDescent="0.3">
      <c r="A2600" s="4" t="s">
        <v>2906</v>
      </c>
      <c r="B2600" s="4" t="s">
        <v>199</v>
      </c>
      <c r="C2600" s="26">
        <v>45386</v>
      </c>
      <c r="D2600" s="4" t="s">
        <v>296</v>
      </c>
      <c r="E2600" s="4" t="s">
        <v>394</v>
      </c>
      <c r="F2600" s="4" t="s">
        <v>46</v>
      </c>
      <c r="G2600" s="4">
        <v>1</v>
      </c>
      <c r="H2600" s="27">
        <v>11.2</v>
      </c>
      <c r="I2600" s="15">
        <v>40527.82</v>
      </c>
      <c r="J2600" s="4" t="s">
        <v>294</v>
      </c>
    </row>
    <row r="2601" spans="1:10" x14ac:dyDescent="0.3">
      <c r="A2601" s="4" t="s">
        <v>2907</v>
      </c>
      <c r="B2601" s="4" t="s">
        <v>199</v>
      </c>
      <c r="C2601" s="26">
        <v>45403</v>
      </c>
      <c r="D2601" s="4" t="s">
        <v>296</v>
      </c>
      <c r="E2601" s="4" t="s">
        <v>297</v>
      </c>
      <c r="F2601" s="4" t="s">
        <v>45</v>
      </c>
      <c r="G2601" s="4">
        <v>1</v>
      </c>
      <c r="H2601" s="27">
        <v>23</v>
      </c>
      <c r="I2601" s="15">
        <v>135714.69</v>
      </c>
      <c r="J2601" s="4" t="s">
        <v>294</v>
      </c>
    </row>
    <row r="2602" spans="1:10" x14ac:dyDescent="0.3">
      <c r="A2602" s="4" t="s">
        <v>2908</v>
      </c>
      <c r="B2602" s="4" t="s">
        <v>199</v>
      </c>
      <c r="C2602" s="26">
        <v>45439</v>
      </c>
      <c r="D2602" s="4" t="s">
        <v>292</v>
      </c>
      <c r="E2602" s="4" t="s">
        <v>312</v>
      </c>
      <c r="F2602" s="4" t="s">
        <v>47</v>
      </c>
      <c r="G2602" s="4">
        <v>0</v>
      </c>
      <c r="H2602" s="27">
        <v>0</v>
      </c>
      <c r="I2602" s="15">
        <v>3596.78</v>
      </c>
      <c r="J2602" s="4" t="s">
        <v>294</v>
      </c>
    </row>
    <row r="2603" spans="1:10" x14ac:dyDescent="0.3">
      <c r="A2603" s="4" t="s">
        <v>2909</v>
      </c>
      <c r="B2603" s="4" t="s">
        <v>199</v>
      </c>
      <c r="C2603" s="26">
        <v>45429</v>
      </c>
      <c r="D2603" s="4" t="s">
        <v>292</v>
      </c>
      <c r="E2603" s="4" t="s">
        <v>308</v>
      </c>
      <c r="F2603" s="4" t="s">
        <v>46</v>
      </c>
      <c r="G2603" s="4">
        <v>2</v>
      </c>
      <c r="H2603" s="27">
        <v>0</v>
      </c>
      <c r="I2603" s="15">
        <v>18414.43</v>
      </c>
      <c r="J2603" s="4" t="s">
        <v>294</v>
      </c>
    </row>
    <row r="2604" spans="1:10" x14ac:dyDescent="0.3">
      <c r="A2604" s="4" t="s">
        <v>2910</v>
      </c>
      <c r="B2604" s="4" t="s">
        <v>199</v>
      </c>
      <c r="C2604" s="26">
        <v>45445</v>
      </c>
      <c r="D2604" s="4" t="s">
        <v>296</v>
      </c>
      <c r="E2604" s="4" t="s">
        <v>319</v>
      </c>
      <c r="F2604" s="4" t="s">
        <v>45</v>
      </c>
      <c r="G2604" s="4">
        <v>2</v>
      </c>
      <c r="H2604" s="27">
        <v>45.4</v>
      </c>
      <c r="I2604" s="15">
        <v>242328.95</v>
      </c>
      <c r="J2604" s="4" t="s">
        <v>299</v>
      </c>
    </row>
    <row r="2605" spans="1:10" x14ac:dyDescent="0.3">
      <c r="A2605" s="4" t="s">
        <v>2911</v>
      </c>
      <c r="B2605" s="4" t="s">
        <v>199</v>
      </c>
      <c r="C2605" s="26">
        <v>45479</v>
      </c>
      <c r="D2605" s="4" t="s">
        <v>292</v>
      </c>
      <c r="E2605" s="4" t="s">
        <v>312</v>
      </c>
      <c r="F2605" s="4" t="s">
        <v>45</v>
      </c>
      <c r="G2605" s="4">
        <v>11</v>
      </c>
      <c r="H2605" s="27">
        <v>0</v>
      </c>
      <c r="I2605" s="15">
        <v>37630.730000000003</v>
      </c>
      <c r="J2605" s="4" t="s">
        <v>299</v>
      </c>
    </row>
    <row r="2606" spans="1:10" x14ac:dyDescent="0.3">
      <c r="A2606" s="4" t="s">
        <v>2912</v>
      </c>
      <c r="B2606" s="4" t="s">
        <v>199</v>
      </c>
      <c r="C2606" s="26">
        <v>45508</v>
      </c>
      <c r="D2606" s="4" t="s">
        <v>292</v>
      </c>
      <c r="E2606" s="4" t="s">
        <v>305</v>
      </c>
      <c r="F2606" s="4" t="s">
        <v>46</v>
      </c>
      <c r="G2606" s="4">
        <v>1</v>
      </c>
      <c r="H2606" s="27">
        <v>0</v>
      </c>
      <c r="I2606" s="15">
        <v>15160.96</v>
      </c>
      <c r="J2606" s="4" t="s">
        <v>294</v>
      </c>
    </row>
    <row r="2607" spans="1:10" x14ac:dyDescent="0.3">
      <c r="A2607" s="4" t="s">
        <v>2913</v>
      </c>
      <c r="B2607" s="4" t="s">
        <v>199</v>
      </c>
      <c r="C2607" s="26">
        <v>45573</v>
      </c>
      <c r="D2607" s="4" t="s">
        <v>296</v>
      </c>
      <c r="E2607" s="4" t="s">
        <v>297</v>
      </c>
      <c r="F2607" s="4" t="s">
        <v>47</v>
      </c>
      <c r="G2607" s="4">
        <v>1</v>
      </c>
      <c r="H2607" s="27">
        <v>5.8</v>
      </c>
      <c r="I2607" s="15">
        <v>18229.099999999999</v>
      </c>
      <c r="J2607" s="4" t="s">
        <v>294</v>
      </c>
    </row>
    <row r="2608" spans="1:10" x14ac:dyDescent="0.3">
      <c r="A2608" s="4" t="s">
        <v>2914</v>
      </c>
      <c r="B2608" s="4" t="s">
        <v>199</v>
      </c>
      <c r="C2608" s="26">
        <v>45614</v>
      </c>
      <c r="D2608" s="4" t="s">
        <v>292</v>
      </c>
      <c r="E2608" s="4" t="s">
        <v>312</v>
      </c>
      <c r="F2608" s="4" t="s">
        <v>47</v>
      </c>
      <c r="G2608" s="4">
        <v>0</v>
      </c>
      <c r="H2608" s="27">
        <v>0</v>
      </c>
      <c r="I2608" s="15">
        <v>1330.55</v>
      </c>
      <c r="J2608" s="4" t="s">
        <v>294</v>
      </c>
    </row>
    <row r="2609" spans="1:10" x14ac:dyDescent="0.3">
      <c r="A2609" s="4" t="s">
        <v>2915</v>
      </c>
      <c r="B2609" s="4" t="s">
        <v>199</v>
      </c>
      <c r="C2609" s="26">
        <v>45617</v>
      </c>
      <c r="D2609" s="4" t="s">
        <v>296</v>
      </c>
      <c r="E2609" s="4" t="s">
        <v>297</v>
      </c>
      <c r="F2609" s="4" t="s">
        <v>47</v>
      </c>
      <c r="G2609" s="4">
        <v>1</v>
      </c>
      <c r="H2609" s="27">
        <v>7.1</v>
      </c>
      <c r="I2609" s="15">
        <v>31447.78</v>
      </c>
      <c r="J2609" s="4" t="s">
        <v>294</v>
      </c>
    </row>
    <row r="2610" spans="1:10" x14ac:dyDescent="0.3">
      <c r="A2610" s="4" t="s">
        <v>2916</v>
      </c>
      <c r="B2610" s="4" t="s">
        <v>199</v>
      </c>
      <c r="C2610" s="26">
        <v>45608</v>
      </c>
      <c r="D2610" s="4" t="s">
        <v>296</v>
      </c>
      <c r="E2610" s="4" t="s">
        <v>297</v>
      </c>
      <c r="F2610" s="4" t="s">
        <v>47</v>
      </c>
      <c r="G2610" s="4">
        <v>1</v>
      </c>
      <c r="H2610" s="27">
        <v>4.4000000000000004</v>
      </c>
      <c r="I2610" s="15">
        <v>10576.38</v>
      </c>
      <c r="J2610" s="4" t="s">
        <v>294</v>
      </c>
    </row>
    <row r="2611" spans="1:10" x14ac:dyDescent="0.3">
      <c r="A2611" s="4" t="s">
        <v>2917</v>
      </c>
      <c r="B2611" s="4" t="s">
        <v>199</v>
      </c>
      <c r="C2611" s="26">
        <v>45647</v>
      </c>
      <c r="D2611" s="4" t="s">
        <v>292</v>
      </c>
      <c r="E2611" s="4" t="s">
        <v>308</v>
      </c>
      <c r="F2611" s="4" t="s">
        <v>45</v>
      </c>
      <c r="G2611" s="4">
        <v>6</v>
      </c>
      <c r="H2611" s="27">
        <v>0</v>
      </c>
      <c r="I2611" s="15">
        <v>26942.2</v>
      </c>
      <c r="J2611" s="4" t="s">
        <v>299</v>
      </c>
    </row>
    <row r="2612" spans="1:10" x14ac:dyDescent="0.3">
      <c r="A2612" s="4" t="s">
        <v>2918</v>
      </c>
      <c r="B2612" s="4" t="s">
        <v>199</v>
      </c>
      <c r="C2612" s="26">
        <v>45713</v>
      </c>
      <c r="D2612" s="4" t="s">
        <v>292</v>
      </c>
      <c r="E2612" s="4" t="s">
        <v>301</v>
      </c>
      <c r="F2612" s="4" t="s">
        <v>47</v>
      </c>
      <c r="G2612" s="4">
        <v>1</v>
      </c>
      <c r="H2612" s="27">
        <v>0</v>
      </c>
      <c r="I2612" s="15">
        <v>1960.57</v>
      </c>
      <c r="J2612" s="4" t="s">
        <v>299</v>
      </c>
    </row>
    <row r="2613" spans="1:10" x14ac:dyDescent="0.3">
      <c r="A2613" s="4" t="s">
        <v>2919</v>
      </c>
      <c r="B2613" s="4" t="s">
        <v>199</v>
      </c>
      <c r="C2613" s="26">
        <v>45697</v>
      </c>
      <c r="D2613" s="4" t="s">
        <v>292</v>
      </c>
      <c r="E2613" s="4" t="s">
        <v>301</v>
      </c>
      <c r="F2613" s="4" t="s">
        <v>47</v>
      </c>
      <c r="G2613" s="4">
        <v>1</v>
      </c>
      <c r="H2613" s="27">
        <v>0</v>
      </c>
      <c r="I2613" s="15">
        <v>2154.0100000000002</v>
      </c>
      <c r="J2613" s="4" t="s">
        <v>294</v>
      </c>
    </row>
    <row r="2614" spans="1:10" x14ac:dyDescent="0.3">
      <c r="A2614" s="4" t="s">
        <v>2920</v>
      </c>
      <c r="B2614" s="4" t="s">
        <v>199</v>
      </c>
      <c r="C2614" s="26">
        <v>45744</v>
      </c>
      <c r="D2614" s="4" t="s">
        <v>292</v>
      </c>
      <c r="E2614" s="4" t="s">
        <v>303</v>
      </c>
      <c r="F2614" s="4" t="s">
        <v>47</v>
      </c>
      <c r="G2614" s="4">
        <v>1</v>
      </c>
      <c r="H2614" s="27">
        <v>0</v>
      </c>
      <c r="I2614" s="15">
        <v>3696.11</v>
      </c>
      <c r="J2614" s="4" t="s">
        <v>299</v>
      </c>
    </row>
    <row r="2615" spans="1:10" x14ac:dyDescent="0.3">
      <c r="A2615" s="4" t="s">
        <v>2921</v>
      </c>
      <c r="B2615" s="4" t="s">
        <v>199</v>
      </c>
      <c r="C2615" s="26">
        <v>45731</v>
      </c>
      <c r="D2615" s="4" t="s">
        <v>292</v>
      </c>
      <c r="E2615" s="4" t="s">
        <v>301</v>
      </c>
      <c r="F2615" s="4" t="s">
        <v>46</v>
      </c>
      <c r="G2615" s="4">
        <v>3</v>
      </c>
      <c r="H2615" s="27">
        <v>0</v>
      </c>
      <c r="I2615" s="15">
        <v>15236.63</v>
      </c>
      <c r="J2615" s="4" t="s">
        <v>299</v>
      </c>
    </row>
    <row r="2616" spans="1:10" x14ac:dyDescent="0.3">
      <c r="A2616" s="4" t="s">
        <v>2922</v>
      </c>
      <c r="B2616" s="4" t="s">
        <v>199</v>
      </c>
      <c r="C2616" s="26">
        <v>45731</v>
      </c>
      <c r="D2616" s="4" t="s">
        <v>292</v>
      </c>
      <c r="E2616" s="4" t="s">
        <v>308</v>
      </c>
      <c r="F2616" s="4" t="s">
        <v>46</v>
      </c>
      <c r="G2616" s="4">
        <v>5</v>
      </c>
      <c r="H2616" s="27">
        <v>0</v>
      </c>
      <c r="I2616" s="15">
        <v>7507.7</v>
      </c>
      <c r="J2616" s="4" t="s">
        <v>294</v>
      </c>
    </row>
    <row r="2617" spans="1:10" x14ac:dyDescent="0.3">
      <c r="A2617" s="4" t="s">
        <v>2923</v>
      </c>
      <c r="B2617" s="4" t="s">
        <v>199</v>
      </c>
      <c r="C2617" s="26">
        <v>45722</v>
      </c>
      <c r="D2617" s="4" t="s">
        <v>292</v>
      </c>
      <c r="E2617" s="4" t="s">
        <v>301</v>
      </c>
      <c r="F2617" s="4" t="s">
        <v>46</v>
      </c>
      <c r="G2617" s="4">
        <v>5</v>
      </c>
      <c r="H2617" s="27">
        <v>0</v>
      </c>
      <c r="I2617" s="15">
        <v>14488.88</v>
      </c>
      <c r="J2617" s="4" t="s">
        <v>294</v>
      </c>
    </row>
    <row r="2618" spans="1:10" x14ac:dyDescent="0.3">
      <c r="A2618" s="4" t="s">
        <v>2924</v>
      </c>
      <c r="B2618" s="4" t="s">
        <v>199</v>
      </c>
      <c r="C2618" s="26">
        <v>45774</v>
      </c>
      <c r="D2618" s="4" t="s">
        <v>292</v>
      </c>
      <c r="E2618" s="4" t="s">
        <v>301</v>
      </c>
      <c r="F2618" s="4" t="s">
        <v>47</v>
      </c>
      <c r="G2618" s="4">
        <v>0</v>
      </c>
      <c r="H2618" s="27">
        <v>0</v>
      </c>
      <c r="I2618" s="15">
        <v>3936.59</v>
      </c>
      <c r="J2618" s="4" t="s">
        <v>294</v>
      </c>
    </row>
    <row r="2619" spans="1:10" x14ac:dyDescent="0.3">
      <c r="A2619" s="4" t="s">
        <v>2925</v>
      </c>
      <c r="B2619" s="4" t="s">
        <v>199</v>
      </c>
      <c r="C2619" s="26">
        <v>45802</v>
      </c>
      <c r="D2619" s="4" t="s">
        <v>292</v>
      </c>
      <c r="E2619" s="4" t="s">
        <v>301</v>
      </c>
      <c r="F2619" s="4" t="s">
        <v>47</v>
      </c>
      <c r="G2619" s="4">
        <v>1</v>
      </c>
      <c r="H2619" s="27">
        <v>0</v>
      </c>
      <c r="I2619" s="15">
        <v>2648.6</v>
      </c>
      <c r="J2619" s="4" t="s">
        <v>294</v>
      </c>
    </row>
    <row r="2620" spans="1:10" x14ac:dyDescent="0.3">
      <c r="A2620" s="4" t="s">
        <v>2926</v>
      </c>
      <c r="B2620" s="4" t="s">
        <v>199</v>
      </c>
      <c r="C2620" s="26">
        <v>45793</v>
      </c>
      <c r="D2620" s="4" t="s">
        <v>292</v>
      </c>
      <c r="E2620" s="4" t="s">
        <v>301</v>
      </c>
      <c r="F2620" s="4" t="s">
        <v>47</v>
      </c>
      <c r="G2620" s="4">
        <v>1</v>
      </c>
      <c r="H2620" s="27">
        <v>0</v>
      </c>
      <c r="I2620" s="15">
        <v>3209.77</v>
      </c>
      <c r="J2620" s="4" t="s">
        <v>299</v>
      </c>
    </row>
    <row r="2621" spans="1:10" x14ac:dyDescent="0.3">
      <c r="A2621" s="4" t="s">
        <v>2927</v>
      </c>
      <c r="B2621" s="4" t="s">
        <v>199</v>
      </c>
      <c r="C2621" s="26">
        <v>45786</v>
      </c>
      <c r="D2621" s="4" t="s">
        <v>296</v>
      </c>
      <c r="E2621" s="4" t="s">
        <v>336</v>
      </c>
      <c r="F2621" s="4" t="s">
        <v>46</v>
      </c>
      <c r="G2621" s="4">
        <v>1</v>
      </c>
      <c r="H2621" s="27">
        <v>16.8</v>
      </c>
      <c r="I2621" s="15">
        <v>50626.73</v>
      </c>
      <c r="J2621" s="4" t="s">
        <v>294</v>
      </c>
    </row>
    <row r="2622" spans="1:10" x14ac:dyDescent="0.3">
      <c r="A2622" s="4" t="s">
        <v>2928</v>
      </c>
      <c r="B2622" s="4" t="s">
        <v>199</v>
      </c>
      <c r="C2622" s="26">
        <v>45852</v>
      </c>
      <c r="D2622" s="4" t="s">
        <v>292</v>
      </c>
      <c r="E2622" s="4" t="s">
        <v>301</v>
      </c>
      <c r="F2622" s="4" t="s">
        <v>46</v>
      </c>
      <c r="G2622" s="4">
        <v>4</v>
      </c>
      <c r="H2622" s="27">
        <v>0</v>
      </c>
      <c r="I2622" s="15">
        <v>7178.63</v>
      </c>
      <c r="J2622" s="4" t="s">
        <v>294</v>
      </c>
    </row>
    <row r="2623" spans="1:10" x14ac:dyDescent="0.3">
      <c r="A2623" s="4" t="s">
        <v>2929</v>
      </c>
      <c r="B2623" s="4" t="s">
        <v>199</v>
      </c>
      <c r="C2623" s="26">
        <v>45907</v>
      </c>
      <c r="D2623" s="4" t="s">
        <v>292</v>
      </c>
      <c r="E2623" s="4" t="s">
        <v>293</v>
      </c>
      <c r="F2623" s="4" t="s">
        <v>47</v>
      </c>
      <c r="G2623" s="4">
        <v>0</v>
      </c>
      <c r="H2623" s="27">
        <v>0</v>
      </c>
      <c r="I2623" s="15">
        <v>1647.86</v>
      </c>
      <c r="J2623" s="4" t="s">
        <v>299</v>
      </c>
    </row>
    <row r="2624" spans="1:10" x14ac:dyDescent="0.3">
      <c r="A2624" s="4" t="s">
        <v>2930</v>
      </c>
      <c r="B2624" s="4" t="s">
        <v>199</v>
      </c>
      <c r="C2624" s="26">
        <v>45905</v>
      </c>
      <c r="D2624" s="4" t="s">
        <v>296</v>
      </c>
      <c r="E2624" s="4" t="s">
        <v>394</v>
      </c>
      <c r="F2624" s="4" t="s">
        <v>46</v>
      </c>
      <c r="G2624" s="4">
        <v>1</v>
      </c>
      <c r="H2624" s="27">
        <v>15.1</v>
      </c>
      <c r="I2624" s="15">
        <v>75008.39</v>
      </c>
      <c r="J2624" s="4" t="s">
        <v>294</v>
      </c>
    </row>
    <row r="2625" spans="1:10" x14ac:dyDescent="0.3">
      <c r="A2625" s="4" t="s">
        <v>2931</v>
      </c>
      <c r="B2625" s="4" t="s">
        <v>199</v>
      </c>
      <c r="C2625" s="26">
        <v>45904</v>
      </c>
      <c r="D2625" s="4" t="s">
        <v>296</v>
      </c>
      <c r="E2625" s="4" t="s">
        <v>336</v>
      </c>
      <c r="F2625" s="4" t="s">
        <v>47</v>
      </c>
      <c r="G2625" s="4">
        <v>1</v>
      </c>
      <c r="H2625" s="27">
        <v>5.7</v>
      </c>
      <c r="I2625" s="15">
        <v>22821.49</v>
      </c>
      <c r="J2625" s="4" t="s">
        <v>299</v>
      </c>
    </row>
    <row r="2626" spans="1:10" x14ac:dyDescent="0.3">
      <c r="A2626" s="4" t="s">
        <v>2932</v>
      </c>
      <c r="B2626" s="4" t="s">
        <v>199</v>
      </c>
      <c r="C2626" s="26">
        <v>45972</v>
      </c>
      <c r="D2626" s="4" t="s">
        <v>292</v>
      </c>
      <c r="E2626" s="4" t="s">
        <v>305</v>
      </c>
      <c r="F2626" s="4" t="s">
        <v>46</v>
      </c>
      <c r="G2626" s="4">
        <v>3</v>
      </c>
      <c r="H2626" s="27">
        <v>0</v>
      </c>
      <c r="I2626" s="15">
        <v>15760.62</v>
      </c>
      <c r="J2626" s="4" t="s">
        <v>294</v>
      </c>
    </row>
    <row r="2627" spans="1:10" x14ac:dyDescent="0.3">
      <c r="A2627" s="4" t="s">
        <v>2933</v>
      </c>
      <c r="B2627" s="4" t="s">
        <v>199</v>
      </c>
      <c r="C2627" s="26">
        <v>46001</v>
      </c>
      <c r="D2627" s="4" t="s">
        <v>292</v>
      </c>
      <c r="E2627" s="4" t="s">
        <v>301</v>
      </c>
      <c r="F2627" s="4" t="s">
        <v>47</v>
      </c>
      <c r="G2627" s="4">
        <v>0</v>
      </c>
      <c r="H2627" s="27">
        <v>0</v>
      </c>
      <c r="I2627" s="15">
        <v>1777.83</v>
      </c>
      <c r="J2627" s="4" t="s">
        <v>294</v>
      </c>
    </row>
    <row r="2628" spans="1:10" x14ac:dyDescent="0.3">
      <c r="A2628" s="4" t="s">
        <v>2934</v>
      </c>
      <c r="B2628" s="4" t="s">
        <v>199</v>
      </c>
      <c r="C2628" s="26">
        <v>46009</v>
      </c>
      <c r="D2628" s="4" t="s">
        <v>292</v>
      </c>
      <c r="E2628" s="4" t="s">
        <v>303</v>
      </c>
      <c r="F2628" s="4" t="s">
        <v>46</v>
      </c>
      <c r="G2628" s="4">
        <v>3</v>
      </c>
      <c r="H2628" s="27">
        <v>0</v>
      </c>
      <c r="I2628" s="15">
        <v>10867.86</v>
      </c>
      <c r="J2628" s="4" t="s">
        <v>294</v>
      </c>
    </row>
    <row r="2629" spans="1:10" x14ac:dyDescent="0.3">
      <c r="A2629" s="4" t="s">
        <v>2935</v>
      </c>
      <c r="B2629" s="4" t="s">
        <v>199</v>
      </c>
      <c r="C2629" s="26">
        <v>46017</v>
      </c>
      <c r="D2629" s="4" t="s">
        <v>292</v>
      </c>
      <c r="E2629" s="4" t="s">
        <v>308</v>
      </c>
      <c r="F2629" s="4" t="s">
        <v>47</v>
      </c>
      <c r="G2629" s="4">
        <v>1</v>
      </c>
      <c r="H2629" s="27">
        <v>0</v>
      </c>
      <c r="I2629" s="15">
        <v>3193.95</v>
      </c>
      <c r="J2629" s="4" t="s">
        <v>299</v>
      </c>
    </row>
    <row r="2630" spans="1:10" x14ac:dyDescent="0.3">
      <c r="A2630" s="4" t="s">
        <v>2936</v>
      </c>
      <c r="B2630" s="4" t="s">
        <v>199</v>
      </c>
      <c r="C2630" s="26">
        <v>45995</v>
      </c>
      <c r="D2630" s="4" t="s">
        <v>296</v>
      </c>
      <c r="E2630" s="4" t="s">
        <v>401</v>
      </c>
      <c r="F2630" s="4" t="s">
        <v>46</v>
      </c>
      <c r="G2630" s="4">
        <v>1</v>
      </c>
      <c r="H2630" s="27">
        <v>6.9</v>
      </c>
      <c r="I2630" s="15">
        <v>18889.18</v>
      </c>
      <c r="J2630" s="4" t="s">
        <v>294</v>
      </c>
    </row>
    <row r="2631" spans="1:10" x14ac:dyDescent="0.3">
      <c r="A2631" s="4" t="s">
        <v>2937</v>
      </c>
      <c r="B2631" s="4" t="s">
        <v>201</v>
      </c>
      <c r="C2631" s="26">
        <v>44958</v>
      </c>
      <c r="D2631" s="4" t="s">
        <v>292</v>
      </c>
      <c r="E2631" s="4" t="s">
        <v>305</v>
      </c>
      <c r="F2631" s="4" t="s">
        <v>47</v>
      </c>
      <c r="G2631" s="4">
        <v>0</v>
      </c>
      <c r="H2631" s="27">
        <v>0</v>
      </c>
      <c r="I2631" s="15">
        <v>9129.4</v>
      </c>
      <c r="J2631" s="4" t="s">
        <v>294</v>
      </c>
    </row>
    <row r="2632" spans="1:10" x14ac:dyDescent="0.3">
      <c r="A2632" s="4" t="s">
        <v>2938</v>
      </c>
      <c r="B2632" s="4" t="s">
        <v>201</v>
      </c>
      <c r="C2632" s="26">
        <v>44958</v>
      </c>
      <c r="D2632" s="4" t="s">
        <v>292</v>
      </c>
      <c r="E2632" s="4" t="s">
        <v>312</v>
      </c>
      <c r="F2632" s="4" t="s">
        <v>46</v>
      </c>
      <c r="G2632" s="4">
        <v>5</v>
      </c>
      <c r="H2632" s="27">
        <v>0</v>
      </c>
      <c r="I2632" s="15">
        <v>40436.480000000003</v>
      </c>
      <c r="J2632" s="4" t="s">
        <v>294</v>
      </c>
    </row>
    <row r="2633" spans="1:10" x14ac:dyDescent="0.3">
      <c r="A2633" s="4" t="s">
        <v>2939</v>
      </c>
      <c r="B2633" s="4" t="s">
        <v>201</v>
      </c>
      <c r="C2633" s="26">
        <v>45009</v>
      </c>
      <c r="D2633" s="4" t="s">
        <v>292</v>
      </c>
      <c r="E2633" s="4" t="s">
        <v>312</v>
      </c>
      <c r="F2633" s="4" t="s">
        <v>47</v>
      </c>
      <c r="G2633" s="4">
        <v>1</v>
      </c>
      <c r="H2633" s="27">
        <v>0</v>
      </c>
      <c r="I2633" s="15">
        <v>5393.21</v>
      </c>
      <c r="J2633" s="4" t="s">
        <v>294</v>
      </c>
    </row>
    <row r="2634" spans="1:10" x14ac:dyDescent="0.3">
      <c r="A2634" s="4" t="s">
        <v>2940</v>
      </c>
      <c r="B2634" s="4" t="s">
        <v>201</v>
      </c>
      <c r="C2634" s="26">
        <v>44999</v>
      </c>
      <c r="D2634" s="4" t="s">
        <v>292</v>
      </c>
      <c r="E2634" s="4" t="s">
        <v>293</v>
      </c>
      <c r="F2634" s="4" t="s">
        <v>47</v>
      </c>
      <c r="G2634" s="4">
        <v>1</v>
      </c>
      <c r="H2634" s="27">
        <v>0</v>
      </c>
      <c r="I2634" s="15">
        <v>6900.15</v>
      </c>
      <c r="J2634" s="4" t="s">
        <v>294</v>
      </c>
    </row>
    <row r="2635" spans="1:10" x14ac:dyDescent="0.3">
      <c r="A2635" s="4" t="s">
        <v>2941</v>
      </c>
      <c r="B2635" s="4" t="s">
        <v>201</v>
      </c>
      <c r="C2635" s="26">
        <v>45004</v>
      </c>
      <c r="D2635" s="4" t="s">
        <v>292</v>
      </c>
      <c r="E2635" s="4" t="s">
        <v>293</v>
      </c>
      <c r="F2635" s="4" t="s">
        <v>47</v>
      </c>
      <c r="G2635" s="4">
        <v>0</v>
      </c>
      <c r="H2635" s="27">
        <v>0</v>
      </c>
      <c r="I2635" s="15">
        <v>7333.79</v>
      </c>
      <c r="J2635" s="4" t="s">
        <v>294</v>
      </c>
    </row>
    <row r="2636" spans="1:10" x14ac:dyDescent="0.3">
      <c r="A2636" s="4" t="s">
        <v>2942</v>
      </c>
      <c r="B2636" s="4" t="s">
        <v>201</v>
      </c>
      <c r="C2636" s="26">
        <v>45022</v>
      </c>
      <c r="D2636" s="4" t="s">
        <v>292</v>
      </c>
      <c r="E2636" s="4" t="s">
        <v>303</v>
      </c>
      <c r="F2636" s="4" t="s">
        <v>46</v>
      </c>
      <c r="G2636" s="4">
        <v>2</v>
      </c>
      <c r="H2636" s="27">
        <v>0</v>
      </c>
      <c r="I2636" s="15">
        <v>32034.28</v>
      </c>
      <c r="J2636" s="4" t="s">
        <v>294</v>
      </c>
    </row>
    <row r="2637" spans="1:10" x14ac:dyDescent="0.3">
      <c r="A2637" s="4" t="s">
        <v>2943</v>
      </c>
      <c r="B2637" s="4" t="s">
        <v>201</v>
      </c>
      <c r="C2637" s="26">
        <v>45201</v>
      </c>
      <c r="D2637" s="4" t="s">
        <v>292</v>
      </c>
      <c r="E2637" s="4" t="s">
        <v>303</v>
      </c>
      <c r="F2637" s="4" t="s">
        <v>47</v>
      </c>
      <c r="G2637" s="4">
        <v>1</v>
      </c>
      <c r="H2637" s="27">
        <v>0</v>
      </c>
      <c r="I2637" s="15">
        <v>6156.46</v>
      </c>
      <c r="J2637" s="4" t="s">
        <v>294</v>
      </c>
    </row>
    <row r="2638" spans="1:10" x14ac:dyDescent="0.3">
      <c r="A2638" s="4" t="s">
        <v>2944</v>
      </c>
      <c r="B2638" s="4" t="s">
        <v>201</v>
      </c>
      <c r="C2638" s="26">
        <v>45211</v>
      </c>
      <c r="D2638" s="4" t="s">
        <v>292</v>
      </c>
      <c r="E2638" s="4" t="s">
        <v>308</v>
      </c>
      <c r="F2638" s="4" t="s">
        <v>45</v>
      </c>
      <c r="G2638" s="4">
        <v>5</v>
      </c>
      <c r="H2638" s="27">
        <v>0</v>
      </c>
      <c r="I2638" s="15">
        <v>121375.64</v>
      </c>
      <c r="J2638" s="4" t="s">
        <v>299</v>
      </c>
    </row>
    <row r="2639" spans="1:10" x14ac:dyDescent="0.3">
      <c r="A2639" s="4" t="s">
        <v>2945</v>
      </c>
      <c r="B2639" s="4" t="s">
        <v>201</v>
      </c>
      <c r="C2639" s="26">
        <v>45245</v>
      </c>
      <c r="D2639" s="4" t="s">
        <v>296</v>
      </c>
      <c r="E2639" s="4" t="s">
        <v>336</v>
      </c>
      <c r="F2639" s="4" t="s">
        <v>46</v>
      </c>
      <c r="G2639" s="4">
        <v>1</v>
      </c>
      <c r="H2639" s="27">
        <v>19</v>
      </c>
      <c r="I2639" s="15">
        <v>223580.79</v>
      </c>
      <c r="J2639" s="4" t="s">
        <v>294</v>
      </c>
    </row>
    <row r="2640" spans="1:10" x14ac:dyDescent="0.3">
      <c r="A2640" s="4" t="s">
        <v>2946</v>
      </c>
      <c r="B2640" s="4" t="s">
        <v>201</v>
      </c>
      <c r="C2640" s="26">
        <v>45287</v>
      </c>
      <c r="D2640" s="4" t="s">
        <v>296</v>
      </c>
      <c r="E2640" s="4" t="s">
        <v>371</v>
      </c>
      <c r="F2640" s="4" t="s">
        <v>46</v>
      </c>
      <c r="G2640" s="4">
        <v>1</v>
      </c>
      <c r="H2640" s="27">
        <v>8.6999999999999993</v>
      </c>
      <c r="I2640" s="15">
        <v>120196.16</v>
      </c>
      <c r="J2640" s="4" t="s">
        <v>294</v>
      </c>
    </row>
    <row r="2641" spans="1:10" x14ac:dyDescent="0.3">
      <c r="A2641" s="4" t="s">
        <v>2947</v>
      </c>
      <c r="B2641" s="4" t="s">
        <v>201</v>
      </c>
      <c r="C2641" s="26">
        <v>45332</v>
      </c>
      <c r="D2641" s="4" t="s">
        <v>292</v>
      </c>
      <c r="E2641" s="4" t="s">
        <v>312</v>
      </c>
      <c r="F2641" s="4" t="s">
        <v>47</v>
      </c>
      <c r="G2641" s="4">
        <v>0</v>
      </c>
      <c r="H2641" s="27">
        <v>0</v>
      </c>
      <c r="I2641" s="15">
        <v>10614.53</v>
      </c>
      <c r="J2641" s="4" t="s">
        <v>294</v>
      </c>
    </row>
    <row r="2642" spans="1:10" x14ac:dyDescent="0.3">
      <c r="A2642" s="4" t="s">
        <v>2948</v>
      </c>
      <c r="B2642" s="4" t="s">
        <v>201</v>
      </c>
      <c r="C2642" s="26">
        <v>45377</v>
      </c>
      <c r="D2642" s="4" t="s">
        <v>292</v>
      </c>
      <c r="E2642" s="4" t="s">
        <v>308</v>
      </c>
      <c r="F2642" s="4" t="s">
        <v>46</v>
      </c>
      <c r="G2642" s="4">
        <v>3</v>
      </c>
      <c r="H2642" s="27">
        <v>0</v>
      </c>
      <c r="I2642" s="15">
        <v>23910.89</v>
      </c>
      <c r="J2642" s="4" t="s">
        <v>299</v>
      </c>
    </row>
    <row r="2643" spans="1:10" x14ac:dyDescent="0.3">
      <c r="A2643" s="4" t="s">
        <v>2949</v>
      </c>
      <c r="B2643" s="4" t="s">
        <v>201</v>
      </c>
      <c r="C2643" s="26">
        <v>45375</v>
      </c>
      <c r="D2643" s="4" t="s">
        <v>296</v>
      </c>
      <c r="E2643" s="4" t="s">
        <v>401</v>
      </c>
      <c r="F2643" s="4" t="s">
        <v>47</v>
      </c>
      <c r="G2643" s="4">
        <v>1</v>
      </c>
      <c r="H2643" s="27">
        <v>7.1</v>
      </c>
      <c r="I2643" s="15">
        <v>65124.2</v>
      </c>
      <c r="J2643" s="4" t="s">
        <v>294</v>
      </c>
    </row>
    <row r="2644" spans="1:10" x14ac:dyDescent="0.3">
      <c r="A2644" s="4" t="s">
        <v>2950</v>
      </c>
      <c r="B2644" s="4" t="s">
        <v>201</v>
      </c>
      <c r="C2644" s="26">
        <v>45389</v>
      </c>
      <c r="D2644" s="4" t="s">
        <v>292</v>
      </c>
      <c r="E2644" s="4" t="s">
        <v>303</v>
      </c>
      <c r="F2644" s="4" t="s">
        <v>45</v>
      </c>
      <c r="G2644" s="4">
        <v>13</v>
      </c>
      <c r="H2644" s="27">
        <v>0</v>
      </c>
      <c r="I2644" s="15">
        <v>107662.82</v>
      </c>
      <c r="J2644" s="4" t="s">
        <v>294</v>
      </c>
    </row>
    <row r="2645" spans="1:10" x14ac:dyDescent="0.3">
      <c r="A2645" s="4" t="s">
        <v>2951</v>
      </c>
      <c r="B2645" s="4" t="s">
        <v>201</v>
      </c>
      <c r="C2645" s="26">
        <v>45407</v>
      </c>
      <c r="D2645" s="4" t="s">
        <v>292</v>
      </c>
      <c r="E2645" s="4" t="s">
        <v>301</v>
      </c>
      <c r="F2645" s="4" t="s">
        <v>47</v>
      </c>
      <c r="G2645" s="4">
        <v>0</v>
      </c>
      <c r="H2645" s="27">
        <v>0</v>
      </c>
      <c r="I2645" s="15">
        <v>10719.79</v>
      </c>
      <c r="J2645" s="4" t="s">
        <v>294</v>
      </c>
    </row>
    <row r="2646" spans="1:10" x14ac:dyDescent="0.3">
      <c r="A2646" s="4" t="s">
        <v>2952</v>
      </c>
      <c r="B2646" s="4" t="s">
        <v>201</v>
      </c>
      <c r="C2646" s="26">
        <v>45399</v>
      </c>
      <c r="D2646" s="4" t="s">
        <v>292</v>
      </c>
      <c r="E2646" s="4" t="s">
        <v>301</v>
      </c>
      <c r="F2646" s="4" t="s">
        <v>47</v>
      </c>
      <c r="G2646" s="4">
        <v>0</v>
      </c>
      <c r="H2646" s="27">
        <v>0</v>
      </c>
      <c r="I2646" s="15">
        <v>6931.28</v>
      </c>
      <c r="J2646" s="4" t="s">
        <v>294</v>
      </c>
    </row>
    <row r="2647" spans="1:10" x14ac:dyDescent="0.3">
      <c r="A2647" s="4" t="s">
        <v>2953</v>
      </c>
      <c r="B2647" s="4" t="s">
        <v>201</v>
      </c>
      <c r="C2647" s="26">
        <v>45383</v>
      </c>
      <c r="D2647" s="4" t="s">
        <v>292</v>
      </c>
      <c r="E2647" s="4" t="s">
        <v>301</v>
      </c>
      <c r="F2647" s="4" t="s">
        <v>46</v>
      </c>
      <c r="G2647" s="4">
        <v>3</v>
      </c>
      <c r="H2647" s="27">
        <v>0</v>
      </c>
      <c r="I2647" s="15">
        <v>46933.7</v>
      </c>
      <c r="J2647" s="4" t="s">
        <v>299</v>
      </c>
    </row>
    <row r="2648" spans="1:10" x14ac:dyDescent="0.3">
      <c r="A2648" s="4" t="s">
        <v>2954</v>
      </c>
      <c r="B2648" s="4" t="s">
        <v>201</v>
      </c>
      <c r="C2648" s="26">
        <v>45391</v>
      </c>
      <c r="D2648" s="4" t="s">
        <v>296</v>
      </c>
      <c r="E2648" s="4" t="s">
        <v>394</v>
      </c>
      <c r="F2648" s="4" t="s">
        <v>45</v>
      </c>
      <c r="G2648" s="4">
        <v>2</v>
      </c>
      <c r="H2648" s="27">
        <v>26.6</v>
      </c>
      <c r="I2648" s="15">
        <v>278748.68</v>
      </c>
      <c r="J2648" s="4" t="s">
        <v>294</v>
      </c>
    </row>
    <row r="2649" spans="1:10" x14ac:dyDescent="0.3">
      <c r="A2649" s="4" t="s">
        <v>2955</v>
      </c>
      <c r="B2649" s="4" t="s">
        <v>201</v>
      </c>
      <c r="C2649" s="26">
        <v>45391</v>
      </c>
      <c r="D2649" s="4" t="s">
        <v>296</v>
      </c>
      <c r="E2649" s="4" t="s">
        <v>319</v>
      </c>
      <c r="F2649" s="4" t="s">
        <v>47</v>
      </c>
      <c r="G2649" s="4">
        <v>1</v>
      </c>
      <c r="H2649" s="27">
        <v>3.4</v>
      </c>
      <c r="I2649" s="15">
        <v>40425.99</v>
      </c>
      <c r="J2649" s="4" t="s">
        <v>294</v>
      </c>
    </row>
    <row r="2650" spans="1:10" x14ac:dyDescent="0.3">
      <c r="A2650" s="4" t="s">
        <v>2956</v>
      </c>
      <c r="B2650" s="4" t="s">
        <v>201</v>
      </c>
      <c r="C2650" s="26">
        <v>45405</v>
      </c>
      <c r="D2650" s="4" t="s">
        <v>296</v>
      </c>
      <c r="E2650" s="4" t="s">
        <v>401</v>
      </c>
      <c r="F2650" s="4" t="s">
        <v>403</v>
      </c>
      <c r="G2650" s="4">
        <v>6</v>
      </c>
      <c r="H2650" s="27">
        <v>140.5</v>
      </c>
      <c r="I2650" s="15">
        <v>2240052.4500000002</v>
      </c>
      <c r="J2650" s="4" t="s">
        <v>299</v>
      </c>
    </row>
    <row r="2651" spans="1:10" x14ac:dyDescent="0.3">
      <c r="A2651" s="4" t="s">
        <v>2957</v>
      </c>
      <c r="B2651" s="4" t="s">
        <v>201</v>
      </c>
      <c r="C2651" s="26">
        <v>45455</v>
      </c>
      <c r="D2651" s="4" t="s">
        <v>296</v>
      </c>
      <c r="E2651" s="4" t="s">
        <v>371</v>
      </c>
      <c r="F2651" s="4" t="s">
        <v>47</v>
      </c>
      <c r="G2651" s="4">
        <v>1</v>
      </c>
      <c r="H2651" s="27">
        <v>3.6</v>
      </c>
      <c r="I2651" s="15">
        <v>27334.37</v>
      </c>
      <c r="J2651" s="4" t="s">
        <v>294</v>
      </c>
    </row>
    <row r="2652" spans="1:10" x14ac:dyDescent="0.3">
      <c r="A2652" s="4" t="s">
        <v>2958</v>
      </c>
      <c r="B2652" s="4" t="s">
        <v>201</v>
      </c>
      <c r="C2652" s="26">
        <v>45538</v>
      </c>
      <c r="D2652" s="4" t="s">
        <v>292</v>
      </c>
      <c r="E2652" s="4" t="s">
        <v>303</v>
      </c>
      <c r="F2652" s="4" t="s">
        <v>46</v>
      </c>
      <c r="G2652" s="4">
        <v>4</v>
      </c>
      <c r="H2652" s="27">
        <v>0</v>
      </c>
      <c r="I2652" s="15">
        <v>16733.560000000001</v>
      </c>
      <c r="J2652" s="4" t="s">
        <v>294</v>
      </c>
    </row>
    <row r="2653" spans="1:10" x14ac:dyDescent="0.3">
      <c r="A2653" s="4" t="s">
        <v>2959</v>
      </c>
      <c r="B2653" s="4" t="s">
        <v>201</v>
      </c>
      <c r="C2653" s="26">
        <v>45590</v>
      </c>
      <c r="D2653" s="4" t="s">
        <v>292</v>
      </c>
      <c r="E2653" s="4" t="s">
        <v>301</v>
      </c>
      <c r="F2653" s="4" t="s">
        <v>47</v>
      </c>
      <c r="G2653" s="4">
        <v>0</v>
      </c>
      <c r="H2653" s="27">
        <v>0</v>
      </c>
      <c r="I2653" s="15">
        <v>10726.14</v>
      </c>
      <c r="J2653" s="4" t="s">
        <v>299</v>
      </c>
    </row>
    <row r="2654" spans="1:10" x14ac:dyDescent="0.3">
      <c r="A2654" s="4" t="s">
        <v>2960</v>
      </c>
      <c r="B2654" s="4" t="s">
        <v>201</v>
      </c>
      <c r="C2654" s="26">
        <v>45587</v>
      </c>
      <c r="D2654" s="4" t="s">
        <v>292</v>
      </c>
      <c r="E2654" s="4" t="s">
        <v>293</v>
      </c>
      <c r="F2654" s="4" t="s">
        <v>45</v>
      </c>
      <c r="G2654" s="4">
        <v>4</v>
      </c>
      <c r="H2654" s="27">
        <v>0</v>
      </c>
      <c r="I2654" s="15">
        <v>115218.59</v>
      </c>
      <c r="J2654" s="4" t="s">
        <v>294</v>
      </c>
    </row>
    <row r="2655" spans="1:10" x14ac:dyDescent="0.3">
      <c r="A2655" s="4" t="s">
        <v>2961</v>
      </c>
      <c r="B2655" s="4" t="s">
        <v>201</v>
      </c>
      <c r="C2655" s="26">
        <v>45574</v>
      </c>
      <c r="D2655" s="4" t="s">
        <v>292</v>
      </c>
      <c r="E2655" s="4" t="s">
        <v>303</v>
      </c>
      <c r="F2655" s="4" t="s">
        <v>47</v>
      </c>
      <c r="G2655" s="4">
        <v>1</v>
      </c>
      <c r="H2655" s="27">
        <v>0</v>
      </c>
      <c r="I2655" s="15">
        <v>10127.82</v>
      </c>
      <c r="J2655" s="4" t="s">
        <v>294</v>
      </c>
    </row>
    <row r="2656" spans="1:10" x14ac:dyDescent="0.3">
      <c r="A2656" s="4" t="s">
        <v>2962</v>
      </c>
      <c r="B2656" s="4" t="s">
        <v>201</v>
      </c>
      <c r="C2656" s="26">
        <v>45576</v>
      </c>
      <c r="D2656" s="4" t="s">
        <v>292</v>
      </c>
      <c r="E2656" s="4" t="s">
        <v>308</v>
      </c>
      <c r="F2656" s="4" t="s">
        <v>46</v>
      </c>
      <c r="G2656" s="4">
        <v>2</v>
      </c>
      <c r="H2656" s="27">
        <v>0</v>
      </c>
      <c r="I2656" s="15">
        <v>38267.01</v>
      </c>
      <c r="J2656" s="4" t="s">
        <v>299</v>
      </c>
    </row>
    <row r="2657" spans="1:10" x14ac:dyDescent="0.3">
      <c r="A2657" s="4" t="s">
        <v>2963</v>
      </c>
      <c r="B2657" s="4" t="s">
        <v>201</v>
      </c>
      <c r="C2657" s="26">
        <v>45618</v>
      </c>
      <c r="D2657" s="4" t="s">
        <v>292</v>
      </c>
      <c r="E2657" s="4" t="s">
        <v>305</v>
      </c>
      <c r="F2657" s="4" t="s">
        <v>46</v>
      </c>
      <c r="G2657" s="4">
        <v>5</v>
      </c>
      <c r="H2657" s="27">
        <v>0</v>
      </c>
      <c r="I2657" s="15">
        <v>39659.24</v>
      </c>
      <c r="J2657" s="4" t="s">
        <v>294</v>
      </c>
    </row>
    <row r="2658" spans="1:10" x14ac:dyDescent="0.3">
      <c r="A2658" s="4" t="s">
        <v>2964</v>
      </c>
      <c r="B2658" s="4" t="s">
        <v>201</v>
      </c>
      <c r="C2658" s="26">
        <v>45620</v>
      </c>
      <c r="D2658" s="4" t="s">
        <v>296</v>
      </c>
      <c r="E2658" s="4" t="s">
        <v>371</v>
      </c>
      <c r="F2658" s="4" t="s">
        <v>47</v>
      </c>
      <c r="G2658" s="4">
        <v>1</v>
      </c>
      <c r="H2658" s="27">
        <v>4.2</v>
      </c>
      <c r="I2658" s="15">
        <v>48186.9</v>
      </c>
      <c r="J2658" s="4" t="s">
        <v>294</v>
      </c>
    </row>
    <row r="2659" spans="1:10" x14ac:dyDescent="0.3">
      <c r="A2659" s="4" t="s">
        <v>2965</v>
      </c>
      <c r="B2659" s="4" t="s">
        <v>201</v>
      </c>
      <c r="C2659" s="26">
        <v>45634</v>
      </c>
      <c r="D2659" s="4" t="s">
        <v>292</v>
      </c>
      <c r="E2659" s="4" t="s">
        <v>303</v>
      </c>
      <c r="F2659" s="4" t="s">
        <v>47</v>
      </c>
      <c r="G2659" s="4">
        <v>1</v>
      </c>
      <c r="H2659" s="27">
        <v>0</v>
      </c>
      <c r="I2659" s="15">
        <v>7708.58</v>
      </c>
      <c r="J2659" s="4" t="s">
        <v>299</v>
      </c>
    </row>
    <row r="2660" spans="1:10" x14ac:dyDescent="0.3">
      <c r="A2660" s="4" t="s">
        <v>2966</v>
      </c>
      <c r="B2660" s="4" t="s">
        <v>201</v>
      </c>
      <c r="C2660" s="26">
        <v>45689</v>
      </c>
      <c r="D2660" s="4" t="s">
        <v>292</v>
      </c>
      <c r="E2660" s="4" t="s">
        <v>305</v>
      </c>
      <c r="F2660" s="4" t="s">
        <v>47</v>
      </c>
      <c r="G2660" s="4">
        <v>0</v>
      </c>
      <c r="H2660" s="27">
        <v>0</v>
      </c>
      <c r="I2660" s="15">
        <v>8209.36</v>
      </c>
      <c r="J2660" s="4" t="s">
        <v>294</v>
      </c>
    </row>
    <row r="2661" spans="1:10" x14ac:dyDescent="0.3">
      <c r="A2661" s="4" t="s">
        <v>2967</v>
      </c>
      <c r="B2661" s="4" t="s">
        <v>201</v>
      </c>
      <c r="C2661" s="26">
        <v>45695</v>
      </c>
      <c r="D2661" s="4" t="s">
        <v>296</v>
      </c>
      <c r="E2661" s="4" t="s">
        <v>319</v>
      </c>
      <c r="F2661" s="4" t="s">
        <v>47</v>
      </c>
      <c r="G2661" s="4">
        <v>1</v>
      </c>
      <c r="H2661" s="27">
        <v>3.5</v>
      </c>
      <c r="I2661" s="15">
        <v>38287.69</v>
      </c>
      <c r="J2661" s="4" t="s">
        <v>299</v>
      </c>
    </row>
    <row r="2662" spans="1:10" x14ac:dyDescent="0.3">
      <c r="A2662" s="4" t="s">
        <v>2968</v>
      </c>
      <c r="B2662" s="4" t="s">
        <v>201</v>
      </c>
      <c r="C2662" s="26">
        <v>45718</v>
      </c>
      <c r="D2662" s="4" t="s">
        <v>292</v>
      </c>
      <c r="E2662" s="4" t="s">
        <v>301</v>
      </c>
      <c r="F2662" s="4" t="s">
        <v>46</v>
      </c>
      <c r="G2662" s="4">
        <v>4</v>
      </c>
      <c r="H2662" s="27">
        <v>0</v>
      </c>
      <c r="I2662" s="15">
        <v>25680.69</v>
      </c>
      <c r="J2662" s="4" t="s">
        <v>294</v>
      </c>
    </row>
    <row r="2663" spans="1:10" x14ac:dyDescent="0.3">
      <c r="A2663" s="4" t="s">
        <v>2969</v>
      </c>
      <c r="B2663" s="4" t="s">
        <v>201</v>
      </c>
      <c r="C2663" s="26">
        <v>45736</v>
      </c>
      <c r="D2663" s="4" t="s">
        <v>292</v>
      </c>
      <c r="E2663" s="4" t="s">
        <v>293</v>
      </c>
      <c r="F2663" s="4" t="s">
        <v>47</v>
      </c>
      <c r="G2663" s="4">
        <v>1</v>
      </c>
      <c r="H2663" s="27">
        <v>0</v>
      </c>
      <c r="I2663" s="15">
        <v>4417.9399999999996</v>
      </c>
      <c r="J2663" s="4" t="s">
        <v>294</v>
      </c>
    </row>
    <row r="2664" spans="1:10" x14ac:dyDescent="0.3">
      <c r="A2664" s="4" t="s">
        <v>2970</v>
      </c>
      <c r="B2664" s="4" t="s">
        <v>201</v>
      </c>
      <c r="C2664" s="26">
        <v>45729</v>
      </c>
      <c r="D2664" s="4" t="s">
        <v>292</v>
      </c>
      <c r="E2664" s="4" t="s">
        <v>305</v>
      </c>
      <c r="F2664" s="4" t="s">
        <v>47</v>
      </c>
      <c r="G2664" s="4">
        <v>1</v>
      </c>
      <c r="H2664" s="27">
        <v>0</v>
      </c>
      <c r="I2664" s="15">
        <v>12066.41</v>
      </c>
      <c r="J2664" s="4" t="s">
        <v>294</v>
      </c>
    </row>
    <row r="2665" spans="1:10" x14ac:dyDescent="0.3">
      <c r="A2665" s="4" t="s">
        <v>2971</v>
      </c>
      <c r="B2665" s="4" t="s">
        <v>201</v>
      </c>
      <c r="C2665" s="26">
        <v>45763</v>
      </c>
      <c r="D2665" s="4" t="s">
        <v>292</v>
      </c>
      <c r="E2665" s="4" t="s">
        <v>301</v>
      </c>
      <c r="F2665" s="4" t="s">
        <v>45</v>
      </c>
      <c r="G2665" s="4">
        <v>7</v>
      </c>
      <c r="H2665" s="27">
        <v>0</v>
      </c>
      <c r="I2665" s="15">
        <v>134629.01</v>
      </c>
      <c r="J2665" s="4" t="s">
        <v>294</v>
      </c>
    </row>
    <row r="2666" spans="1:10" x14ac:dyDescent="0.3">
      <c r="A2666" s="4" t="s">
        <v>2972</v>
      </c>
      <c r="B2666" s="4" t="s">
        <v>201</v>
      </c>
      <c r="C2666" s="26">
        <v>45883</v>
      </c>
      <c r="D2666" s="4" t="s">
        <v>292</v>
      </c>
      <c r="E2666" s="4" t="s">
        <v>308</v>
      </c>
      <c r="F2666" s="4" t="s">
        <v>47</v>
      </c>
      <c r="G2666" s="4">
        <v>1</v>
      </c>
      <c r="H2666" s="27">
        <v>0</v>
      </c>
      <c r="I2666" s="15">
        <v>8751.85</v>
      </c>
      <c r="J2666" s="4" t="s">
        <v>294</v>
      </c>
    </row>
    <row r="2667" spans="1:10" x14ac:dyDescent="0.3">
      <c r="A2667" s="4" t="s">
        <v>2973</v>
      </c>
      <c r="B2667" s="4" t="s">
        <v>201</v>
      </c>
      <c r="C2667" s="26">
        <v>45874</v>
      </c>
      <c r="D2667" s="4" t="s">
        <v>292</v>
      </c>
      <c r="E2667" s="4" t="s">
        <v>305</v>
      </c>
      <c r="F2667" s="4" t="s">
        <v>45</v>
      </c>
      <c r="G2667" s="4">
        <v>5</v>
      </c>
      <c r="H2667" s="27">
        <v>0</v>
      </c>
      <c r="I2667" s="15">
        <v>169648.98</v>
      </c>
      <c r="J2667" s="4" t="s">
        <v>294</v>
      </c>
    </row>
    <row r="2668" spans="1:10" x14ac:dyDescent="0.3">
      <c r="A2668" s="4" t="s">
        <v>2974</v>
      </c>
      <c r="B2668" s="4" t="s">
        <v>201</v>
      </c>
      <c r="C2668" s="26">
        <v>45922</v>
      </c>
      <c r="D2668" s="4" t="s">
        <v>292</v>
      </c>
      <c r="E2668" s="4" t="s">
        <v>293</v>
      </c>
      <c r="F2668" s="4" t="s">
        <v>47</v>
      </c>
      <c r="G2668" s="4">
        <v>1</v>
      </c>
      <c r="H2668" s="27">
        <v>0</v>
      </c>
      <c r="I2668" s="15">
        <v>11900.91</v>
      </c>
      <c r="J2668" s="4" t="s">
        <v>299</v>
      </c>
    </row>
    <row r="2669" spans="1:10" x14ac:dyDescent="0.3">
      <c r="A2669" s="4" t="s">
        <v>2975</v>
      </c>
      <c r="B2669" s="4" t="s">
        <v>201</v>
      </c>
      <c r="C2669" s="26">
        <v>45962</v>
      </c>
      <c r="D2669" s="4" t="s">
        <v>292</v>
      </c>
      <c r="E2669" s="4" t="s">
        <v>308</v>
      </c>
      <c r="F2669" s="4" t="s">
        <v>45</v>
      </c>
      <c r="G2669" s="4">
        <v>5</v>
      </c>
      <c r="H2669" s="27">
        <v>0</v>
      </c>
      <c r="I2669" s="15">
        <v>135351.06</v>
      </c>
      <c r="J2669" s="4" t="s">
        <v>294</v>
      </c>
    </row>
    <row r="2670" spans="1:10" x14ac:dyDescent="0.3">
      <c r="A2670" s="4" t="s">
        <v>2976</v>
      </c>
      <c r="B2670" s="4" t="s">
        <v>201</v>
      </c>
      <c r="C2670" s="26">
        <v>45975</v>
      </c>
      <c r="D2670" s="4" t="s">
        <v>292</v>
      </c>
      <c r="E2670" s="4" t="s">
        <v>293</v>
      </c>
      <c r="F2670" s="4" t="s">
        <v>47</v>
      </c>
      <c r="G2670" s="4">
        <v>1</v>
      </c>
      <c r="H2670" s="27">
        <v>0</v>
      </c>
      <c r="I2670" s="15">
        <v>9824.9699999999993</v>
      </c>
      <c r="J2670" s="4" t="s">
        <v>294</v>
      </c>
    </row>
    <row r="2671" spans="1:10" x14ac:dyDescent="0.3">
      <c r="A2671" s="4" t="s">
        <v>2977</v>
      </c>
      <c r="B2671" s="4" t="s">
        <v>201</v>
      </c>
      <c r="C2671" s="26">
        <v>45962</v>
      </c>
      <c r="D2671" s="4" t="s">
        <v>292</v>
      </c>
      <c r="E2671" s="4" t="s">
        <v>305</v>
      </c>
      <c r="F2671" s="4" t="s">
        <v>46</v>
      </c>
      <c r="G2671" s="4">
        <v>2</v>
      </c>
      <c r="H2671" s="27">
        <v>0</v>
      </c>
      <c r="I2671" s="15">
        <v>31182.75</v>
      </c>
      <c r="J2671" s="4" t="s">
        <v>294</v>
      </c>
    </row>
    <row r="2672" spans="1:10" x14ac:dyDescent="0.3">
      <c r="A2672" s="4" t="s">
        <v>2978</v>
      </c>
      <c r="B2672" s="4" t="s">
        <v>201</v>
      </c>
      <c r="C2672" s="26">
        <v>45962</v>
      </c>
      <c r="D2672" s="4" t="s">
        <v>292</v>
      </c>
      <c r="E2672" s="4" t="s">
        <v>312</v>
      </c>
      <c r="F2672" s="4" t="s">
        <v>47</v>
      </c>
      <c r="G2672" s="4">
        <v>1</v>
      </c>
      <c r="H2672" s="27">
        <v>0</v>
      </c>
      <c r="I2672" s="15">
        <v>5368.74</v>
      </c>
      <c r="J2672" s="4" t="s">
        <v>294</v>
      </c>
    </row>
    <row r="2673" spans="1:10" x14ac:dyDescent="0.3">
      <c r="A2673" s="4" t="s">
        <v>2979</v>
      </c>
      <c r="B2673" s="4" t="s">
        <v>201</v>
      </c>
      <c r="C2673" s="26">
        <v>45983</v>
      </c>
      <c r="D2673" s="4" t="s">
        <v>292</v>
      </c>
      <c r="E2673" s="4" t="s">
        <v>301</v>
      </c>
      <c r="F2673" s="4" t="s">
        <v>47</v>
      </c>
      <c r="G2673" s="4">
        <v>1</v>
      </c>
      <c r="H2673" s="27">
        <v>0</v>
      </c>
      <c r="I2673" s="15">
        <v>5923.96</v>
      </c>
      <c r="J2673" s="4" t="s">
        <v>299</v>
      </c>
    </row>
    <row r="2674" spans="1:10" x14ac:dyDescent="0.3">
      <c r="A2674" s="4" t="s">
        <v>2980</v>
      </c>
      <c r="B2674" s="4" t="s">
        <v>203</v>
      </c>
      <c r="C2674" s="26">
        <v>44933</v>
      </c>
      <c r="D2674" s="4" t="s">
        <v>292</v>
      </c>
      <c r="E2674" s="4" t="s">
        <v>301</v>
      </c>
      <c r="F2674" s="4" t="s">
        <v>46</v>
      </c>
      <c r="G2674" s="4">
        <v>4</v>
      </c>
      <c r="H2674" s="27">
        <v>0</v>
      </c>
      <c r="I2674" s="15">
        <v>26580.48</v>
      </c>
      <c r="J2674" s="4" t="s">
        <v>299</v>
      </c>
    </row>
    <row r="2675" spans="1:10" x14ac:dyDescent="0.3">
      <c r="A2675" s="4" t="s">
        <v>2981</v>
      </c>
      <c r="B2675" s="4" t="s">
        <v>203</v>
      </c>
      <c r="C2675" s="26">
        <v>45028</v>
      </c>
      <c r="D2675" s="4" t="s">
        <v>292</v>
      </c>
      <c r="E2675" s="4" t="s">
        <v>312</v>
      </c>
      <c r="F2675" s="4" t="s">
        <v>46</v>
      </c>
      <c r="G2675" s="4">
        <v>3</v>
      </c>
      <c r="H2675" s="27">
        <v>0</v>
      </c>
      <c r="I2675" s="15">
        <v>26263.919999999998</v>
      </c>
      <c r="J2675" s="4" t="s">
        <v>299</v>
      </c>
    </row>
    <row r="2676" spans="1:10" x14ac:dyDescent="0.3">
      <c r="A2676" s="4" t="s">
        <v>2982</v>
      </c>
      <c r="B2676" s="4" t="s">
        <v>203</v>
      </c>
      <c r="C2676" s="26">
        <v>45043</v>
      </c>
      <c r="D2676" s="4" t="s">
        <v>292</v>
      </c>
      <c r="E2676" s="4" t="s">
        <v>301</v>
      </c>
      <c r="F2676" s="4" t="s">
        <v>47</v>
      </c>
      <c r="G2676" s="4">
        <v>0</v>
      </c>
      <c r="H2676" s="27">
        <v>0</v>
      </c>
      <c r="I2676" s="15">
        <v>7702.41</v>
      </c>
      <c r="J2676" s="4" t="s">
        <v>294</v>
      </c>
    </row>
    <row r="2677" spans="1:10" x14ac:dyDescent="0.3">
      <c r="A2677" s="4" t="s">
        <v>2983</v>
      </c>
      <c r="B2677" s="4" t="s">
        <v>203</v>
      </c>
      <c r="C2677" s="26">
        <v>45018</v>
      </c>
      <c r="D2677" s="4" t="s">
        <v>292</v>
      </c>
      <c r="E2677" s="4" t="s">
        <v>303</v>
      </c>
      <c r="F2677" s="4" t="s">
        <v>46</v>
      </c>
      <c r="G2677" s="4">
        <v>4</v>
      </c>
      <c r="H2677" s="27">
        <v>0</v>
      </c>
      <c r="I2677" s="15">
        <v>18654.060000000001</v>
      </c>
      <c r="J2677" s="4" t="s">
        <v>294</v>
      </c>
    </row>
    <row r="2678" spans="1:10" x14ac:dyDescent="0.3">
      <c r="A2678" s="4" t="s">
        <v>2984</v>
      </c>
      <c r="B2678" s="4" t="s">
        <v>203</v>
      </c>
      <c r="C2678" s="26">
        <v>45021</v>
      </c>
      <c r="D2678" s="4" t="s">
        <v>292</v>
      </c>
      <c r="E2678" s="4" t="s">
        <v>312</v>
      </c>
      <c r="F2678" s="4" t="s">
        <v>46</v>
      </c>
      <c r="G2678" s="4">
        <v>4</v>
      </c>
      <c r="H2678" s="27">
        <v>0</v>
      </c>
      <c r="I2678" s="15">
        <v>29965.46</v>
      </c>
      <c r="J2678" s="4" t="s">
        <v>294</v>
      </c>
    </row>
    <row r="2679" spans="1:10" x14ac:dyDescent="0.3">
      <c r="A2679" s="4" t="s">
        <v>2985</v>
      </c>
      <c r="B2679" s="4" t="s">
        <v>203</v>
      </c>
      <c r="C2679" s="26">
        <v>45041</v>
      </c>
      <c r="D2679" s="4" t="s">
        <v>296</v>
      </c>
      <c r="E2679" s="4" t="s">
        <v>401</v>
      </c>
      <c r="F2679" s="4" t="s">
        <v>46</v>
      </c>
      <c r="G2679" s="4">
        <v>1</v>
      </c>
      <c r="H2679" s="27">
        <v>14</v>
      </c>
      <c r="I2679" s="15">
        <v>117395.28</v>
      </c>
      <c r="J2679" s="4" t="s">
        <v>299</v>
      </c>
    </row>
    <row r="2680" spans="1:10" x14ac:dyDescent="0.3">
      <c r="A2680" s="4" t="s">
        <v>2986</v>
      </c>
      <c r="B2680" s="4" t="s">
        <v>203</v>
      </c>
      <c r="C2680" s="26">
        <v>45181</v>
      </c>
      <c r="D2680" s="4" t="s">
        <v>292</v>
      </c>
      <c r="E2680" s="4" t="s">
        <v>308</v>
      </c>
      <c r="F2680" s="4" t="s">
        <v>46</v>
      </c>
      <c r="G2680" s="4">
        <v>4</v>
      </c>
      <c r="H2680" s="27">
        <v>0</v>
      </c>
      <c r="I2680" s="15">
        <v>29315.42</v>
      </c>
      <c r="J2680" s="4" t="s">
        <v>299</v>
      </c>
    </row>
    <row r="2681" spans="1:10" x14ac:dyDescent="0.3">
      <c r="A2681" s="4" t="s">
        <v>2987</v>
      </c>
      <c r="B2681" s="4" t="s">
        <v>203</v>
      </c>
      <c r="C2681" s="26">
        <v>45224</v>
      </c>
      <c r="D2681" s="4" t="s">
        <v>292</v>
      </c>
      <c r="E2681" s="4" t="s">
        <v>308</v>
      </c>
      <c r="F2681" s="4" t="s">
        <v>45</v>
      </c>
      <c r="G2681" s="4">
        <v>9</v>
      </c>
      <c r="H2681" s="27">
        <v>0</v>
      </c>
      <c r="I2681" s="15">
        <v>71529.320000000007</v>
      </c>
      <c r="J2681" s="4" t="s">
        <v>299</v>
      </c>
    </row>
    <row r="2682" spans="1:10" x14ac:dyDescent="0.3">
      <c r="A2682" s="4" t="s">
        <v>2988</v>
      </c>
      <c r="B2682" s="4" t="s">
        <v>203</v>
      </c>
      <c r="C2682" s="26">
        <v>45250</v>
      </c>
      <c r="D2682" s="4" t="s">
        <v>292</v>
      </c>
      <c r="E2682" s="4" t="s">
        <v>301</v>
      </c>
      <c r="F2682" s="4" t="s">
        <v>47</v>
      </c>
      <c r="G2682" s="4">
        <v>1</v>
      </c>
      <c r="H2682" s="27">
        <v>0</v>
      </c>
      <c r="I2682" s="15">
        <v>5009.16</v>
      </c>
      <c r="J2682" s="4" t="s">
        <v>294</v>
      </c>
    </row>
    <row r="2683" spans="1:10" x14ac:dyDescent="0.3">
      <c r="A2683" s="4" t="s">
        <v>2989</v>
      </c>
      <c r="B2683" s="4" t="s">
        <v>203</v>
      </c>
      <c r="C2683" s="26">
        <v>45234</v>
      </c>
      <c r="D2683" s="4" t="s">
        <v>292</v>
      </c>
      <c r="E2683" s="4" t="s">
        <v>293</v>
      </c>
      <c r="F2683" s="4" t="s">
        <v>45</v>
      </c>
      <c r="G2683" s="4">
        <v>10</v>
      </c>
      <c r="H2683" s="27">
        <v>0</v>
      </c>
      <c r="I2683" s="15">
        <v>67396.740000000005</v>
      </c>
      <c r="J2683" s="4" t="s">
        <v>299</v>
      </c>
    </row>
    <row r="2684" spans="1:10" x14ac:dyDescent="0.3">
      <c r="A2684" s="4" t="s">
        <v>2990</v>
      </c>
      <c r="B2684" s="4" t="s">
        <v>203</v>
      </c>
      <c r="C2684" s="26">
        <v>45235</v>
      </c>
      <c r="D2684" s="4" t="s">
        <v>292</v>
      </c>
      <c r="E2684" s="4" t="s">
        <v>305</v>
      </c>
      <c r="F2684" s="4" t="s">
        <v>47</v>
      </c>
      <c r="G2684" s="4">
        <v>1</v>
      </c>
      <c r="H2684" s="27">
        <v>0</v>
      </c>
      <c r="I2684" s="15">
        <v>5607.31</v>
      </c>
      <c r="J2684" s="4" t="s">
        <v>294</v>
      </c>
    </row>
    <row r="2685" spans="1:10" x14ac:dyDescent="0.3">
      <c r="A2685" s="4" t="s">
        <v>2991</v>
      </c>
      <c r="B2685" s="4" t="s">
        <v>203</v>
      </c>
      <c r="C2685" s="26">
        <v>45245</v>
      </c>
      <c r="D2685" s="4" t="s">
        <v>296</v>
      </c>
      <c r="E2685" s="4" t="s">
        <v>297</v>
      </c>
      <c r="F2685" s="4" t="s">
        <v>403</v>
      </c>
      <c r="G2685" s="4">
        <v>3</v>
      </c>
      <c r="H2685" s="27">
        <v>56.3</v>
      </c>
      <c r="I2685" s="15">
        <v>261737.72</v>
      </c>
      <c r="J2685" s="4" t="s">
        <v>294</v>
      </c>
    </row>
    <row r="2686" spans="1:10" x14ac:dyDescent="0.3">
      <c r="A2686" s="4" t="s">
        <v>2992</v>
      </c>
      <c r="B2686" s="4" t="s">
        <v>203</v>
      </c>
      <c r="C2686" s="26">
        <v>45254</v>
      </c>
      <c r="D2686" s="4" t="s">
        <v>296</v>
      </c>
      <c r="E2686" s="4" t="s">
        <v>394</v>
      </c>
      <c r="F2686" s="4" t="s">
        <v>45</v>
      </c>
      <c r="G2686" s="4">
        <v>1</v>
      </c>
      <c r="H2686" s="27">
        <v>19.100000000000001</v>
      </c>
      <c r="I2686" s="15">
        <v>94014.47</v>
      </c>
      <c r="J2686" s="4" t="s">
        <v>294</v>
      </c>
    </row>
    <row r="2687" spans="1:10" x14ac:dyDescent="0.3">
      <c r="A2687" s="4" t="s">
        <v>2993</v>
      </c>
      <c r="B2687" s="4" t="s">
        <v>203</v>
      </c>
      <c r="C2687" s="26">
        <v>45298</v>
      </c>
      <c r="D2687" s="4" t="s">
        <v>292</v>
      </c>
      <c r="E2687" s="4" t="s">
        <v>312</v>
      </c>
      <c r="F2687" s="4" t="s">
        <v>46</v>
      </c>
      <c r="G2687" s="4">
        <v>2</v>
      </c>
      <c r="H2687" s="27">
        <v>0</v>
      </c>
      <c r="I2687" s="15">
        <v>35128.04</v>
      </c>
      <c r="J2687" s="4" t="s">
        <v>294</v>
      </c>
    </row>
    <row r="2688" spans="1:10" x14ac:dyDescent="0.3">
      <c r="A2688" s="4" t="s">
        <v>2994</v>
      </c>
      <c r="B2688" s="4" t="s">
        <v>203</v>
      </c>
      <c r="C2688" s="26">
        <v>45344</v>
      </c>
      <c r="D2688" s="4" t="s">
        <v>292</v>
      </c>
      <c r="E2688" s="4" t="s">
        <v>312</v>
      </c>
      <c r="F2688" s="4" t="s">
        <v>47</v>
      </c>
      <c r="G2688" s="4">
        <v>0</v>
      </c>
      <c r="H2688" s="27">
        <v>0</v>
      </c>
      <c r="I2688" s="15">
        <v>9243.74</v>
      </c>
      <c r="J2688" s="4" t="s">
        <v>294</v>
      </c>
    </row>
    <row r="2689" spans="1:10" x14ac:dyDescent="0.3">
      <c r="A2689" s="4" t="s">
        <v>2995</v>
      </c>
      <c r="B2689" s="4" t="s">
        <v>203</v>
      </c>
      <c r="C2689" s="26">
        <v>45343</v>
      </c>
      <c r="D2689" s="4" t="s">
        <v>296</v>
      </c>
      <c r="E2689" s="4" t="s">
        <v>394</v>
      </c>
      <c r="F2689" s="4" t="s">
        <v>47</v>
      </c>
      <c r="G2689" s="4">
        <v>1</v>
      </c>
      <c r="H2689" s="27">
        <v>6.3</v>
      </c>
      <c r="I2689" s="15">
        <v>69738.710000000006</v>
      </c>
      <c r="J2689" s="4" t="s">
        <v>299</v>
      </c>
    </row>
    <row r="2690" spans="1:10" x14ac:dyDescent="0.3">
      <c r="A2690" s="4" t="s">
        <v>2996</v>
      </c>
      <c r="B2690" s="4" t="s">
        <v>203</v>
      </c>
      <c r="C2690" s="26">
        <v>45372</v>
      </c>
      <c r="D2690" s="4" t="s">
        <v>292</v>
      </c>
      <c r="E2690" s="4" t="s">
        <v>308</v>
      </c>
      <c r="F2690" s="4" t="s">
        <v>46</v>
      </c>
      <c r="G2690" s="4">
        <v>4</v>
      </c>
      <c r="H2690" s="27">
        <v>0</v>
      </c>
      <c r="I2690" s="15">
        <v>17066.28</v>
      </c>
      <c r="J2690" s="4" t="s">
        <v>299</v>
      </c>
    </row>
    <row r="2691" spans="1:10" x14ac:dyDescent="0.3">
      <c r="A2691" s="4" t="s">
        <v>2997</v>
      </c>
      <c r="B2691" s="4" t="s">
        <v>203</v>
      </c>
      <c r="C2691" s="26">
        <v>45355</v>
      </c>
      <c r="D2691" s="4" t="s">
        <v>296</v>
      </c>
      <c r="E2691" s="4" t="s">
        <v>394</v>
      </c>
      <c r="F2691" s="4" t="s">
        <v>46</v>
      </c>
      <c r="G2691" s="4">
        <v>1</v>
      </c>
      <c r="H2691" s="27">
        <v>13.4</v>
      </c>
      <c r="I2691" s="15">
        <v>109385.26</v>
      </c>
      <c r="J2691" s="4" t="s">
        <v>299</v>
      </c>
    </row>
    <row r="2692" spans="1:10" x14ac:dyDescent="0.3">
      <c r="A2692" s="4" t="s">
        <v>2998</v>
      </c>
      <c r="B2692" s="4" t="s">
        <v>203</v>
      </c>
      <c r="C2692" s="26">
        <v>45352</v>
      </c>
      <c r="D2692" s="4" t="s">
        <v>296</v>
      </c>
      <c r="E2692" s="4" t="s">
        <v>401</v>
      </c>
      <c r="F2692" s="4" t="s">
        <v>47</v>
      </c>
      <c r="G2692" s="4">
        <v>1</v>
      </c>
      <c r="H2692" s="27">
        <v>4.9000000000000004</v>
      </c>
      <c r="I2692" s="15">
        <v>43677.42</v>
      </c>
      <c r="J2692" s="4" t="s">
        <v>294</v>
      </c>
    </row>
    <row r="2693" spans="1:10" x14ac:dyDescent="0.3">
      <c r="A2693" s="4" t="s">
        <v>2999</v>
      </c>
      <c r="B2693" s="4" t="s">
        <v>203</v>
      </c>
      <c r="C2693" s="26">
        <v>45682</v>
      </c>
      <c r="D2693" s="4" t="s">
        <v>292</v>
      </c>
      <c r="E2693" s="4" t="s">
        <v>312</v>
      </c>
      <c r="F2693" s="4" t="s">
        <v>47</v>
      </c>
      <c r="G2693" s="4">
        <v>1</v>
      </c>
      <c r="H2693" s="27">
        <v>0</v>
      </c>
      <c r="I2693" s="15">
        <v>9001.06</v>
      </c>
      <c r="J2693" s="4" t="s">
        <v>294</v>
      </c>
    </row>
    <row r="2694" spans="1:10" x14ac:dyDescent="0.3">
      <c r="A2694" s="4" t="s">
        <v>3000</v>
      </c>
      <c r="B2694" s="4" t="s">
        <v>203</v>
      </c>
      <c r="C2694" s="26">
        <v>45743</v>
      </c>
      <c r="D2694" s="4" t="s">
        <v>292</v>
      </c>
      <c r="E2694" s="4" t="s">
        <v>305</v>
      </c>
      <c r="F2694" s="4" t="s">
        <v>47</v>
      </c>
      <c r="G2694" s="4">
        <v>1</v>
      </c>
      <c r="H2694" s="27">
        <v>0</v>
      </c>
      <c r="I2694" s="15">
        <v>9992.1200000000008</v>
      </c>
      <c r="J2694" s="4" t="s">
        <v>294</v>
      </c>
    </row>
    <row r="2695" spans="1:10" x14ac:dyDescent="0.3">
      <c r="A2695" s="4" t="s">
        <v>3001</v>
      </c>
      <c r="B2695" s="4" t="s">
        <v>203</v>
      </c>
      <c r="C2695" s="26">
        <v>45722</v>
      </c>
      <c r="D2695" s="4" t="s">
        <v>292</v>
      </c>
      <c r="E2695" s="4" t="s">
        <v>301</v>
      </c>
      <c r="F2695" s="4" t="s">
        <v>46</v>
      </c>
      <c r="G2695" s="4">
        <v>2</v>
      </c>
      <c r="H2695" s="27">
        <v>0</v>
      </c>
      <c r="I2695" s="15">
        <v>21541.79</v>
      </c>
      <c r="J2695" s="4" t="s">
        <v>294</v>
      </c>
    </row>
    <row r="2696" spans="1:10" x14ac:dyDescent="0.3">
      <c r="A2696" s="4" t="s">
        <v>3002</v>
      </c>
      <c r="B2696" s="4" t="s">
        <v>203</v>
      </c>
      <c r="C2696" s="26">
        <v>45717</v>
      </c>
      <c r="D2696" s="4" t="s">
        <v>296</v>
      </c>
      <c r="E2696" s="4" t="s">
        <v>371</v>
      </c>
      <c r="F2696" s="4" t="s">
        <v>47</v>
      </c>
      <c r="G2696" s="4">
        <v>1</v>
      </c>
      <c r="H2696" s="27">
        <v>2.8</v>
      </c>
      <c r="I2696" s="15">
        <v>26089.62</v>
      </c>
      <c r="J2696" s="4" t="s">
        <v>299</v>
      </c>
    </row>
    <row r="2697" spans="1:10" x14ac:dyDescent="0.3">
      <c r="A2697" s="4" t="s">
        <v>3003</v>
      </c>
      <c r="B2697" s="4" t="s">
        <v>203</v>
      </c>
      <c r="C2697" s="26">
        <v>45753</v>
      </c>
      <c r="D2697" s="4" t="s">
        <v>292</v>
      </c>
      <c r="E2697" s="4" t="s">
        <v>308</v>
      </c>
      <c r="F2697" s="4" t="s">
        <v>47</v>
      </c>
      <c r="G2697" s="4">
        <v>1</v>
      </c>
      <c r="H2697" s="27">
        <v>0</v>
      </c>
      <c r="I2697" s="15">
        <v>7756.72</v>
      </c>
      <c r="J2697" s="4" t="s">
        <v>299</v>
      </c>
    </row>
    <row r="2698" spans="1:10" x14ac:dyDescent="0.3">
      <c r="A2698" s="4" t="s">
        <v>3004</v>
      </c>
      <c r="B2698" s="4" t="s">
        <v>203</v>
      </c>
      <c r="C2698" s="26">
        <v>45770</v>
      </c>
      <c r="D2698" s="4" t="s">
        <v>292</v>
      </c>
      <c r="E2698" s="4" t="s">
        <v>312</v>
      </c>
      <c r="F2698" s="4" t="s">
        <v>47</v>
      </c>
      <c r="G2698" s="4">
        <v>1</v>
      </c>
      <c r="H2698" s="27">
        <v>0</v>
      </c>
      <c r="I2698" s="15">
        <v>8086.78</v>
      </c>
      <c r="J2698" s="4" t="s">
        <v>294</v>
      </c>
    </row>
    <row r="2699" spans="1:10" x14ac:dyDescent="0.3">
      <c r="A2699" s="4" t="s">
        <v>3005</v>
      </c>
      <c r="B2699" s="4" t="s">
        <v>203</v>
      </c>
      <c r="C2699" s="26">
        <v>45858</v>
      </c>
      <c r="D2699" s="4" t="s">
        <v>296</v>
      </c>
      <c r="E2699" s="4" t="s">
        <v>371</v>
      </c>
      <c r="F2699" s="4" t="s">
        <v>45</v>
      </c>
      <c r="G2699" s="4">
        <v>3</v>
      </c>
      <c r="H2699" s="27">
        <v>50.8</v>
      </c>
      <c r="I2699" s="15">
        <v>393974.14</v>
      </c>
      <c r="J2699" s="4" t="s">
        <v>294</v>
      </c>
    </row>
    <row r="2700" spans="1:10" x14ac:dyDescent="0.3">
      <c r="A2700" s="4" t="s">
        <v>3006</v>
      </c>
      <c r="B2700" s="4" t="s">
        <v>203</v>
      </c>
      <c r="C2700" s="26">
        <v>45887</v>
      </c>
      <c r="D2700" s="4" t="s">
        <v>292</v>
      </c>
      <c r="E2700" s="4" t="s">
        <v>308</v>
      </c>
      <c r="F2700" s="4" t="s">
        <v>46</v>
      </c>
      <c r="G2700" s="4">
        <v>2</v>
      </c>
      <c r="H2700" s="27">
        <v>0</v>
      </c>
      <c r="I2700" s="15">
        <v>32415.54</v>
      </c>
      <c r="J2700" s="4" t="s">
        <v>299</v>
      </c>
    </row>
    <row r="2701" spans="1:10" x14ac:dyDescent="0.3">
      <c r="A2701" s="4" t="s">
        <v>3007</v>
      </c>
      <c r="B2701" s="4" t="s">
        <v>203</v>
      </c>
      <c r="C2701" s="26">
        <v>45895</v>
      </c>
      <c r="D2701" s="4" t="s">
        <v>292</v>
      </c>
      <c r="E2701" s="4" t="s">
        <v>293</v>
      </c>
      <c r="F2701" s="4" t="s">
        <v>46</v>
      </c>
      <c r="G2701" s="4">
        <v>4</v>
      </c>
      <c r="H2701" s="27">
        <v>0</v>
      </c>
      <c r="I2701" s="15">
        <v>30186.42</v>
      </c>
      <c r="J2701" s="4" t="s">
        <v>294</v>
      </c>
    </row>
    <row r="2702" spans="1:10" x14ac:dyDescent="0.3">
      <c r="A2702" s="4" t="s">
        <v>3008</v>
      </c>
      <c r="B2702" s="4" t="s">
        <v>203</v>
      </c>
      <c r="C2702" s="26">
        <v>45917</v>
      </c>
      <c r="D2702" s="4" t="s">
        <v>292</v>
      </c>
      <c r="E2702" s="4" t="s">
        <v>293</v>
      </c>
      <c r="F2702" s="4" t="s">
        <v>46</v>
      </c>
      <c r="G2702" s="4">
        <v>4</v>
      </c>
      <c r="H2702" s="27">
        <v>0</v>
      </c>
      <c r="I2702" s="15">
        <v>27388.13</v>
      </c>
      <c r="J2702" s="4" t="s">
        <v>294</v>
      </c>
    </row>
    <row r="2703" spans="1:10" x14ac:dyDescent="0.3">
      <c r="A2703" s="4" t="s">
        <v>3009</v>
      </c>
      <c r="B2703" s="4" t="s">
        <v>203</v>
      </c>
      <c r="C2703" s="26">
        <v>45957</v>
      </c>
      <c r="D2703" s="4" t="s">
        <v>292</v>
      </c>
      <c r="E2703" s="4" t="s">
        <v>312</v>
      </c>
      <c r="F2703" s="4" t="s">
        <v>46</v>
      </c>
      <c r="G2703" s="4">
        <v>5</v>
      </c>
      <c r="H2703" s="27">
        <v>0</v>
      </c>
      <c r="I2703" s="15">
        <v>15110.07</v>
      </c>
      <c r="J2703" s="4" t="s">
        <v>294</v>
      </c>
    </row>
    <row r="2704" spans="1:10" x14ac:dyDescent="0.3">
      <c r="A2704" s="4" t="s">
        <v>3010</v>
      </c>
      <c r="B2704" s="4" t="s">
        <v>203</v>
      </c>
      <c r="C2704" s="26">
        <v>45993</v>
      </c>
      <c r="D2704" s="4" t="s">
        <v>292</v>
      </c>
      <c r="E2704" s="4" t="s">
        <v>293</v>
      </c>
      <c r="F2704" s="4" t="s">
        <v>47</v>
      </c>
      <c r="G2704" s="4">
        <v>1</v>
      </c>
      <c r="H2704" s="27">
        <v>0</v>
      </c>
      <c r="I2704" s="15">
        <v>3263.66</v>
      </c>
      <c r="J2704" s="4" t="s">
        <v>294</v>
      </c>
    </row>
    <row r="2705" spans="1:10" x14ac:dyDescent="0.3">
      <c r="A2705" s="4" t="s">
        <v>3011</v>
      </c>
      <c r="B2705" s="4" t="s">
        <v>203</v>
      </c>
      <c r="C2705" s="26">
        <v>46017</v>
      </c>
      <c r="D2705" s="4" t="s">
        <v>292</v>
      </c>
      <c r="E2705" s="4" t="s">
        <v>303</v>
      </c>
      <c r="F2705" s="4" t="s">
        <v>46</v>
      </c>
      <c r="G2705" s="4">
        <v>5</v>
      </c>
      <c r="H2705" s="27">
        <v>0</v>
      </c>
      <c r="I2705" s="15">
        <v>20317.009999999998</v>
      </c>
      <c r="J2705" s="4" t="s">
        <v>294</v>
      </c>
    </row>
    <row r="2706" spans="1:10" x14ac:dyDescent="0.3">
      <c r="A2706" s="4" t="s">
        <v>3012</v>
      </c>
      <c r="B2706" s="4" t="s">
        <v>203</v>
      </c>
      <c r="C2706" s="26">
        <v>45993</v>
      </c>
      <c r="D2706" s="4" t="s">
        <v>296</v>
      </c>
      <c r="E2706" s="4" t="s">
        <v>371</v>
      </c>
      <c r="F2706" s="4" t="s">
        <v>46</v>
      </c>
      <c r="G2706" s="4">
        <v>1</v>
      </c>
      <c r="H2706" s="27">
        <v>9.9</v>
      </c>
      <c r="I2706" s="15">
        <v>107797.21</v>
      </c>
      <c r="J2706" s="4" t="s">
        <v>294</v>
      </c>
    </row>
    <row r="2707" spans="1:10" x14ac:dyDescent="0.3">
      <c r="A2707" s="4" t="s">
        <v>3013</v>
      </c>
      <c r="B2707" s="4" t="s">
        <v>205</v>
      </c>
      <c r="C2707" s="26">
        <v>44949</v>
      </c>
      <c r="D2707" s="4" t="s">
        <v>292</v>
      </c>
      <c r="E2707" s="4" t="s">
        <v>308</v>
      </c>
      <c r="F2707" s="4" t="s">
        <v>46</v>
      </c>
      <c r="G2707" s="4">
        <v>3</v>
      </c>
      <c r="H2707" s="27">
        <v>0</v>
      </c>
      <c r="I2707" s="15">
        <v>19551.330000000002</v>
      </c>
      <c r="J2707" s="4" t="s">
        <v>299</v>
      </c>
    </row>
    <row r="2708" spans="1:10" x14ac:dyDescent="0.3">
      <c r="A2708" s="4" t="s">
        <v>3014</v>
      </c>
      <c r="B2708" s="4" t="s">
        <v>205</v>
      </c>
      <c r="C2708" s="26">
        <v>44931</v>
      </c>
      <c r="D2708" s="4" t="s">
        <v>292</v>
      </c>
      <c r="E2708" s="4" t="s">
        <v>303</v>
      </c>
      <c r="F2708" s="4" t="s">
        <v>46</v>
      </c>
      <c r="G2708" s="4">
        <v>5</v>
      </c>
      <c r="H2708" s="27">
        <v>0</v>
      </c>
      <c r="I2708" s="15">
        <v>33154.65</v>
      </c>
      <c r="J2708" s="4" t="s">
        <v>294</v>
      </c>
    </row>
    <row r="2709" spans="1:10" x14ac:dyDescent="0.3">
      <c r="A2709" s="4" t="s">
        <v>3015</v>
      </c>
      <c r="B2709" s="4" t="s">
        <v>205</v>
      </c>
      <c r="C2709" s="26">
        <v>44939</v>
      </c>
      <c r="D2709" s="4" t="s">
        <v>292</v>
      </c>
      <c r="E2709" s="4" t="s">
        <v>305</v>
      </c>
      <c r="F2709" s="4" t="s">
        <v>47</v>
      </c>
      <c r="G2709" s="4">
        <v>1</v>
      </c>
      <c r="H2709" s="27">
        <v>0</v>
      </c>
      <c r="I2709" s="15">
        <v>11595.65</v>
      </c>
      <c r="J2709" s="4" t="s">
        <v>294</v>
      </c>
    </row>
    <row r="2710" spans="1:10" x14ac:dyDescent="0.3">
      <c r="A2710" s="4" t="s">
        <v>3016</v>
      </c>
      <c r="B2710" s="4" t="s">
        <v>205</v>
      </c>
      <c r="C2710" s="26">
        <v>44939</v>
      </c>
      <c r="D2710" s="4" t="s">
        <v>292</v>
      </c>
      <c r="E2710" s="4" t="s">
        <v>301</v>
      </c>
      <c r="F2710" s="4" t="s">
        <v>45</v>
      </c>
      <c r="G2710" s="4">
        <v>4</v>
      </c>
      <c r="H2710" s="27">
        <v>0</v>
      </c>
      <c r="I2710" s="15">
        <v>136122.69</v>
      </c>
      <c r="J2710" s="4" t="s">
        <v>294</v>
      </c>
    </row>
    <row r="2711" spans="1:10" x14ac:dyDescent="0.3">
      <c r="A2711" s="4" t="s">
        <v>3017</v>
      </c>
      <c r="B2711" s="4" t="s">
        <v>205</v>
      </c>
      <c r="C2711" s="26">
        <v>45013</v>
      </c>
      <c r="D2711" s="4" t="s">
        <v>292</v>
      </c>
      <c r="E2711" s="4" t="s">
        <v>293</v>
      </c>
      <c r="F2711" s="4" t="s">
        <v>45</v>
      </c>
      <c r="G2711" s="4">
        <v>11</v>
      </c>
      <c r="H2711" s="27">
        <v>0</v>
      </c>
      <c r="I2711" s="15">
        <v>88931.03</v>
      </c>
      <c r="J2711" s="4" t="s">
        <v>299</v>
      </c>
    </row>
    <row r="2712" spans="1:10" x14ac:dyDescent="0.3">
      <c r="A2712" s="4" t="s">
        <v>3018</v>
      </c>
      <c r="B2712" s="4" t="s">
        <v>205</v>
      </c>
      <c r="C2712" s="26">
        <v>45023</v>
      </c>
      <c r="D2712" s="4" t="s">
        <v>292</v>
      </c>
      <c r="E2712" s="4" t="s">
        <v>305</v>
      </c>
      <c r="F2712" s="4" t="s">
        <v>47</v>
      </c>
      <c r="G2712" s="4">
        <v>1</v>
      </c>
      <c r="H2712" s="27">
        <v>0</v>
      </c>
      <c r="I2712" s="15">
        <v>9983.98</v>
      </c>
      <c r="J2712" s="4" t="s">
        <v>294</v>
      </c>
    </row>
    <row r="2713" spans="1:10" x14ac:dyDescent="0.3">
      <c r="A2713" s="4" t="s">
        <v>3019</v>
      </c>
      <c r="B2713" s="4" t="s">
        <v>205</v>
      </c>
      <c r="C2713" s="26">
        <v>45069</v>
      </c>
      <c r="D2713" s="4" t="s">
        <v>292</v>
      </c>
      <c r="E2713" s="4" t="s">
        <v>305</v>
      </c>
      <c r="F2713" s="4" t="s">
        <v>47</v>
      </c>
      <c r="G2713" s="4">
        <v>0</v>
      </c>
      <c r="H2713" s="27">
        <v>0</v>
      </c>
      <c r="I2713" s="15">
        <v>11660.65</v>
      </c>
      <c r="J2713" s="4" t="s">
        <v>294</v>
      </c>
    </row>
    <row r="2714" spans="1:10" x14ac:dyDescent="0.3">
      <c r="A2714" s="4" t="s">
        <v>3020</v>
      </c>
      <c r="B2714" s="4" t="s">
        <v>205</v>
      </c>
      <c r="C2714" s="26">
        <v>45054</v>
      </c>
      <c r="D2714" s="4" t="s">
        <v>292</v>
      </c>
      <c r="E2714" s="4" t="s">
        <v>303</v>
      </c>
      <c r="F2714" s="4" t="s">
        <v>47</v>
      </c>
      <c r="G2714" s="4">
        <v>0</v>
      </c>
      <c r="H2714" s="27">
        <v>0</v>
      </c>
      <c r="I2714" s="15">
        <v>12208.14</v>
      </c>
      <c r="J2714" s="4" t="s">
        <v>294</v>
      </c>
    </row>
    <row r="2715" spans="1:10" x14ac:dyDescent="0.3">
      <c r="A2715" s="4" t="s">
        <v>3021</v>
      </c>
      <c r="B2715" s="4" t="s">
        <v>205</v>
      </c>
      <c r="C2715" s="26">
        <v>45097</v>
      </c>
      <c r="D2715" s="4" t="s">
        <v>292</v>
      </c>
      <c r="E2715" s="4" t="s">
        <v>312</v>
      </c>
      <c r="F2715" s="4" t="s">
        <v>47</v>
      </c>
      <c r="G2715" s="4">
        <v>0</v>
      </c>
      <c r="H2715" s="27">
        <v>0</v>
      </c>
      <c r="I2715" s="15">
        <v>9097.6</v>
      </c>
      <c r="J2715" s="4" t="s">
        <v>294</v>
      </c>
    </row>
    <row r="2716" spans="1:10" x14ac:dyDescent="0.3">
      <c r="A2716" s="4" t="s">
        <v>3022</v>
      </c>
      <c r="B2716" s="4" t="s">
        <v>205</v>
      </c>
      <c r="C2716" s="26">
        <v>45101</v>
      </c>
      <c r="D2716" s="4" t="s">
        <v>292</v>
      </c>
      <c r="E2716" s="4" t="s">
        <v>305</v>
      </c>
      <c r="F2716" s="4" t="s">
        <v>47</v>
      </c>
      <c r="G2716" s="4">
        <v>0</v>
      </c>
      <c r="H2716" s="27">
        <v>0</v>
      </c>
      <c r="I2716" s="15">
        <v>5815.95</v>
      </c>
      <c r="J2716" s="4" t="s">
        <v>299</v>
      </c>
    </row>
    <row r="2717" spans="1:10" x14ac:dyDescent="0.3">
      <c r="A2717" s="4" t="s">
        <v>3023</v>
      </c>
      <c r="B2717" s="4" t="s">
        <v>205</v>
      </c>
      <c r="C2717" s="26">
        <v>45133</v>
      </c>
      <c r="D2717" s="4" t="s">
        <v>296</v>
      </c>
      <c r="E2717" s="4" t="s">
        <v>371</v>
      </c>
      <c r="F2717" s="4" t="s">
        <v>47</v>
      </c>
      <c r="G2717" s="4">
        <v>1</v>
      </c>
      <c r="H2717" s="27">
        <v>4.4000000000000004</v>
      </c>
      <c r="I2717" s="15">
        <v>40221.120000000003</v>
      </c>
      <c r="J2717" s="4" t="s">
        <v>294</v>
      </c>
    </row>
    <row r="2718" spans="1:10" x14ac:dyDescent="0.3">
      <c r="A2718" s="4" t="s">
        <v>3024</v>
      </c>
      <c r="B2718" s="4" t="s">
        <v>205</v>
      </c>
      <c r="C2718" s="26">
        <v>45143</v>
      </c>
      <c r="D2718" s="4" t="s">
        <v>292</v>
      </c>
      <c r="E2718" s="4" t="s">
        <v>293</v>
      </c>
      <c r="F2718" s="4" t="s">
        <v>47</v>
      </c>
      <c r="G2718" s="4">
        <v>1</v>
      </c>
      <c r="H2718" s="27">
        <v>0</v>
      </c>
      <c r="I2718" s="15">
        <v>11009.4</v>
      </c>
      <c r="J2718" s="4" t="s">
        <v>294</v>
      </c>
    </row>
    <row r="2719" spans="1:10" x14ac:dyDescent="0.3">
      <c r="A2719" s="4" t="s">
        <v>3025</v>
      </c>
      <c r="B2719" s="4" t="s">
        <v>205</v>
      </c>
      <c r="C2719" s="26">
        <v>45162</v>
      </c>
      <c r="D2719" s="4" t="s">
        <v>296</v>
      </c>
      <c r="E2719" s="4" t="s">
        <v>336</v>
      </c>
      <c r="F2719" s="4" t="s">
        <v>46</v>
      </c>
      <c r="G2719" s="4">
        <v>1</v>
      </c>
      <c r="H2719" s="27">
        <v>20.399999999999999</v>
      </c>
      <c r="I2719" s="15">
        <v>213295.04</v>
      </c>
      <c r="J2719" s="4" t="s">
        <v>294</v>
      </c>
    </row>
    <row r="2720" spans="1:10" x14ac:dyDescent="0.3">
      <c r="A2720" s="4" t="s">
        <v>3026</v>
      </c>
      <c r="B2720" s="4" t="s">
        <v>205</v>
      </c>
      <c r="C2720" s="26">
        <v>45141</v>
      </c>
      <c r="D2720" s="4" t="s">
        <v>296</v>
      </c>
      <c r="E2720" s="4" t="s">
        <v>319</v>
      </c>
      <c r="F2720" s="4" t="s">
        <v>46</v>
      </c>
      <c r="G2720" s="4">
        <v>1</v>
      </c>
      <c r="H2720" s="27">
        <v>16.7</v>
      </c>
      <c r="I2720" s="15">
        <v>163501.09</v>
      </c>
      <c r="J2720" s="4" t="s">
        <v>294</v>
      </c>
    </row>
    <row r="2721" spans="1:10" x14ac:dyDescent="0.3">
      <c r="A2721" s="4" t="s">
        <v>3027</v>
      </c>
      <c r="B2721" s="4" t="s">
        <v>205</v>
      </c>
      <c r="C2721" s="26">
        <v>45186</v>
      </c>
      <c r="D2721" s="4" t="s">
        <v>292</v>
      </c>
      <c r="E2721" s="4" t="s">
        <v>301</v>
      </c>
      <c r="F2721" s="4" t="s">
        <v>47</v>
      </c>
      <c r="G2721" s="4">
        <v>0</v>
      </c>
      <c r="H2721" s="27">
        <v>0</v>
      </c>
      <c r="I2721" s="15">
        <v>8360.32</v>
      </c>
      <c r="J2721" s="4" t="s">
        <v>294</v>
      </c>
    </row>
    <row r="2722" spans="1:10" x14ac:dyDescent="0.3">
      <c r="A2722" s="4" t="s">
        <v>3028</v>
      </c>
      <c r="B2722" s="4" t="s">
        <v>205</v>
      </c>
      <c r="C2722" s="26">
        <v>45218</v>
      </c>
      <c r="D2722" s="4" t="s">
        <v>292</v>
      </c>
      <c r="E2722" s="4" t="s">
        <v>308</v>
      </c>
      <c r="F2722" s="4" t="s">
        <v>47</v>
      </c>
      <c r="G2722" s="4">
        <v>0</v>
      </c>
      <c r="H2722" s="27">
        <v>0</v>
      </c>
      <c r="I2722" s="15">
        <v>11819.14</v>
      </c>
      <c r="J2722" s="4" t="s">
        <v>299</v>
      </c>
    </row>
    <row r="2723" spans="1:10" x14ac:dyDescent="0.3">
      <c r="A2723" s="4" t="s">
        <v>3029</v>
      </c>
      <c r="B2723" s="4" t="s">
        <v>205</v>
      </c>
      <c r="C2723" s="26">
        <v>45207</v>
      </c>
      <c r="D2723" s="4" t="s">
        <v>292</v>
      </c>
      <c r="E2723" s="4" t="s">
        <v>301</v>
      </c>
      <c r="F2723" s="4" t="s">
        <v>47</v>
      </c>
      <c r="G2723" s="4">
        <v>0</v>
      </c>
      <c r="H2723" s="27">
        <v>0</v>
      </c>
      <c r="I2723" s="15">
        <v>4932.7299999999996</v>
      </c>
      <c r="J2723" s="4" t="s">
        <v>294</v>
      </c>
    </row>
    <row r="2724" spans="1:10" x14ac:dyDescent="0.3">
      <c r="A2724" s="4" t="s">
        <v>3030</v>
      </c>
      <c r="B2724" s="4" t="s">
        <v>205</v>
      </c>
      <c r="C2724" s="26">
        <v>45219</v>
      </c>
      <c r="D2724" s="4" t="s">
        <v>292</v>
      </c>
      <c r="E2724" s="4" t="s">
        <v>308</v>
      </c>
      <c r="F2724" s="4" t="s">
        <v>47</v>
      </c>
      <c r="G2724" s="4">
        <v>1</v>
      </c>
      <c r="H2724" s="27">
        <v>0</v>
      </c>
      <c r="I2724" s="15">
        <v>11668.26</v>
      </c>
      <c r="J2724" s="4" t="s">
        <v>299</v>
      </c>
    </row>
    <row r="2725" spans="1:10" x14ac:dyDescent="0.3">
      <c r="A2725" s="4" t="s">
        <v>3031</v>
      </c>
      <c r="B2725" s="4" t="s">
        <v>205</v>
      </c>
      <c r="C2725" s="26">
        <v>45217</v>
      </c>
      <c r="D2725" s="4" t="s">
        <v>292</v>
      </c>
      <c r="E2725" s="4" t="s">
        <v>312</v>
      </c>
      <c r="F2725" s="4" t="s">
        <v>47</v>
      </c>
      <c r="G2725" s="4">
        <v>0</v>
      </c>
      <c r="H2725" s="27">
        <v>0</v>
      </c>
      <c r="I2725" s="15">
        <v>5699.53</v>
      </c>
      <c r="J2725" s="4" t="s">
        <v>294</v>
      </c>
    </row>
    <row r="2726" spans="1:10" x14ac:dyDescent="0.3">
      <c r="A2726" s="4" t="s">
        <v>3032</v>
      </c>
      <c r="B2726" s="4" t="s">
        <v>205</v>
      </c>
      <c r="C2726" s="26">
        <v>45255</v>
      </c>
      <c r="D2726" s="4" t="s">
        <v>292</v>
      </c>
      <c r="E2726" s="4" t="s">
        <v>293</v>
      </c>
      <c r="F2726" s="4" t="s">
        <v>45</v>
      </c>
      <c r="G2726" s="4">
        <v>13</v>
      </c>
      <c r="H2726" s="27">
        <v>0</v>
      </c>
      <c r="I2726" s="15">
        <v>90325.26</v>
      </c>
      <c r="J2726" s="4" t="s">
        <v>294</v>
      </c>
    </row>
    <row r="2727" spans="1:10" x14ac:dyDescent="0.3">
      <c r="A2727" s="4" t="s">
        <v>3033</v>
      </c>
      <c r="B2727" s="4" t="s">
        <v>205</v>
      </c>
      <c r="C2727" s="26">
        <v>45243</v>
      </c>
      <c r="D2727" s="4" t="s">
        <v>292</v>
      </c>
      <c r="E2727" s="4" t="s">
        <v>293</v>
      </c>
      <c r="F2727" s="4" t="s">
        <v>47</v>
      </c>
      <c r="G2727" s="4">
        <v>1</v>
      </c>
      <c r="H2727" s="27">
        <v>0</v>
      </c>
      <c r="I2727" s="15">
        <v>9678.08</v>
      </c>
      <c r="J2727" s="4" t="s">
        <v>299</v>
      </c>
    </row>
    <row r="2728" spans="1:10" x14ac:dyDescent="0.3">
      <c r="A2728" s="4" t="s">
        <v>3034</v>
      </c>
      <c r="B2728" s="4" t="s">
        <v>205</v>
      </c>
      <c r="C2728" s="26">
        <v>45254</v>
      </c>
      <c r="D2728" s="4" t="s">
        <v>292</v>
      </c>
      <c r="E2728" s="4" t="s">
        <v>293</v>
      </c>
      <c r="F2728" s="4" t="s">
        <v>45</v>
      </c>
      <c r="G2728" s="4">
        <v>5</v>
      </c>
      <c r="H2728" s="27">
        <v>0</v>
      </c>
      <c r="I2728" s="15">
        <v>60161.08</v>
      </c>
      <c r="J2728" s="4" t="s">
        <v>294</v>
      </c>
    </row>
    <row r="2729" spans="1:10" x14ac:dyDescent="0.3">
      <c r="A2729" s="4" t="s">
        <v>3035</v>
      </c>
      <c r="B2729" s="4" t="s">
        <v>205</v>
      </c>
      <c r="C2729" s="26">
        <v>45256</v>
      </c>
      <c r="D2729" s="4" t="s">
        <v>292</v>
      </c>
      <c r="E2729" s="4" t="s">
        <v>301</v>
      </c>
      <c r="F2729" s="4" t="s">
        <v>47</v>
      </c>
      <c r="G2729" s="4">
        <v>1</v>
      </c>
      <c r="H2729" s="27">
        <v>0</v>
      </c>
      <c r="I2729" s="15">
        <v>5211.66</v>
      </c>
      <c r="J2729" s="4" t="s">
        <v>294</v>
      </c>
    </row>
    <row r="2730" spans="1:10" x14ac:dyDescent="0.3">
      <c r="A2730" s="4" t="s">
        <v>3036</v>
      </c>
      <c r="B2730" s="4" t="s">
        <v>205</v>
      </c>
      <c r="C2730" s="26">
        <v>45273</v>
      </c>
      <c r="D2730" s="4" t="s">
        <v>292</v>
      </c>
      <c r="E2730" s="4" t="s">
        <v>303</v>
      </c>
      <c r="F2730" s="4" t="s">
        <v>47</v>
      </c>
      <c r="G2730" s="4">
        <v>1</v>
      </c>
      <c r="H2730" s="27">
        <v>0</v>
      </c>
      <c r="I2730" s="15">
        <v>10420.36</v>
      </c>
      <c r="J2730" s="4" t="s">
        <v>294</v>
      </c>
    </row>
    <row r="2731" spans="1:10" x14ac:dyDescent="0.3">
      <c r="A2731" s="4" t="s">
        <v>3037</v>
      </c>
      <c r="B2731" s="4" t="s">
        <v>205</v>
      </c>
      <c r="C2731" s="26">
        <v>45318</v>
      </c>
      <c r="D2731" s="4" t="s">
        <v>292</v>
      </c>
      <c r="E2731" s="4" t="s">
        <v>305</v>
      </c>
      <c r="F2731" s="4" t="s">
        <v>47</v>
      </c>
      <c r="G2731" s="4">
        <v>1</v>
      </c>
      <c r="H2731" s="27">
        <v>0</v>
      </c>
      <c r="I2731" s="15">
        <v>9997.07</v>
      </c>
      <c r="J2731" s="4" t="s">
        <v>299</v>
      </c>
    </row>
    <row r="2732" spans="1:10" x14ac:dyDescent="0.3">
      <c r="A2732" s="4" t="s">
        <v>3038</v>
      </c>
      <c r="B2732" s="4" t="s">
        <v>205</v>
      </c>
      <c r="C2732" s="26">
        <v>45330</v>
      </c>
      <c r="D2732" s="4" t="s">
        <v>292</v>
      </c>
      <c r="E2732" s="4" t="s">
        <v>303</v>
      </c>
      <c r="F2732" s="4" t="s">
        <v>46</v>
      </c>
      <c r="G2732" s="4">
        <v>3</v>
      </c>
      <c r="H2732" s="27">
        <v>0</v>
      </c>
      <c r="I2732" s="15">
        <v>54376.22</v>
      </c>
      <c r="J2732" s="4" t="s">
        <v>294</v>
      </c>
    </row>
    <row r="2733" spans="1:10" x14ac:dyDescent="0.3">
      <c r="A2733" s="4" t="s">
        <v>3039</v>
      </c>
      <c r="B2733" s="4" t="s">
        <v>205</v>
      </c>
      <c r="C2733" s="26">
        <v>45331</v>
      </c>
      <c r="D2733" s="4" t="s">
        <v>292</v>
      </c>
      <c r="E2733" s="4" t="s">
        <v>308</v>
      </c>
      <c r="F2733" s="4" t="s">
        <v>46</v>
      </c>
      <c r="G2733" s="4">
        <v>3</v>
      </c>
      <c r="H2733" s="27">
        <v>0</v>
      </c>
      <c r="I2733" s="15">
        <v>26468.06</v>
      </c>
      <c r="J2733" s="4" t="s">
        <v>299</v>
      </c>
    </row>
    <row r="2734" spans="1:10" x14ac:dyDescent="0.3">
      <c r="A2734" s="4" t="s">
        <v>3040</v>
      </c>
      <c r="B2734" s="4" t="s">
        <v>205</v>
      </c>
      <c r="C2734" s="26">
        <v>45364</v>
      </c>
      <c r="D2734" s="4" t="s">
        <v>292</v>
      </c>
      <c r="E2734" s="4" t="s">
        <v>303</v>
      </c>
      <c r="F2734" s="4" t="s">
        <v>46</v>
      </c>
      <c r="G2734" s="4">
        <v>4</v>
      </c>
      <c r="H2734" s="27">
        <v>0</v>
      </c>
      <c r="I2734" s="15">
        <v>27579.06</v>
      </c>
      <c r="J2734" s="4" t="s">
        <v>299</v>
      </c>
    </row>
    <row r="2735" spans="1:10" x14ac:dyDescent="0.3">
      <c r="A2735" s="4" t="s">
        <v>3041</v>
      </c>
      <c r="B2735" s="4" t="s">
        <v>205</v>
      </c>
      <c r="C2735" s="26">
        <v>45376</v>
      </c>
      <c r="D2735" s="4" t="s">
        <v>296</v>
      </c>
      <c r="E2735" s="4" t="s">
        <v>394</v>
      </c>
      <c r="F2735" s="4" t="s">
        <v>47</v>
      </c>
      <c r="G2735" s="4">
        <v>1</v>
      </c>
      <c r="H2735" s="27">
        <v>6.1</v>
      </c>
      <c r="I2735" s="15">
        <v>75853</v>
      </c>
      <c r="J2735" s="4" t="s">
        <v>294</v>
      </c>
    </row>
    <row r="2736" spans="1:10" x14ac:dyDescent="0.3">
      <c r="A2736" s="4" t="s">
        <v>3042</v>
      </c>
      <c r="B2736" s="4" t="s">
        <v>205</v>
      </c>
      <c r="C2736" s="26">
        <v>45418</v>
      </c>
      <c r="D2736" s="4" t="s">
        <v>292</v>
      </c>
      <c r="E2736" s="4" t="s">
        <v>303</v>
      </c>
      <c r="F2736" s="4" t="s">
        <v>46</v>
      </c>
      <c r="G2736" s="4">
        <v>1</v>
      </c>
      <c r="H2736" s="27">
        <v>0</v>
      </c>
      <c r="I2736" s="15">
        <v>49693.79</v>
      </c>
      <c r="J2736" s="4" t="s">
        <v>299</v>
      </c>
    </row>
    <row r="2737" spans="1:10" x14ac:dyDescent="0.3">
      <c r="A2737" s="4" t="s">
        <v>3043</v>
      </c>
      <c r="B2737" s="4" t="s">
        <v>205</v>
      </c>
      <c r="C2737" s="26">
        <v>45453</v>
      </c>
      <c r="D2737" s="4" t="s">
        <v>292</v>
      </c>
      <c r="E2737" s="4" t="s">
        <v>303</v>
      </c>
      <c r="F2737" s="4" t="s">
        <v>47</v>
      </c>
      <c r="G2737" s="4">
        <v>1</v>
      </c>
      <c r="H2737" s="27">
        <v>0</v>
      </c>
      <c r="I2737" s="15">
        <v>11111.39</v>
      </c>
      <c r="J2737" s="4" t="s">
        <v>294</v>
      </c>
    </row>
    <row r="2738" spans="1:10" x14ac:dyDescent="0.3">
      <c r="A2738" s="4" t="s">
        <v>3044</v>
      </c>
      <c r="B2738" s="4" t="s">
        <v>205</v>
      </c>
      <c r="C2738" s="26">
        <v>45467</v>
      </c>
      <c r="D2738" s="4" t="s">
        <v>292</v>
      </c>
      <c r="E2738" s="4" t="s">
        <v>293</v>
      </c>
      <c r="F2738" s="4" t="s">
        <v>45</v>
      </c>
      <c r="G2738" s="4">
        <v>9</v>
      </c>
      <c r="H2738" s="27">
        <v>0</v>
      </c>
      <c r="I2738" s="15">
        <v>151970.26</v>
      </c>
      <c r="J2738" s="4" t="s">
        <v>294</v>
      </c>
    </row>
    <row r="2739" spans="1:10" x14ac:dyDescent="0.3">
      <c r="A2739" s="4" t="s">
        <v>3045</v>
      </c>
      <c r="B2739" s="4" t="s">
        <v>205</v>
      </c>
      <c r="C2739" s="26">
        <v>45483</v>
      </c>
      <c r="D2739" s="4" t="s">
        <v>292</v>
      </c>
      <c r="E2739" s="4" t="s">
        <v>305</v>
      </c>
      <c r="F2739" s="4" t="s">
        <v>46</v>
      </c>
      <c r="G2739" s="4">
        <v>4</v>
      </c>
      <c r="H2739" s="27">
        <v>0</v>
      </c>
      <c r="I2739" s="15">
        <v>43459.73</v>
      </c>
      <c r="J2739" s="4" t="s">
        <v>299</v>
      </c>
    </row>
    <row r="2740" spans="1:10" x14ac:dyDescent="0.3">
      <c r="A2740" s="4" t="s">
        <v>3046</v>
      </c>
      <c r="B2740" s="4" t="s">
        <v>205</v>
      </c>
      <c r="C2740" s="26">
        <v>45497</v>
      </c>
      <c r="D2740" s="4" t="s">
        <v>292</v>
      </c>
      <c r="E2740" s="4" t="s">
        <v>312</v>
      </c>
      <c r="F2740" s="4" t="s">
        <v>46</v>
      </c>
      <c r="G2740" s="4">
        <v>3</v>
      </c>
      <c r="H2740" s="27">
        <v>0</v>
      </c>
      <c r="I2740" s="15">
        <v>21268.560000000001</v>
      </c>
      <c r="J2740" s="4" t="s">
        <v>294</v>
      </c>
    </row>
    <row r="2741" spans="1:10" x14ac:dyDescent="0.3">
      <c r="A2741" s="4" t="s">
        <v>3047</v>
      </c>
      <c r="B2741" s="4" t="s">
        <v>205</v>
      </c>
      <c r="C2741" s="26">
        <v>45484</v>
      </c>
      <c r="D2741" s="4" t="s">
        <v>292</v>
      </c>
      <c r="E2741" s="4" t="s">
        <v>308</v>
      </c>
      <c r="F2741" s="4" t="s">
        <v>47</v>
      </c>
      <c r="G2741" s="4">
        <v>1</v>
      </c>
      <c r="H2741" s="27">
        <v>0</v>
      </c>
      <c r="I2741" s="15">
        <v>13091.03</v>
      </c>
      <c r="J2741" s="4" t="s">
        <v>294</v>
      </c>
    </row>
    <row r="2742" spans="1:10" x14ac:dyDescent="0.3">
      <c r="A2742" s="4" t="s">
        <v>3048</v>
      </c>
      <c r="B2742" s="4" t="s">
        <v>205</v>
      </c>
      <c r="C2742" s="26">
        <v>45479</v>
      </c>
      <c r="D2742" s="4" t="s">
        <v>296</v>
      </c>
      <c r="E2742" s="4" t="s">
        <v>394</v>
      </c>
      <c r="F2742" s="4" t="s">
        <v>45</v>
      </c>
      <c r="G2742" s="4">
        <v>2</v>
      </c>
      <c r="H2742" s="27">
        <v>29.8</v>
      </c>
      <c r="I2742" s="15">
        <v>446947.2</v>
      </c>
      <c r="J2742" s="4" t="s">
        <v>294</v>
      </c>
    </row>
    <row r="2743" spans="1:10" x14ac:dyDescent="0.3">
      <c r="A2743" s="4" t="s">
        <v>3049</v>
      </c>
      <c r="B2743" s="4" t="s">
        <v>205</v>
      </c>
      <c r="C2743" s="26">
        <v>45599</v>
      </c>
      <c r="D2743" s="4" t="s">
        <v>292</v>
      </c>
      <c r="E2743" s="4" t="s">
        <v>305</v>
      </c>
      <c r="F2743" s="4" t="s">
        <v>47</v>
      </c>
      <c r="G2743" s="4">
        <v>0</v>
      </c>
      <c r="H2743" s="27">
        <v>0</v>
      </c>
      <c r="I2743" s="15">
        <v>13479.9</v>
      </c>
      <c r="J2743" s="4" t="s">
        <v>299</v>
      </c>
    </row>
    <row r="2744" spans="1:10" x14ac:dyDescent="0.3">
      <c r="A2744" s="4" t="s">
        <v>3050</v>
      </c>
      <c r="B2744" s="4" t="s">
        <v>205</v>
      </c>
      <c r="C2744" s="26">
        <v>45619</v>
      </c>
      <c r="D2744" s="4" t="s">
        <v>292</v>
      </c>
      <c r="E2744" s="4" t="s">
        <v>308</v>
      </c>
      <c r="F2744" s="4" t="s">
        <v>47</v>
      </c>
      <c r="G2744" s="4">
        <v>0</v>
      </c>
      <c r="H2744" s="27">
        <v>0</v>
      </c>
      <c r="I2744" s="15">
        <v>12396.32</v>
      </c>
      <c r="J2744" s="4" t="s">
        <v>299</v>
      </c>
    </row>
    <row r="2745" spans="1:10" x14ac:dyDescent="0.3">
      <c r="A2745" s="4" t="s">
        <v>3051</v>
      </c>
      <c r="B2745" s="4" t="s">
        <v>205</v>
      </c>
      <c r="C2745" s="26">
        <v>45613</v>
      </c>
      <c r="D2745" s="4" t="s">
        <v>292</v>
      </c>
      <c r="E2745" s="4" t="s">
        <v>312</v>
      </c>
      <c r="F2745" s="4" t="s">
        <v>47</v>
      </c>
      <c r="G2745" s="4">
        <v>1</v>
      </c>
      <c r="H2745" s="27">
        <v>0</v>
      </c>
      <c r="I2745" s="15">
        <v>14352.09</v>
      </c>
      <c r="J2745" s="4" t="s">
        <v>299</v>
      </c>
    </row>
    <row r="2746" spans="1:10" x14ac:dyDescent="0.3">
      <c r="A2746" s="4" t="s">
        <v>3052</v>
      </c>
      <c r="B2746" s="4" t="s">
        <v>205</v>
      </c>
      <c r="C2746" s="26">
        <v>45618</v>
      </c>
      <c r="D2746" s="4" t="s">
        <v>292</v>
      </c>
      <c r="E2746" s="4" t="s">
        <v>312</v>
      </c>
      <c r="F2746" s="4" t="s">
        <v>47</v>
      </c>
      <c r="G2746" s="4">
        <v>1</v>
      </c>
      <c r="H2746" s="27">
        <v>0</v>
      </c>
      <c r="I2746" s="15">
        <v>11564.51</v>
      </c>
      <c r="J2746" s="4" t="s">
        <v>294</v>
      </c>
    </row>
    <row r="2747" spans="1:10" x14ac:dyDescent="0.3">
      <c r="A2747" s="4" t="s">
        <v>3053</v>
      </c>
      <c r="B2747" s="4" t="s">
        <v>205</v>
      </c>
      <c r="C2747" s="26">
        <v>45622</v>
      </c>
      <c r="D2747" s="4" t="s">
        <v>296</v>
      </c>
      <c r="E2747" s="4" t="s">
        <v>319</v>
      </c>
      <c r="F2747" s="4" t="s">
        <v>46</v>
      </c>
      <c r="G2747" s="4">
        <v>1</v>
      </c>
      <c r="H2747" s="27">
        <v>15.7</v>
      </c>
      <c r="I2747" s="15">
        <v>292908.15000000002</v>
      </c>
      <c r="J2747" s="4" t="s">
        <v>294</v>
      </c>
    </row>
    <row r="2748" spans="1:10" x14ac:dyDescent="0.3">
      <c r="A2748" s="4" t="s">
        <v>3054</v>
      </c>
      <c r="B2748" s="4" t="s">
        <v>205</v>
      </c>
      <c r="C2748" s="26">
        <v>45642</v>
      </c>
      <c r="D2748" s="4" t="s">
        <v>292</v>
      </c>
      <c r="E2748" s="4" t="s">
        <v>305</v>
      </c>
      <c r="F2748" s="4" t="s">
        <v>47</v>
      </c>
      <c r="G2748" s="4">
        <v>1</v>
      </c>
      <c r="H2748" s="27">
        <v>0</v>
      </c>
      <c r="I2748" s="15">
        <v>6113.18</v>
      </c>
      <c r="J2748" s="4" t="s">
        <v>299</v>
      </c>
    </row>
    <row r="2749" spans="1:10" x14ac:dyDescent="0.3">
      <c r="A2749" s="4" t="s">
        <v>3055</v>
      </c>
      <c r="B2749" s="4" t="s">
        <v>205</v>
      </c>
      <c r="C2749" s="26">
        <v>45639</v>
      </c>
      <c r="D2749" s="4" t="s">
        <v>292</v>
      </c>
      <c r="E2749" s="4" t="s">
        <v>293</v>
      </c>
      <c r="F2749" s="4" t="s">
        <v>47</v>
      </c>
      <c r="G2749" s="4">
        <v>1</v>
      </c>
      <c r="H2749" s="27">
        <v>0</v>
      </c>
      <c r="I2749" s="15">
        <v>13243.49</v>
      </c>
      <c r="J2749" s="4" t="s">
        <v>294</v>
      </c>
    </row>
    <row r="2750" spans="1:10" x14ac:dyDescent="0.3">
      <c r="A2750" s="4" t="s">
        <v>3056</v>
      </c>
      <c r="B2750" s="4" t="s">
        <v>205</v>
      </c>
      <c r="C2750" s="26">
        <v>45647</v>
      </c>
      <c r="D2750" s="4" t="s">
        <v>292</v>
      </c>
      <c r="E2750" s="4" t="s">
        <v>312</v>
      </c>
      <c r="F2750" s="4" t="s">
        <v>46</v>
      </c>
      <c r="G2750" s="4">
        <v>2</v>
      </c>
      <c r="H2750" s="27">
        <v>0</v>
      </c>
      <c r="I2750" s="15">
        <v>33851.550000000003</v>
      </c>
      <c r="J2750" s="4" t="s">
        <v>294</v>
      </c>
    </row>
    <row r="2751" spans="1:10" x14ac:dyDescent="0.3">
      <c r="A2751" s="4" t="s">
        <v>3057</v>
      </c>
      <c r="B2751" s="4" t="s">
        <v>205</v>
      </c>
      <c r="C2751" s="26">
        <v>45659</v>
      </c>
      <c r="D2751" s="4" t="s">
        <v>292</v>
      </c>
      <c r="E2751" s="4" t="s">
        <v>308</v>
      </c>
      <c r="F2751" s="4" t="s">
        <v>47</v>
      </c>
      <c r="G2751" s="4">
        <v>1</v>
      </c>
      <c r="H2751" s="27">
        <v>0</v>
      </c>
      <c r="I2751" s="15">
        <v>7109.55</v>
      </c>
      <c r="J2751" s="4" t="s">
        <v>294</v>
      </c>
    </row>
    <row r="2752" spans="1:10" x14ac:dyDescent="0.3">
      <c r="A2752" s="4" t="s">
        <v>3058</v>
      </c>
      <c r="B2752" s="4" t="s">
        <v>205</v>
      </c>
      <c r="C2752" s="26">
        <v>45738</v>
      </c>
      <c r="D2752" s="4" t="s">
        <v>292</v>
      </c>
      <c r="E2752" s="4" t="s">
        <v>308</v>
      </c>
      <c r="F2752" s="4" t="s">
        <v>46</v>
      </c>
      <c r="G2752" s="4">
        <v>2</v>
      </c>
      <c r="H2752" s="27">
        <v>0</v>
      </c>
      <c r="I2752" s="15">
        <v>39905.25</v>
      </c>
      <c r="J2752" s="4" t="s">
        <v>294</v>
      </c>
    </row>
    <row r="2753" spans="1:10" x14ac:dyDescent="0.3">
      <c r="A2753" s="4" t="s">
        <v>3059</v>
      </c>
      <c r="B2753" s="4" t="s">
        <v>205</v>
      </c>
      <c r="C2753" s="26">
        <v>45722</v>
      </c>
      <c r="D2753" s="4" t="s">
        <v>292</v>
      </c>
      <c r="E2753" s="4" t="s">
        <v>303</v>
      </c>
      <c r="F2753" s="4" t="s">
        <v>47</v>
      </c>
      <c r="G2753" s="4">
        <v>1</v>
      </c>
      <c r="H2753" s="27">
        <v>0</v>
      </c>
      <c r="I2753" s="15">
        <v>10298.11</v>
      </c>
      <c r="J2753" s="4" t="s">
        <v>294</v>
      </c>
    </row>
    <row r="2754" spans="1:10" x14ac:dyDescent="0.3">
      <c r="A2754" s="4" t="s">
        <v>3060</v>
      </c>
      <c r="B2754" s="4" t="s">
        <v>205</v>
      </c>
      <c r="C2754" s="26">
        <v>45744</v>
      </c>
      <c r="D2754" s="4" t="s">
        <v>292</v>
      </c>
      <c r="E2754" s="4" t="s">
        <v>305</v>
      </c>
      <c r="F2754" s="4" t="s">
        <v>46</v>
      </c>
      <c r="G2754" s="4">
        <v>4</v>
      </c>
      <c r="H2754" s="27">
        <v>0</v>
      </c>
      <c r="I2754" s="15">
        <v>61503.75</v>
      </c>
      <c r="J2754" s="4" t="s">
        <v>294</v>
      </c>
    </row>
    <row r="2755" spans="1:10" x14ac:dyDescent="0.3">
      <c r="A2755" s="4" t="s">
        <v>3061</v>
      </c>
      <c r="B2755" s="4" t="s">
        <v>205</v>
      </c>
      <c r="C2755" s="26">
        <v>45748</v>
      </c>
      <c r="D2755" s="4" t="s">
        <v>292</v>
      </c>
      <c r="E2755" s="4" t="s">
        <v>305</v>
      </c>
      <c r="F2755" s="4" t="s">
        <v>47</v>
      </c>
      <c r="G2755" s="4">
        <v>1</v>
      </c>
      <c r="H2755" s="27">
        <v>0</v>
      </c>
      <c r="I2755" s="15">
        <v>7333.73</v>
      </c>
      <c r="J2755" s="4" t="s">
        <v>294</v>
      </c>
    </row>
    <row r="2756" spans="1:10" x14ac:dyDescent="0.3">
      <c r="A2756" s="4" t="s">
        <v>3062</v>
      </c>
      <c r="B2756" s="4" t="s">
        <v>205</v>
      </c>
      <c r="C2756" s="26">
        <v>45831</v>
      </c>
      <c r="D2756" s="4" t="s">
        <v>292</v>
      </c>
      <c r="E2756" s="4" t="s">
        <v>303</v>
      </c>
      <c r="F2756" s="4" t="s">
        <v>45</v>
      </c>
      <c r="G2756" s="4">
        <v>3</v>
      </c>
      <c r="H2756" s="27">
        <v>0</v>
      </c>
      <c r="I2756" s="15">
        <v>165636.95000000001</v>
      </c>
      <c r="J2756" s="4" t="s">
        <v>299</v>
      </c>
    </row>
    <row r="2757" spans="1:10" x14ac:dyDescent="0.3">
      <c r="A2757" s="4" t="s">
        <v>3063</v>
      </c>
      <c r="B2757" s="4" t="s">
        <v>205</v>
      </c>
      <c r="C2757" s="26">
        <v>45825</v>
      </c>
      <c r="D2757" s="4" t="s">
        <v>292</v>
      </c>
      <c r="E2757" s="4" t="s">
        <v>305</v>
      </c>
      <c r="F2757" s="4" t="s">
        <v>46</v>
      </c>
      <c r="G2757" s="4">
        <v>2</v>
      </c>
      <c r="H2757" s="27">
        <v>0</v>
      </c>
      <c r="I2757" s="15">
        <v>28773.67</v>
      </c>
      <c r="J2757" s="4" t="s">
        <v>294</v>
      </c>
    </row>
    <row r="2758" spans="1:10" x14ac:dyDescent="0.3">
      <c r="A2758" s="4" t="s">
        <v>3064</v>
      </c>
      <c r="B2758" s="4" t="s">
        <v>205</v>
      </c>
      <c r="C2758" s="26">
        <v>45825</v>
      </c>
      <c r="D2758" s="4" t="s">
        <v>292</v>
      </c>
      <c r="E2758" s="4" t="s">
        <v>303</v>
      </c>
      <c r="F2758" s="4" t="s">
        <v>47</v>
      </c>
      <c r="G2758" s="4">
        <v>1</v>
      </c>
      <c r="H2758" s="27">
        <v>0</v>
      </c>
      <c r="I2758" s="15">
        <v>8995.73</v>
      </c>
      <c r="J2758" s="4" t="s">
        <v>294</v>
      </c>
    </row>
    <row r="2759" spans="1:10" x14ac:dyDescent="0.3">
      <c r="A2759" s="4" t="s">
        <v>3065</v>
      </c>
      <c r="B2759" s="4" t="s">
        <v>205</v>
      </c>
      <c r="C2759" s="26">
        <v>45848</v>
      </c>
      <c r="D2759" s="4" t="s">
        <v>292</v>
      </c>
      <c r="E2759" s="4" t="s">
        <v>301</v>
      </c>
      <c r="F2759" s="4" t="s">
        <v>47</v>
      </c>
      <c r="G2759" s="4">
        <v>1</v>
      </c>
      <c r="H2759" s="27">
        <v>0</v>
      </c>
      <c r="I2759" s="15">
        <v>17635.16</v>
      </c>
      <c r="J2759" s="4" t="s">
        <v>294</v>
      </c>
    </row>
    <row r="2760" spans="1:10" x14ac:dyDescent="0.3">
      <c r="A2760" s="4" t="s">
        <v>3066</v>
      </c>
      <c r="B2760" s="4" t="s">
        <v>205</v>
      </c>
      <c r="C2760" s="26">
        <v>45839</v>
      </c>
      <c r="D2760" s="4" t="s">
        <v>292</v>
      </c>
      <c r="E2760" s="4" t="s">
        <v>301</v>
      </c>
      <c r="F2760" s="4" t="s">
        <v>47</v>
      </c>
      <c r="G2760" s="4">
        <v>0</v>
      </c>
      <c r="H2760" s="27">
        <v>0</v>
      </c>
      <c r="I2760" s="15">
        <v>12296.16</v>
      </c>
      <c r="J2760" s="4" t="s">
        <v>294</v>
      </c>
    </row>
    <row r="2761" spans="1:10" x14ac:dyDescent="0.3">
      <c r="A2761" s="4" t="s">
        <v>3067</v>
      </c>
      <c r="B2761" s="4" t="s">
        <v>205</v>
      </c>
      <c r="C2761" s="26">
        <v>45877</v>
      </c>
      <c r="D2761" s="4" t="s">
        <v>292</v>
      </c>
      <c r="E2761" s="4" t="s">
        <v>308</v>
      </c>
      <c r="F2761" s="4" t="s">
        <v>47</v>
      </c>
      <c r="G2761" s="4">
        <v>1</v>
      </c>
      <c r="H2761" s="27">
        <v>0</v>
      </c>
      <c r="I2761" s="15">
        <v>11682.38</v>
      </c>
      <c r="J2761" s="4" t="s">
        <v>294</v>
      </c>
    </row>
    <row r="2762" spans="1:10" x14ac:dyDescent="0.3">
      <c r="A2762" s="4" t="s">
        <v>3068</v>
      </c>
      <c r="B2762" s="4" t="s">
        <v>205</v>
      </c>
      <c r="C2762" s="26">
        <v>45878</v>
      </c>
      <c r="D2762" s="4" t="s">
        <v>292</v>
      </c>
      <c r="E2762" s="4" t="s">
        <v>305</v>
      </c>
      <c r="F2762" s="4" t="s">
        <v>47</v>
      </c>
      <c r="G2762" s="4">
        <v>1</v>
      </c>
      <c r="H2762" s="27">
        <v>0</v>
      </c>
      <c r="I2762" s="15">
        <v>14654.51</v>
      </c>
      <c r="J2762" s="4" t="s">
        <v>294</v>
      </c>
    </row>
    <row r="2763" spans="1:10" x14ac:dyDescent="0.3">
      <c r="A2763" s="4" t="s">
        <v>3069</v>
      </c>
      <c r="B2763" s="4" t="s">
        <v>205</v>
      </c>
      <c r="C2763" s="26">
        <v>45914</v>
      </c>
      <c r="D2763" s="4" t="s">
        <v>292</v>
      </c>
      <c r="E2763" s="4" t="s">
        <v>308</v>
      </c>
      <c r="F2763" s="4" t="s">
        <v>46</v>
      </c>
      <c r="G2763" s="4">
        <v>1</v>
      </c>
      <c r="H2763" s="27">
        <v>0</v>
      </c>
      <c r="I2763" s="15">
        <v>62550.99</v>
      </c>
      <c r="J2763" s="4" t="s">
        <v>294</v>
      </c>
    </row>
    <row r="2764" spans="1:10" x14ac:dyDescent="0.3">
      <c r="A2764" s="4" t="s">
        <v>3070</v>
      </c>
      <c r="B2764" s="4" t="s">
        <v>205</v>
      </c>
      <c r="C2764" s="26">
        <v>45925</v>
      </c>
      <c r="D2764" s="4" t="s">
        <v>292</v>
      </c>
      <c r="E2764" s="4" t="s">
        <v>312</v>
      </c>
      <c r="F2764" s="4" t="s">
        <v>47</v>
      </c>
      <c r="G2764" s="4">
        <v>1</v>
      </c>
      <c r="H2764" s="27">
        <v>0</v>
      </c>
      <c r="I2764" s="15">
        <v>10056.52</v>
      </c>
      <c r="J2764" s="4" t="s">
        <v>294</v>
      </c>
    </row>
    <row r="2765" spans="1:10" x14ac:dyDescent="0.3">
      <c r="A2765" s="4" t="s">
        <v>3071</v>
      </c>
      <c r="B2765" s="4" t="s">
        <v>205</v>
      </c>
      <c r="C2765" s="26">
        <v>45928</v>
      </c>
      <c r="D2765" s="4" t="s">
        <v>292</v>
      </c>
      <c r="E2765" s="4" t="s">
        <v>312</v>
      </c>
      <c r="F2765" s="4" t="s">
        <v>47</v>
      </c>
      <c r="G2765" s="4">
        <v>0</v>
      </c>
      <c r="H2765" s="27">
        <v>0</v>
      </c>
      <c r="I2765" s="15">
        <v>7575.37</v>
      </c>
      <c r="J2765" s="4" t="s">
        <v>294</v>
      </c>
    </row>
    <row r="2766" spans="1:10" x14ac:dyDescent="0.3">
      <c r="A2766" s="4" t="s">
        <v>3072</v>
      </c>
      <c r="B2766" s="4" t="s">
        <v>205</v>
      </c>
      <c r="C2766" s="26">
        <v>45919</v>
      </c>
      <c r="D2766" s="4" t="s">
        <v>292</v>
      </c>
      <c r="E2766" s="4" t="s">
        <v>301</v>
      </c>
      <c r="F2766" s="4" t="s">
        <v>45</v>
      </c>
      <c r="G2766" s="4">
        <v>7</v>
      </c>
      <c r="H2766" s="27">
        <v>0</v>
      </c>
      <c r="I2766" s="15">
        <v>197554</v>
      </c>
      <c r="J2766" s="4" t="s">
        <v>294</v>
      </c>
    </row>
    <row r="2767" spans="1:10" x14ac:dyDescent="0.3">
      <c r="A2767" s="4" t="s">
        <v>3073</v>
      </c>
      <c r="B2767" s="4" t="s">
        <v>205</v>
      </c>
      <c r="C2767" s="26">
        <v>45939</v>
      </c>
      <c r="D2767" s="4" t="s">
        <v>292</v>
      </c>
      <c r="E2767" s="4" t="s">
        <v>308</v>
      </c>
      <c r="F2767" s="4" t="s">
        <v>47</v>
      </c>
      <c r="G2767" s="4">
        <v>1</v>
      </c>
      <c r="H2767" s="27">
        <v>0</v>
      </c>
      <c r="I2767" s="15">
        <v>7780.4</v>
      </c>
      <c r="J2767" s="4" t="s">
        <v>294</v>
      </c>
    </row>
    <row r="2768" spans="1:10" x14ac:dyDescent="0.3">
      <c r="A2768" s="4" t="s">
        <v>3074</v>
      </c>
      <c r="B2768" s="4" t="s">
        <v>205</v>
      </c>
      <c r="C2768" s="26">
        <v>45941</v>
      </c>
      <c r="D2768" s="4" t="s">
        <v>292</v>
      </c>
      <c r="E2768" s="4" t="s">
        <v>305</v>
      </c>
      <c r="F2768" s="4" t="s">
        <v>47</v>
      </c>
      <c r="G2768" s="4">
        <v>1</v>
      </c>
      <c r="H2768" s="27">
        <v>0</v>
      </c>
      <c r="I2768" s="15">
        <v>8933.44</v>
      </c>
      <c r="J2768" s="4" t="s">
        <v>299</v>
      </c>
    </row>
    <row r="2769" spans="1:10" x14ac:dyDescent="0.3">
      <c r="A2769" s="4" t="s">
        <v>3075</v>
      </c>
      <c r="B2769" s="4" t="s">
        <v>205</v>
      </c>
      <c r="C2769" s="26">
        <v>45977</v>
      </c>
      <c r="D2769" s="4" t="s">
        <v>292</v>
      </c>
      <c r="E2769" s="4" t="s">
        <v>303</v>
      </c>
      <c r="F2769" s="4" t="s">
        <v>46</v>
      </c>
      <c r="G2769" s="4">
        <v>2</v>
      </c>
      <c r="H2769" s="27">
        <v>0</v>
      </c>
      <c r="I2769" s="15">
        <v>31912.17</v>
      </c>
      <c r="J2769" s="4" t="s">
        <v>294</v>
      </c>
    </row>
    <row r="2770" spans="1:10" x14ac:dyDescent="0.3">
      <c r="A2770" s="4" t="s">
        <v>3076</v>
      </c>
      <c r="B2770" s="4" t="s">
        <v>205</v>
      </c>
      <c r="C2770" s="26">
        <v>45985</v>
      </c>
      <c r="D2770" s="4" t="s">
        <v>292</v>
      </c>
      <c r="E2770" s="4" t="s">
        <v>312</v>
      </c>
      <c r="F2770" s="4" t="s">
        <v>47</v>
      </c>
      <c r="G2770" s="4">
        <v>0</v>
      </c>
      <c r="H2770" s="27">
        <v>0</v>
      </c>
      <c r="I2770" s="15">
        <v>14716.97</v>
      </c>
      <c r="J2770" s="4" t="s">
        <v>299</v>
      </c>
    </row>
    <row r="2771" spans="1:10" x14ac:dyDescent="0.3">
      <c r="A2771" s="4" t="s">
        <v>3077</v>
      </c>
      <c r="B2771" s="4" t="s">
        <v>205</v>
      </c>
      <c r="C2771" s="26">
        <v>45998</v>
      </c>
      <c r="D2771" s="4" t="s">
        <v>292</v>
      </c>
      <c r="E2771" s="4" t="s">
        <v>301</v>
      </c>
      <c r="F2771" s="4" t="s">
        <v>47</v>
      </c>
      <c r="G2771" s="4">
        <v>0</v>
      </c>
      <c r="H2771" s="27">
        <v>0</v>
      </c>
      <c r="I2771" s="15">
        <v>6772.23</v>
      </c>
      <c r="J2771" s="4" t="s">
        <v>294</v>
      </c>
    </row>
    <row r="2772" spans="1:10" x14ac:dyDescent="0.3">
      <c r="A2772" s="4" t="s">
        <v>3078</v>
      </c>
      <c r="B2772" s="4" t="s">
        <v>207</v>
      </c>
      <c r="C2772" s="26">
        <v>44928</v>
      </c>
      <c r="D2772" s="4" t="s">
        <v>292</v>
      </c>
      <c r="E2772" s="4" t="s">
        <v>308</v>
      </c>
      <c r="F2772" s="4" t="s">
        <v>47</v>
      </c>
      <c r="G2772" s="4">
        <v>1</v>
      </c>
      <c r="H2772" s="27">
        <v>0</v>
      </c>
      <c r="I2772" s="15">
        <v>5867.79</v>
      </c>
      <c r="J2772" s="4" t="s">
        <v>294</v>
      </c>
    </row>
    <row r="2773" spans="1:10" x14ac:dyDescent="0.3">
      <c r="A2773" s="4" t="s">
        <v>3079</v>
      </c>
      <c r="B2773" s="4" t="s">
        <v>207</v>
      </c>
      <c r="C2773" s="26">
        <v>44942</v>
      </c>
      <c r="D2773" s="4" t="s">
        <v>292</v>
      </c>
      <c r="E2773" s="4" t="s">
        <v>301</v>
      </c>
      <c r="F2773" s="4" t="s">
        <v>46</v>
      </c>
      <c r="G2773" s="4">
        <v>3</v>
      </c>
      <c r="H2773" s="27">
        <v>0</v>
      </c>
      <c r="I2773" s="15">
        <v>17370.89</v>
      </c>
      <c r="J2773" s="4" t="s">
        <v>294</v>
      </c>
    </row>
    <row r="2774" spans="1:10" x14ac:dyDescent="0.3">
      <c r="A2774" s="4" t="s">
        <v>3080</v>
      </c>
      <c r="B2774" s="4" t="s">
        <v>207</v>
      </c>
      <c r="C2774" s="26">
        <v>44998</v>
      </c>
      <c r="D2774" s="4" t="s">
        <v>296</v>
      </c>
      <c r="E2774" s="4" t="s">
        <v>336</v>
      </c>
      <c r="F2774" s="4" t="s">
        <v>47</v>
      </c>
      <c r="G2774" s="4">
        <v>1</v>
      </c>
      <c r="H2774" s="27">
        <v>6.8</v>
      </c>
      <c r="I2774" s="15">
        <v>23923.040000000001</v>
      </c>
      <c r="J2774" s="4" t="s">
        <v>299</v>
      </c>
    </row>
    <row r="2775" spans="1:10" x14ac:dyDescent="0.3">
      <c r="A2775" s="4" t="s">
        <v>3081</v>
      </c>
      <c r="B2775" s="4" t="s">
        <v>207</v>
      </c>
      <c r="C2775" s="26">
        <v>45053</v>
      </c>
      <c r="D2775" s="4" t="s">
        <v>292</v>
      </c>
      <c r="E2775" s="4" t="s">
        <v>305</v>
      </c>
      <c r="F2775" s="4" t="s">
        <v>46</v>
      </c>
      <c r="G2775" s="4">
        <v>2</v>
      </c>
      <c r="H2775" s="27">
        <v>0</v>
      </c>
      <c r="I2775" s="15">
        <v>31713.45</v>
      </c>
      <c r="J2775" s="4" t="s">
        <v>299</v>
      </c>
    </row>
    <row r="2776" spans="1:10" x14ac:dyDescent="0.3">
      <c r="A2776" s="4" t="s">
        <v>3082</v>
      </c>
      <c r="B2776" s="4" t="s">
        <v>207</v>
      </c>
      <c r="C2776" s="26">
        <v>45122</v>
      </c>
      <c r="D2776" s="4" t="s">
        <v>292</v>
      </c>
      <c r="E2776" s="4" t="s">
        <v>305</v>
      </c>
      <c r="F2776" s="4" t="s">
        <v>47</v>
      </c>
      <c r="G2776" s="4">
        <v>1</v>
      </c>
      <c r="H2776" s="27">
        <v>0</v>
      </c>
      <c r="I2776" s="15">
        <v>6675.42</v>
      </c>
      <c r="J2776" s="4" t="s">
        <v>294</v>
      </c>
    </row>
    <row r="2777" spans="1:10" x14ac:dyDescent="0.3">
      <c r="A2777" s="4" t="s">
        <v>3083</v>
      </c>
      <c r="B2777" s="4" t="s">
        <v>207</v>
      </c>
      <c r="C2777" s="26">
        <v>45118</v>
      </c>
      <c r="D2777" s="4" t="s">
        <v>292</v>
      </c>
      <c r="E2777" s="4" t="s">
        <v>301</v>
      </c>
      <c r="F2777" s="4" t="s">
        <v>47</v>
      </c>
      <c r="G2777" s="4">
        <v>1</v>
      </c>
      <c r="H2777" s="27">
        <v>0</v>
      </c>
      <c r="I2777" s="15">
        <v>6447.52</v>
      </c>
      <c r="J2777" s="4" t="s">
        <v>294</v>
      </c>
    </row>
    <row r="2778" spans="1:10" x14ac:dyDescent="0.3">
      <c r="A2778" s="4" t="s">
        <v>3084</v>
      </c>
      <c r="B2778" s="4" t="s">
        <v>207</v>
      </c>
      <c r="C2778" s="26">
        <v>45130</v>
      </c>
      <c r="D2778" s="4" t="s">
        <v>292</v>
      </c>
      <c r="E2778" s="4" t="s">
        <v>305</v>
      </c>
      <c r="F2778" s="4" t="s">
        <v>46</v>
      </c>
      <c r="G2778" s="4">
        <v>5</v>
      </c>
      <c r="H2778" s="27">
        <v>0</v>
      </c>
      <c r="I2778" s="15">
        <v>12530.5</v>
      </c>
      <c r="J2778" s="4" t="s">
        <v>299</v>
      </c>
    </row>
    <row r="2779" spans="1:10" x14ac:dyDescent="0.3">
      <c r="A2779" s="4" t="s">
        <v>3085</v>
      </c>
      <c r="B2779" s="4" t="s">
        <v>207</v>
      </c>
      <c r="C2779" s="26">
        <v>45222</v>
      </c>
      <c r="D2779" s="4" t="s">
        <v>292</v>
      </c>
      <c r="E2779" s="4" t="s">
        <v>312</v>
      </c>
      <c r="F2779" s="4" t="s">
        <v>47</v>
      </c>
      <c r="G2779" s="4">
        <v>0</v>
      </c>
      <c r="H2779" s="27">
        <v>0</v>
      </c>
      <c r="I2779" s="15">
        <v>4294.34</v>
      </c>
      <c r="J2779" s="4" t="s">
        <v>299</v>
      </c>
    </row>
    <row r="2780" spans="1:10" x14ac:dyDescent="0.3">
      <c r="A2780" s="4" t="s">
        <v>3086</v>
      </c>
      <c r="B2780" s="4" t="s">
        <v>207</v>
      </c>
      <c r="C2780" s="26">
        <v>45216</v>
      </c>
      <c r="D2780" s="4" t="s">
        <v>292</v>
      </c>
      <c r="E2780" s="4" t="s">
        <v>305</v>
      </c>
      <c r="F2780" s="4" t="s">
        <v>47</v>
      </c>
      <c r="G2780" s="4">
        <v>1</v>
      </c>
      <c r="H2780" s="27">
        <v>0</v>
      </c>
      <c r="I2780" s="15">
        <v>5057.6099999999997</v>
      </c>
      <c r="J2780" s="4" t="s">
        <v>294</v>
      </c>
    </row>
    <row r="2781" spans="1:10" x14ac:dyDescent="0.3">
      <c r="A2781" s="4" t="s">
        <v>3087</v>
      </c>
      <c r="B2781" s="4" t="s">
        <v>207</v>
      </c>
      <c r="C2781" s="26">
        <v>45255</v>
      </c>
      <c r="D2781" s="4" t="s">
        <v>292</v>
      </c>
      <c r="E2781" s="4" t="s">
        <v>301</v>
      </c>
      <c r="F2781" s="4" t="s">
        <v>46</v>
      </c>
      <c r="G2781" s="4">
        <v>2</v>
      </c>
      <c r="H2781" s="27">
        <v>0</v>
      </c>
      <c r="I2781" s="15">
        <v>13586.72</v>
      </c>
      <c r="J2781" s="4" t="s">
        <v>294</v>
      </c>
    </row>
    <row r="2782" spans="1:10" x14ac:dyDescent="0.3">
      <c r="A2782" s="4" t="s">
        <v>3088</v>
      </c>
      <c r="B2782" s="4" t="s">
        <v>207</v>
      </c>
      <c r="C2782" s="26">
        <v>45240</v>
      </c>
      <c r="D2782" s="4" t="s">
        <v>292</v>
      </c>
      <c r="E2782" s="4" t="s">
        <v>312</v>
      </c>
      <c r="F2782" s="4" t="s">
        <v>46</v>
      </c>
      <c r="G2782" s="4">
        <v>1</v>
      </c>
      <c r="H2782" s="27">
        <v>0</v>
      </c>
      <c r="I2782" s="15">
        <v>25504.41</v>
      </c>
      <c r="J2782" s="4" t="s">
        <v>294</v>
      </c>
    </row>
    <row r="2783" spans="1:10" x14ac:dyDescent="0.3">
      <c r="A2783" s="4" t="s">
        <v>3089</v>
      </c>
      <c r="B2783" s="4" t="s">
        <v>207</v>
      </c>
      <c r="C2783" s="26">
        <v>45236</v>
      </c>
      <c r="D2783" s="4" t="s">
        <v>296</v>
      </c>
      <c r="E2783" s="4" t="s">
        <v>336</v>
      </c>
      <c r="F2783" s="4" t="s">
        <v>46</v>
      </c>
      <c r="G2783" s="4">
        <v>1</v>
      </c>
      <c r="H2783" s="27">
        <v>18.8</v>
      </c>
      <c r="I2783" s="15">
        <v>150673.29</v>
      </c>
      <c r="J2783" s="4" t="s">
        <v>294</v>
      </c>
    </row>
    <row r="2784" spans="1:10" x14ac:dyDescent="0.3">
      <c r="A2784" s="4" t="s">
        <v>3090</v>
      </c>
      <c r="B2784" s="4" t="s">
        <v>207</v>
      </c>
      <c r="C2784" s="26">
        <v>45278</v>
      </c>
      <c r="D2784" s="4" t="s">
        <v>292</v>
      </c>
      <c r="E2784" s="4" t="s">
        <v>303</v>
      </c>
      <c r="F2784" s="4" t="s">
        <v>47</v>
      </c>
      <c r="G2784" s="4">
        <v>0</v>
      </c>
      <c r="H2784" s="27">
        <v>0</v>
      </c>
      <c r="I2784" s="15">
        <v>2941.15</v>
      </c>
      <c r="J2784" s="4" t="s">
        <v>294</v>
      </c>
    </row>
    <row r="2785" spans="1:10" x14ac:dyDescent="0.3">
      <c r="A2785" s="4" t="s">
        <v>3091</v>
      </c>
      <c r="B2785" s="4" t="s">
        <v>207</v>
      </c>
      <c r="C2785" s="26">
        <v>45350</v>
      </c>
      <c r="D2785" s="4" t="s">
        <v>292</v>
      </c>
      <c r="E2785" s="4" t="s">
        <v>312</v>
      </c>
      <c r="F2785" s="4" t="s">
        <v>46</v>
      </c>
      <c r="G2785" s="4">
        <v>3</v>
      </c>
      <c r="H2785" s="27">
        <v>0</v>
      </c>
      <c r="I2785" s="15">
        <v>24352.9</v>
      </c>
      <c r="J2785" s="4" t="s">
        <v>294</v>
      </c>
    </row>
    <row r="2786" spans="1:10" x14ac:dyDescent="0.3">
      <c r="A2786" s="4" t="s">
        <v>3092</v>
      </c>
      <c r="B2786" s="4" t="s">
        <v>207</v>
      </c>
      <c r="C2786" s="26">
        <v>45354</v>
      </c>
      <c r="D2786" s="4" t="s">
        <v>292</v>
      </c>
      <c r="E2786" s="4" t="s">
        <v>305</v>
      </c>
      <c r="F2786" s="4" t="s">
        <v>46</v>
      </c>
      <c r="G2786" s="4">
        <v>1</v>
      </c>
      <c r="H2786" s="27">
        <v>0</v>
      </c>
      <c r="I2786" s="15">
        <v>18401.37</v>
      </c>
      <c r="J2786" s="4" t="s">
        <v>294</v>
      </c>
    </row>
    <row r="2787" spans="1:10" x14ac:dyDescent="0.3">
      <c r="A2787" s="4" t="s">
        <v>3093</v>
      </c>
      <c r="B2787" s="4" t="s">
        <v>207</v>
      </c>
      <c r="C2787" s="26">
        <v>45353</v>
      </c>
      <c r="D2787" s="4" t="s">
        <v>292</v>
      </c>
      <c r="E2787" s="4" t="s">
        <v>293</v>
      </c>
      <c r="F2787" s="4" t="s">
        <v>47</v>
      </c>
      <c r="G2787" s="4">
        <v>1</v>
      </c>
      <c r="H2787" s="27">
        <v>0</v>
      </c>
      <c r="I2787" s="15">
        <v>3542.43</v>
      </c>
      <c r="J2787" s="4" t="s">
        <v>294</v>
      </c>
    </row>
    <row r="2788" spans="1:10" x14ac:dyDescent="0.3">
      <c r="A2788" s="4" t="s">
        <v>3094</v>
      </c>
      <c r="B2788" s="4" t="s">
        <v>207</v>
      </c>
      <c r="C2788" s="26">
        <v>45370</v>
      </c>
      <c r="D2788" s="4" t="s">
        <v>292</v>
      </c>
      <c r="E2788" s="4" t="s">
        <v>312</v>
      </c>
      <c r="F2788" s="4" t="s">
        <v>47</v>
      </c>
      <c r="G2788" s="4">
        <v>0</v>
      </c>
      <c r="H2788" s="27">
        <v>0</v>
      </c>
      <c r="I2788" s="15">
        <v>6736.14</v>
      </c>
      <c r="J2788" s="4" t="s">
        <v>294</v>
      </c>
    </row>
    <row r="2789" spans="1:10" x14ac:dyDescent="0.3">
      <c r="A2789" s="4" t="s">
        <v>3095</v>
      </c>
      <c r="B2789" s="4" t="s">
        <v>207</v>
      </c>
      <c r="C2789" s="26">
        <v>45378</v>
      </c>
      <c r="D2789" s="4" t="s">
        <v>292</v>
      </c>
      <c r="E2789" s="4" t="s">
        <v>293</v>
      </c>
      <c r="F2789" s="4" t="s">
        <v>46</v>
      </c>
      <c r="G2789" s="4">
        <v>5</v>
      </c>
      <c r="H2789" s="27">
        <v>0</v>
      </c>
      <c r="I2789" s="15">
        <v>10155.43</v>
      </c>
      <c r="J2789" s="4" t="s">
        <v>294</v>
      </c>
    </row>
    <row r="2790" spans="1:10" x14ac:dyDescent="0.3">
      <c r="A2790" s="4" t="s">
        <v>3096</v>
      </c>
      <c r="B2790" s="4" t="s">
        <v>207</v>
      </c>
      <c r="C2790" s="26">
        <v>45378</v>
      </c>
      <c r="D2790" s="4" t="s">
        <v>296</v>
      </c>
      <c r="E2790" s="4" t="s">
        <v>401</v>
      </c>
      <c r="F2790" s="4" t="s">
        <v>46</v>
      </c>
      <c r="G2790" s="4">
        <v>1</v>
      </c>
      <c r="H2790" s="27">
        <v>8.6999999999999993</v>
      </c>
      <c r="I2790" s="15">
        <v>42813.57</v>
      </c>
      <c r="J2790" s="4" t="s">
        <v>294</v>
      </c>
    </row>
    <row r="2791" spans="1:10" x14ac:dyDescent="0.3">
      <c r="A2791" s="4" t="s">
        <v>3097</v>
      </c>
      <c r="B2791" s="4" t="s">
        <v>207</v>
      </c>
      <c r="C2791" s="26">
        <v>45403</v>
      </c>
      <c r="D2791" s="4" t="s">
        <v>292</v>
      </c>
      <c r="E2791" s="4" t="s">
        <v>293</v>
      </c>
      <c r="F2791" s="4" t="s">
        <v>47</v>
      </c>
      <c r="G2791" s="4">
        <v>1</v>
      </c>
      <c r="H2791" s="27">
        <v>0</v>
      </c>
      <c r="I2791" s="15">
        <v>2820.49</v>
      </c>
      <c r="J2791" s="4" t="s">
        <v>299</v>
      </c>
    </row>
    <row r="2792" spans="1:10" x14ac:dyDescent="0.3">
      <c r="A2792" s="4" t="s">
        <v>3098</v>
      </c>
      <c r="B2792" s="4" t="s">
        <v>207</v>
      </c>
      <c r="C2792" s="26">
        <v>45405</v>
      </c>
      <c r="D2792" s="4" t="s">
        <v>292</v>
      </c>
      <c r="E2792" s="4" t="s">
        <v>293</v>
      </c>
      <c r="F2792" s="4" t="s">
        <v>47</v>
      </c>
      <c r="G2792" s="4">
        <v>0</v>
      </c>
      <c r="H2792" s="27">
        <v>0</v>
      </c>
      <c r="I2792" s="15">
        <v>5893.38</v>
      </c>
      <c r="J2792" s="4" t="s">
        <v>294</v>
      </c>
    </row>
    <row r="2793" spans="1:10" x14ac:dyDescent="0.3">
      <c r="A2793" s="4" t="s">
        <v>3099</v>
      </c>
      <c r="B2793" s="4" t="s">
        <v>207</v>
      </c>
      <c r="C2793" s="26">
        <v>45432</v>
      </c>
      <c r="D2793" s="4" t="s">
        <v>296</v>
      </c>
      <c r="E2793" s="4" t="s">
        <v>319</v>
      </c>
      <c r="F2793" s="4" t="s">
        <v>46</v>
      </c>
      <c r="G2793" s="4">
        <v>1</v>
      </c>
      <c r="H2793" s="27">
        <v>19.100000000000001</v>
      </c>
      <c r="I2793" s="15">
        <v>91453.92</v>
      </c>
      <c r="J2793" s="4" t="s">
        <v>294</v>
      </c>
    </row>
    <row r="2794" spans="1:10" x14ac:dyDescent="0.3">
      <c r="A2794" s="4" t="s">
        <v>3100</v>
      </c>
      <c r="B2794" s="4" t="s">
        <v>207</v>
      </c>
      <c r="C2794" s="26">
        <v>45451</v>
      </c>
      <c r="D2794" s="4" t="s">
        <v>292</v>
      </c>
      <c r="E2794" s="4" t="s">
        <v>312</v>
      </c>
      <c r="F2794" s="4" t="s">
        <v>46</v>
      </c>
      <c r="G2794" s="4">
        <v>2</v>
      </c>
      <c r="H2794" s="27">
        <v>0</v>
      </c>
      <c r="I2794" s="15">
        <v>11379.63</v>
      </c>
      <c r="J2794" s="4" t="s">
        <v>294</v>
      </c>
    </row>
    <row r="2795" spans="1:10" x14ac:dyDescent="0.3">
      <c r="A2795" s="4" t="s">
        <v>3101</v>
      </c>
      <c r="B2795" s="4" t="s">
        <v>207</v>
      </c>
      <c r="C2795" s="26">
        <v>45461</v>
      </c>
      <c r="D2795" s="4" t="s">
        <v>292</v>
      </c>
      <c r="E2795" s="4" t="s">
        <v>293</v>
      </c>
      <c r="F2795" s="4" t="s">
        <v>46</v>
      </c>
      <c r="G2795" s="4">
        <v>5</v>
      </c>
      <c r="H2795" s="27">
        <v>0</v>
      </c>
      <c r="I2795" s="15">
        <v>31400.43</v>
      </c>
      <c r="J2795" s="4" t="s">
        <v>294</v>
      </c>
    </row>
    <row r="2796" spans="1:10" x14ac:dyDescent="0.3">
      <c r="A2796" s="4" t="s">
        <v>3102</v>
      </c>
      <c r="B2796" s="4" t="s">
        <v>207</v>
      </c>
      <c r="C2796" s="26">
        <v>45448</v>
      </c>
      <c r="D2796" s="4" t="s">
        <v>292</v>
      </c>
      <c r="E2796" s="4" t="s">
        <v>301</v>
      </c>
      <c r="F2796" s="4" t="s">
        <v>45</v>
      </c>
      <c r="G2796" s="4">
        <v>13</v>
      </c>
      <c r="H2796" s="27">
        <v>0</v>
      </c>
      <c r="I2796" s="15">
        <v>54953.06</v>
      </c>
      <c r="J2796" s="4" t="s">
        <v>299</v>
      </c>
    </row>
    <row r="2797" spans="1:10" x14ac:dyDescent="0.3">
      <c r="A2797" s="4" t="s">
        <v>3103</v>
      </c>
      <c r="B2797" s="4" t="s">
        <v>207</v>
      </c>
      <c r="C2797" s="26">
        <v>45457</v>
      </c>
      <c r="D2797" s="4" t="s">
        <v>292</v>
      </c>
      <c r="E2797" s="4" t="s">
        <v>303</v>
      </c>
      <c r="F2797" s="4" t="s">
        <v>46</v>
      </c>
      <c r="G2797" s="4">
        <v>5</v>
      </c>
      <c r="H2797" s="27">
        <v>0</v>
      </c>
      <c r="I2797" s="15">
        <v>13164.71</v>
      </c>
      <c r="J2797" s="4" t="s">
        <v>299</v>
      </c>
    </row>
    <row r="2798" spans="1:10" x14ac:dyDescent="0.3">
      <c r="A2798" s="4" t="s">
        <v>3104</v>
      </c>
      <c r="B2798" s="4" t="s">
        <v>207</v>
      </c>
      <c r="C2798" s="26">
        <v>45505</v>
      </c>
      <c r="D2798" s="4" t="s">
        <v>292</v>
      </c>
      <c r="E2798" s="4" t="s">
        <v>312</v>
      </c>
      <c r="F2798" s="4" t="s">
        <v>45</v>
      </c>
      <c r="G2798" s="4">
        <v>11</v>
      </c>
      <c r="H2798" s="27">
        <v>0</v>
      </c>
      <c r="I2798" s="15">
        <v>55951.1</v>
      </c>
      <c r="J2798" s="4" t="s">
        <v>299</v>
      </c>
    </row>
    <row r="2799" spans="1:10" x14ac:dyDescent="0.3">
      <c r="A2799" s="4" t="s">
        <v>3105</v>
      </c>
      <c r="B2799" s="4" t="s">
        <v>207</v>
      </c>
      <c r="C2799" s="26">
        <v>45562</v>
      </c>
      <c r="D2799" s="4" t="s">
        <v>292</v>
      </c>
      <c r="E2799" s="4" t="s">
        <v>293</v>
      </c>
      <c r="F2799" s="4" t="s">
        <v>47</v>
      </c>
      <c r="G2799" s="4">
        <v>0</v>
      </c>
      <c r="H2799" s="27">
        <v>0</v>
      </c>
      <c r="I2799" s="15">
        <v>6501.77</v>
      </c>
      <c r="J2799" s="4" t="s">
        <v>294</v>
      </c>
    </row>
    <row r="2800" spans="1:10" x14ac:dyDescent="0.3">
      <c r="A2800" s="4" t="s">
        <v>3106</v>
      </c>
      <c r="B2800" s="4" t="s">
        <v>207</v>
      </c>
      <c r="C2800" s="26">
        <v>45584</v>
      </c>
      <c r="D2800" s="4" t="s">
        <v>292</v>
      </c>
      <c r="E2800" s="4" t="s">
        <v>305</v>
      </c>
      <c r="F2800" s="4" t="s">
        <v>47</v>
      </c>
      <c r="G2800" s="4">
        <v>0</v>
      </c>
      <c r="H2800" s="27">
        <v>0</v>
      </c>
      <c r="I2800" s="15">
        <v>3438.16</v>
      </c>
      <c r="J2800" s="4" t="s">
        <v>294</v>
      </c>
    </row>
    <row r="2801" spans="1:10" x14ac:dyDescent="0.3">
      <c r="A2801" s="4" t="s">
        <v>3107</v>
      </c>
      <c r="B2801" s="4" t="s">
        <v>207</v>
      </c>
      <c r="C2801" s="26">
        <v>45592</v>
      </c>
      <c r="D2801" s="4" t="s">
        <v>292</v>
      </c>
      <c r="E2801" s="4" t="s">
        <v>308</v>
      </c>
      <c r="F2801" s="4" t="s">
        <v>47</v>
      </c>
      <c r="G2801" s="4">
        <v>1</v>
      </c>
      <c r="H2801" s="27">
        <v>0</v>
      </c>
      <c r="I2801" s="15">
        <v>4141.3900000000003</v>
      </c>
      <c r="J2801" s="4" t="s">
        <v>294</v>
      </c>
    </row>
    <row r="2802" spans="1:10" x14ac:dyDescent="0.3">
      <c r="A2802" s="4" t="s">
        <v>3108</v>
      </c>
      <c r="B2802" s="4" t="s">
        <v>207</v>
      </c>
      <c r="C2802" s="26">
        <v>45572</v>
      </c>
      <c r="D2802" s="4" t="s">
        <v>292</v>
      </c>
      <c r="E2802" s="4" t="s">
        <v>301</v>
      </c>
      <c r="F2802" s="4" t="s">
        <v>47</v>
      </c>
      <c r="G2802" s="4">
        <v>1</v>
      </c>
      <c r="H2802" s="27">
        <v>0</v>
      </c>
      <c r="I2802" s="15">
        <v>6009.18</v>
      </c>
      <c r="J2802" s="4" t="s">
        <v>294</v>
      </c>
    </row>
    <row r="2803" spans="1:10" x14ac:dyDescent="0.3">
      <c r="A2803" s="4" t="s">
        <v>3109</v>
      </c>
      <c r="B2803" s="4" t="s">
        <v>207</v>
      </c>
      <c r="C2803" s="26">
        <v>45592</v>
      </c>
      <c r="D2803" s="4" t="s">
        <v>292</v>
      </c>
      <c r="E2803" s="4" t="s">
        <v>293</v>
      </c>
      <c r="F2803" s="4" t="s">
        <v>46</v>
      </c>
      <c r="G2803" s="4">
        <v>4</v>
      </c>
      <c r="H2803" s="27">
        <v>0</v>
      </c>
      <c r="I2803" s="15">
        <v>25465.759999999998</v>
      </c>
      <c r="J2803" s="4" t="s">
        <v>294</v>
      </c>
    </row>
    <row r="2804" spans="1:10" x14ac:dyDescent="0.3">
      <c r="A2804" s="4" t="s">
        <v>3110</v>
      </c>
      <c r="B2804" s="4" t="s">
        <v>207</v>
      </c>
      <c r="C2804" s="26">
        <v>45592</v>
      </c>
      <c r="D2804" s="4" t="s">
        <v>292</v>
      </c>
      <c r="E2804" s="4" t="s">
        <v>305</v>
      </c>
      <c r="F2804" s="4" t="s">
        <v>46</v>
      </c>
      <c r="G2804" s="4">
        <v>2</v>
      </c>
      <c r="H2804" s="27">
        <v>0</v>
      </c>
      <c r="I2804" s="15">
        <v>11058.54</v>
      </c>
      <c r="J2804" s="4" t="s">
        <v>294</v>
      </c>
    </row>
    <row r="2805" spans="1:10" x14ac:dyDescent="0.3">
      <c r="A2805" s="4" t="s">
        <v>3111</v>
      </c>
      <c r="B2805" s="4" t="s">
        <v>207</v>
      </c>
      <c r="C2805" s="26">
        <v>45589</v>
      </c>
      <c r="D2805" s="4" t="s">
        <v>292</v>
      </c>
      <c r="E2805" s="4" t="s">
        <v>303</v>
      </c>
      <c r="F2805" s="4" t="s">
        <v>46</v>
      </c>
      <c r="G2805" s="4">
        <v>4</v>
      </c>
      <c r="H2805" s="27">
        <v>0</v>
      </c>
      <c r="I2805" s="15">
        <v>26453.13</v>
      </c>
      <c r="J2805" s="4" t="s">
        <v>294</v>
      </c>
    </row>
    <row r="2806" spans="1:10" x14ac:dyDescent="0.3">
      <c r="A2806" s="4" t="s">
        <v>3112</v>
      </c>
      <c r="B2806" s="4" t="s">
        <v>207</v>
      </c>
      <c r="C2806" s="26">
        <v>45598</v>
      </c>
      <c r="D2806" s="4" t="s">
        <v>292</v>
      </c>
      <c r="E2806" s="4" t="s">
        <v>308</v>
      </c>
      <c r="F2806" s="4" t="s">
        <v>47</v>
      </c>
      <c r="G2806" s="4">
        <v>1</v>
      </c>
      <c r="H2806" s="27">
        <v>0</v>
      </c>
      <c r="I2806" s="15">
        <v>6882.81</v>
      </c>
      <c r="J2806" s="4" t="s">
        <v>294</v>
      </c>
    </row>
    <row r="2807" spans="1:10" x14ac:dyDescent="0.3">
      <c r="A2807" s="4" t="s">
        <v>3113</v>
      </c>
      <c r="B2807" s="4" t="s">
        <v>207</v>
      </c>
      <c r="C2807" s="26">
        <v>45597</v>
      </c>
      <c r="D2807" s="4" t="s">
        <v>292</v>
      </c>
      <c r="E2807" s="4" t="s">
        <v>308</v>
      </c>
      <c r="F2807" s="4" t="s">
        <v>45</v>
      </c>
      <c r="G2807" s="4">
        <v>5</v>
      </c>
      <c r="H2807" s="27">
        <v>0</v>
      </c>
      <c r="I2807" s="15">
        <v>33478.03</v>
      </c>
      <c r="J2807" s="4" t="s">
        <v>299</v>
      </c>
    </row>
    <row r="2808" spans="1:10" x14ac:dyDescent="0.3">
      <c r="A2808" s="4" t="s">
        <v>3114</v>
      </c>
      <c r="B2808" s="4" t="s">
        <v>207</v>
      </c>
      <c r="C2808" s="26">
        <v>45640</v>
      </c>
      <c r="D2808" s="4" t="s">
        <v>292</v>
      </c>
      <c r="E2808" s="4" t="s">
        <v>308</v>
      </c>
      <c r="F2808" s="4" t="s">
        <v>47</v>
      </c>
      <c r="G2808" s="4">
        <v>1</v>
      </c>
      <c r="H2808" s="27">
        <v>0</v>
      </c>
      <c r="I2808" s="15">
        <v>3380.57</v>
      </c>
      <c r="J2808" s="4" t="s">
        <v>294</v>
      </c>
    </row>
    <row r="2809" spans="1:10" x14ac:dyDescent="0.3">
      <c r="A2809" s="4" t="s">
        <v>3115</v>
      </c>
      <c r="B2809" s="4" t="s">
        <v>207</v>
      </c>
      <c r="C2809" s="26">
        <v>45633</v>
      </c>
      <c r="D2809" s="4" t="s">
        <v>292</v>
      </c>
      <c r="E2809" s="4" t="s">
        <v>293</v>
      </c>
      <c r="F2809" s="4" t="s">
        <v>46</v>
      </c>
      <c r="G2809" s="4">
        <v>4</v>
      </c>
      <c r="H2809" s="27">
        <v>0</v>
      </c>
      <c r="I2809" s="15">
        <v>23640.98</v>
      </c>
      <c r="J2809" s="4" t="s">
        <v>294</v>
      </c>
    </row>
    <row r="2810" spans="1:10" x14ac:dyDescent="0.3">
      <c r="A2810" s="4" t="s">
        <v>3116</v>
      </c>
      <c r="B2810" s="4" t="s">
        <v>207</v>
      </c>
      <c r="C2810" s="26">
        <v>45645</v>
      </c>
      <c r="D2810" s="4" t="s">
        <v>292</v>
      </c>
      <c r="E2810" s="4" t="s">
        <v>301</v>
      </c>
      <c r="F2810" s="4" t="s">
        <v>47</v>
      </c>
      <c r="G2810" s="4">
        <v>1</v>
      </c>
      <c r="H2810" s="27">
        <v>0</v>
      </c>
      <c r="I2810" s="15">
        <v>4534.6499999999996</v>
      </c>
      <c r="J2810" s="4" t="s">
        <v>294</v>
      </c>
    </row>
    <row r="2811" spans="1:10" x14ac:dyDescent="0.3">
      <c r="A2811" s="4" t="s">
        <v>3117</v>
      </c>
      <c r="B2811" s="4" t="s">
        <v>207</v>
      </c>
      <c r="C2811" s="26">
        <v>45667</v>
      </c>
      <c r="D2811" s="4" t="s">
        <v>292</v>
      </c>
      <c r="E2811" s="4" t="s">
        <v>305</v>
      </c>
      <c r="F2811" s="4" t="s">
        <v>47</v>
      </c>
      <c r="G2811" s="4">
        <v>0</v>
      </c>
      <c r="H2811" s="27">
        <v>0</v>
      </c>
      <c r="I2811" s="15">
        <v>4360.51</v>
      </c>
      <c r="J2811" s="4" t="s">
        <v>299</v>
      </c>
    </row>
    <row r="2812" spans="1:10" x14ac:dyDescent="0.3">
      <c r="A2812" s="4" t="s">
        <v>3118</v>
      </c>
      <c r="B2812" s="4" t="s">
        <v>207</v>
      </c>
      <c r="C2812" s="26">
        <v>45707</v>
      </c>
      <c r="D2812" s="4" t="s">
        <v>296</v>
      </c>
      <c r="E2812" s="4" t="s">
        <v>401</v>
      </c>
      <c r="F2812" s="4" t="s">
        <v>46</v>
      </c>
      <c r="G2812" s="4">
        <v>1</v>
      </c>
      <c r="H2812" s="27">
        <v>13.2</v>
      </c>
      <c r="I2812" s="15">
        <v>56544.39</v>
      </c>
      <c r="J2812" s="4" t="s">
        <v>294</v>
      </c>
    </row>
    <row r="2813" spans="1:10" x14ac:dyDescent="0.3">
      <c r="A2813" s="4" t="s">
        <v>3119</v>
      </c>
      <c r="B2813" s="4" t="s">
        <v>207</v>
      </c>
      <c r="C2813" s="26">
        <v>45743</v>
      </c>
      <c r="D2813" s="4" t="s">
        <v>292</v>
      </c>
      <c r="E2813" s="4" t="s">
        <v>312</v>
      </c>
      <c r="F2813" s="4" t="s">
        <v>47</v>
      </c>
      <c r="G2813" s="4">
        <v>1</v>
      </c>
      <c r="H2813" s="27">
        <v>0</v>
      </c>
      <c r="I2813" s="15">
        <v>6593.51</v>
      </c>
      <c r="J2813" s="4" t="s">
        <v>299</v>
      </c>
    </row>
    <row r="2814" spans="1:10" x14ac:dyDescent="0.3">
      <c r="A2814" s="4" t="s">
        <v>3120</v>
      </c>
      <c r="B2814" s="4" t="s">
        <v>207</v>
      </c>
      <c r="C2814" s="26">
        <v>45720</v>
      </c>
      <c r="D2814" s="4" t="s">
        <v>292</v>
      </c>
      <c r="E2814" s="4" t="s">
        <v>303</v>
      </c>
      <c r="F2814" s="4" t="s">
        <v>46</v>
      </c>
      <c r="G2814" s="4">
        <v>2</v>
      </c>
      <c r="H2814" s="27">
        <v>0</v>
      </c>
      <c r="I2814" s="15">
        <v>19304.7</v>
      </c>
      <c r="J2814" s="4" t="s">
        <v>299</v>
      </c>
    </row>
    <row r="2815" spans="1:10" x14ac:dyDescent="0.3">
      <c r="A2815" s="4" t="s">
        <v>3121</v>
      </c>
      <c r="B2815" s="4" t="s">
        <v>207</v>
      </c>
      <c r="C2815" s="26">
        <v>45844</v>
      </c>
      <c r="D2815" s="4" t="s">
        <v>292</v>
      </c>
      <c r="E2815" s="4" t="s">
        <v>308</v>
      </c>
      <c r="F2815" s="4" t="s">
        <v>47</v>
      </c>
      <c r="G2815" s="4">
        <v>1</v>
      </c>
      <c r="H2815" s="27">
        <v>0</v>
      </c>
      <c r="I2815" s="15">
        <v>5657.5</v>
      </c>
      <c r="J2815" s="4" t="s">
        <v>294</v>
      </c>
    </row>
    <row r="2816" spans="1:10" x14ac:dyDescent="0.3">
      <c r="A2816" s="4" t="s">
        <v>3122</v>
      </c>
      <c r="B2816" s="4" t="s">
        <v>207</v>
      </c>
      <c r="C2816" s="26">
        <v>45887</v>
      </c>
      <c r="D2816" s="4" t="s">
        <v>292</v>
      </c>
      <c r="E2816" s="4" t="s">
        <v>308</v>
      </c>
      <c r="F2816" s="4" t="s">
        <v>47</v>
      </c>
      <c r="G2816" s="4">
        <v>1</v>
      </c>
      <c r="H2816" s="27">
        <v>0</v>
      </c>
      <c r="I2816" s="15">
        <v>5901.36</v>
      </c>
      <c r="J2816" s="4" t="s">
        <v>294</v>
      </c>
    </row>
    <row r="2817" spans="1:10" x14ac:dyDescent="0.3">
      <c r="A2817" s="4" t="s">
        <v>3123</v>
      </c>
      <c r="B2817" s="4" t="s">
        <v>207</v>
      </c>
      <c r="C2817" s="26">
        <v>45879</v>
      </c>
      <c r="D2817" s="4" t="s">
        <v>292</v>
      </c>
      <c r="E2817" s="4" t="s">
        <v>303</v>
      </c>
      <c r="F2817" s="4" t="s">
        <v>46</v>
      </c>
      <c r="G2817" s="4">
        <v>3</v>
      </c>
      <c r="H2817" s="27">
        <v>0</v>
      </c>
      <c r="I2817" s="15">
        <v>17111.86</v>
      </c>
      <c r="J2817" s="4" t="s">
        <v>299</v>
      </c>
    </row>
    <row r="2818" spans="1:10" x14ac:dyDescent="0.3">
      <c r="A2818" s="4" t="s">
        <v>3124</v>
      </c>
      <c r="B2818" s="4" t="s">
        <v>207</v>
      </c>
      <c r="C2818" s="26">
        <v>45913</v>
      </c>
      <c r="D2818" s="4" t="s">
        <v>292</v>
      </c>
      <c r="E2818" s="4" t="s">
        <v>293</v>
      </c>
      <c r="F2818" s="4" t="s">
        <v>47</v>
      </c>
      <c r="G2818" s="4">
        <v>0</v>
      </c>
      <c r="H2818" s="27">
        <v>0</v>
      </c>
      <c r="I2818" s="15">
        <v>4648.67</v>
      </c>
      <c r="J2818" s="4" t="s">
        <v>299</v>
      </c>
    </row>
    <row r="2819" spans="1:10" x14ac:dyDescent="0.3">
      <c r="A2819" s="4" t="s">
        <v>3125</v>
      </c>
      <c r="B2819" s="4" t="s">
        <v>207</v>
      </c>
      <c r="C2819" s="26">
        <v>45905</v>
      </c>
      <c r="D2819" s="4" t="s">
        <v>292</v>
      </c>
      <c r="E2819" s="4" t="s">
        <v>301</v>
      </c>
      <c r="F2819" s="4" t="s">
        <v>47</v>
      </c>
      <c r="G2819" s="4">
        <v>1</v>
      </c>
      <c r="H2819" s="27">
        <v>0</v>
      </c>
      <c r="I2819" s="15">
        <v>6022.85</v>
      </c>
      <c r="J2819" s="4" t="s">
        <v>294</v>
      </c>
    </row>
    <row r="2820" spans="1:10" x14ac:dyDescent="0.3">
      <c r="A2820" s="4" t="s">
        <v>3126</v>
      </c>
      <c r="B2820" s="4" t="s">
        <v>207</v>
      </c>
      <c r="C2820" s="26">
        <v>45943</v>
      </c>
      <c r="D2820" s="4" t="s">
        <v>292</v>
      </c>
      <c r="E2820" s="4" t="s">
        <v>308</v>
      </c>
      <c r="F2820" s="4" t="s">
        <v>47</v>
      </c>
      <c r="G2820" s="4">
        <v>1</v>
      </c>
      <c r="H2820" s="27">
        <v>0</v>
      </c>
      <c r="I2820" s="15">
        <v>4107.05</v>
      </c>
      <c r="J2820" s="4" t="s">
        <v>299</v>
      </c>
    </row>
    <row r="2821" spans="1:10" x14ac:dyDescent="0.3">
      <c r="A2821" s="4" t="s">
        <v>3127</v>
      </c>
      <c r="B2821" s="4" t="s">
        <v>207</v>
      </c>
      <c r="C2821" s="26">
        <v>45954</v>
      </c>
      <c r="D2821" s="4" t="s">
        <v>292</v>
      </c>
      <c r="E2821" s="4" t="s">
        <v>301</v>
      </c>
      <c r="F2821" s="4" t="s">
        <v>47</v>
      </c>
      <c r="G2821" s="4">
        <v>1</v>
      </c>
      <c r="H2821" s="27">
        <v>0</v>
      </c>
      <c r="I2821" s="15">
        <v>4883.17</v>
      </c>
      <c r="J2821" s="4" t="s">
        <v>299</v>
      </c>
    </row>
    <row r="2822" spans="1:10" x14ac:dyDescent="0.3">
      <c r="A2822" s="4" t="s">
        <v>3128</v>
      </c>
      <c r="B2822" s="4" t="s">
        <v>207</v>
      </c>
      <c r="C2822" s="26">
        <v>45989</v>
      </c>
      <c r="D2822" s="4" t="s">
        <v>292</v>
      </c>
      <c r="E2822" s="4" t="s">
        <v>303</v>
      </c>
      <c r="F2822" s="4" t="s">
        <v>47</v>
      </c>
      <c r="G2822" s="4">
        <v>1</v>
      </c>
      <c r="H2822" s="27">
        <v>0</v>
      </c>
      <c r="I2822" s="15">
        <v>6100.29</v>
      </c>
      <c r="J2822" s="4" t="s">
        <v>299</v>
      </c>
    </row>
    <row r="2823" spans="1:10" x14ac:dyDescent="0.3">
      <c r="A2823" s="4" t="s">
        <v>3129</v>
      </c>
      <c r="B2823" s="4" t="s">
        <v>207</v>
      </c>
      <c r="C2823" s="26">
        <v>45994</v>
      </c>
      <c r="D2823" s="4" t="s">
        <v>292</v>
      </c>
      <c r="E2823" s="4" t="s">
        <v>301</v>
      </c>
      <c r="F2823" s="4" t="s">
        <v>47</v>
      </c>
      <c r="G2823" s="4">
        <v>1</v>
      </c>
      <c r="H2823" s="27">
        <v>0</v>
      </c>
      <c r="I2823" s="15">
        <v>2287.33</v>
      </c>
      <c r="J2823" s="4" t="s">
        <v>294</v>
      </c>
    </row>
    <row r="2824" spans="1:10" x14ac:dyDescent="0.3">
      <c r="A2824" s="4" t="s">
        <v>3130</v>
      </c>
      <c r="B2824" s="4" t="s">
        <v>207</v>
      </c>
      <c r="C2824" s="26">
        <v>46018</v>
      </c>
      <c r="D2824" s="4" t="s">
        <v>296</v>
      </c>
      <c r="E2824" s="4" t="s">
        <v>319</v>
      </c>
      <c r="F2824" s="4" t="s">
        <v>403</v>
      </c>
      <c r="G2824" s="4">
        <v>6</v>
      </c>
      <c r="H2824" s="27">
        <v>125.2</v>
      </c>
      <c r="I2824" s="15">
        <v>437181.75</v>
      </c>
      <c r="J2824" s="4" t="s">
        <v>299</v>
      </c>
    </row>
    <row r="2825" spans="1:10" x14ac:dyDescent="0.3">
      <c r="A2825" s="4" t="s">
        <v>3131</v>
      </c>
      <c r="B2825" s="4" t="s">
        <v>209</v>
      </c>
      <c r="C2825" s="26">
        <v>44990</v>
      </c>
      <c r="D2825" s="4" t="s">
        <v>292</v>
      </c>
      <c r="E2825" s="4" t="s">
        <v>305</v>
      </c>
      <c r="F2825" s="4" t="s">
        <v>47</v>
      </c>
      <c r="G2825" s="4">
        <v>0</v>
      </c>
      <c r="H2825" s="27">
        <v>0</v>
      </c>
      <c r="I2825" s="15">
        <v>1870.7</v>
      </c>
      <c r="J2825" s="4" t="s">
        <v>294</v>
      </c>
    </row>
    <row r="2826" spans="1:10" x14ac:dyDescent="0.3">
      <c r="A2826" s="4" t="s">
        <v>3132</v>
      </c>
      <c r="B2826" s="4" t="s">
        <v>209</v>
      </c>
      <c r="C2826" s="26">
        <v>44993</v>
      </c>
      <c r="D2826" s="4" t="s">
        <v>292</v>
      </c>
      <c r="E2826" s="4" t="s">
        <v>303</v>
      </c>
      <c r="F2826" s="4" t="s">
        <v>47</v>
      </c>
      <c r="G2826" s="4">
        <v>1</v>
      </c>
      <c r="H2826" s="27">
        <v>0</v>
      </c>
      <c r="I2826" s="15">
        <v>1711.6</v>
      </c>
      <c r="J2826" s="4" t="s">
        <v>294</v>
      </c>
    </row>
    <row r="2827" spans="1:10" x14ac:dyDescent="0.3">
      <c r="A2827" s="4" t="s">
        <v>3133</v>
      </c>
      <c r="B2827" s="4" t="s">
        <v>209</v>
      </c>
      <c r="C2827" s="26">
        <v>45065</v>
      </c>
      <c r="D2827" s="4" t="s">
        <v>292</v>
      </c>
      <c r="E2827" s="4" t="s">
        <v>312</v>
      </c>
      <c r="F2827" s="4" t="s">
        <v>45</v>
      </c>
      <c r="G2827" s="4">
        <v>5</v>
      </c>
      <c r="H2827" s="27">
        <v>0</v>
      </c>
      <c r="I2827" s="15">
        <v>55370.37</v>
      </c>
      <c r="J2827" s="4" t="s">
        <v>299</v>
      </c>
    </row>
    <row r="2828" spans="1:10" x14ac:dyDescent="0.3">
      <c r="A2828" s="4" t="s">
        <v>3134</v>
      </c>
      <c r="B2828" s="4" t="s">
        <v>209</v>
      </c>
      <c r="C2828" s="26">
        <v>45158</v>
      </c>
      <c r="D2828" s="4" t="s">
        <v>292</v>
      </c>
      <c r="E2828" s="4" t="s">
        <v>312</v>
      </c>
      <c r="F2828" s="4" t="s">
        <v>47</v>
      </c>
      <c r="G2828" s="4">
        <v>1</v>
      </c>
      <c r="H2828" s="27">
        <v>0</v>
      </c>
      <c r="I2828" s="15">
        <v>2480.86</v>
      </c>
      <c r="J2828" s="4" t="s">
        <v>294</v>
      </c>
    </row>
    <row r="2829" spans="1:10" x14ac:dyDescent="0.3">
      <c r="A2829" s="4" t="s">
        <v>3135</v>
      </c>
      <c r="B2829" s="4" t="s">
        <v>209</v>
      </c>
      <c r="C2829" s="26">
        <v>45143</v>
      </c>
      <c r="D2829" s="4" t="s">
        <v>292</v>
      </c>
      <c r="E2829" s="4" t="s">
        <v>305</v>
      </c>
      <c r="F2829" s="4" t="s">
        <v>47</v>
      </c>
      <c r="G2829" s="4">
        <v>1</v>
      </c>
      <c r="H2829" s="27">
        <v>0</v>
      </c>
      <c r="I2829" s="15">
        <v>4213.37</v>
      </c>
      <c r="J2829" s="4" t="s">
        <v>294</v>
      </c>
    </row>
    <row r="2830" spans="1:10" x14ac:dyDescent="0.3">
      <c r="A2830" s="4" t="s">
        <v>3136</v>
      </c>
      <c r="B2830" s="4" t="s">
        <v>209</v>
      </c>
      <c r="C2830" s="26">
        <v>45226</v>
      </c>
      <c r="D2830" s="4" t="s">
        <v>292</v>
      </c>
      <c r="E2830" s="4" t="s">
        <v>305</v>
      </c>
      <c r="F2830" s="4" t="s">
        <v>45</v>
      </c>
      <c r="G2830" s="4">
        <v>7</v>
      </c>
      <c r="H2830" s="27">
        <v>0</v>
      </c>
      <c r="I2830" s="15">
        <v>45761.96</v>
      </c>
      <c r="J2830" s="4" t="s">
        <v>294</v>
      </c>
    </row>
    <row r="2831" spans="1:10" x14ac:dyDescent="0.3">
      <c r="A2831" s="4" t="s">
        <v>3137</v>
      </c>
      <c r="B2831" s="4" t="s">
        <v>209</v>
      </c>
      <c r="C2831" s="26">
        <v>45203</v>
      </c>
      <c r="D2831" s="4" t="s">
        <v>292</v>
      </c>
      <c r="E2831" s="4" t="s">
        <v>305</v>
      </c>
      <c r="F2831" s="4" t="s">
        <v>46</v>
      </c>
      <c r="G2831" s="4">
        <v>2</v>
      </c>
      <c r="H2831" s="27">
        <v>0</v>
      </c>
      <c r="I2831" s="15">
        <v>11408.78</v>
      </c>
      <c r="J2831" s="4" t="s">
        <v>294</v>
      </c>
    </row>
    <row r="2832" spans="1:10" x14ac:dyDescent="0.3">
      <c r="A2832" s="4" t="s">
        <v>3138</v>
      </c>
      <c r="B2832" s="4" t="s">
        <v>209</v>
      </c>
      <c r="C2832" s="26">
        <v>45226</v>
      </c>
      <c r="D2832" s="4" t="s">
        <v>296</v>
      </c>
      <c r="E2832" s="4" t="s">
        <v>371</v>
      </c>
      <c r="F2832" s="4" t="s">
        <v>45</v>
      </c>
      <c r="G2832" s="4">
        <v>2</v>
      </c>
      <c r="H2832" s="27">
        <v>46.5</v>
      </c>
      <c r="I2832" s="15">
        <v>116100.42</v>
      </c>
      <c r="J2832" s="4" t="s">
        <v>294</v>
      </c>
    </row>
    <row r="2833" spans="1:10" x14ac:dyDescent="0.3">
      <c r="A2833" s="4" t="s">
        <v>3139</v>
      </c>
      <c r="B2833" s="4" t="s">
        <v>209</v>
      </c>
      <c r="C2833" s="26">
        <v>45217</v>
      </c>
      <c r="D2833" s="4" t="s">
        <v>296</v>
      </c>
      <c r="E2833" s="4" t="s">
        <v>394</v>
      </c>
      <c r="F2833" s="4" t="s">
        <v>47</v>
      </c>
      <c r="G2833" s="4">
        <v>1</v>
      </c>
      <c r="H2833" s="27">
        <v>5.7</v>
      </c>
      <c r="I2833" s="15">
        <v>15604.6</v>
      </c>
      <c r="J2833" s="4" t="s">
        <v>294</v>
      </c>
    </row>
    <row r="2834" spans="1:10" x14ac:dyDescent="0.3">
      <c r="A2834" s="4" t="s">
        <v>3140</v>
      </c>
      <c r="B2834" s="4" t="s">
        <v>209</v>
      </c>
      <c r="C2834" s="26">
        <v>45329</v>
      </c>
      <c r="D2834" s="4" t="s">
        <v>292</v>
      </c>
      <c r="E2834" s="4" t="s">
        <v>305</v>
      </c>
      <c r="F2834" s="4" t="s">
        <v>46</v>
      </c>
      <c r="G2834" s="4">
        <v>5</v>
      </c>
      <c r="H2834" s="27">
        <v>0</v>
      </c>
      <c r="I2834" s="15">
        <v>16757.78</v>
      </c>
      <c r="J2834" s="4" t="s">
        <v>294</v>
      </c>
    </row>
    <row r="2835" spans="1:10" x14ac:dyDescent="0.3">
      <c r="A2835" s="4" t="s">
        <v>3141</v>
      </c>
      <c r="B2835" s="4" t="s">
        <v>209</v>
      </c>
      <c r="C2835" s="26">
        <v>45348</v>
      </c>
      <c r="D2835" s="4" t="s">
        <v>296</v>
      </c>
      <c r="E2835" s="4" t="s">
        <v>319</v>
      </c>
      <c r="F2835" s="4" t="s">
        <v>403</v>
      </c>
      <c r="G2835" s="4">
        <v>3</v>
      </c>
      <c r="H2835" s="27">
        <v>50.6</v>
      </c>
      <c r="I2835" s="15">
        <v>207349.51</v>
      </c>
      <c r="J2835" s="4" t="s">
        <v>299</v>
      </c>
    </row>
    <row r="2836" spans="1:10" x14ac:dyDescent="0.3">
      <c r="A2836" s="4" t="s">
        <v>3142</v>
      </c>
      <c r="B2836" s="4" t="s">
        <v>209</v>
      </c>
      <c r="C2836" s="26">
        <v>45359</v>
      </c>
      <c r="D2836" s="4" t="s">
        <v>292</v>
      </c>
      <c r="E2836" s="4" t="s">
        <v>303</v>
      </c>
      <c r="F2836" s="4" t="s">
        <v>46</v>
      </c>
      <c r="G2836" s="4">
        <v>5</v>
      </c>
      <c r="H2836" s="27">
        <v>0</v>
      </c>
      <c r="I2836" s="15">
        <v>12578.41</v>
      </c>
      <c r="J2836" s="4" t="s">
        <v>294</v>
      </c>
    </row>
    <row r="2837" spans="1:10" x14ac:dyDescent="0.3">
      <c r="A2837" s="4" t="s">
        <v>3143</v>
      </c>
      <c r="B2837" s="4" t="s">
        <v>209</v>
      </c>
      <c r="C2837" s="26">
        <v>45358</v>
      </c>
      <c r="D2837" s="4" t="s">
        <v>292</v>
      </c>
      <c r="E2837" s="4" t="s">
        <v>305</v>
      </c>
      <c r="F2837" s="4" t="s">
        <v>46</v>
      </c>
      <c r="G2837" s="4">
        <v>5</v>
      </c>
      <c r="H2837" s="27">
        <v>0</v>
      </c>
      <c r="I2837" s="15">
        <v>14620.08</v>
      </c>
      <c r="J2837" s="4" t="s">
        <v>294</v>
      </c>
    </row>
    <row r="2838" spans="1:10" x14ac:dyDescent="0.3">
      <c r="A2838" s="4" t="s">
        <v>3144</v>
      </c>
      <c r="B2838" s="4" t="s">
        <v>209</v>
      </c>
      <c r="C2838" s="26">
        <v>45357</v>
      </c>
      <c r="D2838" s="4" t="s">
        <v>292</v>
      </c>
      <c r="E2838" s="4" t="s">
        <v>305</v>
      </c>
      <c r="F2838" s="4" t="s">
        <v>46</v>
      </c>
      <c r="G2838" s="4">
        <v>1</v>
      </c>
      <c r="H2838" s="27">
        <v>0</v>
      </c>
      <c r="I2838" s="15">
        <v>14920.25</v>
      </c>
      <c r="J2838" s="4" t="s">
        <v>294</v>
      </c>
    </row>
    <row r="2839" spans="1:10" x14ac:dyDescent="0.3">
      <c r="A2839" s="4" t="s">
        <v>3145</v>
      </c>
      <c r="B2839" s="4" t="s">
        <v>209</v>
      </c>
      <c r="C2839" s="26">
        <v>45391</v>
      </c>
      <c r="D2839" s="4" t="s">
        <v>292</v>
      </c>
      <c r="E2839" s="4" t="s">
        <v>301</v>
      </c>
      <c r="F2839" s="4" t="s">
        <v>46</v>
      </c>
      <c r="G2839" s="4">
        <v>3</v>
      </c>
      <c r="H2839" s="27">
        <v>0</v>
      </c>
      <c r="I2839" s="15">
        <v>13847.7</v>
      </c>
      <c r="J2839" s="4" t="s">
        <v>299</v>
      </c>
    </row>
    <row r="2840" spans="1:10" x14ac:dyDescent="0.3">
      <c r="A2840" s="4" t="s">
        <v>3146</v>
      </c>
      <c r="B2840" s="4" t="s">
        <v>209</v>
      </c>
      <c r="C2840" s="26">
        <v>45394</v>
      </c>
      <c r="D2840" s="4" t="s">
        <v>292</v>
      </c>
      <c r="E2840" s="4" t="s">
        <v>305</v>
      </c>
      <c r="F2840" s="4" t="s">
        <v>46</v>
      </c>
      <c r="G2840" s="4">
        <v>5</v>
      </c>
      <c r="H2840" s="27">
        <v>0</v>
      </c>
      <c r="I2840" s="15">
        <v>14341.11</v>
      </c>
      <c r="J2840" s="4" t="s">
        <v>294</v>
      </c>
    </row>
    <row r="2841" spans="1:10" x14ac:dyDescent="0.3">
      <c r="A2841" s="4" t="s">
        <v>3147</v>
      </c>
      <c r="B2841" s="4" t="s">
        <v>209</v>
      </c>
      <c r="C2841" s="26">
        <v>45396</v>
      </c>
      <c r="D2841" s="4" t="s">
        <v>292</v>
      </c>
      <c r="E2841" s="4" t="s">
        <v>293</v>
      </c>
      <c r="F2841" s="4" t="s">
        <v>47</v>
      </c>
      <c r="G2841" s="4">
        <v>1</v>
      </c>
      <c r="H2841" s="27">
        <v>0</v>
      </c>
      <c r="I2841" s="15">
        <v>3440.33</v>
      </c>
      <c r="J2841" s="4" t="s">
        <v>294</v>
      </c>
    </row>
    <row r="2842" spans="1:10" x14ac:dyDescent="0.3">
      <c r="A2842" s="4" t="s">
        <v>3148</v>
      </c>
      <c r="B2842" s="4" t="s">
        <v>209</v>
      </c>
      <c r="C2842" s="26">
        <v>45394</v>
      </c>
      <c r="D2842" s="4" t="s">
        <v>292</v>
      </c>
      <c r="E2842" s="4" t="s">
        <v>303</v>
      </c>
      <c r="F2842" s="4" t="s">
        <v>45</v>
      </c>
      <c r="G2842" s="4">
        <v>7</v>
      </c>
      <c r="H2842" s="27">
        <v>0</v>
      </c>
      <c r="I2842" s="15">
        <v>50436.17</v>
      </c>
      <c r="J2842" s="4" t="s">
        <v>299</v>
      </c>
    </row>
    <row r="2843" spans="1:10" x14ac:dyDescent="0.3">
      <c r="A2843" s="4" t="s">
        <v>3149</v>
      </c>
      <c r="B2843" s="4" t="s">
        <v>209</v>
      </c>
      <c r="C2843" s="26">
        <v>45385</v>
      </c>
      <c r="D2843" s="4" t="s">
        <v>296</v>
      </c>
      <c r="E2843" s="4" t="s">
        <v>401</v>
      </c>
      <c r="F2843" s="4" t="s">
        <v>47</v>
      </c>
      <c r="G2843" s="4">
        <v>1</v>
      </c>
      <c r="H2843" s="27">
        <v>4.2</v>
      </c>
      <c r="I2843" s="15">
        <v>13660.45</v>
      </c>
      <c r="J2843" s="4" t="s">
        <v>294</v>
      </c>
    </row>
    <row r="2844" spans="1:10" x14ac:dyDescent="0.3">
      <c r="A2844" s="4" t="s">
        <v>3150</v>
      </c>
      <c r="B2844" s="4" t="s">
        <v>209</v>
      </c>
      <c r="C2844" s="26">
        <v>45536</v>
      </c>
      <c r="D2844" s="4" t="s">
        <v>292</v>
      </c>
      <c r="E2844" s="4" t="s">
        <v>303</v>
      </c>
      <c r="F2844" s="4" t="s">
        <v>47</v>
      </c>
      <c r="G2844" s="4">
        <v>1</v>
      </c>
      <c r="H2844" s="27">
        <v>0</v>
      </c>
      <c r="I2844" s="15">
        <v>3253.07</v>
      </c>
      <c r="J2844" s="4" t="s">
        <v>294</v>
      </c>
    </row>
    <row r="2845" spans="1:10" x14ac:dyDescent="0.3">
      <c r="A2845" s="4" t="s">
        <v>3151</v>
      </c>
      <c r="B2845" s="4" t="s">
        <v>209</v>
      </c>
      <c r="C2845" s="26">
        <v>45716</v>
      </c>
      <c r="D2845" s="4" t="s">
        <v>296</v>
      </c>
      <c r="E2845" s="4" t="s">
        <v>336</v>
      </c>
      <c r="F2845" s="4" t="s">
        <v>46</v>
      </c>
      <c r="G2845" s="4">
        <v>1</v>
      </c>
      <c r="H2845" s="27">
        <v>11.9</v>
      </c>
      <c r="I2845" s="15">
        <v>32360.38</v>
      </c>
      <c r="J2845" s="4" t="s">
        <v>294</v>
      </c>
    </row>
    <row r="2846" spans="1:10" x14ac:dyDescent="0.3">
      <c r="A2846" s="4" t="s">
        <v>3152</v>
      </c>
      <c r="B2846" s="4" t="s">
        <v>209</v>
      </c>
      <c r="C2846" s="26">
        <v>45774</v>
      </c>
      <c r="D2846" s="4" t="s">
        <v>292</v>
      </c>
      <c r="E2846" s="4" t="s">
        <v>301</v>
      </c>
      <c r="F2846" s="4" t="s">
        <v>46</v>
      </c>
      <c r="G2846" s="4">
        <v>4</v>
      </c>
      <c r="H2846" s="27">
        <v>0</v>
      </c>
      <c r="I2846" s="15">
        <v>6610.01</v>
      </c>
      <c r="J2846" s="4" t="s">
        <v>294</v>
      </c>
    </row>
    <row r="2847" spans="1:10" x14ac:dyDescent="0.3">
      <c r="A2847" s="4" t="s">
        <v>3153</v>
      </c>
      <c r="B2847" s="4" t="s">
        <v>211</v>
      </c>
      <c r="C2847" s="26">
        <v>44936</v>
      </c>
      <c r="D2847" s="4" t="s">
        <v>292</v>
      </c>
      <c r="E2847" s="4" t="s">
        <v>301</v>
      </c>
      <c r="F2847" s="4" t="s">
        <v>45</v>
      </c>
      <c r="G2847" s="4">
        <v>13</v>
      </c>
      <c r="H2847" s="27">
        <v>0</v>
      </c>
      <c r="I2847" s="15">
        <v>35630.47</v>
      </c>
      <c r="J2847" s="4" t="s">
        <v>299</v>
      </c>
    </row>
    <row r="2848" spans="1:10" x14ac:dyDescent="0.3">
      <c r="A2848" s="4" t="s">
        <v>3154</v>
      </c>
      <c r="B2848" s="4" t="s">
        <v>211</v>
      </c>
      <c r="C2848" s="26">
        <v>44944</v>
      </c>
      <c r="D2848" s="4" t="s">
        <v>292</v>
      </c>
      <c r="E2848" s="4" t="s">
        <v>293</v>
      </c>
      <c r="F2848" s="4" t="s">
        <v>47</v>
      </c>
      <c r="G2848" s="4">
        <v>1</v>
      </c>
      <c r="H2848" s="27">
        <v>0</v>
      </c>
      <c r="I2848" s="15">
        <v>3406.38</v>
      </c>
      <c r="J2848" s="4" t="s">
        <v>299</v>
      </c>
    </row>
    <row r="2849" spans="1:10" x14ac:dyDescent="0.3">
      <c r="A2849" s="4" t="s">
        <v>3155</v>
      </c>
      <c r="B2849" s="4" t="s">
        <v>211</v>
      </c>
      <c r="C2849" s="26">
        <v>44981</v>
      </c>
      <c r="D2849" s="4" t="s">
        <v>292</v>
      </c>
      <c r="E2849" s="4" t="s">
        <v>308</v>
      </c>
      <c r="F2849" s="4" t="s">
        <v>47</v>
      </c>
      <c r="G2849" s="4">
        <v>1</v>
      </c>
      <c r="H2849" s="27">
        <v>0</v>
      </c>
      <c r="I2849" s="15">
        <v>2918.2</v>
      </c>
      <c r="J2849" s="4" t="s">
        <v>294</v>
      </c>
    </row>
    <row r="2850" spans="1:10" x14ac:dyDescent="0.3">
      <c r="A2850" s="4" t="s">
        <v>3156</v>
      </c>
      <c r="B2850" s="4" t="s">
        <v>211</v>
      </c>
      <c r="C2850" s="26">
        <v>44977</v>
      </c>
      <c r="D2850" s="4" t="s">
        <v>292</v>
      </c>
      <c r="E2850" s="4" t="s">
        <v>301</v>
      </c>
      <c r="F2850" s="4" t="s">
        <v>47</v>
      </c>
      <c r="G2850" s="4">
        <v>1</v>
      </c>
      <c r="H2850" s="27">
        <v>0</v>
      </c>
      <c r="I2850" s="15">
        <v>5522.23</v>
      </c>
      <c r="J2850" s="4" t="s">
        <v>294</v>
      </c>
    </row>
    <row r="2851" spans="1:10" x14ac:dyDescent="0.3">
      <c r="A2851" s="4" t="s">
        <v>3157</v>
      </c>
      <c r="B2851" s="4" t="s">
        <v>211</v>
      </c>
      <c r="C2851" s="26">
        <v>44981</v>
      </c>
      <c r="D2851" s="4" t="s">
        <v>292</v>
      </c>
      <c r="E2851" s="4" t="s">
        <v>312</v>
      </c>
      <c r="F2851" s="4" t="s">
        <v>46</v>
      </c>
      <c r="G2851" s="4">
        <v>4</v>
      </c>
      <c r="H2851" s="27">
        <v>0</v>
      </c>
      <c r="I2851" s="15">
        <v>21023.29</v>
      </c>
      <c r="J2851" s="4" t="s">
        <v>294</v>
      </c>
    </row>
    <row r="2852" spans="1:10" x14ac:dyDescent="0.3">
      <c r="A2852" s="4" t="s">
        <v>3158</v>
      </c>
      <c r="B2852" s="4" t="s">
        <v>211</v>
      </c>
      <c r="C2852" s="26">
        <v>44989</v>
      </c>
      <c r="D2852" s="4" t="s">
        <v>292</v>
      </c>
      <c r="E2852" s="4" t="s">
        <v>308</v>
      </c>
      <c r="F2852" s="4" t="s">
        <v>47</v>
      </c>
      <c r="G2852" s="4">
        <v>1</v>
      </c>
      <c r="H2852" s="27">
        <v>0</v>
      </c>
      <c r="I2852" s="15">
        <v>4018.72</v>
      </c>
      <c r="J2852" s="4" t="s">
        <v>299</v>
      </c>
    </row>
    <row r="2853" spans="1:10" x14ac:dyDescent="0.3">
      <c r="A2853" s="4" t="s">
        <v>3159</v>
      </c>
      <c r="B2853" s="4" t="s">
        <v>211</v>
      </c>
      <c r="C2853" s="26">
        <v>45031</v>
      </c>
      <c r="D2853" s="4" t="s">
        <v>292</v>
      </c>
      <c r="E2853" s="4" t="s">
        <v>305</v>
      </c>
      <c r="F2853" s="4" t="s">
        <v>46</v>
      </c>
      <c r="G2853" s="4">
        <v>5</v>
      </c>
      <c r="H2853" s="27">
        <v>0</v>
      </c>
      <c r="I2853" s="15">
        <v>17537.939999999999</v>
      </c>
      <c r="J2853" s="4" t="s">
        <v>299</v>
      </c>
    </row>
    <row r="2854" spans="1:10" x14ac:dyDescent="0.3">
      <c r="A2854" s="4" t="s">
        <v>3160</v>
      </c>
      <c r="B2854" s="4" t="s">
        <v>211</v>
      </c>
      <c r="C2854" s="26">
        <v>45029</v>
      </c>
      <c r="D2854" s="4" t="s">
        <v>292</v>
      </c>
      <c r="E2854" s="4" t="s">
        <v>305</v>
      </c>
      <c r="F2854" s="4" t="s">
        <v>47</v>
      </c>
      <c r="G2854" s="4">
        <v>1</v>
      </c>
      <c r="H2854" s="27">
        <v>0</v>
      </c>
      <c r="I2854" s="15">
        <v>1997.8</v>
      </c>
      <c r="J2854" s="4" t="s">
        <v>294</v>
      </c>
    </row>
    <row r="2855" spans="1:10" x14ac:dyDescent="0.3">
      <c r="A2855" s="4" t="s">
        <v>3161</v>
      </c>
      <c r="B2855" s="4" t="s">
        <v>211</v>
      </c>
      <c r="C2855" s="26">
        <v>45041</v>
      </c>
      <c r="D2855" s="4" t="s">
        <v>292</v>
      </c>
      <c r="E2855" s="4" t="s">
        <v>308</v>
      </c>
      <c r="F2855" s="4" t="s">
        <v>47</v>
      </c>
      <c r="G2855" s="4">
        <v>0</v>
      </c>
      <c r="H2855" s="27">
        <v>0</v>
      </c>
      <c r="I2855" s="15">
        <v>3674.45</v>
      </c>
      <c r="J2855" s="4" t="s">
        <v>294</v>
      </c>
    </row>
    <row r="2856" spans="1:10" x14ac:dyDescent="0.3">
      <c r="A2856" s="4" t="s">
        <v>3162</v>
      </c>
      <c r="B2856" s="4" t="s">
        <v>211</v>
      </c>
      <c r="C2856" s="26">
        <v>45033</v>
      </c>
      <c r="D2856" s="4" t="s">
        <v>292</v>
      </c>
      <c r="E2856" s="4" t="s">
        <v>308</v>
      </c>
      <c r="F2856" s="4" t="s">
        <v>46</v>
      </c>
      <c r="G2856" s="4">
        <v>5</v>
      </c>
      <c r="H2856" s="27">
        <v>0</v>
      </c>
      <c r="I2856" s="15">
        <v>20372.43</v>
      </c>
      <c r="J2856" s="4" t="s">
        <v>294</v>
      </c>
    </row>
    <row r="2857" spans="1:10" x14ac:dyDescent="0.3">
      <c r="A2857" s="4" t="s">
        <v>3163</v>
      </c>
      <c r="B2857" s="4" t="s">
        <v>211</v>
      </c>
      <c r="C2857" s="26">
        <v>45033</v>
      </c>
      <c r="D2857" s="4" t="s">
        <v>292</v>
      </c>
      <c r="E2857" s="4" t="s">
        <v>301</v>
      </c>
      <c r="F2857" s="4" t="s">
        <v>46</v>
      </c>
      <c r="G2857" s="4">
        <v>1</v>
      </c>
      <c r="H2857" s="27">
        <v>0</v>
      </c>
      <c r="I2857" s="15">
        <v>16842.349999999999</v>
      </c>
      <c r="J2857" s="4" t="s">
        <v>294</v>
      </c>
    </row>
    <row r="2858" spans="1:10" x14ac:dyDescent="0.3">
      <c r="A2858" s="4" t="s">
        <v>3164</v>
      </c>
      <c r="B2858" s="4" t="s">
        <v>211</v>
      </c>
      <c r="C2858" s="26">
        <v>45035</v>
      </c>
      <c r="D2858" s="4" t="s">
        <v>292</v>
      </c>
      <c r="E2858" s="4" t="s">
        <v>293</v>
      </c>
      <c r="F2858" s="4" t="s">
        <v>47</v>
      </c>
      <c r="G2858" s="4">
        <v>1</v>
      </c>
      <c r="H2858" s="27">
        <v>0</v>
      </c>
      <c r="I2858" s="15">
        <v>2910.19</v>
      </c>
      <c r="J2858" s="4" t="s">
        <v>294</v>
      </c>
    </row>
    <row r="2859" spans="1:10" x14ac:dyDescent="0.3">
      <c r="A2859" s="4" t="s">
        <v>3165</v>
      </c>
      <c r="B2859" s="4" t="s">
        <v>211</v>
      </c>
      <c r="C2859" s="26">
        <v>45038</v>
      </c>
      <c r="D2859" s="4" t="s">
        <v>292</v>
      </c>
      <c r="E2859" s="4" t="s">
        <v>293</v>
      </c>
      <c r="F2859" s="4" t="s">
        <v>45</v>
      </c>
      <c r="G2859" s="4">
        <v>7</v>
      </c>
      <c r="H2859" s="27">
        <v>0</v>
      </c>
      <c r="I2859" s="15">
        <v>31098.57</v>
      </c>
      <c r="J2859" s="4" t="s">
        <v>294</v>
      </c>
    </row>
    <row r="2860" spans="1:10" x14ac:dyDescent="0.3">
      <c r="A2860" s="4" t="s">
        <v>3166</v>
      </c>
      <c r="B2860" s="4" t="s">
        <v>211</v>
      </c>
      <c r="C2860" s="26">
        <v>45083</v>
      </c>
      <c r="D2860" s="4" t="s">
        <v>292</v>
      </c>
      <c r="E2860" s="4" t="s">
        <v>303</v>
      </c>
      <c r="F2860" s="4" t="s">
        <v>47</v>
      </c>
      <c r="G2860" s="4">
        <v>1</v>
      </c>
      <c r="H2860" s="27">
        <v>0</v>
      </c>
      <c r="I2860" s="15">
        <v>2476.38</v>
      </c>
      <c r="J2860" s="4" t="s">
        <v>294</v>
      </c>
    </row>
    <row r="2861" spans="1:10" x14ac:dyDescent="0.3">
      <c r="A2861" s="4" t="s">
        <v>3167</v>
      </c>
      <c r="B2861" s="4" t="s">
        <v>211</v>
      </c>
      <c r="C2861" s="26">
        <v>45100</v>
      </c>
      <c r="D2861" s="4" t="s">
        <v>292</v>
      </c>
      <c r="E2861" s="4" t="s">
        <v>312</v>
      </c>
      <c r="F2861" s="4" t="s">
        <v>47</v>
      </c>
      <c r="G2861" s="4">
        <v>0</v>
      </c>
      <c r="H2861" s="27">
        <v>0</v>
      </c>
      <c r="I2861" s="15">
        <v>2386.6799999999998</v>
      </c>
      <c r="J2861" s="4" t="s">
        <v>294</v>
      </c>
    </row>
    <row r="2862" spans="1:10" x14ac:dyDescent="0.3">
      <c r="A2862" s="4" t="s">
        <v>3168</v>
      </c>
      <c r="B2862" s="4" t="s">
        <v>211</v>
      </c>
      <c r="C2862" s="26">
        <v>45115</v>
      </c>
      <c r="D2862" s="4" t="s">
        <v>292</v>
      </c>
      <c r="E2862" s="4" t="s">
        <v>293</v>
      </c>
      <c r="F2862" s="4" t="s">
        <v>47</v>
      </c>
      <c r="G2862" s="4">
        <v>1</v>
      </c>
      <c r="H2862" s="27">
        <v>0</v>
      </c>
      <c r="I2862" s="15">
        <v>3386.76</v>
      </c>
      <c r="J2862" s="4" t="s">
        <v>299</v>
      </c>
    </row>
    <row r="2863" spans="1:10" x14ac:dyDescent="0.3">
      <c r="A2863" s="4" t="s">
        <v>3169</v>
      </c>
      <c r="B2863" s="4" t="s">
        <v>211</v>
      </c>
      <c r="C2863" s="26">
        <v>45124</v>
      </c>
      <c r="D2863" s="4" t="s">
        <v>292</v>
      </c>
      <c r="E2863" s="4" t="s">
        <v>308</v>
      </c>
      <c r="F2863" s="4" t="s">
        <v>47</v>
      </c>
      <c r="G2863" s="4">
        <v>0</v>
      </c>
      <c r="H2863" s="27">
        <v>0</v>
      </c>
      <c r="I2863" s="15">
        <v>4981.29</v>
      </c>
      <c r="J2863" s="4" t="s">
        <v>294</v>
      </c>
    </row>
    <row r="2864" spans="1:10" x14ac:dyDescent="0.3">
      <c r="A2864" s="4" t="s">
        <v>3170</v>
      </c>
      <c r="B2864" s="4" t="s">
        <v>211</v>
      </c>
      <c r="C2864" s="26">
        <v>45145</v>
      </c>
      <c r="D2864" s="4" t="s">
        <v>292</v>
      </c>
      <c r="E2864" s="4" t="s">
        <v>303</v>
      </c>
      <c r="F2864" s="4" t="s">
        <v>46</v>
      </c>
      <c r="G2864" s="4">
        <v>1</v>
      </c>
      <c r="H2864" s="27">
        <v>0</v>
      </c>
      <c r="I2864" s="15">
        <v>15440.12</v>
      </c>
      <c r="J2864" s="4" t="s">
        <v>294</v>
      </c>
    </row>
    <row r="2865" spans="1:10" x14ac:dyDescent="0.3">
      <c r="A2865" s="4" t="s">
        <v>3171</v>
      </c>
      <c r="B2865" s="4" t="s">
        <v>211</v>
      </c>
      <c r="C2865" s="26">
        <v>45141</v>
      </c>
      <c r="D2865" s="4" t="s">
        <v>292</v>
      </c>
      <c r="E2865" s="4" t="s">
        <v>301</v>
      </c>
      <c r="F2865" s="4" t="s">
        <v>46</v>
      </c>
      <c r="G2865" s="4">
        <v>5</v>
      </c>
      <c r="H2865" s="27">
        <v>0</v>
      </c>
      <c r="I2865" s="15">
        <v>17644.21</v>
      </c>
      <c r="J2865" s="4" t="s">
        <v>294</v>
      </c>
    </row>
    <row r="2866" spans="1:10" x14ac:dyDescent="0.3">
      <c r="A2866" s="4" t="s">
        <v>3172</v>
      </c>
      <c r="B2866" s="4" t="s">
        <v>211</v>
      </c>
      <c r="C2866" s="26">
        <v>45192</v>
      </c>
      <c r="D2866" s="4" t="s">
        <v>292</v>
      </c>
      <c r="E2866" s="4" t="s">
        <v>305</v>
      </c>
      <c r="F2866" s="4" t="s">
        <v>46</v>
      </c>
      <c r="G2866" s="4">
        <v>3</v>
      </c>
      <c r="H2866" s="27">
        <v>0</v>
      </c>
      <c r="I2866" s="15">
        <v>14204.73</v>
      </c>
      <c r="J2866" s="4" t="s">
        <v>294</v>
      </c>
    </row>
    <row r="2867" spans="1:10" x14ac:dyDescent="0.3">
      <c r="A2867" s="4" t="s">
        <v>3173</v>
      </c>
      <c r="B2867" s="4" t="s">
        <v>211</v>
      </c>
      <c r="C2867" s="26">
        <v>45227</v>
      </c>
      <c r="D2867" s="4" t="s">
        <v>292</v>
      </c>
      <c r="E2867" s="4" t="s">
        <v>301</v>
      </c>
      <c r="F2867" s="4" t="s">
        <v>46</v>
      </c>
      <c r="G2867" s="4">
        <v>1</v>
      </c>
      <c r="H2867" s="27">
        <v>0</v>
      </c>
      <c r="I2867" s="15">
        <v>16506.830000000002</v>
      </c>
      <c r="J2867" s="4" t="s">
        <v>294</v>
      </c>
    </row>
    <row r="2868" spans="1:10" x14ac:dyDescent="0.3">
      <c r="A2868" s="4" t="s">
        <v>3174</v>
      </c>
      <c r="B2868" s="4" t="s">
        <v>211</v>
      </c>
      <c r="C2868" s="26">
        <v>45214</v>
      </c>
      <c r="D2868" s="4" t="s">
        <v>292</v>
      </c>
      <c r="E2868" s="4" t="s">
        <v>305</v>
      </c>
      <c r="F2868" s="4" t="s">
        <v>45</v>
      </c>
      <c r="G2868" s="4">
        <v>3</v>
      </c>
      <c r="H2868" s="27">
        <v>0</v>
      </c>
      <c r="I2868" s="15">
        <v>32001.8</v>
      </c>
      <c r="J2868" s="4" t="s">
        <v>294</v>
      </c>
    </row>
    <row r="2869" spans="1:10" x14ac:dyDescent="0.3">
      <c r="A2869" s="4" t="s">
        <v>3175</v>
      </c>
      <c r="B2869" s="4" t="s">
        <v>211</v>
      </c>
      <c r="C2869" s="26">
        <v>45225</v>
      </c>
      <c r="D2869" s="4" t="s">
        <v>292</v>
      </c>
      <c r="E2869" s="4" t="s">
        <v>293</v>
      </c>
      <c r="F2869" s="4" t="s">
        <v>46</v>
      </c>
      <c r="G2869" s="4">
        <v>2</v>
      </c>
      <c r="H2869" s="27">
        <v>0</v>
      </c>
      <c r="I2869" s="15">
        <v>14879.38</v>
      </c>
      <c r="J2869" s="4" t="s">
        <v>294</v>
      </c>
    </row>
    <row r="2870" spans="1:10" x14ac:dyDescent="0.3">
      <c r="A2870" s="4" t="s">
        <v>3176</v>
      </c>
      <c r="B2870" s="4" t="s">
        <v>211</v>
      </c>
      <c r="C2870" s="26">
        <v>45207</v>
      </c>
      <c r="D2870" s="4" t="s">
        <v>292</v>
      </c>
      <c r="E2870" s="4" t="s">
        <v>303</v>
      </c>
      <c r="F2870" s="4" t="s">
        <v>47</v>
      </c>
      <c r="G2870" s="4">
        <v>1</v>
      </c>
      <c r="H2870" s="27">
        <v>0</v>
      </c>
      <c r="I2870" s="15">
        <v>3979.04</v>
      </c>
      <c r="J2870" s="4" t="s">
        <v>299</v>
      </c>
    </row>
    <row r="2871" spans="1:10" x14ac:dyDescent="0.3">
      <c r="A2871" s="4" t="s">
        <v>3177</v>
      </c>
      <c r="B2871" s="4" t="s">
        <v>211</v>
      </c>
      <c r="C2871" s="26">
        <v>45217</v>
      </c>
      <c r="D2871" s="4" t="s">
        <v>292</v>
      </c>
      <c r="E2871" s="4" t="s">
        <v>308</v>
      </c>
      <c r="F2871" s="4" t="s">
        <v>47</v>
      </c>
      <c r="G2871" s="4">
        <v>1</v>
      </c>
      <c r="H2871" s="27">
        <v>0</v>
      </c>
      <c r="I2871" s="15">
        <v>5554.84</v>
      </c>
      <c r="J2871" s="4" t="s">
        <v>294</v>
      </c>
    </row>
    <row r="2872" spans="1:10" x14ac:dyDescent="0.3">
      <c r="A2872" s="4" t="s">
        <v>3178</v>
      </c>
      <c r="B2872" s="4" t="s">
        <v>211</v>
      </c>
      <c r="C2872" s="26">
        <v>45235</v>
      </c>
      <c r="D2872" s="4" t="s">
        <v>292</v>
      </c>
      <c r="E2872" s="4" t="s">
        <v>301</v>
      </c>
      <c r="F2872" s="4" t="s">
        <v>47</v>
      </c>
      <c r="G2872" s="4">
        <v>1</v>
      </c>
      <c r="H2872" s="27">
        <v>0</v>
      </c>
      <c r="I2872" s="15">
        <v>3815.37</v>
      </c>
      <c r="J2872" s="4" t="s">
        <v>294</v>
      </c>
    </row>
    <row r="2873" spans="1:10" x14ac:dyDescent="0.3">
      <c r="A2873" s="4" t="s">
        <v>3179</v>
      </c>
      <c r="B2873" s="4" t="s">
        <v>211</v>
      </c>
      <c r="C2873" s="26">
        <v>45244</v>
      </c>
      <c r="D2873" s="4" t="s">
        <v>292</v>
      </c>
      <c r="E2873" s="4" t="s">
        <v>301</v>
      </c>
      <c r="F2873" s="4" t="s">
        <v>47</v>
      </c>
      <c r="G2873" s="4">
        <v>1</v>
      </c>
      <c r="H2873" s="27">
        <v>0</v>
      </c>
      <c r="I2873" s="15">
        <v>2239.6999999999998</v>
      </c>
      <c r="J2873" s="4" t="s">
        <v>294</v>
      </c>
    </row>
    <row r="2874" spans="1:10" x14ac:dyDescent="0.3">
      <c r="A2874" s="4" t="s">
        <v>3180</v>
      </c>
      <c r="B2874" s="4" t="s">
        <v>211</v>
      </c>
      <c r="C2874" s="26">
        <v>45253</v>
      </c>
      <c r="D2874" s="4" t="s">
        <v>296</v>
      </c>
      <c r="E2874" s="4" t="s">
        <v>401</v>
      </c>
      <c r="F2874" s="4" t="s">
        <v>45</v>
      </c>
      <c r="G2874" s="4">
        <v>1</v>
      </c>
      <c r="H2874" s="27">
        <v>22.5</v>
      </c>
      <c r="I2874" s="15">
        <v>75239.19</v>
      </c>
      <c r="J2874" s="4" t="s">
        <v>294</v>
      </c>
    </row>
    <row r="2875" spans="1:10" x14ac:dyDescent="0.3">
      <c r="A2875" s="4" t="s">
        <v>3181</v>
      </c>
      <c r="B2875" s="4" t="s">
        <v>211</v>
      </c>
      <c r="C2875" s="26">
        <v>45342</v>
      </c>
      <c r="D2875" s="4" t="s">
        <v>292</v>
      </c>
      <c r="E2875" s="4" t="s">
        <v>293</v>
      </c>
      <c r="F2875" s="4" t="s">
        <v>47</v>
      </c>
      <c r="G2875" s="4">
        <v>0</v>
      </c>
      <c r="H2875" s="27">
        <v>0</v>
      </c>
      <c r="I2875" s="15">
        <v>4704.2</v>
      </c>
      <c r="J2875" s="4" t="s">
        <v>294</v>
      </c>
    </row>
    <row r="2876" spans="1:10" x14ac:dyDescent="0.3">
      <c r="A2876" s="4" t="s">
        <v>3182</v>
      </c>
      <c r="B2876" s="4" t="s">
        <v>211</v>
      </c>
      <c r="C2876" s="26">
        <v>45365</v>
      </c>
      <c r="D2876" s="4" t="s">
        <v>292</v>
      </c>
      <c r="E2876" s="4" t="s">
        <v>312</v>
      </c>
      <c r="F2876" s="4" t="s">
        <v>47</v>
      </c>
      <c r="G2876" s="4">
        <v>1</v>
      </c>
      <c r="H2876" s="27">
        <v>0</v>
      </c>
      <c r="I2876" s="15">
        <v>2563.31</v>
      </c>
      <c r="J2876" s="4" t="s">
        <v>294</v>
      </c>
    </row>
    <row r="2877" spans="1:10" x14ac:dyDescent="0.3">
      <c r="A2877" s="4" t="s">
        <v>3183</v>
      </c>
      <c r="B2877" s="4" t="s">
        <v>211</v>
      </c>
      <c r="C2877" s="26">
        <v>45359</v>
      </c>
      <c r="D2877" s="4" t="s">
        <v>296</v>
      </c>
      <c r="E2877" s="4" t="s">
        <v>336</v>
      </c>
      <c r="F2877" s="4" t="s">
        <v>47</v>
      </c>
      <c r="G2877" s="4">
        <v>1</v>
      </c>
      <c r="H2877" s="27">
        <v>5.4</v>
      </c>
      <c r="I2877" s="15">
        <v>20167.740000000002</v>
      </c>
      <c r="J2877" s="4" t="s">
        <v>294</v>
      </c>
    </row>
    <row r="2878" spans="1:10" x14ac:dyDescent="0.3">
      <c r="A2878" s="4" t="s">
        <v>3184</v>
      </c>
      <c r="B2878" s="4" t="s">
        <v>211</v>
      </c>
      <c r="C2878" s="26">
        <v>45378</v>
      </c>
      <c r="D2878" s="4" t="s">
        <v>296</v>
      </c>
      <c r="E2878" s="4" t="s">
        <v>371</v>
      </c>
      <c r="F2878" s="4" t="s">
        <v>47</v>
      </c>
      <c r="G2878" s="4">
        <v>1</v>
      </c>
      <c r="H2878" s="27">
        <v>5.7</v>
      </c>
      <c r="I2878" s="15">
        <v>34642.54</v>
      </c>
      <c r="J2878" s="4" t="s">
        <v>294</v>
      </c>
    </row>
    <row r="2879" spans="1:10" x14ac:dyDescent="0.3">
      <c r="A2879" s="4" t="s">
        <v>3185</v>
      </c>
      <c r="B2879" s="4" t="s">
        <v>211</v>
      </c>
      <c r="C2879" s="26">
        <v>45394</v>
      </c>
      <c r="D2879" s="4" t="s">
        <v>292</v>
      </c>
      <c r="E2879" s="4" t="s">
        <v>293</v>
      </c>
      <c r="F2879" s="4" t="s">
        <v>46</v>
      </c>
      <c r="G2879" s="4">
        <v>2</v>
      </c>
      <c r="H2879" s="27">
        <v>0</v>
      </c>
      <c r="I2879" s="15">
        <v>19354.16</v>
      </c>
      <c r="J2879" s="4" t="s">
        <v>294</v>
      </c>
    </row>
    <row r="2880" spans="1:10" x14ac:dyDescent="0.3">
      <c r="A2880" s="4" t="s">
        <v>3186</v>
      </c>
      <c r="B2880" s="4" t="s">
        <v>211</v>
      </c>
      <c r="C2880" s="26">
        <v>45404</v>
      </c>
      <c r="D2880" s="4" t="s">
        <v>296</v>
      </c>
      <c r="E2880" s="4" t="s">
        <v>401</v>
      </c>
      <c r="F2880" s="4" t="s">
        <v>47</v>
      </c>
      <c r="G2880" s="4">
        <v>1</v>
      </c>
      <c r="H2880" s="27">
        <v>5.6</v>
      </c>
      <c r="I2880" s="15">
        <v>33811.230000000003</v>
      </c>
      <c r="J2880" s="4" t="s">
        <v>294</v>
      </c>
    </row>
    <row r="2881" spans="1:10" x14ac:dyDescent="0.3">
      <c r="A2881" s="4" t="s">
        <v>3187</v>
      </c>
      <c r="B2881" s="4" t="s">
        <v>211</v>
      </c>
      <c r="C2881" s="26">
        <v>45390</v>
      </c>
      <c r="D2881" s="4" t="s">
        <v>296</v>
      </c>
      <c r="E2881" s="4" t="s">
        <v>319</v>
      </c>
      <c r="F2881" s="4" t="s">
        <v>403</v>
      </c>
      <c r="G2881" s="4">
        <v>3</v>
      </c>
      <c r="H2881" s="27">
        <v>59.6</v>
      </c>
      <c r="I2881" s="15">
        <v>467711.48</v>
      </c>
      <c r="J2881" s="4" t="s">
        <v>294</v>
      </c>
    </row>
    <row r="2882" spans="1:10" x14ac:dyDescent="0.3">
      <c r="A2882" s="4" t="s">
        <v>3188</v>
      </c>
      <c r="B2882" s="4" t="s">
        <v>211</v>
      </c>
      <c r="C2882" s="26">
        <v>45421</v>
      </c>
      <c r="D2882" s="4" t="s">
        <v>292</v>
      </c>
      <c r="E2882" s="4" t="s">
        <v>305</v>
      </c>
      <c r="F2882" s="4" t="s">
        <v>47</v>
      </c>
      <c r="G2882" s="4">
        <v>0</v>
      </c>
      <c r="H2882" s="27">
        <v>0</v>
      </c>
      <c r="I2882" s="15">
        <v>7065.16</v>
      </c>
      <c r="J2882" s="4" t="s">
        <v>294</v>
      </c>
    </row>
    <row r="2883" spans="1:10" x14ac:dyDescent="0.3">
      <c r="A2883" s="4" t="s">
        <v>3189</v>
      </c>
      <c r="B2883" s="4" t="s">
        <v>211</v>
      </c>
      <c r="C2883" s="26">
        <v>45415</v>
      </c>
      <c r="D2883" s="4" t="s">
        <v>292</v>
      </c>
      <c r="E2883" s="4" t="s">
        <v>305</v>
      </c>
      <c r="F2883" s="4" t="s">
        <v>47</v>
      </c>
      <c r="G2883" s="4">
        <v>0</v>
      </c>
      <c r="H2883" s="27">
        <v>0</v>
      </c>
      <c r="I2883" s="15">
        <v>5426.5</v>
      </c>
      <c r="J2883" s="4" t="s">
        <v>294</v>
      </c>
    </row>
    <row r="2884" spans="1:10" x14ac:dyDescent="0.3">
      <c r="A2884" s="4" t="s">
        <v>3190</v>
      </c>
      <c r="B2884" s="4" t="s">
        <v>211</v>
      </c>
      <c r="C2884" s="26">
        <v>45417</v>
      </c>
      <c r="D2884" s="4" t="s">
        <v>292</v>
      </c>
      <c r="E2884" s="4" t="s">
        <v>305</v>
      </c>
      <c r="F2884" s="4" t="s">
        <v>46</v>
      </c>
      <c r="G2884" s="4">
        <v>4</v>
      </c>
      <c r="H2884" s="27">
        <v>0</v>
      </c>
      <c r="I2884" s="15">
        <v>13642.73</v>
      </c>
      <c r="J2884" s="4" t="s">
        <v>294</v>
      </c>
    </row>
    <row r="2885" spans="1:10" x14ac:dyDescent="0.3">
      <c r="A2885" s="4" t="s">
        <v>3191</v>
      </c>
      <c r="B2885" s="4" t="s">
        <v>211</v>
      </c>
      <c r="C2885" s="26">
        <v>45459</v>
      </c>
      <c r="D2885" s="4" t="s">
        <v>292</v>
      </c>
      <c r="E2885" s="4" t="s">
        <v>303</v>
      </c>
      <c r="F2885" s="4" t="s">
        <v>47</v>
      </c>
      <c r="G2885" s="4">
        <v>0</v>
      </c>
      <c r="H2885" s="27">
        <v>0</v>
      </c>
      <c r="I2885" s="15">
        <v>5255.98</v>
      </c>
      <c r="J2885" s="4" t="s">
        <v>299</v>
      </c>
    </row>
    <row r="2886" spans="1:10" x14ac:dyDescent="0.3">
      <c r="A2886" s="4" t="s">
        <v>3192</v>
      </c>
      <c r="B2886" s="4" t="s">
        <v>211</v>
      </c>
      <c r="C2886" s="26">
        <v>45466</v>
      </c>
      <c r="D2886" s="4" t="s">
        <v>292</v>
      </c>
      <c r="E2886" s="4" t="s">
        <v>305</v>
      </c>
      <c r="F2886" s="4" t="s">
        <v>47</v>
      </c>
      <c r="G2886" s="4">
        <v>0</v>
      </c>
      <c r="H2886" s="27">
        <v>0</v>
      </c>
      <c r="I2886" s="15">
        <v>6628.59</v>
      </c>
      <c r="J2886" s="4" t="s">
        <v>294</v>
      </c>
    </row>
    <row r="2887" spans="1:10" x14ac:dyDescent="0.3">
      <c r="A2887" s="4" t="s">
        <v>3193</v>
      </c>
      <c r="B2887" s="4" t="s">
        <v>211</v>
      </c>
      <c r="C2887" s="26">
        <v>45492</v>
      </c>
      <c r="D2887" s="4" t="s">
        <v>292</v>
      </c>
      <c r="E2887" s="4" t="s">
        <v>301</v>
      </c>
      <c r="F2887" s="4" t="s">
        <v>47</v>
      </c>
      <c r="G2887" s="4">
        <v>0</v>
      </c>
      <c r="H2887" s="27">
        <v>0</v>
      </c>
      <c r="I2887" s="15">
        <v>3465.84</v>
      </c>
      <c r="J2887" s="4" t="s">
        <v>294</v>
      </c>
    </row>
    <row r="2888" spans="1:10" x14ac:dyDescent="0.3">
      <c r="A2888" s="4" t="s">
        <v>3194</v>
      </c>
      <c r="B2888" s="4" t="s">
        <v>211</v>
      </c>
      <c r="C2888" s="26">
        <v>45487</v>
      </c>
      <c r="D2888" s="4" t="s">
        <v>292</v>
      </c>
      <c r="E2888" s="4" t="s">
        <v>312</v>
      </c>
      <c r="F2888" s="4" t="s">
        <v>47</v>
      </c>
      <c r="G2888" s="4">
        <v>1</v>
      </c>
      <c r="H2888" s="27">
        <v>0</v>
      </c>
      <c r="I2888" s="15">
        <v>5101.05</v>
      </c>
      <c r="J2888" s="4" t="s">
        <v>294</v>
      </c>
    </row>
    <row r="2889" spans="1:10" x14ac:dyDescent="0.3">
      <c r="A2889" s="4" t="s">
        <v>3195</v>
      </c>
      <c r="B2889" s="4" t="s">
        <v>211</v>
      </c>
      <c r="C2889" s="26">
        <v>45478</v>
      </c>
      <c r="D2889" s="4" t="s">
        <v>296</v>
      </c>
      <c r="E2889" s="4" t="s">
        <v>394</v>
      </c>
      <c r="F2889" s="4" t="s">
        <v>46</v>
      </c>
      <c r="G2889" s="4">
        <v>1</v>
      </c>
      <c r="H2889" s="27">
        <v>10.7</v>
      </c>
      <c r="I2889" s="15">
        <v>90966.6</v>
      </c>
      <c r="J2889" s="4" t="s">
        <v>299</v>
      </c>
    </row>
    <row r="2890" spans="1:10" x14ac:dyDescent="0.3">
      <c r="A2890" s="4" t="s">
        <v>3196</v>
      </c>
      <c r="B2890" s="4" t="s">
        <v>211</v>
      </c>
      <c r="C2890" s="26">
        <v>45548</v>
      </c>
      <c r="D2890" s="4" t="s">
        <v>292</v>
      </c>
      <c r="E2890" s="4" t="s">
        <v>301</v>
      </c>
      <c r="F2890" s="4" t="s">
        <v>47</v>
      </c>
      <c r="G2890" s="4">
        <v>0</v>
      </c>
      <c r="H2890" s="27">
        <v>0</v>
      </c>
      <c r="I2890" s="15">
        <v>5114.22</v>
      </c>
      <c r="J2890" s="4" t="s">
        <v>294</v>
      </c>
    </row>
    <row r="2891" spans="1:10" x14ac:dyDescent="0.3">
      <c r="A2891" s="4" t="s">
        <v>3197</v>
      </c>
      <c r="B2891" s="4" t="s">
        <v>211</v>
      </c>
      <c r="C2891" s="26">
        <v>45540</v>
      </c>
      <c r="D2891" s="4" t="s">
        <v>296</v>
      </c>
      <c r="E2891" s="4" t="s">
        <v>336</v>
      </c>
      <c r="F2891" s="4" t="s">
        <v>45</v>
      </c>
      <c r="G2891" s="4">
        <v>3</v>
      </c>
      <c r="H2891" s="27">
        <v>54.1</v>
      </c>
      <c r="I2891" s="15">
        <v>418446.9</v>
      </c>
      <c r="J2891" s="4" t="s">
        <v>299</v>
      </c>
    </row>
    <row r="2892" spans="1:10" x14ac:dyDescent="0.3">
      <c r="A2892" s="4" t="s">
        <v>3198</v>
      </c>
      <c r="B2892" s="4" t="s">
        <v>211</v>
      </c>
      <c r="C2892" s="26">
        <v>45575</v>
      </c>
      <c r="D2892" s="4" t="s">
        <v>292</v>
      </c>
      <c r="E2892" s="4" t="s">
        <v>312</v>
      </c>
      <c r="F2892" s="4" t="s">
        <v>45</v>
      </c>
      <c r="G2892" s="4">
        <v>5</v>
      </c>
      <c r="H2892" s="27">
        <v>0</v>
      </c>
      <c r="I2892" s="15">
        <v>46397.33</v>
      </c>
      <c r="J2892" s="4" t="s">
        <v>299</v>
      </c>
    </row>
    <row r="2893" spans="1:10" x14ac:dyDescent="0.3">
      <c r="A2893" s="4" t="s">
        <v>3199</v>
      </c>
      <c r="B2893" s="4" t="s">
        <v>211</v>
      </c>
      <c r="C2893" s="26">
        <v>45579</v>
      </c>
      <c r="D2893" s="4" t="s">
        <v>292</v>
      </c>
      <c r="E2893" s="4" t="s">
        <v>312</v>
      </c>
      <c r="F2893" s="4" t="s">
        <v>47</v>
      </c>
      <c r="G2893" s="4">
        <v>1</v>
      </c>
      <c r="H2893" s="27">
        <v>0</v>
      </c>
      <c r="I2893" s="15">
        <v>4724.0600000000004</v>
      </c>
      <c r="J2893" s="4" t="s">
        <v>294</v>
      </c>
    </row>
    <row r="2894" spans="1:10" x14ac:dyDescent="0.3">
      <c r="A2894" s="4" t="s">
        <v>3200</v>
      </c>
      <c r="B2894" s="4" t="s">
        <v>211</v>
      </c>
      <c r="C2894" s="26">
        <v>45613</v>
      </c>
      <c r="D2894" s="4" t="s">
        <v>292</v>
      </c>
      <c r="E2894" s="4" t="s">
        <v>303</v>
      </c>
      <c r="F2894" s="4" t="s">
        <v>47</v>
      </c>
      <c r="G2894" s="4">
        <v>1</v>
      </c>
      <c r="H2894" s="27">
        <v>0</v>
      </c>
      <c r="I2894" s="15">
        <v>3311.81</v>
      </c>
      <c r="J2894" s="4" t="s">
        <v>294</v>
      </c>
    </row>
    <row r="2895" spans="1:10" x14ac:dyDescent="0.3">
      <c r="A2895" s="4" t="s">
        <v>3201</v>
      </c>
      <c r="B2895" s="4" t="s">
        <v>211</v>
      </c>
      <c r="C2895" s="26">
        <v>45692</v>
      </c>
      <c r="D2895" s="4" t="s">
        <v>292</v>
      </c>
      <c r="E2895" s="4" t="s">
        <v>303</v>
      </c>
      <c r="F2895" s="4" t="s">
        <v>47</v>
      </c>
      <c r="G2895" s="4">
        <v>1</v>
      </c>
      <c r="H2895" s="27">
        <v>0</v>
      </c>
      <c r="I2895" s="15">
        <v>5047.72</v>
      </c>
      <c r="J2895" s="4" t="s">
        <v>294</v>
      </c>
    </row>
    <row r="2896" spans="1:10" x14ac:dyDescent="0.3">
      <c r="A2896" s="4" t="s">
        <v>3202</v>
      </c>
      <c r="B2896" s="4" t="s">
        <v>211</v>
      </c>
      <c r="C2896" s="26">
        <v>45695</v>
      </c>
      <c r="D2896" s="4" t="s">
        <v>292</v>
      </c>
      <c r="E2896" s="4" t="s">
        <v>293</v>
      </c>
      <c r="F2896" s="4" t="s">
        <v>47</v>
      </c>
      <c r="G2896" s="4">
        <v>1</v>
      </c>
      <c r="H2896" s="27">
        <v>0</v>
      </c>
      <c r="I2896" s="15">
        <v>5091.9799999999996</v>
      </c>
      <c r="J2896" s="4" t="s">
        <v>294</v>
      </c>
    </row>
    <row r="2897" spans="1:10" x14ac:dyDescent="0.3">
      <c r="A2897" s="4" t="s">
        <v>3203</v>
      </c>
      <c r="B2897" s="4" t="s">
        <v>211</v>
      </c>
      <c r="C2897" s="26">
        <v>45712</v>
      </c>
      <c r="D2897" s="4" t="s">
        <v>292</v>
      </c>
      <c r="E2897" s="4" t="s">
        <v>308</v>
      </c>
      <c r="F2897" s="4" t="s">
        <v>46</v>
      </c>
      <c r="G2897" s="4">
        <v>2</v>
      </c>
      <c r="H2897" s="27">
        <v>0</v>
      </c>
      <c r="I2897" s="15">
        <v>24559.69</v>
      </c>
      <c r="J2897" s="4" t="s">
        <v>294</v>
      </c>
    </row>
    <row r="2898" spans="1:10" x14ac:dyDescent="0.3">
      <c r="A2898" s="4" t="s">
        <v>3204</v>
      </c>
      <c r="B2898" s="4" t="s">
        <v>211</v>
      </c>
      <c r="C2898" s="26">
        <v>45725</v>
      </c>
      <c r="D2898" s="4" t="s">
        <v>292</v>
      </c>
      <c r="E2898" s="4" t="s">
        <v>305</v>
      </c>
      <c r="F2898" s="4" t="s">
        <v>46</v>
      </c>
      <c r="G2898" s="4">
        <v>1</v>
      </c>
      <c r="H2898" s="27">
        <v>0</v>
      </c>
      <c r="I2898" s="15">
        <v>18672.97</v>
      </c>
      <c r="J2898" s="4" t="s">
        <v>299</v>
      </c>
    </row>
    <row r="2899" spans="1:10" x14ac:dyDescent="0.3">
      <c r="A2899" s="4" t="s">
        <v>3205</v>
      </c>
      <c r="B2899" s="4" t="s">
        <v>211</v>
      </c>
      <c r="C2899" s="26">
        <v>45785</v>
      </c>
      <c r="D2899" s="4" t="s">
        <v>292</v>
      </c>
      <c r="E2899" s="4" t="s">
        <v>308</v>
      </c>
      <c r="F2899" s="4" t="s">
        <v>47</v>
      </c>
      <c r="G2899" s="4">
        <v>0</v>
      </c>
      <c r="H2899" s="27">
        <v>0</v>
      </c>
      <c r="I2899" s="15">
        <v>3229.67</v>
      </c>
      <c r="J2899" s="4" t="s">
        <v>294</v>
      </c>
    </row>
    <row r="2900" spans="1:10" x14ac:dyDescent="0.3">
      <c r="A2900" s="4" t="s">
        <v>3206</v>
      </c>
      <c r="B2900" s="4" t="s">
        <v>211</v>
      </c>
      <c r="C2900" s="26">
        <v>45785</v>
      </c>
      <c r="D2900" s="4" t="s">
        <v>292</v>
      </c>
      <c r="E2900" s="4" t="s">
        <v>293</v>
      </c>
      <c r="F2900" s="4" t="s">
        <v>47</v>
      </c>
      <c r="G2900" s="4">
        <v>1</v>
      </c>
      <c r="H2900" s="27">
        <v>0</v>
      </c>
      <c r="I2900" s="15">
        <v>6263.27</v>
      </c>
      <c r="J2900" s="4" t="s">
        <v>294</v>
      </c>
    </row>
    <row r="2901" spans="1:10" x14ac:dyDescent="0.3">
      <c r="A2901" s="4" t="s">
        <v>3207</v>
      </c>
      <c r="B2901" s="4" t="s">
        <v>211</v>
      </c>
      <c r="C2901" s="26">
        <v>45781</v>
      </c>
      <c r="D2901" s="4" t="s">
        <v>296</v>
      </c>
      <c r="E2901" s="4" t="s">
        <v>371</v>
      </c>
      <c r="F2901" s="4" t="s">
        <v>46</v>
      </c>
      <c r="G2901" s="4">
        <v>1</v>
      </c>
      <c r="H2901" s="27">
        <v>10.3</v>
      </c>
      <c r="I2901" s="15">
        <v>54196.41</v>
      </c>
      <c r="J2901" s="4" t="s">
        <v>294</v>
      </c>
    </row>
    <row r="2902" spans="1:10" x14ac:dyDescent="0.3">
      <c r="A2902" s="4" t="s">
        <v>3208</v>
      </c>
      <c r="B2902" s="4" t="s">
        <v>211</v>
      </c>
      <c r="C2902" s="26">
        <v>45854</v>
      </c>
      <c r="D2902" s="4" t="s">
        <v>296</v>
      </c>
      <c r="E2902" s="4" t="s">
        <v>336</v>
      </c>
      <c r="F2902" s="4" t="s">
        <v>47</v>
      </c>
      <c r="G2902" s="4">
        <v>1</v>
      </c>
      <c r="H2902" s="27">
        <v>3.9</v>
      </c>
      <c r="I2902" s="15">
        <v>15937.46</v>
      </c>
      <c r="J2902" s="4" t="s">
        <v>294</v>
      </c>
    </row>
    <row r="2903" spans="1:10" x14ac:dyDescent="0.3">
      <c r="A2903" s="4" t="s">
        <v>3209</v>
      </c>
      <c r="B2903" s="4" t="s">
        <v>211</v>
      </c>
      <c r="C2903" s="26">
        <v>45875</v>
      </c>
      <c r="D2903" s="4" t="s">
        <v>292</v>
      </c>
      <c r="E2903" s="4" t="s">
        <v>301</v>
      </c>
      <c r="F2903" s="4" t="s">
        <v>47</v>
      </c>
      <c r="G2903" s="4">
        <v>1</v>
      </c>
      <c r="H2903" s="27">
        <v>0</v>
      </c>
      <c r="I2903" s="15">
        <v>3380.95</v>
      </c>
      <c r="J2903" s="4" t="s">
        <v>299</v>
      </c>
    </row>
    <row r="2904" spans="1:10" x14ac:dyDescent="0.3">
      <c r="A2904" s="4" t="s">
        <v>3210</v>
      </c>
      <c r="B2904" s="4" t="s">
        <v>211</v>
      </c>
      <c r="C2904" s="26">
        <v>45889</v>
      </c>
      <c r="D2904" s="4" t="s">
        <v>292</v>
      </c>
      <c r="E2904" s="4" t="s">
        <v>308</v>
      </c>
      <c r="F2904" s="4" t="s">
        <v>47</v>
      </c>
      <c r="G2904" s="4">
        <v>1</v>
      </c>
      <c r="H2904" s="27">
        <v>0</v>
      </c>
      <c r="I2904" s="15">
        <v>6225.76</v>
      </c>
      <c r="J2904" s="4" t="s">
        <v>299</v>
      </c>
    </row>
    <row r="2905" spans="1:10" x14ac:dyDescent="0.3">
      <c r="A2905" s="4" t="s">
        <v>3211</v>
      </c>
      <c r="B2905" s="4" t="s">
        <v>211</v>
      </c>
      <c r="C2905" s="26">
        <v>45918</v>
      </c>
      <c r="D2905" s="4" t="s">
        <v>292</v>
      </c>
      <c r="E2905" s="4" t="s">
        <v>308</v>
      </c>
      <c r="F2905" s="4" t="s">
        <v>46</v>
      </c>
      <c r="G2905" s="4">
        <v>5</v>
      </c>
      <c r="H2905" s="27">
        <v>0</v>
      </c>
      <c r="I2905" s="15">
        <v>13944.08</v>
      </c>
      <c r="J2905" s="4" t="s">
        <v>294</v>
      </c>
    </row>
    <row r="2906" spans="1:10" x14ac:dyDescent="0.3">
      <c r="A2906" s="4" t="s">
        <v>3212</v>
      </c>
      <c r="B2906" s="4" t="s">
        <v>211</v>
      </c>
      <c r="C2906" s="26">
        <v>45946</v>
      </c>
      <c r="D2906" s="4" t="s">
        <v>296</v>
      </c>
      <c r="E2906" s="4" t="s">
        <v>394</v>
      </c>
      <c r="F2906" s="4" t="s">
        <v>47</v>
      </c>
      <c r="G2906" s="4">
        <v>1</v>
      </c>
      <c r="H2906" s="27">
        <v>7</v>
      </c>
      <c r="I2906" s="15">
        <v>52452.29</v>
      </c>
      <c r="J2906" s="4" t="s">
        <v>294</v>
      </c>
    </row>
    <row r="2907" spans="1:10" x14ac:dyDescent="0.3">
      <c r="A2907" s="4" t="s">
        <v>3213</v>
      </c>
      <c r="B2907" s="4" t="s">
        <v>211</v>
      </c>
      <c r="C2907" s="26">
        <v>45996</v>
      </c>
      <c r="D2907" s="4" t="s">
        <v>292</v>
      </c>
      <c r="E2907" s="4" t="s">
        <v>303</v>
      </c>
      <c r="F2907" s="4" t="s">
        <v>45</v>
      </c>
      <c r="G2907" s="4">
        <v>10</v>
      </c>
      <c r="H2907" s="27">
        <v>0</v>
      </c>
      <c r="I2907" s="15">
        <v>69892.06</v>
      </c>
      <c r="J2907" s="4" t="s">
        <v>299</v>
      </c>
    </row>
    <row r="2908" spans="1:10" x14ac:dyDescent="0.3">
      <c r="A2908" s="4" t="s">
        <v>3214</v>
      </c>
      <c r="B2908" s="4" t="s">
        <v>213</v>
      </c>
      <c r="C2908" s="26">
        <v>44954</v>
      </c>
      <c r="D2908" s="4" t="s">
        <v>292</v>
      </c>
      <c r="E2908" s="4" t="s">
        <v>305</v>
      </c>
      <c r="F2908" s="4" t="s">
        <v>47</v>
      </c>
      <c r="G2908" s="4">
        <v>1</v>
      </c>
      <c r="H2908" s="27">
        <v>0</v>
      </c>
      <c r="I2908" s="15">
        <v>12651.24</v>
      </c>
      <c r="J2908" s="4" t="s">
        <v>294</v>
      </c>
    </row>
    <row r="2909" spans="1:10" x14ac:dyDescent="0.3">
      <c r="A2909" s="4" t="s">
        <v>3215</v>
      </c>
      <c r="B2909" s="4" t="s">
        <v>213</v>
      </c>
      <c r="C2909" s="26">
        <v>44929</v>
      </c>
      <c r="D2909" s="4" t="s">
        <v>292</v>
      </c>
      <c r="E2909" s="4" t="s">
        <v>301</v>
      </c>
      <c r="F2909" s="4" t="s">
        <v>47</v>
      </c>
      <c r="G2909" s="4">
        <v>0</v>
      </c>
      <c r="H2909" s="27">
        <v>0</v>
      </c>
      <c r="I2909" s="15">
        <v>5415.68</v>
      </c>
      <c r="J2909" s="4" t="s">
        <v>294</v>
      </c>
    </row>
    <row r="2910" spans="1:10" x14ac:dyDescent="0.3">
      <c r="A2910" s="4" t="s">
        <v>3216</v>
      </c>
      <c r="B2910" s="4" t="s">
        <v>213</v>
      </c>
      <c r="C2910" s="26">
        <v>44976</v>
      </c>
      <c r="D2910" s="4" t="s">
        <v>292</v>
      </c>
      <c r="E2910" s="4" t="s">
        <v>305</v>
      </c>
      <c r="F2910" s="4" t="s">
        <v>46</v>
      </c>
      <c r="G2910" s="4">
        <v>1</v>
      </c>
      <c r="H2910" s="27">
        <v>0</v>
      </c>
      <c r="I2910" s="15">
        <v>25749.8</v>
      </c>
      <c r="J2910" s="4" t="s">
        <v>299</v>
      </c>
    </row>
    <row r="2911" spans="1:10" x14ac:dyDescent="0.3">
      <c r="A2911" s="4" t="s">
        <v>3217</v>
      </c>
      <c r="B2911" s="4" t="s">
        <v>213</v>
      </c>
      <c r="C2911" s="26">
        <v>44980</v>
      </c>
      <c r="D2911" s="4" t="s">
        <v>292</v>
      </c>
      <c r="E2911" s="4" t="s">
        <v>305</v>
      </c>
      <c r="F2911" s="4" t="s">
        <v>47</v>
      </c>
      <c r="G2911" s="4">
        <v>1</v>
      </c>
      <c r="H2911" s="27">
        <v>0</v>
      </c>
      <c r="I2911" s="15">
        <v>16015.45</v>
      </c>
      <c r="J2911" s="4" t="s">
        <v>294</v>
      </c>
    </row>
    <row r="2912" spans="1:10" x14ac:dyDescent="0.3">
      <c r="A2912" s="4" t="s">
        <v>3218</v>
      </c>
      <c r="B2912" s="4" t="s">
        <v>213</v>
      </c>
      <c r="C2912" s="26">
        <v>44979</v>
      </c>
      <c r="D2912" s="4" t="s">
        <v>292</v>
      </c>
      <c r="E2912" s="4" t="s">
        <v>303</v>
      </c>
      <c r="F2912" s="4" t="s">
        <v>46</v>
      </c>
      <c r="G2912" s="4">
        <v>2</v>
      </c>
      <c r="H2912" s="27">
        <v>0</v>
      </c>
      <c r="I2912" s="15">
        <v>46449.91</v>
      </c>
      <c r="J2912" s="4" t="s">
        <v>299</v>
      </c>
    </row>
    <row r="2913" spans="1:10" x14ac:dyDescent="0.3">
      <c r="A2913" s="4" t="s">
        <v>3219</v>
      </c>
      <c r="B2913" s="4" t="s">
        <v>213</v>
      </c>
      <c r="C2913" s="26">
        <v>44988</v>
      </c>
      <c r="D2913" s="4" t="s">
        <v>292</v>
      </c>
      <c r="E2913" s="4" t="s">
        <v>312</v>
      </c>
      <c r="F2913" s="4" t="s">
        <v>47</v>
      </c>
      <c r="G2913" s="4">
        <v>1</v>
      </c>
      <c r="H2913" s="27">
        <v>0</v>
      </c>
      <c r="I2913" s="15">
        <v>12898.17</v>
      </c>
      <c r="J2913" s="4" t="s">
        <v>294</v>
      </c>
    </row>
    <row r="2914" spans="1:10" x14ac:dyDescent="0.3">
      <c r="A2914" s="4" t="s">
        <v>3220</v>
      </c>
      <c r="B2914" s="4" t="s">
        <v>213</v>
      </c>
      <c r="C2914" s="26">
        <v>45069</v>
      </c>
      <c r="D2914" s="4" t="s">
        <v>292</v>
      </c>
      <c r="E2914" s="4" t="s">
        <v>293</v>
      </c>
      <c r="F2914" s="4" t="s">
        <v>46</v>
      </c>
      <c r="G2914" s="4">
        <v>4</v>
      </c>
      <c r="H2914" s="27">
        <v>0</v>
      </c>
      <c r="I2914" s="15">
        <v>24377.89</v>
      </c>
      <c r="J2914" s="4" t="s">
        <v>299</v>
      </c>
    </row>
    <row r="2915" spans="1:10" x14ac:dyDescent="0.3">
      <c r="A2915" s="4" t="s">
        <v>3221</v>
      </c>
      <c r="B2915" s="4" t="s">
        <v>213</v>
      </c>
      <c r="C2915" s="26">
        <v>45129</v>
      </c>
      <c r="D2915" s="4" t="s">
        <v>292</v>
      </c>
      <c r="E2915" s="4" t="s">
        <v>301</v>
      </c>
      <c r="F2915" s="4" t="s">
        <v>47</v>
      </c>
      <c r="G2915" s="4">
        <v>0</v>
      </c>
      <c r="H2915" s="27">
        <v>0</v>
      </c>
      <c r="I2915" s="15">
        <v>11528.04</v>
      </c>
      <c r="J2915" s="4" t="s">
        <v>294</v>
      </c>
    </row>
    <row r="2916" spans="1:10" x14ac:dyDescent="0.3">
      <c r="A2916" s="4" t="s">
        <v>3222</v>
      </c>
      <c r="B2916" s="4" t="s">
        <v>213</v>
      </c>
      <c r="C2916" s="26">
        <v>45158</v>
      </c>
      <c r="D2916" s="4" t="s">
        <v>292</v>
      </c>
      <c r="E2916" s="4" t="s">
        <v>305</v>
      </c>
      <c r="F2916" s="4" t="s">
        <v>46</v>
      </c>
      <c r="G2916" s="4">
        <v>2</v>
      </c>
      <c r="H2916" s="27">
        <v>0</v>
      </c>
      <c r="I2916" s="15">
        <v>44177.7</v>
      </c>
      <c r="J2916" s="4" t="s">
        <v>294</v>
      </c>
    </row>
    <row r="2917" spans="1:10" x14ac:dyDescent="0.3">
      <c r="A2917" s="4" t="s">
        <v>3223</v>
      </c>
      <c r="B2917" s="4" t="s">
        <v>213</v>
      </c>
      <c r="C2917" s="26">
        <v>45150</v>
      </c>
      <c r="D2917" s="4" t="s">
        <v>292</v>
      </c>
      <c r="E2917" s="4" t="s">
        <v>305</v>
      </c>
      <c r="F2917" s="4" t="s">
        <v>47</v>
      </c>
      <c r="G2917" s="4">
        <v>0</v>
      </c>
      <c r="H2917" s="27">
        <v>0</v>
      </c>
      <c r="I2917" s="15">
        <v>11243.1</v>
      </c>
      <c r="J2917" s="4" t="s">
        <v>294</v>
      </c>
    </row>
    <row r="2918" spans="1:10" x14ac:dyDescent="0.3">
      <c r="A2918" s="4" t="s">
        <v>3224</v>
      </c>
      <c r="B2918" s="4" t="s">
        <v>213</v>
      </c>
      <c r="C2918" s="26">
        <v>45176</v>
      </c>
      <c r="D2918" s="4" t="s">
        <v>292</v>
      </c>
      <c r="E2918" s="4" t="s">
        <v>293</v>
      </c>
      <c r="F2918" s="4" t="s">
        <v>47</v>
      </c>
      <c r="G2918" s="4">
        <v>1</v>
      </c>
      <c r="H2918" s="27">
        <v>0</v>
      </c>
      <c r="I2918" s="15">
        <v>7186.2</v>
      </c>
      <c r="J2918" s="4" t="s">
        <v>294</v>
      </c>
    </row>
    <row r="2919" spans="1:10" x14ac:dyDescent="0.3">
      <c r="A2919" s="4" t="s">
        <v>3225</v>
      </c>
      <c r="B2919" s="4" t="s">
        <v>213</v>
      </c>
      <c r="C2919" s="26">
        <v>45175</v>
      </c>
      <c r="D2919" s="4" t="s">
        <v>292</v>
      </c>
      <c r="E2919" s="4" t="s">
        <v>293</v>
      </c>
      <c r="F2919" s="4" t="s">
        <v>45</v>
      </c>
      <c r="G2919" s="4">
        <v>9</v>
      </c>
      <c r="H2919" s="27">
        <v>0</v>
      </c>
      <c r="I2919" s="15">
        <v>125786.85</v>
      </c>
      <c r="J2919" s="4" t="s">
        <v>299</v>
      </c>
    </row>
    <row r="2920" spans="1:10" x14ac:dyDescent="0.3">
      <c r="A2920" s="4" t="s">
        <v>3226</v>
      </c>
      <c r="B2920" s="4" t="s">
        <v>213</v>
      </c>
      <c r="C2920" s="26">
        <v>45219</v>
      </c>
      <c r="D2920" s="4" t="s">
        <v>292</v>
      </c>
      <c r="E2920" s="4" t="s">
        <v>293</v>
      </c>
      <c r="F2920" s="4" t="s">
        <v>47</v>
      </c>
      <c r="G2920" s="4">
        <v>1</v>
      </c>
      <c r="H2920" s="27">
        <v>0</v>
      </c>
      <c r="I2920" s="15">
        <v>6611.95</v>
      </c>
      <c r="J2920" s="4" t="s">
        <v>294</v>
      </c>
    </row>
    <row r="2921" spans="1:10" x14ac:dyDescent="0.3">
      <c r="A2921" s="4" t="s">
        <v>3227</v>
      </c>
      <c r="B2921" s="4" t="s">
        <v>213</v>
      </c>
      <c r="C2921" s="26">
        <v>45218</v>
      </c>
      <c r="D2921" s="4" t="s">
        <v>292</v>
      </c>
      <c r="E2921" s="4" t="s">
        <v>301</v>
      </c>
      <c r="F2921" s="4" t="s">
        <v>47</v>
      </c>
      <c r="G2921" s="4">
        <v>1</v>
      </c>
      <c r="H2921" s="27">
        <v>0</v>
      </c>
      <c r="I2921" s="15">
        <v>10294.15</v>
      </c>
      <c r="J2921" s="4" t="s">
        <v>294</v>
      </c>
    </row>
    <row r="2922" spans="1:10" x14ac:dyDescent="0.3">
      <c r="A2922" s="4" t="s">
        <v>3228</v>
      </c>
      <c r="B2922" s="4" t="s">
        <v>213</v>
      </c>
      <c r="C2922" s="26">
        <v>45224</v>
      </c>
      <c r="D2922" s="4" t="s">
        <v>292</v>
      </c>
      <c r="E2922" s="4" t="s">
        <v>305</v>
      </c>
      <c r="F2922" s="4" t="s">
        <v>46</v>
      </c>
      <c r="G2922" s="4">
        <v>3</v>
      </c>
      <c r="H2922" s="27">
        <v>0</v>
      </c>
      <c r="I2922" s="15">
        <v>47631.4</v>
      </c>
      <c r="J2922" s="4" t="s">
        <v>299</v>
      </c>
    </row>
    <row r="2923" spans="1:10" x14ac:dyDescent="0.3">
      <c r="A2923" s="4" t="s">
        <v>3229</v>
      </c>
      <c r="B2923" s="4" t="s">
        <v>213</v>
      </c>
      <c r="C2923" s="26">
        <v>45205</v>
      </c>
      <c r="D2923" s="4" t="s">
        <v>292</v>
      </c>
      <c r="E2923" s="4" t="s">
        <v>305</v>
      </c>
      <c r="F2923" s="4" t="s">
        <v>46</v>
      </c>
      <c r="G2923" s="4">
        <v>3</v>
      </c>
      <c r="H2923" s="27">
        <v>0</v>
      </c>
      <c r="I2923" s="15">
        <v>34858.44</v>
      </c>
      <c r="J2923" s="4" t="s">
        <v>294</v>
      </c>
    </row>
    <row r="2924" spans="1:10" x14ac:dyDescent="0.3">
      <c r="A2924" s="4" t="s">
        <v>3230</v>
      </c>
      <c r="B2924" s="4" t="s">
        <v>213</v>
      </c>
      <c r="C2924" s="26">
        <v>45234</v>
      </c>
      <c r="D2924" s="4" t="s">
        <v>292</v>
      </c>
      <c r="E2924" s="4" t="s">
        <v>305</v>
      </c>
      <c r="F2924" s="4" t="s">
        <v>47</v>
      </c>
      <c r="G2924" s="4">
        <v>1</v>
      </c>
      <c r="H2924" s="27">
        <v>0</v>
      </c>
      <c r="I2924" s="15">
        <v>5413.49</v>
      </c>
      <c r="J2924" s="4" t="s">
        <v>299</v>
      </c>
    </row>
    <row r="2925" spans="1:10" x14ac:dyDescent="0.3">
      <c r="A2925" s="4" t="s">
        <v>3231</v>
      </c>
      <c r="B2925" s="4" t="s">
        <v>213</v>
      </c>
      <c r="C2925" s="26">
        <v>45247</v>
      </c>
      <c r="D2925" s="4" t="s">
        <v>296</v>
      </c>
      <c r="E2925" s="4" t="s">
        <v>297</v>
      </c>
      <c r="F2925" s="4" t="s">
        <v>47</v>
      </c>
      <c r="G2925" s="4">
        <v>1</v>
      </c>
      <c r="H2925" s="27">
        <v>4.5999999999999996</v>
      </c>
      <c r="I2925" s="15">
        <v>87725.3</v>
      </c>
      <c r="J2925" s="4" t="s">
        <v>299</v>
      </c>
    </row>
    <row r="2926" spans="1:10" x14ac:dyDescent="0.3">
      <c r="A2926" s="4" t="s">
        <v>3232</v>
      </c>
      <c r="B2926" s="4" t="s">
        <v>213</v>
      </c>
      <c r="C2926" s="26">
        <v>45266</v>
      </c>
      <c r="D2926" s="4" t="s">
        <v>296</v>
      </c>
      <c r="E2926" s="4" t="s">
        <v>394</v>
      </c>
      <c r="F2926" s="4" t="s">
        <v>45</v>
      </c>
      <c r="G2926" s="4">
        <v>3</v>
      </c>
      <c r="H2926" s="27">
        <v>54.1</v>
      </c>
      <c r="I2926" s="15">
        <v>905359.68</v>
      </c>
      <c r="J2926" s="4" t="s">
        <v>299</v>
      </c>
    </row>
    <row r="2927" spans="1:10" x14ac:dyDescent="0.3">
      <c r="A2927" s="4" t="s">
        <v>3233</v>
      </c>
      <c r="B2927" s="4" t="s">
        <v>213</v>
      </c>
      <c r="C2927" s="26">
        <v>45298</v>
      </c>
      <c r="D2927" s="4" t="s">
        <v>292</v>
      </c>
      <c r="E2927" s="4" t="s">
        <v>301</v>
      </c>
      <c r="F2927" s="4" t="s">
        <v>47</v>
      </c>
      <c r="G2927" s="4">
        <v>1</v>
      </c>
      <c r="H2927" s="27">
        <v>0</v>
      </c>
      <c r="I2927" s="15">
        <v>7490.35</v>
      </c>
      <c r="J2927" s="4" t="s">
        <v>294</v>
      </c>
    </row>
    <row r="2928" spans="1:10" x14ac:dyDescent="0.3">
      <c r="A2928" s="4" t="s">
        <v>3234</v>
      </c>
      <c r="B2928" s="4" t="s">
        <v>213</v>
      </c>
      <c r="C2928" s="26">
        <v>45345</v>
      </c>
      <c r="D2928" s="4" t="s">
        <v>292</v>
      </c>
      <c r="E2928" s="4" t="s">
        <v>312</v>
      </c>
      <c r="F2928" s="4" t="s">
        <v>46</v>
      </c>
      <c r="G2928" s="4">
        <v>5</v>
      </c>
      <c r="H2928" s="27">
        <v>0</v>
      </c>
      <c r="I2928" s="15">
        <v>28934.16</v>
      </c>
      <c r="J2928" s="4" t="s">
        <v>294</v>
      </c>
    </row>
    <row r="2929" spans="1:10" x14ac:dyDescent="0.3">
      <c r="A2929" s="4" t="s">
        <v>3235</v>
      </c>
      <c r="B2929" s="4" t="s">
        <v>213</v>
      </c>
      <c r="C2929" s="26">
        <v>45344</v>
      </c>
      <c r="D2929" s="4" t="s">
        <v>292</v>
      </c>
      <c r="E2929" s="4" t="s">
        <v>301</v>
      </c>
      <c r="F2929" s="4" t="s">
        <v>46</v>
      </c>
      <c r="G2929" s="4">
        <v>2</v>
      </c>
      <c r="H2929" s="27">
        <v>0</v>
      </c>
      <c r="I2929" s="15">
        <v>64396.6</v>
      </c>
      <c r="J2929" s="4" t="s">
        <v>294</v>
      </c>
    </row>
    <row r="2930" spans="1:10" x14ac:dyDescent="0.3">
      <c r="A2930" s="4" t="s">
        <v>3236</v>
      </c>
      <c r="B2930" s="4" t="s">
        <v>213</v>
      </c>
      <c r="C2930" s="26">
        <v>45326</v>
      </c>
      <c r="D2930" s="4" t="s">
        <v>292</v>
      </c>
      <c r="E2930" s="4" t="s">
        <v>312</v>
      </c>
      <c r="F2930" s="4" t="s">
        <v>47</v>
      </c>
      <c r="G2930" s="4">
        <v>1</v>
      </c>
      <c r="H2930" s="27">
        <v>0</v>
      </c>
      <c r="I2930" s="15">
        <v>10547.2</v>
      </c>
      <c r="J2930" s="4" t="s">
        <v>299</v>
      </c>
    </row>
    <row r="2931" spans="1:10" x14ac:dyDescent="0.3">
      <c r="A2931" s="4" t="s">
        <v>3237</v>
      </c>
      <c r="B2931" s="4" t="s">
        <v>213</v>
      </c>
      <c r="C2931" s="26">
        <v>45334</v>
      </c>
      <c r="D2931" s="4" t="s">
        <v>292</v>
      </c>
      <c r="E2931" s="4" t="s">
        <v>293</v>
      </c>
      <c r="F2931" s="4" t="s">
        <v>47</v>
      </c>
      <c r="G2931" s="4">
        <v>0</v>
      </c>
      <c r="H2931" s="27">
        <v>0</v>
      </c>
      <c r="I2931" s="15">
        <v>17495.919999999998</v>
      </c>
      <c r="J2931" s="4" t="s">
        <v>294</v>
      </c>
    </row>
    <row r="2932" spans="1:10" x14ac:dyDescent="0.3">
      <c r="A2932" s="4" t="s">
        <v>3238</v>
      </c>
      <c r="B2932" s="4" t="s">
        <v>213</v>
      </c>
      <c r="C2932" s="26">
        <v>45331</v>
      </c>
      <c r="D2932" s="4" t="s">
        <v>296</v>
      </c>
      <c r="E2932" s="4" t="s">
        <v>336</v>
      </c>
      <c r="F2932" s="4" t="s">
        <v>45</v>
      </c>
      <c r="G2932" s="4">
        <v>3</v>
      </c>
      <c r="H2932" s="27">
        <v>60.4</v>
      </c>
      <c r="I2932" s="15">
        <v>1242066.4099999999</v>
      </c>
      <c r="J2932" s="4" t="s">
        <v>294</v>
      </c>
    </row>
    <row r="2933" spans="1:10" x14ac:dyDescent="0.3">
      <c r="A2933" s="4" t="s">
        <v>3239</v>
      </c>
      <c r="B2933" s="4" t="s">
        <v>213</v>
      </c>
      <c r="C2933" s="26">
        <v>45354</v>
      </c>
      <c r="D2933" s="4" t="s">
        <v>292</v>
      </c>
      <c r="E2933" s="4" t="s">
        <v>293</v>
      </c>
      <c r="F2933" s="4" t="s">
        <v>47</v>
      </c>
      <c r="G2933" s="4">
        <v>1</v>
      </c>
      <c r="H2933" s="27">
        <v>0</v>
      </c>
      <c r="I2933" s="15">
        <v>13979.4</v>
      </c>
      <c r="J2933" s="4" t="s">
        <v>294</v>
      </c>
    </row>
    <row r="2934" spans="1:10" x14ac:dyDescent="0.3">
      <c r="A2934" s="4" t="s">
        <v>3240</v>
      </c>
      <c r="B2934" s="4" t="s">
        <v>213</v>
      </c>
      <c r="C2934" s="26">
        <v>45374</v>
      </c>
      <c r="D2934" s="4" t="s">
        <v>292</v>
      </c>
      <c r="E2934" s="4" t="s">
        <v>305</v>
      </c>
      <c r="F2934" s="4" t="s">
        <v>47</v>
      </c>
      <c r="G2934" s="4">
        <v>1</v>
      </c>
      <c r="H2934" s="27">
        <v>0</v>
      </c>
      <c r="I2934" s="15">
        <v>13995.28</v>
      </c>
      <c r="J2934" s="4" t="s">
        <v>299</v>
      </c>
    </row>
    <row r="2935" spans="1:10" x14ac:dyDescent="0.3">
      <c r="A2935" s="4" t="s">
        <v>3241</v>
      </c>
      <c r="B2935" s="4" t="s">
        <v>213</v>
      </c>
      <c r="C2935" s="26">
        <v>45360</v>
      </c>
      <c r="D2935" s="4" t="s">
        <v>292</v>
      </c>
      <c r="E2935" s="4" t="s">
        <v>301</v>
      </c>
      <c r="F2935" s="4" t="s">
        <v>47</v>
      </c>
      <c r="G2935" s="4">
        <v>1</v>
      </c>
      <c r="H2935" s="27">
        <v>0</v>
      </c>
      <c r="I2935" s="15">
        <v>13571.93</v>
      </c>
      <c r="J2935" s="4" t="s">
        <v>294</v>
      </c>
    </row>
    <row r="2936" spans="1:10" x14ac:dyDescent="0.3">
      <c r="A2936" s="4" t="s">
        <v>3242</v>
      </c>
      <c r="B2936" s="4" t="s">
        <v>213</v>
      </c>
      <c r="C2936" s="26">
        <v>45364</v>
      </c>
      <c r="D2936" s="4" t="s">
        <v>292</v>
      </c>
      <c r="E2936" s="4" t="s">
        <v>293</v>
      </c>
      <c r="F2936" s="4" t="s">
        <v>47</v>
      </c>
      <c r="G2936" s="4">
        <v>1</v>
      </c>
      <c r="H2936" s="27">
        <v>0</v>
      </c>
      <c r="I2936" s="15">
        <v>6291.6</v>
      </c>
      <c r="J2936" s="4" t="s">
        <v>294</v>
      </c>
    </row>
    <row r="2937" spans="1:10" x14ac:dyDescent="0.3">
      <c r="A2937" s="4" t="s">
        <v>3243</v>
      </c>
      <c r="B2937" s="4" t="s">
        <v>213</v>
      </c>
      <c r="C2937" s="26">
        <v>45359</v>
      </c>
      <c r="D2937" s="4" t="s">
        <v>296</v>
      </c>
      <c r="E2937" s="4" t="s">
        <v>394</v>
      </c>
      <c r="F2937" s="4" t="s">
        <v>403</v>
      </c>
      <c r="G2937" s="4">
        <v>3</v>
      </c>
      <c r="H2937" s="27">
        <v>52.7</v>
      </c>
      <c r="I2937" s="15">
        <v>979058.83</v>
      </c>
      <c r="J2937" s="4" t="s">
        <v>294</v>
      </c>
    </row>
    <row r="2938" spans="1:10" x14ac:dyDescent="0.3">
      <c r="A2938" s="4" t="s">
        <v>3244</v>
      </c>
      <c r="B2938" s="4" t="s">
        <v>213</v>
      </c>
      <c r="C2938" s="26">
        <v>45402</v>
      </c>
      <c r="D2938" s="4" t="s">
        <v>292</v>
      </c>
      <c r="E2938" s="4" t="s">
        <v>312</v>
      </c>
      <c r="F2938" s="4" t="s">
        <v>47</v>
      </c>
      <c r="G2938" s="4">
        <v>1</v>
      </c>
      <c r="H2938" s="27">
        <v>0</v>
      </c>
      <c r="I2938" s="15">
        <v>10674.43</v>
      </c>
      <c r="J2938" s="4" t="s">
        <v>294</v>
      </c>
    </row>
    <row r="2939" spans="1:10" x14ac:dyDescent="0.3">
      <c r="A2939" s="4" t="s">
        <v>3245</v>
      </c>
      <c r="B2939" s="4" t="s">
        <v>213</v>
      </c>
      <c r="C2939" s="26">
        <v>45394</v>
      </c>
      <c r="D2939" s="4" t="s">
        <v>292</v>
      </c>
      <c r="E2939" s="4" t="s">
        <v>293</v>
      </c>
      <c r="F2939" s="4" t="s">
        <v>46</v>
      </c>
      <c r="G2939" s="4">
        <v>5</v>
      </c>
      <c r="H2939" s="27">
        <v>0</v>
      </c>
      <c r="I2939" s="15">
        <v>35795.74</v>
      </c>
      <c r="J2939" s="4" t="s">
        <v>294</v>
      </c>
    </row>
    <row r="2940" spans="1:10" x14ac:dyDescent="0.3">
      <c r="A2940" s="4" t="s">
        <v>3246</v>
      </c>
      <c r="B2940" s="4" t="s">
        <v>213</v>
      </c>
      <c r="C2940" s="26">
        <v>45406</v>
      </c>
      <c r="D2940" s="4" t="s">
        <v>296</v>
      </c>
      <c r="E2940" s="4" t="s">
        <v>336</v>
      </c>
      <c r="F2940" s="4" t="s">
        <v>47</v>
      </c>
      <c r="G2940" s="4">
        <v>1</v>
      </c>
      <c r="H2940" s="27">
        <v>4.8</v>
      </c>
      <c r="I2940" s="15">
        <v>67130.95</v>
      </c>
      <c r="J2940" s="4" t="s">
        <v>294</v>
      </c>
    </row>
    <row r="2941" spans="1:10" x14ac:dyDescent="0.3">
      <c r="A2941" s="4" t="s">
        <v>3247</v>
      </c>
      <c r="B2941" s="4" t="s">
        <v>213</v>
      </c>
      <c r="C2941" s="26">
        <v>45413</v>
      </c>
      <c r="D2941" s="4" t="s">
        <v>292</v>
      </c>
      <c r="E2941" s="4" t="s">
        <v>305</v>
      </c>
      <c r="F2941" s="4" t="s">
        <v>46</v>
      </c>
      <c r="G2941" s="4">
        <v>3</v>
      </c>
      <c r="H2941" s="27">
        <v>0</v>
      </c>
      <c r="I2941" s="15">
        <v>58565.67</v>
      </c>
      <c r="J2941" s="4" t="s">
        <v>294</v>
      </c>
    </row>
    <row r="2942" spans="1:10" x14ac:dyDescent="0.3">
      <c r="A2942" s="4" t="s">
        <v>3248</v>
      </c>
      <c r="B2942" s="4" t="s">
        <v>213</v>
      </c>
      <c r="C2942" s="26">
        <v>45423</v>
      </c>
      <c r="D2942" s="4" t="s">
        <v>292</v>
      </c>
      <c r="E2942" s="4" t="s">
        <v>312</v>
      </c>
      <c r="F2942" s="4" t="s">
        <v>47</v>
      </c>
      <c r="G2942" s="4">
        <v>1</v>
      </c>
      <c r="H2942" s="27">
        <v>0</v>
      </c>
      <c r="I2942" s="15">
        <v>19523.310000000001</v>
      </c>
      <c r="J2942" s="4" t="s">
        <v>294</v>
      </c>
    </row>
    <row r="2943" spans="1:10" x14ac:dyDescent="0.3">
      <c r="A2943" s="4" t="s">
        <v>3249</v>
      </c>
      <c r="B2943" s="4" t="s">
        <v>213</v>
      </c>
      <c r="C2943" s="26">
        <v>45479</v>
      </c>
      <c r="D2943" s="4" t="s">
        <v>292</v>
      </c>
      <c r="E2943" s="4" t="s">
        <v>303</v>
      </c>
      <c r="F2943" s="4" t="s">
        <v>47</v>
      </c>
      <c r="G2943" s="4">
        <v>0</v>
      </c>
      <c r="H2943" s="27">
        <v>0</v>
      </c>
      <c r="I2943" s="15">
        <v>12129.48</v>
      </c>
      <c r="J2943" s="4" t="s">
        <v>294</v>
      </c>
    </row>
    <row r="2944" spans="1:10" x14ac:dyDescent="0.3">
      <c r="A2944" s="4" t="s">
        <v>3250</v>
      </c>
      <c r="B2944" s="4" t="s">
        <v>213</v>
      </c>
      <c r="C2944" s="26">
        <v>45486</v>
      </c>
      <c r="D2944" s="4" t="s">
        <v>296</v>
      </c>
      <c r="E2944" s="4" t="s">
        <v>401</v>
      </c>
      <c r="F2944" s="4" t="s">
        <v>46</v>
      </c>
      <c r="G2944" s="4">
        <v>1</v>
      </c>
      <c r="H2944" s="27">
        <v>11.9</v>
      </c>
      <c r="I2944" s="15">
        <v>115135.54</v>
      </c>
      <c r="J2944" s="4" t="s">
        <v>294</v>
      </c>
    </row>
    <row r="2945" spans="1:10" x14ac:dyDescent="0.3">
      <c r="A2945" s="4" t="s">
        <v>3251</v>
      </c>
      <c r="B2945" s="4" t="s">
        <v>213</v>
      </c>
      <c r="C2945" s="26">
        <v>45556</v>
      </c>
      <c r="D2945" s="4" t="s">
        <v>292</v>
      </c>
      <c r="E2945" s="4" t="s">
        <v>301</v>
      </c>
      <c r="F2945" s="4" t="s">
        <v>47</v>
      </c>
      <c r="G2945" s="4">
        <v>1</v>
      </c>
      <c r="H2945" s="27">
        <v>0</v>
      </c>
      <c r="I2945" s="15">
        <v>15030.94</v>
      </c>
      <c r="J2945" s="4" t="s">
        <v>299</v>
      </c>
    </row>
    <row r="2946" spans="1:10" x14ac:dyDescent="0.3">
      <c r="A2946" s="4" t="s">
        <v>3252</v>
      </c>
      <c r="B2946" s="4" t="s">
        <v>213</v>
      </c>
      <c r="C2946" s="26">
        <v>45577</v>
      </c>
      <c r="D2946" s="4" t="s">
        <v>292</v>
      </c>
      <c r="E2946" s="4" t="s">
        <v>303</v>
      </c>
      <c r="F2946" s="4" t="s">
        <v>46</v>
      </c>
      <c r="G2946" s="4">
        <v>2</v>
      </c>
      <c r="H2946" s="27">
        <v>0</v>
      </c>
      <c r="I2946" s="15">
        <v>56355.55</v>
      </c>
      <c r="J2946" s="4" t="s">
        <v>299</v>
      </c>
    </row>
    <row r="2947" spans="1:10" x14ac:dyDescent="0.3">
      <c r="A2947" s="4" t="s">
        <v>3253</v>
      </c>
      <c r="B2947" s="4" t="s">
        <v>213</v>
      </c>
      <c r="C2947" s="26">
        <v>45572</v>
      </c>
      <c r="D2947" s="4" t="s">
        <v>292</v>
      </c>
      <c r="E2947" s="4" t="s">
        <v>301</v>
      </c>
      <c r="F2947" s="4" t="s">
        <v>47</v>
      </c>
      <c r="G2947" s="4">
        <v>0</v>
      </c>
      <c r="H2947" s="27">
        <v>0</v>
      </c>
      <c r="I2947" s="15">
        <v>9100.5400000000009</v>
      </c>
      <c r="J2947" s="4" t="s">
        <v>294</v>
      </c>
    </row>
    <row r="2948" spans="1:10" x14ac:dyDescent="0.3">
      <c r="A2948" s="4" t="s">
        <v>3254</v>
      </c>
      <c r="B2948" s="4" t="s">
        <v>213</v>
      </c>
      <c r="C2948" s="26">
        <v>45705</v>
      </c>
      <c r="D2948" s="4" t="s">
        <v>292</v>
      </c>
      <c r="E2948" s="4" t="s">
        <v>305</v>
      </c>
      <c r="F2948" s="4" t="s">
        <v>47</v>
      </c>
      <c r="G2948" s="4">
        <v>1</v>
      </c>
      <c r="H2948" s="27">
        <v>0</v>
      </c>
      <c r="I2948" s="15">
        <v>7512.92</v>
      </c>
      <c r="J2948" s="4" t="s">
        <v>299</v>
      </c>
    </row>
    <row r="2949" spans="1:10" x14ac:dyDescent="0.3">
      <c r="A2949" s="4" t="s">
        <v>3255</v>
      </c>
      <c r="B2949" s="4" t="s">
        <v>213</v>
      </c>
      <c r="C2949" s="26">
        <v>45708</v>
      </c>
      <c r="D2949" s="4" t="s">
        <v>292</v>
      </c>
      <c r="E2949" s="4" t="s">
        <v>301</v>
      </c>
      <c r="F2949" s="4" t="s">
        <v>46</v>
      </c>
      <c r="G2949" s="4">
        <v>3</v>
      </c>
      <c r="H2949" s="27">
        <v>0</v>
      </c>
      <c r="I2949" s="15">
        <v>67761.070000000007</v>
      </c>
      <c r="J2949" s="4" t="s">
        <v>294</v>
      </c>
    </row>
    <row r="2950" spans="1:10" x14ac:dyDescent="0.3">
      <c r="A2950" s="4" t="s">
        <v>3256</v>
      </c>
      <c r="B2950" s="4" t="s">
        <v>213</v>
      </c>
      <c r="C2950" s="26">
        <v>45720</v>
      </c>
      <c r="D2950" s="4" t="s">
        <v>292</v>
      </c>
      <c r="E2950" s="4" t="s">
        <v>293</v>
      </c>
      <c r="F2950" s="4" t="s">
        <v>47</v>
      </c>
      <c r="G2950" s="4">
        <v>0</v>
      </c>
      <c r="H2950" s="27">
        <v>0</v>
      </c>
      <c r="I2950" s="15">
        <v>14036.53</v>
      </c>
      <c r="J2950" s="4" t="s">
        <v>294</v>
      </c>
    </row>
    <row r="2951" spans="1:10" x14ac:dyDescent="0.3">
      <c r="A2951" s="4" t="s">
        <v>3257</v>
      </c>
      <c r="B2951" s="4" t="s">
        <v>213</v>
      </c>
      <c r="C2951" s="26">
        <v>45733</v>
      </c>
      <c r="D2951" s="4" t="s">
        <v>292</v>
      </c>
      <c r="E2951" s="4" t="s">
        <v>312</v>
      </c>
      <c r="F2951" s="4" t="s">
        <v>47</v>
      </c>
      <c r="G2951" s="4">
        <v>1</v>
      </c>
      <c r="H2951" s="27">
        <v>0</v>
      </c>
      <c r="I2951" s="15">
        <v>13314.1</v>
      </c>
      <c r="J2951" s="4" t="s">
        <v>299</v>
      </c>
    </row>
    <row r="2952" spans="1:10" x14ac:dyDescent="0.3">
      <c r="A2952" s="4" t="s">
        <v>3258</v>
      </c>
      <c r="B2952" s="4" t="s">
        <v>213</v>
      </c>
      <c r="C2952" s="26">
        <v>45741</v>
      </c>
      <c r="D2952" s="4" t="s">
        <v>296</v>
      </c>
      <c r="E2952" s="4" t="s">
        <v>297</v>
      </c>
      <c r="F2952" s="4" t="s">
        <v>47</v>
      </c>
      <c r="G2952" s="4">
        <v>1</v>
      </c>
      <c r="H2952" s="27">
        <v>5.3</v>
      </c>
      <c r="I2952" s="15">
        <v>55564.33</v>
      </c>
      <c r="J2952" s="4" t="s">
        <v>294</v>
      </c>
    </row>
    <row r="2953" spans="1:10" x14ac:dyDescent="0.3">
      <c r="A2953" s="4" t="s">
        <v>3259</v>
      </c>
      <c r="B2953" s="4" t="s">
        <v>213</v>
      </c>
      <c r="C2953" s="26">
        <v>45764</v>
      </c>
      <c r="D2953" s="4" t="s">
        <v>292</v>
      </c>
      <c r="E2953" s="4" t="s">
        <v>293</v>
      </c>
      <c r="F2953" s="4" t="s">
        <v>47</v>
      </c>
      <c r="G2953" s="4">
        <v>0</v>
      </c>
      <c r="H2953" s="27">
        <v>0</v>
      </c>
      <c r="I2953" s="15">
        <v>9152.3799999999992</v>
      </c>
      <c r="J2953" s="4" t="s">
        <v>294</v>
      </c>
    </row>
    <row r="2954" spans="1:10" x14ac:dyDescent="0.3">
      <c r="A2954" s="4" t="s">
        <v>3260</v>
      </c>
      <c r="B2954" s="4" t="s">
        <v>213</v>
      </c>
      <c r="C2954" s="26">
        <v>45754</v>
      </c>
      <c r="D2954" s="4" t="s">
        <v>296</v>
      </c>
      <c r="E2954" s="4" t="s">
        <v>371</v>
      </c>
      <c r="F2954" s="4" t="s">
        <v>47</v>
      </c>
      <c r="G2954" s="4">
        <v>1</v>
      </c>
      <c r="H2954" s="27">
        <v>2.5</v>
      </c>
      <c r="I2954" s="15">
        <v>55585.16</v>
      </c>
      <c r="J2954" s="4" t="s">
        <v>294</v>
      </c>
    </row>
    <row r="2955" spans="1:10" x14ac:dyDescent="0.3">
      <c r="A2955" s="4" t="s">
        <v>3261</v>
      </c>
      <c r="B2955" s="4" t="s">
        <v>213</v>
      </c>
      <c r="C2955" s="26">
        <v>45766</v>
      </c>
      <c r="D2955" s="4" t="s">
        <v>296</v>
      </c>
      <c r="E2955" s="4" t="s">
        <v>394</v>
      </c>
      <c r="F2955" s="4" t="s">
        <v>45</v>
      </c>
      <c r="G2955" s="4">
        <v>2</v>
      </c>
      <c r="H2955" s="27">
        <v>31.4</v>
      </c>
      <c r="I2955" s="15">
        <v>670027.1</v>
      </c>
      <c r="J2955" s="4" t="s">
        <v>294</v>
      </c>
    </row>
    <row r="2956" spans="1:10" x14ac:dyDescent="0.3">
      <c r="A2956" s="4" t="s">
        <v>3262</v>
      </c>
      <c r="B2956" s="4" t="s">
        <v>213</v>
      </c>
      <c r="C2956" s="26">
        <v>45783</v>
      </c>
      <c r="D2956" s="4" t="s">
        <v>292</v>
      </c>
      <c r="E2956" s="4" t="s">
        <v>308</v>
      </c>
      <c r="F2956" s="4" t="s">
        <v>47</v>
      </c>
      <c r="G2956" s="4">
        <v>1</v>
      </c>
      <c r="H2956" s="27">
        <v>0</v>
      </c>
      <c r="I2956" s="15">
        <v>19555.740000000002</v>
      </c>
      <c r="J2956" s="4" t="s">
        <v>294</v>
      </c>
    </row>
    <row r="2957" spans="1:10" x14ac:dyDescent="0.3">
      <c r="A2957" s="4" t="s">
        <v>3263</v>
      </c>
      <c r="B2957" s="4" t="s">
        <v>213</v>
      </c>
      <c r="C2957" s="26">
        <v>45797</v>
      </c>
      <c r="D2957" s="4" t="s">
        <v>292</v>
      </c>
      <c r="E2957" s="4" t="s">
        <v>303</v>
      </c>
      <c r="F2957" s="4" t="s">
        <v>47</v>
      </c>
      <c r="G2957" s="4">
        <v>1</v>
      </c>
      <c r="H2957" s="27">
        <v>0</v>
      </c>
      <c r="I2957" s="15">
        <v>15951.95</v>
      </c>
      <c r="J2957" s="4" t="s">
        <v>294</v>
      </c>
    </row>
    <row r="2958" spans="1:10" x14ac:dyDescent="0.3">
      <c r="A2958" s="4" t="s">
        <v>3264</v>
      </c>
      <c r="B2958" s="4" t="s">
        <v>213</v>
      </c>
      <c r="C2958" s="26">
        <v>45794</v>
      </c>
      <c r="D2958" s="4" t="s">
        <v>292</v>
      </c>
      <c r="E2958" s="4" t="s">
        <v>305</v>
      </c>
      <c r="F2958" s="4" t="s">
        <v>47</v>
      </c>
      <c r="G2958" s="4">
        <v>1</v>
      </c>
      <c r="H2958" s="27">
        <v>0</v>
      </c>
      <c r="I2958" s="15">
        <v>10975.54</v>
      </c>
      <c r="J2958" s="4" t="s">
        <v>294</v>
      </c>
    </row>
    <row r="2959" spans="1:10" x14ac:dyDescent="0.3">
      <c r="A2959" s="4" t="s">
        <v>3265</v>
      </c>
      <c r="B2959" s="4" t="s">
        <v>213</v>
      </c>
      <c r="C2959" s="26">
        <v>45847</v>
      </c>
      <c r="D2959" s="4" t="s">
        <v>292</v>
      </c>
      <c r="E2959" s="4" t="s">
        <v>312</v>
      </c>
      <c r="F2959" s="4" t="s">
        <v>46</v>
      </c>
      <c r="G2959" s="4">
        <v>5</v>
      </c>
      <c r="H2959" s="27">
        <v>0</v>
      </c>
      <c r="I2959" s="15">
        <v>29221.18</v>
      </c>
      <c r="J2959" s="4" t="s">
        <v>299</v>
      </c>
    </row>
    <row r="2960" spans="1:10" x14ac:dyDescent="0.3">
      <c r="A2960" s="4" t="s">
        <v>3266</v>
      </c>
      <c r="B2960" s="4" t="s">
        <v>213</v>
      </c>
      <c r="C2960" s="26">
        <v>45927</v>
      </c>
      <c r="D2960" s="4" t="s">
        <v>292</v>
      </c>
      <c r="E2960" s="4" t="s">
        <v>293</v>
      </c>
      <c r="F2960" s="4" t="s">
        <v>47</v>
      </c>
      <c r="G2960" s="4">
        <v>0</v>
      </c>
      <c r="H2960" s="27">
        <v>0</v>
      </c>
      <c r="I2960" s="15">
        <v>17593.47</v>
      </c>
      <c r="J2960" s="4" t="s">
        <v>294</v>
      </c>
    </row>
    <row r="2961" spans="1:10" x14ac:dyDescent="0.3">
      <c r="A2961" s="4" t="s">
        <v>3267</v>
      </c>
      <c r="B2961" s="4" t="s">
        <v>213</v>
      </c>
      <c r="C2961" s="26">
        <v>45945</v>
      </c>
      <c r="D2961" s="4" t="s">
        <v>292</v>
      </c>
      <c r="E2961" s="4" t="s">
        <v>305</v>
      </c>
      <c r="F2961" s="4" t="s">
        <v>46</v>
      </c>
      <c r="G2961" s="4">
        <v>2</v>
      </c>
      <c r="H2961" s="27">
        <v>0</v>
      </c>
      <c r="I2961" s="15">
        <v>25450.880000000001</v>
      </c>
      <c r="J2961" s="4" t="s">
        <v>294</v>
      </c>
    </row>
    <row r="2962" spans="1:10" x14ac:dyDescent="0.3">
      <c r="A2962" s="4" t="s">
        <v>3268</v>
      </c>
      <c r="B2962" s="4" t="s">
        <v>213</v>
      </c>
      <c r="C2962" s="26">
        <v>45951</v>
      </c>
      <c r="D2962" s="4" t="s">
        <v>296</v>
      </c>
      <c r="E2962" s="4" t="s">
        <v>336</v>
      </c>
      <c r="F2962" s="4" t="s">
        <v>46</v>
      </c>
      <c r="G2962" s="4">
        <v>1</v>
      </c>
      <c r="H2962" s="27">
        <v>19.7</v>
      </c>
      <c r="I2962" s="15">
        <v>375838.98</v>
      </c>
      <c r="J2962" s="4" t="s">
        <v>299</v>
      </c>
    </row>
    <row r="2963" spans="1:10" x14ac:dyDescent="0.3">
      <c r="A2963" s="4" t="s">
        <v>3269</v>
      </c>
      <c r="B2963" s="4" t="s">
        <v>213</v>
      </c>
      <c r="C2963" s="26">
        <v>45984</v>
      </c>
      <c r="D2963" s="4" t="s">
        <v>292</v>
      </c>
      <c r="E2963" s="4" t="s">
        <v>301</v>
      </c>
      <c r="F2963" s="4" t="s">
        <v>47</v>
      </c>
      <c r="G2963" s="4">
        <v>0</v>
      </c>
      <c r="H2963" s="27">
        <v>0</v>
      </c>
      <c r="I2963" s="15">
        <v>12817.56</v>
      </c>
      <c r="J2963" s="4" t="s">
        <v>294</v>
      </c>
    </row>
    <row r="2964" spans="1:10" x14ac:dyDescent="0.3">
      <c r="A2964" s="4" t="s">
        <v>3270</v>
      </c>
      <c r="B2964" s="4" t="s">
        <v>213</v>
      </c>
      <c r="C2964" s="26">
        <v>46007</v>
      </c>
      <c r="D2964" s="4" t="s">
        <v>292</v>
      </c>
      <c r="E2964" s="4" t="s">
        <v>301</v>
      </c>
      <c r="F2964" s="4" t="s">
        <v>46</v>
      </c>
      <c r="G2964" s="4">
        <v>4</v>
      </c>
      <c r="H2964" s="27">
        <v>0</v>
      </c>
      <c r="I2964" s="15">
        <v>45446.46</v>
      </c>
      <c r="J2964" s="4" t="s">
        <v>294</v>
      </c>
    </row>
    <row r="2965" spans="1:10" x14ac:dyDescent="0.3">
      <c r="A2965" s="4" t="s">
        <v>3271</v>
      </c>
      <c r="B2965" s="4" t="s">
        <v>213</v>
      </c>
      <c r="C2965" s="26">
        <v>46012</v>
      </c>
      <c r="D2965" s="4" t="s">
        <v>292</v>
      </c>
      <c r="E2965" s="4" t="s">
        <v>303</v>
      </c>
      <c r="F2965" s="4" t="s">
        <v>47</v>
      </c>
      <c r="G2965" s="4">
        <v>1</v>
      </c>
      <c r="H2965" s="27">
        <v>0</v>
      </c>
      <c r="I2965" s="15">
        <v>10060.209999999999</v>
      </c>
      <c r="J2965" s="4" t="s">
        <v>294</v>
      </c>
    </row>
    <row r="2966" spans="1:10" x14ac:dyDescent="0.3">
      <c r="A2966" s="4" t="s">
        <v>3272</v>
      </c>
      <c r="B2966" s="4" t="s">
        <v>215</v>
      </c>
      <c r="C2966" s="26">
        <v>44952</v>
      </c>
      <c r="D2966" s="4" t="s">
        <v>292</v>
      </c>
      <c r="E2966" s="4" t="s">
        <v>312</v>
      </c>
      <c r="F2966" s="4" t="s">
        <v>47</v>
      </c>
      <c r="G2966" s="4">
        <v>1</v>
      </c>
      <c r="H2966" s="27">
        <v>0</v>
      </c>
      <c r="I2966" s="15">
        <v>10469.31</v>
      </c>
      <c r="J2966" s="4" t="s">
        <v>294</v>
      </c>
    </row>
    <row r="2967" spans="1:10" x14ac:dyDescent="0.3">
      <c r="A2967" s="4" t="s">
        <v>3273</v>
      </c>
      <c r="B2967" s="4" t="s">
        <v>215</v>
      </c>
      <c r="C2967" s="26">
        <v>44931</v>
      </c>
      <c r="D2967" s="4" t="s">
        <v>296</v>
      </c>
      <c r="E2967" s="4" t="s">
        <v>297</v>
      </c>
      <c r="F2967" s="4" t="s">
        <v>46</v>
      </c>
      <c r="G2967" s="4">
        <v>1</v>
      </c>
      <c r="H2967" s="27">
        <v>16.5</v>
      </c>
      <c r="I2967" s="15">
        <v>216655.3</v>
      </c>
      <c r="J2967" s="4" t="s">
        <v>294</v>
      </c>
    </row>
    <row r="2968" spans="1:10" x14ac:dyDescent="0.3">
      <c r="A2968" s="4" t="s">
        <v>3274</v>
      </c>
      <c r="B2968" s="4" t="s">
        <v>215</v>
      </c>
      <c r="C2968" s="26">
        <v>44945</v>
      </c>
      <c r="D2968" s="4" t="s">
        <v>296</v>
      </c>
      <c r="E2968" s="4" t="s">
        <v>319</v>
      </c>
      <c r="F2968" s="4" t="s">
        <v>46</v>
      </c>
      <c r="G2968" s="4">
        <v>1</v>
      </c>
      <c r="H2968" s="27">
        <v>10</v>
      </c>
      <c r="I2968" s="15">
        <v>170480.3</v>
      </c>
      <c r="J2968" s="4" t="s">
        <v>294</v>
      </c>
    </row>
    <row r="2969" spans="1:10" x14ac:dyDescent="0.3">
      <c r="A2969" s="4" t="s">
        <v>3275</v>
      </c>
      <c r="B2969" s="4" t="s">
        <v>215</v>
      </c>
      <c r="C2969" s="26">
        <v>44967</v>
      </c>
      <c r="D2969" s="4" t="s">
        <v>292</v>
      </c>
      <c r="E2969" s="4" t="s">
        <v>308</v>
      </c>
      <c r="F2969" s="4" t="s">
        <v>46</v>
      </c>
      <c r="G2969" s="4">
        <v>1</v>
      </c>
      <c r="H2969" s="27">
        <v>0</v>
      </c>
      <c r="I2969" s="15">
        <v>41217.42</v>
      </c>
      <c r="J2969" s="4" t="s">
        <v>294</v>
      </c>
    </row>
    <row r="2970" spans="1:10" x14ac:dyDescent="0.3">
      <c r="A2970" s="4" t="s">
        <v>3276</v>
      </c>
      <c r="B2970" s="4" t="s">
        <v>215</v>
      </c>
      <c r="C2970" s="26">
        <v>44992</v>
      </c>
      <c r="D2970" s="4" t="s">
        <v>292</v>
      </c>
      <c r="E2970" s="4" t="s">
        <v>312</v>
      </c>
      <c r="F2970" s="4" t="s">
        <v>47</v>
      </c>
      <c r="G2970" s="4">
        <v>1</v>
      </c>
      <c r="H2970" s="27">
        <v>0</v>
      </c>
      <c r="I2970" s="15">
        <v>7629.89</v>
      </c>
      <c r="J2970" s="4" t="s">
        <v>299</v>
      </c>
    </row>
    <row r="2971" spans="1:10" x14ac:dyDescent="0.3">
      <c r="A2971" s="4" t="s">
        <v>3277</v>
      </c>
      <c r="B2971" s="4" t="s">
        <v>215</v>
      </c>
      <c r="C2971" s="26">
        <v>45042</v>
      </c>
      <c r="D2971" s="4" t="s">
        <v>292</v>
      </c>
      <c r="E2971" s="4" t="s">
        <v>303</v>
      </c>
      <c r="F2971" s="4" t="s">
        <v>45</v>
      </c>
      <c r="G2971" s="4">
        <v>3</v>
      </c>
      <c r="H2971" s="27">
        <v>0</v>
      </c>
      <c r="I2971" s="15">
        <v>161940.71</v>
      </c>
      <c r="J2971" s="4" t="s">
        <v>294</v>
      </c>
    </row>
    <row r="2972" spans="1:10" x14ac:dyDescent="0.3">
      <c r="A2972" s="4" t="s">
        <v>3278</v>
      </c>
      <c r="B2972" s="4" t="s">
        <v>215</v>
      </c>
      <c r="C2972" s="26">
        <v>45029</v>
      </c>
      <c r="D2972" s="4" t="s">
        <v>292</v>
      </c>
      <c r="E2972" s="4" t="s">
        <v>301</v>
      </c>
      <c r="F2972" s="4" t="s">
        <v>46</v>
      </c>
      <c r="G2972" s="4">
        <v>3</v>
      </c>
      <c r="H2972" s="27">
        <v>0</v>
      </c>
      <c r="I2972" s="15">
        <v>56519.75</v>
      </c>
      <c r="J2972" s="4" t="s">
        <v>294</v>
      </c>
    </row>
    <row r="2973" spans="1:10" x14ac:dyDescent="0.3">
      <c r="A2973" s="4" t="s">
        <v>3279</v>
      </c>
      <c r="B2973" s="4" t="s">
        <v>215</v>
      </c>
      <c r="C2973" s="26">
        <v>45043</v>
      </c>
      <c r="D2973" s="4" t="s">
        <v>296</v>
      </c>
      <c r="E2973" s="4" t="s">
        <v>371</v>
      </c>
      <c r="F2973" s="4" t="s">
        <v>46</v>
      </c>
      <c r="G2973" s="4">
        <v>1</v>
      </c>
      <c r="H2973" s="27">
        <v>21.5</v>
      </c>
      <c r="I2973" s="15">
        <v>395031.24</v>
      </c>
      <c r="J2973" s="4" t="s">
        <v>299</v>
      </c>
    </row>
    <row r="2974" spans="1:10" x14ac:dyDescent="0.3">
      <c r="A2974" s="4" t="s">
        <v>3280</v>
      </c>
      <c r="B2974" s="4" t="s">
        <v>215</v>
      </c>
      <c r="C2974" s="26">
        <v>45019</v>
      </c>
      <c r="D2974" s="4" t="s">
        <v>296</v>
      </c>
      <c r="E2974" s="4" t="s">
        <v>394</v>
      </c>
      <c r="F2974" s="4" t="s">
        <v>47</v>
      </c>
      <c r="G2974" s="4">
        <v>1</v>
      </c>
      <c r="H2974" s="27">
        <v>6</v>
      </c>
      <c r="I2974" s="15">
        <v>68322.33</v>
      </c>
      <c r="J2974" s="4" t="s">
        <v>299</v>
      </c>
    </row>
    <row r="2975" spans="1:10" x14ac:dyDescent="0.3">
      <c r="A2975" s="4" t="s">
        <v>3281</v>
      </c>
      <c r="B2975" s="4" t="s">
        <v>215</v>
      </c>
      <c r="C2975" s="26">
        <v>45050</v>
      </c>
      <c r="D2975" s="4" t="s">
        <v>292</v>
      </c>
      <c r="E2975" s="4" t="s">
        <v>293</v>
      </c>
      <c r="F2975" s="4" t="s">
        <v>47</v>
      </c>
      <c r="G2975" s="4">
        <v>1</v>
      </c>
      <c r="H2975" s="27">
        <v>0</v>
      </c>
      <c r="I2975" s="15">
        <v>11310.05</v>
      </c>
      <c r="J2975" s="4" t="s">
        <v>294</v>
      </c>
    </row>
    <row r="2976" spans="1:10" x14ac:dyDescent="0.3">
      <c r="A2976" s="4" t="s">
        <v>3282</v>
      </c>
      <c r="B2976" s="4" t="s">
        <v>215</v>
      </c>
      <c r="C2976" s="26">
        <v>45211</v>
      </c>
      <c r="D2976" s="4" t="s">
        <v>292</v>
      </c>
      <c r="E2976" s="4" t="s">
        <v>312</v>
      </c>
      <c r="F2976" s="4" t="s">
        <v>47</v>
      </c>
      <c r="G2976" s="4">
        <v>0</v>
      </c>
      <c r="H2976" s="27">
        <v>0</v>
      </c>
      <c r="I2976" s="15">
        <v>11305.65</v>
      </c>
      <c r="J2976" s="4" t="s">
        <v>299</v>
      </c>
    </row>
    <row r="2977" spans="1:10" x14ac:dyDescent="0.3">
      <c r="A2977" s="4" t="s">
        <v>3283</v>
      </c>
      <c r="B2977" s="4" t="s">
        <v>215</v>
      </c>
      <c r="C2977" s="26">
        <v>45211</v>
      </c>
      <c r="D2977" s="4" t="s">
        <v>292</v>
      </c>
      <c r="E2977" s="4" t="s">
        <v>312</v>
      </c>
      <c r="F2977" s="4" t="s">
        <v>47</v>
      </c>
      <c r="G2977" s="4">
        <v>1</v>
      </c>
      <c r="H2977" s="27">
        <v>0</v>
      </c>
      <c r="I2977" s="15">
        <v>9030.07</v>
      </c>
      <c r="J2977" s="4" t="s">
        <v>294</v>
      </c>
    </row>
    <row r="2978" spans="1:10" x14ac:dyDescent="0.3">
      <c r="A2978" s="4" t="s">
        <v>3284</v>
      </c>
      <c r="B2978" s="4" t="s">
        <v>215</v>
      </c>
      <c r="C2978" s="26">
        <v>45236</v>
      </c>
      <c r="D2978" s="4" t="s">
        <v>292</v>
      </c>
      <c r="E2978" s="4" t="s">
        <v>308</v>
      </c>
      <c r="F2978" s="4" t="s">
        <v>47</v>
      </c>
      <c r="G2978" s="4">
        <v>0</v>
      </c>
      <c r="H2978" s="27">
        <v>0</v>
      </c>
      <c r="I2978" s="15">
        <v>11692.73</v>
      </c>
      <c r="J2978" s="4" t="s">
        <v>294</v>
      </c>
    </row>
    <row r="2979" spans="1:10" x14ac:dyDescent="0.3">
      <c r="A2979" s="4" t="s">
        <v>3285</v>
      </c>
      <c r="B2979" s="4" t="s">
        <v>215</v>
      </c>
      <c r="C2979" s="26">
        <v>45243</v>
      </c>
      <c r="D2979" s="4" t="s">
        <v>292</v>
      </c>
      <c r="E2979" s="4" t="s">
        <v>301</v>
      </c>
      <c r="F2979" s="4" t="s">
        <v>46</v>
      </c>
      <c r="G2979" s="4">
        <v>1</v>
      </c>
      <c r="H2979" s="27">
        <v>0</v>
      </c>
      <c r="I2979" s="15">
        <v>40594.68</v>
      </c>
      <c r="J2979" s="4" t="s">
        <v>294</v>
      </c>
    </row>
    <row r="2980" spans="1:10" x14ac:dyDescent="0.3">
      <c r="A2980" s="4" t="s">
        <v>3286</v>
      </c>
      <c r="B2980" s="4" t="s">
        <v>215</v>
      </c>
      <c r="C2980" s="26">
        <v>45246</v>
      </c>
      <c r="D2980" s="4" t="s">
        <v>292</v>
      </c>
      <c r="E2980" s="4" t="s">
        <v>301</v>
      </c>
      <c r="F2980" s="4" t="s">
        <v>47</v>
      </c>
      <c r="G2980" s="4">
        <v>1</v>
      </c>
      <c r="H2980" s="27">
        <v>0</v>
      </c>
      <c r="I2980" s="15">
        <v>11270.41</v>
      </c>
      <c r="J2980" s="4" t="s">
        <v>294</v>
      </c>
    </row>
    <row r="2981" spans="1:10" x14ac:dyDescent="0.3">
      <c r="A2981" s="4" t="s">
        <v>3287</v>
      </c>
      <c r="B2981" s="4" t="s">
        <v>215</v>
      </c>
      <c r="C2981" s="26">
        <v>45265</v>
      </c>
      <c r="D2981" s="4" t="s">
        <v>292</v>
      </c>
      <c r="E2981" s="4" t="s">
        <v>293</v>
      </c>
      <c r="F2981" s="4" t="s">
        <v>46</v>
      </c>
      <c r="G2981" s="4">
        <v>4</v>
      </c>
      <c r="H2981" s="27">
        <v>0</v>
      </c>
      <c r="I2981" s="15">
        <v>48015.09</v>
      </c>
      <c r="J2981" s="4" t="s">
        <v>299</v>
      </c>
    </row>
    <row r="2982" spans="1:10" x14ac:dyDescent="0.3">
      <c r="A2982" s="4" t="s">
        <v>3288</v>
      </c>
      <c r="B2982" s="4" t="s">
        <v>215</v>
      </c>
      <c r="C2982" s="26">
        <v>45379</v>
      </c>
      <c r="D2982" s="4" t="s">
        <v>292</v>
      </c>
      <c r="E2982" s="4" t="s">
        <v>293</v>
      </c>
      <c r="F2982" s="4" t="s">
        <v>47</v>
      </c>
      <c r="G2982" s="4">
        <v>0</v>
      </c>
      <c r="H2982" s="27">
        <v>0</v>
      </c>
      <c r="I2982" s="15">
        <v>9357.86</v>
      </c>
      <c r="J2982" s="4" t="s">
        <v>294</v>
      </c>
    </row>
    <row r="2983" spans="1:10" x14ac:dyDescent="0.3">
      <c r="A2983" s="4" t="s">
        <v>3289</v>
      </c>
      <c r="B2983" s="4" t="s">
        <v>215</v>
      </c>
      <c r="C2983" s="26">
        <v>45376</v>
      </c>
      <c r="D2983" s="4" t="s">
        <v>292</v>
      </c>
      <c r="E2983" s="4" t="s">
        <v>303</v>
      </c>
      <c r="F2983" s="4" t="s">
        <v>45</v>
      </c>
      <c r="G2983" s="4">
        <v>4</v>
      </c>
      <c r="H2983" s="27">
        <v>0</v>
      </c>
      <c r="I2983" s="15">
        <v>100059.62</v>
      </c>
      <c r="J2983" s="4" t="s">
        <v>294</v>
      </c>
    </row>
    <row r="2984" spans="1:10" x14ac:dyDescent="0.3">
      <c r="A2984" s="4" t="s">
        <v>3290</v>
      </c>
      <c r="B2984" s="4" t="s">
        <v>215</v>
      </c>
      <c r="C2984" s="26">
        <v>45353</v>
      </c>
      <c r="D2984" s="4" t="s">
        <v>292</v>
      </c>
      <c r="E2984" s="4" t="s">
        <v>301</v>
      </c>
      <c r="F2984" s="4" t="s">
        <v>46</v>
      </c>
      <c r="G2984" s="4">
        <v>2</v>
      </c>
      <c r="H2984" s="27">
        <v>0</v>
      </c>
      <c r="I2984" s="15">
        <v>52844.53</v>
      </c>
      <c r="J2984" s="4" t="s">
        <v>299</v>
      </c>
    </row>
    <row r="2985" spans="1:10" x14ac:dyDescent="0.3">
      <c r="A2985" s="4" t="s">
        <v>3291</v>
      </c>
      <c r="B2985" s="4" t="s">
        <v>215</v>
      </c>
      <c r="C2985" s="26">
        <v>45393</v>
      </c>
      <c r="D2985" s="4" t="s">
        <v>292</v>
      </c>
      <c r="E2985" s="4" t="s">
        <v>293</v>
      </c>
      <c r="F2985" s="4" t="s">
        <v>45</v>
      </c>
      <c r="G2985" s="4">
        <v>12</v>
      </c>
      <c r="H2985" s="27">
        <v>0</v>
      </c>
      <c r="I2985" s="15">
        <v>118675.25</v>
      </c>
      <c r="J2985" s="4" t="s">
        <v>294</v>
      </c>
    </row>
    <row r="2986" spans="1:10" x14ac:dyDescent="0.3">
      <c r="A2986" s="4" t="s">
        <v>3292</v>
      </c>
      <c r="B2986" s="4" t="s">
        <v>215</v>
      </c>
      <c r="C2986" s="26">
        <v>45401</v>
      </c>
      <c r="D2986" s="4" t="s">
        <v>296</v>
      </c>
      <c r="E2986" s="4" t="s">
        <v>297</v>
      </c>
      <c r="F2986" s="4" t="s">
        <v>47</v>
      </c>
      <c r="G2986" s="4">
        <v>1</v>
      </c>
      <c r="H2986" s="27">
        <v>6.7</v>
      </c>
      <c r="I2986" s="15">
        <v>85924.78</v>
      </c>
      <c r="J2986" s="4" t="s">
        <v>299</v>
      </c>
    </row>
    <row r="2987" spans="1:10" x14ac:dyDescent="0.3">
      <c r="A2987" s="4" t="s">
        <v>3293</v>
      </c>
      <c r="B2987" s="4" t="s">
        <v>215</v>
      </c>
      <c r="C2987" s="26">
        <v>45433</v>
      </c>
      <c r="D2987" s="4" t="s">
        <v>292</v>
      </c>
      <c r="E2987" s="4" t="s">
        <v>293</v>
      </c>
      <c r="F2987" s="4" t="s">
        <v>46</v>
      </c>
      <c r="G2987" s="4">
        <v>5</v>
      </c>
      <c r="H2987" s="27">
        <v>0</v>
      </c>
      <c r="I2987" s="15">
        <v>54481.93</v>
      </c>
      <c r="J2987" s="4" t="s">
        <v>294</v>
      </c>
    </row>
    <row r="2988" spans="1:10" x14ac:dyDescent="0.3">
      <c r="A2988" s="4" t="s">
        <v>3294</v>
      </c>
      <c r="B2988" s="4" t="s">
        <v>215</v>
      </c>
      <c r="C2988" s="26">
        <v>45470</v>
      </c>
      <c r="D2988" s="4" t="s">
        <v>292</v>
      </c>
      <c r="E2988" s="4" t="s">
        <v>293</v>
      </c>
      <c r="F2988" s="4" t="s">
        <v>45</v>
      </c>
      <c r="G2988" s="4">
        <v>9</v>
      </c>
      <c r="H2988" s="27">
        <v>0</v>
      </c>
      <c r="I2988" s="15">
        <v>95969.26</v>
      </c>
      <c r="J2988" s="4" t="s">
        <v>294</v>
      </c>
    </row>
    <row r="2989" spans="1:10" x14ac:dyDescent="0.3">
      <c r="A2989" s="4" t="s">
        <v>3295</v>
      </c>
      <c r="B2989" s="4" t="s">
        <v>215</v>
      </c>
      <c r="C2989" s="26">
        <v>45465</v>
      </c>
      <c r="D2989" s="4" t="s">
        <v>292</v>
      </c>
      <c r="E2989" s="4" t="s">
        <v>301</v>
      </c>
      <c r="F2989" s="4" t="s">
        <v>45</v>
      </c>
      <c r="G2989" s="4">
        <v>4</v>
      </c>
      <c r="H2989" s="27">
        <v>0</v>
      </c>
      <c r="I2989" s="15">
        <v>196542.03</v>
      </c>
      <c r="J2989" s="4" t="s">
        <v>294</v>
      </c>
    </row>
    <row r="2990" spans="1:10" x14ac:dyDescent="0.3">
      <c r="A2990" s="4" t="s">
        <v>3296</v>
      </c>
      <c r="B2990" s="4" t="s">
        <v>215</v>
      </c>
      <c r="C2990" s="26">
        <v>45455</v>
      </c>
      <c r="D2990" s="4" t="s">
        <v>292</v>
      </c>
      <c r="E2990" s="4" t="s">
        <v>305</v>
      </c>
      <c r="F2990" s="4" t="s">
        <v>46</v>
      </c>
      <c r="G2990" s="4">
        <v>3</v>
      </c>
      <c r="H2990" s="27">
        <v>0</v>
      </c>
      <c r="I2990" s="15">
        <v>60116.480000000003</v>
      </c>
      <c r="J2990" s="4" t="s">
        <v>294</v>
      </c>
    </row>
    <row r="2991" spans="1:10" x14ac:dyDescent="0.3">
      <c r="A2991" s="4" t="s">
        <v>3297</v>
      </c>
      <c r="B2991" s="4" t="s">
        <v>215</v>
      </c>
      <c r="C2991" s="26">
        <v>45468</v>
      </c>
      <c r="D2991" s="4" t="s">
        <v>292</v>
      </c>
      <c r="E2991" s="4" t="s">
        <v>303</v>
      </c>
      <c r="F2991" s="4" t="s">
        <v>46</v>
      </c>
      <c r="G2991" s="4">
        <v>4</v>
      </c>
      <c r="H2991" s="27">
        <v>0</v>
      </c>
      <c r="I2991" s="15">
        <v>57556.15</v>
      </c>
      <c r="J2991" s="4" t="s">
        <v>299</v>
      </c>
    </row>
    <row r="2992" spans="1:10" x14ac:dyDescent="0.3">
      <c r="A2992" s="4" t="s">
        <v>3298</v>
      </c>
      <c r="B2992" s="4" t="s">
        <v>215</v>
      </c>
      <c r="C2992" s="26">
        <v>45446</v>
      </c>
      <c r="D2992" s="4" t="s">
        <v>296</v>
      </c>
      <c r="E2992" s="4" t="s">
        <v>297</v>
      </c>
      <c r="F2992" s="4" t="s">
        <v>403</v>
      </c>
      <c r="G2992" s="4">
        <v>4</v>
      </c>
      <c r="H2992" s="27">
        <v>72.099999999999994</v>
      </c>
      <c r="I2992" s="15">
        <v>787460.66</v>
      </c>
      <c r="J2992" s="4" t="s">
        <v>294</v>
      </c>
    </row>
    <row r="2993" spans="1:10" x14ac:dyDescent="0.3">
      <c r="A2993" s="4" t="s">
        <v>3299</v>
      </c>
      <c r="B2993" s="4" t="s">
        <v>215</v>
      </c>
      <c r="C2993" s="26">
        <v>45550</v>
      </c>
      <c r="D2993" s="4" t="s">
        <v>292</v>
      </c>
      <c r="E2993" s="4" t="s">
        <v>301</v>
      </c>
      <c r="F2993" s="4" t="s">
        <v>46</v>
      </c>
      <c r="G2993" s="4">
        <v>4</v>
      </c>
      <c r="H2993" s="27">
        <v>0</v>
      </c>
      <c r="I2993" s="15">
        <v>22601.09</v>
      </c>
      <c r="J2993" s="4" t="s">
        <v>299</v>
      </c>
    </row>
    <row r="2994" spans="1:10" x14ac:dyDescent="0.3">
      <c r="A2994" s="4" t="s">
        <v>3300</v>
      </c>
      <c r="B2994" s="4" t="s">
        <v>215</v>
      </c>
      <c r="C2994" s="26">
        <v>45620</v>
      </c>
      <c r="D2994" s="4" t="s">
        <v>292</v>
      </c>
      <c r="E2994" s="4" t="s">
        <v>301</v>
      </c>
      <c r="F2994" s="4" t="s">
        <v>46</v>
      </c>
      <c r="G2994" s="4">
        <v>3</v>
      </c>
      <c r="H2994" s="27">
        <v>0</v>
      </c>
      <c r="I2994" s="15">
        <v>38677.440000000002</v>
      </c>
      <c r="J2994" s="4" t="s">
        <v>299</v>
      </c>
    </row>
    <row r="2995" spans="1:10" x14ac:dyDescent="0.3">
      <c r="A2995" s="4" t="s">
        <v>3301</v>
      </c>
      <c r="B2995" s="4" t="s">
        <v>215</v>
      </c>
      <c r="C2995" s="26">
        <v>45639</v>
      </c>
      <c r="D2995" s="4" t="s">
        <v>296</v>
      </c>
      <c r="E2995" s="4" t="s">
        <v>319</v>
      </c>
      <c r="F2995" s="4" t="s">
        <v>46</v>
      </c>
      <c r="G2995" s="4">
        <v>1</v>
      </c>
      <c r="H2995" s="27">
        <v>11.4</v>
      </c>
      <c r="I2995" s="15">
        <v>90950.32</v>
      </c>
      <c r="J2995" s="4" t="s">
        <v>294</v>
      </c>
    </row>
    <row r="2996" spans="1:10" x14ac:dyDescent="0.3">
      <c r="A2996" s="4" t="s">
        <v>3302</v>
      </c>
      <c r="B2996" s="4" t="s">
        <v>215</v>
      </c>
      <c r="C2996" s="26">
        <v>45722</v>
      </c>
      <c r="D2996" s="4" t="s">
        <v>292</v>
      </c>
      <c r="E2996" s="4" t="s">
        <v>312</v>
      </c>
      <c r="F2996" s="4" t="s">
        <v>47</v>
      </c>
      <c r="G2996" s="4">
        <v>0</v>
      </c>
      <c r="H2996" s="27">
        <v>0</v>
      </c>
      <c r="I2996" s="15">
        <v>8640.6200000000008</v>
      </c>
      <c r="J2996" s="4" t="s">
        <v>294</v>
      </c>
    </row>
    <row r="2997" spans="1:10" x14ac:dyDescent="0.3">
      <c r="A2997" s="4" t="s">
        <v>3303</v>
      </c>
      <c r="B2997" s="4" t="s">
        <v>215</v>
      </c>
      <c r="C2997" s="26">
        <v>45742</v>
      </c>
      <c r="D2997" s="4" t="s">
        <v>296</v>
      </c>
      <c r="E2997" s="4" t="s">
        <v>297</v>
      </c>
      <c r="F2997" s="4" t="s">
        <v>47</v>
      </c>
      <c r="G2997" s="4">
        <v>1</v>
      </c>
      <c r="H2997" s="27">
        <v>5.2</v>
      </c>
      <c r="I2997" s="15">
        <v>105281.62</v>
      </c>
      <c r="J2997" s="4" t="s">
        <v>294</v>
      </c>
    </row>
    <row r="2998" spans="1:10" x14ac:dyDescent="0.3">
      <c r="A2998" s="4" t="s">
        <v>3304</v>
      </c>
      <c r="B2998" s="4" t="s">
        <v>215</v>
      </c>
      <c r="C2998" s="26">
        <v>45766</v>
      </c>
      <c r="D2998" s="4" t="s">
        <v>292</v>
      </c>
      <c r="E2998" s="4" t="s">
        <v>301</v>
      </c>
      <c r="F2998" s="4" t="s">
        <v>47</v>
      </c>
      <c r="G2998" s="4">
        <v>1</v>
      </c>
      <c r="H2998" s="27">
        <v>0</v>
      </c>
      <c r="I2998" s="15">
        <v>11005.39</v>
      </c>
      <c r="J2998" s="4" t="s">
        <v>294</v>
      </c>
    </row>
    <row r="2999" spans="1:10" x14ac:dyDescent="0.3">
      <c r="A2999" s="4" t="s">
        <v>3305</v>
      </c>
      <c r="B2999" s="4" t="s">
        <v>215</v>
      </c>
      <c r="C2999" s="26">
        <v>45784</v>
      </c>
      <c r="D2999" s="4" t="s">
        <v>292</v>
      </c>
      <c r="E2999" s="4" t="s">
        <v>301</v>
      </c>
      <c r="F2999" s="4" t="s">
        <v>46</v>
      </c>
      <c r="G2999" s="4">
        <v>2</v>
      </c>
      <c r="H2999" s="27">
        <v>0</v>
      </c>
      <c r="I2999" s="15">
        <v>32511.63</v>
      </c>
      <c r="J2999" s="4" t="s">
        <v>294</v>
      </c>
    </row>
    <row r="3000" spans="1:10" x14ac:dyDescent="0.3">
      <c r="A3000" s="4" t="s">
        <v>3306</v>
      </c>
      <c r="B3000" s="4" t="s">
        <v>215</v>
      </c>
      <c r="C3000" s="26">
        <v>45778</v>
      </c>
      <c r="D3000" s="4" t="s">
        <v>292</v>
      </c>
      <c r="E3000" s="4" t="s">
        <v>312</v>
      </c>
      <c r="F3000" s="4" t="s">
        <v>47</v>
      </c>
      <c r="G3000" s="4">
        <v>1</v>
      </c>
      <c r="H3000" s="27">
        <v>0</v>
      </c>
      <c r="I3000" s="15">
        <v>19035.23</v>
      </c>
      <c r="J3000" s="4" t="s">
        <v>294</v>
      </c>
    </row>
    <row r="3001" spans="1:10" x14ac:dyDescent="0.3">
      <c r="A3001" s="4" t="s">
        <v>3307</v>
      </c>
      <c r="B3001" s="4" t="s">
        <v>215</v>
      </c>
      <c r="C3001" s="26">
        <v>45841</v>
      </c>
      <c r="D3001" s="4" t="s">
        <v>292</v>
      </c>
      <c r="E3001" s="4" t="s">
        <v>305</v>
      </c>
      <c r="F3001" s="4" t="s">
        <v>46</v>
      </c>
      <c r="G3001" s="4">
        <v>5</v>
      </c>
      <c r="H3001" s="27">
        <v>0</v>
      </c>
      <c r="I3001" s="15">
        <v>63443.06</v>
      </c>
      <c r="J3001" s="4" t="s">
        <v>294</v>
      </c>
    </row>
    <row r="3002" spans="1:10" x14ac:dyDescent="0.3">
      <c r="A3002" s="4" t="s">
        <v>3308</v>
      </c>
      <c r="B3002" s="4" t="s">
        <v>215</v>
      </c>
      <c r="C3002" s="26">
        <v>45840</v>
      </c>
      <c r="D3002" s="4" t="s">
        <v>292</v>
      </c>
      <c r="E3002" s="4" t="s">
        <v>303</v>
      </c>
      <c r="F3002" s="4" t="s">
        <v>47</v>
      </c>
      <c r="G3002" s="4">
        <v>1</v>
      </c>
      <c r="H3002" s="27">
        <v>0</v>
      </c>
      <c r="I3002" s="15">
        <v>7438.52</v>
      </c>
      <c r="J3002" s="4" t="s">
        <v>294</v>
      </c>
    </row>
    <row r="3003" spans="1:10" x14ac:dyDescent="0.3">
      <c r="A3003" s="4" t="s">
        <v>3309</v>
      </c>
      <c r="B3003" s="4" t="s">
        <v>215</v>
      </c>
      <c r="C3003" s="26">
        <v>45893</v>
      </c>
      <c r="D3003" s="4" t="s">
        <v>292</v>
      </c>
      <c r="E3003" s="4" t="s">
        <v>312</v>
      </c>
      <c r="F3003" s="4" t="s">
        <v>47</v>
      </c>
      <c r="G3003" s="4">
        <v>0</v>
      </c>
      <c r="H3003" s="27">
        <v>0</v>
      </c>
      <c r="I3003" s="15">
        <v>8611.66</v>
      </c>
      <c r="J3003" s="4" t="s">
        <v>294</v>
      </c>
    </row>
    <row r="3004" spans="1:10" x14ac:dyDescent="0.3">
      <c r="A3004" s="4" t="s">
        <v>3310</v>
      </c>
      <c r="B3004" s="4" t="s">
        <v>217</v>
      </c>
      <c r="C3004" s="26">
        <v>44938</v>
      </c>
      <c r="D3004" s="4" t="s">
        <v>292</v>
      </c>
      <c r="E3004" s="4" t="s">
        <v>305</v>
      </c>
      <c r="F3004" s="4" t="s">
        <v>46</v>
      </c>
      <c r="G3004" s="4">
        <v>5</v>
      </c>
      <c r="H3004" s="27">
        <v>0</v>
      </c>
      <c r="I3004" s="15">
        <v>15393.74</v>
      </c>
      <c r="J3004" s="4" t="s">
        <v>294</v>
      </c>
    </row>
    <row r="3005" spans="1:10" x14ac:dyDescent="0.3">
      <c r="A3005" s="4" t="s">
        <v>3311</v>
      </c>
      <c r="B3005" s="4" t="s">
        <v>217</v>
      </c>
      <c r="C3005" s="26">
        <v>44931</v>
      </c>
      <c r="D3005" s="4" t="s">
        <v>296</v>
      </c>
      <c r="E3005" s="4" t="s">
        <v>401</v>
      </c>
      <c r="F3005" s="4" t="s">
        <v>47</v>
      </c>
      <c r="G3005" s="4">
        <v>1</v>
      </c>
      <c r="H3005" s="27">
        <v>2.2000000000000002</v>
      </c>
      <c r="I3005" s="15">
        <v>17798.25</v>
      </c>
      <c r="J3005" s="4" t="s">
        <v>294</v>
      </c>
    </row>
    <row r="3006" spans="1:10" x14ac:dyDescent="0.3">
      <c r="A3006" s="4" t="s">
        <v>3312</v>
      </c>
      <c r="B3006" s="4" t="s">
        <v>217</v>
      </c>
      <c r="C3006" s="26">
        <v>45009</v>
      </c>
      <c r="D3006" s="4" t="s">
        <v>296</v>
      </c>
      <c r="E3006" s="4" t="s">
        <v>336</v>
      </c>
      <c r="F3006" s="4" t="s">
        <v>47</v>
      </c>
      <c r="G3006" s="4">
        <v>1</v>
      </c>
      <c r="H3006" s="27">
        <v>6.3</v>
      </c>
      <c r="I3006" s="15">
        <v>35802.22</v>
      </c>
      <c r="J3006" s="4" t="s">
        <v>294</v>
      </c>
    </row>
    <row r="3007" spans="1:10" x14ac:dyDescent="0.3">
      <c r="A3007" s="4" t="s">
        <v>3313</v>
      </c>
      <c r="B3007" s="4" t="s">
        <v>217</v>
      </c>
      <c r="C3007" s="26">
        <v>45100</v>
      </c>
      <c r="D3007" s="4" t="s">
        <v>292</v>
      </c>
      <c r="E3007" s="4" t="s">
        <v>308</v>
      </c>
      <c r="F3007" s="4" t="s">
        <v>47</v>
      </c>
      <c r="G3007" s="4">
        <v>1</v>
      </c>
      <c r="H3007" s="27">
        <v>0</v>
      </c>
      <c r="I3007" s="15">
        <v>6594</v>
      </c>
      <c r="J3007" s="4" t="s">
        <v>294</v>
      </c>
    </row>
    <row r="3008" spans="1:10" x14ac:dyDescent="0.3">
      <c r="A3008" s="4" t="s">
        <v>3314</v>
      </c>
      <c r="B3008" s="4" t="s">
        <v>217</v>
      </c>
      <c r="C3008" s="26">
        <v>45078</v>
      </c>
      <c r="D3008" s="4" t="s">
        <v>292</v>
      </c>
      <c r="E3008" s="4" t="s">
        <v>305</v>
      </c>
      <c r="F3008" s="4" t="s">
        <v>46</v>
      </c>
      <c r="G3008" s="4">
        <v>4</v>
      </c>
      <c r="H3008" s="27">
        <v>0</v>
      </c>
      <c r="I3008" s="15">
        <v>27204.79</v>
      </c>
      <c r="J3008" s="4" t="s">
        <v>299</v>
      </c>
    </row>
    <row r="3009" spans="1:10" x14ac:dyDescent="0.3">
      <c r="A3009" s="4" t="s">
        <v>3315</v>
      </c>
      <c r="B3009" s="4" t="s">
        <v>217</v>
      </c>
      <c r="C3009" s="26">
        <v>45078</v>
      </c>
      <c r="D3009" s="4" t="s">
        <v>296</v>
      </c>
      <c r="E3009" s="4" t="s">
        <v>371</v>
      </c>
      <c r="F3009" s="4" t="s">
        <v>47</v>
      </c>
      <c r="G3009" s="4">
        <v>1</v>
      </c>
      <c r="H3009" s="27">
        <v>2.5</v>
      </c>
      <c r="I3009" s="15">
        <v>16369.29</v>
      </c>
      <c r="J3009" s="4" t="s">
        <v>294</v>
      </c>
    </row>
    <row r="3010" spans="1:10" x14ac:dyDescent="0.3">
      <c r="A3010" s="4" t="s">
        <v>3316</v>
      </c>
      <c r="B3010" s="4" t="s">
        <v>217</v>
      </c>
      <c r="C3010" s="26">
        <v>45265</v>
      </c>
      <c r="D3010" s="4" t="s">
        <v>292</v>
      </c>
      <c r="E3010" s="4" t="s">
        <v>301</v>
      </c>
      <c r="F3010" s="4" t="s">
        <v>45</v>
      </c>
      <c r="G3010" s="4">
        <v>4</v>
      </c>
      <c r="H3010" s="27">
        <v>0</v>
      </c>
      <c r="I3010" s="15">
        <v>84901.98</v>
      </c>
      <c r="J3010" s="4" t="s">
        <v>294</v>
      </c>
    </row>
    <row r="3011" spans="1:10" x14ac:dyDescent="0.3">
      <c r="A3011" s="4" t="s">
        <v>3317</v>
      </c>
      <c r="B3011" s="4" t="s">
        <v>217</v>
      </c>
      <c r="C3011" s="26">
        <v>45327</v>
      </c>
      <c r="D3011" s="4" t="s">
        <v>292</v>
      </c>
      <c r="E3011" s="4" t="s">
        <v>305</v>
      </c>
      <c r="F3011" s="4" t="s">
        <v>46</v>
      </c>
      <c r="G3011" s="4">
        <v>5</v>
      </c>
      <c r="H3011" s="27">
        <v>0</v>
      </c>
      <c r="I3011" s="15">
        <v>35078.03</v>
      </c>
      <c r="J3011" s="4" t="s">
        <v>294</v>
      </c>
    </row>
    <row r="3012" spans="1:10" x14ac:dyDescent="0.3">
      <c r="A3012" s="4" t="s">
        <v>3318</v>
      </c>
      <c r="B3012" s="4" t="s">
        <v>217</v>
      </c>
      <c r="C3012" s="26">
        <v>45429</v>
      </c>
      <c r="D3012" s="4" t="s">
        <v>292</v>
      </c>
      <c r="E3012" s="4" t="s">
        <v>303</v>
      </c>
      <c r="F3012" s="4" t="s">
        <v>47</v>
      </c>
      <c r="G3012" s="4">
        <v>1</v>
      </c>
      <c r="H3012" s="27">
        <v>0</v>
      </c>
      <c r="I3012" s="15">
        <v>7933.14</v>
      </c>
      <c r="J3012" s="4" t="s">
        <v>299</v>
      </c>
    </row>
    <row r="3013" spans="1:10" x14ac:dyDescent="0.3">
      <c r="A3013" s="4" t="s">
        <v>3319</v>
      </c>
      <c r="B3013" s="4" t="s">
        <v>217</v>
      </c>
      <c r="C3013" s="26">
        <v>45541</v>
      </c>
      <c r="D3013" s="4" t="s">
        <v>292</v>
      </c>
      <c r="E3013" s="4" t="s">
        <v>305</v>
      </c>
      <c r="F3013" s="4" t="s">
        <v>46</v>
      </c>
      <c r="G3013" s="4">
        <v>4</v>
      </c>
      <c r="H3013" s="27">
        <v>0</v>
      </c>
      <c r="I3013" s="15">
        <v>28272.23</v>
      </c>
      <c r="J3013" s="4" t="s">
        <v>294</v>
      </c>
    </row>
    <row r="3014" spans="1:10" x14ac:dyDescent="0.3">
      <c r="A3014" s="4" t="s">
        <v>3320</v>
      </c>
      <c r="B3014" s="4" t="s">
        <v>217</v>
      </c>
      <c r="C3014" s="26">
        <v>45546</v>
      </c>
      <c r="D3014" s="4" t="s">
        <v>292</v>
      </c>
      <c r="E3014" s="4" t="s">
        <v>305</v>
      </c>
      <c r="F3014" s="4" t="s">
        <v>45</v>
      </c>
      <c r="G3014" s="4">
        <v>4</v>
      </c>
      <c r="H3014" s="27">
        <v>0</v>
      </c>
      <c r="I3014" s="15">
        <v>75773.919999999998</v>
      </c>
      <c r="J3014" s="4" t="s">
        <v>294</v>
      </c>
    </row>
    <row r="3015" spans="1:10" x14ac:dyDescent="0.3">
      <c r="A3015" s="4" t="s">
        <v>3321</v>
      </c>
      <c r="B3015" s="4" t="s">
        <v>217</v>
      </c>
      <c r="C3015" s="26">
        <v>45558</v>
      </c>
      <c r="D3015" s="4" t="s">
        <v>292</v>
      </c>
      <c r="E3015" s="4" t="s">
        <v>308</v>
      </c>
      <c r="F3015" s="4" t="s">
        <v>47</v>
      </c>
      <c r="G3015" s="4">
        <v>0</v>
      </c>
      <c r="H3015" s="27">
        <v>0</v>
      </c>
      <c r="I3015" s="15">
        <v>5745.91</v>
      </c>
      <c r="J3015" s="4" t="s">
        <v>299</v>
      </c>
    </row>
    <row r="3016" spans="1:10" x14ac:dyDescent="0.3">
      <c r="A3016" s="4" t="s">
        <v>3322</v>
      </c>
      <c r="B3016" s="4" t="s">
        <v>217</v>
      </c>
      <c r="C3016" s="26">
        <v>45591</v>
      </c>
      <c r="D3016" s="4" t="s">
        <v>296</v>
      </c>
      <c r="E3016" s="4" t="s">
        <v>394</v>
      </c>
      <c r="F3016" s="4" t="s">
        <v>47</v>
      </c>
      <c r="G3016" s="4">
        <v>1</v>
      </c>
      <c r="H3016" s="27">
        <v>7</v>
      </c>
      <c r="I3016" s="15">
        <v>45726.91</v>
      </c>
      <c r="J3016" s="4" t="s">
        <v>294</v>
      </c>
    </row>
    <row r="3017" spans="1:10" x14ac:dyDescent="0.3">
      <c r="A3017" s="4" t="s">
        <v>3323</v>
      </c>
      <c r="B3017" s="4" t="s">
        <v>217</v>
      </c>
      <c r="C3017" s="26">
        <v>45653</v>
      </c>
      <c r="D3017" s="4" t="s">
        <v>292</v>
      </c>
      <c r="E3017" s="4" t="s">
        <v>293</v>
      </c>
      <c r="F3017" s="4" t="s">
        <v>47</v>
      </c>
      <c r="G3017" s="4">
        <v>1</v>
      </c>
      <c r="H3017" s="27">
        <v>0</v>
      </c>
      <c r="I3017" s="15">
        <v>4658.2</v>
      </c>
      <c r="J3017" s="4" t="s">
        <v>299</v>
      </c>
    </row>
    <row r="3018" spans="1:10" x14ac:dyDescent="0.3">
      <c r="A3018" s="4" t="s">
        <v>3324</v>
      </c>
      <c r="B3018" s="4" t="s">
        <v>217</v>
      </c>
      <c r="C3018" s="26">
        <v>45650</v>
      </c>
      <c r="D3018" s="4" t="s">
        <v>292</v>
      </c>
      <c r="E3018" s="4" t="s">
        <v>312</v>
      </c>
      <c r="F3018" s="4" t="s">
        <v>47</v>
      </c>
      <c r="G3018" s="4">
        <v>1</v>
      </c>
      <c r="H3018" s="27">
        <v>0</v>
      </c>
      <c r="I3018" s="15">
        <v>4586.66</v>
      </c>
      <c r="J3018" s="4" t="s">
        <v>294</v>
      </c>
    </row>
    <row r="3019" spans="1:10" x14ac:dyDescent="0.3">
      <c r="A3019" s="4" t="s">
        <v>3325</v>
      </c>
      <c r="B3019" s="4" t="s">
        <v>217</v>
      </c>
      <c r="C3019" s="26">
        <v>45770</v>
      </c>
      <c r="D3019" s="4" t="s">
        <v>292</v>
      </c>
      <c r="E3019" s="4" t="s">
        <v>312</v>
      </c>
      <c r="F3019" s="4" t="s">
        <v>47</v>
      </c>
      <c r="G3019" s="4">
        <v>1</v>
      </c>
      <c r="H3019" s="27">
        <v>0</v>
      </c>
      <c r="I3019" s="15">
        <v>7908.7</v>
      </c>
      <c r="J3019" s="4" t="s">
        <v>294</v>
      </c>
    </row>
    <row r="3020" spans="1:10" x14ac:dyDescent="0.3">
      <c r="A3020" s="4" t="s">
        <v>3326</v>
      </c>
      <c r="B3020" s="4" t="s">
        <v>217</v>
      </c>
      <c r="C3020" s="26">
        <v>45871</v>
      </c>
      <c r="D3020" s="4" t="s">
        <v>292</v>
      </c>
      <c r="E3020" s="4" t="s">
        <v>312</v>
      </c>
      <c r="F3020" s="4" t="s">
        <v>46</v>
      </c>
      <c r="G3020" s="4">
        <v>1</v>
      </c>
      <c r="H3020" s="27">
        <v>0</v>
      </c>
      <c r="I3020" s="15">
        <v>25572.51</v>
      </c>
      <c r="J3020" s="4" t="s">
        <v>294</v>
      </c>
    </row>
    <row r="3021" spans="1:10" x14ac:dyDescent="0.3">
      <c r="A3021" s="4" t="s">
        <v>3327</v>
      </c>
      <c r="B3021" s="4" t="s">
        <v>217</v>
      </c>
      <c r="C3021" s="26">
        <v>45923</v>
      </c>
      <c r="D3021" s="4" t="s">
        <v>292</v>
      </c>
      <c r="E3021" s="4" t="s">
        <v>308</v>
      </c>
      <c r="F3021" s="4" t="s">
        <v>47</v>
      </c>
      <c r="G3021" s="4">
        <v>1</v>
      </c>
      <c r="H3021" s="27">
        <v>0</v>
      </c>
      <c r="I3021" s="15">
        <v>4161.2299999999996</v>
      </c>
      <c r="J3021" s="4" t="s">
        <v>294</v>
      </c>
    </row>
    <row r="3022" spans="1:10" x14ac:dyDescent="0.3">
      <c r="A3022" s="4" t="s">
        <v>3328</v>
      </c>
      <c r="B3022" s="4" t="s">
        <v>217</v>
      </c>
      <c r="C3022" s="26">
        <v>45906</v>
      </c>
      <c r="D3022" s="4" t="s">
        <v>296</v>
      </c>
      <c r="E3022" s="4" t="s">
        <v>319</v>
      </c>
      <c r="F3022" s="4" t="s">
        <v>47</v>
      </c>
      <c r="G3022" s="4">
        <v>1</v>
      </c>
      <c r="H3022" s="27">
        <v>5.5</v>
      </c>
      <c r="I3022" s="15">
        <v>45850.75</v>
      </c>
      <c r="J3022" s="4" t="s">
        <v>294</v>
      </c>
    </row>
    <row r="3023" spans="1:10" x14ac:dyDescent="0.3">
      <c r="A3023" s="4" t="s">
        <v>3329</v>
      </c>
      <c r="B3023" s="4" t="s">
        <v>219</v>
      </c>
      <c r="C3023" s="26">
        <v>44949</v>
      </c>
      <c r="D3023" s="4" t="s">
        <v>292</v>
      </c>
      <c r="E3023" s="4" t="s">
        <v>303</v>
      </c>
      <c r="F3023" s="4" t="s">
        <v>47</v>
      </c>
      <c r="G3023" s="4">
        <v>1</v>
      </c>
      <c r="H3023" s="27">
        <v>0</v>
      </c>
      <c r="I3023" s="15">
        <v>1535.51</v>
      </c>
      <c r="J3023" s="4" t="s">
        <v>294</v>
      </c>
    </row>
    <row r="3024" spans="1:10" x14ac:dyDescent="0.3">
      <c r="A3024" s="4" t="s">
        <v>3330</v>
      </c>
      <c r="B3024" s="4" t="s">
        <v>219</v>
      </c>
      <c r="C3024" s="26">
        <v>44965</v>
      </c>
      <c r="D3024" s="4" t="s">
        <v>292</v>
      </c>
      <c r="E3024" s="4" t="s">
        <v>293</v>
      </c>
      <c r="F3024" s="4" t="s">
        <v>46</v>
      </c>
      <c r="G3024" s="4">
        <v>5</v>
      </c>
      <c r="H3024" s="27">
        <v>0</v>
      </c>
      <c r="I3024" s="15">
        <v>9247.77</v>
      </c>
      <c r="J3024" s="4" t="s">
        <v>294</v>
      </c>
    </row>
    <row r="3025" spans="1:10" x14ac:dyDescent="0.3">
      <c r="A3025" s="4" t="s">
        <v>3331</v>
      </c>
      <c r="B3025" s="4" t="s">
        <v>219</v>
      </c>
      <c r="C3025" s="26">
        <v>44978</v>
      </c>
      <c r="D3025" s="4" t="s">
        <v>292</v>
      </c>
      <c r="E3025" s="4" t="s">
        <v>303</v>
      </c>
      <c r="F3025" s="4" t="s">
        <v>46</v>
      </c>
      <c r="G3025" s="4">
        <v>4</v>
      </c>
      <c r="H3025" s="27">
        <v>0</v>
      </c>
      <c r="I3025" s="15">
        <v>14050.23</v>
      </c>
      <c r="J3025" s="4" t="s">
        <v>294</v>
      </c>
    </row>
    <row r="3026" spans="1:10" x14ac:dyDescent="0.3">
      <c r="A3026" s="4" t="s">
        <v>3332</v>
      </c>
      <c r="B3026" s="4" t="s">
        <v>219</v>
      </c>
      <c r="C3026" s="26">
        <v>44963</v>
      </c>
      <c r="D3026" s="4" t="s">
        <v>296</v>
      </c>
      <c r="E3026" s="4" t="s">
        <v>401</v>
      </c>
      <c r="F3026" s="4" t="s">
        <v>45</v>
      </c>
      <c r="G3026" s="4">
        <v>2</v>
      </c>
      <c r="H3026" s="27">
        <v>45.8</v>
      </c>
      <c r="I3026" s="15">
        <v>184257.45</v>
      </c>
      <c r="J3026" s="4" t="s">
        <v>299</v>
      </c>
    </row>
    <row r="3027" spans="1:10" x14ac:dyDescent="0.3">
      <c r="A3027" s="4" t="s">
        <v>3333</v>
      </c>
      <c r="B3027" s="4" t="s">
        <v>219</v>
      </c>
      <c r="C3027" s="26">
        <v>44985</v>
      </c>
      <c r="D3027" s="4" t="s">
        <v>296</v>
      </c>
      <c r="E3027" s="4" t="s">
        <v>319</v>
      </c>
      <c r="F3027" s="4" t="s">
        <v>45</v>
      </c>
      <c r="G3027" s="4">
        <v>2</v>
      </c>
      <c r="H3027" s="27">
        <v>43.4</v>
      </c>
      <c r="I3027" s="15">
        <v>96106.41</v>
      </c>
      <c r="J3027" s="4" t="s">
        <v>294</v>
      </c>
    </row>
    <row r="3028" spans="1:10" x14ac:dyDescent="0.3">
      <c r="A3028" s="4" t="s">
        <v>3334</v>
      </c>
      <c r="B3028" s="4" t="s">
        <v>219</v>
      </c>
      <c r="C3028" s="26">
        <v>45021</v>
      </c>
      <c r="D3028" s="4" t="s">
        <v>292</v>
      </c>
      <c r="E3028" s="4" t="s">
        <v>312</v>
      </c>
      <c r="F3028" s="4" t="s">
        <v>45</v>
      </c>
      <c r="G3028" s="4">
        <v>5</v>
      </c>
      <c r="H3028" s="27">
        <v>0</v>
      </c>
      <c r="I3028" s="15">
        <v>23249.61</v>
      </c>
      <c r="J3028" s="4" t="s">
        <v>299</v>
      </c>
    </row>
    <row r="3029" spans="1:10" x14ac:dyDescent="0.3">
      <c r="A3029" s="4" t="s">
        <v>3335</v>
      </c>
      <c r="B3029" s="4" t="s">
        <v>219</v>
      </c>
      <c r="C3029" s="26">
        <v>45105</v>
      </c>
      <c r="D3029" s="4" t="s">
        <v>292</v>
      </c>
      <c r="E3029" s="4" t="s">
        <v>301</v>
      </c>
      <c r="F3029" s="4" t="s">
        <v>46</v>
      </c>
      <c r="G3029" s="4">
        <v>4</v>
      </c>
      <c r="H3029" s="27">
        <v>0</v>
      </c>
      <c r="I3029" s="15">
        <v>14585.57</v>
      </c>
      <c r="J3029" s="4" t="s">
        <v>294</v>
      </c>
    </row>
    <row r="3030" spans="1:10" x14ac:dyDescent="0.3">
      <c r="A3030" s="4" t="s">
        <v>3336</v>
      </c>
      <c r="B3030" s="4" t="s">
        <v>219</v>
      </c>
      <c r="C3030" s="26">
        <v>45132</v>
      </c>
      <c r="D3030" s="4" t="s">
        <v>292</v>
      </c>
      <c r="E3030" s="4" t="s">
        <v>312</v>
      </c>
      <c r="F3030" s="4" t="s">
        <v>47</v>
      </c>
      <c r="G3030" s="4">
        <v>1</v>
      </c>
      <c r="H3030" s="27">
        <v>0</v>
      </c>
      <c r="I3030" s="15">
        <v>1494.7</v>
      </c>
      <c r="J3030" s="4" t="s">
        <v>294</v>
      </c>
    </row>
    <row r="3031" spans="1:10" x14ac:dyDescent="0.3">
      <c r="A3031" s="4" t="s">
        <v>3337</v>
      </c>
      <c r="B3031" s="4" t="s">
        <v>219</v>
      </c>
      <c r="C3031" s="26">
        <v>45109</v>
      </c>
      <c r="D3031" s="4" t="s">
        <v>296</v>
      </c>
      <c r="E3031" s="4" t="s">
        <v>401</v>
      </c>
      <c r="F3031" s="4" t="s">
        <v>46</v>
      </c>
      <c r="G3031" s="4">
        <v>1</v>
      </c>
      <c r="H3031" s="27">
        <v>15.6</v>
      </c>
      <c r="I3031" s="15">
        <v>53111.99</v>
      </c>
      <c r="J3031" s="4" t="s">
        <v>294</v>
      </c>
    </row>
    <row r="3032" spans="1:10" x14ac:dyDescent="0.3">
      <c r="A3032" s="4" t="s">
        <v>3338</v>
      </c>
      <c r="B3032" s="4" t="s">
        <v>219</v>
      </c>
      <c r="C3032" s="26">
        <v>45164</v>
      </c>
      <c r="D3032" s="4" t="s">
        <v>292</v>
      </c>
      <c r="E3032" s="4" t="s">
        <v>303</v>
      </c>
      <c r="F3032" s="4" t="s">
        <v>46</v>
      </c>
      <c r="G3032" s="4">
        <v>3</v>
      </c>
      <c r="H3032" s="27">
        <v>0</v>
      </c>
      <c r="I3032" s="15">
        <v>7542.48</v>
      </c>
      <c r="J3032" s="4" t="s">
        <v>294</v>
      </c>
    </row>
    <row r="3033" spans="1:10" x14ac:dyDescent="0.3">
      <c r="A3033" s="4" t="s">
        <v>3339</v>
      </c>
      <c r="B3033" s="4" t="s">
        <v>219</v>
      </c>
      <c r="C3033" s="26">
        <v>45245</v>
      </c>
      <c r="D3033" s="4" t="s">
        <v>292</v>
      </c>
      <c r="E3033" s="4" t="s">
        <v>308</v>
      </c>
      <c r="F3033" s="4" t="s">
        <v>46</v>
      </c>
      <c r="G3033" s="4">
        <v>2</v>
      </c>
      <c r="H3033" s="27">
        <v>0</v>
      </c>
      <c r="I3033" s="15">
        <v>13239.84</v>
      </c>
      <c r="J3033" s="4" t="s">
        <v>299</v>
      </c>
    </row>
    <row r="3034" spans="1:10" x14ac:dyDescent="0.3">
      <c r="A3034" s="4" t="s">
        <v>3340</v>
      </c>
      <c r="B3034" s="4" t="s">
        <v>219</v>
      </c>
      <c r="C3034" s="26">
        <v>45281</v>
      </c>
      <c r="D3034" s="4" t="s">
        <v>292</v>
      </c>
      <c r="E3034" s="4" t="s">
        <v>305</v>
      </c>
      <c r="F3034" s="4" t="s">
        <v>46</v>
      </c>
      <c r="G3034" s="4">
        <v>4</v>
      </c>
      <c r="H3034" s="27">
        <v>0</v>
      </c>
      <c r="I3034" s="15">
        <v>12492.77</v>
      </c>
      <c r="J3034" s="4" t="s">
        <v>294</v>
      </c>
    </row>
    <row r="3035" spans="1:10" x14ac:dyDescent="0.3">
      <c r="A3035" s="4" t="s">
        <v>3341</v>
      </c>
      <c r="B3035" s="4" t="s">
        <v>219</v>
      </c>
      <c r="C3035" s="26">
        <v>45293</v>
      </c>
      <c r="D3035" s="4" t="s">
        <v>292</v>
      </c>
      <c r="E3035" s="4" t="s">
        <v>305</v>
      </c>
      <c r="F3035" s="4" t="s">
        <v>47</v>
      </c>
      <c r="G3035" s="4">
        <v>1</v>
      </c>
      <c r="H3035" s="27">
        <v>0</v>
      </c>
      <c r="I3035" s="15">
        <v>3202.6</v>
      </c>
      <c r="J3035" s="4" t="s">
        <v>294</v>
      </c>
    </row>
    <row r="3036" spans="1:10" x14ac:dyDescent="0.3">
      <c r="A3036" s="4" t="s">
        <v>3342</v>
      </c>
      <c r="B3036" s="4" t="s">
        <v>219</v>
      </c>
      <c r="C3036" s="26">
        <v>45311</v>
      </c>
      <c r="D3036" s="4" t="s">
        <v>292</v>
      </c>
      <c r="E3036" s="4" t="s">
        <v>293</v>
      </c>
      <c r="F3036" s="4" t="s">
        <v>46</v>
      </c>
      <c r="G3036" s="4">
        <v>4</v>
      </c>
      <c r="H3036" s="27">
        <v>0</v>
      </c>
      <c r="I3036" s="15">
        <v>10761.65</v>
      </c>
      <c r="J3036" s="4" t="s">
        <v>294</v>
      </c>
    </row>
    <row r="3037" spans="1:10" x14ac:dyDescent="0.3">
      <c r="A3037" s="4" t="s">
        <v>3343</v>
      </c>
      <c r="B3037" s="4" t="s">
        <v>219</v>
      </c>
      <c r="C3037" s="26">
        <v>45311</v>
      </c>
      <c r="D3037" s="4" t="s">
        <v>292</v>
      </c>
      <c r="E3037" s="4" t="s">
        <v>293</v>
      </c>
      <c r="F3037" s="4" t="s">
        <v>46</v>
      </c>
      <c r="G3037" s="4">
        <v>4</v>
      </c>
      <c r="H3037" s="27">
        <v>0</v>
      </c>
      <c r="I3037" s="15">
        <v>12290.87</v>
      </c>
      <c r="J3037" s="4" t="s">
        <v>294</v>
      </c>
    </row>
    <row r="3038" spans="1:10" x14ac:dyDescent="0.3">
      <c r="A3038" s="4" t="s">
        <v>3344</v>
      </c>
      <c r="B3038" s="4" t="s">
        <v>219</v>
      </c>
      <c r="C3038" s="26">
        <v>45338</v>
      </c>
      <c r="D3038" s="4" t="s">
        <v>292</v>
      </c>
      <c r="E3038" s="4" t="s">
        <v>305</v>
      </c>
      <c r="F3038" s="4" t="s">
        <v>47</v>
      </c>
      <c r="G3038" s="4">
        <v>1</v>
      </c>
      <c r="H3038" s="27">
        <v>0</v>
      </c>
      <c r="I3038" s="15">
        <v>3475.42</v>
      </c>
      <c r="J3038" s="4" t="s">
        <v>294</v>
      </c>
    </row>
    <row r="3039" spans="1:10" x14ac:dyDescent="0.3">
      <c r="A3039" s="4" t="s">
        <v>3345</v>
      </c>
      <c r="B3039" s="4" t="s">
        <v>219</v>
      </c>
      <c r="C3039" s="26">
        <v>45394</v>
      </c>
      <c r="D3039" s="4" t="s">
        <v>292</v>
      </c>
      <c r="E3039" s="4" t="s">
        <v>305</v>
      </c>
      <c r="F3039" s="4" t="s">
        <v>46</v>
      </c>
      <c r="G3039" s="4">
        <v>3</v>
      </c>
      <c r="H3039" s="27">
        <v>0</v>
      </c>
      <c r="I3039" s="15">
        <v>12530.44</v>
      </c>
      <c r="J3039" s="4" t="s">
        <v>294</v>
      </c>
    </row>
    <row r="3040" spans="1:10" x14ac:dyDescent="0.3">
      <c r="A3040" s="4" t="s">
        <v>3346</v>
      </c>
      <c r="B3040" s="4" t="s">
        <v>219</v>
      </c>
      <c r="C3040" s="26">
        <v>45432</v>
      </c>
      <c r="D3040" s="4" t="s">
        <v>292</v>
      </c>
      <c r="E3040" s="4" t="s">
        <v>312</v>
      </c>
      <c r="F3040" s="4" t="s">
        <v>45</v>
      </c>
      <c r="G3040" s="4">
        <v>11</v>
      </c>
      <c r="H3040" s="27">
        <v>0</v>
      </c>
      <c r="I3040" s="15">
        <v>27495.66</v>
      </c>
      <c r="J3040" s="4" t="s">
        <v>294</v>
      </c>
    </row>
    <row r="3041" spans="1:10" x14ac:dyDescent="0.3">
      <c r="A3041" s="4" t="s">
        <v>3347</v>
      </c>
      <c r="B3041" s="4" t="s">
        <v>219</v>
      </c>
      <c r="C3041" s="26">
        <v>45440</v>
      </c>
      <c r="D3041" s="4" t="s">
        <v>292</v>
      </c>
      <c r="E3041" s="4" t="s">
        <v>308</v>
      </c>
      <c r="F3041" s="4" t="s">
        <v>47</v>
      </c>
      <c r="G3041" s="4">
        <v>1</v>
      </c>
      <c r="H3041" s="27">
        <v>0</v>
      </c>
      <c r="I3041" s="15">
        <v>3936.73</v>
      </c>
      <c r="J3041" s="4" t="s">
        <v>294</v>
      </c>
    </row>
    <row r="3042" spans="1:10" x14ac:dyDescent="0.3">
      <c r="A3042" s="4" t="s">
        <v>3348</v>
      </c>
      <c r="B3042" s="4" t="s">
        <v>219</v>
      </c>
      <c r="C3042" s="26">
        <v>45430</v>
      </c>
      <c r="D3042" s="4" t="s">
        <v>292</v>
      </c>
      <c r="E3042" s="4" t="s">
        <v>308</v>
      </c>
      <c r="F3042" s="4" t="s">
        <v>46</v>
      </c>
      <c r="G3042" s="4">
        <v>3</v>
      </c>
      <c r="H3042" s="27">
        <v>0</v>
      </c>
      <c r="I3042" s="15">
        <v>6841.55</v>
      </c>
      <c r="J3042" s="4" t="s">
        <v>299</v>
      </c>
    </row>
    <row r="3043" spans="1:10" x14ac:dyDescent="0.3">
      <c r="A3043" s="4" t="s">
        <v>3349</v>
      </c>
      <c r="B3043" s="4" t="s">
        <v>219</v>
      </c>
      <c r="C3043" s="26">
        <v>45459</v>
      </c>
      <c r="D3043" s="4" t="s">
        <v>296</v>
      </c>
      <c r="E3043" s="4" t="s">
        <v>297</v>
      </c>
      <c r="F3043" s="4" t="s">
        <v>46</v>
      </c>
      <c r="G3043" s="4">
        <v>1</v>
      </c>
      <c r="H3043" s="27">
        <v>7.1</v>
      </c>
      <c r="I3043" s="15">
        <v>27291.95</v>
      </c>
      <c r="J3043" s="4" t="s">
        <v>294</v>
      </c>
    </row>
    <row r="3044" spans="1:10" x14ac:dyDescent="0.3">
      <c r="A3044" s="4" t="s">
        <v>3350</v>
      </c>
      <c r="B3044" s="4" t="s">
        <v>219</v>
      </c>
      <c r="C3044" s="26">
        <v>45518</v>
      </c>
      <c r="D3044" s="4" t="s">
        <v>292</v>
      </c>
      <c r="E3044" s="4" t="s">
        <v>308</v>
      </c>
      <c r="F3044" s="4" t="s">
        <v>47</v>
      </c>
      <c r="G3044" s="4">
        <v>1</v>
      </c>
      <c r="H3044" s="27">
        <v>0</v>
      </c>
      <c r="I3044" s="15">
        <v>4245.22</v>
      </c>
      <c r="J3044" s="4" t="s">
        <v>294</v>
      </c>
    </row>
    <row r="3045" spans="1:10" x14ac:dyDescent="0.3">
      <c r="A3045" s="4" t="s">
        <v>3351</v>
      </c>
      <c r="B3045" s="4" t="s">
        <v>219</v>
      </c>
      <c r="C3045" s="26">
        <v>45529</v>
      </c>
      <c r="D3045" s="4" t="s">
        <v>292</v>
      </c>
      <c r="E3045" s="4" t="s">
        <v>305</v>
      </c>
      <c r="F3045" s="4" t="s">
        <v>46</v>
      </c>
      <c r="G3045" s="4">
        <v>5</v>
      </c>
      <c r="H3045" s="27">
        <v>0</v>
      </c>
      <c r="I3045" s="15">
        <v>7306.32</v>
      </c>
      <c r="J3045" s="4" t="s">
        <v>299</v>
      </c>
    </row>
    <row r="3046" spans="1:10" x14ac:dyDescent="0.3">
      <c r="A3046" s="4" t="s">
        <v>3352</v>
      </c>
      <c r="B3046" s="4" t="s">
        <v>219</v>
      </c>
      <c r="C3046" s="26">
        <v>45519</v>
      </c>
      <c r="D3046" s="4" t="s">
        <v>296</v>
      </c>
      <c r="E3046" s="4" t="s">
        <v>401</v>
      </c>
      <c r="F3046" s="4" t="s">
        <v>47</v>
      </c>
      <c r="G3046" s="4">
        <v>1</v>
      </c>
      <c r="H3046" s="27">
        <v>3.8</v>
      </c>
      <c r="I3046" s="15">
        <v>11912.23</v>
      </c>
      <c r="J3046" s="4" t="s">
        <v>294</v>
      </c>
    </row>
    <row r="3047" spans="1:10" x14ac:dyDescent="0.3">
      <c r="A3047" s="4" t="s">
        <v>3353</v>
      </c>
      <c r="B3047" s="4" t="s">
        <v>219</v>
      </c>
      <c r="C3047" s="26">
        <v>45539</v>
      </c>
      <c r="D3047" s="4" t="s">
        <v>292</v>
      </c>
      <c r="E3047" s="4" t="s">
        <v>303</v>
      </c>
      <c r="F3047" s="4" t="s">
        <v>46</v>
      </c>
      <c r="G3047" s="4">
        <v>4</v>
      </c>
      <c r="H3047" s="27">
        <v>0</v>
      </c>
      <c r="I3047" s="15">
        <v>15175.65</v>
      </c>
      <c r="J3047" s="4" t="s">
        <v>294</v>
      </c>
    </row>
    <row r="3048" spans="1:10" x14ac:dyDescent="0.3">
      <c r="A3048" s="4" t="s">
        <v>3354</v>
      </c>
      <c r="B3048" s="4" t="s">
        <v>219</v>
      </c>
      <c r="C3048" s="26">
        <v>45572</v>
      </c>
      <c r="D3048" s="4" t="s">
        <v>292</v>
      </c>
      <c r="E3048" s="4" t="s">
        <v>312</v>
      </c>
      <c r="F3048" s="4" t="s">
        <v>45</v>
      </c>
      <c r="G3048" s="4">
        <v>10</v>
      </c>
      <c r="H3048" s="27">
        <v>0</v>
      </c>
      <c r="I3048" s="15">
        <v>49854.17</v>
      </c>
      <c r="J3048" s="4" t="s">
        <v>294</v>
      </c>
    </row>
    <row r="3049" spans="1:10" x14ac:dyDescent="0.3">
      <c r="A3049" s="4" t="s">
        <v>3355</v>
      </c>
      <c r="B3049" s="4" t="s">
        <v>219</v>
      </c>
      <c r="C3049" s="26">
        <v>45586</v>
      </c>
      <c r="D3049" s="4" t="s">
        <v>292</v>
      </c>
      <c r="E3049" s="4" t="s">
        <v>305</v>
      </c>
      <c r="F3049" s="4" t="s">
        <v>46</v>
      </c>
      <c r="G3049" s="4">
        <v>5</v>
      </c>
      <c r="H3049" s="27">
        <v>0</v>
      </c>
      <c r="I3049" s="15">
        <v>7344.98</v>
      </c>
      <c r="J3049" s="4" t="s">
        <v>294</v>
      </c>
    </row>
    <row r="3050" spans="1:10" x14ac:dyDescent="0.3">
      <c r="A3050" s="4" t="s">
        <v>3356</v>
      </c>
      <c r="B3050" s="4" t="s">
        <v>219</v>
      </c>
      <c r="C3050" s="26">
        <v>45583</v>
      </c>
      <c r="D3050" s="4" t="s">
        <v>292</v>
      </c>
      <c r="E3050" s="4" t="s">
        <v>305</v>
      </c>
      <c r="F3050" s="4" t="s">
        <v>46</v>
      </c>
      <c r="G3050" s="4">
        <v>5</v>
      </c>
      <c r="H3050" s="27">
        <v>0</v>
      </c>
      <c r="I3050" s="15">
        <v>13866.05</v>
      </c>
      <c r="J3050" s="4" t="s">
        <v>294</v>
      </c>
    </row>
    <row r="3051" spans="1:10" x14ac:dyDescent="0.3">
      <c r="A3051" s="4" t="s">
        <v>3357</v>
      </c>
      <c r="B3051" s="4" t="s">
        <v>219</v>
      </c>
      <c r="C3051" s="26">
        <v>45611</v>
      </c>
      <c r="D3051" s="4" t="s">
        <v>292</v>
      </c>
      <c r="E3051" s="4" t="s">
        <v>305</v>
      </c>
      <c r="F3051" s="4" t="s">
        <v>47</v>
      </c>
      <c r="G3051" s="4">
        <v>1</v>
      </c>
      <c r="H3051" s="27">
        <v>0</v>
      </c>
      <c r="I3051" s="15">
        <v>1380</v>
      </c>
      <c r="J3051" s="4" t="s">
        <v>294</v>
      </c>
    </row>
    <row r="3052" spans="1:10" x14ac:dyDescent="0.3">
      <c r="A3052" s="4" t="s">
        <v>3358</v>
      </c>
      <c r="B3052" s="4" t="s">
        <v>219</v>
      </c>
      <c r="C3052" s="26">
        <v>45606</v>
      </c>
      <c r="D3052" s="4" t="s">
        <v>292</v>
      </c>
      <c r="E3052" s="4" t="s">
        <v>301</v>
      </c>
      <c r="F3052" s="4" t="s">
        <v>45</v>
      </c>
      <c r="G3052" s="4">
        <v>8</v>
      </c>
      <c r="H3052" s="27">
        <v>0</v>
      </c>
      <c r="I3052" s="15">
        <v>36819.53</v>
      </c>
      <c r="J3052" s="4" t="s">
        <v>299</v>
      </c>
    </row>
    <row r="3053" spans="1:10" x14ac:dyDescent="0.3">
      <c r="A3053" s="4" t="s">
        <v>3359</v>
      </c>
      <c r="B3053" s="4" t="s">
        <v>219</v>
      </c>
      <c r="C3053" s="26">
        <v>45604</v>
      </c>
      <c r="D3053" s="4" t="s">
        <v>296</v>
      </c>
      <c r="E3053" s="4" t="s">
        <v>319</v>
      </c>
      <c r="F3053" s="4" t="s">
        <v>46</v>
      </c>
      <c r="G3053" s="4">
        <v>1</v>
      </c>
      <c r="H3053" s="27">
        <v>9.5</v>
      </c>
      <c r="I3053" s="15">
        <v>37163.42</v>
      </c>
      <c r="J3053" s="4" t="s">
        <v>294</v>
      </c>
    </row>
    <row r="3054" spans="1:10" x14ac:dyDescent="0.3">
      <c r="A3054" s="4" t="s">
        <v>3360</v>
      </c>
      <c r="B3054" s="4" t="s">
        <v>219</v>
      </c>
      <c r="C3054" s="26">
        <v>45667</v>
      </c>
      <c r="D3054" s="4" t="s">
        <v>292</v>
      </c>
      <c r="E3054" s="4" t="s">
        <v>308</v>
      </c>
      <c r="F3054" s="4" t="s">
        <v>46</v>
      </c>
      <c r="G3054" s="4">
        <v>5</v>
      </c>
      <c r="H3054" s="27">
        <v>0</v>
      </c>
      <c r="I3054" s="15">
        <v>17393.990000000002</v>
      </c>
      <c r="J3054" s="4" t="s">
        <v>294</v>
      </c>
    </row>
    <row r="3055" spans="1:10" x14ac:dyDescent="0.3">
      <c r="A3055" s="4" t="s">
        <v>3361</v>
      </c>
      <c r="B3055" s="4" t="s">
        <v>219</v>
      </c>
      <c r="C3055" s="26">
        <v>45685</v>
      </c>
      <c r="D3055" s="4" t="s">
        <v>292</v>
      </c>
      <c r="E3055" s="4" t="s">
        <v>305</v>
      </c>
      <c r="F3055" s="4" t="s">
        <v>47</v>
      </c>
      <c r="G3055" s="4">
        <v>0</v>
      </c>
      <c r="H3055" s="27">
        <v>0</v>
      </c>
      <c r="I3055" s="15">
        <v>2522.44</v>
      </c>
      <c r="J3055" s="4" t="s">
        <v>294</v>
      </c>
    </row>
    <row r="3056" spans="1:10" x14ac:dyDescent="0.3">
      <c r="A3056" s="4" t="s">
        <v>3362</v>
      </c>
      <c r="B3056" s="4" t="s">
        <v>219</v>
      </c>
      <c r="C3056" s="26">
        <v>45751</v>
      </c>
      <c r="D3056" s="4" t="s">
        <v>292</v>
      </c>
      <c r="E3056" s="4" t="s">
        <v>308</v>
      </c>
      <c r="F3056" s="4" t="s">
        <v>47</v>
      </c>
      <c r="G3056" s="4">
        <v>0</v>
      </c>
      <c r="H3056" s="27">
        <v>0</v>
      </c>
      <c r="I3056" s="15">
        <v>3201.26</v>
      </c>
      <c r="J3056" s="4" t="s">
        <v>294</v>
      </c>
    </row>
    <row r="3057" spans="1:10" x14ac:dyDescent="0.3">
      <c r="A3057" s="4" t="s">
        <v>3363</v>
      </c>
      <c r="B3057" s="4" t="s">
        <v>219</v>
      </c>
      <c r="C3057" s="26">
        <v>45780</v>
      </c>
      <c r="D3057" s="4" t="s">
        <v>292</v>
      </c>
      <c r="E3057" s="4" t="s">
        <v>303</v>
      </c>
      <c r="F3057" s="4" t="s">
        <v>47</v>
      </c>
      <c r="G3057" s="4">
        <v>1</v>
      </c>
      <c r="H3057" s="27">
        <v>0</v>
      </c>
      <c r="I3057" s="15">
        <v>2276.44</v>
      </c>
      <c r="J3057" s="4" t="s">
        <v>294</v>
      </c>
    </row>
    <row r="3058" spans="1:10" x14ac:dyDescent="0.3">
      <c r="A3058" s="4" t="s">
        <v>3364</v>
      </c>
      <c r="B3058" s="4" t="s">
        <v>219</v>
      </c>
      <c r="C3058" s="26">
        <v>45784</v>
      </c>
      <c r="D3058" s="4" t="s">
        <v>292</v>
      </c>
      <c r="E3058" s="4" t="s">
        <v>293</v>
      </c>
      <c r="F3058" s="4" t="s">
        <v>46</v>
      </c>
      <c r="G3058" s="4">
        <v>4</v>
      </c>
      <c r="H3058" s="27">
        <v>0</v>
      </c>
      <c r="I3058" s="15">
        <v>17700.97</v>
      </c>
      <c r="J3058" s="4" t="s">
        <v>294</v>
      </c>
    </row>
    <row r="3059" spans="1:10" x14ac:dyDescent="0.3">
      <c r="A3059" s="4" t="s">
        <v>3365</v>
      </c>
      <c r="B3059" s="4" t="s">
        <v>219</v>
      </c>
      <c r="C3059" s="26">
        <v>45795</v>
      </c>
      <c r="D3059" s="4" t="s">
        <v>296</v>
      </c>
      <c r="E3059" s="4" t="s">
        <v>394</v>
      </c>
      <c r="F3059" s="4" t="s">
        <v>47</v>
      </c>
      <c r="G3059" s="4">
        <v>1</v>
      </c>
      <c r="H3059" s="27">
        <v>7.2</v>
      </c>
      <c r="I3059" s="15">
        <v>45227.16</v>
      </c>
      <c r="J3059" s="4" t="s">
        <v>294</v>
      </c>
    </row>
    <row r="3060" spans="1:10" x14ac:dyDescent="0.3">
      <c r="A3060" s="4" t="s">
        <v>3366</v>
      </c>
      <c r="B3060" s="4" t="s">
        <v>219</v>
      </c>
      <c r="C3060" s="26">
        <v>45862</v>
      </c>
      <c r="D3060" s="4" t="s">
        <v>292</v>
      </c>
      <c r="E3060" s="4" t="s">
        <v>301</v>
      </c>
      <c r="F3060" s="4" t="s">
        <v>47</v>
      </c>
      <c r="G3060" s="4">
        <v>1</v>
      </c>
      <c r="H3060" s="27">
        <v>0</v>
      </c>
      <c r="I3060" s="15">
        <v>4836.95</v>
      </c>
      <c r="J3060" s="4" t="s">
        <v>294</v>
      </c>
    </row>
    <row r="3061" spans="1:10" x14ac:dyDescent="0.3">
      <c r="A3061" s="4" t="s">
        <v>3367</v>
      </c>
      <c r="B3061" s="4" t="s">
        <v>219</v>
      </c>
      <c r="C3061" s="26">
        <v>45919</v>
      </c>
      <c r="D3061" s="4" t="s">
        <v>296</v>
      </c>
      <c r="E3061" s="4" t="s">
        <v>371</v>
      </c>
      <c r="F3061" s="4" t="s">
        <v>47</v>
      </c>
      <c r="G3061" s="4">
        <v>1</v>
      </c>
      <c r="H3061" s="27">
        <v>3.9</v>
      </c>
      <c r="I3061" s="15">
        <v>8985.49</v>
      </c>
      <c r="J3061" s="4" t="s">
        <v>294</v>
      </c>
    </row>
    <row r="3062" spans="1:10" x14ac:dyDescent="0.3">
      <c r="A3062" s="4" t="s">
        <v>3368</v>
      </c>
      <c r="B3062" s="4" t="s">
        <v>219</v>
      </c>
      <c r="C3062" s="26">
        <v>45922</v>
      </c>
      <c r="D3062" s="4" t="s">
        <v>296</v>
      </c>
      <c r="E3062" s="4" t="s">
        <v>319</v>
      </c>
      <c r="F3062" s="4" t="s">
        <v>46</v>
      </c>
      <c r="G3062" s="4">
        <v>1</v>
      </c>
      <c r="H3062" s="27">
        <v>17.8</v>
      </c>
      <c r="I3062" s="15">
        <v>56197.42</v>
      </c>
      <c r="J3062" s="4" t="s">
        <v>294</v>
      </c>
    </row>
    <row r="3063" spans="1:10" x14ac:dyDescent="0.3">
      <c r="A3063" s="4" t="s">
        <v>3369</v>
      </c>
      <c r="B3063" s="4" t="s">
        <v>219</v>
      </c>
      <c r="C3063" s="26">
        <v>45999</v>
      </c>
      <c r="D3063" s="4" t="s">
        <v>296</v>
      </c>
      <c r="E3063" s="4" t="s">
        <v>297</v>
      </c>
      <c r="F3063" s="4" t="s">
        <v>46</v>
      </c>
      <c r="G3063" s="4">
        <v>1</v>
      </c>
      <c r="H3063" s="27">
        <v>17.7</v>
      </c>
      <c r="I3063" s="15">
        <v>50791.47</v>
      </c>
      <c r="J3063" s="4" t="s">
        <v>294</v>
      </c>
    </row>
    <row r="3064" spans="1:10" x14ac:dyDescent="0.3">
      <c r="A3064" s="4" t="s">
        <v>3370</v>
      </c>
      <c r="B3064" s="4" t="s">
        <v>221</v>
      </c>
      <c r="C3064" s="26">
        <v>44981</v>
      </c>
      <c r="D3064" s="4" t="s">
        <v>292</v>
      </c>
      <c r="E3064" s="4" t="s">
        <v>305</v>
      </c>
      <c r="F3064" s="4" t="s">
        <v>47</v>
      </c>
      <c r="G3064" s="4">
        <v>1</v>
      </c>
      <c r="H3064" s="27">
        <v>0</v>
      </c>
      <c r="I3064" s="15">
        <v>1980.71</v>
      </c>
      <c r="J3064" s="4" t="s">
        <v>294</v>
      </c>
    </row>
    <row r="3065" spans="1:10" x14ac:dyDescent="0.3">
      <c r="A3065" s="4" t="s">
        <v>3371</v>
      </c>
      <c r="B3065" s="4" t="s">
        <v>221</v>
      </c>
      <c r="C3065" s="26">
        <v>44961</v>
      </c>
      <c r="D3065" s="4" t="s">
        <v>292</v>
      </c>
      <c r="E3065" s="4" t="s">
        <v>303</v>
      </c>
      <c r="F3065" s="4" t="s">
        <v>47</v>
      </c>
      <c r="G3065" s="4">
        <v>1</v>
      </c>
      <c r="H3065" s="27">
        <v>0</v>
      </c>
      <c r="I3065" s="15">
        <v>2493.96</v>
      </c>
      <c r="J3065" s="4" t="s">
        <v>299</v>
      </c>
    </row>
    <row r="3066" spans="1:10" x14ac:dyDescent="0.3">
      <c r="A3066" s="4" t="s">
        <v>3372</v>
      </c>
      <c r="B3066" s="4" t="s">
        <v>221</v>
      </c>
      <c r="C3066" s="26">
        <v>45031</v>
      </c>
      <c r="D3066" s="4" t="s">
        <v>292</v>
      </c>
      <c r="E3066" s="4" t="s">
        <v>293</v>
      </c>
      <c r="F3066" s="4" t="s">
        <v>47</v>
      </c>
      <c r="G3066" s="4">
        <v>1</v>
      </c>
      <c r="H3066" s="27">
        <v>0</v>
      </c>
      <c r="I3066" s="15">
        <v>2676.9</v>
      </c>
      <c r="J3066" s="4" t="s">
        <v>299</v>
      </c>
    </row>
    <row r="3067" spans="1:10" x14ac:dyDescent="0.3">
      <c r="A3067" s="4" t="s">
        <v>3373</v>
      </c>
      <c r="B3067" s="4" t="s">
        <v>221</v>
      </c>
      <c r="C3067" s="26">
        <v>45099</v>
      </c>
      <c r="D3067" s="4" t="s">
        <v>292</v>
      </c>
      <c r="E3067" s="4" t="s">
        <v>305</v>
      </c>
      <c r="F3067" s="4" t="s">
        <v>47</v>
      </c>
      <c r="G3067" s="4">
        <v>0</v>
      </c>
      <c r="H3067" s="27">
        <v>0</v>
      </c>
      <c r="I3067" s="15">
        <v>1319</v>
      </c>
      <c r="J3067" s="4" t="s">
        <v>299</v>
      </c>
    </row>
    <row r="3068" spans="1:10" x14ac:dyDescent="0.3">
      <c r="A3068" s="4" t="s">
        <v>3374</v>
      </c>
      <c r="B3068" s="4" t="s">
        <v>221</v>
      </c>
      <c r="C3068" s="26">
        <v>45128</v>
      </c>
      <c r="D3068" s="4" t="s">
        <v>292</v>
      </c>
      <c r="E3068" s="4" t="s">
        <v>305</v>
      </c>
      <c r="F3068" s="4" t="s">
        <v>46</v>
      </c>
      <c r="G3068" s="4">
        <v>1</v>
      </c>
      <c r="H3068" s="27">
        <v>0</v>
      </c>
      <c r="I3068" s="15">
        <v>10104.280000000001</v>
      </c>
      <c r="J3068" s="4" t="s">
        <v>294</v>
      </c>
    </row>
    <row r="3069" spans="1:10" x14ac:dyDescent="0.3">
      <c r="A3069" s="4" t="s">
        <v>3375</v>
      </c>
      <c r="B3069" s="4" t="s">
        <v>221</v>
      </c>
      <c r="C3069" s="26">
        <v>45108</v>
      </c>
      <c r="D3069" s="4" t="s">
        <v>292</v>
      </c>
      <c r="E3069" s="4" t="s">
        <v>303</v>
      </c>
      <c r="F3069" s="4" t="s">
        <v>47</v>
      </c>
      <c r="G3069" s="4">
        <v>0</v>
      </c>
      <c r="H3069" s="27">
        <v>0</v>
      </c>
      <c r="I3069" s="15">
        <v>1169.69</v>
      </c>
      <c r="J3069" s="4" t="s">
        <v>294</v>
      </c>
    </row>
    <row r="3070" spans="1:10" x14ac:dyDescent="0.3">
      <c r="A3070" s="4" t="s">
        <v>3376</v>
      </c>
      <c r="B3070" s="4" t="s">
        <v>221</v>
      </c>
      <c r="C3070" s="26">
        <v>45281</v>
      </c>
      <c r="D3070" s="4" t="s">
        <v>292</v>
      </c>
      <c r="E3070" s="4" t="s">
        <v>303</v>
      </c>
      <c r="F3070" s="4" t="s">
        <v>45</v>
      </c>
      <c r="G3070" s="4">
        <v>4</v>
      </c>
      <c r="H3070" s="27">
        <v>0</v>
      </c>
      <c r="I3070" s="15">
        <v>28807.07</v>
      </c>
      <c r="J3070" s="4" t="s">
        <v>294</v>
      </c>
    </row>
    <row r="3071" spans="1:10" x14ac:dyDescent="0.3">
      <c r="A3071" s="4" t="s">
        <v>3377</v>
      </c>
      <c r="B3071" s="4" t="s">
        <v>221</v>
      </c>
      <c r="C3071" s="26">
        <v>45301</v>
      </c>
      <c r="D3071" s="4" t="s">
        <v>292</v>
      </c>
      <c r="E3071" s="4" t="s">
        <v>308</v>
      </c>
      <c r="F3071" s="4" t="s">
        <v>46</v>
      </c>
      <c r="G3071" s="4">
        <v>4</v>
      </c>
      <c r="H3071" s="27">
        <v>0</v>
      </c>
      <c r="I3071" s="15">
        <v>8776.52</v>
      </c>
      <c r="J3071" s="4" t="s">
        <v>294</v>
      </c>
    </row>
    <row r="3072" spans="1:10" x14ac:dyDescent="0.3">
      <c r="A3072" s="4" t="s">
        <v>3378</v>
      </c>
      <c r="B3072" s="4" t="s">
        <v>221</v>
      </c>
      <c r="C3072" s="26">
        <v>45316</v>
      </c>
      <c r="D3072" s="4" t="s">
        <v>292</v>
      </c>
      <c r="E3072" s="4" t="s">
        <v>301</v>
      </c>
      <c r="F3072" s="4" t="s">
        <v>46</v>
      </c>
      <c r="G3072" s="4">
        <v>5</v>
      </c>
      <c r="H3072" s="27">
        <v>0</v>
      </c>
      <c r="I3072" s="15">
        <v>4927.8900000000003</v>
      </c>
      <c r="J3072" s="4" t="s">
        <v>294</v>
      </c>
    </row>
    <row r="3073" spans="1:10" x14ac:dyDescent="0.3">
      <c r="A3073" s="4" t="s">
        <v>3379</v>
      </c>
      <c r="B3073" s="4" t="s">
        <v>221</v>
      </c>
      <c r="C3073" s="26">
        <v>45343</v>
      </c>
      <c r="D3073" s="4" t="s">
        <v>292</v>
      </c>
      <c r="E3073" s="4" t="s">
        <v>301</v>
      </c>
      <c r="F3073" s="4" t="s">
        <v>47</v>
      </c>
      <c r="G3073" s="4">
        <v>1</v>
      </c>
      <c r="H3073" s="27">
        <v>0</v>
      </c>
      <c r="I3073" s="15">
        <v>3384.84</v>
      </c>
      <c r="J3073" s="4" t="s">
        <v>294</v>
      </c>
    </row>
    <row r="3074" spans="1:10" x14ac:dyDescent="0.3">
      <c r="A3074" s="4" t="s">
        <v>3380</v>
      </c>
      <c r="B3074" s="4" t="s">
        <v>221</v>
      </c>
      <c r="C3074" s="26">
        <v>45348</v>
      </c>
      <c r="D3074" s="4" t="s">
        <v>292</v>
      </c>
      <c r="E3074" s="4" t="s">
        <v>293</v>
      </c>
      <c r="F3074" s="4" t="s">
        <v>47</v>
      </c>
      <c r="G3074" s="4">
        <v>1</v>
      </c>
      <c r="H3074" s="27">
        <v>0</v>
      </c>
      <c r="I3074" s="15">
        <v>1812.47</v>
      </c>
      <c r="J3074" s="4" t="s">
        <v>294</v>
      </c>
    </row>
    <row r="3075" spans="1:10" x14ac:dyDescent="0.3">
      <c r="A3075" s="4" t="s">
        <v>3381</v>
      </c>
      <c r="B3075" s="4" t="s">
        <v>221</v>
      </c>
      <c r="C3075" s="26">
        <v>45332</v>
      </c>
      <c r="D3075" s="4" t="s">
        <v>292</v>
      </c>
      <c r="E3075" s="4" t="s">
        <v>293</v>
      </c>
      <c r="F3075" s="4" t="s">
        <v>47</v>
      </c>
      <c r="G3075" s="4">
        <v>1</v>
      </c>
      <c r="H3075" s="27">
        <v>0</v>
      </c>
      <c r="I3075" s="15">
        <v>2878.07</v>
      </c>
      <c r="J3075" s="4" t="s">
        <v>294</v>
      </c>
    </row>
    <row r="3076" spans="1:10" x14ac:dyDescent="0.3">
      <c r="A3076" s="4" t="s">
        <v>3382</v>
      </c>
      <c r="B3076" s="4" t="s">
        <v>221</v>
      </c>
      <c r="C3076" s="26">
        <v>45340</v>
      </c>
      <c r="D3076" s="4" t="s">
        <v>292</v>
      </c>
      <c r="E3076" s="4" t="s">
        <v>305</v>
      </c>
      <c r="F3076" s="4" t="s">
        <v>47</v>
      </c>
      <c r="G3076" s="4">
        <v>1</v>
      </c>
      <c r="H3076" s="27">
        <v>0</v>
      </c>
      <c r="I3076" s="15">
        <v>1449.45</v>
      </c>
      <c r="J3076" s="4" t="s">
        <v>294</v>
      </c>
    </row>
    <row r="3077" spans="1:10" x14ac:dyDescent="0.3">
      <c r="A3077" s="4" t="s">
        <v>3383</v>
      </c>
      <c r="B3077" s="4" t="s">
        <v>221</v>
      </c>
      <c r="C3077" s="26">
        <v>45364</v>
      </c>
      <c r="D3077" s="4" t="s">
        <v>296</v>
      </c>
      <c r="E3077" s="4" t="s">
        <v>336</v>
      </c>
      <c r="F3077" s="4" t="s">
        <v>45</v>
      </c>
      <c r="G3077" s="4">
        <v>2</v>
      </c>
      <c r="H3077" s="27">
        <v>40.5</v>
      </c>
      <c r="I3077" s="15">
        <v>132374.26</v>
      </c>
      <c r="J3077" s="4" t="s">
        <v>294</v>
      </c>
    </row>
    <row r="3078" spans="1:10" x14ac:dyDescent="0.3">
      <c r="A3078" s="4" t="s">
        <v>3384</v>
      </c>
      <c r="B3078" s="4" t="s">
        <v>221</v>
      </c>
      <c r="C3078" s="26">
        <v>45435</v>
      </c>
      <c r="D3078" s="4" t="s">
        <v>292</v>
      </c>
      <c r="E3078" s="4" t="s">
        <v>301</v>
      </c>
      <c r="F3078" s="4" t="s">
        <v>47</v>
      </c>
      <c r="G3078" s="4">
        <v>1</v>
      </c>
      <c r="H3078" s="27">
        <v>0</v>
      </c>
      <c r="I3078" s="15">
        <v>1996.7</v>
      </c>
      <c r="J3078" s="4" t="s">
        <v>294</v>
      </c>
    </row>
    <row r="3079" spans="1:10" x14ac:dyDescent="0.3">
      <c r="A3079" s="4" t="s">
        <v>3385</v>
      </c>
      <c r="B3079" s="4" t="s">
        <v>221</v>
      </c>
      <c r="C3079" s="26">
        <v>45422</v>
      </c>
      <c r="D3079" s="4" t="s">
        <v>292</v>
      </c>
      <c r="E3079" s="4" t="s">
        <v>303</v>
      </c>
      <c r="F3079" s="4" t="s">
        <v>47</v>
      </c>
      <c r="G3079" s="4">
        <v>0</v>
      </c>
      <c r="H3079" s="27">
        <v>0</v>
      </c>
      <c r="I3079" s="15">
        <v>3300.28</v>
      </c>
      <c r="J3079" s="4" t="s">
        <v>294</v>
      </c>
    </row>
    <row r="3080" spans="1:10" x14ac:dyDescent="0.3">
      <c r="A3080" s="4" t="s">
        <v>3386</v>
      </c>
      <c r="B3080" s="4" t="s">
        <v>221</v>
      </c>
      <c r="C3080" s="26">
        <v>45414</v>
      </c>
      <c r="D3080" s="4" t="s">
        <v>296</v>
      </c>
      <c r="E3080" s="4" t="s">
        <v>401</v>
      </c>
      <c r="F3080" s="4" t="s">
        <v>46</v>
      </c>
      <c r="G3080" s="4">
        <v>1</v>
      </c>
      <c r="H3080" s="27">
        <v>15.5</v>
      </c>
      <c r="I3080" s="15">
        <v>46358.71</v>
      </c>
      <c r="J3080" s="4" t="s">
        <v>299</v>
      </c>
    </row>
    <row r="3081" spans="1:10" x14ac:dyDescent="0.3">
      <c r="A3081" s="4" t="s">
        <v>3387</v>
      </c>
      <c r="B3081" s="4" t="s">
        <v>221</v>
      </c>
      <c r="C3081" s="26">
        <v>45514</v>
      </c>
      <c r="D3081" s="4" t="s">
        <v>296</v>
      </c>
      <c r="E3081" s="4" t="s">
        <v>297</v>
      </c>
      <c r="F3081" s="4" t="s">
        <v>403</v>
      </c>
      <c r="G3081" s="4">
        <v>4</v>
      </c>
      <c r="H3081" s="27">
        <v>92.3</v>
      </c>
      <c r="I3081" s="15">
        <v>255094.2</v>
      </c>
      <c r="J3081" s="4" t="s">
        <v>299</v>
      </c>
    </row>
    <row r="3082" spans="1:10" x14ac:dyDescent="0.3">
      <c r="A3082" s="4" t="s">
        <v>3388</v>
      </c>
      <c r="B3082" s="4" t="s">
        <v>221</v>
      </c>
      <c r="C3082" s="26">
        <v>45546</v>
      </c>
      <c r="D3082" s="4" t="s">
        <v>296</v>
      </c>
      <c r="E3082" s="4" t="s">
        <v>336</v>
      </c>
      <c r="F3082" s="4" t="s">
        <v>47</v>
      </c>
      <c r="G3082" s="4">
        <v>1</v>
      </c>
      <c r="H3082" s="27">
        <v>2.9</v>
      </c>
      <c r="I3082" s="15">
        <v>10010.530000000001</v>
      </c>
      <c r="J3082" s="4" t="s">
        <v>294</v>
      </c>
    </row>
    <row r="3083" spans="1:10" x14ac:dyDescent="0.3">
      <c r="A3083" s="4" t="s">
        <v>3389</v>
      </c>
      <c r="B3083" s="4" t="s">
        <v>221</v>
      </c>
      <c r="C3083" s="26">
        <v>45705</v>
      </c>
      <c r="D3083" s="4" t="s">
        <v>296</v>
      </c>
      <c r="E3083" s="4" t="s">
        <v>297</v>
      </c>
      <c r="F3083" s="4" t="s">
        <v>45</v>
      </c>
      <c r="G3083" s="4">
        <v>3</v>
      </c>
      <c r="H3083" s="27">
        <v>50.1</v>
      </c>
      <c r="I3083" s="15">
        <v>91020.36</v>
      </c>
      <c r="J3083" s="4" t="s">
        <v>299</v>
      </c>
    </row>
    <row r="3084" spans="1:10" x14ac:dyDescent="0.3">
      <c r="A3084" s="4" t="s">
        <v>3390</v>
      </c>
      <c r="B3084" s="4" t="s">
        <v>221</v>
      </c>
      <c r="C3084" s="26">
        <v>45721</v>
      </c>
      <c r="D3084" s="4" t="s">
        <v>292</v>
      </c>
      <c r="E3084" s="4" t="s">
        <v>308</v>
      </c>
      <c r="F3084" s="4" t="s">
        <v>47</v>
      </c>
      <c r="G3084" s="4">
        <v>1</v>
      </c>
      <c r="H3084" s="27">
        <v>0</v>
      </c>
      <c r="I3084" s="15">
        <v>1646.17</v>
      </c>
      <c r="J3084" s="4" t="s">
        <v>294</v>
      </c>
    </row>
    <row r="3085" spans="1:10" x14ac:dyDescent="0.3">
      <c r="A3085" s="4" t="s">
        <v>3391</v>
      </c>
      <c r="B3085" s="4" t="s">
        <v>221</v>
      </c>
      <c r="C3085" s="26">
        <v>45719</v>
      </c>
      <c r="D3085" s="4" t="s">
        <v>292</v>
      </c>
      <c r="E3085" s="4" t="s">
        <v>312</v>
      </c>
      <c r="F3085" s="4" t="s">
        <v>45</v>
      </c>
      <c r="G3085" s="4">
        <v>7</v>
      </c>
      <c r="H3085" s="27">
        <v>0</v>
      </c>
      <c r="I3085" s="15">
        <v>25135.69</v>
      </c>
      <c r="J3085" s="4" t="s">
        <v>294</v>
      </c>
    </row>
    <row r="3086" spans="1:10" x14ac:dyDescent="0.3">
      <c r="A3086" s="4" t="s">
        <v>3392</v>
      </c>
      <c r="B3086" s="4" t="s">
        <v>221</v>
      </c>
      <c r="C3086" s="26">
        <v>45799</v>
      </c>
      <c r="D3086" s="4" t="s">
        <v>292</v>
      </c>
      <c r="E3086" s="4" t="s">
        <v>303</v>
      </c>
      <c r="F3086" s="4" t="s">
        <v>45</v>
      </c>
      <c r="G3086" s="4">
        <v>3</v>
      </c>
      <c r="H3086" s="27">
        <v>0</v>
      </c>
      <c r="I3086" s="15">
        <v>38624.01</v>
      </c>
      <c r="J3086" s="4" t="s">
        <v>299</v>
      </c>
    </row>
    <row r="3087" spans="1:10" x14ac:dyDescent="0.3">
      <c r="A3087" s="4" t="s">
        <v>3393</v>
      </c>
      <c r="B3087" s="4" t="s">
        <v>221</v>
      </c>
      <c r="C3087" s="26">
        <v>45799</v>
      </c>
      <c r="D3087" s="4" t="s">
        <v>292</v>
      </c>
      <c r="E3087" s="4" t="s">
        <v>312</v>
      </c>
      <c r="F3087" s="4" t="s">
        <v>45</v>
      </c>
      <c r="G3087" s="4">
        <v>7</v>
      </c>
      <c r="H3087" s="27">
        <v>0</v>
      </c>
      <c r="I3087" s="15">
        <v>29601.96</v>
      </c>
      <c r="J3087" s="4" t="s">
        <v>294</v>
      </c>
    </row>
    <row r="3088" spans="1:10" x14ac:dyDescent="0.3">
      <c r="A3088" s="4" t="s">
        <v>3394</v>
      </c>
      <c r="B3088" s="4" t="s">
        <v>221</v>
      </c>
      <c r="C3088" s="26">
        <v>45788</v>
      </c>
      <c r="D3088" s="4" t="s">
        <v>296</v>
      </c>
      <c r="E3088" s="4" t="s">
        <v>401</v>
      </c>
      <c r="F3088" s="4" t="s">
        <v>46</v>
      </c>
      <c r="G3088" s="4">
        <v>1</v>
      </c>
      <c r="H3088" s="27">
        <v>19.899999999999999</v>
      </c>
      <c r="I3088" s="15">
        <v>67610.53</v>
      </c>
      <c r="J3088" s="4" t="s">
        <v>299</v>
      </c>
    </row>
    <row r="3089" spans="1:10" x14ac:dyDescent="0.3">
      <c r="A3089" s="4" t="s">
        <v>3395</v>
      </c>
      <c r="B3089" s="4" t="s">
        <v>221</v>
      </c>
      <c r="C3089" s="26">
        <v>45784</v>
      </c>
      <c r="D3089" s="4" t="s">
        <v>296</v>
      </c>
      <c r="E3089" s="4" t="s">
        <v>319</v>
      </c>
      <c r="F3089" s="4" t="s">
        <v>46</v>
      </c>
      <c r="G3089" s="4">
        <v>1</v>
      </c>
      <c r="H3089" s="27">
        <v>6.7</v>
      </c>
      <c r="I3089" s="15">
        <v>11150.05</v>
      </c>
      <c r="J3089" s="4" t="s">
        <v>294</v>
      </c>
    </row>
    <row r="3090" spans="1:10" x14ac:dyDescent="0.3">
      <c r="A3090" s="4" t="s">
        <v>3396</v>
      </c>
      <c r="B3090" s="4" t="s">
        <v>221</v>
      </c>
      <c r="C3090" s="26">
        <v>45858</v>
      </c>
      <c r="D3090" s="4" t="s">
        <v>296</v>
      </c>
      <c r="E3090" s="4" t="s">
        <v>401</v>
      </c>
      <c r="F3090" s="4" t="s">
        <v>47</v>
      </c>
      <c r="G3090" s="4">
        <v>1</v>
      </c>
      <c r="H3090" s="27">
        <v>5.0999999999999996</v>
      </c>
      <c r="I3090" s="15">
        <v>18074.34</v>
      </c>
      <c r="J3090" s="4" t="s">
        <v>299</v>
      </c>
    </row>
    <row r="3091" spans="1:10" x14ac:dyDescent="0.3">
      <c r="A3091" s="4" t="s">
        <v>3397</v>
      </c>
      <c r="B3091" s="4" t="s">
        <v>221</v>
      </c>
      <c r="C3091" s="26">
        <v>45889</v>
      </c>
      <c r="D3091" s="4" t="s">
        <v>292</v>
      </c>
      <c r="E3091" s="4" t="s">
        <v>303</v>
      </c>
      <c r="F3091" s="4" t="s">
        <v>46</v>
      </c>
      <c r="G3091" s="4">
        <v>2</v>
      </c>
      <c r="H3091" s="27">
        <v>0</v>
      </c>
      <c r="I3091" s="15">
        <v>9598.5</v>
      </c>
      <c r="J3091" s="4" t="s">
        <v>294</v>
      </c>
    </row>
    <row r="3092" spans="1:10" x14ac:dyDescent="0.3">
      <c r="A3092" s="4" t="s">
        <v>3398</v>
      </c>
      <c r="B3092" s="4" t="s">
        <v>221</v>
      </c>
      <c r="C3092" s="26">
        <v>45880</v>
      </c>
      <c r="D3092" s="4" t="s">
        <v>292</v>
      </c>
      <c r="E3092" s="4" t="s">
        <v>293</v>
      </c>
      <c r="F3092" s="4" t="s">
        <v>47</v>
      </c>
      <c r="G3092" s="4">
        <v>0</v>
      </c>
      <c r="H3092" s="27">
        <v>0</v>
      </c>
      <c r="I3092" s="15">
        <v>2647.31</v>
      </c>
      <c r="J3092" s="4" t="s">
        <v>299</v>
      </c>
    </row>
    <row r="3093" spans="1:10" x14ac:dyDescent="0.3">
      <c r="A3093" s="4" t="s">
        <v>3399</v>
      </c>
      <c r="B3093" s="4" t="s">
        <v>221</v>
      </c>
      <c r="C3093" s="26">
        <v>45879</v>
      </c>
      <c r="D3093" s="4" t="s">
        <v>292</v>
      </c>
      <c r="E3093" s="4" t="s">
        <v>301</v>
      </c>
      <c r="F3093" s="4" t="s">
        <v>47</v>
      </c>
      <c r="G3093" s="4">
        <v>1</v>
      </c>
      <c r="H3093" s="27">
        <v>0</v>
      </c>
      <c r="I3093" s="15">
        <v>1861.67</v>
      </c>
      <c r="J3093" s="4" t="s">
        <v>294</v>
      </c>
    </row>
    <row r="3094" spans="1:10" x14ac:dyDescent="0.3">
      <c r="A3094" s="4" t="s">
        <v>3400</v>
      </c>
      <c r="B3094" s="4" t="s">
        <v>221</v>
      </c>
      <c r="C3094" s="26">
        <v>45927</v>
      </c>
      <c r="D3094" s="4" t="s">
        <v>292</v>
      </c>
      <c r="E3094" s="4" t="s">
        <v>308</v>
      </c>
      <c r="F3094" s="4" t="s">
        <v>46</v>
      </c>
      <c r="G3094" s="4">
        <v>3</v>
      </c>
      <c r="H3094" s="27">
        <v>0</v>
      </c>
      <c r="I3094" s="15">
        <v>9323.98</v>
      </c>
      <c r="J3094" s="4" t="s">
        <v>294</v>
      </c>
    </row>
    <row r="3095" spans="1:10" x14ac:dyDescent="0.3">
      <c r="A3095" s="4" t="s">
        <v>3401</v>
      </c>
      <c r="B3095" s="4" t="s">
        <v>221</v>
      </c>
      <c r="C3095" s="26">
        <v>45907</v>
      </c>
      <c r="D3095" s="4" t="s">
        <v>292</v>
      </c>
      <c r="E3095" s="4" t="s">
        <v>303</v>
      </c>
      <c r="F3095" s="4" t="s">
        <v>47</v>
      </c>
      <c r="G3095" s="4">
        <v>1</v>
      </c>
      <c r="H3095" s="27">
        <v>0</v>
      </c>
      <c r="I3095" s="15">
        <v>2550.91</v>
      </c>
      <c r="J3095" s="4" t="s">
        <v>294</v>
      </c>
    </row>
    <row r="3096" spans="1:10" x14ac:dyDescent="0.3">
      <c r="A3096" s="4" t="s">
        <v>3402</v>
      </c>
      <c r="B3096" s="4" t="s">
        <v>221</v>
      </c>
      <c r="C3096" s="26">
        <v>45906</v>
      </c>
      <c r="D3096" s="4" t="s">
        <v>296</v>
      </c>
      <c r="E3096" s="4" t="s">
        <v>319</v>
      </c>
      <c r="F3096" s="4" t="s">
        <v>403</v>
      </c>
      <c r="G3096" s="4">
        <v>6</v>
      </c>
      <c r="H3096" s="27">
        <v>120.1</v>
      </c>
      <c r="I3096" s="15">
        <v>386158.53</v>
      </c>
      <c r="J3096" s="4" t="s">
        <v>294</v>
      </c>
    </row>
    <row r="3097" spans="1:10" x14ac:dyDescent="0.3">
      <c r="A3097" s="4" t="s">
        <v>3403</v>
      </c>
      <c r="B3097" s="4" t="s">
        <v>221</v>
      </c>
      <c r="C3097" s="26">
        <v>45978</v>
      </c>
      <c r="D3097" s="4" t="s">
        <v>292</v>
      </c>
      <c r="E3097" s="4" t="s">
        <v>312</v>
      </c>
      <c r="F3097" s="4" t="s">
        <v>46</v>
      </c>
      <c r="G3097" s="4">
        <v>2</v>
      </c>
      <c r="H3097" s="27">
        <v>0</v>
      </c>
      <c r="I3097" s="15">
        <v>9491.99</v>
      </c>
      <c r="J3097" s="4" t="s">
        <v>299</v>
      </c>
    </row>
    <row r="3098" spans="1:10" x14ac:dyDescent="0.3">
      <c r="A3098" s="4" t="s">
        <v>3404</v>
      </c>
      <c r="B3098" s="4" t="s">
        <v>221</v>
      </c>
      <c r="C3098" s="26">
        <v>46000</v>
      </c>
      <c r="D3098" s="4" t="s">
        <v>292</v>
      </c>
      <c r="E3098" s="4" t="s">
        <v>308</v>
      </c>
      <c r="F3098" s="4" t="s">
        <v>47</v>
      </c>
      <c r="G3098" s="4">
        <v>0</v>
      </c>
      <c r="H3098" s="27">
        <v>0</v>
      </c>
      <c r="I3098" s="15">
        <v>1935.08</v>
      </c>
      <c r="J3098" s="4" t="s">
        <v>294</v>
      </c>
    </row>
    <row r="3099" spans="1:10" x14ac:dyDescent="0.3">
      <c r="A3099" s="4" t="s">
        <v>3405</v>
      </c>
      <c r="B3099" s="4" t="s">
        <v>223</v>
      </c>
      <c r="C3099" s="26">
        <v>44947</v>
      </c>
      <c r="D3099" s="4" t="s">
        <v>296</v>
      </c>
      <c r="E3099" s="4" t="s">
        <v>394</v>
      </c>
      <c r="F3099" s="4" t="s">
        <v>403</v>
      </c>
      <c r="G3099" s="4">
        <v>7</v>
      </c>
      <c r="H3099" s="27">
        <v>162.4</v>
      </c>
      <c r="I3099" s="15">
        <v>620604.75</v>
      </c>
      <c r="J3099" s="4" t="s">
        <v>294</v>
      </c>
    </row>
    <row r="3100" spans="1:10" x14ac:dyDescent="0.3">
      <c r="A3100" s="4" t="s">
        <v>3406</v>
      </c>
      <c r="B3100" s="4" t="s">
        <v>223</v>
      </c>
      <c r="C3100" s="26">
        <v>44990</v>
      </c>
      <c r="D3100" s="4" t="s">
        <v>292</v>
      </c>
      <c r="E3100" s="4" t="s">
        <v>301</v>
      </c>
      <c r="F3100" s="4" t="s">
        <v>46</v>
      </c>
      <c r="G3100" s="4">
        <v>2</v>
      </c>
      <c r="H3100" s="27">
        <v>0</v>
      </c>
      <c r="I3100" s="15">
        <v>5225.91</v>
      </c>
      <c r="J3100" s="4" t="s">
        <v>299</v>
      </c>
    </row>
    <row r="3101" spans="1:10" x14ac:dyDescent="0.3">
      <c r="A3101" s="4" t="s">
        <v>3407</v>
      </c>
      <c r="B3101" s="4" t="s">
        <v>223</v>
      </c>
      <c r="C3101" s="26">
        <v>45000</v>
      </c>
      <c r="D3101" s="4" t="s">
        <v>296</v>
      </c>
      <c r="E3101" s="4" t="s">
        <v>297</v>
      </c>
      <c r="F3101" s="4" t="s">
        <v>47</v>
      </c>
      <c r="G3101" s="4">
        <v>1</v>
      </c>
      <c r="H3101" s="27">
        <v>6.4</v>
      </c>
      <c r="I3101" s="15">
        <v>27205.74</v>
      </c>
      <c r="J3101" s="4" t="s">
        <v>299</v>
      </c>
    </row>
    <row r="3102" spans="1:10" x14ac:dyDescent="0.3">
      <c r="A3102" s="4" t="s">
        <v>3408</v>
      </c>
      <c r="B3102" s="4" t="s">
        <v>223</v>
      </c>
      <c r="C3102" s="26">
        <v>45041</v>
      </c>
      <c r="D3102" s="4" t="s">
        <v>296</v>
      </c>
      <c r="E3102" s="4" t="s">
        <v>371</v>
      </c>
      <c r="F3102" s="4" t="s">
        <v>46</v>
      </c>
      <c r="G3102" s="4">
        <v>1</v>
      </c>
      <c r="H3102" s="27">
        <v>20.8</v>
      </c>
      <c r="I3102" s="15">
        <v>84657.09</v>
      </c>
      <c r="J3102" s="4" t="s">
        <v>299</v>
      </c>
    </row>
    <row r="3103" spans="1:10" x14ac:dyDescent="0.3">
      <c r="A3103" s="4" t="s">
        <v>3409</v>
      </c>
      <c r="B3103" s="4" t="s">
        <v>223</v>
      </c>
      <c r="C3103" s="26">
        <v>45390</v>
      </c>
      <c r="D3103" s="4" t="s">
        <v>296</v>
      </c>
      <c r="E3103" s="4" t="s">
        <v>394</v>
      </c>
      <c r="F3103" s="4" t="s">
        <v>47</v>
      </c>
      <c r="G3103" s="4">
        <v>1</v>
      </c>
      <c r="H3103" s="27">
        <v>4.8</v>
      </c>
      <c r="I3103" s="15">
        <v>19217.84</v>
      </c>
      <c r="J3103" s="4" t="s">
        <v>299</v>
      </c>
    </row>
    <row r="3104" spans="1:10" x14ac:dyDescent="0.3">
      <c r="A3104" s="4" t="s">
        <v>3410</v>
      </c>
      <c r="B3104" s="4" t="s">
        <v>223</v>
      </c>
      <c r="C3104" s="26">
        <v>45413</v>
      </c>
      <c r="D3104" s="4" t="s">
        <v>292</v>
      </c>
      <c r="E3104" s="4" t="s">
        <v>312</v>
      </c>
      <c r="F3104" s="4" t="s">
        <v>45</v>
      </c>
      <c r="G3104" s="4">
        <v>7</v>
      </c>
      <c r="H3104" s="27">
        <v>0</v>
      </c>
      <c r="I3104" s="15">
        <v>37977.440000000002</v>
      </c>
      <c r="J3104" s="4" t="s">
        <v>294</v>
      </c>
    </row>
    <row r="3105" spans="1:10" x14ac:dyDescent="0.3">
      <c r="A3105" s="4" t="s">
        <v>3411</v>
      </c>
      <c r="B3105" s="4" t="s">
        <v>223</v>
      </c>
      <c r="C3105" s="26">
        <v>45431</v>
      </c>
      <c r="D3105" s="4" t="s">
        <v>292</v>
      </c>
      <c r="E3105" s="4" t="s">
        <v>293</v>
      </c>
      <c r="F3105" s="4" t="s">
        <v>46</v>
      </c>
      <c r="G3105" s="4">
        <v>1</v>
      </c>
      <c r="H3105" s="27">
        <v>0</v>
      </c>
      <c r="I3105" s="15">
        <v>9839.61</v>
      </c>
      <c r="J3105" s="4" t="s">
        <v>294</v>
      </c>
    </row>
    <row r="3106" spans="1:10" x14ac:dyDescent="0.3">
      <c r="A3106" s="4" t="s">
        <v>3412</v>
      </c>
      <c r="B3106" s="4" t="s">
        <v>223</v>
      </c>
      <c r="C3106" s="26">
        <v>45431</v>
      </c>
      <c r="D3106" s="4" t="s">
        <v>292</v>
      </c>
      <c r="E3106" s="4" t="s">
        <v>293</v>
      </c>
      <c r="F3106" s="4" t="s">
        <v>47</v>
      </c>
      <c r="G3106" s="4">
        <v>1</v>
      </c>
      <c r="H3106" s="27">
        <v>0</v>
      </c>
      <c r="I3106" s="15">
        <v>1541.3</v>
      </c>
      <c r="J3106" s="4" t="s">
        <v>294</v>
      </c>
    </row>
    <row r="3107" spans="1:10" x14ac:dyDescent="0.3">
      <c r="A3107" s="4" t="s">
        <v>3413</v>
      </c>
      <c r="B3107" s="4" t="s">
        <v>223</v>
      </c>
      <c r="C3107" s="26">
        <v>45527</v>
      </c>
      <c r="D3107" s="4" t="s">
        <v>292</v>
      </c>
      <c r="E3107" s="4" t="s">
        <v>305</v>
      </c>
      <c r="F3107" s="4" t="s">
        <v>45</v>
      </c>
      <c r="G3107" s="4">
        <v>9</v>
      </c>
      <c r="H3107" s="27">
        <v>0</v>
      </c>
      <c r="I3107" s="15">
        <v>26362.12</v>
      </c>
      <c r="J3107" s="4" t="s">
        <v>294</v>
      </c>
    </row>
    <row r="3108" spans="1:10" x14ac:dyDescent="0.3">
      <c r="A3108" s="4" t="s">
        <v>3414</v>
      </c>
      <c r="B3108" s="4" t="s">
        <v>223</v>
      </c>
      <c r="C3108" s="26">
        <v>45525</v>
      </c>
      <c r="D3108" s="4" t="s">
        <v>292</v>
      </c>
      <c r="E3108" s="4" t="s">
        <v>305</v>
      </c>
      <c r="F3108" s="4" t="s">
        <v>46</v>
      </c>
      <c r="G3108" s="4">
        <v>3</v>
      </c>
      <c r="H3108" s="27">
        <v>0</v>
      </c>
      <c r="I3108" s="15">
        <v>6794.08</v>
      </c>
      <c r="J3108" s="4" t="s">
        <v>294</v>
      </c>
    </row>
    <row r="3109" spans="1:10" x14ac:dyDescent="0.3">
      <c r="A3109" s="4" t="s">
        <v>3415</v>
      </c>
      <c r="B3109" s="4" t="s">
        <v>223</v>
      </c>
      <c r="C3109" s="26">
        <v>45519</v>
      </c>
      <c r="D3109" s="4" t="s">
        <v>296</v>
      </c>
      <c r="E3109" s="4" t="s">
        <v>297</v>
      </c>
      <c r="F3109" s="4" t="s">
        <v>45</v>
      </c>
      <c r="G3109" s="4">
        <v>2</v>
      </c>
      <c r="H3109" s="27">
        <v>26</v>
      </c>
      <c r="I3109" s="15">
        <v>106862.98</v>
      </c>
      <c r="J3109" s="4" t="s">
        <v>294</v>
      </c>
    </row>
    <row r="3110" spans="1:10" x14ac:dyDescent="0.3">
      <c r="A3110" s="4" t="s">
        <v>3416</v>
      </c>
      <c r="B3110" s="4" t="s">
        <v>223</v>
      </c>
      <c r="C3110" s="26">
        <v>45619</v>
      </c>
      <c r="D3110" s="4" t="s">
        <v>292</v>
      </c>
      <c r="E3110" s="4" t="s">
        <v>308</v>
      </c>
      <c r="F3110" s="4" t="s">
        <v>47</v>
      </c>
      <c r="G3110" s="4">
        <v>0</v>
      </c>
      <c r="H3110" s="27">
        <v>0</v>
      </c>
      <c r="I3110" s="15">
        <v>2552.67</v>
      </c>
      <c r="J3110" s="4" t="s">
        <v>294</v>
      </c>
    </row>
    <row r="3111" spans="1:10" x14ac:dyDescent="0.3">
      <c r="A3111" s="4" t="s">
        <v>3417</v>
      </c>
      <c r="B3111" s="4" t="s">
        <v>223</v>
      </c>
      <c r="C3111" s="26">
        <v>45963</v>
      </c>
      <c r="D3111" s="4" t="s">
        <v>292</v>
      </c>
      <c r="E3111" s="4" t="s">
        <v>303</v>
      </c>
      <c r="F3111" s="4" t="s">
        <v>46</v>
      </c>
      <c r="G3111" s="4">
        <v>3</v>
      </c>
      <c r="H3111" s="27">
        <v>0</v>
      </c>
      <c r="I3111" s="15">
        <v>7342.43</v>
      </c>
      <c r="J3111" s="4" t="s">
        <v>299</v>
      </c>
    </row>
    <row r="3112" spans="1:10" x14ac:dyDescent="0.3">
      <c r="A3112" s="4" t="s">
        <v>3418</v>
      </c>
      <c r="B3112" s="4" t="s">
        <v>223</v>
      </c>
      <c r="C3112" s="26">
        <v>46016</v>
      </c>
      <c r="D3112" s="4" t="s">
        <v>292</v>
      </c>
      <c r="E3112" s="4" t="s">
        <v>312</v>
      </c>
      <c r="F3112" s="4" t="s">
        <v>46</v>
      </c>
      <c r="G3112" s="4">
        <v>5</v>
      </c>
      <c r="H3112" s="27">
        <v>0</v>
      </c>
      <c r="I3112" s="15">
        <v>10928.99</v>
      </c>
      <c r="J3112" s="4" t="s">
        <v>294</v>
      </c>
    </row>
    <row r="3113" spans="1:10" x14ac:dyDescent="0.3">
      <c r="A3113" s="4" t="s">
        <v>3419</v>
      </c>
      <c r="B3113" s="4" t="s">
        <v>223</v>
      </c>
      <c r="C3113" s="26">
        <v>45997</v>
      </c>
      <c r="D3113" s="4" t="s">
        <v>292</v>
      </c>
      <c r="E3113" s="4" t="s">
        <v>312</v>
      </c>
      <c r="F3113" s="4" t="s">
        <v>47</v>
      </c>
      <c r="G3113" s="4">
        <v>1</v>
      </c>
      <c r="H3113" s="27">
        <v>0</v>
      </c>
      <c r="I3113" s="15">
        <v>1653.01</v>
      </c>
      <c r="J3113" s="4" t="s">
        <v>294</v>
      </c>
    </row>
    <row r="3114" spans="1:10" x14ac:dyDescent="0.3">
      <c r="A3114" s="4" t="s">
        <v>3420</v>
      </c>
      <c r="B3114" s="4" t="s">
        <v>223</v>
      </c>
      <c r="C3114" s="26">
        <v>45999</v>
      </c>
      <c r="D3114" s="4" t="s">
        <v>292</v>
      </c>
      <c r="E3114" s="4" t="s">
        <v>301</v>
      </c>
      <c r="F3114" s="4" t="s">
        <v>47</v>
      </c>
      <c r="G3114" s="4">
        <v>1</v>
      </c>
      <c r="H3114" s="27">
        <v>0</v>
      </c>
      <c r="I3114" s="15">
        <v>2425.91</v>
      </c>
      <c r="J3114" s="4" t="s">
        <v>294</v>
      </c>
    </row>
    <row r="3115" spans="1:10" x14ac:dyDescent="0.3">
      <c r="A3115" s="4" t="s">
        <v>3421</v>
      </c>
      <c r="B3115" s="4" t="s">
        <v>223</v>
      </c>
      <c r="C3115" s="26">
        <v>46003</v>
      </c>
      <c r="D3115" s="4" t="s">
        <v>296</v>
      </c>
      <c r="E3115" s="4" t="s">
        <v>297</v>
      </c>
      <c r="F3115" s="4" t="s">
        <v>45</v>
      </c>
      <c r="G3115" s="4">
        <v>2</v>
      </c>
      <c r="H3115" s="27">
        <v>24.3</v>
      </c>
      <c r="I3115" s="15">
        <v>48025.95</v>
      </c>
      <c r="J3115" s="4" t="s">
        <v>294</v>
      </c>
    </row>
    <row r="3116" spans="1:10" x14ac:dyDescent="0.3">
      <c r="A3116" s="4" t="s">
        <v>3422</v>
      </c>
      <c r="B3116" s="4" t="s">
        <v>225</v>
      </c>
      <c r="C3116" s="26">
        <v>44948</v>
      </c>
      <c r="D3116" s="4" t="s">
        <v>292</v>
      </c>
      <c r="E3116" s="4" t="s">
        <v>312</v>
      </c>
      <c r="F3116" s="4" t="s">
        <v>47</v>
      </c>
      <c r="G3116" s="4">
        <v>1</v>
      </c>
      <c r="H3116" s="27">
        <v>0</v>
      </c>
      <c r="I3116" s="15">
        <v>3000.13</v>
      </c>
      <c r="J3116" s="4" t="s">
        <v>294</v>
      </c>
    </row>
    <row r="3117" spans="1:10" x14ac:dyDescent="0.3">
      <c r="A3117" s="4" t="s">
        <v>3423</v>
      </c>
      <c r="B3117" s="4" t="s">
        <v>225</v>
      </c>
      <c r="C3117" s="26">
        <v>44959</v>
      </c>
      <c r="D3117" s="4" t="s">
        <v>292</v>
      </c>
      <c r="E3117" s="4" t="s">
        <v>308</v>
      </c>
      <c r="F3117" s="4" t="s">
        <v>46</v>
      </c>
      <c r="G3117" s="4">
        <v>3</v>
      </c>
      <c r="H3117" s="27">
        <v>0</v>
      </c>
      <c r="I3117" s="15">
        <v>30303.02</v>
      </c>
      <c r="J3117" s="4" t="s">
        <v>294</v>
      </c>
    </row>
    <row r="3118" spans="1:10" x14ac:dyDescent="0.3">
      <c r="A3118" s="4" t="s">
        <v>3424</v>
      </c>
      <c r="B3118" s="4" t="s">
        <v>225</v>
      </c>
      <c r="C3118" s="26">
        <v>44973</v>
      </c>
      <c r="D3118" s="4" t="s">
        <v>292</v>
      </c>
      <c r="E3118" s="4" t="s">
        <v>312</v>
      </c>
      <c r="F3118" s="4" t="s">
        <v>47</v>
      </c>
      <c r="G3118" s="4">
        <v>0</v>
      </c>
      <c r="H3118" s="27">
        <v>0</v>
      </c>
      <c r="I3118" s="15">
        <v>5740.94</v>
      </c>
      <c r="J3118" s="4" t="s">
        <v>299</v>
      </c>
    </row>
    <row r="3119" spans="1:10" x14ac:dyDescent="0.3">
      <c r="A3119" s="4" t="s">
        <v>3425</v>
      </c>
      <c r="B3119" s="4" t="s">
        <v>225</v>
      </c>
      <c r="C3119" s="26">
        <v>44982</v>
      </c>
      <c r="D3119" s="4" t="s">
        <v>296</v>
      </c>
      <c r="E3119" s="4" t="s">
        <v>394</v>
      </c>
      <c r="F3119" s="4" t="s">
        <v>45</v>
      </c>
      <c r="G3119" s="4">
        <v>2</v>
      </c>
      <c r="H3119" s="27">
        <v>36.9</v>
      </c>
      <c r="I3119" s="15">
        <v>159674.53</v>
      </c>
      <c r="J3119" s="4" t="s">
        <v>299</v>
      </c>
    </row>
    <row r="3120" spans="1:10" x14ac:dyDescent="0.3">
      <c r="A3120" s="4" t="s">
        <v>3426</v>
      </c>
      <c r="B3120" s="4" t="s">
        <v>225</v>
      </c>
      <c r="C3120" s="26">
        <v>44990</v>
      </c>
      <c r="D3120" s="4" t="s">
        <v>292</v>
      </c>
      <c r="E3120" s="4" t="s">
        <v>301</v>
      </c>
      <c r="F3120" s="4" t="s">
        <v>47</v>
      </c>
      <c r="G3120" s="4">
        <v>1</v>
      </c>
      <c r="H3120" s="27">
        <v>0</v>
      </c>
      <c r="I3120" s="15">
        <v>4108.3500000000004</v>
      </c>
      <c r="J3120" s="4" t="s">
        <v>294</v>
      </c>
    </row>
    <row r="3121" spans="1:10" x14ac:dyDescent="0.3">
      <c r="A3121" s="4" t="s">
        <v>3427</v>
      </c>
      <c r="B3121" s="4" t="s">
        <v>225</v>
      </c>
      <c r="C3121" s="26">
        <v>44999</v>
      </c>
      <c r="D3121" s="4" t="s">
        <v>292</v>
      </c>
      <c r="E3121" s="4" t="s">
        <v>301</v>
      </c>
      <c r="F3121" s="4" t="s">
        <v>47</v>
      </c>
      <c r="G3121" s="4">
        <v>1</v>
      </c>
      <c r="H3121" s="27">
        <v>0</v>
      </c>
      <c r="I3121" s="15">
        <v>4213.59</v>
      </c>
      <c r="J3121" s="4" t="s">
        <v>294</v>
      </c>
    </row>
    <row r="3122" spans="1:10" x14ac:dyDescent="0.3">
      <c r="A3122" s="4" t="s">
        <v>3428</v>
      </c>
      <c r="B3122" s="4" t="s">
        <v>225</v>
      </c>
      <c r="C3122" s="26">
        <v>45033</v>
      </c>
      <c r="D3122" s="4" t="s">
        <v>292</v>
      </c>
      <c r="E3122" s="4" t="s">
        <v>301</v>
      </c>
      <c r="F3122" s="4" t="s">
        <v>46</v>
      </c>
      <c r="G3122" s="4">
        <v>5</v>
      </c>
      <c r="H3122" s="27">
        <v>0</v>
      </c>
      <c r="I3122" s="15">
        <v>15472.76</v>
      </c>
      <c r="J3122" s="4" t="s">
        <v>294</v>
      </c>
    </row>
    <row r="3123" spans="1:10" x14ac:dyDescent="0.3">
      <c r="A3123" s="4" t="s">
        <v>3429</v>
      </c>
      <c r="B3123" s="4" t="s">
        <v>225</v>
      </c>
      <c r="C3123" s="26">
        <v>45054</v>
      </c>
      <c r="D3123" s="4" t="s">
        <v>292</v>
      </c>
      <c r="E3123" s="4" t="s">
        <v>312</v>
      </c>
      <c r="F3123" s="4" t="s">
        <v>47</v>
      </c>
      <c r="G3123" s="4">
        <v>1</v>
      </c>
      <c r="H3123" s="27">
        <v>0</v>
      </c>
      <c r="I3123" s="15">
        <v>3902.28</v>
      </c>
      <c r="J3123" s="4" t="s">
        <v>294</v>
      </c>
    </row>
    <row r="3124" spans="1:10" x14ac:dyDescent="0.3">
      <c r="A3124" s="4" t="s">
        <v>3430</v>
      </c>
      <c r="B3124" s="4" t="s">
        <v>225</v>
      </c>
      <c r="C3124" s="26">
        <v>45142</v>
      </c>
      <c r="D3124" s="4" t="s">
        <v>292</v>
      </c>
      <c r="E3124" s="4" t="s">
        <v>303</v>
      </c>
      <c r="F3124" s="4" t="s">
        <v>47</v>
      </c>
      <c r="G3124" s="4">
        <v>0</v>
      </c>
      <c r="H3124" s="27">
        <v>0</v>
      </c>
      <c r="I3124" s="15">
        <v>6677.73</v>
      </c>
      <c r="J3124" s="4" t="s">
        <v>294</v>
      </c>
    </row>
    <row r="3125" spans="1:10" x14ac:dyDescent="0.3">
      <c r="A3125" s="4" t="s">
        <v>3431</v>
      </c>
      <c r="B3125" s="4" t="s">
        <v>225</v>
      </c>
      <c r="C3125" s="26">
        <v>45143</v>
      </c>
      <c r="D3125" s="4" t="s">
        <v>292</v>
      </c>
      <c r="E3125" s="4" t="s">
        <v>293</v>
      </c>
      <c r="F3125" s="4" t="s">
        <v>47</v>
      </c>
      <c r="G3125" s="4">
        <v>1</v>
      </c>
      <c r="H3125" s="27">
        <v>0</v>
      </c>
      <c r="I3125" s="15">
        <v>7886.43</v>
      </c>
      <c r="J3125" s="4" t="s">
        <v>299</v>
      </c>
    </row>
    <row r="3126" spans="1:10" x14ac:dyDescent="0.3">
      <c r="A3126" s="4" t="s">
        <v>3432</v>
      </c>
      <c r="B3126" s="4" t="s">
        <v>225</v>
      </c>
      <c r="C3126" s="26">
        <v>45206</v>
      </c>
      <c r="D3126" s="4" t="s">
        <v>292</v>
      </c>
      <c r="E3126" s="4" t="s">
        <v>293</v>
      </c>
      <c r="F3126" s="4" t="s">
        <v>45</v>
      </c>
      <c r="G3126" s="4">
        <v>7</v>
      </c>
      <c r="H3126" s="27">
        <v>0</v>
      </c>
      <c r="I3126" s="15">
        <v>99248.48</v>
      </c>
      <c r="J3126" s="4" t="s">
        <v>294</v>
      </c>
    </row>
    <row r="3127" spans="1:10" x14ac:dyDescent="0.3">
      <c r="A3127" s="4" t="s">
        <v>3433</v>
      </c>
      <c r="B3127" s="4" t="s">
        <v>225</v>
      </c>
      <c r="C3127" s="26">
        <v>45224</v>
      </c>
      <c r="D3127" s="4" t="s">
        <v>292</v>
      </c>
      <c r="E3127" s="4" t="s">
        <v>305</v>
      </c>
      <c r="F3127" s="4" t="s">
        <v>46</v>
      </c>
      <c r="G3127" s="4">
        <v>5</v>
      </c>
      <c r="H3127" s="27">
        <v>0</v>
      </c>
      <c r="I3127" s="15">
        <v>24672.13</v>
      </c>
      <c r="J3127" s="4" t="s">
        <v>294</v>
      </c>
    </row>
    <row r="3128" spans="1:10" x14ac:dyDescent="0.3">
      <c r="A3128" s="4" t="s">
        <v>3434</v>
      </c>
      <c r="B3128" s="4" t="s">
        <v>225</v>
      </c>
      <c r="C3128" s="26">
        <v>45203</v>
      </c>
      <c r="D3128" s="4" t="s">
        <v>292</v>
      </c>
      <c r="E3128" s="4" t="s">
        <v>303</v>
      </c>
      <c r="F3128" s="4" t="s">
        <v>47</v>
      </c>
      <c r="G3128" s="4">
        <v>1</v>
      </c>
      <c r="H3128" s="27">
        <v>0</v>
      </c>
      <c r="I3128" s="15">
        <v>3513.28</v>
      </c>
      <c r="J3128" s="4" t="s">
        <v>294</v>
      </c>
    </row>
    <row r="3129" spans="1:10" x14ac:dyDescent="0.3">
      <c r="A3129" s="4" t="s">
        <v>3435</v>
      </c>
      <c r="B3129" s="4" t="s">
        <v>225</v>
      </c>
      <c r="C3129" s="26">
        <v>45219</v>
      </c>
      <c r="D3129" s="4" t="s">
        <v>296</v>
      </c>
      <c r="E3129" s="4" t="s">
        <v>401</v>
      </c>
      <c r="F3129" s="4" t="s">
        <v>47</v>
      </c>
      <c r="G3129" s="4">
        <v>1</v>
      </c>
      <c r="H3129" s="27">
        <v>2.9</v>
      </c>
      <c r="I3129" s="15">
        <v>29068.6</v>
      </c>
      <c r="J3129" s="4" t="s">
        <v>294</v>
      </c>
    </row>
    <row r="3130" spans="1:10" x14ac:dyDescent="0.3">
      <c r="A3130" s="4" t="s">
        <v>3436</v>
      </c>
      <c r="B3130" s="4" t="s">
        <v>225</v>
      </c>
      <c r="C3130" s="26">
        <v>45242</v>
      </c>
      <c r="D3130" s="4" t="s">
        <v>292</v>
      </c>
      <c r="E3130" s="4" t="s">
        <v>308</v>
      </c>
      <c r="F3130" s="4" t="s">
        <v>46</v>
      </c>
      <c r="G3130" s="4">
        <v>4</v>
      </c>
      <c r="H3130" s="27">
        <v>0</v>
      </c>
      <c r="I3130" s="15">
        <v>15314.29</v>
      </c>
      <c r="J3130" s="4" t="s">
        <v>299</v>
      </c>
    </row>
    <row r="3131" spans="1:10" x14ac:dyDescent="0.3">
      <c r="A3131" s="4" t="s">
        <v>3437</v>
      </c>
      <c r="B3131" s="4" t="s">
        <v>225</v>
      </c>
      <c r="C3131" s="26">
        <v>45270</v>
      </c>
      <c r="D3131" s="4" t="s">
        <v>292</v>
      </c>
      <c r="E3131" s="4" t="s">
        <v>305</v>
      </c>
      <c r="F3131" s="4" t="s">
        <v>47</v>
      </c>
      <c r="G3131" s="4">
        <v>0</v>
      </c>
      <c r="H3131" s="27">
        <v>0</v>
      </c>
      <c r="I3131" s="15">
        <v>6747.53</v>
      </c>
      <c r="J3131" s="4" t="s">
        <v>294</v>
      </c>
    </row>
    <row r="3132" spans="1:10" x14ac:dyDescent="0.3">
      <c r="A3132" s="4" t="s">
        <v>3438</v>
      </c>
      <c r="B3132" s="4" t="s">
        <v>225</v>
      </c>
      <c r="C3132" s="26">
        <v>45301</v>
      </c>
      <c r="D3132" s="4" t="s">
        <v>292</v>
      </c>
      <c r="E3132" s="4" t="s">
        <v>308</v>
      </c>
      <c r="F3132" s="4" t="s">
        <v>46</v>
      </c>
      <c r="G3132" s="4">
        <v>2</v>
      </c>
      <c r="H3132" s="27">
        <v>0</v>
      </c>
      <c r="I3132" s="15">
        <v>14132.25</v>
      </c>
      <c r="J3132" s="4" t="s">
        <v>299</v>
      </c>
    </row>
    <row r="3133" spans="1:10" x14ac:dyDescent="0.3">
      <c r="A3133" s="4" t="s">
        <v>3439</v>
      </c>
      <c r="B3133" s="4" t="s">
        <v>225</v>
      </c>
      <c r="C3133" s="26">
        <v>45359</v>
      </c>
      <c r="D3133" s="4" t="s">
        <v>292</v>
      </c>
      <c r="E3133" s="4" t="s">
        <v>312</v>
      </c>
      <c r="F3133" s="4" t="s">
        <v>46</v>
      </c>
      <c r="G3133" s="4">
        <v>5</v>
      </c>
      <c r="H3133" s="27">
        <v>0</v>
      </c>
      <c r="I3133" s="15">
        <v>14323.82</v>
      </c>
      <c r="J3133" s="4" t="s">
        <v>294</v>
      </c>
    </row>
    <row r="3134" spans="1:10" x14ac:dyDescent="0.3">
      <c r="A3134" s="4" t="s">
        <v>3440</v>
      </c>
      <c r="B3134" s="4" t="s">
        <v>225</v>
      </c>
      <c r="C3134" s="26">
        <v>45363</v>
      </c>
      <c r="D3134" s="4" t="s">
        <v>292</v>
      </c>
      <c r="E3134" s="4" t="s">
        <v>312</v>
      </c>
      <c r="F3134" s="4" t="s">
        <v>47</v>
      </c>
      <c r="G3134" s="4">
        <v>1</v>
      </c>
      <c r="H3134" s="27">
        <v>0</v>
      </c>
      <c r="I3134" s="15">
        <v>2834.74</v>
      </c>
      <c r="J3134" s="4" t="s">
        <v>294</v>
      </c>
    </row>
    <row r="3135" spans="1:10" x14ac:dyDescent="0.3">
      <c r="A3135" s="4" t="s">
        <v>3441</v>
      </c>
      <c r="B3135" s="4" t="s">
        <v>225</v>
      </c>
      <c r="C3135" s="26">
        <v>45468</v>
      </c>
      <c r="D3135" s="4" t="s">
        <v>292</v>
      </c>
      <c r="E3135" s="4" t="s">
        <v>308</v>
      </c>
      <c r="F3135" s="4" t="s">
        <v>47</v>
      </c>
      <c r="G3135" s="4">
        <v>0</v>
      </c>
      <c r="H3135" s="27">
        <v>0</v>
      </c>
      <c r="I3135" s="15">
        <v>8189.67</v>
      </c>
      <c r="J3135" s="4" t="s">
        <v>294</v>
      </c>
    </row>
    <row r="3136" spans="1:10" x14ac:dyDescent="0.3">
      <c r="A3136" s="4" t="s">
        <v>3442</v>
      </c>
      <c r="B3136" s="4" t="s">
        <v>225</v>
      </c>
      <c r="C3136" s="26">
        <v>45460</v>
      </c>
      <c r="D3136" s="4" t="s">
        <v>292</v>
      </c>
      <c r="E3136" s="4" t="s">
        <v>303</v>
      </c>
      <c r="F3136" s="4" t="s">
        <v>47</v>
      </c>
      <c r="G3136" s="4">
        <v>0</v>
      </c>
      <c r="H3136" s="27">
        <v>0</v>
      </c>
      <c r="I3136" s="15">
        <v>6942.28</v>
      </c>
      <c r="J3136" s="4" t="s">
        <v>294</v>
      </c>
    </row>
    <row r="3137" spans="1:10" x14ac:dyDescent="0.3">
      <c r="A3137" s="4" t="s">
        <v>3443</v>
      </c>
      <c r="B3137" s="4" t="s">
        <v>225</v>
      </c>
      <c r="C3137" s="26">
        <v>45509</v>
      </c>
      <c r="D3137" s="4" t="s">
        <v>296</v>
      </c>
      <c r="E3137" s="4" t="s">
        <v>401</v>
      </c>
      <c r="F3137" s="4" t="s">
        <v>45</v>
      </c>
      <c r="G3137" s="4">
        <v>3</v>
      </c>
      <c r="H3137" s="27">
        <v>56.5</v>
      </c>
      <c r="I3137" s="15">
        <v>540681.4</v>
      </c>
      <c r="J3137" s="4" t="s">
        <v>294</v>
      </c>
    </row>
    <row r="3138" spans="1:10" x14ac:dyDescent="0.3">
      <c r="A3138" s="4" t="s">
        <v>3444</v>
      </c>
      <c r="B3138" s="4" t="s">
        <v>225</v>
      </c>
      <c r="C3138" s="26">
        <v>45538</v>
      </c>
      <c r="D3138" s="4" t="s">
        <v>292</v>
      </c>
      <c r="E3138" s="4" t="s">
        <v>305</v>
      </c>
      <c r="F3138" s="4" t="s">
        <v>47</v>
      </c>
      <c r="G3138" s="4">
        <v>1</v>
      </c>
      <c r="H3138" s="27">
        <v>0</v>
      </c>
      <c r="I3138" s="15">
        <v>7770.83</v>
      </c>
      <c r="J3138" s="4" t="s">
        <v>294</v>
      </c>
    </row>
    <row r="3139" spans="1:10" x14ac:dyDescent="0.3">
      <c r="A3139" s="4" t="s">
        <v>3445</v>
      </c>
      <c r="B3139" s="4" t="s">
        <v>225</v>
      </c>
      <c r="C3139" s="26">
        <v>45583</v>
      </c>
      <c r="D3139" s="4" t="s">
        <v>292</v>
      </c>
      <c r="E3139" s="4" t="s">
        <v>303</v>
      </c>
      <c r="F3139" s="4" t="s">
        <v>47</v>
      </c>
      <c r="G3139" s="4">
        <v>1</v>
      </c>
      <c r="H3139" s="27">
        <v>0</v>
      </c>
      <c r="I3139" s="15">
        <v>6349.06</v>
      </c>
      <c r="J3139" s="4" t="s">
        <v>299</v>
      </c>
    </row>
    <row r="3140" spans="1:10" x14ac:dyDescent="0.3">
      <c r="A3140" s="4" t="s">
        <v>3446</v>
      </c>
      <c r="B3140" s="4" t="s">
        <v>225</v>
      </c>
      <c r="C3140" s="26">
        <v>45583</v>
      </c>
      <c r="D3140" s="4" t="s">
        <v>296</v>
      </c>
      <c r="E3140" s="4" t="s">
        <v>401</v>
      </c>
      <c r="F3140" s="4" t="s">
        <v>403</v>
      </c>
      <c r="G3140" s="4">
        <v>3</v>
      </c>
      <c r="H3140" s="27">
        <v>70.5</v>
      </c>
      <c r="I3140" s="15">
        <v>643800.91</v>
      </c>
      <c r="J3140" s="4" t="s">
        <v>294</v>
      </c>
    </row>
    <row r="3141" spans="1:10" x14ac:dyDescent="0.3">
      <c r="A3141" s="4" t="s">
        <v>3447</v>
      </c>
      <c r="B3141" s="4" t="s">
        <v>225</v>
      </c>
      <c r="C3141" s="26">
        <v>45623</v>
      </c>
      <c r="D3141" s="4" t="s">
        <v>292</v>
      </c>
      <c r="E3141" s="4" t="s">
        <v>301</v>
      </c>
      <c r="F3141" s="4" t="s">
        <v>47</v>
      </c>
      <c r="G3141" s="4">
        <v>0</v>
      </c>
      <c r="H3141" s="27">
        <v>0</v>
      </c>
      <c r="I3141" s="15">
        <v>6552.91</v>
      </c>
      <c r="J3141" s="4" t="s">
        <v>299</v>
      </c>
    </row>
    <row r="3142" spans="1:10" x14ac:dyDescent="0.3">
      <c r="A3142" s="4" t="s">
        <v>3448</v>
      </c>
      <c r="B3142" s="4" t="s">
        <v>225</v>
      </c>
      <c r="C3142" s="26">
        <v>45607</v>
      </c>
      <c r="D3142" s="4" t="s">
        <v>292</v>
      </c>
      <c r="E3142" s="4" t="s">
        <v>312</v>
      </c>
      <c r="F3142" s="4" t="s">
        <v>46</v>
      </c>
      <c r="G3142" s="4">
        <v>5</v>
      </c>
      <c r="H3142" s="27">
        <v>0</v>
      </c>
      <c r="I3142" s="15">
        <v>27529.439999999999</v>
      </c>
      <c r="J3142" s="4" t="s">
        <v>294</v>
      </c>
    </row>
    <row r="3143" spans="1:10" x14ac:dyDescent="0.3">
      <c r="A3143" s="4" t="s">
        <v>3449</v>
      </c>
      <c r="B3143" s="4" t="s">
        <v>225</v>
      </c>
      <c r="C3143" s="26">
        <v>45630</v>
      </c>
      <c r="D3143" s="4" t="s">
        <v>292</v>
      </c>
      <c r="E3143" s="4" t="s">
        <v>303</v>
      </c>
      <c r="F3143" s="4" t="s">
        <v>46</v>
      </c>
      <c r="G3143" s="4">
        <v>4</v>
      </c>
      <c r="H3143" s="27">
        <v>0</v>
      </c>
      <c r="I3143" s="15">
        <v>19349.11</v>
      </c>
      <c r="J3143" s="4" t="s">
        <v>299</v>
      </c>
    </row>
    <row r="3144" spans="1:10" x14ac:dyDescent="0.3">
      <c r="A3144" s="4" t="s">
        <v>3450</v>
      </c>
      <c r="B3144" s="4" t="s">
        <v>225</v>
      </c>
      <c r="C3144" s="26">
        <v>45636</v>
      </c>
      <c r="D3144" s="4" t="s">
        <v>292</v>
      </c>
      <c r="E3144" s="4" t="s">
        <v>303</v>
      </c>
      <c r="F3144" s="4" t="s">
        <v>47</v>
      </c>
      <c r="G3144" s="4">
        <v>0</v>
      </c>
      <c r="H3144" s="27">
        <v>0</v>
      </c>
      <c r="I3144" s="15">
        <v>6794.33</v>
      </c>
      <c r="J3144" s="4" t="s">
        <v>299</v>
      </c>
    </row>
    <row r="3145" spans="1:10" x14ac:dyDescent="0.3">
      <c r="A3145" s="4" t="s">
        <v>3451</v>
      </c>
      <c r="B3145" s="4" t="s">
        <v>225</v>
      </c>
      <c r="C3145" s="26">
        <v>45634</v>
      </c>
      <c r="D3145" s="4" t="s">
        <v>292</v>
      </c>
      <c r="E3145" s="4" t="s">
        <v>303</v>
      </c>
      <c r="F3145" s="4" t="s">
        <v>46</v>
      </c>
      <c r="G3145" s="4">
        <v>1</v>
      </c>
      <c r="H3145" s="27">
        <v>0</v>
      </c>
      <c r="I3145" s="15">
        <v>14127.47</v>
      </c>
      <c r="J3145" s="4" t="s">
        <v>294</v>
      </c>
    </row>
    <row r="3146" spans="1:10" x14ac:dyDescent="0.3">
      <c r="A3146" s="4" t="s">
        <v>3452</v>
      </c>
      <c r="B3146" s="4" t="s">
        <v>225</v>
      </c>
      <c r="C3146" s="26">
        <v>45667</v>
      </c>
      <c r="D3146" s="4" t="s">
        <v>292</v>
      </c>
      <c r="E3146" s="4" t="s">
        <v>305</v>
      </c>
      <c r="F3146" s="4" t="s">
        <v>45</v>
      </c>
      <c r="G3146" s="4">
        <v>13</v>
      </c>
      <c r="H3146" s="27">
        <v>0</v>
      </c>
      <c r="I3146" s="15">
        <v>108690.02</v>
      </c>
      <c r="J3146" s="4" t="s">
        <v>294</v>
      </c>
    </row>
    <row r="3147" spans="1:10" x14ac:dyDescent="0.3">
      <c r="A3147" s="4" t="s">
        <v>3453</v>
      </c>
      <c r="B3147" s="4" t="s">
        <v>225</v>
      </c>
      <c r="C3147" s="26">
        <v>45682</v>
      </c>
      <c r="D3147" s="4" t="s">
        <v>292</v>
      </c>
      <c r="E3147" s="4" t="s">
        <v>312</v>
      </c>
      <c r="F3147" s="4" t="s">
        <v>45</v>
      </c>
      <c r="G3147" s="4">
        <v>8</v>
      </c>
      <c r="H3147" s="27">
        <v>0</v>
      </c>
      <c r="I3147" s="15">
        <v>71611.98</v>
      </c>
      <c r="J3147" s="4" t="s">
        <v>299</v>
      </c>
    </row>
    <row r="3148" spans="1:10" x14ac:dyDescent="0.3">
      <c r="A3148" s="4" t="s">
        <v>3454</v>
      </c>
      <c r="B3148" s="4" t="s">
        <v>225</v>
      </c>
      <c r="C3148" s="26">
        <v>45676</v>
      </c>
      <c r="D3148" s="4" t="s">
        <v>292</v>
      </c>
      <c r="E3148" s="4" t="s">
        <v>312</v>
      </c>
      <c r="F3148" s="4" t="s">
        <v>46</v>
      </c>
      <c r="G3148" s="4">
        <v>1</v>
      </c>
      <c r="H3148" s="27">
        <v>0</v>
      </c>
      <c r="I3148" s="15">
        <v>13795.43</v>
      </c>
      <c r="J3148" s="4" t="s">
        <v>294</v>
      </c>
    </row>
    <row r="3149" spans="1:10" x14ac:dyDescent="0.3">
      <c r="A3149" s="4" t="s">
        <v>3455</v>
      </c>
      <c r="B3149" s="4" t="s">
        <v>225</v>
      </c>
      <c r="C3149" s="26">
        <v>45674</v>
      </c>
      <c r="D3149" s="4" t="s">
        <v>296</v>
      </c>
      <c r="E3149" s="4" t="s">
        <v>336</v>
      </c>
      <c r="F3149" s="4" t="s">
        <v>46</v>
      </c>
      <c r="G3149" s="4">
        <v>1</v>
      </c>
      <c r="H3149" s="27">
        <v>13</v>
      </c>
      <c r="I3149" s="15">
        <v>65883.28</v>
      </c>
      <c r="J3149" s="4" t="s">
        <v>294</v>
      </c>
    </row>
    <row r="3150" spans="1:10" x14ac:dyDescent="0.3">
      <c r="A3150" s="4" t="s">
        <v>3456</v>
      </c>
      <c r="B3150" s="4" t="s">
        <v>225</v>
      </c>
      <c r="C3150" s="26">
        <v>45690</v>
      </c>
      <c r="D3150" s="4" t="s">
        <v>292</v>
      </c>
      <c r="E3150" s="4" t="s">
        <v>312</v>
      </c>
      <c r="F3150" s="4" t="s">
        <v>47</v>
      </c>
      <c r="G3150" s="4">
        <v>1</v>
      </c>
      <c r="H3150" s="27">
        <v>0</v>
      </c>
      <c r="I3150" s="15">
        <v>8773.02</v>
      </c>
      <c r="J3150" s="4" t="s">
        <v>294</v>
      </c>
    </row>
    <row r="3151" spans="1:10" x14ac:dyDescent="0.3">
      <c r="A3151" s="4" t="s">
        <v>3457</v>
      </c>
      <c r="B3151" s="4" t="s">
        <v>225</v>
      </c>
      <c r="C3151" s="26">
        <v>45692</v>
      </c>
      <c r="D3151" s="4" t="s">
        <v>292</v>
      </c>
      <c r="E3151" s="4" t="s">
        <v>305</v>
      </c>
      <c r="F3151" s="4" t="s">
        <v>46</v>
      </c>
      <c r="G3151" s="4">
        <v>3</v>
      </c>
      <c r="H3151" s="27">
        <v>0</v>
      </c>
      <c r="I3151" s="15">
        <v>14177.4</v>
      </c>
      <c r="J3151" s="4" t="s">
        <v>294</v>
      </c>
    </row>
    <row r="3152" spans="1:10" x14ac:dyDescent="0.3">
      <c r="A3152" s="4" t="s">
        <v>3458</v>
      </c>
      <c r="B3152" s="4" t="s">
        <v>225</v>
      </c>
      <c r="C3152" s="26">
        <v>45734</v>
      </c>
      <c r="D3152" s="4" t="s">
        <v>292</v>
      </c>
      <c r="E3152" s="4" t="s">
        <v>301</v>
      </c>
      <c r="F3152" s="4" t="s">
        <v>46</v>
      </c>
      <c r="G3152" s="4">
        <v>3</v>
      </c>
      <c r="H3152" s="27">
        <v>0</v>
      </c>
      <c r="I3152" s="15">
        <v>27521.35</v>
      </c>
      <c r="J3152" s="4" t="s">
        <v>294</v>
      </c>
    </row>
    <row r="3153" spans="1:10" x14ac:dyDescent="0.3">
      <c r="A3153" s="4" t="s">
        <v>3459</v>
      </c>
      <c r="B3153" s="4" t="s">
        <v>225</v>
      </c>
      <c r="C3153" s="26">
        <v>45720</v>
      </c>
      <c r="D3153" s="4" t="s">
        <v>296</v>
      </c>
      <c r="E3153" s="4" t="s">
        <v>394</v>
      </c>
      <c r="F3153" s="4" t="s">
        <v>47</v>
      </c>
      <c r="G3153" s="4">
        <v>1</v>
      </c>
      <c r="H3153" s="27">
        <v>3.2</v>
      </c>
      <c r="I3153" s="15">
        <v>28768.2</v>
      </c>
      <c r="J3153" s="4" t="s">
        <v>299</v>
      </c>
    </row>
    <row r="3154" spans="1:10" x14ac:dyDescent="0.3">
      <c r="A3154" s="4" t="s">
        <v>3460</v>
      </c>
      <c r="B3154" s="4" t="s">
        <v>225</v>
      </c>
      <c r="C3154" s="26">
        <v>45724</v>
      </c>
      <c r="D3154" s="4" t="s">
        <v>296</v>
      </c>
      <c r="E3154" s="4" t="s">
        <v>371</v>
      </c>
      <c r="F3154" s="4" t="s">
        <v>47</v>
      </c>
      <c r="G3154" s="4">
        <v>1</v>
      </c>
      <c r="H3154" s="27">
        <v>2.6</v>
      </c>
      <c r="I3154" s="15">
        <v>25720.1</v>
      </c>
      <c r="J3154" s="4" t="s">
        <v>294</v>
      </c>
    </row>
    <row r="3155" spans="1:10" x14ac:dyDescent="0.3">
      <c r="A3155" s="4" t="s">
        <v>3461</v>
      </c>
      <c r="B3155" s="4" t="s">
        <v>225</v>
      </c>
      <c r="C3155" s="26">
        <v>45761</v>
      </c>
      <c r="D3155" s="4" t="s">
        <v>292</v>
      </c>
      <c r="E3155" s="4" t="s">
        <v>303</v>
      </c>
      <c r="F3155" s="4" t="s">
        <v>46</v>
      </c>
      <c r="G3155" s="4">
        <v>3</v>
      </c>
      <c r="H3155" s="27">
        <v>0</v>
      </c>
      <c r="I3155" s="15">
        <v>21901.3</v>
      </c>
      <c r="J3155" s="4" t="s">
        <v>294</v>
      </c>
    </row>
    <row r="3156" spans="1:10" x14ac:dyDescent="0.3">
      <c r="A3156" s="4" t="s">
        <v>3462</v>
      </c>
      <c r="B3156" s="4" t="s">
        <v>225</v>
      </c>
      <c r="C3156" s="26">
        <v>45822</v>
      </c>
      <c r="D3156" s="4" t="s">
        <v>292</v>
      </c>
      <c r="E3156" s="4" t="s">
        <v>293</v>
      </c>
      <c r="F3156" s="4" t="s">
        <v>46</v>
      </c>
      <c r="G3156" s="4">
        <v>2</v>
      </c>
      <c r="H3156" s="27">
        <v>0</v>
      </c>
      <c r="I3156" s="15">
        <v>28098.19</v>
      </c>
      <c r="J3156" s="4" t="s">
        <v>294</v>
      </c>
    </row>
    <row r="3157" spans="1:10" x14ac:dyDescent="0.3">
      <c r="A3157" s="4" t="s">
        <v>3463</v>
      </c>
      <c r="B3157" s="4" t="s">
        <v>225</v>
      </c>
      <c r="C3157" s="26">
        <v>45827</v>
      </c>
      <c r="D3157" s="4" t="s">
        <v>292</v>
      </c>
      <c r="E3157" s="4" t="s">
        <v>305</v>
      </c>
      <c r="F3157" s="4" t="s">
        <v>47</v>
      </c>
      <c r="G3157" s="4">
        <v>1</v>
      </c>
      <c r="H3157" s="27">
        <v>0</v>
      </c>
      <c r="I3157" s="15">
        <v>5964.23</v>
      </c>
      <c r="J3157" s="4" t="s">
        <v>299</v>
      </c>
    </row>
    <row r="3158" spans="1:10" x14ac:dyDescent="0.3">
      <c r="A3158" s="4" t="s">
        <v>3464</v>
      </c>
      <c r="B3158" s="4" t="s">
        <v>225</v>
      </c>
      <c r="C3158" s="26">
        <v>45820</v>
      </c>
      <c r="D3158" s="4" t="s">
        <v>292</v>
      </c>
      <c r="E3158" s="4" t="s">
        <v>293</v>
      </c>
      <c r="F3158" s="4" t="s">
        <v>47</v>
      </c>
      <c r="G3158" s="4">
        <v>0</v>
      </c>
      <c r="H3158" s="27">
        <v>0</v>
      </c>
      <c r="I3158" s="15">
        <v>7220.51</v>
      </c>
      <c r="J3158" s="4" t="s">
        <v>299</v>
      </c>
    </row>
    <row r="3159" spans="1:10" x14ac:dyDescent="0.3">
      <c r="A3159" s="4" t="s">
        <v>3465</v>
      </c>
      <c r="B3159" s="4" t="s">
        <v>225</v>
      </c>
      <c r="C3159" s="26">
        <v>45924</v>
      </c>
      <c r="D3159" s="4" t="s">
        <v>292</v>
      </c>
      <c r="E3159" s="4" t="s">
        <v>305</v>
      </c>
      <c r="F3159" s="4" t="s">
        <v>46</v>
      </c>
      <c r="G3159" s="4">
        <v>4</v>
      </c>
      <c r="H3159" s="27">
        <v>0</v>
      </c>
      <c r="I3159" s="15">
        <v>23002.2</v>
      </c>
      <c r="J3159" s="4" t="s">
        <v>294</v>
      </c>
    </row>
    <row r="3160" spans="1:10" x14ac:dyDescent="0.3">
      <c r="A3160" s="4" t="s">
        <v>3466</v>
      </c>
      <c r="B3160" s="4" t="s">
        <v>225</v>
      </c>
      <c r="C3160" s="26">
        <v>45942</v>
      </c>
      <c r="D3160" s="4" t="s">
        <v>292</v>
      </c>
      <c r="E3160" s="4" t="s">
        <v>305</v>
      </c>
      <c r="F3160" s="4" t="s">
        <v>46</v>
      </c>
      <c r="G3160" s="4">
        <v>3</v>
      </c>
      <c r="H3160" s="27">
        <v>0</v>
      </c>
      <c r="I3160" s="15">
        <v>35984.28</v>
      </c>
      <c r="J3160" s="4" t="s">
        <v>294</v>
      </c>
    </row>
    <row r="3161" spans="1:10" x14ac:dyDescent="0.3">
      <c r="A3161" s="4" t="s">
        <v>3467</v>
      </c>
      <c r="B3161" s="4" t="s">
        <v>225</v>
      </c>
      <c r="C3161" s="26">
        <v>45984</v>
      </c>
      <c r="D3161" s="4" t="s">
        <v>292</v>
      </c>
      <c r="E3161" s="4" t="s">
        <v>305</v>
      </c>
      <c r="F3161" s="4" t="s">
        <v>45</v>
      </c>
      <c r="G3161" s="4">
        <v>6</v>
      </c>
      <c r="H3161" s="27">
        <v>0</v>
      </c>
      <c r="I3161" s="15">
        <v>82532.81</v>
      </c>
      <c r="J3161" s="4" t="s">
        <v>294</v>
      </c>
    </row>
    <row r="3162" spans="1:10" x14ac:dyDescent="0.3">
      <c r="A3162" s="4" t="s">
        <v>3468</v>
      </c>
      <c r="B3162" s="4" t="s">
        <v>225</v>
      </c>
      <c r="C3162" s="26">
        <v>46002</v>
      </c>
      <c r="D3162" s="4" t="s">
        <v>292</v>
      </c>
      <c r="E3162" s="4" t="s">
        <v>303</v>
      </c>
      <c r="F3162" s="4" t="s">
        <v>45</v>
      </c>
      <c r="G3162" s="4">
        <v>4</v>
      </c>
      <c r="H3162" s="27">
        <v>0</v>
      </c>
      <c r="I3162" s="15">
        <v>118141.68</v>
      </c>
      <c r="J3162" s="4" t="s">
        <v>294</v>
      </c>
    </row>
    <row r="3163" spans="1:10" x14ac:dyDescent="0.3">
      <c r="A3163" s="4" t="s">
        <v>3469</v>
      </c>
      <c r="B3163" s="4" t="s">
        <v>227</v>
      </c>
      <c r="C3163" s="26">
        <v>44945</v>
      </c>
      <c r="D3163" s="4" t="s">
        <v>292</v>
      </c>
      <c r="E3163" s="4" t="s">
        <v>293</v>
      </c>
      <c r="F3163" s="4" t="s">
        <v>47</v>
      </c>
      <c r="G3163" s="4">
        <v>1</v>
      </c>
      <c r="H3163" s="27">
        <v>0</v>
      </c>
      <c r="I3163" s="15">
        <v>4042.77</v>
      </c>
      <c r="J3163" s="4" t="s">
        <v>294</v>
      </c>
    </row>
    <row r="3164" spans="1:10" x14ac:dyDescent="0.3">
      <c r="A3164" s="4" t="s">
        <v>3470</v>
      </c>
      <c r="B3164" s="4" t="s">
        <v>227</v>
      </c>
      <c r="C3164" s="26">
        <v>44932</v>
      </c>
      <c r="D3164" s="4" t="s">
        <v>292</v>
      </c>
      <c r="E3164" s="4" t="s">
        <v>305</v>
      </c>
      <c r="F3164" s="4" t="s">
        <v>47</v>
      </c>
      <c r="G3164" s="4">
        <v>1</v>
      </c>
      <c r="H3164" s="27">
        <v>0</v>
      </c>
      <c r="I3164" s="15">
        <v>5888.6</v>
      </c>
      <c r="J3164" s="4" t="s">
        <v>294</v>
      </c>
    </row>
    <row r="3165" spans="1:10" x14ac:dyDescent="0.3">
      <c r="A3165" s="4" t="s">
        <v>3471</v>
      </c>
      <c r="B3165" s="4" t="s">
        <v>227</v>
      </c>
      <c r="C3165" s="26">
        <v>44948</v>
      </c>
      <c r="D3165" s="4" t="s">
        <v>296</v>
      </c>
      <c r="E3165" s="4" t="s">
        <v>371</v>
      </c>
      <c r="F3165" s="4" t="s">
        <v>45</v>
      </c>
      <c r="G3165" s="4">
        <v>2</v>
      </c>
      <c r="H3165" s="27">
        <v>42.4</v>
      </c>
      <c r="I3165" s="15">
        <v>306511.12</v>
      </c>
      <c r="J3165" s="4" t="s">
        <v>294</v>
      </c>
    </row>
    <row r="3166" spans="1:10" x14ac:dyDescent="0.3">
      <c r="A3166" s="4" t="s">
        <v>3472</v>
      </c>
      <c r="B3166" s="4" t="s">
        <v>227</v>
      </c>
      <c r="C3166" s="26">
        <v>44989</v>
      </c>
      <c r="D3166" s="4" t="s">
        <v>292</v>
      </c>
      <c r="E3166" s="4" t="s">
        <v>303</v>
      </c>
      <c r="F3166" s="4" t="s">
        <v>45</v>
      </c>
      <c r="G3166" s="4">
        <v>7</v>
      </c>
      <c r="H3166" s="27">
        <v>0</v>
      </c>
      <c r="I3166" s="15">
        <v>71614.350000000006</v>
      </c>
      <c r="J3166" s="4" t="s">
        <v>299</v>
      </c>
    </row>
    <row r="3167" spans="1:10" x14ac:dyDescent="0.3">
      <c r="A3167" s="4" t="s">
        <v>3473</v>
      </c>
      <c r="B3167" s="4" t="s">
        <v>227</v>
      </c>
      <c r="C3167" s="26">
        <v>45105</v>
      </c>
      <c r="D3167" s="4" t="s">
        <v>292</v>
      </c>
      <c r="E3167" s="4" t="s">
        <v>301</v>
      </c>
      <c r="F3167" s="4" t="s">
        <v>47</v>
      </c>
      <c r="G3167" s="4">
        <v>1</v>
      </c>
      <c r="H3167" s="27">
        <v>0</v>
      </c>
      <c r="I3167" s="15">
        <v>4942.82</v>
      </c>
      <c r="J3167" s="4" t="s">
        <v>294</v>
      </c>
    </row>
    <row r="3168" spans="1:10" x14ac:dyDescent="0.3">
      <c r="A3168" s="4" t="s">
        <v>3474</v>
      </c>
      <c r="B3168" s="4" t="s">
        <v>227</v>
      </c>
      <c r="C3168" s="26">
        <v>45147</v>
      </c>
      <c r="D3168" s="4" t="s">
        <v>292</v>
      </c>
      <c r="E3168" s="4" t="s">
        <v>303</v>
      </c>
      <c r="F3168" s="4" t="s">
        <v>46</v>
      </c>
      <c r="G3168" s="4">
        <v>5</v>
      </c>
      <c r="H3168" s="27">
        <v>0</v>
      </c>
      <c r="I3168" s="15">
        <v>20874.439999999999</v>
      </c>
      <c r="J3168" s="4" t="s">
        <v>294</v>
      </c>
    </row>
    <row r="3169" spans="1:10" x14ac:dyDescent="0.3">
      <c r="A3169" s="4" t="s">
        <v>3475</v>
      </c>
      <c r="B3169" s="4" t="s">
        <v>227</v>
      </c>
      <c r="C3169" s="26">
        <v>45165</v>
      </c>
      <c r="D3169" s="4" t="s">
        <v>292</v>
      </c>
      <c r="E3169" s="4" t="s">
        <v>312</v>
      </c>
      <c r="F3169" s="4" t="s">
        <v>47</v>
      </c>
      <c r="G3169" s="4">
        <v>1</v>
      </c>
      <c r="H3169" s="27">
        <v>0</v>
      </c>
      <c r="I3169" s="15">
        <v>4314.18</v>
      </c>
      <c r="J3169" s="4" t="s">
        <v>294</v>
      </c>
    </row>
    <row r="3170" spans="1:10" x14ac:dyDescent="0.3">
      <c r="A3170" s="4" t="s">
        <v>3476</v>
      </c>
      <c r="B3170" s="4" t="s">
        <v>227</v>
      </c>
      <c r="C3170" s="26">
        <v>45170</v>
      </c>
      <c r="D3170" s="4" t="s">
        <v>292</v>
      </c>
      <c r="E3170" s="4" t="s">
        <v>312</v>
      </c>
      <c r="F3170" s="4" t="s">
        <v>46</v>
      </c>
      <c r="G3170" s="4">
        <v>3</v>
      </c>
      <c r="H3170" s="27">
        <v>0</v>
      </c>
      <c r="I3170" s="15">
        <v>15396.41</v>
      </c>
      <c r="J3170" s="4" t="s">
        <v>294</v>
      </c>
    </row>
    <row r="3171" spans="1:10" x14ac:dyDescent="0.3">
      <c r="A3171" s="4" t="s">
        <v>3477</v>
      </c>
      <c r="B3171" s="4" t="s">
        <v>227</v>
      </c>
      <c r="C3171" s="26">
        <v>45263</v>
      </c>
      <c r="D3171" s="4" t="s">
        <v>292</v>
      </c>
      <c r="E3171" s="4" t="s">
        <v>301</v>
      </c>
      <c r="F3171" s="4" t="s">
        <v>46</v>
      </c>
      <c r="G3171" s="4">
        <v>4</v>
      </c>
      <c r="H3171" s="27">
        <v>0</v>
      </c>
      <c r="I3171" s="15">
        <v>12731.11</v>
      </c>
      <c r="J3171" s="4" t="s">
        <v>294</v>
      </c>
    </row>
    <row r="3172" spans="1:10" x14ac:dyDescent="0.3">
      <c r="A3172" s="4" t="s">
        <v>3478</v>
      </c>
      <c r="B3172" s="4" t="s">
        <v>227</v>
      </c>
      <c r="C3172" s="26">
        <v>45262</v>
      </c>
      <c r="D3172" s="4" t="s">
        <v>292</v>
      </c>
      <c r="E3172" s="4" t="s">
        <v>305</v>
      </c>
      <c r="F3172" s="4" t="s">
        <v>47</v>
      </c>
      <c r="G3172" s="4">
        <v>0</v>
      </c>
      <c r="H3172" s="27">
        <v>0</v>
      </c>
      <c r="I3172" s="15">
        <v>4004.12</v>
      </c>
      <c r="J3172" s="4" t="s">
        <v>294</v>
      </c>
    </row>
    <row r="3173" spans="1:10" x14ac:dyDescent="0.3">
      <c r="A3173" s="4" t="s">
        <v>3479</v>
      </c>
      <c r="B3173" s="4" t="s">
        <v>227</v>
      </c>
      <c r="C3173" s="26">
        <v>45302</v>
      </c>
      <c r="D3173" s="4" t="s">
        <v>292</v>
      </c>
      <c r="E3173" s="4" t="s">
        <v>308</v>
      </c>
      <c r="F3173" s="4" t="s">
        <v>47</v>
      </c>
      <c r="G3173" s="4">
        <v>1</v>
      </c>
      <c r="H3173" s="27">
        <v>0</v>
      </c>
      <c r="I3173" s="15">
        <v>3496.36</v>
      </c>
      <c r="J3173" s="4" t="s">
        <v>299</v>
      </c>
    </row>
    <row r="3174" spans="1:10" x14ac:dyDescent="0.3">
      <c r="A3174" s="4" t="s">
        <v>3480</v>
      </c>
      <c r="B3174" s="4" t="s">
        <v>227</v>
      </c>
      <c r="C3174" s="26">
        <v>45292</v>
      </c>
      <c r="D3174" s="4" t="s">
        <v>296</v>
      </c>
      <c r="E3174" s="4" t="s">
        <v>319</v>
      </c>
      <c r="F3174" s="4" t="s">
        <v>46</v>
      </c>
      <c r="G3174" s="4">
        <v>1</v>
      </c>
      <c r="H3174" s="27">
        <v>15.1</v>
      </c>
      <c r="I3174" s="15">
        <v>66395.38</v>
      </c>
      <c r="J3174" s="4" t="s">
        <v>299</v>
      </c>
    </row>
    <row r="3175" spans="1:10" x14ac:dyDescent="0.3">
      <c r="A3175" s="4" t="s">
        <v>3481</v>
      </c>
      <c r="B3175" s="4" t="s">
        <v>227</v>
      </c>
      <c r="C3175" s="26">
        <v>45316</v>
      </c>
      <c r="D3175" s="4" t="s">
        <v>296</v>
      </c>
      <c r="E3175" s="4" t="s">
        <v>319</v>
      </c>
      <c r="F3175" s="4" t="s">
        <v>45</v>
      </c>
      <c r="G3175" s="4">
        <v>1</v>
      </c>
      <c r="H3175" s="27">
        <v>19.7</v>
      </c>
      <c r="I3175" s="15">
        <v>83928.53</v>
      </c>
      <c r="J3175" s="4" t="s">
        <v>294</v>
      </c>
    </row>
    <row r="3176" spans="1:10" x14ac:dyDescent="0.3">
      <c r="A3176" s="4" t="s">
        <v>3482</v>
      </c>
      <c r="B3176" s="4" t="s">
        <v>227</v>
      </c>
      <c r="C3176" s="26">
        <v>45330</v>
      </c>
      <c r="D3176" s="4" t="s">
        <v>292</v>
      </c>
      <c r="E3176" s="4" t="s">
        <v>301</v>
      </c>
      <c r="F3176" s="4" t="s">
        <v>46</v>
      </c>
      <c r="G3176" s="4">
        <v>1</v>
      </c>
      <c r="H3176" s="27">
        <v>0</v>
      </c>
      <c r="I3176" s="15">
        <v>22480.06</v>
      </c>
      <c r="J3176" s="4" t="s">
        <v>294</v>
      </c>
    </row>
    <row r="3177" spans="1:10" x14ac:dyDescent="0.3">
      <c r="A3177" s="4" t="s">
        <v>3483</v>
      </c>
      <c r="B3177" s="4" t="s">
        <v>227</v>
      </c>
      <c r="C3177" s="26">
        <v>45397</v>
      </c>
      <c r="D3177" s="4" t="s">
        <v>292</v>
      </c>
      <c r="E3177" s="4" t="s">
        <v>293</v>
      </c>
      <c r="F3177" s="4" t="s">
        <v>47</v>
      </c>
      <c r="G3177" s="4">
        <v>1</v>
      </c>
      <c r="H3177" s="27">
        <v>0</v>
      </c>
      <c r="I3177" s="15">
        <v>2562.3200000000002</v>
      </c>
      <c r="J3177" s="4" t="s">
        <v>294</v>
      </c>
    </row>
    <row r="3178" spans="1:10" x14ac:dyDescent="0.3">
      <c r="A3178" s="4" t="s">
        <v>3484</v>
      </c>
      <c r="B3178" s="4" t="s">
        <v>227</v>
      </c>
      <c r="C3178" s="26">
        <v>45422</v>
      </c>
      <c r="D3178" s="4" t="s">
        <v>292</v>
      </c>
      <c r="E3178" s="4" t="s">
        <v>303</v>
      </c>
      <c r="F3178" s="4" t="s">
        <v>47</v>
      </c>
      <c r="G3178" s="4">
        <v>1</v>
      </c>
      <c r="H3178" s="27">
        <v>0</v>
      </c>
      <c r="I3178" s="15">
        <v>3282.93</v>
      </c>
      <c r="J3178" s="4" t="s">
        <v>294</v>
      </c>
    </row>
    <row r="3179" spans="1:10" x14ac:dyDescent="0.3">
      <c r="A3179" s="4" t="s">
        <v>3485</v>
      </c>
      <c r="B3179" s="4" t="s">
        <v>227</v>
      </c>
      <c r="C3179" s="26">
        <v>45413</v>
      </c>
      <c r="D3179" s="4" t="s">
        <v>296</v>
      </c>
      <c r="E3179" s="4" t="s">
        <v>401</v>
      </c>
      <c r="F3179" s="4" t="s">
        <v>47</v>
      </c>
      <c r="G3179" s="4">
        <v>1</v>
      </c>
      <c r="H3179" s="27">
        <v>2.2999999999999998</v>
      </c>
      <c r="I3179" s="15">
        <v>17513.27</v>
      </c>
      <c r="J3179" s="4" t="s">
        <v>294</v>
      </c>
    </row>
    <row r="3180" spans="1:10" x14ac:dyDescent="0.3">
      <c r="A3180" s="4" t="s">
        <v>3486</v>
      </c>
      <c r="B3180" s="4" t="s">
        <v>227</v>
      </c>
      <c r="C3180" s="26">
        <v>45526</v>
      </c>
      <c r="D3180" s="4" t="s">
        <v>292</v>
      </c>
      <c r="E3180" s="4" t="s">
        <v>293</v>
      </c>
      <c r="F3180" s="4" t="s">
        <v>47</v>
      </c>
      <c r="G3180" s="4">
        <v>1</v>
      </c>
      <c r="H3180" s="27">
        <v>0</v>
      </c>
      <c r="I3180" s="15">
        <v>3428.27</v>
      </c>
      <c r="J3180" s="4" t="s">
        <v>294</v>
      </c>
    </row>
    <row r="3181" spans="1:10" x14ac:dyDescent="0.3">
      <c r="A3181" s="4" t="s">
        <v>3487</v>
      </c>
      <c r="B3181" s="4" t="s">
        <v>227</v>
      </c>
      <c r="C3181" s="26">
        <v>45515</v>
      </c>
      <c r="D3181" s="4" t="s">
        <v>292</v>
      </c>
      <c r="E3181" s="4" t="s">
        <v>303</v>
      </c>
      <c r="F3181" s="4" t="s">
        <v>47</v>
      </c>
      <c r="G3181" s="4">
        <v>0</v>
      </c>
      <c r="H3181" s="27">
        <v>0</v>
      </c>
      <c r="I3181" s="15">
        <v>4158.2700000000004</v>
      </c>
      <c r="J3181" s="4" t="s">
        <v>299</v>
      </c>
    </row>
    <row r="3182" spans="1:10" x14ac:dyDescent="0.3">
      <c r="A3182" s="4" t="s">
        <v>3488</v>
      </c>
      <c r="B3182" s="4" t="s">
        <v>227</v>
      </c>
      <c r="C3182" s="26">
        <v>45507</v>
      </c>
      <c r="D3182" s="4" t="s">
        <v>292</v>
      </c>
      <c r="E3182" s="4" t="s">
        <v>293</v>
      </c>
      <c r="F3182" s="4" t="s">
        <v>47</v>
      </c>
      <c r="G3182" s="4">
        <v>0</v>
      </c>
      <c r="H3182" s="27">
        <v>0</v>
      </c>
      <c r="I3182" s="15">
        <v>6649.65</v>
      </c>
      <c r="J3182" s="4" t="s">
        <v>294</v>
      </c>
    </row>
    <row r="3183" spans="1:10" x14ac:dyDescent="0.3">
      <c r="A3183" s="4" t="s">
        <v>3489</v>
      </c>
      <c r="B3183" s="4" t="s">
        <v>227</v>
      </c>
      <c r="C3183" s="26">
        <v>45513</v>
      </c>
      <c r="D3183" s="4" t="s">
        <v>296</v>
      </c>
      <c r="E3183" s="4" t="s">
        <v>371</v>
      </c>
      <c r="F3183" s="4" t="s">
        <v>47</v>
      </c>
      <c r="G3183" s="4">
        <v>1</v>
      </c>
      <c r="H3183" s="27">
        <v>5.3</v>
      </c>
      <c r="I3183" s="15">
        <v>28986.31</v>
      </c>
      <c r="J3183" s="4" t="s">
        <v>294</v>
      </c>
    </row>
    <row r="3184" spans="1:10" x14ac:dyDescent="0.3">
      <c r="A3184" s="4" t="s">
        <v>3490</v>
      </c>
      <c r="B3184" s="4" t="s">
        <v>227</v>
      </c>
      <c r="C3184" s="26">
        <v>45604</v>
      </c>
      <c r="D3184" s="4" t="s">
        <v>292</v>
      </c>
      <c r="E3184" s="4" t="s">
        <v>308</v>
      </c>
      <c r="F3184" s="4" t="s">
        <v>47</v>
      </c>
      <c r="G3184" s="4">
        <v>1</v>
      </c>
      <c r="H3184" s="27">
        <v>0</v>
      </c>
      <c r="I3184" s="15">
        <v>4735.97</v>
      </c>
      <c r="J3184" s="4" t="s">
        <v>294</v>
      </c>
    </row>
    <row r="3185" spans="1:10" x14ac:dyDescent="0.3">
      <c r="A3185" s="4" t="s">
        <v>3491</v>
      </c>
      <c r="B3185" s="4" t="s">
        <v>227</v>
      </c>
      <c r="C3185" s="26">
        <v>45642</v>
      </c>
      <c r="D3185" s="4" t="s">
        <v>292</v>
      </c>
      <c r="E3185" s="4" t="s">
        <v>293</v>
      </c>
      <c r="F3185" s="4" t="s">
        <v>47</v>
      </c>
      <c r="G3185" s="4">
        <v>0</v>
      </c>
      <c r="H3185" s="27">
        <v>0</v>
      </c>
      <c r="I3185" s="15">
        <v>4043.11</v>
      </c>
      <c r="J3185" s="4" t="s">
        <v>294</v>
      </c>
    </row>
    <row r="3186" spans="1:10" x14ac:dyDescent="0.3">
      <c r="A3186" s="4" t="s">
        <v>3492</v>
      </c>
      <c r="B3186" s="4" t="s">
        <v>227</v>
      </c>
      <c r="C3186" s="26">
        <v>45714</v>
      </c>
      <c r="D3186" s="4" t="s">
        <v>292</v>
      </c>
      <c r="E3186" s="4" t="s">
        <v>305</v>
      </c>
      <c r="F3186" s="4" t="s">
        <v>46</v>
      </c>
      <c r="G3186" s="4">
        <v>3</v>
      </c>
      <c r="H3186" s="27">
        <v>0</v>
      </c>
      <c r="I3186" s="15">
        <v>19671.79</v>
      </c>
      <c r="J3186" s="4" t="s">
        <v>294</v>
      </c>
    </row>
    <row r="3187" spans="1:10" x14ac:dyDescent="0.3">
      <c r="A3187" s="4" t="s">
        <v>3493</v>
      </c>
      <c r="B3187" s="4" t="s">
        <v>227</v>
      </c>
      <c r="C3187" s="26">
        <v>45728</v>
      </c>
      <c r="D3187" s="4" t="s">
        <v>292</v>
      </c>
      <c r="E3187" s="4" t="s">
        <v>293</v>
      </c>
      <c r="F3187" s="4" t="s">
        <v>47</v>
      </c>
      <c r="G3187" s="4">
        <v>1</v>
      </c>
      <c r="H3187" s="27">
        <v>0</v>
      </c>
      <c r="I3187" s="15">
        <v>4176.38</v>
      </c>
      <c r="J3187" s="4" t="s">
        <v>299</v>
      </c>
    </row>
    <row r="3188" spans="1:10" x14ac:dyDescent="0.3">
      <c r="A3188" s="4" t="s">
        <v>3494</v>
      </c>
      <c r="B3188" s="4" t="s">
        <v>227</v>
      </c>
      <c r="C3188" s="26">
        <v>45735</v>
      </c>
      <c r="D3188" s="4" t="s">
        <v>292</v>
      </c>
      <c r="E3188" s="4" t="s">
        <v>308</v>
      </c>
      <c r="F3188" s="4" t="s">
        <v>45</v>
      </c>
      <c r="G3188" s="4">
        <v>13</v>
      </c>
      <c r="H3188" s="27">
        <v>0</v>
      </c>
      <c r="I3188" s="15">
        <v>57037.64</v>
      </c>
      <c r="J3188" s="4" t="s">
        <v>294</v>
      </c>
    </row>
    <row r="3189" spans="1:10" x14ac:dyDescent="0.3">
      <c r="A3189" s="4" t="s">
        <v>3495</v>
      </c>
      <c r="B3189" s="4" t="s">
        <v>227</v>
      </c>
      <c r="C3189" s="26">
        <v>45792</v>
      </c>
      <c r="D3189" s="4" t="s">
        <v>292</v>
      </c>
      <c r="E3189" s="4" t="s">
        <v>303</v>
      </c>
      <c r="F3189" s="4" t="s">
        <v>47</v>
      </c>
      <c r="G3189" s="4">
        <v>1</v>
      </c>
      <c r="H3189" s="27">
        <v>0</v>
      </c>
      <c r="I3189" s="15">
        <v>2389.7399999999998</v>
      </c>
      <c r="J3189" s="4" t="s">
        <v>299</v>
      </c>
    </row>
    <row r="3190" spans="1:10" x14ac:dyDescent="0.3">
      <c r="A3190" s="4" t="s">
        <v>3496</v>
      </c>
      <c r="B3190" s="4" t="s">
        <v>227</v>
      </c>
      <c r="C3190" s="26">
        <v>45976</v>
      </c>
      <c r="D3190" s="4" t="s">
        <v>292</v>
      </c>
      <c r="E3190" s="4" t="s">
        <v>293</v>
      </c>
      <c r="F3190" s="4" t="s">
        <v>47</v>
      </c>
      <c r="G3190" s="4">
        <v>1</v>
      </c>
      <c r="H3190" s="27">
        <v>0</v>
      </c>
      <c r="I3190" s="15">
        <v>5054.01</v>
      </c>
      <c r="J3190" s="4" t="s">
        <v>294</v>
      </c>
    </row>
    <row r="3191" spans="1:10" x14ac:dyDescent="0.3">
      <c r="A3191" s="4" t="s">
        <v>3497</v>
      </c>
      <c r="B3191" s="4" t="s">
        <v>227</v>
      </c>
      <c r="C3191" s="26">
        <v>46008</v>
      </c>
      <c r="D3191" s="4" t="s">
        <v>292</v>
      </c>
      <c r="E3191" s="4" t="s">
        <v>308</v>
      </c>
      <c r="F3191" s="4" t="s">
        <v>45</v>
      </c>
      <c r="G3191" s="4">
        <v>7</v>
      </c>
      <c r="H3191" s="27">
        <v>0</v>
      </c>
      <c r="I3191" s="15">
        <v>59831.63</v>
      </c>
      <c r="J3191" s="4" t="s">
        <v>294</v>
      </c>
    </row>
    <row r="3192" spans="1:10" x14ac:dyDescent="0.3">
      <c r="A3192" s="4" t="s">
        <v>3498</v>
      </c>
      <c r="B3192" s="4" t="s">
        <v>229</v>
      </c>
      <c r="C3192" s="26">
        <v>44968</v>
      </c>
      <c r="D3192" s="4" t="s">
        <v>292</v>
      </c>
      <c r="E3192" s="4" t="s">
        <v>312</v>
      </c>
      <c r="F3192" s="4" t="s">
        <v>46</v>
      </c>
      <c r="G3192" s="4">
        <v>2</v>
      </c>
      <c r="H3192" s="27">
        <v>0</v>
      </c>
      <c r="I3192" s="15">
        <v>9156.91</v>
      </c>
      <c r="J3192" s="4" t="s">
        <v>299</v>
      </c>
    </row>
    <row r="3193" spans="1:10" x14ac:dyDescent="0.3">
      <c r="A3193" s="4" t="s">
        <v>3499</v>
      </c>
      <c r="B3193" s="4" t="s">
        <v>229</v>
      </c>
      <c r="C3193" s="26">
        <v>45009</v>
      </c>
      <c r="D3193" s="4" t="s">
        <v>292</v>
      </c>
      <c r="E3193" s="4" t="s">
        <v>308</v>
      </c>
      <c r="F3193" s="4" t="s">
        <v>46</v>
      </c>
      <c r="G3193" s="4">
        <v>2</v>
      </c>
      <c r="H3193" s="27">
        <v>0</v>
      </c>
      <c r="I3193" s="15">
        <v>13536.36</v>
      </c>
      <c r="J3193" s="4" t="s">
        <v>299</v>
      </c>
    </row>
    <row r="3194" spans="1:10" x14ac:dyDescent="0.3">
      <c r="A3194" s="4" t="s">
        <v>3500</v>
      </c>
      <c r="B3194" s="4" t="s">
        <v>229</v>
      </c>
      <c r="C3194" s="26">
        <v>45017</v>
      </c>
      <c r="D3194" s="4" t="s">
        <v>292</v>
      </c>
      <c r="E3194" s="4" t="s">
        <v>303</v>
      </c>
      <c r="F3194" s="4" t="s">
        <v>47</v>
      </c>
      <c r="G3194" s="4">
        <v>1</v>
      </c>
      <c r="H3194" s="27">
        <v>0</v>
      </c>
      <c r="I3194" s="15">
        <v>2433</v>
      </c>
      <c r="J3194" s="4" t="s">
        <v>299</v>
      </c>
    </row>
    <row r="3195" spans="1:10" x14ac:dyDescent="0.3">
      <c r="A3195" s="4" t="s">
        <v>3501</v>
      </c>
      <c r="B3195" s="4" t="s">
        <v>229</v>
      </c>
      <c r="C3195" s="26">
        <v>45027</v>
      </c>
      <c r="D3195" s="4" t="s">
        <v>292</v>
      </c>
      <c r="E3195" s="4" t="s">
        <v>308</v>
      </c>
      <c r="F3195" s="4" t="s">
        <v>46</v>
      </c>
      <c r="G3195" s="4">
        <v>3</v>
      </c>
      <c r="H3195" s="27">
        <v>0</v>
      </c>
      <c r="I3195" s="15">
        <v>11391.83</v>
      </c>
      <c r="J3195" s="4" t="s">
        <v>294</v>
      </c>
    </row>
    <row r="3196" spans="1:10" x14ac:dyDescent="0.3">
      <c r="A3196" s="4" t="s">
        <v>3502</v>
      </c>
      <c r="B3196" s="4" t="s">
        <v>229</v>
      </c>
      <c r="C3196" s="26">
        <v>45039</v>
      </c>
      <c r="D3196" s="4" t="s">
        <v>292</v>
      </c>
      <c r="E3196" s="4" t="s">
        <v>301</v>
      </c>
      <c r="F3196" s="4" t="s">
        <v>47</v>
      </c>
      <c r="G3196" s="4">
        <v>0</v>
      </c>
      <c r="H3196" s="27">
        <v>0</v>
      </c>
      <c r="I3196" s="15">
        <v>3375.47</v>
      </c>
      <c r="J3196" s="4" t="s">
        <v>294</v>
      </c>
    </row>
    <row r="3197" spans="1:10" x14ac:dyDescent="0.3">
      <c r="A3197" s="4" t="s">
        <v>3503</v>
      </c>
      <c r="B3197" s="4" t="s">
        <v>229</v>
      </c>
      <c r="C3197" s="26">
        <v>45020</v>
      </c>
      <c r="D3197" s="4" t="s">
        <v>296</v>
      </c>
      <c r="E3197" s="4" t="s">
        <v>401</v>
      </c>
      <c r="F3197" s="4" t="s">
        <v>45</v>
      </c>
      <c r="G3197" s="4">
        <v>3</v>
      </c>
      <c r="H3197" s="27">
        <v>55</v>
      </c>
      <c r="I3197" s="15">
        <v>186745.99</v>
      </c>
      <c r="J3197" s="4" t="s">
        <v>294</v>
      </c>
    </row>
    <row r="3198" spans="1:10" x14ac:dyDescent="0.3">
      <c r="A3198" s="4" t="s">
        <v>3504</v>
      </c>
      <c r="B3198" s="4" t="s">
        <v>229</v>
      </c>
      <c r="C3198" s="26">
        <v>45104</v>
      </c>
      <c r="D3198" s="4" t="s">
        <v>292</v>
      </c>
      <c r="E3198" s="4" t="s">
        <v>293</v>
      </c>
      <c r="F3198" s="4" t="s">
        <v>45</v>
      </c>
      <c r="G3198" s="4">
        <v>4</v>
      </c>
      <c r="H3198" s="27">
        <v>0</v>
      </c>
      <c r="I3198" s="15">
        <v>51380.22</v>
      </c>
      <c r="J3198" s="4" t="s">
        <v>294</v>
      </c>
    </row>
    <row r="3199" spans="1:10" x14ac:dyDescent="0.3">
      <c r="A3199" s="4" t="s">
        <v>3505</v>
      </c>
      <c r="B3199" s="4" t="s">
        <v>229</v>
      </c>
      <c r="C3199" s="26">
        <v>45103</v>
      </c>
      <c r="D3199" s="4" t="s">
        <v>292</v>
      </c>
      <c r="E3199" s="4" t="s">
        <v>312</v>
      </c>
      <c r="F3199" s="4" t="s">
        <v>47</v>
      </c>
      <c r="G3199" s="4">
        <v>0</v>
      </c>
      <c r="H3199" s="27">
        <v>0</v>
      </c>
      <c r="I3199" s="15">
        <v>1865.18</v>
      </c>
      <c r="J3199" s="4" t="s">
        <v>294</v>
      </c>
    </row>
    <row r="3200" spans="1:10" x14ac:dyDescent="0.3">
      <c r="A3200" s="4" t="s">
        <v>3506</v>
      </c>
      <c r="B3200" s="4" t="s">
        <v>229</v>
      </c>
      <c r="C3200" s="26">
        <v>45079</v>
      </c>
      <c r="D3200" s="4" t="s">
        <v>292</v>
      </c>
      <c r="E3200" s="4" t="s">
        <v>312</v>
      </c>
      <c r="F3200" s="4" t="s">
        <v>47</v>
      </c>
      <c r="G3200" s="4">
        <v>0</v>
      </c>
      <c r="H3200" s="27">
        <v>0</v>
      </c>
      <c r="I3200" s="15">
        <v>2428.8200000000002</v>
      </c>
      <c r="J3200" s="4" t="s">
        <v>294</v>
      </c>
    </row>
    <row r="3201" spans="1:10" x14ac:dyDescent="0.3">
      <c r="A3201" s="4" t="s">
        <v>3507</v>
      </c>
      <c r="B3201" s="4" t="s">
        <v>229</v>
      </c>
      <c r="C3201" s="26">
        <v>45088</v>
      </c>
      <c r="D3201" s="4" t="s">
        <v>292</v>
      </c>
      <c r="E3201" s="4" t="s">
        <v>303</v>
      </c>
      <c r="F3201" s="4" t="s">
        <v>46</v>
      </c>
      <c r="G3201" s="4">
        <v>5</v>
      </c>
      <c r="H3201" s="27">
        <v>0</v>
      </c>
      <c r="I3201" s="15">
        <v>8837.82</v>
      </c>
      <c r="J3201" s="4" t="s">
        <v>294</v>
      </c>
    </row>
    <row r="3202" spans="1:10" x14ac:dyDescent="0.3">
      <c r="A3202" s="4" t="s">
        <v>3508</v>
      </c>
      <c r="B3202" s="4" t="s">
        <v>229</v>
      </c>
      <c r="C3202" s="26">
        <v>45089</v>
      </c>
      <c r="D3202" s="4" t="s">
        <v>292</v>
      </c>
      <c r="E3202" s="4" t="s">
        <v>308</v>
      </c>
      <c r="F3202" s="4" t="s">
        <v>47</v>
      </c>
      <c r="G3202" s="4">
        <v>1</v>
      </c>
      <c r="H3202" s="27">
        <v>0</v>
      </c>
      <c r="I3202" s="15">
        <v>1934.23</v>
      </c>
      <c r="J3202" s="4" t="s">
        <v>294</v>
      </c>
    </row>
    <row r="3203" spans="1:10" x14ac:dyDescent="0.3">
      <c r="A3203" s="4" t="s">
        <v>3509</v>
      </c>
      <c r="B3203" s="4" t="s">
        <v>229</v>
      </c>
      <c r="C3203" s="26">
        <v>45102</v>
      </c>
      <c r="D3203" s="4" t="s">
        <v>292</v>
      </c>
      <c r="E3203" s="4" t="s">
        <v>308</v>
      </c>
      <c r="F3203" s="4" t="s">
        <v>46</v>
      </c>
      <c r="G3203" s="4">
        <v>3</v>
      </c>
      <c r="H3203" s="27">
        <v>0</v>
      </c>
      <c r="I3203" s="15">
        <v>15237.49</v>
      </c>
      <c r="J3203" s="4" t="s">
        <v>299</v>
      </c>
    </row>
    <row r="3204" spans="1:10" x14ac:dyDescent="0.3">
      <c r="A3204" s="4" t="s">
        <v>3510</v>
      </c>
      <c r="B3204" s="4" t="s">
        <v>229</v>
      </c>
      <c r="C3204" s="26">
        <v>45093</v>
      </c>
      <c r="D3204" s="4" t="s">
        <v>296</v>
      </c>
      <c r="E3204" s="4" t="s">
        <v>336</v>
      </c>
      <c r="F3204" s="4" t="s">
        <v>46</v>
      </c>
      <c r="G3204" s="4">
        <v>1</v>
      </c>
      <c r="H3204" s="27">
        <v>20.6</v>
      </c>
      <c r="I3204" s="15">
        <v>76906.77</v>
      </c>
      <c r="J3204" s="4" t="s">
        <v>294</v>
      </c>
    </row>
    <row r="3205" spans="1:10" x14ac:dyDescent="0.3">
      <c r="A3205" s="4" t="s">
        <v>3511</v>
      </c>
      <c r="B3205" s="4" t="s">
        <v>229</v>
      </c>
      <c r="C3205" s="26">
        <v>45141</v>
      </c>
      <c r="D3205" s="4" t="s">
        <v>292</v>
      </c>
      <c r="E3205" s="4" t="s">
        <v>293</v>
      </c>
      <c r="F3205" s="4" t="s">
        <v>47</v>
      </c>
      <c r="G3205" s="4">
        <v>1</v>
      </c>
      <c r="H3205" s="27">
        <v>0</v>
      </c>
      <c r="I3205" s="15">
        <v>2789.9</v>
      </c>
      <c r="J3205" s="4" t="s">
        <v>299</v>
      </c>
    </row>
    <row r="3206" spans="1:10" x14ac:dyDescent="0.3">
      <c r="A3206" s="4" t="s">
        <v>3512</v>
      </c>
      <c r="B3206" s="4" t="s">
        <v>229</v>
      </c>
      <c r="C3206" s="26">
        <v>45154</v>
      </c>
      <c r="D3206" s="4" t="s">
        <v>292</v>
      </c>
      <c r="E3206" s="4" t="s">
        <v>303</v>
      </c>
      <c r="F3206" s="4" t="s">
        <v>47</v>
      </c>
      <c r="G3206" s="4">
        <v>1</v>
      </c>
      <c r="H3206" s="27">
        <v>0</v>
      </c>
      <c r="I3206" s="15">
        <v>1807.99</v>
      </c>
      <c r="J3206" s="4" t="s">
        <v>299</v>
      </c>
    </row>
    <row r="3207" spans="1:10" x14ac:dyDescent="0.3">
      <c r="A3207" s="4" t="s">
        <v>3513</v>
      </c>
      <c r="B3207" s="4" t="s">
        <v>229</v>
      </c>
      <c r="C3207" s="26">
        <v>45155</v>
      </c>
      <c r="D3207" s="4" t="s">
        <v>292</v>
      </c>
      <c r="E3207" s="4" t="s">
        <v>312</v>
      </c>
      <c r="F3207" s="4" t="s">
        <v>47</v>
      </c>
      <c r="G3207" s="4">
        <v>1</v>
      </c>
      <c r="H3207" s="27">
        <v>0</v>
      </c>
      <c r="I3207" s="15">
        <v>3366.74</v>
      </c>
      <c r="J3207" s="4" t="s">
        <v>294</v>
      </c>
    </row>
    <row r="3208" spans="1:10" x14ac:dyDescent="0.3">
      <c r="A3208" s="4" t="s">
        <v>3514</v>
      </c>
      <c r="B3208" s="4" t="s">
        <v>229</v>
      </c>
      <c r="C3208" s="26">
        <v>45176</v>
      </c>
      <c r="D3208" s="4" t="s">
        <v>292</v>
      </c>
      <c r="E3208" s="4" t="s">
        <v>308</v>
      </c>
      <c r="F3208" s="4" t="s">
        <v>45</v>
      </c>
      <c r="G3208" s="4">
        <v>4</v>
      </c>
      <c r="H3208" s="27">
        <v>0</v>
      </c>
      <c r="I3208" s="15">
        <v>43595.1</v>
      </c>
      <c r="J3208" s="4" t="s">
        <v>299</v>
      </c>
    </row>
    <row r="3209" spans="1:10" x14ac:dyDescent="0.3">
      <c r="A3209" s="4" t="s">
        <v>3515</v>
      </c>
      <c r="B3209" s="4" t="s">
        <v>229</v>
      </c>
      <c r="C3209" s="26">
        <v>45195</v>
      </c>
      <c r="D3209" s="4" t="s">
        <v>292</v>
      </c>
      <c r="E3209" s="4" t="s">
        <v>293</v>
      </c>
      <c r="F3209" s="4" t="s">
        <v>46</v>
      </c>
      <c r="G3209" s="4">
        <v>2</v>
      </c>
      <c r="H3209" s="27">
        <v>0</v>
      </c>
      <c r="I3209" s="15">
        <v>15922.78</v>
      </c>
      <c r="J3209" s="4" t="s">
        <v>294</v>
      </c>
    </row>
    <row r="3210" spans="1:10" x14ac:dyDescent="0.3">
      <c r="A3210" s="4" t="s">
        <v>3516</v>
      </c>
      <c r="B3210" s="4" t="s">
        <v>229</v>
      </c>
      <c r="C3210" s="26">
        <v>45185</v>
      </c>
      <c r="D3210" s="4" t="s">
        <v>296</v>
      </c>
      <c r="E3210" s="4" t="s">
        <v>336</v>
      </c>
      <c r="F3210" s="4" t="s">
        <v>46</v>
      </c>
      <c r="G3210" s="4">
        <v>1</v>
      </c>
      <c r="H3210" s="27">
        <v>20.399999999999999</v>
      </c>
      <c r="I3210" s="15">
        <v>67505.05</v>
      </c>
      <c r="J3210" s="4" t="s">
        <v>294</v>
      </c>
    </row>
    <row r="3211" spans="1:10" x14ac:dyDescent="0.3">
      <c r="A3211" s="4" t="s">
        <v>3517</v>
      </c>
      <c r="B3211" s="4" t="s">
        <v>229</v>
      </c>
      <c r="C3211" s="26">
        <v>45177</v>
      </c>
      <c r="D3211" s="4" t="s">
        <v>296</v>
      </c>
      <c r="E3211" s="4" t="s">
        <v>297</v>
      </c>
      <c r="F3211" s="4" t="s">
        <v>403</v>
      </c>
      <c r="G3211" s="4">
        <v>5</v>
      </c>
      <c r="H3211" s="27">
        <v>113.1</v>
      </c>
      <c r="I3211" s="15">
        <v>336845.59</v>
      </c>
      <c r="J3211" s="4" t="s">
        <v>299</v>
      </c>
    </row>
    <row r="3212" spans="1:10" x14ac:dyDescent="0.3">
      <c r="A3212" s="4" t="s">
        <v>3518</v>
      </c>
      <c r="B3212" s="4" t="s">
        <v>229</v>
      </c>
      <c r="C3212" s="26">
        <v>45211</v>
      </c>
      <c r="D3212" s="4" t="s">
        <v>292</v>
      </c>
      <c r="E3212" s="4" t="s">
        <v>312</v>
      </c>
      <c r="F3212" s="4" t="s">
        <v>47</v>
      </c>
      <c r="G3212" s="4">
        <v>0</v>
      </c>
      <c r="H3212" s="27">
        <v>0</v>
      </c>
      <c r="I3212" s="15">
        <v>1956.01</v>
      </c>
      <c r="J3212" s="4" t="s">
        <v>294</v>
      </c>
    </row>
    <row r="3213" spans="1:10" x14ac:dyDescent="0.3">
      <c r="A3213" s="4" t="s">
        <v>3519</v>
      </c>
      <c r="B3213" s="4" t="s">
        <v>229</v>
      </c>
      <c r="C3213" s="26">
        <v>45287</v>
      </c>
      <c r="D3213" s="4" t="s">
        <v>292</v>
      </c>
      <c r="E3213" s="4" t="s">
        <v>303</v>
      </c>
      <c r="F3213" s="4" t="s">
        <v>47</v>
      </c>
      <c r="G3213" s="4">
        <v>1</v>
      </c>
      <c r="H3213" s="27">
        <v>0</v>
      </c>
      <c r="I3213" s="15">
        <v>1593.35</v>
      </c>
      <c r="J3213" s="4" t="s">
        <v>299</v>
      </c>
    </row>
    <row r="3214" spans="1:10" x14ac:dyDescent="0.3">
      <c r="A3214" s="4" t="s">
        <v>3520</v>
      </c>
      <c r="B3214" s="4" t="s">
        <v>229</v>
      </c>
      <c r="C3214" s="26">
        <v>45299</v>
      </c>
      <c r="D3214" s="4" t="s">
        <v>292</v>
      </c>
      <c r="E3214" s="4" t="s">
        <v>312</v>
      </c>
      <c r="F3214" s="4" t="s">
        <v>47</v>
      </c>
      <c r="G3214" s="4">
        <v>1</v>
      </c>
      <c r="H3214" s="27">
        <v>0</v>
      </c>
      <c r="I3214" s="15">
        <v>3286.41</v>
      </c>
      <c r="J3214" s="4" t="s">
        <v>299</v>
      </c>
    </row>
    <row r="3215" spans="1:10" x14ac:dyDescent="0.3">
      <c r="A3215" s="4" t="s">
        <v>3521</v>
      </c>
      <c r="B3215" s="4" t="s">
        <v>229</v>
      </c>
      <c r="C3215" s="26">
        <v>45314</v>
      </c>
      <c r="D3215" s="4" t="s">
        <v>292</v>
      </c>
      <c r="E3215" s="4" t="s">
        <v>293</v>
      </c>
      <c r="F3215" s="4" t="s">
        <v>46</v>
      </c>
      <c r="G3215" s="4">
        <v>3</v>
      </c>
      <c r="H3215" s="27">
        <v>0</v>
      </c>
      <c r="I3215" s="15">
        <v>7856.02</v>
      </c>
      <c r="J3215" s="4" t="s">
        <v>294</v>
      </c>
    </row>
    <row r="3216" spans="1:10" x14ac:dyDescent="0.3">
      <c r="A3216" s="4" t="s">
        <v>3522</v>
      </c>
      <c r="B3216" s="4" t="s">
        <v>229</v>
      </c>
      <c r="C3216" s="26">
        <v>45333</v>
      </c>
      <c r="D3216" s="4" t="s">
        <v>292</v>
      </c>
      <c r="E3216" s="4" t="s">
        <v>305</v>
      </c>
      <c r="F3216" s="4" t="s">
        <v>47</v>
      </c>
      <c r="G3216" s="4">
        <v>1</v>
      </c>
      <c r="H3216" s="27">
        <v>0</v>
      </c>
      <c r="I3216" s="15">
        <v>4031.3</v>
      </c>
      <c r="J3216" s="4" t="s">
        <v>294</v>
      </c>
    </row>
    <row r="3217" spans="1:10" x14ac:dyDescent="0.3">
      <c r="A3217" s="4" t="s">
        <v>3523</v>
      </c>
      <c r="B3217" s="4" t="s">
        <v>229</v>
      </c>
      <c r="C3217" s="26">
        <v>45339</v>
      </c>
      <c r="D3217" s="4" t="s">
        <v>292</v>
      </c>
      <c r="E3217" s="4" t="s">
        <v>301</v>
      </c>
      <c r="F3217" s="4" t="s">
        <v>46</v>
      </c>
      <c r="G3217" s="4">
        <v>2</v>
      </c>
      <c r="H3217" s="27">
        <v>0</v>
      </c>
      <c r="I3217" s="15">
        <v>10241.15</v>
      </c>
      <c r="J3217" s="4" t="s">
        <v>294</v>
      </c>
    </row>
    <row r="3218" spans="1:10" x14ac:dyDescent="0.3">
      <c r="A3218" s="4" t="s">
        <v>3524</v>
      </c>
      <c r="B3218" s="4" t="s">
        <v>229</v>
      </c>
      <c r="C3218" s="26">
        <v>45374</v>
      </c>
      <c r="D3218" s="4" t="s">
        <v>292</v>
      </c>
      <c r="E3218" s="4" t="s">
        <v>312</v>
      </c>
      <c r="F3218" s="4" t="s">
        <v>47</v>
      </c>
      <c r="G3218" s="4">
        <v>1</v>
      </c>
      <c r="H3218" s="27">
        <v>0</v>
      </c>
      <c r="I3218" s="15">
        <v>3971.69</v>
      </c>
      <c r="J3218" s="4" t="s">
        <v>299</v>
      </c>
    </row>
    <row r="3219" spans="1:10" x14ac:dyDescent="0.3">
      <c r="A3219" s="4" t="s">
        <v>3525</v>
      </c>
      <c r="B3219" s="4" t="s">
        <v>229</v>
      </c>
      <c r="C3219" s="26">
        <v>45404</v>
      </c>
      <c r="D3219" s="4" t="s">
        <v>292</v>
      </c>
      <c r="E3219" s="4" t="s">
        <v>308</v>
      </c>
      <c r="F3219" s="4" t="s">
        <v>47</v>
      </c>
      <c r="G3219" s="4">
        <v>1</v>
      </c>
      <c r="H3219" s="27">
        <v>0</v>
      </c>
      <c r="I3219" s="15">
        <v>3095.46</v>
      </c>
      <c r="J3219" s="4" t="s">
        <v>294</v>
      </c>
    </row>
    <row r="3220" spans="1:10" x14ac:dyDescent="0.3">
      <c r="A3220" s="4" t="s">
        <v>3526</v>
      </c>
      <c r="B3220" s="4" t="s">
        <v>229</v>
      </c>
      <c r="C3220" s="26">
        <v>45385</v>
      </c>
      <c r="D3220" s="4" t="s">
        <v>296</v>
      </c>
      <c r="E3220" s="4" t="s">
        <v>394</v>
      </c>
      <c r="F3220" s="4" t="s">
        <v>47</v>
      </c>
      <c r="G3220" s="4">
        <v>1</v>
      </c>
      <c r="H3220" s="27">
        <v>2.8</v>
      </c>
      <c r="I3220" s="15">
        <v>15502.18</v>
      </c>
      <c r="J3220" s="4" t="s">
        <v>294</v>
      </c>
    </row>
    <row r="3221" spans="1:10" x14ac:dyDescent="0.3">
      <c r="A3221" s="4" t="s">
        <v>3527</v>
      </c>
      <c r="B3221" s="4" t="s">
        <v>229</v>
      </c>
      <c r="C3221" s="26">
        <v>45432</v>
      </c>
      <c r="D3221" s="4" t="s">
        <v>292</v>
      </c>
      <c r="E3221" s="4" t="s">
        <v>301</v>
      </c>
      <c r="F3221" s="4" t="s">
        <v>47</v>
      </c>
      <c r="G3221" s="4">
        <v>0</v>
      </c>
      <c r="H3221" s="27">
        <v>0</v>
      </c>
      <c r="I3221" s="15">
        <v>3455.77</v>
      </c>
      <c r="J3221" s="4" t="s">
        <v>294</v>
      </c>
    </row>
    <row r="3222" spans="1:10" x14ac:dyDescent="0.3">
      <c r="A3222" s="4" t="s">
        <v>3528</v>
      </c>
      <c r="B3222" s="4" t="s">
        <v>229</v>
      </c>
      <c r="C3222" s="26">
        <v>45413</v>
      </c>
      <c r="D3222" s="4" t="s">
        <v>292</v>
      </c>
      <c r="E3222" s="4" t="s">
        <v>312</v>
      </c>
      <c r="F3222" s="4" t="s">
        <v>47</v>
      </c>
      <c r="G3222" s="4">
        <v>1</v>
      </c>
      <c r="H3222" s="27">
        <v>0</v>
      </c>
      <c r="I3222" s="15">
        <v>1659.84</v>
      </c>
      <c r="J3222" s="4" t="s">
        <v>294</v>
      </c>
    </row>
    <row r="3223" spans="1:10" x14ac:dyDescent="0.3">
      <c r="A3223" s="4" t="s">
        <v>3529</v>
      </c>
      <c r="B3223" s="4" t="s">
        <v>229</v>
      </c>
      <c r="C3223" s="26">
        <v>45429</v>
      </c>
      <c r="D3223" s="4" t="s">
        <v>292</v>
      </c>
      <c r="E3223" s="4" t="s">
        <v>301</v>
      </c>
      <c r="F3223" s="4" t="s">
        <v>45</v>
      </c>
      <c r="G3223" s="4">
        <v>8</v>
      </c>
      <c r="H3223" s="27">
        <v>0</v>
      </c>
      <c r="I3223" s="15">
        <v>59511.68</v>
      </c>
      <c r="J3223" s="4" t="s">
        <v>299</v>
      </c>
    </row>
    <row r="3224" spans="1:10" x14ac:dyDescent="0.3">
      <c r="A3224" s="4" t="s">
        <v>3530</v>
      </c>
      <c r="B3224" s="4" t="s">
        <v>229</v>
      </c>
      <c r="C3224" s="26">
        <v>45440</v>
      </c>
      <c r="D3224" s="4" t="s">
        <v>296</v>
      </c>
      <c r="E3224" s="4" t="s">
        <v>319</v>
      </c>
      <c r="F3224" s="4" t="s">
        <v>46</v>
      </c>
      <c r="G3224" s="4">
        <v>1</v>
      </c>
      <c r="H3224" s="27">
        <v>6</v>
      </c>
      <c r="I3224" s="15">
        <v>31962.98</v>
      </c>
      <c r="J3224" s="4" t="s">
        <v>299</v>
      </c>
    </row>
    <row r="3225" spans="1:10" x14ac:dyDescent="0.3">
      <c r="A3225" s="4" t="s">
        <v>3531</v>
      </c>
      <c r="B3225" s="4" t="s">
        <v>229</v>
      </c>
      <c r="C3225" s="26">
        <v>45453</v>
      </c>
      <c r="D3225" s="4" t="s">
        <v>292</v>
      </c>
      <c r="E3225" s="4" t="s">
        <v>305</v>
      </c>
      <c r="F3225" s="4" t="s">
        <v>46</v>
      </c>
      <c r="G3225" s="4">
        <v>5</v>
      </c>
      <c r="H3225" s="27">
        <v>0</v>
      </c>
      <c r="I3225" s="15">
        <v>9606.1</v>
      </c>
      <c r="J3225" s="4" t="s">
        <v>299</v>
      </c>
    </row>
    <row r="3226" spans="1:10" x14ac:dyDescent="0.3">
      <c r="A3226" s="4" t="s">
        <v>3532</v>
      </c>
      <c r="B3226" s="4" t="s">
        <v>229</v>
      </c>
      <c r="C3226" s="26">
        <v>45461</v>
      </c>
      <c r="D3226" s="4" t="s">
        <v>292</v>
      </c>
      <c r="E3226" s="4" t="s">
        <v>308</v>
      </c>
      <c r="F3226" s="4" t="s">
        <v>47</v>
      </c>
      <c r="G3226" s="4">
        <v>0</v>
      </c>
      <c r="H3226" s="27">
        <v>0</v>
      </c>
      <c r="I3226" s="15">
        <v>1835.23</v>
      </c>
      <c r="J3226" s="4" t="s">
        <v>294</v>
      </c>
    </row>
    <row r="3227" spans="1:10" x14ac:dyDescent="0.3">
      <c r="A3227" s="4" t="s">
        <v>3533</v>
      </c>
      <c r="B3227" s="4" t="s">
        <v>229</v>
      </c>
      <c r="C3227" s="26">
        <v>45499</v>
      </c>
      <c r="D3227" s="4" t="s">
        <v>292</v>
      </c>
      <c r="E3227" s="4" t="s">
        <v>303</v>
      </c>
      <c r="F3227" s="4" t="s">
        <v>47</v>
      </c>
      <c r="G3227" s="4">
        <v>1</v>
      </c>
      <c r="H3227" s="27">
        <v>0</v>
      </c>
      <c r="I3227" s="15">
        <v>3486.43</v>
      </c>
      <c r="J3227" s="4" t="s">
        <v>299</v>
      </c>
    </row>
    <row r="3228" spans="1:10" x14ac:dyDescent="0.3">
      <c r="A3228" s="4" t="s">
        <v>3534</v>
      </c>
      <c r="B3228" s="4" t="s">
        <v>229</v>
      </c>
      <c r="C3228" s="26">
        <v>45482</v>
      </c>
      <c r="D3228" s="4" t="s">
        <v>292</v>
      </c>
      <c r="E3228" s="4" t="s">
        <v>305</v>
      </c>
      <c r="F3228" s="4" t="s">
        <v>46</v>
      </c>
      <c r="G3228" s="4">
        <v>2</v>
      </c>
      <c r="H3228" s="27">
        <v>0</v>
      </c>
      <c r="I3228" s="15">
        <v>8143.99</v>
      </c>
      <c r="J3228" s="4" t="s">
        <v>294</v>
      </c>
    </row>
    <row r="3229" spans="1:10" x14ac:dyDescent="0.3">
      <c r="A3229" s="4" t="s">
        <v>3535</v>
      </c>
      <c r="B3229" s="4" t="s">
        <v>229</v>
      </c>
      <c r="C3229" s="26">
        <v>45490</v>
      </c>
      <c r="D3229" s="4" t="s">
        <v>292</v>
      </c>
      <c r="E3229" s="4" t="s">
        <v>305</v>
      </c>
      <c r="F3229" s="4" t="s">
        <v>47</v>
      </c>
      <c r="G3229" s="4">
        <v>0</v>
      </c>
      <c r="H3229" s="27">
        <v>0</v>
      </c>
      <c r="I3229" s="15">
        <v>2473.65</v>
      </c>
      <c r="J3229" s="4" t="s">
        <v>294</v>
      </c>
    </row>
    <row r="3230" spans="1:10" x14ac:dyDescent="0.3">
      <c r="A3230" s="4" t="s">
        <v>3536</v>
      </c>
      <c r="B3230" s="4" t="s">
        <v>229</v>
      </c>
      <c r="C3230" s="26">
        <v>45509</v>
      </c>
      <c r="D3230" s="4" t="s">
        <v>292</v>
      </c>
      <c r="E3230" s="4" t="s">
        <v>303</v>
      </c>
      <c r="F3230" s="4" t="s">
        <v>47</v>
      </c>
      <c r="G3230" s="4">
        <v>0</v>
      </c>
      <c r="H3230" s="27">
        <v>0</v>
      </c>
      <c r="I3230" s="15">
        <v>2449.9</v>
      </c>
      <c r="J3230" s="4" t="s">
        <v>294</v>
      </c>
    </row>
    <row r="3231" spans="1:10" x14ac:dyDescent="0.3">
      <c r="A3231" s="4" t="s">
        <v>3537</v>
      </c>
      <c r="B3231" s="4" t="s">
        <v>229</v>
      </c>
      <c r="C3231" s="26">
        <v>45505</v>
      </c>
      <c r="D3231" s="4" t="s">
        <v>292</v>
      </c>
      <c r="E3231" s="4" t="s">
        <v>303</v>
      </c>
      <c r="F3231" s="4" t="s">
        <v>46</v>
      </c>
      <c r="G3231" s="4">
        <v>2</v>
      </c>
      <c r="H3231" s="27">
        <v>0</v>
      </c>
      <c r="I3231" s="15">
        <v>11781.65</v>
      </c>
      <c r="J3231" s="4" t="s">
        <v>294</v>
      </c>
    </row>
    <row r="3232" spans="1:10" x14ac:dyDescent="0.3">
      <c r="A3232" s="4" t="s">
        <v>3538</v>
      </c>
      <c r="B3232" s="4" t="s">
        <v>229</v>
      </c>
      <c r="C3232" s="26">
        <v>45517</v>
      </c>
      <c r="D3232" s="4" t="s">
        <v>296</v>
      </c>
      <c r="E3232" s="4" t="s">
        <v>319</v>
      </c>
      <c r="F3232" s="4" t="s">
        <v>403</v>
      </c>
      <c r="G3232" s="4">
        <v>3</v>
      </c>
      <c r="H3232" s="27">
        <v>51.7</v>
      </c>
      <c r="I3232" s="15">
        <v>260249.12</v>
      </c>
      <c r="J3232" s="4" t="s">
        <v>294</v>
      </c>
    </row>
    <row r="3233" spans="1:10" x14ac:dyDescent="0.3">
      <c r="A3233" s="4" t="s">
        <v>3539</v>
      </c>
      <c r="B3233" s="4" t="s">
        <v>229</v>
      </c>
      <c r="C3233" s="26">
        <v>45536</v>
      </c>
      <c r="D3233" s="4" t="s">
        <v>292</v>
      </c>
      <c r="E3233" s="4" t="s">
        <v>303</v>
      </c>
      <c r="F3233" s="4" t="s">
        <v>46</v>
      </c>
      <c r="G3233" s="4">
        <v>2</v>
      </c>
      <c r="H3233" s="27">
        <v>0</v>
      </c>
      <c r="I3233" s="15">
        <v>10445.24</v>
      </c>
      <c r="J3233" s="4" t="s">
        <v>299</v>
      </c>
    </row>
    <row r="3234" spans="1:10" x14ac:dyDescent="0.3">
      <c r="A3234" s="4" t="s">
        <v>3540</v>
      </c>
      <c r="B3234" s="4" t="s">
        <v>229</v>
      </c>
      <c r="C3234" s="26">
        <v>45552</v>
      </c>
      <c r="D3234" s="4" t="s">
        <v>292</v>
      </c>
      <c r="E3234" s="4" t="s">
        <v>305</v>
      </c>
      <c r="F3234" s="4" t="s">
        <v>47</v>
      </c>
      <c r="G3234" s="4">
        <v>1</v>
      </c>
      <c r="H3234" s="27">
        <v>0</v>
      </c>
      <c r="I3234" s="15">
        <v>2208.1</v>
      </c>
      <c r="J3234" s="4" t="s">
        <v>294</v>
      </c>
    </row>
    <row r="3235" spans="1:10" x14ac:dyDescent="0.3">
      <c r="A3235" s="4" t="s">
        <v>3541</v>
      </c>
      <c r="B3235" s="4" t="s">
        <v>229</v>
      </c>
      <c r="C3235" s="26">
        <v>45544</v>
      </c>
      <c r="D3235" s="4" t="s">
        <v>292</v>
      </c>
      <c r="E3235" s="4" t="s">
        <v>312</v>
      </c>
      <c r="F3235" s="4" t="s">
        <v>46</v>
      </c>
      <c r="G3235" s="4">
        <v>1</v>
      </c>
      <c r="H3235" s="27">
        <v>0</v>
      </c>
      <c r="I3235" s="15">
        <v>15992.54</v>
      </c>
      <c r="J3235" s="4" t="s">
        <v>294</v>
      </c>
    </row>
    <row r="3236" spans="1:10" x14ac:dyDescent="0.3">
      <c r="A3236" s="4" t="s">
        <v>3542</v>
      </c>
      <c r="B3236" s="4" t="s">
        <v>229</v>
      </c>
      <c r="C3236" s="26">
        <v>45560</v>
      </c>
      <c r="D3236" s="4" t="s">
        <v>292</v>
      </c>
      <c r="E3236" s="4" t="s">
        <v>305</v>
      </c>
      <c r="F3236" s="4" t="s">
        <v>47</v>
      </c>
      <c r="G3236" s="4">
        <v>0</v>
      </c>
      <c r="H3236" s="27">
        <v>0</v>
      </c>
      <c r="I3236" s="15">
        <v>2687.5</v>
      </c>
      <c r="J3236" s="4" t="s">
        <v>294</v>
      </c>
    </row>
    <row r="3237" spans="1:10" x14ac:dyDescent="0.3">
      <c r="A3237" s="4" t="s">
        <v>3543</v>
      </c>
      <c r="B3237" s="4" t="s">
        <v>229</v>
      </c>
      <c r="C3237" s="26">
        <v>45563</v>
      </c>
      <c r="D3237" s="4" t="s">
        <v>292</v>
      </c>
      <c r="E3237" s="4" t="s">
        <v>305</v>
      </c>
      <c r="F3237" s="4" t="s">
        <v>47</v>
      </c>
      <c r="G3237" s="4">
        <v>1</v>
      </c>
      <c r="H3237" s="27">
        <v>0</v>
      </c>
      <c r="I3237" s="15">
        <v>2251.08</v>
      </c>
      <c r="J3237" s="4" t="s">
        <v>294</v>
      </c>
    </row>
    <row r="3238" spans="1:10" x14ac:dyDescent="0.3">
      <c r="A3238" s="4" t="s">
        <v>3544</v>
      </c>
      <c r="B3238" s="4" t="s">
        <v>229</v>
      </c>
      <c r="C3238" s="26">
        <v>45555</v>
      </c>
      <c r="D3238" s="4" t="s">
        <v>292</v>
      </c>
      <c r="E3238" s="4" t="s">
        <v>293</v>
      </c>
      <c r="F3238" s="4" t="s">
        <v>46</v>
      </c>
      <c r="G3238" s="4">
        <v>4</v>
      </c>
      <c r="H3238" s="27">
        <v>0</v>
      </c>
      <c r="I3238" s="15">
        <v>6441.97</v>
      </c>
      <c r="J3238" s="4" t="s">
        <v>299</v>
      </c>
    </row>
    <row r="3239" spans="1:10" x14ac:dyDescent="0.3">
      <c r="A3239" s="4" t="s">
        <v>3545</v>
      </c>
      <c r="B3239" s="4" t="s">
        <v>229</v>
      </c>
      <c r="C3239" s="26">
        <v>45551</v>
      </c>
      <c r="D3239" s="4" t="s">
        <v>292</v>
      </c>
      <c r="E3239" s="4" t="s">
        <v>308</v>
      </c>
      <c r="F3239" s="4" t="s">
        <v>47</v>
      </c>
      <c r="G3239" s="4">
        <v>0</v>
      </c>
      <c r="H3239" s="27">
        <v>0</v>
      </c>
      <c r="I3239" s="15">
        <v>2153.42</v>
      </c>
      <c r="J3239" s="4" t="s">
        <v>294</v>
      </c>
    </row>
    <row r="3240" spans="1:10" x14ac:dyDescent="0.3">
      <c r="A3240" s="4" t="s">
        <v>3546</v>
      </c>
      <c r="B3240" s="4" t="s">
        <v>229</v>
      </c>
      <c r="C3240" s="26">
        <v>45608</v>
      </c>
      <c r="D3240" s="4" t="s">
        <v>292</v>
      </c>
      <c r="E3240" s="4" t="s">
        <v>303</v>
      </c>
      <c r="F3240" s="4" t="s">
        <v>47</v>
      </c>
      <c r="G3240" s="4">
        <v>1</v>
      </c>
      <c r="H3240" s="27">
        <v>0</v>
      </c>
      <c r="I3240" s="15">
        <v>1752.76</v>
      </c>
      <c r="J3240" s="4" t="s">
        <v>294</v>
      </c>
    </row>
    <row r="3241" spans="1:10" x14ac:dyDescent="0.3">
      <c r="A3241" s="4" t="s">
        <v>3547</v>
      </c>
      <c r="B3241" s="4" t="s">
        <v>229</v>
      </c>
      <c r="C3241" s="26">
        <v>45641</v>
      </c>
      <c r="D3241" s="4" t="s">
        <v>296</v>
      </c>
      <c r="E3241" s="4" t="s">
        <v>371</v>
      </c>
      <c r="F3241" s="4" t="s">
        <v>403</v>
      </c>
      <c r="G3241" s="4">
        <v>6</v>
      </c>
      <c r="H3241" s="27">
        <v>134</v>
      </c>
      <c r="I3241" s="15">
        <v>670566.16</v>
      </c>
      <c r="J3241" s="4" t="s">
        <v>294</v>
      </c>
    </row>
    <row r="3242" spans="1:10" x14ac:dyDescent="0.3">
      <c r="A3242" s="4" t="s">
        <v>3548</v>
      </c>
      <c r="B3242" s="4" t="s">
        <v>229</v>
      </c>
      <c r="C3242" s="26">
        <v>45644</v>
      </c>
      <c r="D3242" s="4" t="s">
        <v>296</v>
      </c>
      <c r="E3242" s="4" t="s">
        <v>394</v>
      </c>
      <c r="F3242" s="4" t="s">
        <v>47</v>
      </c>
      <c r="G3242" s="4">
        <v>1</v>
      </c>
      <c r="H3242" s="27">
        <v>5.4</v>
      </c>
      <c r="I3242" s="15">
        <v>23618.18</v>
      </c>
      <c r="J3242" s="4" t="s">
        <v>294</v>
      </c>
    </row>
    <row r="3243" spans="1:10" x14ac:dyDescent="0.3">
      <c r="A3243" s="4" t="s">
        <v>3549</v>
      </c>
      <c r="B3243" s="4" t="s">
        <v>229</v>
      </c>
      <c r="C3243" s="26">
        <v>45677</v>
      </c>
      <c r="D3243" s="4" t="s">
        <v>292</v>
      </c>
      <c r="E3243" s="4" t="s">
        <v>293</v>
      </c>
      <c r="F3243" s="4" t="s">
        <v>47</v>
      </c>
      <c r="G3243" s="4">
        <v>1</v>
      </c>
      <c r="H3243" s="27">
        <v>0</v>
      </c>
      <c r="I3243" s="15">
        <v>3086.12</v>
      </c>
      <c r="J3243" s="4" t="s">
        <v>299</v>
      </c>
    </row>
    <row r="3244" spans="1:10" x14ac:dyDescent="0.3">
      <c r="A3244" s="4" t="s">
        <v>3550</v>
      </c>
      <c r="B3244" s="4" t="s">
        <v>229</v>
      </c>
      <c r="C3244" s="26">
        <v>45673</v>
      </c>
      <c r="D3244" s="4" t="s">
        <v>292</v>
      </c>
      <c r="E3244" s="4" t="s">
        <v>301</v>
      </c>
      <c r="F3244" s="4" t="s">
        <v>46</v>
      </c>
      <c r="G3244" s="4">
        <v>1</v>
      </c>
      <c r="H3244" s="27">
        <v>0</v>
      </c>
      <c r="I3244" s="15">
        <v>10579.43</v>
      </c>
      <c r="J3244" s="4" t="s">
        <v>294</v>
      </c>
    </row>
    <row r="3245" spans="1:10" x14ac:dyDescent="0.3">
      <c r="A3245" s="4" t="s">
        <v>3551</v>
      </c>
      <c r="B3245" s="4" t="s">
        <v>229</v>
      </c>
      <c r="C3245" s="26">
        <v>45664</v>
      </c>
      <c r="D3245" s="4" t="s">
        <v>296</v>
      </c>
      <c r="E3245" s="4" t="s">
        <v>319</v>
      </c>
      <c r="F3245" s="4" t="s">
        <v>47</v>
      </c>
      <c r="G3245" s="4">
        <v>1</v>
      </c>
      <c r="H3245" s="27">
        <v>5.2</v>
      </c>
      <c r="I3245" s="15">
        <v>11217.69</v>
      </c>
      <c r="J3245" s="4" t="s">
        <v>294</v>
      </c>
    </row>
    <row r="3246" spans="1:10" x14ac:dyDescent="0.3">
      <c r="A3246" s="4" t="s">
        <v>3552</v>
      </c>
      <c r="B3246" s="4" t="s">
        <v>229</v>
      </c>
      <c r="C3246" s="26">
        <v>45710</v>
      </c>
      <c r="D3246" s="4" t="s">
        <v>292</v>
      </c>
      <c r="E3246" s="4" t="s">
        <v>305</v>
      </c>
      <c r="F3246" s="4" t="s">
        <v>47</v>
      </c>
      <c r="G3246" s="4">
        <v>1</v>
      </c>
      <c r="H3246" s="27">
        <v>0</v>
      </c>
      <c r="I3246" s="15">
        <v>3526.99</v>
      </c>
      <c r="J3246" s="4" t="s">
        <v>294</v>
      </c>
    </row>
    <row r="3247" spans="1:10" x14ac:dyDescent="0.3">
      <c r="A3247" s="4" t="s">
        <v>3553</v>
      </c>
      <c r="B3247" s="4" t="s">
        <v>229</v>
      </c>
      <c r="C3247" s="26">
        <v>45740</v>
      </c>
      <c r="D3247" s="4" t="s">
        <v>292</v>
      </c>
      <c r="E3247" s="4" t="s">
        <v>312</v>
      </c>
      <c r="F3247" s="4" t="s">
        <v>47</v>
      </c>
      <c r="G3247" s="4">
        <v>1</v>
      </c>
      <c r="H3247" s="27">
        <v>0</v>
      </c>
      <c r="I3247" s="15">
        <v>2720.44</v>
      </c>
      <c r="J3247" s="4" t="s">
        <v>294</v>
      </c>
    </row>
    <row r="3248" spans="1:10" x14ac:dyDescent="0.3">
      <c r="A3248" s="4" t="s">
        <v>3554</v>
      </c>
      <c r="B3248" s="4" t="s">
        <v>229</v>
      </c>
      <c r="C3248" s="26">
        <v>45730</v>
      </c>
      <c r="D3248" s="4" t="s">
        <v>292</v>
      </c>
      <c r="E3248" s="4" t="s">
        <v>312</v>
      </c>
      <c r="F3248" s="4" t="s">
        <v>46</v>
      </c>
      <c r="G3248" s="4">
        <v>2</v>
      </c>
      <c r="H3248" s="27">
        <v>0</v>
      </c>
      <c r="I3248" s="15">
        <v>16281.06</v>
      </c>
      <c r="J3248" s="4" t="s">
        <v>294</v>
      </c>
    </row>
    <row r="3249" spans="1:10" x14ac:dyDescent="0.3">
      <c r="A3249" s="4" t="s">
        <v>3555</v>
      </c>
      <c r="B3249" s="4" t="s">
        <v>229</v>
      </c>
      <c r="C3249" s="26">
        <v>45722</v>
      </c>
      <c r="D3249" s="4" t="s">
        <v>292</v>
      </c>
      <c r="E3249" s="4" t="s">
        <v>305</v>
      </c>
      <c r="F3249" s="4" t="s">
        <v>46</v>
      </c>
      <c r="G3249" s="4">
        <v>3</v>
      </c>
      <c r="H3249" s="27">
        <v>0</v>
      </c>
      <c r="I3249" s="15">
        <v>7142.43</v>
      </c>
      <c r="J3249" s="4" t="s">
        <v>294</v>
      </c>
    </row>
    <row r="3250" spans="1:10" x14ac:dyDescent="0.3">
      <c r="A3250" s="4" t="s">
        <v>3556</v>
      </c>
      <c r="B3250" s="4" t="s">
        <v>229</v>
      </c>
      <c r="C3250" s="26">
        <v>45733</v>
      </c>
      <c r="D3250" s="4" t="s">
        <v>292</v>
      </c>
      <c r="E3250" s="4" t="s">
        <v>301</v>
      </c>
      <c r="F3250" s="4" t="s">
        <v>47</v>
      </c>
      <c r="G3250" s="4">
        <v>0</v>
      </c>
      <c r="H3250" s="27">
        <v>0</v>
      </c>
      <c r="I3250" s="15">
        <v>3397.67</v>
      </c>
      <c r="J3250" s="4" t="s">
        <v>294</v>
      </c>
    </row>
    <row r="3251" spans="1:10" x14ac:dyDescent="0.3">
      <c r="A3251" s="4" t="s">
        <v>3557</v>
      </c>
      <c r="B3251" s="4" t="s">
        <v>229</v>
      </c>
      <c r="C3251" s="26">
        <v>45741</v>
      </c>
      <c r="D3251" s="4" t="s">
        <v>292</v>
      </c>
      <c r="E3251" s="4" t="s">
        <v>303</v>
      </c>
      <c r="F3251" s="4" t="s">
        <v>46</v>
      </c>
      <c r="G3251" s="4">
        <v>2</v>
      </c>
      <c r="H3251" s="27">
        <v>0</v>
      </c>
      <c r="I3251" s="15">
        <v>9834.27</v>
      </c>
      <c r="J3251" s="4" t="s">
        <v>299</v>
      </c>
    </row>
    <row r="3252" spans="1:10" x14ac:dyDescent="0.3">
      <c r="A3252" s="4" t="s">
        <v>3558</v>
      </c>
      <c r="B3252" s="4" t="s">
        <v>229</v>
      </c>
      <c r="C3252" s="26">
        <v>45742</v>
      </c>
      <c r="D3252" s="4" t="s">
        <v>292</v>
      </c>
      <c r="E3252" s="4" t="s">
        <v>312</v>
      </c>
      <c r="F3252" s="4" t="s">
        <v>47</v>
      </c>
      <c r="G3252" s="4">
        <v>0</v>
      </c>
      <c r="H3252" s="27">
        <v>0</v>
      </c>
      <c r="I3252" s="15">
        <v>4023.77</v>
      </c>
      <c r="J3252" s="4" t="s">
        <v>294</v>
      </c>
    </row>
    <row r="3253" spans="1:10" x14ac:dyDescent="0.3">
      <c r="A3253" s="4" t="s">
        <v>3559</v>
      </c>
      <c r="B3253" s="4" t="s">
        <v>229</v>
      </c>
      <c r="C3253" s="26">
        <v>45718</v>
      </c>
      <c r="D3253" s="4" t="s">
        <v>296</v>
      </c>
      <c r="E3253" s="4" t="s">
        <v>394</v>
      </c>
      <c r="F3253" s="4" t="s">
        <v>47</v>
      </c>
      <c r="G3253" s="4">
        <v>1</v>
      </c>
      <c r="H3253" s="27">
        <v>3.8</v>
      </c>
      <c r="I3253" s="15">
        <v>23870.81</v>
      </c>
      <c r="J3253" s="4" t="s">
        <v>294</v>
      </c>
    </row>
    <row r="3254" spans="1:10" x14ac:dyDescent="0.3">
      <c r="A3254" s="4" t="s">
        <v>3560</v>
      </c>
      <c r="B3254" s="4" t="s">
        <v>229</v>
      </c>
      <c r="C3254" s="26">
        <v>45764</v>
      </c>
      <c r="D3254" s="4" t="s">
        <v>292</v>
      </c>
      <c r="E3254" s="4" t="s">
        <v>303</v>
      </c>
      <c r="F3254" s="4" t="s">
        <v>46</v>
      </c>
      <c r="G3254" s="4">
        <v>5</v>
      </c>
      <c r="H3254" s="27">
        <v>0</v>
      </c>
      <c r="I3254" s="15">
        <v>15871.19</v>
      </c>
      <c r="J3254" s="4" t="s">
        <v>294</v>
      </c>
    </row>
    <row r="3255" spans="1:10" x14ac:dyDescent="0.3">
      <c r="A3255" s="4" t="s">
        <v>3561</v>
      </c>
      <c r="B3255" s="4" t="s">
        <v>229</v>
      </c>
      <c r="C3255" s="26">
        <v>45757</v>
      </c>
      <c r="D3255" s="4" t="s">
        <v>292</v>
      </c>
      <c r="E3255" s="4" t="s">
        <v>312</v>
      </c>
      <c r="F3255" s="4" t="s">
        <v>47</v>
      </c>
      <c r="G3255" s="4">
        <v>0</v>
      </c>
      <c r="H3255" s="27">
        <v>0</v>
      </c>
      <c r="I3255" s="15">
        <v>5142.0600000000004</v>
      </c>
      <c r="J3255" s="4" t="s">
        <v>294</v>
      </c>
    </row>
    <row r="3256" spans="1:10" x14ac:dyDescent="0.3">
      <c r="A3256" s="4" t="s">
        <v>3562</v>
      </c>
      <c r="B3256" s="4" t="s">
        <v>229</v>
      </c>
      <c r="C3256" s="26">
        <v>45771</v>
      </c>
      <c r="D3256" s="4" t="s">
        <v>292</v>
      </c>
      <c r="E3256" s="4" t="s">
        <v>312</v>
      </c>
      <c r="F3256" s="4" t="s">
        <v>46</v>
      </c>
      <c r="G3256" s="4">
        <v>3</v>
      </c>
      <c r="H3256" s="27">
        <v>0</v>
      </c>
      <c r="I3256" s="15">
        <v>8536.49</v>
      </c>
      <c r="J3256" s="4" t="s">
        <v>294</v>
      </c>
    </row>
    <row r="3257" spans="1:10" x14ac:dyDescent="0.3">
      <c r="A3257" s="4" t="s">
        <v>3563</v>
      </c>
      <c r="B3257" s="4" t="s">
        <v>229</v>
      </c>
      <c r="C3257" s="26">
        <v>45756</v>
      </c>
      <c r="D3257" s="4" t="s">
        <v>296</v>
      </c>
      <c r="E3257" s="4" t="s">
        <v>297</v>
      </c>
      <c r="F3257" s="4" t="s">
        <v>47</v>
      </c>
      <c r="G3257" s="4">
        <v>1</v>
      </c>
      <c r="H3257" s="27">
        <v>6.2</v>
      </c>
      <c r="I3257" s="15">
        <v>17561.490000000002</v>
      </c>
      <c r="J3257" s="4" t="s">
        <v>294</v>
      </c>
    </row>
    <row r="3258" spans="1:10" x14ac:dyDescent="0.3">
      <c r="A3258" s="4" t="s">
        <v>3564</v>
      </c>
      <c r="B3258" s="4" t="s">
        <v>229</v>
      </c>
      <c r="C3258" s="26">
        <v>45854</v>
      </c>
      <c r="D3258" s="4" t="s">
        <v>292</v>
      </c>
      <c r="E3258" s="4" t="s">
        <v>293</v>
      </c>
      <c r="F3258" s="4" t="s">
        <v>47</v>
      </c>
      <c r="G3258" s="4">
        <v>0</v>
      </c>
      <c r="H3258" s="27">
        <v>0</v>
      </c>
      <c r="I3258" s="15">
        <v>3265.89</v>
      </c>
      <c r="J3258" s="4" t="s">
        <v>299</v>
      </c>
    </row>
    <row r="3259" spans="1:10" x14ac:dyDescent="0.3">
      <c r="A3259" s="4" t="s">
        <v>3565</v>
      </c>
      <c r="B3259" s="4" t="s">
        <v>229</v>
      </c>
      <c r="C3259" s="26">
        <v>45859</v>
      </c>
      <c r="D3259" s="4" t="s">
        <v>292</v>
      </c>
      <c r="E3259" s="4" t="s">
        <v>312</v>
      </c>
      <c r="F3259" s="4" t="s">
        <v>47</v>
      </c>
      <c r="G3259" s="4">
        <v>1</v>
      </c>
      <c r="H3259" s="27">
        <v>0</v>
      </c>
      <c r="I3259" s="15">
        <v>2474.94</v>
      </c>
      <c r="J3259" s="4" t="s">
        <v>294</v>
      </c>
    </row>
    <row r="3260" spans="1:10" x14ac:dyDescent="0.3">
      <c r="A3260" s="4" t="s">
        <v>3566</v>
      </c>
      <c r="B3260" s="4" t="s">
        <v>229</v>
      </c>
      <c r="C3260" s="26">
        <v>45847</v>
      </c>
      <c r="D3260" s="4" t="s">
        <v>296</v>
      </c>
      <c r="E3260" s="4" t="s">
        <v>336</v>
      </c>
      <c r="F3260" s="4" t="s">
        <v>47</v>
      </c>
      <c r="G3260" s="4">
        <v>1</v>
      </c>
      <c r="H3260" s="27">
        <v>4.7</v>
      </c>
      <c r="I3260" s="15">
        <v>12033.41</v>
      </c>
      <c r="J3260" s="4" t="s">
        <v>294</v>
      </c>
    </row>
    <row r="3261" spans="1:10" x14ac:dyDescent="0.3">
      <c r="A3261" s="4" t="s">
        <v>3567</v>
      </c>
      <c r="B3261" s="4" t="s">
        <v>229</v>
      </c>
      <c r="C3261" s="26">
        <v>45882</v>
      </c>
      <c r="D3261" s="4" t="s">
        <v>292</v>
      </c>
      <c r="E3261" s="4" t="s">
        <v>308</v>
      </c>
      <c r="F3261" s="4" t="s">
        <v>47</v>
      </c>
      <c r="G3261" s="4">
        <v>1</v>
      </c>
      <c r="H3261" s="27">
        <v>0</v>
      </c>
      <c r="I3261" s="15">
        <v>2509.41</v>
      </c>
      <c r="J3261" s="4" t="s">
        <v>299</v>
      </c>
    </row>
    <row r="3262" spans="1:10" x14ac:dyDescent="0.3">
      <c r="A3262" s="4" t="s">
        <v>3568</v>
      </c>
      <c r="B3262" s="4" t="s">
        <v>229</v>
      </c>
      <c r="C3262" s="26">
        <v>45880</v>
      </c>
      <c r="D3262" s="4" t="s">
        <v>296</v>
      </c>
      <c r="E3262" s="4" t="s">
        <v>401</v>
      </c>
      <c r="F3262" s="4" t="s">
        <v>45</v>
      </c>
      <c r="G3262" s="4">
        <v>3</v>
      </c>
      <c r="H3262" s="27">
        <v>49.8</v>
      </c>
      <c r="I3262" s="15">
        <v>161461.04</v>
      </c>
      <c r="J3262" s="4" t="s">
        <v>294</v>
      </c>
    </row>
    <row r="3263" spans="1:10" x14ac:dyDescent="0.3">
      <c r="A3263" s="4" t="s">
        <v>3569</v>
      </c>
      <c r="B3263" s="4" t="s">
        <v>229</v>
      </c>
      <c r="C3263" s="26">
        <v>45919</v>
      </c>
      <c r="D3263" s="4" t="s">
        <v>292</v>
      </c>
      <c r="E3263" s="4" t="s">
        <v>308</v>
      </c>
      <c r="F3263" s="4" t="s">
        <v>47</v>
      </c>
      <c r="G3263" s="4">
        <v>1</v>
      </c>
      <c r="H3263" s="27">
        <v>0</v>
      </c>
      <c r="I3263" s="15">
        <v>5287.16</v>
      </c>
      <c r="J3263" s="4" t="s">
        <v>299</v>
      </c>
    </row>
    <row r="3264" spans="1:10" x14ac:dyDescent="0.3">
      <c r="A3264" s="4" t="s">
        <v>3570</v>
      </c>
      <c r="B3264" s="4" t="s">
        <v>229</v>
      </c>
      <c r="C3264" s="26">
        <v>45909</v>
      </c>
      <c r="D3264" s="4" t="s">
        <v>292</v>
      </c>
      <c r="E3264" s="4" t="s">
        <v>308</v>
      </c>
      <c r="F3264" s="4" t="s">
        <v>47</v>
      </c>
      <c r="G3264" s="4">
        <v>1</v>
      </c>
      <c r="H3264" s="27">
        <v>0</v>
      </c>
      <c r="I3264" s="15">
        <v>4384.84</v>
      </c>
      <c r="J3264" s="4" t="s">
        <v>294</v>
      </c>
    </row>
    <row r="3265" spans="1:10" x14ac:dyDescent="0.3">
      <c r="A3265" s="4" t="s">
        <v>3571</v>
      </c>
      <c r="B3265" s="4" t="s">
        <v>229</v>
      </c>
      <c r="C3265" s="26">
        <v>45928</v>
      </c>
      <c r="D3265" s="4" t="s">
        <v>292</v>
      </c>
      <c r="E3265" s="4" t="s">
        <v>308</v>
      </c>
      <c r="F3265" s="4" t="s">
        <v>45</v>
      </c>
      <c r="G3265" s="4">
        <v>11</v>
      </c>
      <c r="H3265" s="27">
        <v>0</v>
      </c>
      <c r="I3265" s="15">
        <v>28198.799999999999</v>
      </c>
      <c r="J3265" s="4" t="s">
        <v>294</v>
      </c>
    </row>
    <row r="3266" spans="1:10" x14ac:dyDescent="0.3">
      <c r="A3266" s="4" t="s">
        <v>3572</v>
      </c>
      <c r="B3266" s="4" t="s">
        <v>229</v>
      </c>
      <c r="C3266" s="26">
        <v>45923</v>
      </c>
      <c r="D3266" s="4" t="s">
        <v>292</v>
      </c>
      <c r="E3266" s="4" t="s">
        <v>303</v>
      </c>
      <c r="F3266" s="4" t="s">
        <v>47</v>
      </c>
      <c r="G3266" s="4">
        <v>1</v>
      </c>
      <c r="H3266" s="27">
        <v>0</v>
      </c>
      <c r="I3266" s="15">
        <v>3906.54</v>
      </c>
      <c r="J3266" s="4" t="s">
        <v>294</v>
      </c>
    </row>
    <row r="3267" spans="1:10" x14ac:dyDescent="0.3">
      <c r="A3267" s="4" t="s">
        <v>3573</v>
      </c>
      <c r="B3267" s="4" t="s">
        <v>229</v>
      </c>
      <c r="C3267" s="26">
        <v>45925</v>
      </c>
      <c r="D3267" s="4" t="s">
        <v>292</v>
      </c>
      <c r="E3267" s="4" t="s">
        <v>301</v>
      </c>
      <c r="F3267" s="4" t="s">
        <v>47</v>
      </c>
      <c r="G3267" s="4">
        <v>1</v>
      </c>
      <c r="H3267" s="27">
        <v>0</v>
      </c>
      <c r="I3267" s="15">
        <v>4445.79</v>
      </c>
      <c r="J3267" s="4" t="s">
        <v>294</v>
      </c>
    </row>
    <row r="3268" spans="1:10" x14ac:dyDescent="0.3">
      <c r="A3268" s="4" t="s">
        <v>3574</v>
      </c>
      <c r="B3268" s="4" t="s">
        <v>229</v>
      </c>
      <c r="C3268" s="26">
        <v>45919</v>
      </c>
      <c r="D3268" s="4" t="s">
        <v>296</v>
      </c>
      <c r="E3268" s="4" t="s">
        <v>394</v>
      </c>
      <c r="F3268" s="4" t="s">
        <v>47</v>
      </c>
      <c r="G3268" s="4">
        <v>1</v>
      </c>
      <c r="H3268" s="27">
        <v>7</v>
      </c>
      <c r="I3268" s="15">
        <v>36084.089999999997</v>
      </c>
      <c r="J3268" s="4" t="s">
        <v>294</v>
      </c>
    </row>
    <row r="3269" spans="1:10" x14ac:dyDescent="0.3">
      <c r="A3269" s="4" t="s">
        <v>3575</v>
      </c>
      <c r="B3269" s="4" t="s">
        <v>229</v>
      </c>
      <c r="C3269" s="26">
        <v>45923</v>
      </c>
      <c r="D3269" s="4" t="s">
        <v>296</v>
      </c>
      <c r="E3269" s="4" t="s">
        <v>394</v>
      </c>
      <c r="F3269" s="4" t="s">
        <v>47</v>
      </c>
      <c r="G3269" s="4">
        <v>1</v>
      </c>
      <c r="H3269" s="27">
        <v>5.0999999999999996</v>
      </c>
      <c r="I3269" s="15">
        <v>33427.57</v>
      </c>
      <c r="J3269" s="4" t="s">
        <v>294</v>
      </c>
    </row>
    <row r="3270" spans="1:10" x14ac:dyDescent="0.3">
      <c r="A3270" s="4" t="s">
        <v>3576</v>
      </c>
      <c r="B3270" s="4" t="s">
        <v>229</v>
      </c>
      <c r="C3270" s="26">
        <v>45950</v>
      </c>
      <c r="D3270" s="4" t="s">
        <v>292</v>
      </c>
      <c r="E3270" s="4" t="s">
        <v>303</v>
      </c>
      <c r="F3270" s="4" t="s">
        <v>47</v>
      </c>
      <c r="G3270" s="4">
        <v>1</v>
      </c>
      <c r="H3270" s="27">
        <v>0</v>
      </c>
      <c r="I3270" s="15">
        <v>1704.01</v>
      </c>
      <c r="J3270" s="4" t="s">
        <v>294</v>
      </c>
    </row>
    <row r="3271" spans="1:10" x14ac:dyDescent="0.3">
      <c r="A3271" s="4" t="s">
        <v>3577</v>
      </c>
      <c r="B3271" s="4" t="s">
        <v>229</v>
      </c>
      <c r="C3271" s="26">
        <v>45945</v>
      </c>
      <c r="D3271" s="4" t="s">
        <v>292</v>
      </c>
      <c r="E3271" s="4" t="s">
        <v>293</v>
      </c>
      <c r="F3271" s="4" t="s">
        <v>47</v>
      </c>
      <c r="G3271" s="4">
        <v>1</v>
      </c>
      <c r="H3271" s="27">
        <v>0</v>
      </c>
      <c r="I3271" s="15">
        <v>2938.12</v>
      </c>
      <c r="J3271" s="4" t="s">
        <v>299</v>
      </c>
    </row>
    <row r="3272" spans="1:10" x14ac:dyDescent="0.3">
      <c r="A3272" s="4" t="s">
        <v>3578</v>
      </c>
      <c r="B3272" s="4" t="s">
        <v>229</v>
      </c>
      <c r="C3272" s="26">
        <v>45952</v>
      </c>
      <c r="D3272" s="4" t="s">
        <v>292</v>
      </c>
      <c r="E3272" s="4" t="s">
        <v>301</v>
      </c>
      <c r="F3272" s="4" t="s">
        <v>46</v>
      </c>
      <c r="G3272" s="4">
        <v>3</v>
      </c>
      <c r="H3272" s="27">
        <v>0</v>
      </c>
      <c r="I3272" s="15">
        <v>14130.56</v>
      </c>
      <c r="J3272" s="4" t="s">
        <v>299</v>
      </c>
    </row>
    <row r="3273" spans="1:10" x14ac:dyDescent="0.3">
      <c r="A3273" s="4" t="s">
        <v>3579</v>
      </c>
      <c r="B3273" s="4" t="s">
        <v>229</v>
      </c>
      <c r="C3273" s="26">
        <v>45945</v>
      </c>
      <c r="D3273" s="4" t="s">
        <v>296</v>
      </c>
      <c r="E3273" s="4" t="s">
        <v>394</v>
      </c>
      <c r="F3273" s="4" t="s">
        <v>46</v>
      </c>
      <c r="G3273" s="4">
        <v>1</v>
      </c>
      <c r="H3273" s="27">
        <v>8.1</v>
      </c>
      <c r="I3273" s="15">
        <v>36955.360000000001</v>
      </c>
      <c r="J3273" s="4" t="s">
        <v>299</v>
      </c>
    </row>
    <row r="3274" spans="1:10" x14ac:dyDescent="0.3">
      <c r="A3274" s="4" t="s">
        <v>3580</v>
      </c>
      <c r="B3274" s="4" t="s">
        <v>229</v>
      </c>
      <c r="C3274" s="26">
        <v>45985</v>
      </c>
      <c r="D3274" s="4" t="s">
        <v>296</v>
      </c>
      <c r="E3274" s="4" t="s">
        <v>319</v>
      </c>
      <c r="F3274" s="4" t="s">
        <v>45</v>
      </c>
      <c r="G3274" s="4">
        <v>3</v>
      </c>
      <c r="H3274" s="27">
        <v>55.8</v>
      </c>
      <c r="I3274" s="15">
        <v>275381.5</v>
      </c>
      <c r="J3274" s="4" t="s">
        <v>294</v>
      </c>
    </row>
    <row r="3275" spans="1:10" x14ac:dyDescent="0.3">
      <c r="A3275" s="4" t="s">
        <v>3581</v>
      </c>
      <c r="B3275" s="4" t="s">
        <v>229</v>
      </c>
      <c r="C3275" s="26">
        <v>45998</v>
      </c>
      <c r="D3275" s="4" t="s">
        <v>292</v>
      </c>
      <c r="E3275" s="4" t="s">
        <v>301</v>
      </c>
      <c r="F3275" s="4" t="s">
        <v>46</v>
      </c>
      <c r="G3275" s="4">
        <v>2</v>
      </c>
      <c r="H3275" s="27">
        <v>0</v>
      </c>
      <c r="I3275" s="15">
        <v>11266.98</v>
      </c>
      <c r="J3275" s="4" t="s">
        <v>294</v>
      </c>
    </row>
    <row r="3276" spans="1:10" x14ac:dyDescent="0.3">
      <c r="A3276" s="4" t="s">
        <v>3582</v>
      </c>
      <c r="B3276" s="4" t="s">
        <v>229</v>
      </c>
      <c r="C3276" s="26">
        <v>46012</v>
      </c>
      <c r="D3276" s="4" t="s">
        <v>292</v>
      </c>
      <c r="E3276" s="4" t="s">
        <v>305</v>
      </c>
      <c r="F3276" s="4" t="s">
        <v>45</v>
      </c>
      <c r="G3276" s="4">
        <v>9</v>
      </c>
      <c r="H3276" s="27">
        <v>0</v>
      </c>
      <c r="I3276" s="15">
        <v>41931.47</v>
      </c>
      <c r="J3276" s="4" t="s">
        <v>294</v>
      </c>
    </row>
    <row r="3277" spans="1:10" x14ac:dyDescent="0.3">
      <c r="A3277" s="4" t="s">
        <v>3583</v>
      </c>
      <c r="B3277" s="4" t="s">
        <v>229</v>
      </c>
      <c r="C3277" s="26">
        <v>46012</v>
      </c>
      <c r="D3277" s="4" t="s">
        <v>296</v>
      </c>
      <c r="E3277" s="4" t="s">
        <v>319</v>
      </c>
      <c r="F3277" s="4" t="s">
        <v>45</v>
      </c>
      <c r="G3277" s="4">
        <v>2</v>
      </c>
      <c r="H3277" s="27">
        <v>45.8</v>
      </c>
      <c r="I3277" s="15">
        <v>196184.81</v>
      </c>
      <c r="J3277" s="4" t="s">
        <v>299</v>
      </c>
    </row>
    <row r="3278" spans="1:10" x14ac:dyDescent="0.3">
      <c r="A3278" s="4" t="s">
        <v>3584</v>
      </c>
      <c r="B3278" s="4" t="s">
        <v>231</v>
      </c>
      <c r="C3278" s="26">
        <v>44942</v>
      </c>
      <c r="D3278" s="4" t="s">
        <v>292</v>
      </c>
      <c r="E3278" s="4" t="s">
        <v>308</v>
      </c>
      <c r="F3278" s="4" t="s">
        <v>46</v>
      </c>
      <c r="G3278" s="4">
        <v>3</v>
      </c>
      <c r="H3278" s="27">
        <v>0</v>
      </c>
      <c r="I3278" s="15">
        <v>15922.13</v>
      </c>
      <c r="J3278" s="4" t="s">
        <v>294</v>
      </c>
    </row>
    <row r="3279" spans="1:10" x14ac:dyDescent="0.3">
      <c r="A3279" s="4" t="s">
        <v>3585</v>
      </c>
      <c r="B3279" s="4" t="s">
        <v>231</v>
      </c>
      <c r="C3279" s="26">
        <v>44943</v>
      </c>
      <c r="D3279" s="4" t="s">
        <v>296</v>
      </c>
      <c r="E3279" s="4" t="s">
        <v>401</v>
      </c>
      <c r="F3279" s="4" t="s">
        <v>45</v>
      </c>
      <c r="G3279" s="4">
        <v>2</v>
      </c>
      <c r="H3279" s="27">
        <v>41.8</v>
      </c>
      <c r="I3279" s="15">
        <v>104459.42</v>
      </c>
      <c r="J3279" s="4" t="s">
        <v>294</v>
      </c>
    </row>
    <row r="3280" spans="1:10" x14ac:dyDescent="0.3">
      <c r="A3280" s="4" t="s">
        <v>3586</v>
      </c>
      <c r="B3280" s="4" t="s">
        <v>231</v>
      </c>
      <c r="C3280" s="26">
        <v>44991</v>
      </c>
      <c r="D3280" s="4" t="s">
        <v>292</v>
      </c>
      <c r="E3280" s="4" t="s">
        <v>303</v>
      </c>
      <c r="F3280" s="4" t="s">
        <v>47</v>
      </c>
      <c r="G3280" s="4">
        <v>0</v>
      </c>
      <c r="H3280" s="27">
        <v>0</v>
      </c>
      <c r="I3280" s="15">
        <v>4268.24</v>
      </c>
      <c r="J3280" s="4" t="s">
        <v>294</v>
      </c>
    </row>
    <row r="3281" spans="1:10" x14ac:dyDescent="0.3">
      <c r="A3281" s="4" t="s">
        <v>3587</v>
      </c>
      <c r="B3281" s="4" t="s">
        <v>231</v>
      </c>
      <c r="C3281" s="26">
        <v>45005</v>
      </c>
      <c r="D3281" s="4" t="s">
        <v>292</v>
      </c>
      <c r="E3281" s="4" t="s">
        <v>303</v>
      </c>
      <c r="F3281" s="4" t="s">
        <v>47</v>
      </c>
      <c r="G3281" s="4">
        <v>1</v>
      </c>
      <c r="H3281" s="27">
        <v>0</v>
      </c>
      <c r="I3281" s="15">
        <v>2224.5700000000002</v>
      </c>
      <c r="J3281" s="4" t="s">
        <v>294</v>
      </c>
    </row>
    <row r="3282" spans="1:10" x14ac:dyDescent="0.3">
      <c r="A3282" s="4" t="s">
        <v>3588</v>
      </c>
      <c r="B3282" s="4" t="s">
        <v>231</v>
      </c>
      <c r="C3282" s="26">
        <v>44988</v>
      </c>
      <c r="D3282" s="4" t="s">
        <v>292</v>
      </c>
      <c r="E3282" s="4" t="s">
        <v>305</v>
      </c>
      <c r="F3282" s="4" t="s">
        <v>45</v>
      </c>
      <c r="G3282" s="4">
        <v>10</v>
      </c>
      <c r="H3282" s="27">
        <v>0</v>
      </c>
      <c r="I3282" s="15">
        <v>23829.22</v>
      </c>
      <c r="J3282" s="4" t="s">
        <v>294</v>
      </c>
    </row>
    <row r="3283" spans="1:10" x14ac:dyDescent="0.3">
      <c r="A3283" s="4" t="s">
        <v>3589</v>
      </c>
      <c r="B3283" s="4" t="s">
        <v>231</v>
      </c>
      <c r="C3283" s="26">
        <v>45000</v>
      </c>
      <c r="D3283" s="4" t="s">
        <v>292</v>
      </c>
      <c r="E3283" s="4" t="s">
        <v>293</v>
      </c>
      <c r="F3283" s="4" t="s">
        <v>46</v>
      </c>
      <c r="G3283" s="4">
        <v>2</v>
      </c>
      <c r="H3283" s="27">
        <v>0</v>
      </c>
      <c r="I3283" s="15">
        <v>17036.27</v>
      </c>
      <c r="J3283" s="4" t="s">
        <v>294</v>
      </c>
    </row>
    <row r="3284" spans="1:10" x14ac:dyDescent="0.3">
      <c r="A3284" s="4" t="s">
        <v>3590</v>
      </c>
      <c r="B3284" s="4" t="s">
        <v>231</v>
      </c>
      <c r="C3284" s="26">
        <v>45089</v>
      </c>
      <c r="D3284" s="4" t="s">
        <v>292</v>
      </c>
      <c r="E3284" s="4" t="s">
        <v>308</v>
      </c>
      <c r="F3284" s="4" t="s">
        <v>47</v>
      </c>
      <c r="G3284" s="4">
        <v>1</v>
      </c>
      <c r="H3284" s="27">
        <v>0</v>
      </c>
      <c r="I3284" s="15">
        <v>2585.1</v>
      </c>
      <c r="J3284" s="4" t="s">
        <v>294</v>
      </c>
    </row>
    <row r="3285" spans="1:10" x14ac:dyDescent="0.3">
      <c r="A3285" s="4" t="s">
        <v>3591</v>
      </c>
      <c r="B3285" s="4" t="s">
        <v>231</v>
      </c>
      <c r="C3285" s="26">
        <v>45104</v>
      </c>
      <c r="D3285" s="4" t="s">
        <v>296</v>
      </c>
      <c r="E3285" s="4" t="s">
        <v>394</v>
      </c>
      <c r="F3285" s="4" t="s">
        <v>46</v>
      </c>
      <c r="G3285" s="4">
        <v>1</v>
      </c>
      <c r="H3285" s="27">
        <v>18</v>
      </c>
      <c r="I3285" s="15">
        <v>99433.26</v>
      </c>
      <c r="J3285" s="4" t="s">
        <v>299</v>
      </c>
    </row>
    <row r="3286" spans="1:10" x14ac:dyDescent="0.3">
      <c r="A3286" s="4" t="s">
        <v>3592</v>
      </c>
      <c r="B3286" s="4" t="s">
        <v>231</v>
      </c>
      <c r="C3286" s="26">
        <v>45326</v>
      </c>
      <c r="D3286" s="4" t="s">
        <v>292</v>
      </c>
      <c r="E3286" s="4" t="s">
        <v>303</v>
      </c>
      <c r="F3286" s="4" t="s">
        <v>46</v>
      </c>
      <c r="G3286" s="4">
        <v>3</v>
      </c>
      <c r="H3286" s="27">
        <v>0</v>
      </c>
      <c r="I3286" s="15">
        <v>12594.82</v>
      </c>
      <c r="J3286" s="4" t="s">
        <v>294</v>
      </c>
    </row>
    <row r="3287" spans="1:10" x14ac:dyDescent="0.3">
      <c r="A3287" s="4" t="s">
        <v>3593</v>
      </c>
      <c r="B3287" s="4" t="s">
        <v>231</v>
      </c>
      <c r="C3287" s="26">
        <v>45326</v>
      </c>
      <c r="D3287" s="4" t="s">
        <v>296</v>
      </c>
      <c r="E3287" s="4" t="s">
        <v>371</v>
      </c>
      <c r="F3287" s="4" t="s">
        <v>45</v>
      </c>
      <c r="G3287" s="4">
        <v>2</v>
      </c>
      <c r="H3287" s="27">
        <v>36.700000000000003</v>
      </c>
      <c r="I3287" s="15">
        <v>199936.49</v>
      </c>
      <c r="J3287" s="4" t="s">
        <v>294</v>
      </c>
    </row>
    <row r="3288" spans="1:10" x14ac:dyDescent="0.3">
      <c r="A3288" s="4" t="s">
        <v>3594</v>
      </c>
      <c r="B3288" s="4" t="s">
        <v>231</v>
      </c>
      <c r="C3288" s="26">
        <v>45369</v>
      </c>
      <c r="D3288" s="4" t="s">
        <v>292</v>
      </c>
      <c r="E3288" s="4" t="s">
        <v>301</v>
      </c>
      <c r="F3288" s="4" t="s">
        <v>46</v>
      </c>
      <c r="G3288" s="4">
        <v>2</v>
      </c>
      <c r="H3288" s="27">
        <v>0</v>
      </c>
      <c r="I3288" s="15">
        <v>20137.23</v>
      </c>
      <c r="J3288" s="4" t="s">
        <v>294</v>
      </c>
    </row>
    <row r="3289" spans="1:10" x14ac:dyDescent="0.3">
      <c r="A3289" s="4" t="s">
        <v>3595</v>
      </c>
      <c r="B3289" s="4" t="s">
        <v>231</v>
      </c>
      <c r="C3289" s="26">
        <v>45402</v>
      </c>
      <c r="D3289" s="4" t="s">
        <v>292</v>
      </c>
      <c r="E3289" s="4" t="s">
        <v>301</v>
      </c>
      <c r="F3289" s="4" t="s">
        <v>46</v>
      </c>
      <c r="G3289" s="4">
        <v>5</v>
      </c>
      <c r="H3289" s="27">
        <v>0</v>
      </c>
      <c r="I3289" s="15">
        <v>8096.82</v>
      </c>
      <c r="J3289" s="4" t="s">
        <v>299</v>
      </c>
    </row>
    <row r="3290" spans="1:10" x14ac:dyDescent="0.3">
      <c r="A3290" s="4" t="s">
        <v>3596</v>
      </c>
      <c r="B3290" s="4" t="s">
        <v>231</v>
      </c>
      <c r="C3290" s="26">
        <v>45431</v>
      </c>
      <c r="D3290" s="4" t="s">
        <v>292</v>
      </c>
      <c r="E3290" s="4" t="s">
        <v>312</v>
      </c>
      <c r="F3290" s="4" t="s">
        <v>47</v>
      </c>
      <c r="G3290" s="4">
        <v>0</v>
      </c>
      <c r="H3290" s="27">
        <v>0</v>
      </c>
      <c r="I3290" s="15">
        <v>2603.86</v>
      </c>
      <c r="J3290" s="4" t="s">
        <v>294</v>
      </c>
    </row>
    <row r="3291" spans="1:10" x14ac:dyDescent="0.3">
      <c r="A3291" s="4" t="s">
        <v>3597</v>
      </c>
      <c r="B3291" s="4" t="s">
        <v>231</v>
      </c>
      <c r="C3291" s="26">
        <v>45459</v>
      </c>
      <c r="D3291" s="4" t="s">
        <v>292</v>
      </c>
      <c r="E3291" s="4" t="s">
        <v>293</v>
      </c>
      <c r="F3291" s="4" t="s">
        <v>47</v>
      </c>
      <c r="G3291" s="4">
        <v>1</v>
      </c>
      <c r="H3291" s="27">
        <v>0</v>
      </c>
      <c r="I3291" s="15">
        <v>4307.1099999999997</v>
      </c>
      <c r="J3291" s="4" t="s">
        <v>294</v>
      </c>
    </row>
    <row r="3292" spans="1:10" x14ac:dyDescent="0.3">
      <c r="A3292" s="4" t="s">
        <v>3598</v>
      </c>
      <c r="B3292" s="4" t="s">
        <v>231</v>
      </c>
      <c r="C3292" s="26">
        <v>45522</v>
      </c>
      <c r="D3292" s="4" t="s">
        <v>292</v>
      </c>
      <c r="E3292" s="4" t="s">
        <v>301</v>
      </c>
      <c r="F3292" s="4" t="s">
        <v>47</v>
      </c>
      <c r="G3292" s="4">
        <v>0</v>
      </c>
      <c r="H3292" s="27">
        <v>0</v>
      </c>
      <c r="I3292" s="15">
        <v>4589.18</v>
      </c>
      <c r="J3292" s="4" t="s">
        <v>294</v>
      </c>
    </row>
    <row r="3293" spans="1:10" x14ac:dyDescent="0.3">
      <c r="A3293" s="4" t="s">
        <v>3599</v>
      </c>
      <c r="B3293" s="4" t="s">
        <v>231</v>
      </c>
      <c r="C3293" s="26">
        <v>45517</v>
      </c>
      <c r="D3293" s="4" t="s">
        <v>296</v>
      </c>
      <c r="E3293" s="4" t="s">
        <v>401</v>
      </c>
      <c r="F3293" s="4" t="s">
        <v>45</v>
      </c>
      <c r="G3293" s="4">
        <v>3</v>
      </c>
      <c r="H3293" s="27">
        <v>63.9</v>
      </c>
      <c r="I3293" s="15">
        <v>273705.71000000002</v>
      </c>
      <c r="J3293" s="4" t="s">
        <v>294</v>
      </c>
    </row>
    <row r="3294" spans="1:10" x14ac:dyDescent="0.3">
      <c r="A3294" s="4" t="s">
        <v>3600</v>
      </c>
      <c r="B3294" s="4" t="s">
        <v>231</v>
      </c>
      <c r="C3294" s="26">
        <v>45563</v>
      </c>
      <c r="D3294" s="4" t="s">
        <v>292</v>
      </c>
      <c r="E3294" s="4" t="s">
        <v>308</v>
      </c>
      <c r="F3294" s="4" t="s">
        <v>47</v>
      </c>
      <c r="G3294" s="4">
        <v>1</v>
      </c>
      <c r="H3294" s="27">
        <v>0</v>
      </c>
      <c r="I3294" s="15">
        <v>2830.78</v>
      </c>
      <c r="J3294" s="4" t="s">
        <v>294</v>
      </c>
    </row>
    <row r="3295" spans="1:10" x14ac:dyDescent="0.3">
      <c r="A3295" s="4" t="s">
        <v>3601</v>
      </c>
      <c r="B3295" s="4" t="s">
        <v>231</v>
      </c>
      <c r="C3295" s="26">
        <v>45549</v>
      </c>
      <c r="D3295" s="4" t="s">
        <v>292</v>
      </c>
      <c r="E3295" s="4" t="s">
        <v>305</v>
      </c>
      <c r="F3295" s="4" t="s">
        <v>47</v>
      </c>
      <c r="G3295" s="4">
        <v>1</v>
      </c>
      <c r="H3295" s="27">
        <v>0</v>
      </c>
      <c r="I3295" s="15">
        <v>4159.67</v>
      </c>
      <c r="J3295" s="4" t="s">
        <v>294</v>
      </c>
    </row>
    <row r="3296" spans="1:10" x14ac:dyDescent="0.3">
      <c r="A3296" s="4" t="s">
        <v>3602</v>
      </c>
      <c r="B3296" s="4" t="s">
        <v>231</v>
      </c>
      <c r="C3296" s="26">
        <v>45558</v>
      </c>
      <c r="D3296" s="4" t="s">
        <v>296</v>
      </c>
      <c r="E3296" s="4" t="s">
        <v>371</v>
      </c>
      <c r="F3296" s="4" t="s">
        <v>45</v>
      </c>
      <c r="G3296" s="4">
        <v>1</v>
      </c>
      <c r="H3296" s="27">
        <v>21.7</v>
      </c>
      <c r="I3296" s="15">
        <v>122774.75</v>
      </c>
      <c r="J3296" s="4" t="s">
        <v>299</v>
      </c>
    </row>
    <row r="3297" spans="1:10" x14ac:dyDescent="0.3">
      <c r="A3297" s="4" t="s">
        <v>3603</v>
      </c>
      <c r="B3297" s="4" t="s">
        <v>231</v>
      </c>
      <c r="C3297" s="26">
        <v>45597</v>
      </c>
      <c r="D3297" s="4" t="s">
        <v>292</v>
      </c>
      <c r="E3297" s="4" t="s">
        <v>308</v>
      </c>
      <c r="F3297" s="4" t="s">
        <v>47</v>
      </c>
      <c r="G3297" s="4">
        <v>0</v>
      </c>
      <c r="H3297" s="27">
        <v>0</v>
      </c>
      <c r="I3297" s="15">
        <v>2462.86</v>
      </c>
      <c r="J3297" s="4" t="s">
        <v>294</v>
      </c>
    </row>
    <row r="3298" spans="1:10" x14ac:dyDescent="0.3">
      <c r="A3298" s="4" t="s">
        <v>3604</v>
      </c>
      <c r="B3298" s="4" t="s">
        <v>231</v>
      </c>
      <c r="C3298" s="26">
        <v>45653</v>
      </c>
      <c r="D3298" s="4" t="s">
        <v>292</v>
      </c>
      <c r="E3298" s="4" t="s">
        <v>305</v>
      </c>
      <c r="F3298" s="4" t="s">
        <v>46</v>
      </c>
      <c r="G3298" s="4">
        <v>3</v>
      </c>
      <c r="H3298" s="27">
        <v>0</v>
      </c>
      <c r="I3298" s="15">
        <v>19974.96</v>
      </c>
      <c r="J3298" s="4" t="s">
        <v>299</v>
      </c>
    </row>
    <row r="3299" spans="1:10" x14ac:dyDescent="0.3">
      <c r="A3299" s="4" t="s">
        <v>3605</v>
      </c>
      <c r="B3299" s="4" t="s">
        <v>231</v>
      </c>
      <c r="C3299" s="26">
        <v>45629</v>
      </c>
      <c r="D3299" s="4" t="s">
        <v>296</v>
      </c>
      <c r="E3299" s="4" t="s">
        <v>319</v>
      </c>
      <c r="F3299" s="4" t="s">
        <v>45</v>
      </c>
      <c r="G3299" s="4">
        <v>2</v>
      </c>
      <c r="H3299" s="27">
        <v>26.8</v>
      </c>
      <c r="I3299" s="15">
        <v>156500.31</v>
      </c>
      <c r="J3299" s="4" t="s">
        <v>294</v>
      </c>
    </row>
    <row r="3300" spans="1:10" x14ac:dyDescent="0.3">
      <c r="A3300" s="4" t="s">
        <v>3606</v>
      </c>
      <c r="B3300" s="4" t="s">
        <v>231</v>
      </c>
      <c r="C3300" s="26">
        <v>45668</v>
      </c>
      <c r="D3300" s="4" t="s">
        <v>292</v>
      </c>
      <c r="E3300" s="4" t="s">
        <v>293</v>
      </c>
      <c r="F3300" s="4" t="s">
        <v>46</v>
      </c>
      <c r="G3300" s="4">
        <v>4</v>
      </c>
      <c r="H3300" s="27">
        <v>0</v>
      </c>
      <c r="I3300" s="15">
        <v>21699.4</v>
      </c>
      <c r="J3300" s="4" t="s">
        <v>294</v>
      </c>
    </row>
    <row r="3301" spans="1:10" x14ac:dyDescent="0.3">
      <c r="A3301" s="4" t="s">
        <v>3607</v>
      </c>
      <c r="B3301" s="4" t="s">
        <v>231</v>
      </c>
      <c r="C3301" s="26">
        <v>45677</v>
      </c>
      <c r="D3301" s="4" t="s">
        <v>292</v>
      </c>
      <c r="E3301" s="4" t="s">
        <v>305</v>
      </c>
      <c r="F3301" s="4" t="s">
        <v>47</v>
      </c>
      <c r="G3301" s="4">
        <v>1</v>
      </c>
      <c r="H3301" s="27">
        <v>0</v>
      </c>
      <c r="I3301" s="15">
        <v>4171.6899999999996</v>
      </c>
      <c r="J3301" s="4" t="s">
        <v>294</v>
      </c>
    </row>
    <row r="3302" spans="1:10" x14ac:dyDescent="0.3">
      <c r="A3302" s="4" t="s">
        <v>3608</v>
      </c>
      <c r="B3302" s="4" t="s">
        <v>231</v>
      </c>
      <c r="C3302" s="26">
        <v>45681</v>
      </c>
      <c r="D3302" s="4" t="s">
        <v>292</v>
      </c>
      <c r="E3302" s="4" t="s">
        <v>312</v>
      </c>
      <c r="F3302" s="4" t="s">
        <v>47</v>
      </c>
      <c r="G3302" s="4">
        <v>1</v>
      </c>
      <c r="H3302" s="27">
        <v>0</v>
      </c>
      <c r="I3302" s="15">
        <v>5133.3</v>
      </c>
      <c r="J3302" s="4" t="s">
        <v>294</v>
      </c>
    </row>
    <row r="3303" spans="1:10" x14ac:dyDescent="0.3">
      <c r="A3303" s="4" t="s">
        <v>3609</v>
      </c>
      <c r="B3303" s="4" t="s">
        <v>231</v>
      </c>
      <c r="C3303" s="26">
        <v>45742</v>
      </c>
      <c r="D3303" s="4" t="s">
        <v>292</v>
      </c>
      <c r="E3303" s="4" t="s">
        <v>301</v>
      </c>
      <c r="F3303" s="4" t="s">
        <v>45</v>
      </c>
      <c r="G3303" s="4">
        <v>8</v>
      </c>
      <c r="H3303" s="27">
        <v>0</v>
      </c>
      <c r="I3303" s="15">
        <v>40802.120000000003</v>
      </c>
      <c r="J3303" s="4" t="s">
        <v>294</v>
      </c>
    </row>
    <row r="3304" spans="1:10" x14ac:dyDescent="0.3">
      <c r="A3304" s="4" t="s">
        <v>3610</v>
      </c>
      <c r="B3304" s="4" t="s">
        <v>231</v>
      </c>
      <c r="C3304" s="26">
        <v>45743</v>
      </c>
      <c r="D3304" s="4" t="s">
        <v>296</v>
      </c>
      <c r="E3304" s="4" t="s">
        <v>297</v>
      </c>
      <c r="F3304" s="4" t="s">
        <v>45</v>
      </c>
      <c r="G3304" s="4">
        <v>3</v>
      </c>
      <c r="H3304" s="27">
        <v>49.9</v>
      </c>
      <c r="I3304" s="15">
        <v>286315.21000000002</v>
      </c>
      <c r="J3304" s="4" t="s">
        <v>294</v>
      </c>
    </row>
    <row r="3305" spans="1:10" x14ac:dyDescent="0.3">
      <c r="A3305" s="4" t="s">
        <v>3611</v>
      </c>
      <c r="B3305" s="4" t="s">
        <v>231</v>
      </c>
      <c r="C3305" s="26">
        <v>45891</v>
      </c>
      <c r="D3305" s="4" t="s">
        <v>292</v>
      </c>
      <c r="E3305" s="4" t="s">
        <v>308</v>
      </c>
      <c r="F3305" s="4" t="s">
        <v>46</v>
      </c>
      <c r="G3305" s="4">
        <v>1</v>
      </c>
      <c r="H3305" s="27">
        <v>0</v>
      </c>
      <c r="I3305" s="15">
        <v>17909.59</v>
      </c>
      <c r="J3305" s="4" t="s">
        <v>294</v>
      </c>
    </row>
    <row r="3306" spans="1:10" x14ac:dyDescent="0.3">
      <c r="A3306" s="4" t="s">
        <v>3612</v>
      </c>
      <c r="B3306" s="4" t="s">
        <v>231</v>
      </c>
      <c r="C3306" s="26">
        <v>45926</v>
      </c>
      <c r="D3306" s="4" t="s">
        <v>296</v>
      </c>
      <c r="E3306" s="4" t="s">
        <v>394</v>
      </c>
      <c r="F3306" s="4" t="s">
        <v>46</v>
      </c>
      <c r="G3306" s="4">
        <v>1</v>
      </c>
      <c r="H3306" s="27">
        <v>13.3</v>
      </c>
      <c r="I3306" s="15">
        <v>68863.740000000005</v>
      </c>
      <c r="J3306" s="4" t="s">
        <v>294</v>
      </c>
    </row>
    <row r="3307" spans="1:10" x14ac:dyDescent="0.3">
      <c r="A3307" s="4" t="s">
        <v>3613</v>
      </c>
      <c r="B3307" s="4" t="s">
        <v>231</v>
      </c>
      <c r="C3307" s="26">
        <v>45974</v>
      </c>
      <c r="D3307" s="4" t="s">
        <v>292</v>
      </c>
      <c r="E3307" s="4" t="s">
        <v>308</v>
      </c>
      <c r="F3307" s="4" t="s">
        <v>47</v>
      </c>
      <c r="G3307" s="4">
        <v>1</v>
      </c>
      <c r="H3307" s="27">
        <v>0</v>
      </c>
      <c r="I3307" s="15">
        <v>2469.23</v>
      </c>
      <c r="J3307" s="4" t="s">
        <v>294</v>
      </c>
    </row>
    <row r="3308" spans="1:10" x14ac:dyDescent="0.3">
      <c r="A3308" s="4" t="s">
        <v>3614</v>
      </c>
      <c r="B3308" s="4" t="s">
        <v>231</v>
      </c>
      <c r="C3308" s="26">
        <v>46017</v>
      </c>
      <c r="D3308" s="4" t="s">
        <v>292</v>
      </c>
      <c r="E3308" s="4" t="s">
        <v>305</v>
      </c>
      <c r="F3308" s="4" t="s">
        <v>46</v>
      </c>
      <c r="G3308" s="4">
        <v>5</v>
      </c>
      <c r="H3308" s="27">
        <v>0</v>
      </c>
      <c r="I3308" s="15">
        <v>12915.29</v>
      </c>
      <c r="J3308" s="4" t="s">
        <v>294</v>
      </c>
    </row>
    <row r="3309" spans="1:10" x14ac:dyDescent="0.3">
      <c r="A3309" s="4" t="s">
        <v>3615</v>
      </c>
      <c r="B3309" s="4" t="s">
        <v>233</v>
      </c>
      <c r="C3309" s="26">
        <v>44942</v>
      </c>
      <c r="D3309" s="4" t="s">
        <v>292</v>
      </c>
      <c r="E3309" s="4" t="s">
        <v>312</v>
      </c>
      <c r="F3309" s="4" t="s">
        <v>47</v>
      </c>
      <c r="G3309" s="4">
        <v>1</v>
      </c>
      <c r="H3309" s="27">
        <v>0</v>
      </c>
      <c r="I3309" s="15">
        <v>786.37</v>
      </c>
      <c r="J3309" s="4" t="s">
        <v>294</v>
      </c>
    </row>
    <row r="3310" spans="1:10" x14ac:dyDescent="0.3">
      <c r="A3310" s="4" t="s">
        <v>3616</v>
      </c>
      <c r="B3310" s="4" t="s">
        <v>233</v>
      </c>
      <c r="C3310" s="26">
        <v>44938</v>
      </c>
      <c r="D3310" s="4" t="s">
        <v>296</v>
      </c>
      <c r="E3310" s="4" t="s">
        <v>319</v>
      </c>
      <c r="F3310" s="4" t="s">
        <v>403</v>
      </c>
      <c r="G3310" s="4">
        <v>5</v>
      </c>
      <c r="H3310" s="27">
        <v>113.7</v>
      </c>
      <c r="I3310" s="15">
        <v>133467.62</v>
      </c>
      <c r="J3310" s="4" t="s">
        <v>294</v>
      </c>
    </row>
    <row r="3311" spans="1:10" x14ac:dyDescent="0.3">
      <c r="A3311" s="4" t="s">
        <v>3617</v>
      </c>
      <c r="B3311" s="4" t="s">
        <v>233</v>
      </c>
      <c r="C3311" s="26">
        <v>44995</v>
      </c>
      <c r="D3311" s="4" t="s">
        <v>296</v>
      </c>
      <c r="E3311" s="4" t="s">
        <v>336</v>
      </c>
      <c r="F3311" s="4" t="s">
        <v>47</v>
      </c>
      <c r="G3311" s="4">
        <v>1</v>
      </c>
      <c r="H3311" s="27">
        <v>4</v>
      </c>
      <c r="I3311" s="15">
        <v>7991.84</v>
      </c>
      <c r="J3311" s="4" t="s">
        <v>299</v>
      </c>
    </row>
    <row r="3312" spans="1:10" x14ac:dyDescent="0.3">
      <c r="A3312" s="4" t="s">
        <v>3618</v>
      </c>
      <c r="B3312" s="4" t="s">
        <v>233</v>
      </c>
      <c r="C3312" s="26">
        <v>45163</v>
      </c>
      <c r="D3312" s="4" t="s">
        <v>292</v>
      </c>
      <c r="E3312" s="4" t="s">
        <v>312</v>
      </c>
      <c r="F3312" s="4" t="s">
        <v>46</v>
      </c>
      <c r="G3312" s="4">
        <v>2</v>
      </c>
      <c r="H3312" s="27">
        <v>0</v>
      </c>
      <c r="I3312" s="15">
        <v>3787.03</v>
      </c>
      <c r="J3312" s="4" t="s">
        <v>294</v>
      </c>
    </row>
    <row r="3313" spans="1:10" x14ac:dyDescent="0.3">
      <c r="A3313" s="4" t="s">
        <v>3619</v>
      </c>
      <c r="B3313" s="4" t="s">
        <v>233</v>
      </c>
      <c r="C3313" s="26">
        <v>45186</v>
      </c>
      <c r="D3313" s="4" t="s">
        <v>292</v>
      </c>
      <c r="E3313" s="4" t="s">
        <v>308</v>
      </c>
      <c r="F3313" s="4" t="s">
        <v>47</v>
      </c>
      <c r="G3313" s="4">
        <v>1</v>
      </c>
      <c r="H3313" s="27">
        <v>0</v>
      </c>
      <c r="I3313" s="15">
        <v>1993.9</v>
      </c>
      <c r="J3313" s="4" t="s">
        <v>294</v>
      </c>
    </row>
    <row r="3314" spans="1:10" x14ac:dyDescent="0.3">
      <c r="A3314" s="4" t="s">
        <v>3620</v>
      </c>
      <c r="B3314" s="4" t="s">
        <v>233</v>
      </c>
      <c r="C3314" s="26">
        <v>45170</v>
      </c>
      <c r="D3314" s="4" t="s">
        <v>292</v>
      </c>
      <c r="E3314" s="4" t="s">
        <v>293</v>
      </c>
      <c r="F3314" s="4" t="s">
        <v>47</v>
      </c>
      <c r="G3314" s="4">
        <v>1</v>
      </c>
      <c r="H3314" s="27">
        <v>0</v>
      </c>
      <c r="I3314" s="15">
        <v>1144.25</v>
      </c>
      <c r="J3314" s="4" t="s">
        <v>294</v>
      </c>
    </row>
    <row r="3315" spans="1:10" x14ac:dyDescent="0.3">
      <c r="A3315" s="4" t="s">
        <v>3621</v>
      </c>
      <c r="B3315" s="4" t="s">
        <v>233</v>
      </c>
      <c r="C3315" s="26">
        <v>45264</v>
      </c>
      <c r="D3315" s="4" t="s">
        <v>292</v>
      </c>
      <c r="E3315" s="4" t="s">
        <v>308</v>
      </c>
      <c r="F3315" s="4" t="s">
        <v>46</v>
      </c>
      <c r="G3315" s="4">
        <v>4</v>
      </c>
      <c r="H3315" s="27">
        <v>0</v>
      </c>
      <c r="I3315" s="15">
        <v>4995.57</v>
      </c>
      <c r="J3315" s="4" t="s">
        <v>294</v>
      </c>
    </row>
    <row r="3316" spans="1:10" x14ac:dyDescent="0.3">
      <c r="A3316" s="4" t="s">
        <v>3622</v>
      </c>
      <c r="B3316" s="4" t="s">
        <v>233</v>
      </c>
      <c r="C3316" s="26">
        <v>45278</v>
      </c>
      <c r="D3316" s="4" t="s">
        <v>292</v>
      </c>
      <c r="E3316" s="4" t="s">
        <v>312</v>
      </c>
      <c r="F3316" s="4" t="s">
        <v>47</v>
      </c>
      <c r="G3316" s="4">
        <v>0</v>
      </c>
      <c r="H3316" s="27">
        <v>0</v>
      </c>
      <c r="I3316" s="15">
        <v>816.92</v>
      </c>
      <c r="J3316" s="4" t="s">
        <v>294</v>
      </c>
    </row>
    <row r="3317" spans="1:10" x14ac:dyDescent="0.3">
      <c r="A3317" s="4" t="s">
        <v>3623</v>
      </c>
      <c r="B3317" s="4" t="s">
        <v>233</v>
      </c>
      <c r="C3317" s="26">
        <v>45296</v>
      </c>
      <c r="D3317" s="4" t="s">
        <v>292</v>
      </c>
      <c r="E3317" s="4" t="s">
        <v>312</v>
      </c>
      <c r="F3317" s="4" t="s">
        <v>47</v>
      </c>
      <c r="G3317" s="4">
        <v>1</v>
      </c>
      <c r="H3317" s="27">
        <v>0</v>
      </c>
      <c r="I3317" s="15">
        <v>1893.31</v>
      </c>
      <c r="J3317" s="4" t="s">
        <v>294</v>
      </c>
    </row>
    <row r="3318" spans="1:10" x14ac:dyDescent="0.3">
      <c r="A3318" s="4" t="s">
        <v>3624</v>
      </c>
      <c r="B3318" s="4" t="s">
        <v>233</v>
      </c>
      <c r="C3318" s="26">
        <v>45305</v>
      </c>
      <c r="D3318" s="4" t="s">
        <v>296</v>
      </c>
      <c r="E3318" s="4" t="s">
        <v>319</v>
      </c>
      <c r="F3318" s="4" t="s">
        <v>47</v>
      </c>
      <c r="G3318" s="4">
        <v>1</v>
      </c>
      <c r="H3318" s="27">
        <v>6.1</v>
      </c>
      <c r="I3318" s="15">
        <v>11831.17</v>
      </c>
      <c r="J3318" s="4" t="s">
        <v>294</v>
      </c>
    </row>
    <row r="3319" spans="1:10" x14ac:dyDescent="0.3">
      <c r="A3319" s="4" t="s">
        <v>3625</v>
      </c>
      <c r="B3319" s="4" t="s">
        <v>233</v>
      </c>
      <c r="C3319" s="26">
        <v>45327</v>
      </c>
      <c r="D3319" s="4" t="s">
        <v>292</v>
      </c>
      <c r="E3319" s="4" t="s">
        <v>301</v>
      </c>
      <c r="F3319" s="4" t="s">
        <v>45</v>
      </c>
      <c r="G3319" s="4">
        <v>6</v>
      </c>
      <c r="H3319" s="27">
        <v>0</v>
      </c>
      <c r="I3319" s="15">
        <v>23709.77</v>
      </c>
      <c r="J3319" s="4" t="s">
        <v>294</v>
      </c>
    </row>
    <row r="3320" spans="1:10" x14ac:dyDescent="0.3">
      <c r="A3320" s="4" t="s">
        <v>3626</v>
      </c>
      <c r="B3320" s="4" t="s">
        <v>233</v>
      </c>
      <c r="C3320" s="26">
        <v>45342</v>
      </c>
      <c r="D3320" s="4" t="s">
        <v>292</v>
      </c>
      <c r="E3320" s="4" t="s">
        <v>303</v>
      </c>
      <c r="F3320" s="4" t="s">
        <v>46</v>
      </c>
      <c r="G3320" s="4">
        <v>3</v>
      </c>
      <c r="H3320" s="27">
        <v>0</v>
      </c>
      <c r="I3320" s="15">
        <v>5082.16</v>
      </c>
      <c r="J3320" s="4" t="s">
        <v>299</v>
      </c>
    </row>
    <row r="3321" spans="1:10" x14ac:dyDescent="0.3">
      <c r="A3321" s="4" t="s">
        <v>3627</v>
      </c>
      <c r="B3321" s="4" t="s">
        <v>233</v>
      </c>
      <c r="C3321" s="26">
        <v>45329</v>
      </c>
      <c r="D3321" s="4" t="s">
        <v>296</v>
      </c>
      <c r="E3321" s="4" t="s">
        <v>297</v>
      </c>
      <c r="F3321" s="4" t="s">
        <v>45</v>
      </c>
      <c r="G3321" s="4">
        <v>2</v>
      </c>
      <c r="H3321" s="27">
        <v>40.4</v>
      </c>
      <c r="I3321" s="15">
        <v>105635.63</v>
      </c>
      <c r="J3321" s="4" t="s">
        <v>294</v>
      </c>
    </row>
    <row r="3322" spans="1:10" x14ac:dyDescent="0.3">
      <c r="A3322" s="4" t="s">
        <v>3628</v>
      </c>
      <c r="B3322" s="4" t="s">
        <v>233</v>
      </c>
      <c r="C3322" s="26">
        <v>45359</v>
      </c>
      <c r="D3322" s="4" t="s">
        <v>292</v>
      </c>
      <c r="E3322" s="4" t="s">
        <v>312</v>
      </c>
      <c r="F3322" s="4" t="s">
        <v>46</v>
      </c>
      <c r="G3322" s="4">
        <v>5</v>
      </c>
      <c r="H3322" s="27">
        <v>0</v>
      </c>
      <c r="I3322" s="15">
        <v>5324.36</v>
      </c>
      <c r="J3322" s="4" t="s">
        <v>294</v>
      </c>
    </row>
    <row r="3323" spans="1:10" x14ac:dyDescent="0.3">
      <c r="A3323" s="4" t="s">
        <v>3629</v>
      </c>
      <c r="B3323" s="4" t="s">
        <v>233</v>
      </c>
      <c r="C3323" s="26">
        <v>45403</v>
      </c>
      <c r="D3323" s="4" t="s">
        <v>292</v>
      </c>
      <c r="E3323" s="4" t="s">
        <v>293</v>
      </c>
      <c r="F3323" s="4" t="s">
        <v>47</v>
      </c>
      <c r="G3323" s="4">
        <v>1</v>
      </c>
      <c r="H3323" s="27">
        <v>0</v>
      </c>
      <c r="I3323" s="15">
        <v>2347.1</v>
      </c>
      <c r="J3323" s="4" t="s">
        <v>294</v>
      </c>
    </row>
    <row r="3324" spans="1:10" x14ac:dyDescent="0.3">
      <c r="A3324" s="4" t="s">
        <v>3630</v>
      </c>
      <c r="B3324" s="4" t="s">
        <v>233</v>
      </c>
      <c r="C3324" s="26">
        <v>45419</v>
      </c>
      <c r="D3324" s="4" t="s">
        <v>292</v>
      </c>
      <c r="E3324" s="4" t="s">
        <v>293</v>
      </c>
      <c r="F3324" s="4" t="s">
        <v>47</v>
      </c>
      <c r="G3324" s="4">
        <v>0</v>
      </c>
      <c r="H3324" s="27">
        <v>0</v>
      </c>
      <c r="I3324" s="15">
        <v>914.55</v>
      </c>
      <c r="J3324" s="4" t="s">
        <v>294</v>
      </c>
    </row>
    <row r="3325" spans="1:10" x14ac:dyDescent="0.3">
      <c r="A3325" s="4" t="s">
        <v>3631</v>
      </c>
      <c r="B3325" s="4" t="s">
        <v>233</v>
      </c>
      <c r="C3325" s="26">
        <v>45419</v>
      </c>
      <c r="D3325" s="4" t="s">
        <v>292</v>
      </c>
      <c r="E3325" s="4" t="s">
        <v>308</v>
      </c>
      <c r="F3325" s="4" t="s">
        <v>47</v>
      </c>
      <c r="G3325" s="4">
        <v>1</v>
      </c>
      <c r="H3325" s="27">
        <v>0</v>
      </c>
      <c r="I3325" s="15">
        <v>2124.63</v>
      </c>
      <c r="J3325" s="4" t="s">
        <v>299</v>
      </c>
    </row>
    <row r="3326" spans="1:10" x14ac:dyDescent="0.3">
      <c r="A3326" s="4" t="s">
        <v>3632</v>
      </c>
      <c r="B3326" s="4" t="s">
        <v>233</v>
      </c>
      <c r="C3326" s="26">
        <v>45439</v>
      </c>
      <c r="D3326" s="4" t="s">
        <v>296</v>
      </c>
      <c r="E3326" s="4" t="s">
        <v>319</v>
      </c>
      <c r="F3326" s="4" t="s">
        <v>47</v>
      </c>
      <c r="G3326" s="4">
        <v>1</v>
      </c>
      <c r="H3326" s="27">
        <v>5.8</v>
      </c>
      <c r="I3326" s="15">
        <v>14233.12</v>
      </c>
      <c r="J3326" s="4" t="s">
        <v>294</v>
      </c>
    </row>
    <row r="3327" spans="1:10" x14ac:dyDescent="0.3">
      <c r="A3327" s="4" t="s">
        <v>3633</v>
      </c>
      <c r="B3327" s="4" t="s">
        <v>233</v>
      </c>
      <c r="C3327" s="26">
        <v>45514</v>
      </c>
      <c r="D3327" s="4" t="s">
        <v>292</v>
      </c>
      <c r="E3327" s="4" t="s">
        <v>303</v>
      </c>
      <c r="F3327" s="4" t="s">
        <v>47</v>
      </c>
      <c r="G3327" s="4">
        <v>1</v>
      </c>
      <c r="H3327" s="27">
        <v>0</v>
      </c>
      <c r="I3327" s="15">
        <v>1624.15</v>
      </c>
      <c r="J3327" s="4" t="s">
        <v>294</v>
      </c>
    </row>
    <row r="3328" spans="1:10" x14ac:dyDescent="0.3">
      <c r="A3328" s="4" t="s">
        <v>3634</v>
      </c>
      <c r="B3328" s="4" t="s">
        <v>233</v>
      </c>
      <c r="C3328" s="26">
        <v>45517</v>
      </c>
      <c r="D3328" s="4" t="s">
        <v>292</v>
      </c>
      <c r="E3328" s="4" t="s">
        <v>303</v>
      </c>
      <c r="F3328" s="4" t="s">
        <v>46</v>
      </c>
      <c r="G3328" s="4">
        <v>2</v>
      </c>
      <c r="H3328" s="27">
        <v>0</v>
      </c>
      <c r="I3328" s="15">
        <v>8520.33</v>
      </c>
      <c r="J3328" s="4" t="s">
        <v>294</v>
      </c>
    </row>
    <row r="3329" spans="1:10" x14ac:dyDescent="0.3">
      <c r="A3329" s="4" t="s">
        <v>3635</v>
      </c>
      <c r="B3329" s="4" t="s">
        <v>233</v>
      </c>
      <c r="C3329" s="26">
        <v>45525</v>
      </c>
      <c r="D3329" s="4" t="s">
        <v>296</v>
      </c>
      <c r="E3329" s="4" t="s">
        <v>297</v>
      </c>
      <c r="F3329" s="4" t="s">
        <v>45</v>
      </c>
      <c r="G3329" s="4">
        <v>2</v>
      </c>
      <c r="H3329" s="27">
        <v>45.3</v>
      </c>
      <c r="I3329" s="15">
        <v>78268.429999999993</v>
      </c>
      <c r="J3329" s="4" t="s">
        <v>294</v>
      </c>
    </row>
    <row r="3330" spans="1:10" x14ac:dyDescent="0.3">
      <c r="A3330" s="4" t="s">
        <v>3636</v>
      </c>
      <c r="B3330" s="4" t="s">
        <v>233</v>
      </c>
      <c r="C3330" s="26">
        <v>45550</v>
      </c>
      <c r="D3330" s="4" t="s">
        <v>292</v>
      </c>
      <c r="E3330" s="4" t="s">
        <v>305</v>
      </c>
      <c r="F3330" s="4" t="s">
        <v>47</v>
      </c>
      <c r="G3330" s="4">
        <v>0</v>
      </c>
      <c r="H3330" s="27">
        <v>0</v>
      </c>
      <c r="I3330" s="15">
        <v>957.67</v>
      </c>
      <c r="J3330" s="4" t="s">
        <v>294</v>
      </c>
    </row>
    <row r="3331" spans="1:10" x14ac:dyDescent="0.3">
      <c r="A3331" s="4" t="s">
        <v>3637</v>
      </c>
      <c r="B3331" s="4" t="s">
        <v>233</v>
      </c>
      <c r="C3331" s="26">
        <v>45567</v>
      </c>
      <c r="D3331" s="4" t="s">
        <v>292</v>
      </c>
      <c r="E3331" s="4" t="s">
        <v>301</v>
      </c>
      <c r="F3331" s="4" t="s">
        <v>47</v>
      </c>
      <c r="G3331" s="4">
        <v>0</v>
      </c>
      <c r="H3331" s="27">
        <v>0</v>
      </c>
      <c r="I3331" s="15">
        <v>1548.06</v>
      </c>
      <c r="J3331" s="4" t="s">
        <v>294</v>
      </c>
    </row>
    <row r="3332" spans="1:10" x14ac:dyDescent="0.3">
      <c r="A3332" s="4" t="s">
        <v>3638</v>
      </c>
      <c r="B3332" s="4" t="s">
        <v>233</v>
      </c>
      <c r="C3332" s="26">
        <v>45611</v>
      </c>
      <c r="D3332" s="4" t="s">
        <v>292</v>
      </c>
      <c r="E3332" s="4" t="s">
        <v>308</v>
      </c>
      <c r="F3332" s="4" t="s">
        <v>47</v>
      </c>
      <c r="G3332" s="4">
        <v>0</v>
      </c>
      <c r="H3332" s="27">
        <v>0</v>
      </c>
      <c r="I3332" s="15">
        <v>1784.1</v>
      </c>
      <c r="J3332" s="4" t="s">
        <v>294</v>
      </c>
    </row>
    <row r="3333" spans="1:10" x14ac:dyDescent="0.3">
      <c r="A3333" s="4" t="s">
        <v>3639</v>
      </c>
      <c r="B3333" s="4" t="s">
        <v>233</v>
      </c>
      <c r="C3333" s="26">
        <v>45660</v>
      </c>
      <c r="D3333" s="4" t="s">
        <v>292</v>
      </c>
      <c r="E3333" s="4" t="s">
        <v>305</v>
      </c>
      <c r="F3333" s="4" t="s">
        <v>46</v>
      </c>
      <c r="G3333" s="4">
        <v>5</v>
      </c>
      <c r="H3333" s="27">
        <v>0</v>
      </c>
      <c r="I3333" s="15">
        <v>6185.68</v>
      </c>
      <c r="J3333" s="4" t="s">
        <v>294</v>
      </c>
    </row>
    <row r="3334" spans="1:10" x14ac:dyDescent="0.3">
      <c r="A3334" s="4" t="s">
        <v>3640</v>
      </c>
      <c r="B3334" s="4" t="s">
        <v>233</v>
      </c>
      <c r="C3334" s="26">
        <v>45715</v>
      </c>
      <c r="D3334" s="4" t="s">
        <v>292</v>
      </c>
      <c r="E3334" s="4" t="s">
        <v>301</v>
      </c>
      <c r="F3334" s="4" t="s">
        <v>47</v>
      </c>
      <c r="G3334" s="4">
        <v>1</v>
      </c>
      <c r="H3334" s="27">
        <v>0</v>
      </c>
      <c r="I3334" s="15">
        <v>1338.23</v>
      </c>
      <c r="J3334" s="4" t="s">
        <v>299</v>
      </c>
    </row>
    <row r="3335" spans="1:10" x14ac:dyDescent="0.3">
      <c r="A3335" s="4" t="s">
        <v>3641</v>
      </c>
      <c r="B3335" s="4" t="s">
        <v>233</v>
      </c>
      <c r="C3335" s="26">
        <v>45759</v>
      </c>
      <c r="D3335" s="4" t="s">
        <v>292</v>
      </c>
      <c r="E3335" s="4" t="s">
        <v>303</v>
      </c>
      <c r="F3335" s="4" t="s">
        <v>46</v>
      </c>
      <c r="G3335" s="4">
        <v>4</v>
      </c>
      <c r="H3335" s="27">
        <v>0</v>
      </c>
      <c r="I3335" s="15">
        <v>5066.12</v>
      </c>
      <c r="J3335" s="4" t="s">
        <v>299</v>
      </c>
    </row>
    <row r="3336" spans="1:10" x14ac:dyDescent="0.3">
      <c r="A3336" s="4" t="s">
        <v>3642</v>
      </c>
      <c r="B3336" s="4" t="s">
        <v>233</v>
      </c>
      <c r="C3336" s="26">
        <v>45761</v>
      </c>
      <c r="D3336" s="4" t="s">
        <v>292</v>
      </c>
      <c r="E3336" s="4" t="s">
        <v>308</v>
      </c>
      <c r="F3336" s="4" t="s">
        <v>46</v>
      </c>
      <c r="G3336" s="4">
        <v>1</v>
      </c>
      <c r="H3336" s="27">
        <v>0</v>
      </c>
      <c r="I3336" s="15">
        <v>3281.85</v>
      </c>
      <c r="J3336" s="4" t="s">
        <v>299</v>
      </c>
    </row>
    <row r="3337" spans="1:10" x14ac:dyDescent="0.3">
      <c r="A3337" s="4" t="s">
        <v>3643</v>
      </c>
      <c r="B3337" s="4" t="s">
        <v>233</v>
      </c>
      <c r="C3337" s="26">
        <v>45800</v>
      </c>
      <c r="D3337" s="4" t="s">
        <v>292</v>
      </c>
      <c r="E3337" s="4" t="s">
        <v>301</v>
      </c>
      <c r="F3337" s="4" t="s">
        <v>47</v>
      </c>
      <c r="G3337" s="4">
        <v>1</v>
      </c>
      <c r="H3337" s="27">
        <v>0</v>
      </c>
      <c r="I3337" s="15">
        <v>2504.19</v>
      </c>
      <c r="J3337" s="4" t="s">
        <v>294</v>
      </c>
    </row>
    <row r="3338" spans="1:10" x14ac:dyDescent="0.3">
      <c r="A3338" s="4" t="s">
        <v>3644</v>
      </c>
      <c r="B3338" s="4" t="s">
        <v>233</v>
      </c>
      <c r="C3338" s="26">
        <v>45821</v>
      </c>
      <c r="D3338" s="4" t="s">
        <v>292</v>
      </c>
      <c r="E3338" s="4" t="s">
        <v>303</v>
      </c>
      <c r="F3338" s="4" t="s">
        <v>47</v>
      </c>
      <c r="G3338" s="4">
        <v>1</v>
      </c>
      <c r="H3338" s="27">
        <v>0</v>
      </c>
      <c r="I3338" s="15">
        <v>2278.0300000000002</v>
      </c>
      <c r="J3338" s="4" t="s">
        <v>294</v>
      </c>
    </row>
    <row r="3339" spans="1:10" x14ac:dyDescent="0.3">
      <c r="A3339" s="4" t="s">
        <v>3645</v>
      </c>
      <c r="B3339" s="4" t="s">
        <v>233</v>
      </c>
      <c r="C3339" s="26">
        <v>45829</v>
      </c>
      <c r="D3339" s="4" t="s">
        <v>292</v>
      </c>
      <c r="E3339" s="4" t="s">
        <v>301</v>
      </c>
      <c r="F3339" s="4" t="s">
        <v>46</v>
      </c>
      <c r="G3339" s="4">
        <v>4</v>
      </c>
      <c r="H3339" s="27">
        <v>0</v>
      </c>
      <c r="I3339" s="15">
        <v>4956.04</v>
      </c>
      <c r="J3339" s="4" t="s">
        <v>294</v>
      </c>
    </row>
    <row r="3340" spans="1:10" x14ac:dyDescent="0.3">
      <c r="A3340" s="4" t="s">
        <v>3646</v>
      </c>
      <c r="B3340" s="4" t="s">
        <v>233</v>
      </c>
      <c r="C3340" s="26">
        <v>45917</v>
      </c>
      <c r="D3340" s="4" t="s">
        <v>292</v>
      </c>
      <c r="E3340" s="4" t="s">
        <v>308</v>
      </c>
      <c r="F3340" s="4" t="s">
        <v>47</v>
      </c>
      <c r="G3340" s="4">
        <v>0</v>
      </c>
      <c r="H3340" s="27">
        <v>0</v>
      </c>
      <c r="I3340" s="15">
        <v>1585.59</v>
      </c>
      <c r="J3340" s="4" t="s">
        <v>294</v>
      </c>
    </row>
    <row r="3341" spans="1:10" x14ac:dyDescent="0.3">
      <c r="A3341" s="4" t="s">
        <v>3647</v>
      </c>
      <c r="B3341" s="4" t="s">
        <v>233</v>
      </c>
      <c r="C3341" s="26">
        <v>45922</v>
      </c>
      <c r="D3341" s="4" t="s">
        <v>296</v>
      </c>
      <c r="E3341" s="4" t="s">
        <v>336</v>
      </c>
      <c r="F3341" s="4" t="s">
        <v>403</v>
      </c>
      <c r="G3341" s="4">
        <v>6</v>
      </c>
      <c r="H3341" s="27">
        <v>132</v>
      </c>
      <c r="I3341" s="15">
        <v>150160.62</v>
      </c>
      <c r="J3341" s="4" t="s">
        <v>294</v>
      </c>
    </row>
    <row r="3342" spans="1:10" x14ac:dyDescent="0.3">
      <c r="A3342" s="4" t="s">
        <v>3648</v>
      </c>
      <c r="B3342" s="4" t="s">
        <v>233</v>
      </c>
      <c r="C3342" s="26">
        <v>45938</v>
      </c>
      <c r="D3342" s="4" t="s">
        <v>292</v>
      </c>
      <c r="E3342" s="4" t="s">
        <v>305</v>
      </c>
      <c r="F3342" s="4" t="s">
        <v>46</v>
      </c>
      <c r="G3342" s="4">
        <v>3</v>
      </c>
      <c r="H3342" s="27">
        <v>0</v>
      </c>
      <c r="I3342" s="15">
        <v>3535.92</v>
      </c>
      <c r="J3342" s="4" t="s">
        <v>294</v>
      </c>
    </row>
    <row r="3343" spans="1:10" x14ac:dyDescent="0.3">
      <c r="A3343" s="4" t="s">
        <v>3649</v>
      </c>
      <c r="B3343" s="4" t="s">
        <v>235</v>
      </c>
      <c r="C3343" s="26">
        <v>44976</v>
      </c>
      <c r="D3343" s="4" t="s">
        <v>292</v>
      </c>
      <c r="E3343" s="4" t="s">
        <v>293</v>
      </c>
      <c r="F3343" s="4" t="s">
        <v>47</v>
      </c>
      <c r="G3343" s="4">
        <v>1</v>
      </c>
      <c r="H3343" s="27">
        <v>0</v>
      </c>
      <c r="I3343" s="15">
        <v>2872.29</v>
      </c>
      <c r="J3343" s="4" t="s">
        <v>299</v>
      </c>
    </row>
    <row r="3344" spans="1:10" x14ac:dyDescent="0.3">
      <c r="A3344" s="4" t="s">
        <v>3650</v>
      </c>
      <c r="B3344" s="4" t="s">
        <v>235</v>
      </c>
      <c r="C3344" s="26">
        <v>45011</v>
      </c>
      <c r="D3344" s="4" t="s">
        <v>292</v>
      </c>
      <c r="E3344" s="4" t="s">
        <v>301</v>
      </c>
      <c r="F3344" s="4" t="s">
        <v>47</v>
      </c>
      <c r="G3344" s="4">
        <v>1</v>
      </c>
      <c r="H3344" s="27">
        <v>0</v>
      </c>
      <c r="I3344" s="15">
        <v>3584.91</v>
      </c>
      <c r="J3344" s="4" t="s">
        <v>294</v>
      </c>
    </row>
    <row r="3345" spans="1:10" x14ac:dyDescent="0.3">
      <c r="A3345" s="4" t="s">
        <v>3651</v>
      </c>
      <c r="B3345" s="4" t="s">
        <v>235</v>
      </c>
      <c r="C3345" s="26">
        <v>45037</v>
      </c>
      <c r="D3345" s="4" t="s">
        <v>292</v>
      </c>
      <c r="E3345" s="4" t="s">
        <v>312</v>
      </c>
      <c r="F3345" s="4" t="s">
        <v>47</v>
      </c>
      <c r="G3345" s="4">
        <v>1</v>
      </c>
      <c r="H3345" s="27">
        <v>0</v>
      </c>
      <c r="I3345" s="15">
        <v>3443.09</v>
      </c>
      <c r="J3345" s="4" t="s">
        <v>294</v>
      </c>
    </row>
    <row r="3346" spans="1:10" x14ac:dyDescent="0.3">
      <c r="A3346" s="4" t="s">
        <v>3652</v>
      </c>
      <c r="B3346" s="4" t="s">
        <v>235</v>
      </c>
      <c r="C3346" s="26">
        <v>45024</v>
      </c>
      <c r="D3346" s="4" t="s">
        <v>292</v>
      </c>
      <c r="E3346" s="4" t="s">
        <v>305</v>
      </c>
      <c r="F3346" s="4" t="s">
        <v>47</v>
      </c>
      <c r="G3346" s="4">
        <v>0</v>
      </c>
      <c r="H3346" s="27">
        <v>0</v>
      </c>
      <c r="I3346" s="15">
        <v>4359.4799999999996</v>
      </c>
      <c r="J3346" s="4" t="s">
        <v>299</v>
      </c>
    </row>
    <row r="3347" spans="1:10" x14ac:dyDescent="0.3">
      <c r="A3347" s="4" t="s">
        <v>3653</v>
      </c>
      <c r="B3347" s="4" t="s">
        <v>235</v>
      </c>
      <c r="C3347" s="26">
        <v>45067</v>
      </c>
      <c r="D3347" s="4" t="s">
        <v>292</v>
      </c>
      <c r="E3347" s="4" t="s">
        <v>293</v>
      </c>
      <c r="F3347" s="4" t="s">
        <v>47</v>
      </c>
      <c r="G3347" s="4">
        <v>1</v>
      </c>
      <c r="H3347" s="27">
        <v>0</v>
      </c>
      <c r="I3347" s="15">
        <v>3567.37</v>
      </c>
      <c r="J3347" s="4" t="s">
        <v>294</v>
      </c>
    </row>
    <row r="3348" spans="1:10" x14ac:dyDescent="0.3">
      <c r="A3348" s="4" t="s">
        <v>3654</v>
      </c>
      <c r="B3348" s="4" t="s">
        <v>235</v>
      </c>
      <c r="C3348" s="26">
        <v>45129</v>
      </c>
      <c r="D3348" s="4" t="s">
        <v>292</v>
      </c>
      <c r="E3348" s="4" t="s">
        <v>305</v>
      </c>
      <c r="F3348" s="4" t="s">
        <v>47</v>
      </c>
      <c r="G3348" s="4">
        <v>1</v>
      </c>
      <c r="H3348" s="27">
        <v>0</v>
      </c>
      <c r="I3348" s="15">
        <v>2767.13</v>
      </c>
      <c r="J3348" s="4" t="s">
        <v>294</v>
      </c>
    </row>
    <row r="3349" spans="1:10" x14ac:dyDescent="0.3">
      <c r="A3349" s="4" t="s">
        <v>3655</v>
      </c>
      <c r="B3349" s="4" t="s">
        <v>235</v>
      </c>
      <c r="C3349" s="26">
        <v>45161</v>
      </c>
      <c r="D3349" s="4" t="s">
        <v>292</v>
      </c>
      <c r="E3349" s="4" t="s">
        <v>293</v>
      </c>
      <c r="F3349" s="4" t="s">
        <v>46</v>
      </c>
      <c r="G3349" s="4">
        <v>3</v>
      </c>
      <c r="H3349" s="27">
        <v>0</v>
      </c>
      <c r="I3349" s="15">
        <v>8875.98</v>
      </c>
      <c r="J3349" s="4" t="s">
        <v>294</v>
      </c>
    </row>
    <row r="3350" spans="1:10" x14ac:dyDescent="0.3">
      <c r="A3350" s="4" t="s">
        <v>3656</v>
      </c>
      <c r="B3350" s="4" t="s">
        <v>235</v>
      </c>
      <c r="C3350" s="26">
        <v>45176</v>
      </c>
      <c r="D3350" s="4" t="s">
        <v>292</v>
      </c>
      <c r="E3350" s="4" t="s">
        <v>303</v>
      </c>
      <c r="F3350" s="4" t="s">
        <v>47</v>
      </c>
      <c r="G3350" s="4">
        <v>0</v>
      </c>
      <c r="H3350" s="27">
        <v>0</v>
      </c>
      <c r="I3350" s="15">
        <v>4097.3999999999996</v>
      </c>
      <c r="J3350" s="4" t="s">
        <v>299</v>
      </c>
    </row>
    <row r="3351" spans="1:10" x14ac:dyDescent="0.3">
      <c r="A3351" s="4" t="s">
        <v>3657</v>
      </c>
      <c r="B3351" s="4" t="s">
        <v>235</v>
      </c>
      <c r="C3351" s="26">
        <v>45178</v>
      </c>
      <c r="D3351" s="4" t="s">
        <v>292</v>
      </c>
      <c r="E3351" s="4" t="s">
        <v>303</v>
      </c>
      <c r="F3351" s="4" t="s">
        <v>46</v>
      </c>
      <c r="G3351" s="4">
        <v>2</v>
      </c>
      <c r="H3351" s="27">
        <v>0</v>
      </c>
      <c r="I3351" s="15">
        <v>11982.36</v>
      </c>
      <c r="J3351" s="4" t="s">
        <v>294</v>
      </c>
    </row>
    <row r="3352" spans="1:10" x14ac:dyDescent="0.3">
      <c r="A3352" s="4" t="s">
        <v>3658</v>
      </c>
      <c r="B3352" s="4" t="s">
        <v>235</v>
      </c>
      <c r="C3352" s="26">
        <v>45239</v>
      </c>
      <c r="D3352" s="4" t="s">
        <v>292</v>
      </c>
      <c r="E3352" s="4" t="s">
        <v>305</v>
      </c>
      <c r="F3352" s="4" t="s">
        <v>46</v>
      </c>
      <c r="G3352" s="4">
        <v>3</v>
      </c>
      <c r="H3352" s="27">
        <v>0</v>
      </c>
      <c r="I3352" s="15">
        <v>7931.76</v>
      </c>
      <c r="J3352" s="4" t="s">
        <v>294</v>
      </c>
    </row>
    <row r="3353" spans="1:10" x14ac:dyDescent="0.3">
      <c r="A3353" s="4" t="s">
        <v>3659</v>
      </c>
      <c r="B3353" s="4" t="s">
        <v>235</v>
      </c>
      <c r="C3353" s="26">
        <v>45250</v>
      </c>
      <c r="D3353" s="4" t="s">
        <v>292</v>
      </c>
      <c r="E3353" s="4" t="s">
        <v>293</v>
      </c>
      <c r="F3353" s="4" t="s">
        <v>47</v>
      </c>
      <c r="G3353" s="4">
        <v>1</v>
      </c>
      <c r="H3353" s="27">
        <v>0</v>
      </c>
      <c r="I3353" s="15">
        <v>4696.3900000000003</v>
      </c>
      <c r="J3353" s="4" t="s">
        <v>294</v>
      </c>
    </row>
    <row r="3354" spans="1:10" x14ac:dyDescent="0.3">
      <c r="A3354" s="4" t="s">
        <v>3660</v>
      </c>
      <c r="B3354" s="4" t="s">
        <v>235</v>
      </c>
      <c r="C3354" s="26">
        <v>45299</v>
      </c>
      <c r="D3354" s="4" t="s">
        <v>292</v>
      </c>
      <c r="E3354" s="4" t="s">
        <v>312</v>
      </c>
      <c r="F3354" s="4" t="s">
        <v>46</v>
      </c>
      <c r="G3354" s="4">
        <v>3</v>
      </c>
      <c r="H3354" s="27">
        <v>0</v>
      </c>
      <c r="I3354" s="15">
        <v>8675.85</v>
      </c>
      <c r="J3354" s="4" t="s">
        <v>294</v>
      </c>
    </row>
    <row r="3355" spans="1:10" x14ac:dyDescent="0.3">
      <c r="A3355" s="4" t="s">
        <v>3661</v>
      </c>
      <c r="B3355" s="4" t="s">
        <v>235</v>
      </c>
      <c r="C3355" s="26">
        <v>45307</v>
      </c>
      <c r="D3355" s="4" t="s">
        <v>292</v>
      </c>
      <c r="E3355" s="4" t="s">
        <v>303</v>
      </c>
      <c r="F3355" s="4" t="s">
        <v>46</v>
      </c>
      <c r="G3355" s="4">
        <v>5</v>
      </c>
      <c r="H3355" s="27">
        <v>0</v>
      </c>
      <c r="I3355" s="15">
        <v>13635.59</v>
      </c>
      <c r="J3355" s="4" t="s">
        <v>294</v>
      </c>
    </row>
    <row r="3356" spans="1:10" x14ac:dyDescent="0.3">
      <c r="A3356" s="4" t="s">
        <v>3662</v>
      </c>
      <c r="B3356" s="4" t="s">
        <v>235</v>
      </c>
      <c r="C3356" s="26">
        <v>45325</v>
      </c>
      <c r="D3356" s="4" t="s">
        <v>292</v>
      </c>
      <c r="E3356" s="4" t="s">
        <v>293</v>
      </c>
      <c r="F3356" s="4" t="s">
        <v>46</v>
      </c>
      <c r="G3356" s="4">
        <v>2</v>
      </c>
      <c r="H3356" s="27">
        <v>0</v>
      </c>
      <c r="I3356" s="15">
        <v>7994.86</v>
      </c>
      <c r="J3356" s="4" t="s">
        <v>294</v>
      </c>
    </row>
    <row r="3357" spans="1:10" x14ac:dyDescent="0.3">
      <c r="A3357" s="4" t="s">
        <v>3663</v>
      </c>
      <c r="B3357" s="4" t="s">
        <v>235</v>
      </c>
      <c r="C3357" s="26">
        <v>45365</v>
      </c>
      <c r="D3357" s="4" t="s">
        <v>292</v>
      </c>
      <c r="E3357" s="4" t="s">
        <v>305</v>
      </c>
      <c r="F3357" s="4" t="s">
        <v>45</v>
      </c>
      <c r="G3357" s="4">
        <v>5</v>
      </c>
      <c r="H3357" s="27">
        <v>0</v>
      </c>
      <c r="I3357" s="15">
        <v>70579.61</v>
      </c>
      <c r="J3357" s="4" t="s">
        <v>299</v>
      </c>
    </row>
    <row r="3358" spans="1:10" x14ac:dyDescent="0.3">
      <c r="A3358" s="4" t="s">
        <v>3664</v>
      </c>
      <c r="B3358" s="4" t="s">
        <v>235</v>
      </c>
      <c r="C3358" s="26">
        <v>45374</v>
      </c>
      <c r="D3358" s="4" t="s">
        <v>296</v>
      </c>
      <c r="E3358" s="4" t="s">
        <v>401</v>
      </c>
      <c r="F3358" s="4" t="s">
        <v>46</v>
      </c>
      <c r="G3358" s="4">
        <v>1</v>
      </c>
      <c r="H3358" s="27">
        <v>13.5</v>
      </c>
      <c r="I3358" s="15">
        <v>43077.31</v>
      </c>
      <c r="J3358" s="4" t="s">
        <v>294</v>
      </c>
    </row>
    <row r="3359" spans="1:10" x14ac:dyDescent="0.3">
      <c r="A3359" s="4" t="s">
        <v>3665</v>
      </c>
      <c r="B3359" s="4" t="s">
        <v>235</v>
      </c>
      <c r="C3359" s="26">
        <v>45422</v>
      </c>
      <c r="D3359" s="4" t="s">
        <v>292</v>
      </c>
      <c r="E3359" s="4" t="s">
        <v>305</v>
      </c>
      <c r="F3359" s="4" t="s">
        <v>46</v>
      </c>
      <c r="G3359" s="4">
        <v>3</v>
      </c>
      <c r="H3359" s="27">
        <v>0</v>
      </c>
      <c r="I3359" s="15">
        <v>9618.44</v>
      </c>
      <c r="J3359" s="4" t="s">
        <v>294</v>
      </c>
    </row>
    <row r="3360" spans="1:10" x14ac:dyDescent="0.3">
      <c r="A3360" s="4" t="s">
        <v>3666</v>
      </c>
      <c r="B3360" s="4" t="s">
        <v>235</v>
      </c>
      <c r="C3360" s="26">
        <v>45423</v>
      </c>
      <c r="D3360" s="4" t="s">
        <v>292</v>
      </c>
      <c r="E3360" s="4" t="s">
        <v>301</v>
      </c>
      <c r="F3360" s="4" t="s">
        <v>46</v>
      </c>
      <c r="G3360" s="4">
        <v>5</v>
      </c>
      <c r="H3360" s="27">
        <v>0</v>
      </c>
      <c r="I3360" s="15">
        <v>11545.44</v>
      </c>
      <c r="J3360" s="4" t="s">
        <v>294</v>
      </c>
    </row>
    <row r="3361" spans="1:10" x14ac:dyDescent="0.3">
      <c r="A3361" s="4" t="s">
        <v>3667</v>
      </c>
      <c r="B3361" s="4" t="s">
        <v>235</v>
      </c>
      <c r="C3361" s="26">
        <v>45436</v>
      </c>
      <c r="D3361" s="4" t="s">
        <v>292</v>
      </c>
      <c r="E3361" s="4" t="s">
        <v>303</v>
      </c>
      <c r="F3361" s="4" t="s">
        <v>46</v>
      </c>
      <c r="G3361" s="4">
        <v>4</v>
      </c>
      <c r="H3361" s="27">
        <v>0</v>
      </c>
      <c r="I3361" s="15">
        <v>19239.54</v>
      </c>
      <c r="J3361" s="4" t="s">
        <v>294</v>
      </c>
    </row>
    <row r="3362" spans="1:10" x14ac:dyDescent="0.3">
      <c r="A3362" s="4" t="s">
        <v>3668</v>
      </c>
      <c r="B3362" s="4" t="s">
        <v>235</v>
      </c>
      <c r="C3362" s="26">
        <v>45417</v>
      </c>
      <c r="D3362" s="4" t="s">
        <v>296</v>
      </c>
      <c r="E3362" s="4" t="s">
        <v>401</v>
      </c>
      <c r="F3362" s="4" t="s">
        <v>46</v>
      </c>
      <c r="G3362" s="4">
        <v>1</v>
      </c>
      <c r="H3362" s="27">
        <v>19.7</v>
      </c>
      <c r="I3362" s="15">
        <v>103743.53</v>
      </c>
      <c r="J3362" s="4" t="s">
        <v>294</v>
      </c>
    </row>
    <row r="3363" spans="1:10" x14ac:dyDescent="0.3">
      <c r="A3363" s="4" t="s">
        <v>3669</v>
      </c>
      <c r="B3363" s="4" t="s">
        <v>235</v>
      </c>
      <c r="C3363" s="26">
        <v>45476</v>
      </c>
      <c r="D3363" s="4" t="s">
        <v>296</v>
      </c>
      <c r="E3363" s="4" t="s">
        <v>297</v>
      </c>
      <c r="F3363" s="4" t="s">
        <v>47</v>
      </c>
      <c r="G3363" s="4">
        <v>1</v>
      </c>
      <c r="H3363" s="27">
        <v>6.2</v>
      </c>
      <c r="I3363" s="15">
        <v>30686.959999999999</v>
      </c>
      <c r="J3363" s="4" t="s">
        <v>294</v>
      </c>
    </row>
    <row r="3364" spans="1:10" x14ac:dyDescent="0.3">
      <c r="A3364" s="4" t="s">
        <v>3670</v>
      </c>
      <c r="B3364" s="4" t="s">
        <v>235</v>
      </c>
      <c r="C3364" s="26">
        <v>45493</v>
      </c>
      <c r="D3364" s="4" t="s">
        <v>296</v>
      </c>
      <c r="E3364" s="4" t="s">
        <v>371</v>
      </c>
      <c r="F3364" s="4" t="s">
        <v>46</v>
      </c>
      <c r="G3364" s="4">
        <v>1</v>
      </c>
      <c r="H3364" s="27">
        <v>15.8</v>
      </c>
      <c r="I3364" s="15">
        <v>79617.88</v>
      </c>
      <c r="J3364" s="4" t="s">
        <v>294</v>
      </c>
    </row>
    <row r="3365" spans="1:10" x14ac:dyDescent="0.3">
      <c r="A3365" s="4" t="s">
        <v>3671</v>
      </c>
      <c r="B3365" s="4" t="s">
        <v>235</v>
      </c>
      <c r="C3365" s="26">
        <v>45506</v>
      </c>
      <c r="D3365" s="4" t="s">
        <v>292</v>
      </c>
      <c r="E3365" s="4" t="s">
        <v>312</v>
      </c>
      <c r="F3365" s="4" t="s">
        <v>46</v>
      </c>
      <c r="G3365" s="4">
        <v>3</v>
      </c>
      <c r="H3365" s="27">
        <v>0</v>
      </c>
      <c r="I3365" s="15">
        <v>20060.77</v>
      </c>
      <c r="J3365" s="4" t="s">
        <v>299</v>
      </c>
    </row>
    <row r="3366" spans="1:10" x14ac:dyDescent="0.3">
      <c r="A3366" s="4" t="s">
        <v>3672</v>
      </c>
      <c r="B3366" s="4" t="s">
        <v>235</v>
      </c>
      <c r="C3366" s="26">
        <v>45509</v>
      </c>
      <c r="D3366" s="4" t="s">
        <v>292</v>
      </c>
      <c r="E3366" s="4" t="s">
        <v>305</v>
      </c>
      <c r="F3366" s="4" t="s">
        <v>46</v>
      </c>
      <c r="G3366" s="4">
        <v>1</v>
      </c>
      <c r="H3366" s="27">
        <v>0</v>
      </c>
      <c r="I3366" s="15">
        <v>18073.47</v>
      </c>
      <c r="J3366" s="4" t="s">
        <v>294</v>
      </c>
    </row>
    <row r="3367" spans="1:10" x14ac:dyDescent="0.3">
      <c r="A3367" s="4" t="s">
        <v>3673</v>
      </c>
      <c r="B3367" s="4" t="s">
        <v>235</v>
      </c>
      <c r="C3367" s="26">
        <v>45522</v>
      </c>
      <c r="D3367" s="4" t="s">
        <v>292</v>
      </c>
      <c r="E3367" s="4" t="s">
        <v>308</v>
      </c>
      <c r="F3367" s="4" t="s">
        <v>47</v>
      </c>
      <c r="G3367" s="4">
        <v>0</v>
      </c>
      <c r="H3367" s="27">
        <v>0</v>
      </c>
      <c r="I3367" s="15">
        <v>3007.3</v>
      </c>
      <c r="J3367" s="4" t="s">
        <v>294</v>
      </c>
    </row>
    <row r="3368" spans="1:10" x14ac:dyDescent="0.3">
      <c r="A3368" s="4" t="s">
        <v>3674</v>
      </c>
      <c r="B3368" s="4" t="s">
        <v>235</v>
      </c>
      <c r="C3368" s="26">
        <v>45521</v>
      </c>
      <c r="D3368" s="4" t="s">
        <v>296</v>
      </c>
      <c r="E3368" s="4" t="s">
        <v>319</v>
      </c>
      <c r="F3368" s="4" t="s">
        <v>46</v>
      </c>
      <c r="G3368" s="4">
        <v>1</v>
      </c>
      <c r="H3368" s="27">
        <v>15.3</v>
      </c>
      <c r="I3368" s="15">
        <v>49573.919999999998</v>
      </c>
      <c r="J3368" s="4" t="s">
        <v>299</v>
      </c>
    </row>
    <row r="3369" spans="1:10" x14ac:dyDescent="0.3">
      <c r="A3369" s="4" t="s">
        <v>3675</v>
      </c>
      <c r="B3369" s="4" t="s">
        <v>235</v>
      </c>
      <c r="C3369" s="26">
        <v>45553</v>
      </c>
      <c r="D3369" s="4" t="s">
        <v>292</v>
      </c>
      <c r="E3369" s="4" t="s">
        <v>308</v>
      </c>
      <c r="F3369" s="4" t="s">
        <v>45</v>
      </c>
      <c r="G3369" s="4">
        <v>7</v>
      </c>
      <c r="H3369" s="27">
        <v>0</v>
      </c>
      <c r="I3369" s="15">
        <v>65951.63</v>
      </c>
      <c r="J3369" s="4" t="s">
        <v>294</v>
      </c>
    </row>
    <row r="3370" spans="1:10" x14ac:dyDescent="0.3">
      <c r="A3370" s="4" t="s">
        <v>3676</v>
      </c>
      <c r="B3370" s="4" t="s">
        <v>235</v>
      </c>
      <c r="C3370" s="26">
        <v>45555</v>
      </c>
      <c r="D3370" s="4" t="s">
        <v>292</v>
      </c>
      <c r="E3370" s="4" t="s">
        <v>293</v>
      </c>
      <c r="F3370" s="4" t="s">
        <v>47</v>
      </c>
      <c r="G3370" s="4">
        <v>1</v>
      </c>
      <c r="H3370" s="27">
        <v>0</v>
      </c>
      <c r="I3370" s="15">
        <v>4045.03</v>
      </c>
      <c r="J3370" s="4" t="s">
        <v>294</v>
      </c>
    </row>
    <row r="3371" spans="1:10" x14ac:dyDescent="0.3">
      <c r="A3371" s="4" t="s">
        <v>3677</v>
      </c>
      <c r="B3371" s="4" t="s">
        <v>235</v>
      </c>
      <c r="C3371" s="26">
        <v>45549</v>
      </c>
      <c r="D3371" s="4" t="s">
        <v>292</v>
      </c>
      <c r="E3371" s="4" t="s">
        <v>305</v>
      </c>
      <c r="F3371" s="4" t="s">
        <v>47</v>
      </c>
      <c r="G3371" s="4">
        <v>0</v>
      </c>
      <c r="H3371" s="27">
        <v>0</v>
      </c>
      <c r="I3371" s="15">
        <v>1900.76</v>
      </c>
      <c r="J3371" s="4" t="s">
        <v>299</v>
      </c>
    </row>
    <row r="3372" spans="1:10" x14ac:dyDescent="0.3">
      <c r="A3372" s="4" t="s">
        <v>3678</v>
      </c>
      <c r="B3372" s="4" t="s">
        <v>235</v>
      </c>
      <c r="C3372" s="26">
        <v>45602</v>
      </c>
      <c r="D3372" s="4" t="s">
        <v>292</v>
      </c>
      <c r="E3372" s="4" t="s">
        <v>301</v>
      </c>
      <c r="F3372" s="4" t="s">
        <v>46</v>
      </c>
      <c r="G3372" s="4">
        <v>2</v>
      </c>
      <c r="H3372" s="27">
        <v>0</v>
      </c>
      <c r="I3372" s="15">
        <v>15939.95</v>
      </c>
      <c r="J3372" s="4" t="s">
        <v>299</v>
      </c>
    </row>
    <row r="3373" spans="1:10" x14ac:dyDescent="0.3">
      <c r="A3373" s="4" t="s">
        <v>3679</v>
      </c>
      <c r="B3373" s="4" t="s">
        <v>235</v>
      </c>
      <c r="C3373" s="26">
        <v>45609</v>
      </c>
      <c r="D3373" s="4" t="s">
        <v>296</v>
      </c>
      <c r="E3373" s="4" t="s">
        <v>394</v>
      </c>
      <c r="F3373" s="4" t="s">
        <v>46</v>
      </c>
      <c r="G3373" s="4">
        <v>1</v>
      </c>
      <c r="H3373" s="27">
        <v>18.2</v>
      </c>
      <c r="I3373" s="15">
        <v>102514.46</v>
      </c>
      <c r="J3373" s="4" t="s">
        <v>294</v>
      </c>
    </row>
    <row r="3374" spans="1:10" x14ac:dyDescent="0.3">
      <c r="A3374" s="4" t="s">
        <v>3680</v>
      </c>
      <c r="B3374" s="4" t="s">
        <v>235</v>
      </c>
      <c r="C3374" s="26">
        <v>45640</v>
      </c>
      <c r="D3374" s="4" t="s">
        <v>292</v>
      </c>
      <c r="E3374" s="4" t="s">
        <v>303</v>
      </c>
      <c r="F3374" s="4" t="s">
        <v>45</v>
      </c>
      <c r="G3374" s="4">
        <v>5</v>
      </c>
      <c r="H3374" s="27">
        <v>0</v>
      </c>
      <c r="I3374" s="15">
        <v>28914.87</v>
      </c>
      <c r="J3374" s="4" t="s">
        <v>294</v>
      </c>
    </row>
    <row r="3375" spans="1:10" x14ac:dyDescent="0.3">
      <c r="A3375" s="4" t="s">
        <v>3681</v>
      </c>
      <c r="B3375" s="4" t="s">
        <v>235</v>
      </c>
      <c r="C3375" s="26">
        <v>45715</v>
      </c>
      <c r="D3375" s="4" t="s">
        <v>292</v>
      </c>
      <c r="E3375" s="4" t="s">
        <v>303</v>
      </c>
      <c r="F3375" s="4" t="s">
        <v>47</v>
      </c>
      <c r="G3375" s="4">
        <v>1</v>
      </c>
      <c r="H3375" s="27">
        <v>0</v>
      </c>
      <c r="I3375" s="15">
        <v>2202.33</v>
      </c>
      <c r="J3375" s="4" t="s">
        <v>299</v>
      </c>
    </row>
    <row r="3376" spans="1:10" x14ac:dyDescent="0.3">
      <c r="A3376" s="4" t="s">
        <v>3682</v>
      </c>
      <c r="B3376" s="4" t="s">
        <v>235</v>
      </c>
      <c r="C3376" s="26">
        <v>45737</v>
      </c>
      <c r="D3376" s="4" t="s">
        <v>292</v>
      </c>
      <c r="E3376" s="4" t="s">
        <v>305</v>
      </c>
      <c r="F3376" s="4" t="s">
        <v>47</v>
      </c>
      <c r="G3376" s="4">
        <v>1</v>
      </c>
      <c r="H3376" s="27">
        <v>0</v>
      </c>
      <c r="I3376" s="15">
        <v>3256.6</v>
      </c>
      <c r="J3376" s="4" t="s">
        <v>294</v>
      </c>
    </row>
    <row r="3377" spans="1:10" x14ac:dyDescent="0.3">
      <c r="A3377" s="4" t="s">
        <v>3683</v>
      </c>
      <c r="B3377" s="4" t="s">
        <v>235</v>
      </c>
      <c r="C3377" s="26">
        <v>45722</v>
      </c>
      <c r="D3377" s="4" t="s">
        <v>292</v>
      </c>
      <c r="E3377" s="4" t="s">
        <v>312</v>
      </c>
      <c r="F3377" s="4" t="s">
        <v>46</v>
      </c>
      <c r="G3377" s="4">
        <v>5</v>
      </c>
      <c r="H3377" s="27">
        <v>0</v>
      </c>
      <c r="I3377" s="15">
        <v>22674.560000000001</v>
      </c>
      <c r="J3377" s="4" t="s">
        <v>294</v>
      </c>
    </row>
    <row r="3378" spans="1:10" x14ac:dyDescent="0.3">
      <c r="A3378" s="4" t="s">
        <v>3684</v>
      </c>
      <c r="B3378" s="4" t="s">
        <v>235</v>
      </c>
      <c r="C3378" s="26">
        <v>45773</v>
      </c>
      <c r="D3378" s="4" t="s">
        <v>296</v>
      </c>
      <c r="E3378" s="4" t="s">
        <v>401</v>
      </c>
      <c r="F3378" s="4" t="s">
        <v>46</v>
      </c>
      <c r="G3378" s="4">
        <v>1</v>
      </c>
      <c r="H3378" s="27">
        <v>19.100000000000001</v>
      </c>
      <c r="I3378" s="15">
        <v>61568.56</v>
      </c>
      <c r="J3378" s="4" t="s">
        <v>294</v>
      </c>
    </row>
    <row r="3379" spans="1:10" x14ac:dyDescent="0.3">
      <c r="A3379" s="4" t="s">
        <v>3685</v>
      </c>
      <c r="B3379" s="4" t="s">
        <v>235</v>
      </c>
      <c r="C3379" s="26">
        <v>45788</v>
      </c>
      <c r="D3379" s="4" t="s">
        <v>292</v>
      </c>
      <c r="E3379" s="4" t="s">
        <v>301</v>
      </c>
      <c r="F3379" s="4" t="s">
        <v>47</v>
      </c>
      <c r="G3379" s="4">
        <v>1</v>
      </c>
      <c r="H3379" s="27">
        <v>0</v>
      </c>
      <c r="I3379" s="15">
        <v>5960.42</v>
      </c>
      <c r="J3379" s="4" t="s">
        <v>294</v>
      </c>
    </row>
    <row r="3380" spans="1:10" x14ac:dyDescent="0.3">
      <c r="A3380" s="4" t="s">
        <v>3686</v>
      </c>
      <c r="B3380" s="4" t="s">
        <v>235</v>
      </c>
      <c r="C3380" s="26">
        <v>45880</v>
      </c>
      <c r="D3380" s="4" t="s">
        <v>292</v>
      </c>
      <c r="E3380" s="4" t="s">
        <v>301</v>
      </c>
      <c r="F3380" s="4" t="s">
        <v>47</v>
      </c>
      <c r="G3380" s="4">
        <v>1</v>
      </c>
      <c r="H3380" s="27">
        <v>0</v>
      </c>
      <c r="I3380" s="15">
        <v>5009.26</v>
      </c>
      <c r="J3380" s="4" t="s">
        <v>294</v>
      </c>
    </row>
    <row r="3381" spans="1:10" x14ac:dyDescent="0.3">
      <c r="A3381" s="4" t="s">
        <v>3687</v>
      </c>
      <c r="B3381" s="4" t="s">
        <v>235</v>
      </c>
      <c r="C3381" s="26">
        <v>45987</v>
      </c>
      <c r="D3381" s="4" t="s">
        <v>292</v>
      </c>
      <c r="E3381" s="4" t="s">
        <v>293</v>
      </c>
      <c r="F3381" s="4" t="s">
        <v>47</v>
      </c>
      <c r="G3381" s="4">
        <v>0</v>
      </c>
      <c r="H3381" s="27">
        <v>0</v>
      </c>
      <c r="I3381" s="15">
        <v>4481.97</v>
      </c>
      <c r="J3381" s="4" t="s">
        <v>299</v>
      </c>
    </row>
    <row r="3382" spans="1:10" x14ac:dyDescent="0.3">
      <c r="A3382" s="4" t="s">
        <v>3688</v>
      </c>
      <c r="B3382" s="4" t="s">
        <v>237</v>
      </c>
      <c r="C3382" s="26">
        <v>44947</v>
      </c>
      <c r="D3382" s="4" t="s">
        <v>296</v>
      </c>
      <c r="E3382" s="4" t="s">
        <v>401</v>
      </c>
      <c r="F3382" s="4" t="s">
        <v>403</v>
      </c>
      <c r="G3382" s="4">
        <v>6</v>
      </c>
      <c r="H3382" s="27">
        <v>141.80000000000001</v>
      </c>
      <c r="I3382" s="15">
        <v>112321.84</v>
      </c>
      <c r="J3382" s="4" t="s">
        <v>294</v>
      </c>
    </row>
    <row r="3383" spans="1:10" x14ac:dyDescent="0.3">
      <c r="A3383" s="4" t="s">
        <v>3689</v>
      </c>
      <c r="B3383" s="4" t="s">
        <v>237</v>
      </c>
      <c r="C3383" s="26">
        <v>44986</v>
      </c>
      <c r="D3383" s="4" t="s">
        <v>292</v>
      </c>
      <c r="E3383" s="4" t="s">
        <v>308</v>
      </c>
      <c r="F3383" s="4" t="s">
        <v>47</v>
      </c>
      <c r="G3383" s="4">
        <v>1</v>
      </c>
      <c r="H3383" s="27">
        <v>0</v>
      </c>
      <c r="I3383" s="15">
        <v>475.48</v>
      </c>
      <c r="J3383" s="4" t="s">
        <v>299</v>
      </c>
    </row>
    <row r="3384" spans="1:10" x14ac:dyDescent="0.3">
      <c r="A3384" s="4" t="s">
        <v>3690</v>
      </c>
      <c r="B3384" s="4" t="s">
        <v>237</v>
      </c>
      <c r="C3384" s="26">
        <v>44986</v>
      </c>
      <c r="D3384" s="4" t="s">
        <v>296</v>
      </c>
      <c r="E3384" s="4" t="s">
        <v>394</v>
      </c>
      <c r="F3384" s="4" t="s">
        <v>45</v>
      </c>
      <c r="G3384" s="4">
        <v>2</v>
      </c>
      <c r="H3384" s="27">
        <v>26.2</v>
      </c>
      <c r="I3384" s="15">
        <v>18128.09</v>
      </c>
      <c r="J3384" s="4" t="s">
        <v>299</v>
      </c>
    </row>
    <row r="3385" spans="1:10" x14ac:dyDescent="0.3">
      <c r="A3385" s="4" t="s">
        <v>3691</v>
      </c>
      <c r="B3385" s="4" t="s">
        <v>237</v>
      </c>
      <c r="C3385" s="26">
        <v>45034</v>
      </c>
      <c r="D3385" s="4" t="s">
        <v>292</v>
      </c>
      <c r="E3385" s="4" t="s">
        <v>312</v>
      </c>
      <c r="F3385" s="4" t="s">
        <v>47</v>
      </c>
      <c r="G3385" s="4">
        <v>0</v>
      </c>
      <c r="H3385" s="27">
        <v>0</v>
      </c>
      <c r="I3385" s="15">
        <v>1180.51</v>
      </c>
      <c r="J3385" s="4" t="s">
        <v>294</v>
      </c>
    </row>
    <row r="3386" spans="1:10" x14ac:dyDescent="0.3">
      <c r="A3386" s="4" t="s">
        <v>3692</v>
      </c>
      <c r="B3386" s="4" t="s">
        <v>237</v>
      </c>
      <c r="C3386" s="26">
        <v>45196</v>
      </c>
      <c r="D3386" s="4" t="s">
        <v>292</v>
      </c>
      <c r="E3386" s="4" t="s">
        <v>301</v>
      </c>
      <c r="F3386" s="4" t="s">
        <v>47</v>
      </c>
      <c r="G3386" s="4">
        <v>1</v>
      </c>
      <c r="H3386" s="27">
        <v>0</v>
      </c>
      <c r="I3386" s="15">
        <v>705.33</v>
      </c>
      <c r="J3386" s="4" t="s">
        <v>294</v>
      </c>
    </row>
    <row r="3387" spans="1:10" x14ac:dyDescent="0.3">
      <c r="A3387" s="4" t="s">
        <v>3693</v>
      </c>
      <c r="B3387" s="4" t="s">
        <v>237</v>
      </c>
      <c r="C3387" s="26">
        <v>45194</v>
      </c>
      <c r="D3387" s="4" t="s">
        <v>292</v>
      </c>
      <c r="E3387" s="4" t="s">
        <v>308</v>
      </c>
      <c r="F3387" s="4" t="s">
        <v>47</v>
      </c>
      <c r="G3387" s="4">
        <v>1</v>
      </c>
      <c r="H3387" s="27">
        <v>0</v>
      </c>
      <c r="I3387" s="15">
        <v>762.39</v>
      </c>
      <c r="J3387" s="4" t="s">
        <v>294</v>
      </c>
    </row>
    <row r="3388" spans="1:10" x14ac:dyDescent="0.3">
      <c r="A3388" s="4" t="s">
        <v>3694</v>
      </c>
      <c r="B3388" s="4" t="s">
        <v>237</v>
      </c>
      <c r="C3388" s="26">
        <v>45241</v>
      </c>
      <c r="D3388" s="4" t="s">
        <v>292</v>
      </c>
      <c r="E3388" s="4" t="s">
        <v>308</v>
      </c>
      <c r="F3388" s="4" t="s">
        <v>45</v>
      </c>
      <c r="G3388" s="4">
        <v>10</v>
      </c>
      <c r="H3388" s="27">
        <v>0</v>
      </c>
      <c r="I3388" s="15">
        <v>10283.08</v>
      </c>
      <c r="J3388" s="4" t="s">
        <v>294</v>
      </c>
    </row>
    <row r="3389" spans="1:10" x14ac:dyDescent="0.3">
      <c r="A3389" s="4" t="s">
        <v>3695</v>
      </c>
      <c r="B3389" s="4" t="s">
        <v>237</v>
      </c>
      <c r="C3389" s="26">
        <v>45313</v>
      </c>
      <c r="D3389" s="4" t="s">
        <v>292</v>
      </c>
      <c r="E3389" s="4" t="s">
        <v>305</v>
      </c>
      <c r="F3389" s="4" t="s">
        <v>45</v>
      </c>
      <c r="G3389" s="4">
        <v>9</v>
      </c>
      <c r="H3389" s="27">
        <v>0</v>
      </c>
      <c r="I3389" s="15">
        <v>11044.41</v>
      </c>
      <c r="J3389" s="4" t="s">
        <v>299</v>
      </c>
    </row>
    <row r="3390" spans="1:10" x14ac:dyDescent="0.3">
      <c r="A3390" s="4" t="s">
        <v>3696</v>
      </c>
      <c r="B3390" s="4" t="s">
        <v>237</v>
      </c>
      <c r="C3390" s="26">
        <v>45292</v>
      </c>
      <c r="D3390" s="4" t="s">
        <v>292</v>
      </c>
      <c r="E3390" s="4" t="s">
        <v>305</v>
      </c>
      <c r="F3390" s="4" t="s">
        <v>47</v>
      </c>
      <c r="G3390" s="4">
        <v>1</v>
      </c>
      <c r="H3390" s="27">
        <v>0</v>
      </c>
      <c r="I3390" s="15">
        <v>1329.65</v>
      </c>
      <c r="J3390" s="4" t="s">
        <v>294</v>
      </c>
    </row>
    <row r="3391" spans="1:10" x14ac:dyDescent="0.3">
      <c r="A3391" s="4" t="s">
        <v>3697</v>
      </c>
      <c r="B3391" s="4" t="s">
        <v>237</v>
      </c>
      <c r="C3391" s="26">
        <v>45315</v>
      </c>
      <c r="D3391" s="4" t="s">
        <v>292</v>
      </c>
      <c r="E3391" s="4" t="s">
        <v>308</v>
      </c>
      <c r="F3391" s="4" t="s">
        <v>46</v>
      </c>
      <c r="G3391" s="4">
        <v>4</v>
      </c>
      <c r="H3391" s="27">
        <v>0</v>
      </c>
      <c r="I3391" s="15">
        <v>2708.35</v>
      </c>
      <c r="J3391" s="4" t="s">
        <v>294</v>
      </c>
    </row>
    <row r="3392" spans="1:10" x14ac:dyDescent="0.3">
      <c r="A3392" s="4" t="s">
        <v>3698</v>
      </c>
      <c r="B3392" s="4" t="s">
        <v>237</v>
      </c>
      <c r="C3392" s="26">
        <v>45319</v>
      </c>
      <c r="D3392" s="4" t="s">
        <v>296</v>
      </c>
      <c r="E3392" s="4" t="s">
        <v>394</v>
      </c>
      <c r="F3392" s="4" t="s">
        <v>46</v>
      </c>
      <c r="G3392" s="4">
        <v>1</v>
      </c>
      <c r="H3392" s="27">
        <v>19.2</v>
      </c>
      <c r="I3392" s="15">
        <v>19262.73</v>
      </c>
      <c r="J3392" s="4" t="s">
        <v>299</v>
      </c>
    </row>
    <row r="3393" spans="1:10" x14ac:dyDescent="0.3">
      <c r="A3393" s="4" t="s">
        <v>3699</v>
      </c>
      <c r="B3393" s="4" t="s">
        <v>237</v>
      </c>
      <c r="C3393" s="26">
        <v>45333</v>
      </c>
      <c r="D3393" s="4" t="s">
        <v>292</v>
      </c>
      <c r="E3393" s="4" t="s">
        <v>303</v>
      </c>
      <c r="F3393" s="4" t="s">
        <v>47</v>
      </c>
      <c r="G3393" s="4">
        <v>0</v>
      </c>
      <c r="H3393" s="27">
        <v>0</v>
      </c>
      <c r="I3393" s="15">
        <v>1363.74</v>
      </c>
      <c r="J3393" s="4" t="s">
        <v>294</v>
      </c>
    </row>
    <row r="3394" spans="1:10" x14ac:dyDescent="0.3">
      <c r="A3394" s="4" t="s">
        <v>3700</v>
      </c>
      <c r="B3394" s="4" t="s">
        <v>237</v>
      </c>
      <c r="C3394" s="26">
        <v>45369</v>
      </c>
      <c r="D3394" s="4" t="s">
        <v>292</v>
      </c>
      <c r="E3394" s="4" t="s">
        <v>308</v>
      </c>
      <c r="F3394" s="4" t="s">
        <v>47</v>
      </c>
      <c r="G3394" s="4">
        <v>0</v>
      </c>
      <c r="H3394" s="27">
        <v>0</v>
      </c>
      <c r="I3394" s="15">
        <v>1203.83</v>
      </c>
      <c r="J3394" s="4" t="s">
        <v>294</v>
      </c>
    </row>
    <row r="3395" spans="1:10" x14ac:dyDescent="0.3">
      <c r="A3395" s="4" t="s">
        <v>3701</v>
      </c>
      <c r="B3395" s="4" t="s">
        <v>237</v>
      </c>
      <c r="C3395" s="26">
        <v>45365</v>
      </c>
      <c r="D3395" s="4" t="s">
        <v>292</v>
      </c>
      <c r="E3395" s="4" t="s">
        <v>308</v>
      </c>
      <c r="F3395" s="4" t="s">
        <v>45</v>
      </c>
      <c r="G3395" s="4">
        <v>8</v>
      </c>
      <c r="H3395" s="27">
        <v>0</v>
      </c>
      <c r="I3395" s="15">
        <v>10975.01</v>
      </c>
      <c r="J3395" s="4" t="s">
        <v>294</v>
      </c>
    </row>
    <row r="3396" spans="1:10" x14ac:dyDescent="0.3">
      <c r="A3396" s="4" t="s">
        <v>3702</v>
      </c>
      <c r="B3396" s="4" t="s">
        <v>237</v>
      </c>
      <c r="C3396" s="26">
        <v>45392</v>
      </c>
      <c r="D3396" s="4" t="s">
        <v>292</v>
      </c>
      <c r="E3396" s="4" t="s">
        <v>293</v>
      </c>
      <c r="F3396" s="4" t="s">
        <v>45</v>
      </c>
      <c r="G3396" s="4">
        <v>13</v>
      </c>
      <c r="H3396" s="27">
        <v>0</v>
      </c>
      <c r="I3396" s="15">
        <v>14270.05</v>
      </c>
      <c r="J3396" s="4" t="s">
        <v>294</v>
      </c>
    </row>
    <row r="3397" spans="1:10" x14ac:dyDescent="0.3">
      <c r="A3397" s="4" t="s">
        <v>3703</v>
      </c>
      <c r="B3397" s="4" t="s">
        <v>237</v>
      </c>
      <c r="C3397" s="26">
        <v>45401</v>
      </c>
      <c r="D3397" s="4" t="s">
        <v>292</v>
      </c>
      <c r="E3397" s="4" t="s">
        <v>308</v>
      </c>
      <c r="F3397" s="4" t="s">
        <v>46</v>
      </c>
      <c r="G3397" s="4">
        <v>4</v>
      </c>
      <c r="H3397" s="27">
        <v>0</v>
      </c>
      <c r="I3397" s="15">
        <v>5646.8</v>
      </c>
      <c r="J3397" s="4" t="s">
        <v>299</v>
      </c>
    </row>
    <row r="3398" spans="1:10" x14ac:dyDescent="0.3">
      <c r="A3398" s="4" t="s">
        <v>3704</v>
      </c>
      <c r="B3398" s="4" t="s">
        <v>237</v>
      </c>
      <c r="C3398" s="26">
        <v>45410</v>
      </c>
      <c r="D3398" s="4" t="s">
        <v>296</v>
      </c>
      <c r="E3398" s="4" t="s">
        <v>336</v>
      </c>
      <c r="F3398" s="4" t="s">
        <v>46</v>
      </c>
      <c r="G3398" s="4">
        <v>1</v>
      </c>
      <c r="H3398" s="27">
        <v>11.1</v>
      </c>
      <c r="I3398" s="15">
        <v>15948.2</v>
      </c>
      <c r="J3398" s="4" t="s">
        <v>299</v>
      </c>
    </row>
    <row r="3399" spans="1:10" x14ac:dyDescent="0.3">
      <c r="A3399" s="4" t="s">
        <v>3705</v>
      </c>
      <c r="B3399" s="4" t="s">
        <v>237</v>
      </c>
      <c r="C3399" s="26">
        <v>45464</v>
      </c>
      <c r="D3399" s="4" t="s">
        <v>292</v>
      </c>
      <c r="E3399" s="4" t="s">
        <v>301</v>
      </c>
      <c r="F3399" s="4" t="s">
        <v>45</v>
      </c>
      <c r="G3399" s="4">
        <v>5</v>
      </c>
      <c r="H3399" s="27">
        <v>0</v>
      </c>
      <c r="I3399" s="15">
        <v>13556.85</v>
      </c>
      <c r="J3399" s="4" t="s">
        <v>294</v>
      </c>
    </row>
    <row r="3400" spans="1:10" x14ac:dyDescent="0.3">
      <c r="A3400" s="4" t="s">
        <v>3706</v>
      </c>
      <c r="B3400" s="4" t="s">
        <v>237</v>
      </c>
      <c r="C3400" s="26">
        <v>45544</v>
      </c>
      <c r="D3400" s="4" t="s">
        <v>292</v>
      </c>
      <c r="E3400" s="4" t="s">
        <v>293</v>
      </c>
      <c r="F3400" s="4" t="s">
        <v>47</v>
      </c>
      <c r="G3400" s="4">
        <v>0</v>
      </c>
      <c r="H3400" s="27">
        <v>0</v>
      </c>
      <c r="I3400" s="15">
        <v>1434.2</v>
      </c>
      <c r="J3400" s="4" t="s">
        <v>299</v>
      </c>
    </row>
    <row r="3401" spans="1:10" x14ac:dyDescent="0.3">
      <c r="A3401" s="4" t="s">
        <v>3707</v>
      </c>
      <c r="B3401" s="4" t="s">
        <v>237</v>
      </c>
      <c r="C3401" s="26">
        <v>45543</v>
      </c>
      <c r="D3401" s="4" t="s">
        <v>296</v>
      </c>
      <c r="E3401" s="4" t="s">
        <v>336</v>
      </c>
      <c r="F3401" s="4" t="s">
        <v>46</v>
      </c>
      <c r="G3401" s="4">
        <v>1</v>
      </c>
      <c r="H3401" s="27">
        <v>10.6</v>
      </c>
      <c r="I3401" s="15">
        <v>16012.38</v>
      </c>
      <c r="J3401" s="4" t="s">
        <v>294</v>
      </c>
    </row>
    <row r="3402" spans="1:10" x14ac:dyDescent="0.3">
      <c r="A3402" s="4" t="s">
        <v>3708</v>
      </c>
      <c r="B3402" s="4" t="s">
        <v>237</v>
      </c>
      <c r="C3402" s="26">
        <v>45576</v>
      </c>
      <c r="D3402" s="4" t="s">
        <v>292</v>
      </c>
      <c r="E3402" s="4" t="s">
        <v>293</v>
      </c>
      <c r="F3402" s="4" t="s">
        <v>47</v>
      </c>
      <c r="G3402" s="4">
        <v>1</v>
      </c>
      <c r="H3402" s="27">
        <v>0</v>
      </c>
      <c r="I3402" s="15">
        <v>1324.5</v>
      </c>
      <c r="J3402" s="4" t="s">
        <v>299</v>
      </c>
    </row>
    <row r="3403" spans="1:10" x14ac:dyDescent="0.3">
      <c r="A3403" s="4" t="s">
        <v>3709</v>
      </c>
      <c r="B3403" s="4" t="s">
        <v>237</v>
      </c>
      <c r="C3403" s="26">
        <v>45602</v>
      </c>
      <c r="D3403" s="4" t="s">
        <v>292</v>
      </c>
      <c r="E3403" s="4" t="s">
        <v>301</v>
      </c>
      <c r="F3403" s="4" t="s">
        <v>47</v>
      </c>
      <c r="G3403" s="4">
        <v>1</v>
      </c>
      <c r="H3403" s="27">
        <v>0</v>
      </c>
      <c r="I3403" s="15">
        <v>904.05</v>
      </c>
      <c r="J3403" s="4" t="s">
        <v>294</v>
      </c>
    </row>
    <row r="3404" spans="1:10" x14ac:dyDescent="0.3">
      <c r="A3404" s="4" t="s">
        <v>3710</v>
      </c>
      <c r="B3404" s="4" t="s">
        <v>237</v>
      </c>
      <c r="C3404" s="26">
        <v>45649</v>
      </c>
      <c r="D3404" s="4" t="s">
        <v>292</v>
      </c>
      <c r="E3404" s="4" t="s">
        <v>293</v>
      </c>
      <c r="F3404" s="4" t="s">
        <v>47</v>
      </c>
      <c r="G3404" s="4">
        <v>1</v>
      </c>
      <c r="H3404" s="27">
        <v>0</v>
      </c>
      <c r="I3404" s="15">
        <v>556.14</v>
      </c>
      <c r="J3404" s="4" t="s">
        <v>294</v>
      </c>
    </row>
    <row r="3405" spans="1:10" x14ac:dyDescent="0.3">
      <c r="A3405" s="4" t="s">
        <v>3711</v>
      </c>
      <c r="B3405" s="4" t="s">
        <v>237</v>
      </c>
      <c r="C3405" s="26">
        <v>45678</v>
      </c>
      <c r="D3405" s="4" t="s">
        <v>292</v>
      </c>
      <c r="E3405" s="4" t="s">
        <v>303</v>
      </c>
      <c r="F3405" s="4" t="s">
        <v>47</v>
      </c>
      <c r="G3405" s="4">
        <v>0</v>
      </c>
      <c r="H3405" s="27">
        <v>0</v>
      </c>
      <c r="I3405" s="15">
        <v>1611.98</v>
      </c>
      <c r="J3405" s="4" t="s">
        <v>294</v>
      </c>
    </row>
    <row r="3406" spans="1:10" x14ac:dyDescent="0.3">
      <c r="A3406" s="4" t="s">
        <v>3712</v>
      </c>
      <c r="B3406" s="4" t="s">
        <v>237</v>
      </c>
      <c r="C3406" s="26">
        <v>45664</v>
      </c>
      <c r="D3406" s="4" t="s">
        <v>292</v>
      </c>
      <c r="E3406" s="4" t="s">
        <v>293</v>
      </c>
      <c r="F3406" s="4" t="s">
        <v>47</v>
      </c>
      <c r="G3406" s="4">
        <v>0</v>
      </c>
      <c r="H3406" s="27">
        <v>0</v>
      </c>
      <c r="I3406" s="15">
        <v>1115.93</v>
      </c>
      <c r="J3406" s="4" t="s">
        <v>294</v>
      </c>
    </row>
    <row r="3407" spans="1:10" x14ac:dyDescent="0.3">
      <c r="A3407" s="4" t="s">
        <v>3713</v>
      </c>
      <c r="B3407" s="4" t="s">
        <v>237</v>
      </c>
      <c r="C3407" s="26">
        <v>45660</v>
      </c>
      <c r="D3407" s="4" t="s">
        <v>292</v>
      </c>
      <c r="E3407" s="4" t="s">
        <v>293</v>
      </c>
      <c r="F3407" s="4" t="s">
        <v>47</v>
      </c>
      <c r="G3407" s="4">
        <v>1</v>
      </c>
      <c r="H3407" s="27">
        <v>0</v>
      </c>
      <c r="I3407" s="15">
        <v>561.92999999999995</v>
      </c>
      <c r="J3407" s="4" t="s">
        <v>294</v>
      </c>
    </row>
    <row r="3408" spans="1:10" x14ac:dyDescent="0.3">
      <c r="A3408" s="4" t="s">
        <v>3714</v>
      </c>
      <c r="B3408" s="4" t="s">
        <v>237</v>
      </c>
      <c r="C3408" s="26">
        <v>45739</v>
      </c>
      <c r="D3408" s="4" t="s">
        <v>296</v>
      </c>
      <c r="E3408" s="4" t="s">
        <v>319</v>
      </c>
      <c r="F3408" s="4" t="s">
        <v>47</v>
      </c>
      <c r="G3408" s="4">
        <v>1</v>
      </c>
      <c r="H3408" s="27">
        <v>4.3</v>
      </c>
      <c r="I3408" s="15">
        <v>7791.12</v>
      </c>
      <c r="J3408" s="4" t="s">
        <v>294</v>
      </c>
    </row>
    <row r="3409" spans="1:10" x14ac:dyDescent="0.3">
      <c r="A3409" s="4" t="s">
        <v>3715</v>
      </c>
      <c r="B3409" s="4" t="s">
        <v>237</v>
      </c>
      <c r="C3409" s="26">
        <v>45925</v>
      </c>
      <c r="D3409" s="4" t="s">
        <v>292</v>
      </c>
      <c r="E3409" s="4" t="s">
        <v>301</v>
      </c>
      <c r="F3409" s="4" t="s">
        <v>47</v>
      </c>
      <c r="G3409" s="4">
        <v>1</v>
      </c>
      <c r="H3409" s="27">
        <v>0</v>
      </c>
      <c r="I3409" s="15">
        <v>1695.26</v>
      </c>
      <c r="J3409" s="4" t="s">
        <v>294</v>
      </c>
    </row>
    <row r="3410" spans="1:10" x14ac:dyDescent="0.3">
      <c r="A3410" s="4" t="s">
        <v>3716</v>
      </c>
      <c r="B3410" s="4" t="s">
        <v>237</v>
      </c>
      <c r="C3410" s="26">
        <v>45964</v>
      </c>
      <c r="D3410" s="4" t="s">
        <v>292</v>
      </c>
      <c r="E3410" s="4" t="s">
        <v>308</v>
      </c>
      <c r="F3410" s="4" t="s">
        <v>46</v>
      </c>
      <c r="G3410" s="4">
        <v>2</v>
      </c>
      <c r="H3410" s="27">
        <v>0</v>
      </c>
      <c r="I3410" s="15">
        <v>6653.64</v>
      </c>
      <c r="J3410" s="4" t="s">
        <v>294</v>
      </c>
    </row>
    <row r="3411" spans="1:10" x14ac:dyDescent="0.3">
      <c r="A3411" s="4" t="s">
        <v>3717</v>
      </c>
      <c r="B3411" s="4" t="s">
        <v>237</v>
      </c>
      <c r="C3411" s="26">
        <v>46012</v>
      </c>
      <c r="D3411" s="4" t="s">
        <v>292</v>
      </c>
      <c r="E3411" s="4" t="s">
        <v>305</v>
      </c>
      <c r="F3411" s="4" t="s">
        <v>46</v>
      </c>
      <c r="G3411" s="4">
        <v>3</v>
      </c>
      <c r="H3411" s="27">
        <v>0</v>
      </c>
      <c r="I3411" s="15">
        <v>6626.7</v>
      </c>
      <c r="J3411" s="4" t="s">
        <v>294</v>
      </c>
    </row>
    <row r="3412" spans="1:10" x14ac:dyDescent="0.3">
      <c r="A3412" s="4" t="s">
        <v>3718</v>
      </c>
      <c r="B3412" s="4" t="s">
        <v>237</v>
      </c>
      <c r="C3412" s="26">
        <v>46012</v>
      </c>
      <c r="D3412" s="4" t="s">
        <v>292</v>
      </c>
      <c r="E3412" s="4" t="s">
        <v>308</v>
      </c>
      <c r="F3412" s="4" t="s">
        <v>46</v>
      </c>
      <c r="G3412" s="4">
        <v>4</v>
      </c>
      <c r="H3412" s="27">
        <v>0</v>
      </c>
      <c r="I3412" s="15">
        <v>3139.73</v>
      </c>
      <c r="J3412" s="4" t="s">
        <v>294</v>
      </c>
    </row>
    <row r="3413" spans="1:10" x14ac:dyDescent="0.3">
      <c r="A3413" s="4" t="s">
        <v>3719</v>
      </c>
      <c r="B3413" s="4" t="s">
        <v>239</v>
      </c>
      <c r="C3413" s="26">
        <v>44932</v>
      </c>
      <c r="D3413" s="4" t="s">
        <v>292</v>
      </c>
      <c r="E3413" s="4" t="s">
        <v>305</v>
      </c>
      <c r="F3413" s="4" t="s">
        <v>46</v>
      </c>
      <c r="G3413" s="4">
        <v>3</v>
      </c>
      <c r="H3413" s="27">
        <v>0</v>
      </c>
      <c r="I3413" s="15">
        <v>2063.5300000000002</v>
      </c>
      <c r="J3413" s="4" t="s">
        <v>294</v>
      </c>
    </row>
    <row r="3414" spans="1:10" x14ac:dyDescent="0.3">
      <c r="A3414" s="4" t="s">
        <v>3720</v>
      </c>
      <c r="B3414" s="4" t="s">
        <v>239</v>
      </c>
      <c r="C3414" s="26">
        <v>44972</v>
      </c>
      <c r="D3414" s="4" t="s">
        <v>296</v>
      </c>
      <c r="E3414" s="4" t="s">
        <v>401</v>
      </c>
      <c r="F3414" s="4" t="s">
        <v>47</v>
      </c>
      <c r="G3414" s="4">
        <v>1</v>
      </c>
      <c r="H3414" s="27">
        <v>6.5</v>
      </c>
      <c r="I3414" s="15">
        <v>4074.79</v>
      </c>
      <c r="J3414" s="4" t="s">
        <v>299</v>
      </c>
    </row>
    <row r="3415" spans="1:10" x14ac:dyDescent="0.3">
      <c r="A3415" s="4" t="s">
        <v>3721</v>
      </c>
      <c r="B3415" s="4" t="s">
        <v>239</v>
      </c>
      <c r="C3415" s="26">
        <v>45002</v>
      </c>
      <c r="D3415" s="4" t="s">
        <v>292</v>
      </c>
      <c r="E3415" s="4" t="s">
        <v>301</v>
      </c>
      <c r="F3415" s="4" t="s">
        <v>47</v>
      </c>
      <c r="G3415" s="4">
        <v>1</v>
      </c>
      <c r="H3415" s="27">
        <v>0</v>
      </c>
      <c r="I3415" s="15">
        <v>340.99</v>
      </c>
      <c r="J3415" s="4" t="s">
        <v>294</v>
      </c>
    </row>
    <row r="3416" spans="1:10" x14ac:dyDescent="0.3">
      <c r="A3416" s="4" t="s">
        <v>3722</v>
      </c>
      <c r="B3416" s="4" t="s">
        <v>239</v>
      </c>
      <c r="C3416" s="26">
        <v>44990</v>
      </c>
      <c r="D3416" s="4" t="s">
        <v>292</v>
      </c>
      <c r="E3416" s="4" t="s">
        <v>301</v>
      </c>
      <c r="F3416" s="4" t="s">
        <v>46</v>
      </c>
      <c r="G3416" s="4">
        <v>3</v>
      </c>
      <c r="H3416" s="27">
        <v>0</v>
      </c>
      <c r="I3416" s="15">
        <v>2453.58</v>
      </c>
      <c r="J3416" s="4" t="s">
        <v>299</v>
      </c>
    </row>
    <row r="3417" spans="1:10" x14ac:dyDescent="0.3">
      <c r="A3417" s="4" t="s">
        <v>3723</v>
      </c>
      <c r="B3417" s="4" t="s">
        <v>239</v>
      </c>
      <c r="C3417" s="26">
        <v>45034</v>
      </c>
      <c r="D3417" s="4" t="s">
        <v>292</v>
      </c>
      <c r="E3417" s="4" t="s">
        <v>303</v>
      </c>
      <c r="F3417" s="4" t="s">
        <v>47</v>
      </c>
      <c r="G3417" s="4">
        <v>1</v>
      </c>
      <c r="H3417" s="27">
        <v>0</v>
      </c>
      <c r="I3417" s="15">
        <v>296.08999999999997</v>
      </c>
      <c r="J3417" s="4" t="s">
        <v>294</v>
      </c>
    </row>
    <row r="3418" spans="1:10" x14ac:dyDescent="0.3">
      <c r="A3418" s="4" t="s">
        <v>3724</v>
      </c>
      <c r="B3418" s="4" t="s">
        <v>239</v>
      </c>
      <c r="C3418" s="26">
        <v>45115</v>
      </c>
      <c r="D3418" s="4" t="s">
        <v>292</v>
      </c>
      <c r="E3418" s="4" t="s">
        <v>308</v>
      </c>
      <c r="F3418" s="4" t="s">
        <v>46</v>
      </c>
      <c r="G3418" s="4">
        <v>3</v>
      </c>
      <c r="H3418" s="27">
        <v>0</v>
      </c>
      <c r="I3418" s="15">
        <v>2609.04</v>
      </c>
      <c r="J3418" s="4" t="s">
        <v>299</v>
      </c>
    </row>
    <row r="3419" spans="1:10" x14ac:dyDescent="0.3">
      <c r="A3419" s="4" t="s">
        <v>3725</v>
      </c>
      <c r="B3419" s="4" t="s">
        <v>239</v>
      </c>
      <c r="C3419" s="26">
        <v>45123</v>
      </c>
      <c r="D3419" s="4" t="s">
        <v>292</v>
      </c>
      <c r="E3419" s="4" t="s">
        <v>293</v>
      </c>
      <c r="F3419" s="4" t="s">
        <v>47</v>
      </c>
      <c r="G3419" s="4">
        <v>1</v>
      </c>
      <c r="H3419" s="27">
        <v>0</v>
      </c>
      <c r="I3419" s="15">
        <v>400.97</v>
      </c>
      <c r="J3419" s="4" t="s">
        <v>294</v>
      </c>
    </row>
    <row r="3420" spans="1:10" x14ac:dyDescent="0.3">
      <c r="A3420" s="4" t="s">
        <v>3726</v>
      </c>
      <c r="B3420" s="4" t="s">
        <v>239</v>
      </c>
      <c r="C3420" s="26">
        <v>45227</v>
      </c>
      <c r="D3420" s="4" t="s">
        <v>292</v>
      </c>
      <c r="E3420" s="4" t="s">
        <v>312</v>
      </c>
      <c r="F3420" s="4" t="s">
        <v>47</v>
      </c>
      <c r="G3420" s="4">
        <v>1</v>
      </c>
      <c r="H3420" s="27">
        <v>0</v>
      </c>
      <c r="I3420" s="15">
        <v>483.56</v>
      </c>
      <c r="J3420" s="4" t="s">
        <v>299</v>
      </c>
    </row>
    <row r="3421" spans="1:10" x14ac:dyDescent="0.3">
      <c r="A3421" s="4" t="s">
        <v>3727</v>
      </c>
      <c r="B3421" s="4" t="s">
        <v>239</v>
      </c>
      <c r="C3421" s="26">
        <v>45219</v>
      </c>
      <c r="D3421" s="4" t="s">
        <v>292</v>
      </c>
      <c r="E3421" s="4" t="s">
        <v>303</v>
      </c>
      <c r="F3421" s="4" t="s">
        <v>47</v>
      </c>
      <c r="G3421" s="4">
        <v>1</v>
      </c>
      <c r="H3421" s="27">
        <v>0</v>
      </c>
      <c r="I3421" s="15">
        <v>336.07</v>
      </c>
      <c r="J3421" s="4" t="s">
        <v>294</v>
      </c>
    </row>
    <row r="3422" spans="1:10" x14ac:dyDescent="0.3">
      <c r="A3422" s="4" t="s">
        <v>3728</v>
      </c>
      <c r="B3422" s="4" t="s">
        <v>239</v>
      </c>
      <c r="C3422" s="26">
        <v>45279</v>
      </c>
      <c r="D3422" s="4" t="s">
        <v>292</v>
      </c>
      <c r="E3422" s="4" t="s">
        <v>301</v>
      </c>
      <c r="F3422" s="4" t="s">
        <v>46</v>
      </c>
      <c r="G3422" s="4">
        <v>4</v>
      </c>
      <c r="H3422" s="27">
        <v>0</v>
      </c>
      <c r="I3422" s="15">
        <v>2218.02</v>
      </c>
      <c r="J3422" s="4" t="s">
        <v>294</v>
      </c>
    </row>
    <row r="3423" spans="1:10" x14ac:dyDescent="0.3">
      <c r="A3423" s="4" t="s">
        <v>3729</v>
      </c>
      <c r="B3423" s="4" t="s">
        <v>239</v>
      </c>
      <c r="C3423" s="26">
        <v>45264</v>
      </c>
      <c r="D3423" s="4" t="s">
        <v>292</v>
      </c>
      <c r="E3423" s="4" t="s">
        <v>308</v>
      </c>
      <c r="F3423" s="4" t="s">
        <v>46</v>
      </c>
      <c r="G3423" s="4">
        <v>3</v>
      </c>
      <c r="H3423" s="27">
        <v>0</v>
      </c>
      <c r="I3423" s="15">
        <v>2014</v>
      </c>
      <c r="J3423" s="4" t="s">
        <v>294</v>
      </c>
    </row>
    <row r="3424" spans="1:10" x14ac:dyDescent="0.3">
      <c r="A3424" s="4" t="s">
        <v>3730</v>
      </c>
      <c r="B3424" s="4" t="s">
        <v>239</v>
      </c>
      <c r="C3424" s="26">
        <v>45334</v>
      </c>
      <c r="D3424" s="4" t="s">
        <v>292</v>
      </c>
      <c r="E3424" s="4" t="s">
        <v>305</v>
      </c>
      <c r="F3424" s="4" t="s">
        <v>47</v>
      </c>
      <c r="G3424" s="4">
        <v>1</v>
      </c>
      <c r="H3424" s="27">
        <v>0</v>
      </c>
      <c r="I3424" s="15">
        <v>577.66999999999996</v>
      </c>
      <c r="J3424" s="4" t="s">
        <v>294</v>
      </c>
    </row>
    <row r="3425" spans="1:10" x14ac:dyDescent="0.3">
      <c r="A3425" s="4" t="s">
        <v>3731</v>
      </c>
      <c r="B3425" s="4" t="s">
        <v>239</v>
      </c>
      <c r="C3425" s="26">
        <v>45346</v>
      </c>
      <c r="D3425" s="4" t="s">
        <v>292</v>
      </c>
      <c r="E3425" s="4" t="s">
        <v>312</v>
      </c>
      <c r="F3425" s="4" t="s">
        <v>46</v>
      </c>
      <c r="G3425" s="4">
        <v>3</v>
      </c>
      <c r="H3425" s="27">
        <v>0</v>
      </c>
      <c r="I3425" s="15">
        <v>1544.37</v>
      </c>
      <c r="J3425" s="4" t="s">
        <v>299</v>
      </c>
    </row>
    <row r="3426" spans="1:10" x14ac:dyDescent="0.3">
      <c r="A3426" s="4" t="s">
        <v>3732</v>
      </c>
      <c r="B3426" s="4" t="s">
        <v>239</v>
      </c>
      <c r="C3426" s="26">
        <v>45350</v>
      </c>
      <c r="D3426" s="4" t="s">
        <v>292</v>
      </c>
      <c r="E3426" s="4" t="s">
        <v>308</v>
      </c>
      <c r="F3426" s="4" t="s">
        <v>46</v>
      </c>
      <c r="G3426" s="4">
        <v>4</v>
      </c>
      <c r="H3426" s="27">
        <v>0</v>
      </c>
      <c r="I3426" s="15">
        <v>2478.8000000000002</v>
      </c>
      <c r="J3426" s="4" t="s">
        <v>299</v>
      </c>
    </row>
    <row r="3427" spans="1:10" x14ac:dyDescent="0.3">
      <c r="A3427" s="4" t="s">
        <v>3733</v>
      </c>
      <c r="B3427" s="4" t="s">
        <v>239</v>
      </c>
      <c r="C3427" s="26">
        <v>45347</v>
      </c>
      <c r="D3427" s="4" t="s">
        <v>292</v>
      </c>
      <c r="E3427" s="4" t="s">
        <v>312</v>
      </c>
      <c r="F3427" s="4" t="s">
        <v>47</v>
      </c>
      <c r="G3427" s="4">
        <v>1</v>
      </c>
      <c r="H3427" s="27">
        <v>0</v>
      </c>
      <c r="I3427" s="15">
        <v>483.71</v>
      </c>
      <c r="J3427" s="4" t="s">
        <v>294</v>
      </c>
    </row>
    <row r="3428" spans="1:10" x14ac:dyDescent="0.3">
      <c r="A3428" s="4" t="s">
        <v>3734</v>
      </c>
      <c r="B3428" s="4" t="s">
        <v>239</v>
      </c>
      <c r="C3428" s="26">
        <v>45330</v>
      </c>
      <c r="D3428" s="4" t="s">
        <v>292</v>
      </c>
      <c r="E3428" s="4" t="s">
        <v>308</v>
      </c>
      <c r="F3428" s="4" t="s">
        <v>45</v>
      </c>
      <c r="G3428" s="4">
        <v>9</v>
      </c>
      <c r="H3428" s="27">
        <v>0</v>
      </c>
      <c r="I3428" s="15">
        <v>6842.77</v>
      </c>
      <c r="J3428" s="4" t="s">
        <v>294</v>
      </c>
    </row>
    <row r="3429" spans="1:10" x14ac:dyDescent="0.3">
      <c r="A3429" s="4" t="s">
        <v>3735</v>
      </c>
      <c r="B3429" s="4" t="s">
        <v>239</v>
      </c>
      <c r="C3429" s="26">
        <v>45394</v>
      </c>
      <c r="D3429" s="4" t="s">
        <v>292</v>
      </c>
      <c r="E3429" s="4" t="s">
        <v>308</v>
      </c>
      <c r="F3429" s="4" t="s">
        <v>47</v>
      </c>
      <c r="G3429" s="4">
        <v>1</v>
      </c>
      <c r="H3429" s="27">
        <v>0</v>
      </c>
      <c r="I3429" s="15">
        <v>821.03</v>
      </c>
      <c r="J3429" s="4" t="s">
        <v>299</v>
      </c>
    </row>
    <row r="3430" spans="1:10" x14ac:dyDescent="0.3">
      <c r="A3430" s="4" t="s">
        <v>3736</v>
      </c>
      <c r="B3430" s="4" t="s">
        <v>239</v>
      </c>
      <c r="C3430" s="26">
        <v>45394</v>
      </c>
      <c r="D3430" s="4" t="s">
        <v>292</v>
      </c>
      <c r="E3430" s="4" t="s">
        <v>308</v>
      </c>
      <c r="F3430" s="4" t="s">
        <v>47</v>
      </c>
      <c r="G3430" s="4">
        <v>1</v>
      </c>
      <c r="H3430" s="27">
        <v>0</v>
      </c>
      <c r="I3430" s="15">
        <v>600.07000000000005</v>
      </c>
      <c r="J3430" s="4" t="s">
        <v>294</v>
      </c>
    </row>
    <row r="3431" spans="1:10" x14ac:dyDescent="0.3">
      <c r="A3431" s="4" t="s">
        <v>3737</v>
      </c>
      <c r="B3431" s="4" t="s">
        <v>239</v>
      </c>
      <c r="C3431" s="26">
        <v>45409</v>
      </c>
      <c r="D3431" s="4" t="s">
        <v>292</v>
      </c>
      <c r="E3431" s="4" t="s">
        <v>308</v>
      </c>
      <c r="F3431" s="4" t="s">
        <v>47</v>
      </c>
      <c r="G3431" s="4">
        <v>1</v>
      </c>
      <c r="H3431" s="27">
        <v>0</v>
      </c>
      <c r="I3431" s="15">
        <v>423.04</v>
      </c>
      <c r="J3431" s="4" t="s">
        <v>294</v>
      </c>
    </row>
    <row r="3432" spans="1:10" x14ac:dyDescent="0.3">
      <c r="A3432" s="4" t="s">
        <v>3738</v>
      </c>
      <c r="B3432" s="4" t="s">
        <v>239</v>
      </c>
      <c r="C3432" s="26">
        <v>45402</v>
      </c>
      <c r="D3432" s="4" t="s">
        <v>292</v>
      </c>
      <c r="E3432" s="4" t="s">
        <v>303</v>
      </c>
      <c r="F3432" s="4" t="s">
        <v>47</v>
      </c>
      <c r="G3432" s="4">
        <v>1</v>
      </c>
      <c r="H3432" s="27">
        <v>0</v>
      </c>
      <c r="I3432" s="15">
        <v>744.27</v>
      </c>
      <c r="J3432" s="4" t="s">
        <v>294</v>
      </c>
    </row>
    <row r="3433" spans="1:10" x14ac:dyDescent="0.3">
      <c r="A3433" s="4" t="s">
        <v>3739</v>
      </c>
      <c r="B3433" s="4" t="s">
        <v>239</v>
      </c>
      <c r="C3433" s="26">
        <v>45389</v>
      </c>
      <c r="D3433" s="4" t="s">
        <v>292</v>
      </c>
      <c r="E3433" s="4" t="s">
        <v>301</v>
      </c>
      <c r="F3433" s="4" t="s">
        <v>47</v>
      </c>
      <c r="G3433" s="4">
        <v>1</v>
      </c>
      <c r="H3433" s="27">
        <v>0</v>
      </c>
      <c r="I3433" s="15">
        <v>431.77</v>
      </c>
      <c r="J3433" s="4" t="s">
        <v>294</v>
      </c>
    </row>
    <row r="3434" spans="1:10" x14ac:dyDescent="0.3">
      <c r="A3434" s="4" t="s">
        <v>3740</v>
      </c>
      <c r="B3434" s="4" t="s">
        <v>239</v>
      </c>
      <c r="C3434" s="26">
        <v>45389</v>
      </c>
      <c r="D3434" s="4" t="s">
        <v>292</v>
      </c>
      <c r="E3434" s="4" t="s">
        <v>303</v>
      </c>
      <c r="F3434" s="4" t="s">
        <v>45</v>
      </c>
      <c r="G3434" s="4">
        <v>13</v>
      </c>
      <c r="H3434" s="27">
        <v>0</v>
      </c>
      <c r="I3434" s="15">
        <v>9698.15</v>
      </c>
      <c r="J3434" s="4" t="s">
        <v>294</v>
      </c>
    </row>
    <row r="3435" spans="1:10" x14ac:dyDescent="0.3">
      <c r="A3435" s="4" t="s">
        <v>3741</v>
      </c>
      <c r="B3435" s="4" t="s">
        <v>239</v>
      </c>
      <c r="C3435" s="26">
        <v>45384</v>
      </c>
      <c r="D3435" s="4" t="s">
        <v>292</v>
      </c>
      <c r="E3435" s="4" t="s">
        <v>305</v>
      </c>
      <c r="F3435" s="4" t="s">
        <v>46</v>
      </c>
      <c r="G3435" s="4">
        <v>4</v>
      </c>
      <c r="H3435" s="27">
        <v>0</v>
      </c>
      <c r="I3435" s="15">
        <v>3040.96</v>
      </c>
      <c r="J3435" s="4" t="s">
        <v>294</v>
      </c>
    </row>
    <row r="3436" spans="1:10" x14ac:dyDescent="0.3">
      <c r="A3436" s="4" t="s">
        <v>3742</v>
      </c>
      <c r="B3436" s="4" t="s">
        <v>239</v>
      </c>
      <c r="C3436" s="26">
        <v>45383</v>
      </c>
      <c r="D3436" s="4" t="s">
        <v>292</v>
      </c>
      <c r="E3436" s="4" t="s">
        <v>305</v>
      </c>
      <c r="F3436" s="4" t="s">
        <v>47</v>
      </c>
      <c r="G3436" s="4">
        <v>0</v>
      </c>
      <c r="H3436" s="27">
        <v>0</v>
      </c>
      <c r="I3436" s="15">
        <v>333.23</v>
      </c>
      <c r="J3436" s="4" t="s">
        <v>294</v>
      </c>
    </row>
    <row r="3437" spans="1:10" x14ac:dyDescent="0.3">
      <c r="A3437" s="4" t="s">
        <v>3743</v>
      </c>
      <c r="B3437" s="4" t="s">
        <v>239</v>
      </c>
      <c r="C3437" s="26">
        <v>45395</v>
      </c>
      <c r="D3437" s="4" t="s">
        <v>296</v>
      </c>
      <c r="E3437" s="4" t="s">
        <v>371</v>
      </c>
      <c r="F3437" s="4" t="s">
        <v>46</v>
      </c>
      <c r="G3437" s="4">
        <v>1</v>
      </c>
      <c r="H3437" s="27">
        <v>6.4</v>
      </c>
      <c r="I3437" s="15">
        <v>4076.74</v>
      </c>
      <c r="J3437" s="4" t="s">
        <v>299</v>
      </c>
    </row>
    <row r="3438" spans="1:10" x14ac:dyDescent="0.3">
      <c r="A3438" s="4" t="s">
        <v>3744</v>
      </c>
      <c r="B3438" s="4" t="s">
        <v>239</v>
      </c>
      <c r="C3438" s="26">
        <v>45424</v>
      </c>
      <c r="D3438" s="4" t="s">
        <v>292</v>
      </c>
      <c r="E3438" s="4" t="s">
        <v>303</v>
      </c>
      <c r="F3438" s="4" t="s">
        <v>46</v>
      </c>
      <c r="G3438" s="4">
        <v>1</v>
      </c>
      <c r="H3438" s="27">
        <v>0</v>
      </c>
      <c r="I3438" s="15">
        <v>2346.61</v>
      </c>
      <c r="J3438" s="4" t="s">
        <v>294</v>
      </c>
    </row>
    <row r="3439" spans="1:10" x14ac:dyDescent="0.3">
      <c r="A3439" s="4" t="s">
        <v>3745</v>
      </c>
      <c r="B3439" s="4" t="s">
        <v>239</v>
      </c>
      <c r="C3439" s="26">
        <v>45446</v>
      </c>
      <c r="D3439" s="4" t="s">
        <v>292</v>
      </c>
      <c r="E3439" s="4" t="s">
        <v>301</v>
      </c>
      <c r="F3439" s="4" t="s">
        <v>47</v>
      </c>
      <c r="G3439" s="4">
        <v>0</v>
      </c>
      <c r="H3439" s="27">
        <v>0</v>
      </c>
      <c r="I3439" s="15">
        <v>320.95999999999998</v>
      </c>
      <c r="J3439" s="4" t="s">
        <v>294</v>
      </c>
    </row>
    <row r="3440" spans="1:10" x14ac:dyDescent="0.3">
      <c r="A3440" s="4" t="s">
        <v>3746</v>
      </c>
      <c r="B3440" s="4" t="s">
        <v>239</v>
      </c>
      <c r="C3440" s="26">
        <v>45453</v>
      </c>
      <c r="D3440" s="4" t="s">
        <v>292</v>
      </c>
      <c r="E3440" s="4" t="s">
        <v>305</v>
      </c>
      <c r="F3440" s="4" t="s">
        <v>47</v>
      </c>
      <c r="G3440" s="4">
        <v>0</v>
      </c>
      <c r="H3440" s="27">
        <v>0</v>
      </c>
      <c r="I3440" s="15">
        <v>372.78</v>
      </c>
      <c r="J3440" s="4" t="s">
        <v>294</v>
      </c>
    </row>
    <row r="3441" spans="1:10" x14ac:dyDescent="0.3">
      <c r="A3441" s="4" t="s">
        <v>3747</v>
      </c>
      <c r="B3441" s="4" t="s">
        <v>239</v>
      </c>
      <c r="C3441" s="26">
        <v>45500</v>
      </c>
      <c r="D3441" s="4" t="s">
        <v>292</v>
      </c>
      <c r="E3441" s="4" t="s">
        <v>293</v>
      </c>
      <c r="F3441" s="4" t="s">
        <v>46</v>
      </c>
      <c r="G3441" s="4">
        <v>4</v>
      </c>
      <c r="H3441" s="27">
        <v>0</v>
      </c>
      <c r="I3441" s="15">
        <v>1270.75</v>
      </c>
      <c r="J3441" s="4" t="s">
        <v>294</v>
      </c>
    </row>
    <row r="3442" spans="1:10" x14ac:dyDescent="0.3">
      <c r="A3442" s="4" t="s">
        <v>3748</v>
      </c>
      <c r="B3442" s="4" t="s">
        <v>239</v>
      </c>
      <c r="C3442" s="26">
        <v>45510</v>
      </c>
      <c r="D3442" s="4" t="s">
        <v>292</v>
      </c>
      <c r="E3442" s="4" t="s">
        <v>308</v>
      </c>
      <c r="F3442" s="4" t="s">
        <v>45</v>
      </c>
      <c r="G3442" s="4">
        <v>10</v>
      </c>
      <c r="H3442" s="27">
        <v>0</v>
      </c>
      <c r="I3442" s="15">
        <v>7105.58</v>
      </c>
      <c r="J3442" s="4" t="s">
        <v>294</v>
      </c>
    </row>
    <row r="3443" spans="1:10" x14ac:dyDescent="0.3">
      <c r="A3443" s="4" t="s">
        <v>3749</v>
      </c>
      <c r="B3443" s="4" t="s">
        <v>239</v>
      </c>
      <c r="C3443" s="26">
        <v>45516</v>
      </c>
      <c r="D3443" s="4" t="s">
        <v>292</v>
      </c>
      <c r="E3443" s="4" t="s">
        <v>308</v>
      </c>
      <c r="F3443" s="4" t="s">
        <v>46</v>
      </c>
      <c r="G3443" s="4">
        <v>2</v>
      </c>
      <c r="H3443" s="27">
        <v>0</v>
      </c>
      <c r="I3443" s="15">
        <v>2297.9899999999998</v>
      </c>
      <c r="J3443" s="4" t="s">
        <v>294</v>
      </c>
    </row>
    <row r="3444" spans="1:10" x14ac:dyDescent="0.3">
      <c r="A3444" s="4" t="s">
        <v>3750</v>
      </c>
      <c r="B3444" s="4" t="s">
        <v>239</v>
      </c>
      <c r="C3444" s="26">
        <v>45531</v>
      </c>
      <c r="D3444" s="4" t="s">
        <v>292</v>
      </c>
      <c r="E3444" s="4" t="s">
        <v>293</v>
      </c>
      <c r="F3444" s="4" t="s">
        <v>47</v>
      </c>
      <c r="G3444" s="4">
        <v>1</v>
      </c>
      <c r="H3444" s="27">
        <v>0</v>
      </c>
      <c r="I3444" s="15">
        <v>346.1</v>
      </c>
      <c r="J3444" s="4" t="s">
        <v>294</v>
      </c>
    </row>
    <row r="3445" spans="1:10" x14ac:dyDescent="0.3">
      <c r="A3445" s="4" t="s">
        <v>3751</v>
      </c>
      <c r="B3445" s="4" t="s">
        <v>239</v>
      </c>
      <c r="C3445" s="26">
        <v>45532</v>
      </c>
      <c r="D3445" s="4" t="s">
        <v>296</v>
      </c>
      <c r="E3445" s="4" t="s">
        <v>401</v>
      </c>
      <c r="F3445" s="4" t="s">
        <v>47</v>
      </c>
      <c r="G3445" s="4">
        <v>1</v>
      </c>
      <c r="H3445" s="27">
        <v>6.7</v>
      </c>
      <c r="I3445" s="15">
        <v>5325.03</v>
      </c>
      <c r="J3445" s="4" t="s">
        <v>294</v>
      </c>
    </row>
    <row r="3446" spans="1:10" x14ac:dyDescent="0.3">
      <c r="A3446" s="4" t="s">
        <v>3752</v>
      </c>
      <c r="B3446" s="4" t="s">
        <v>239</v>
      </c>
      <c r="C3446" s="26">
        <v>45604</v>
      </c>
      <c r="D3446" s="4" t="s">
        <v>292</v>
      </c>
      <c r="E3446" s="4" t="s">
        <v>301</v>
      </c>
      <c r="F3446" s="4" t="s">
        <v>47</v>
      </c>
      <c r="G3446" s="4">
        <v>1</v>
      </c>
      <c r="H3446" s="27">
        <v>0</v>
      </c>
      <c r="I3446" s="15">
        <v>281.61</v>
      </c>
      <c r="J3446" s="4" t="s">
        <v>294</v>
      </c>
    </row>
    <row r="3447" spans="1:10" x14ac:dyDescent="0.3">
      <c r="A3447" s="4" t="s">
        <v>3753</v>
      </c>
      <c r="B3447" s="4" t="s">
        <v>239</v>
      </c>
      <c r="C3447" s="26">
        <v>45648</v>
      </c>
      <c r="D3447" s="4" t="s">
        <v>292</v>
      </c>
      <c r="E3447" s="4" t="s">
        <v>293</v>
      </c>
      <c r="F3447" s="4" t="s">
        <v>46</v>
      </c>
      <c r="G3447" s="4">
        <v>2</v>
      </c>
      <c r="H3447" s="27">
        <v>0</v>
      </c>
      <c r="I3447" s="15">
        <v>1371.45</v>
      </c>
      <c r="J3447" s="4" t="s">
        <v>294</v>
      </c>
    </row>
    <row r="3448" spans="1:10" x14ac:dyDescent="0.3">
      <c r="A3448" s="4" t="s">
        <v>3754</v>
      </c>
      <c r="B3448" s="4" t="s">
        <v>239</v>
      </c>
      <c r="C3448" s="26">
        <v>45635</v>
      </c>
      <c r="D3448" s="4" t="s">
        <v>292</v>
      </c>
      <c r="E3448" s="4" t="s">
        <v>305</v>
      </c>
      <c r="F3448" s="4" t="s">
        <v>47</v>
      </c>
      <c r="G3448" s="4">
        <v>0</v>
      </c>
      <c r="H3448" s="27">
        <v>0</v>
      </c>
      <c r="I3448" s="15">
        <v>581.29999999999995</v>
      </c>
      <c r="J3448" s="4" t="s">
        <v>299</v>
      </c>
    </row>
    <row r="3449" spans="1:10" x14ac:dyDescent="0.3">
      <c r="A3449" s="4" t="s">
        <v>3755</v>
      </c>
      <c r="B3449" s="4" t="s">
        <v>239</v>
      </c>
      <c r="C3449" s="26">
        <v>45650</v>
      </c>
      <c r="D3449" s="4" t="s">
        <v>296</v>
      </c>
      <c r="E3449" s="4" t="s">
        <v>297</v>
      </c>
      <c r="F3449" s="4" t="s">
        <v>403</v>
      </c>
      <c r="G3449" s="4">
        <v>5</v>
      </c>
      <c r="H3449" s="27">
        <v>116.1</v>
      </c>
      <c r="I3449" s="15">
        <v>108576.58</v>
      </c>
      <c r="J3449" s="4" t="s">
        <v>294</v>
      </c>
    </row>
    <row r="3450" spans="1:10" x14ac:dyDescent="0.3">
      <c r="A3450" s="4" t="s">
        <v>3756</v>
      </c>
      <c r="B3450" s="4" t="s">
        <v>239</v>
      </c>
      <c r="C3450" s="26">
        <v>45668</v>
      </c>
      <c r="D3450" s="4" t="s">
        <v>292</v>
      </c>
      <c r="E3450" s="4" t="s">
        <v>301</v>
      </c>
      <c r="F3450" s="4" t="s">
        <v>47</v>
      </c>
      <c r="G3450" s="4">
        <v>1</v>
      </c>
      <c r="H3450" s="27">
        <v>0</v>
      </c>
      <c r="I3450" s="15">
        <v>864.39</v>
      </c>
      <c r="J3450" s="4" t="s">
        <v>294</v>
      </c>
    </row>
    <row r="3451" spans="1:10" x14ac:dyDescent="0.3">
      <c r="A3451" s="4" t="s">
        <v>3757</v>
      </c>
      <c r="B3451" s="4" t="s">
        <v>239</v>
      </c>
      <c r="C3451" s="26">
        <v>45660</v>
      </c>
      <c r="D3451" s="4" t="s">
        <v>292</v>
      </c>
      <c r="E3451" s="4" t="s">
        <v>303</v>
      </c>
      <c r="F3451" s="4" t="s">
        <v>47</v>
      </c>
      <c r="G3451" s="4">
        <v>1</v>
      </c>
      <c r="H3451" s="27">
        <v>0</v>
      </c>
      <c r="I3451" s="15">
        <v>763.59</v>
      </c>
      <c r="J3451" s="4" t="s">
        <v>294</v>
      </c>
    </row>
    <row r="3452" spans="1:10" x14ac:dyDescent="0.3">
      <c r="A3452" s="4" t="s">
        <v>3758</v>
      </c>
      <c r="B3452" s="4" t="s">
        <v>239</v>
      </c>
      <c r="C3452" s="26">
        <v>45662</v>
      </c>
      <c r="D3452" s="4" t="s">
        <v>296</v>
      </c>
      <c r="E3452" s="4" t="s">
        <v>297</v>
      </c>
      <c r="F3452" s="4" t="s">
        <v>45</v>
      </c>
      <c r="G3452" s="4">
        <v>1</v>
      </c>
      <c r="H3452" s="27">
        <v>18.7</v>
      </c>
      <c r="I3452" s="15">
        <v>14607.23</v>
      </c>
      <c r="J3452" s="4" t="s">
        <v>294</v>
      </c>
    </row>
    <row r="3453" spans="1:10" x14ac:dyDescent="0.3">
      <c r="A3453" s="4" t="s">
        <v>3759</v>
      </c>
      <c r="B3453" s="4" t="s">
        <v>239</v>
      </c>
      <c r="C3453" s="26">
        <v>45660</v>
      </c>
      <c r="D3453" s="4" t="s">
        <v>296</v>
      </c>
      <c r="E3453" s="4" t="s">
        <v>401</v>
      </c>
      <c r="F3453" s="4" t="s">
        <v>47</v>
      </c>
      <c r="G3453" s="4">
        <v>1</v>
      </c>
      <c r="H3453" s="27">
        <v>3.6</v>
      </c>
      <c r="I3453" s="15">
        <v>3629.8</v>
      </c>
      <c r="J3453" s="4" t="s">
        <v>294</v>
      </c>
    </row>
    <row r="3454" spans="1:10" x14ac:dyDescent="0.3">
      <c r="A3454" s="4" t="s">
        <v>3760</v>
      </c>
      <c r="B3454" s="4" t="s">
        <v>239</v>
      </c>
      <c r="C3454" s="26">
        <v>45683</v>
      </c>
      <c r="D3454" s="4" t="s">
        <v>296</v>
      </c>
      <c r="E3454" s="4" t="s">
        <v>297</v>
      </c>
      <c r="F3454" s="4" t="s">
        <v>46</v>
      </c>
      <c r="G3454" s="4">
        <v>1</v>
      </c>
      <c r="H3454" s="27">
        <v>18.7</v>
      </c>
      <c r="I3454" s="15">
        <v>17466.439999999999</v>
      </c>
      <c r="J3454" s="4" t="s">
        <v>294</v>
      </c>
    </row>
    <row r="3455" spans="1:10" x14ac:dyDescent="0.3">
      <c r="A3455" s="4" t="s">
        <v>3761</v>
      </c>
      <c r="B3455" s="4" t="s">
        <v>239</v>
      </c>
      <c r="C3455" s="26">
        <v>45707</v>
      </c>
      <c r="D3455" s="4" t="s">
        <v>292</v>
      </c>
      <c r="E3455" s="4" t="s">
        <v>293</v>
      </c>
      <c r="F3455" s="4" t="s">
        <v>46</v>
      </c>
      <c r="G3455" s="4">
        <v>2</v>
      </c>
      <c r="H3455" s="27">
        <v>0</v>
      </c>
      <c r="I3455" s="15">
        <v>3134.25</v>
      </c>
      <c r="J3455" s="4" t="s">
        <v>294</v>
      </c>
    </row>
    <row r="3456" spans="1:10" x14ac:dyDescent="0.3">
      <c r="A3456" s="4" t="s">
        <v>3762</v>
      </c>
      <c r="B3456" s="4" t="s">
        <v>239</v>
      </c>
      <c r="C3456" s="26">
        <v>45718</v>
      </c>
      <c r="D3456" s="4" t="s">
        <v>292</v>
      </c>
      <c r="E3456" s="4" t="s">
        <v>301</v>
      </c>
      <c r="F3456" s="4" t="s">
        <v>47</v>
      </c>
      <c r="G3456" s="4">
        <v>0</v>
      </c>
      <c r="H3456" s="27">
        <v>0</v>
      </c>
      <c r="I3456" s="15">
        <v>513.85</v>
      </c>
      <c r="J3456" s="4" t="s">
        <v>294</v>
      </c>
    </row>
    <row r="3457" spans="1:10" x14ac:dyDescent="0.3">
      <c r="A3457" s="4" t="s">
        <v>3763</v>
      </c>
      <c r="B3457" s="4" t="s">
        <v>239</v>
      </c>
      <c r="C3457" s="26">
        <v>45732</v>
      </c>
      <c r="D3457" s="4" t="s">
        <v>296</v>
      </c>
      <c r="E3457" s="4" t="s">
        <v>336</v>
      </c>
      <c r="F3457" s="4" t="s">
        <v>45</v>
      </c>
      <c r="G3457" s="4">
        <v>1</v>
      </c>
      <c r="H3457" s="27">
        <v>18.899999999999999</v>
      </c>
      <c r="I3457" s="15">
        <v>14500.29</v>
      </c>
      <c r="J3457" s="4" t="s">
        <v>299</v>
      </c>
    </row>
    <row r="3458" spans="1:10" x14ac:dyDescent="0.3">
      <c r="A3458" s="4" t="s">
        <v>3764</v>
      </c>
      <c r="B3458" s="4" t="s">
        <v>239</v>
      </c>
      <c r="C3458" s="26">
        <v>45720</v>
      </c>
      <c r="D3458" s="4" t="s">
        <v>296</v>
      </c>
      <c r="E3458" s="4" t="s">
        <v>336</v>
      </c>
      <c r="F3458" s="4" t="s">
        <v>45</v>
      </c>
      <c r="G3458" s="4">
        <v>3</v>
      </c>
      <c r="H3458" s="27">
        <v>61.3</v>
      </c>
      <c r="I3458" s="15">
        <v>37813.83</v>
      </c>
      <c r="J3458" s="4" t="s">
        <v>294</v>
      </c>
    </row>
    <row r="3459" spans="1:10" x14ac:dyDescent="0.3">
      <c r="A3459" s="4" t="s">
        <v>3765</v>
      </c>
      <c r="B3459" s="4" t="s">
        <v>239</v>
      </c>
      <c r="C3459" s="26">
        <v>45773</v>
      </c>
      <c r="D3459" s="4" t="s">
        <v>292</v>
      </c>
      <c r="E3459" s="4" t="s">
        <v>305</v>
      </c>
      <c r="F3459" s="4" t="s">
        <v>45</v>
      </c>
      <c r="G3459" s="4">
        <v>8</v>
      </c>
      <c r="H3459" s="27">
        <v>0</v>
      </c>
      <c r="I3459" s="15">
        <v>9204.49</v>
      </c>
      <c r="J3459" s="4" t="s">
        <v>294</v>
      </c>
    </row>
    <row r="3460" spans="1:10" x14ac:dyDescent="0.3">
      <c r="A3460" s="4" t="s">
        <v>3766</v>
      </c>
      <c r="B3460" s="4" t="s">
        <v>239</v>
      </c>
      <c r="C3460" s="26">
        <v>45786</v>
      </c>
      <c r="D3460" s="4" t="s">
        <v>292</v>
      </c>
      <c r="E3460" s="4" t="s">
        <v>305</v>
      </c>
      <c r="F3460" s="4" t="s">
        <v>47</v>
      </c>
      <c r="G3460" s="4">
        <v>1</v>
      </c>
      <c r="H3460" s="27">
        <v>0</v>
      </c>
      <c r="I3460" s="15">
        <v>932.22</v>
      </c>
      <c r="J3460" s="4" t="s">
        <v>294</v>
      </c>
    </row>
    <row r="3461" spans="1:10" x14ac:dyDescent="0.3">
      <c r="A3461" s="4" t="s">
        <v>3767</v>
      </c>
      <c r="B3461" s="4" t="s">
        <v>239</v>
      </c>
      <c r="C3461" s="26">
        <v>45785</v>
      </c>
      <c r="D3461" s="4" t="s">
        <v>292</v>
      </c>
      <c r="E3461" s="4" t="s">
        <v>308</v>
      </c>
      <c r="F3461" s="4" t="s">
        <v>46</v>
      </c>
      <c r="G3461" s="4">
        <v>4</v>
      </c>
      <c r="H3461" s="27">
        <v>0</v>
      </c>
      <c r="I3461" s="15">
        <v>3618.12</v>
      </c>
      <c r="J3461" s="4" t="s">
        <v>294</v>
      </c>
    </row>
    <row r="3462" spans="1:10" x14ac:dyDescent="0.3">
      <c r="A3462" s="4" t="s">
        <v>3768</v>
      </c>
      <c r="B3462" s="4" t="s">
        <v>239</v>
      </c>
      <c r="C3462" s="26">
        <v>45836</v>
      </c>
      <c r="D3462" s="4" t="s">
        <v>292</v>
      </c>
      <c r="E3462" s="4" t="s">
        <v>305</v>
      </c>
      <c r="F3462" s="4" t="s">
        <v>45</v>
      </c>
      <c r="G3462" s="4">
        <v>12</v>
      </c>
      <c r="H3462" s="27">
        <v>0</v>
      </c>
      <c r="I3462" s="15">
        <v>7198.05</v>
      </c>
      <c r="J3462" s="4" t="s">
        <v>294</v>
      </c>
    </row>
    <row r="3463" spans="1:10" x14ac:dyDescent="0.3">
      <c r="A3463" s="4" t="s">
        <v>3769</v>
      </c>
      <c r="B3463" s="4" t="s">
        <v>239</v>
      </c>
      <c r="C3463" s="26">
        <v>45830</v>
      </c>
      <c r="D3463" s="4" t="s">
        <v>292</v>
      </c>
      <c r="E3463" s="4" t="s">
        <v>293</v>
      </c>
      <c r="F3463" s="4" t="s">
        <v>47</v>
      </c>
      <c r="G3463" s="4">
        <v>1</v>
      </c>
      <c r="H3463" s="27">
        <v>0</v>
      </c>
      <c r="I3463" s="15">
        <v>867.42</v>
      </c>
      <c r="J3463" s="4" t="s">
        <v>294</v>
      </c>
    </row>
    <row r="3464" spans="1:10" x14ac:dyDescent="0.3">
      <c r="A3464" s="4" t="s">
        <v>3770</v>
      </c>
      <c r="B3464" s="4" t="s">
        <v>239</v>
      </c>
      <c r="C3464" s="26">
        <v>45845</v>
      </c>
      <c r="D3464" s="4" t="s">
        <v>292</v>
      </c>
      <c r="E3464" s="4" t="s">
        <v>308</v>
      </c>
      <c r="F3464" s="4" t="s">
        <v>46</v>
      </c>
      <c r="G3464" s="4">
        <v>5</v>
      </c>
      <c r="H3464" s="27">
        <v>0</v>
      </c>
      <c r="I3464" s="15">
        <v>3944.87</v>
      </c>
      <c r="J3464" s="4" t="s">
        <v>294</v>
      </c>
    </row>
    <row r="3465" spans="1:10" x14ac:dyDescent="0.3">
      <c r="A3465" s="4" t="s">
        <v>3771</v>
      </c>
      <c r="B3465" s="4" t="s">
        <v>239</v>
      </c>
      <c r="C3465" s="26">
        <v>45839</v>
      </c>
      <c r="D3465" s="4" t="s">
        <v>292</v>
      </c>
      <c r="E3465" s="4" t="s">
        <v>293</v>
      </c>
      <c r="F3465" s="4" t="s">
        <v>46</v>
      </c>
      <c r="G3465" s="4">
        <v>3</v>
      </c>
      <c r="H3465" s="27">
        <v>0</v>
      </c>
      <c r="I3465" s="15">
        <v>2259.6799999999998</v>
      </c>
      <c r="J3465" s="4" t="s">
        <v>294</v>
      </c>
    </row>
    <row r="3466" spans="1:10" x14ac:dyDescent="0.3">
      <c r="A3466" s="4" t="s">
        <v>3772</v>
      </c>
      <c r="B3466" s="4" t="s">
        <v>239</v>
      </c>
      <c r="C3466" s="26">
        <v>45871</v>
      </c>
      <c r="D3466" s="4" t="s">
        <v>292</v>
      </c>
      <c r="E3466" s="4" t="s">
        <v>293</v>
      </c>
      <c r="F3466" s="4" t="s">
        <v>46</v>
      </c>
      <c r="G3466" s="4">
        <v>4</v>
      </c>
      <c r="H3466" s="27">
        <v>0</v>
      </c>
      <c r="I3466" s="15">
        <v>2582.8000000000002</v>
      </c>
      <c r="J3466" s="4" t="s">
        <v>294</v>
      </c>
    </row>
    <row r="3467" spans="1:10" x14ac:dyDescent="0.3">
      <c r="A3467" s="4" t="s">
        <v>3773</v>
      </c>
      <c r="B3467" s="4" t="s">
        <v>239</v>
      </c>
      <c r="C3467" s="26">
        <v>45907</v>
      </c>
      <c r="D3467" s="4" t="s">
        <v>296</v>
      </c>
      <c r="E3467" s="4" t="s">
        <v>401</v>
      </c>
      <c r="F3467" s="4" t="s">
        <v>46</v>
      </c>
      <c r="G3467" s="4">
        <v>1</v>
      </c>
      <c r="H3467" s="27">
        <v>11.8</v>
      </c>
      <c r="I3467" s="15">
        <v>8234.81</v>
      </c>
      <c r="J3467" s="4" t="s">
        <v>299</v>
      </c>
    </row>
    <row r="3468" spans="1:10" x14ac:dyDescent="0.3">
      <c r="A3468" s="4" t="s">
        <v>3774</v>
      </c>
      <c r="B3468" s="4" t="s">
        <v>239</v>
      </c>
      <c r="C3468" s="26">
        <v>45965</v>
      </c>
      <c r="D3468" s="4" t="s">
        <v>292</v>
      </c>
      <c r="E3468" s="4" t="s">
        <v>312</v>
      </c>
      <c r="F3468" s="4" t="s">
        <v>47</v>
      </c>
      <c r="G3468" s="4">
        <v>1</v>
      </c>
      <c r="H3468" s="27">
        <v>0</v>
      </c>
      <c r="I3468" s="15">
        <v>753.82</v>
      </c>
      <c r="J3468" s="4" t="s">
        <v>299</v>
      </c>
    </row>
    <row r="3469" spans="1:10" x14ac:dyDescent="0.3">
      <c r="A3469" s="4" t="s">
        <v>3775</v>
      </c>
      <c r="B3469" s="4" t="s">
        <v>239</v>
      </c>
      <c r="C3469" s="26">
        <v>46005</v>
      </c>
      <c r="D3469" s="4" t="s">
        <v>292</v>
      </c>
      <c r="E3469" s="4" t="s">
        <v>301</v>
      </c>
      <c r="F3469" s="4" t="s">
        <v>47</v>
      </c>
      <c r="G3469" s="4">
        <v>1</v>
      </c>
      <c r="H3469" s="27">
        <v>0</v>
      </c>
      <c r="I3469" s="15">
        <v>577.49</v>
      </c>
      <c r="J3469" s="4" t="s">
        <v>294</v>
      </c>
    </row>
    <row r="3470" spans="1:10" x14ac:dyDescent="0.3">
      <c r="A3470" s="4" t="s">
        <v>3776</v>
      </c>
      <c r="B3470" s="4" t="s">
        <v>241</v>
      </c>
      <c r="C3470" s="26">
        <v>44935</v>
      </c>
      <c r="D3470" s="4" t="s">
        <v>296</v>
      </c>
      <c r="E3470" s="4" t="s">
        <v>394</v>
      </c>
      <c r="F3470" s="4" t="s">
        <v>46</v>
      </c>
      <c r="G3470" s="4">
        <v>1</v>
      </c>
      <c r="H3470" s="27">
        <v>19.2</v>
      </c>
      <c r="I3470" s="15">
        <v>5261.5</v>
      </c>
      <c r="J3470" s="4" t="s">
        <v>294</v>
      </c>
    </row>
    <row r="3471" spans="1:10" x14ac:dyDescent="0.3">
      <c r="A3471" s="4" t="s">
        <v>3777</v>
      </c>
      <c r="B3471" s="4" t="s">
        <v>241</v>
      </c>
      <c r="C3471" s="26">
        <v>44932</v>
      </c>
      <c r="D3471" s="4" t="s">
        <v>296</v>
      </c>
      <c r="E3471" s="4" t="s">
        <v>297</v>
      </c>
      <c r="F3471" s="4" t="s">
        <v>403</v>
      </c>
      <c r="G3471" s="4">
        <v>3</v>
      </c>
      <c r="H3471" s="27">
        <v>66.599999999999994</v>
      </c>
      <c r="I3471" s="15">
        <v>19492.240000000002</v>
      </c>
      <c r="J3471" s="4" t="s">
        <v>294</v>
      </c>
    </row>
    <row r="3472" spans="1:10" x14ac:dyDescent="0.3">
      <c r="A3472" s="4" t="s">
        <v>3778</v>
      </c>
      <c r="B3472" s="4" t="s">
        <v>241</v>
      </c>
      <c r="C3472" s="26">
        <v>45012</v>
      </c>
      <c r="D3472" s="4" t="s">
        <v>292</v>
      </c>
      <c r="E3472" s="4" t="s">
        <v>303</v>
      </c>
      <c r="F3472" s="4" t="s">
        <v>47</v>
      </c>
      <c r="G3472" s="4">
        <v>0</v>
      </c>
      <c r="H3472" s="27">
        <v>0</v>
      </c>
      <c r="I3472" s="15">
        <v>606.65</v>
      </c>
      <c r="J3472" s="4" t="s">
        <v>294</v>
      </c>
    </row>
    <row r="3473" spans="1:10" x14ac:dyDescent="0.3">
      <c r="A3473" s="4" t="s">
        <v>3779</v>
      </c>
      <c r="B3473" s="4" t="s">
        <v>241</v>
      </c>
      <c r="C3473" s="26">
        <v>44989</v>
      </c>
      <c r="D3473" s="4" t="s">
        <v>292</v>
      </c>
      <c r="E3473" s="4" t="s">
        <v>301</v>
      </c>
      <c r="F3473" s="4" t="s">
        <v>47</v>
      </c>
      <c r="G3473" s="4">
        <v>1</v>
      </c>
      <c r="H3473" s="27">
        <v>0</v>
      </c>
      <c r="I3473" s="15">
        <v>343.01</v>
      </c>
      <c r="J3473" s="4" t="s">
        <v>294</v>
      </c>
    </row>
    <row r="3474" spans="1:10" x14ac:dyDescent="0.3">
      <c r="A3474" s="4" t="s">
        <v>3780</v>
      </c>
      <c r="B3474" s="4" t="s">
        <v>241</v>
      </c>
      <c r="C3474" s="26">
        <v>45000</v>
      </c>
      <c r="D3474" s="4" t="s">
        <v>292</v>
      </c>
      <c r="E3474" s="4" t="s">
        <v>305</v>
      </c>
      <c r="F3474" s="4" t="s">
        <v>45</v>
      </c>
      <c r="G3474" s="4">
        <v>12</v>
      </c>
      <c r="H3474" s="27">
        <v>0</v>
      </c>
      <c r="I3474" s="15">
        <v>6591.52</v>
      </c>
      <c r="J3474" s="4" t="s">
        <v>294</v>
      </c>
    </row>
    <row r="3475" spans="1:10" x14ac:dyDescent="0.3">
      <c r="A3475" s="4" t="s">
        <v>3781</v>
      </c>
      <c r="B3475" s="4" t="s">
        <v>241</v>
      </c>
      <c r="C3475" s="26">
        <v>45021</v>
      </c>
      <c r="D3475" s="4" t="s">
        <v>292</v>
      </c>
      <c r="E3475" s="4" t="s">
        <v>293</v>
      </c>
      <c r="F3475" s="4" t="s">
        <v>47</v>
      </c>
      <c r="G3475" s="4">
        <v>0</v>
      </c>
      <c r="H3475" s="27">
        <v>0</v>
      </c>
      <c r="I3475" s="15">
        <v>510.25</v>
      </c>
      <c r="J3475" s="4" t="s">
        <v>294</v>
      </c>
    </row>
    <row r="3476" spans="1:10" x14ac:dyDescent="0.3">
      <c r="A3476" s="4" t="s">
        <v>3782</v>
      </c>
      <c r="B3476" s="4" t="s">
        <v>241</v>
      </c>
      <c r="C3476" s="26">
        <v>45041</v>
      </c>
      <c r="D3476" s="4" t="s">
        <v>292</v>
      </c>
      <c r="E3476" s="4" t="s">
        <v>303</v>
      </c>
      <c r="F3476" s="4" t="s">
        <v>47</v>
      </c>
      <c r="G3476" s="4">
        <v>1</v>
      </c>
      <c r="H3476" s="27">
        <v>0</v>
      </c>
      <c r="I3476" s="15">
        <v>367.65</v>
      </c>
      <c r="J3476" s="4" t="s">
        <v>294</v>
      </c>
    </row>
    <row r="3477" spans="1:10" x14ac:dyDescent="0.3">
      <c r="A3477" s="4" t="s">
        <v>3783</v>
      </c>
      <c r="B3477" s="4" t="s">
        <v>241</v>
      </c>
      <c r="C3477" s="26">
        <v>45064</v>
      </c>
      <c r="D3477" s="4" t="s">
        <v>292</v>
      </c>
      <c r="E3477" s="4" t="s">
        <v>303</v>
      </c>
      <c r="F3477" s="4" t="s">
        <v>47</v>
      </c>
      <c r="G3477" s="4">
        <v>1</v>
      </c>
      <c r="H3477" s="27">
        <v>0</v>
      </c>
      <c r="I3477" s="15">
        <v>504.33</v>
      </c>
      <c r="J3477" s="4" t="s">
        <v>299</v>
      </c>
    </row>
    <row r="3478" spans="1:10" x14ac:dyDescent="0.3">
      <c r="A3478" s="4" t="s">
        <v>3784</v>
      </c>
      <c r="B3478" s="4" t="s">
        <v>241</v>
      </c>
      <c r="C3478" s="26">
        <v>45119</v>
      </c>
      <c r="D3478" s="4" t="s">
        <v>292</v>
      </c>
      <c r="E3478" s="4" t="s">
        <v>308</v>
      </c>
      <c r="F3478" s="4" t="s">
        <v>47</v>
      </c>
      <c r="G3478" s="4">
        <v>0</v>
      </c>
      <c r="H3478" s="27">
        <v>0</v>
      </c>
      <c r="I3478" s="15">
        <v>431.18</v>
      </c>
      <c r="J3478" s="4" t="s">
        <v>299</v>
      </c>
    </row>
    <row r="3479" spans="1:10" x14ac:dyDescent="0.3">
      <c r="A3479" s="4" t="s">
        <v>3785</v>
      </c>
      <c r="B3479" s="4" t="s">
        <v>241</v>
      </c>
      <c r="C3479" s="26">
        <v>45128</v>
      </c>
      <c r="D3479" s="4" t="s">
        <v>292</v>
      </c>
      <c r="E3479" s="4" t="s">
        <v>293</v>
      </c>
      <c r="F3479" s="4" t="s">
        <v>46</v>
      </c>
      <c r="G3479" s="4">
        <v>5</v>
      </c>
      <c r="H3479" s="27">
        <v>0</v>
      </c>
      <c r="I3479" s="15">
        <v>1074.98</v>
      </c>
      <c r="J3479" s="4" t="s">
        <v>294</v>
      </c>
    </row>
    <row r="3480" spans="1:10" x14ac:dyDescent="0.3">
      <c r="A3480" s="4" t="s">
        <v>3786</v>
      </c>
      <c r="B3480" s="4" t="s">
        <v>241</v>
      </c>
      <c r="C3480" s="26">
        <v>45114</v>
      </c>
      <c r="D3480" s="4" t="s">
        <v>292</v>
      </c>
      <c r="E3480" s="4" t="s">
        <v>293</v>
      </c>
      <c r="F3480" s="4" t="s">
        <v>45</v>
      </c>
      <c r="G3480" s="4">
        <v>13</v>
      </c>
      <c r="H3480" s="27">
        <v>0</v>
      </c>
      <c r="I3480" s="15">
        <v>10103.32</v>
      </c>
      <c r="J3480" s="4" t="s">
        <v>299</v>
      </c>
    </row>
    <row r="3481" spans="1:10" x14ac:dyDescent="0.3">
      <c r="A3481" s="4" t="s">
        <v>3787</v>
      </c>
      <c r="B3481" s="4" t="s">
        <v>241</v>
      </c>
      <c r="C3481" s="26">
        <v>45110</v>
      </c>
      <c r="D3481" s="4" t="s">
        <v>292</v>
      </c>
      <c r="E3481" s="4" t="s">
        <v>303</v>
      </c>
      <c r="F3481" s="4" t="s">
        <v>46</v>
      </c>
      <c r="G3481" s="4">
        <v>2</v>
      </c>
      <c r="H3481" s="27">
        <v>0</v>
      </c>
      <c r="I3481" s="15">
        <v>2822.43</v>
      </c>
      <c r="J3481" s="4" t="s">
        <v>294</v>
      </c>
    </row>
    <row r="3482" spans="1:10" x14ac:dyDescent="0.3">
      <c r="A3482" s="4" t="s">
        <v>3788</v>
      </c>
      <c r="B3482" s="4" t="s">
        <v>241</v>
      </c>
      <c r="C3482" s="26">
        <v>45126</v>
      </c>
      <c r="D3482" s="4" t="s">
        <v>292</v>
      </c>
      <c r="E3482" s="4" t="s">
        <v>312</v>
      </c>
      <c r="F3482" s="4" t="s">
        <v>46</v>
      </c>
      <c r="G3482" s="4">
        <v>4</v>
      </c>
      <c r="H3482" s="27">
        <v>0</v>
      </c>
      <c r="I3482" s="15">
        <v>2388.4899999999998</v>
      </c>
      <c r="J3482" s="4" t="s">
        <v>294</v>
      </c>
    </row>
    <row r="3483" spans="1:10" x14ac:dyDescent="0.3">
      <c r="A3483" s="4" t="s">
        <v>3789</v>
      </c>
      <c r="B3483" s="4" t="s">
        <v>241</v>
      </c>
      <c r="C3483" s="26">
        <v>45119</v>
      </c>
      <c r="D3483" s="4" t="s">
        <v>296</v>
      </c>
      <c r="E3483" s="4" t="s">
        <v>319</v>
      </c>
      <c r="F3483" s="4" t="s">
        <v>45</v>
      </c>
      <c r="G3483" s="4">
        <v>2</v>
      </c>
      <c r="H3483" s="27">
        <v>34.299999999999997</v>
      </c>
      <c r="I3483" s="15">
        <v>13817.53</v>
      </c>
      <c r="J3483" s="4" t="s">
        <v>299</v>
      </c>
    </row>
    <row r="3484" spans="1:10" x14ac:dyDescent="0.3">
      <c r="A3484" s="4" t="s">
        <v>3790</v>
      </c>
      <c r="B3484" s="4" t="s">
        <v>241</v>
      </c>
      <c r="C3484" s="26">
        <v>45140</v>
      </c>
      <c r="D3484" s="4" t="s">
        <v>292</v>
      </c>
      <c r="E3484" s="4" t="s">
        <v>308</v>
      </c>
      <c r="F3484" s="4" t="s">
        <v>47</v>
      </c>
      <c r="G3484" s="4">
        <v>1</v>
      </c>
      <c r="H3484" s="27">
        <v>0</v>
      </c>
      <c r="I3484" s="15">
        <v>353.01</v>
      </c>
      <c r="J3484" s="4" t="s">
        <v>299</v>
      </c>
    </row>
    <row r="3485" spans="1:10" x14ac:dyDescent="0.3">
      <c r="A3485" s="4" t="s">
        <v>3791</v>
      </c>
      <c r="B3485" s="4" t="s">
        <v>241</v>
      </c>
      <c r="C3485" s="26">
        <v>45200</v>
      </c>
      <c r="D3485" s="4" t="s">
        <v>292</v>
      </c>
      <c r="E3485" s="4" t="s">
        <v>312</v>
      </c>
      <c r="F3485" s="4" t="s">
        <v>47</v>
      </c>
      <c r="G3485" s="4">
        <v>0</v>
      </c>
      <c r="H3485" s="27">
        <v>0</v>
      </c>
      <c r="I3485" s="15">
        <v>314.43</v>
      </c>
      <c r="J3485" s="4" t="s">
        <v>294</v>
      </c>
    </row>
    <row r="3486" spans="1:10" x14ac:dyDescent="0.3">
      <c r="A3486" s="4" t="s">
        <v>3792</v>
      </c>
      <c r="B3486" s="4" t="s">
        <v>241</v>
      </c>
      <c r="C3486" s="26">
        <v>45254</v>
      </c>
      <c r="D3486" s="4" t="s">
        <v>292</v>
      </c>
      <c r="E3486" s="4" t="s">
        <v>303</v>
      </c>
      <c r="F3486" s="4" t="s">
        <v>47</v>
      </c>
      <c r="G3486" s="4">
        <v>1</v>
      </c>
      <c r="H3486" s="27">
        <v>0</v>
      </c>
      <c r="I3486" s="15">
        <v>236.1</v>
      </c>
      <c r="J3486" s="4" t="s">
        <v>294</v>
      </c>
    </row>
    <row r="3487" spans="1:10" x14ac:dyDescent="0.3">
      <c r="A3487" s="4" t="s">
        <v>3793</v>
      </c>
      <c r="B3487" s="4" t="s">
        <v>241</v>
      </c>
      <c r="C3487" s="26">
        <v>45249</v>
      </c>
      <c r="D3487" s="4" t="s">
        <v>292</v>
      </c>
      <c r="E3487" s="4" t="s">
        <v>308</v>
      </c>
      <c r="F3487" s="4" t="s">
        <v>47</v>
      </c>
      <c r="G3487" s="4">
        <v>1</v>
      </c>
      <c r="H3487" s="27">
        <v>0</v>
      </c>
      <c r="I3487" s="15">
        <v>546.41999999999996</v>
      </c>
      <c r="J3487" s="4" t="s">
        <v>299</v>
      </c>
    </row>
    <row r="3488" spans="1:10" x14ac:dyDescent="0.3">
      <c r="A3488" s="4" t="s">
        <v>3794</v>
      </c>
      <c r="B3488" s="4" t="s">
        <v>241</v>
      </c>
      <c r="C3488" s="26">
        <v>45237</v>
      </c>
      <c r="D3488" s="4" t="s">
        <v>292</v>
      </c>
      <c r="E3488" s="4" t="s">
        <v>305</v>
      </c>
      <c r="F3488" s="4" t="s">
        <v>47</v>
      </c>
      <c r="G3488" s="4">
        <v>0</v>
      </c>
      <c r="H3488" s="27">
        <v>0</v>
      </c>
      <c r="I3488" s="15">
        <v>279.58999999999997</v>
      </c>
      <c r="J3488" s="4" t="s">
        <v>294</v>
      </c>
    </row>
    <row r="3489" spans="1:10" x14ac:dyDescent="0.3">
      <c r="A3489" s="4" t="s">
        <v>3795</v>
      </c>
      <c r="B3489" s="4" t="s">
        <v>241</v>
      </c>
      <c r="C3489" s="26">
        <v>45334</v>
      </c>
      <c r="D3489" s="4" t="s">
        <v>296</v>
      </c>
      <c r="E3489" s="4" t="s">
        <v>319</v>
      </c>
      <c r="F3489" s="4" t="s">
        <v>47</v>
      </c>
      <c r="G3489" s="4">
        <v>1</v>
      </c>
      <c r="H3489" s="27">
        <v>6.3</v>
      </c>
      <c r="I3489" s="15">
        <v>3368.87</v>
      </c>
      <c r="J3489" s="4" t="s">
        <v>294</v>
      </c>
    </row>
    <row r="3490" spans="1:10" x14ac:dyDescent="0.3">
      <c r="A3490" s="4" t="s">
        <v>3796</v>
      </c>
      <c r="B3490" s="4" t="s">
        <v>241</v>
      </c>
      <c r="C3490" s="26">
        <v>45364</v>
      </c>
      <c r="D3490" s="4" t="s">
        <v>292</v>
      </c>
      <c r="E3490" s="4" t="s">
        <v>308</v>
      </c>
      <c r="F3490" s="4" t="s">
        <v>45</v>
      </c>
      <c r="G3490" s="4">
        <v>13</v>
      </c>
      <c r="H3490" s="27">
        <v>0</v>
      </c>
      <c r="I3490" s="15">
        <v>7376.45</v>
      </c>
      <c r="J3490" s="4" t="s">
        <v>299</v>
      </c>
    </row>
    <row r="3491" spans="1:10" x14ac:dyDescent="0.3">
      <c r="A3491" s="4" t="s">
        <v>3797</v>
      </c>
      <c r="B3491" s="4" t="s">
        <v>241</v>
      </c>
      <c r="C3491" s="26">
        <v>45383</v>
      </c>
      <c r="D3491" s="4" t="s">
        <v>292</v>
      </c>
      <c r="E3491" s="4" t="s">
        <v>293</v>
      </c>
      <c r="F3491" s="4" t="s">
        <v>47</v>
      </c>
      <c r="G3491" s="4">
        <v>0</v>
      </c>
      <c r="H3491" s="27">
        <v>0</v>
      </c>
      <c r="I3491" s="15">
        <v>504.86</v>
      </c>
      <c r="J3491" s="4" t="s">
        <v>299</v>
      </c>
    </row>
    <row r="3492" spans="1:10" x14ac:dyDescent="0.3">
      <c r="A3492" s="4" t="s">
        <v>3798</v>
      </c>
      <c r="B3492" s="4" t="s">
        <v>241</v>
      </c>
      <c r="C3492" s="26">
        <v>45400</v>
      </c>
      <c r="D3492" s="4" t="s">
        <v>296</v>
      </c>
      <c r="E3492" s="4" t="s">
        <v>297</v>
      </c>
      <c r="F3492" s="4" t="s">
        <v>46</v>
      </c>
      <c r="G3492" s="4">
        <v>1</v>
      </c>
      <c r="H3492" s="27">
        <v>17.3</v>
      </c>
      <c r="I3492" s="15">
        <v>8611.59</v>
      </c>
      <c r="J3492" s="4" t="s">
        <v>294</v>
      </c>
    </row>
    <row r="3493" spans="1:10" x14ac:dyDescent="0.3">
      <c r="A3493" s="4" t="s">
        <v>3799</v>
      </c>
      <c r="B3493" s="4" t="s">
        <v>241</v>
      </c>
      <c r="C3493" s="26">
        <v>45392</v>
      </c>
      <c r="D3493" s="4" t="s">
        <v>296</v>
      </c>
      <c r="E3493" s="4" t="s">
        <v>401</v>
      </c>
      <c r="F3493" s="4" t="s">
        <v>45</v>
      </c>
      <c r="G3493" s="4">
        <v>2</v>
      </c>
      <c r="H3493" s="27">
        <v>30.6</v>
      </c>
      <c r="I3493" s="15">
        <v>19349.89</v>
      </c>
      <c r="J3493" s="4" t="s">
        <v>299</v>
      </c>
    </row>
    <row r="3494" spans="1:10" x14ac:dyDescent="0.3">
      <c r="A3494" s="4" t="s">
        <v>3800</v>
      </c>
      <c r="B3494" s="4" t="s">
        <v>241</v>
      </c>
      <c r="C3494" s="26">
        <v>45434</v>
      </c>
      <c r="D3494" s="4" t="s">
        <v>292</v>
      </c>
      <c r="E3494" s="4" t="s">
        <v>301</v>
      </c>
      <c r="F3494" s="4" t="s">
        <v>47</v>
      </c>
      <c r="G3494" s="4">
        <v>0</v>
      </c>
      <c r="H3494" s="27">
        <v>0</v>
      </c>
      <c r="I3494" s="15">
        <v>505.43</v>
      </c>
      <c r="J3494" s="4" t="s">
        <v>299</v>
      </c>
    </row>
    <row r="3495" spans="1:10" x14ac:dyDescent="0.3">
      <c r="A3495" s="4" t="s">
        <v>3801</v>
      </c>
      <c r="B3495" s="4" t="s">
        <v>241</v>
      </c>
      <c r="C3495" s="26">
        <v>45435</v>
      </c>
      <c r="D3495" s="4" t="s">
        <v>292</v>
      </c>
      <c r="E3495" s="4" t="s">
        <v>301</v>
      </c>
      <c r="F3495" s="4" t="s">
        <v>47</v>
      </c>
      <c r="G3495" s="4">
        <v>1</v>
      </c>
      <c r="H3495" s="27">
        <v>0</v>
      </c>
      <c r="I3495" s="15">
        <v>542.08000000000004</v>
      </c>
      <c r="J3495" s="4" t="s">
        <v>294</v>
      </c>
    </row>
    <row r="3496" spans="1:10" x14ac:dyDescent="0.3">
      <c r="A3496" s="4" t="s">
        <v>3802</v>
      </c>
      <c r="B3496" s="4" t="s">
        <v>241</v>
      </c>
      <c r="C3496" s="26">
        <v>45433</v>
      </c>
      <c r="D3496" s="4" t="s">
        <v>296</v>
      </c>
      <c r="E3496" s="4" t="s">
        <v>336</v>
      </c>
      <c r="F3496" s="4" t="s">
        <v>47</v>
      </c>
      <c r="G3496" s="4">
        <v>1</v>
      </c>
      <c r="H3496" s="27">
        <v>6.1</v>
      </c>
      <c r="I3496" s="15">
        <v>2823.05</v>
      </c>
      <c r="J3496" s="4" t="s">
        <v>294</v>
      </c>
    </row>
    <row r="3497" spans="1:10" x14ac:dyDescent="0.3">
      <c r="A3497" s="4" t="s">
        <v>3803</v>
      </c>
      <c r="B3497" s="4" t="s">
        <v>241</v>
      </c>
      <c r="C3497" s="26">
        <v>45421</v>
      </c>
      <c r="D3497" s="4" t="s">
        <v>296</v>
      </c>
      <c r="E3497" s="4" t="s">
        <v>336</v>
      </c>
      <c r="F3497" s="4" t="s">
        <v>403</v>
      </c>
      <c r="G3497" s="4">
        <v>5</v>
      </c>
      <c r="H3497" s="27">
        <v>98.6</v>
      </c>
      <c r="I3497" s="15">
        <v>75132.69</v>
      </c>
      <c r="J3497" s="4" t="s">
        <v>299</v>
      </c>
    </row>
    <row r="3498" spans="1:10" x14ac:dyDescent="0.3">
      <c r="A3498" s="4" t="s">
        <v>3804</v>
      </c>
      <c r="B3498" s="4" t="s">
        <v>241</v>
      </c>
      <c r="C3498" s="26">
        <v>45423</v>
      </c>
      <c r="D3498" s="4" t="s">
        <v>296</v>
      </c>
      <c r="E3498" s="4" t="s">
        <v>319</v>
      </c>
      <c r="F3498" s="4" t="s">
        <v>47</v>
      </c>
      <c r="G3498" s="4">
        <v>1</v>
      </c>
      <c r="H3498" s="27">
        <v>6</v>
      </c>
      <c r="I3498" s="15">
        <v>2985.43</v>
      </c>
      <c r="J3498" s="4" t="s">
        <v>299</v>
      </c>
    </row>
    <row r="3499" spans="1:10" x14ac:dyDescent="0.3">
      <c r="A3499" s="4" t="s">
        <v>3805</v>
      </c>
      <c r="B3499" s="4" t="s">
        <v>241</v>
      </c>
      <c r="C3499" s="26">
        <v>45466</v>
      </c>
      <c r="D3499" s="4" t="s">
        <v>292</v>
      </c>
      <c r="E3499" s="4" t="s">
        <v>301</v>
      </c>
      <c r="F3499" s="4" t="s">
        <v>47</v>
      </c>
      <c r="G3499" s="4">
        <v>1</v>
      </c>
      <c r="H3499" s="27">
        <v>0</v>
      </c>
      <c r="I3499" s="15">
        <v>411.34</v>
      </c>
      <c r="J3499" s="4" t="s">
        <v>299</v>
      </c>
    </row>
    <row r="3500" spans="1:10" x14ac:dyDescent="0.3">
      <c r="A3500" s="4" t="s">
        <v>3806</v>
      </c>
      <c r="B3500" s="4" t="s">
        <v>241</v>
      </c>
      <c r="C3500" s="26">
        <v>45463</v>
      </c>
      <c r="D3500" s="4" t="s">
        <v>296</v>
      </c>
      <c r="E3500" s="4" t="s">
        <v>401</v>
      </c>
      <c r="F3500" s="4" t="s">
        <v>45</v>
      </c>
      <c r="G3500" s="4">
        <v>3</v>
      </c>
      <c r="H3500" s="27">
        <v>64.599999999999994</v>
      </c>
      <c r="I3500" s="15">
        <v>39060.89</v>
      </c>
      <c r="J3500" s="4" t="s">
        <v>299</v>
      </c>
    </row>
    <row r="3501" spans="1:10" x14ac:dyDescent="0.3">
      <c r="A3501" s="4" t="s">
        <v>3807</v>
      </c>
      <c r="B3501" s="4" t="s">
        <v>241</v>
      </c>
      <c r="C3501" s="26">
        <v>45506</v>
      </c>
      <c r="D3501" s="4" t="s">
        <v>292</v>
      </c>
      <c r="E3501" s="4" t="s">
        <v>301</v>
      </c>
      <c r="F3501" s="4" t="s">
        <v>47</v>
      </c>
      <c r="G3501" s="4">
        <v>1</v>
      </c>
      <c r="H3501" s="27">
        <v>0</v>
      </c>
      <c r="I3501" s="15">
        <v>308.45999999999998</v>
      </c>
      <c r="J3501" s="4" t="s">
        <v>294</v>
      </c>
    </row>
    <row r="3502" spans="1:10" x14ac:dyDescent="0.3">
      <c r="A3502" s="4" t="s">
        <v>3808</v>
      </c>
      <c r="B3502" s="4" t="s">
        <v>241</v>
      </c>
      <c r="C3502" s="26">
        <v>45519</v>
      </c>
      <c r="D3502" s="4" t="s">
        <v>292</v>
      </c>
      <c r="E3502" s="4" t="s">
        <v>303</v>
      </c>
      <c r="F3502" s="4" t="s">
        <v>47</v>
      </c>
      <c r="G3502" s="4">
        <v>0</v>
      </c>
      <c r="H3502" s="27">
        <v>0</v>
      </c>
      <c r="I3502" s="15">
        <v>542.11</v>
      </c>
      <c r="J3502" s="4" t="s">
        <v>299</v>
      </c>
    </row>
    <row r="3503" spans="1:10" x14ac:dyDescent="0.3">
      <c r="A3503" s="4" t="s">
        <v>3809</v>
      </c>
      <c r="B3503" s="4" t="s">
        <v>241</v>
      </c>
      <c r="C3503" s="26">
        <v>45561</v>
      </c>
      <c r="D3503" s="4" t="s">
        <v>292</v>
      </c>
      <c r="E3503" s="4" t="s">
        <v>293</v>
      </c>
      <c r="F3503" s="4" t="s">
        <v>45</v>
      </c>
      <c r="G3503" s="4">
        <v>12</v>
      </c>
      <c r="H3503" s="27">
        <v>0</v>
      </c>
      <c r="I3503" s="15">
        <v>5207.93</v>
      </c>
      <c r="J3503" s="4" t="s">
        <v>299</v>
      </c>
    </row>
    <row r="3504" spans="1:10" x14ac:dyDescent="0.3">
      <c r="A3504" s="4" t="s">
        <v>3810</v>
      </c>
      <c r="B3504" s="4" t="s">
        <v>241</v>
      </c>
      <c r="C3504" s="26">
        <v>45588</v>
      </c>
      <c r="D3504" s="4" t="s">
        <v>292</v>
      </c>
      <c r="E3504" s="4" t="s">
        <v>305</v>
      </c>
      <c r="F3504" s="4" t="s">
        <v>46</v>
      </c>
      <c r="G3504" s="4">
        <v>2</v>
      </c>
      <c r="H3504" s="27">
        <v>0</v>
      </c>
      <c r="I3504" s="15">
        <v>1547.3</v>
      </c>
      <c r="J3504" s="4" t="s">
        <v>294</v>
      </c>
    </row>
    <row r="3505" spans="1:10" x14ac:dyDescent="0.3">
      <c r="A3505" s="4" t="s">
        <v>3811</v>
      </c>
      <c r="B3505" s="4" t="s">
        <v>241</v>
      </c>
      <c r="C3505" s="26">
        <v>45586</v>
      </c>
      <c r="D3505" s="4" t="s">
        <v>292</v>
      </c>
      <c r="E3505" s="4" t="s">
        <v>308</v>
      </c>
      <c r="F3505" s="4" t="s">
        <v>45</v>
      </c>
      <c r="G3505" s="4">
        <v>11</v>
      </c>
      <c r="H3505" s="27">
        <v>0</v>
      </c>
      <c r="I3505" s="15">
        <v>8695.33</v>
      </c>
      <c r="J3505" s="4" t="s">
        <v>294</v>
      </c>
    </row>
    <row r="3506" spans="1:10" x14ac:dyDescent="0.3">
      <c r="A3506" s="4" t="s">
        <v>3812</v>
      </c>
      <c r="B3506" s="4" t="s">
        <v>241</v>
      </c>
      <c r="C3506" s="26">
        <v>45609</v>
      </c>
      <c r="D3506" s="4" t="s">
        <v>292</v>
      </c>
      <c r="E3506" s="4" t="s">
        <v>303</v>
      </c>
      <c r="F3506" s="4" t="s">
        <v>46</v>
      </c>
      <c r="G3506" s="4">
        <v>1</v>
      </c>
      <c r="H3506" s="27">
        <v>0</v>
      </c>
      <c r="I3506" s="15">
        <v>1194.6400000000001</v>
      </c>
      <c r="J3506" s="4" t="s">
        <v>299</v>
      </c>
    </row>
    <row r="3507" spans="1:10" x14ac:dyDescent="0.3">
      <c r="A3507" s="4" t="s">
        <v>3813</v>
      </c>
      <c r="B3507" s="4" t="s">
        <v>241</v>
      </c>
      <c r="C3507" s="26">
        <v>45653</v>
      </c>
      <c r="D3507" s="4" t="s">
        <v>292</v>
      </c>
      <c r="E3507" s="4" t="s">
        <v>312</v>
      </c>
      <c r="F3507" s="4" t="s">
        <v>47</v>
      </c>
      <c r="G3507" s="4">
        <v>0</v>
      </c>
      <c r="H3507" s="27">
        <v>0</v>
      </c>
      <c r="I3507" s="15">
        <v>464.6</v>
      </c>
      <c r="J3507" s="4" t="s">
        <v>294</v>
      </c>
    </row>
    <row r="3508" spans="1:10" x14ac:dyDescent="0.3">
      <c r="A3508" s="4" t="s">
        <v>3814</v>
      </c>
      <c r="B3508" s="4" t="s">
        <v>241</v>
      </c>
      <c r="C3508" s="26">
        <v>45676</v>
      </c>
      <c r="D3508" s="4" t="s">
        <v>292</v>
      </c>
      <c r="E3508" s="4" t="s">
        <v>303</v>
      </c>
      <c r="F3508" s="4" t="s">
        <v>47</v>
      </c>
      <c r="G3508" s="4">
        <v>0</v>
      </c>
      <c r="H3508" s="27">
        <v>0</v>
      </c>
      <c r="I3508" s="15">
        <v>244.56</v>
      </c>
      <c r="J3508" s="4" t="s">
        <v>299</v>
      </c>
    </row>
    <row r="3509" spans="1:10" x14ac:dyDescent="0.3">
      <c r="A3509" s="4" t="s">
        <v>3815</v>
      </c>
      <c r="B3509" s="4" t="s">
        <v>241</v>
      </c>
      <c r="C3509" s="26">
        <v>45681</v>
      </c>
      <c r="D3509" s="4" t="s">
        <v>292</v>
      </c>
      <c r="E3509" s="4" t="s">
        <v>303</v>
      </c>
      <c r="F3509" s="4" t="s">
        <v>47</v>
      </c>
      <c r="G3509" s="4">
        <v>1</v>
      </c>
      <c r="H3509" s="27">
        <v>0</v>
      </c>
      <c r="I3509" s="15">
        <v>555.58000000000004</v>
      </c>
      <c r="J3509" s="4" t="s">
        <v>294</v>
      </c>
    </row>
    <row r="3510" spans="1:10" x14ac:dyDescent="0.3">
      <c r="A3510" s="4" t="s">
        <v>3816</v>
      </c>
      <c r="B3510" s="4" t="s">
        <v>241</v>
      </c>
      <c r="C3510" s="26">
        <v>45685</v>
      </c>
      <c r="D3510" s="4" t="s">
        <v>292</v>
      </c>
      <c r="E3510" s="4" t="s">
        <v>305</v>
      </c>
      <c r="F3510" s="4" t="s">
        <v>47</v>
      </c>
      <c r="G3510" s="4">
        <v>1</v>
      </c>
      <c r="H3510" s="27">
        <v>0</v>
      </c>
      <c r="I3510" s="15">
        <v>579.38</v>
      </c>
      <c r="J3510" s="4" t="s">
        <v>299</v>
      </c>
    </row>
    <row r="3511" spans="1:10" x14ac:dyDescent="0.3">
      <c r="A3511" s="4" t="s">
        <v>3817</v>
      </c>
      <c r="B3511" s="4" t="s">
        <v>241</v>
      </c>
      <c r="C3511" s="26">
        <v>45691</v>
      </c>
      <c r="D3511" s="4" t="s">
        <v>292</v>
      </c>
      <c r="E3511" s="4" t="s">
        <v>303</v>
      </c>
      <c r="F3511" s="4" t="s">
        <v>46</v>
      </c>
      <c r="G3511" s="4">
        <v>3</v>
      </c>
      <c r="H3511" s="27">
        <v>0</v>
      </c>
      <c r="I3511" s="15">
        <v>2838.38</v>
      </c>
      <c r="J3511" s="4" t="s">
        <v>294</v>
      </c>
    </row>
    <row r="3512" spans="1:10" x14ac:dyDescent="0.3">
      <c r="A3512" s="4" t="s">
        <v>3818</v>
      </c>
      <c r="B3512" s="4" t="s">
        <v>241</v>
      </c>
      <c r="C3512" s="26">
        <v>45744</v>
      </c>
      <c r="D3512" s="4" t="s">
        <v>292</v>
      </c>
      <c r="E3512" s="4" t="s">
        <v>312</v>
      </c>
      <c r="F3512" s="4" t="s">
        <v>47</v>
      </c>
      <c r="G3512" s="4">
        <v>1</v>
      </c>
      <c r="H3512" s="27">
        <v>0</v>
      </c>
      <c r="I3512" s="15">
        <v>526.64</v>
      </c>
      <c r="J3512" s="4" t="s">
        <v>294</v>
      </c>
    </row>
    <row r="3513" spans="1:10" x14ac:dyDescent="0.3">
      <c r="A3513" s="4" t="s">
        <v>3819</v>
      </c>
      <c r="B3513" s="4" t="s">
        <v>241</v>
      </c>
      <c r="C3513" s="26">
        <v>45773</v>
      </c>
      <c r="D3513" s="4" t="s">
        <v>292</v>
      </c>
      <c r="E3513" s="4" t="s">
        <v>303</v>
      </c>
      <c r="F3513" s="4" t="s">
        <v>46</v>
      </c>
      <c r="G3513" s="4">
        <v>1</v>
      </c>
      <c r="H3513" s="27">
        <v>0</v>
      </c>
      <c r="I3513" s="15">
        <v>1472.48</v>
      </c>
      <c r="J3513" s="4" t="s">
        <v>294</v>
      </c>
    </row>
    <row r="3514" spans="1:10" x14ac:dyDescent="0.3">
      <c r="A3514" s="4" t="s">
        <v>3820</v>
      </c>
      <c r="B3514" s="4" t="s">
        <v>241</v>
      </c>
      <c r="C3514" s="26">
        <v>45850</v>
      </c>
      <c r="D3514" s="4" t="s">
        <v>292</v>
      </c>
      <c r="E3514" s="4" t="s">
        <v>303</v>
      </c>
      <c r="F3514" s="4" t="s">
        <v>47</v>
      </c>
      <c r="G3514" s="4">
        <v>1</v>
      </c>
      <c r="H3514" s="27">
        <v>0</v>
      </c>
      <c r="I3514" s="15">
        <v>726.7</v>
      </c>
      <c r="J3514" s="4" t="s">
        <v>294</v>
      </c>
    </row>
    <row r="3515" spans="1:10" x14ac:dyDescent="0.3">
      <c r="A3515" s="4" t="s">
        <v>3821</v>
      </c>
      <c r="B3515" s="4" t="s">
        <v>241</v>
      </c>
      <c r="C3515" s="26">
        <v>45842</v>
      </c>
      <c r="D3515" s="4" t="s">
        <v>292</v>
      </c>
      <c r="E3515" s="4" t="s">
        <v>305</v>
      </c>
      <c r="F3515" s="4" t="s">
        <v>47</v>
      </c>
      <c r="G3515" s="4">
        <v>0</v>
      </c>
      <c r="H3515" s="27">
        <v>0</v>
      </c>
      <c r="I3515" s="15">
        <v>779.2</v>
      </c>
      <c r="J3515" s="4" t="s">
        <v>299</v>
      </c>
    </row>
    <row r="3516" spans="1:10" x14ac:dyDescent="0.3">
      <c r="A3516" s="4" t="s">
        <v>3822</v>
      </c>
      <c r="B3516" s="4" t="s">
        <v>241</v>
      </c>
      <c r="C3516" s="26">
        <v>45873</v>
      </c>
      <c r="D3516" s="4" t="s">
        <v>292</v>
      </c>
      <c r="E3516" s="4" t="s">
        <v>303</v>
      </c>
      <c r="F3516" s="4" t="s">
        <v>46</v>
      </c>
      <c r="G3516" s="4">
        <v>5</v>
      </c>
      <c r="H3516" s="27">
        <v>0</v>
      </c>
      <c r="I3516" s="15">
        <v>1638.76</v>
      </c>
      <c r="J3516" s="4" t="s">
        <v>294</v>
      </c>
    </row>
    <row r="3517" spans="1:10" x14ac:dyDescent="0.3">
      <c r="A3517" s="4" t="s">
        <v>3823</v>
      </c>
      <c r="B3517" s="4" t="s">
        <v>241</v>
      </c>
      <c r="C3517" s="26">
        <v>45925</v>
      </c>
      <c r="D3517" s="4" t="s">
        <v>292</v>
      </c>
      <c r="E3517" s="4" t="s">
        <v>308</v>
      </c>
      <c r="F3517" s="4" t="s">
        <v>47</v>
      </c>
      <c r="G3517" s="4">
        <v>1</v>
      </c>
      <c r="H3517" s="27">
        <v>0</v>
      </c>
      <c r="I3517" s="15">
        <v>432.38</v>
      </c>
      <c r="J3517" s="4" t="s">
        <v>299</v>
      </c>
    </row>
    <row r="3518" spans="1:10" x14ac:dyDescent="0.3">
      <c r="A3518" s="4" t="s">
        <v>3824</v>
      </c>
      <c r="B3518" s="4" t="s">
        <v>241</v>
      </c>
      <c r="C3518" s="26">
        <v>45942</v>
      </c>
      <c r="D3518" s="4" t="s">
        <v>292</v>
      </c>
      <c r="E3518" s="4" t="s">
        <v>293</v>
      </c>
      <c r="F3518" s="4" t="s">
        <v>47</v>
      </c>
      <c r="G3518" s="4">
        <v>1</v>
      </c>
      <c r="H3518" s="27">
        <v>0</v>
      </c>
      <c r="I3518" s="15">
        <v>685.67</v>
      </c>
      <c r="J3518" s="4" t="s">
        <v>294</v>
      </c>
    </row>
    <row r="3519" spans="1:10" x14ac:dyDescent="0.3">
      <c r="A3519" s="4" t="s">
        <v>3825</v>
      </c>
      <c r="B3519" s="4" t="s">
        <v>241</v>
      </c>
      <c r="C3519" s="26">
        <v>45946</v>
      </c>
      <c r="D3519" s="4" t="s">
        <v>292</v>
      </c>
      <c r="E3519" s="4" t="s">
        <v>305</v>
      </c>
      <c r="F3519" s="4" t="s">
        <v>46</v>
      </c>
      <c r="G3519" s="4">
        <v>4</v>
      </c>
      <c r="H3519" s="27">
        <v>0</v>
      </c>
      <c r="I3519" s="15">
        <v>2427.27</v>
      </c>
      <c r="J3519" s="4" t="s">
        <v>294</v>
      </c>
    </row>
    <row r="3520" spans="1:10" x14ac:dyDescent="0.3">
      <c r="A3520" s="4" t="s">
        <v>3826</v>
      </c>
      <c r="B3520" s="4" t="s">
        <v>241</v>
      </c>
      <c r="C3520" s="26">
        <v>45973</v>
      </c>
      <c r="D3520" s="4" t="s">
        <v>296</v>
      </c>
      <c r="E3520" s="4" t="s">
        <v>297</v>
      </c>
      <c r="F3520" s="4" t="s">
        <v>47</v>
      </c>
      <c r="G3520" s="4">
        <v>1</v>
      </c>
      <c r="H3520" s="27">
        <v>4.5</v>
      </c>
      <c r="I3520" s="15">
        <v>3001.63</v>
      </c>
      <c r="J3520" s="4" t="s">
        <v>294</v>
      </c>
    </row>
    <row r="3521" spans="1:10" x14ac:dyDescent="0.3">
      <c r="A3521" s="4" t="s">
        <v>3827</v>
      </c>
      <c r="B3521" s="4" t="s">
        <v>241</v>
      </c>
      <c r="C3521" s="26">
        <v>46007</v>
      </c>
      <c r="D3521" s="4" t="s">
        <v>292</v>
      </c>
      <c r="E3521" s="4" t="s">
        <v>293</v>
      </c>
      <c r="F3521" s="4" t="s">
        <v>47</v>
      </c>
      <c r="G3521" s="4">
        <v>1</v>
      </c>
      <c r="H3521" s="27">
        <v>0</v>
      </c>
      <c r="I3521" s="15">
        <v>279.76</v>
      </c>
      <c r="J3521" s="4" t="s">
        <v>294</v>
      </c>
    </row>
    <row r="3522" spans="1:10" x14ac:dyDescent="0.3">
      <c r="A3522" s="4" t="s">
        <v>3828</v>
      </c>
      <c r="B3522" s="4" t="s">
        <v>243</v>
      </c>
      <c r="C3522" s="26">
        <v>44942</v>
      </c>
      <c r="D3522" s="4" t="s">
        <v>296</v>
      </c>
      <c r="E3522" s="4" t="s">
        <v>297</v>
      </c>
      <c r="F3522" s="4" t="s">
        <v>45</v>
      </c>
      <c r="G3522" s="4">
        <v>3</v>
      </c>
      <c r="H3522" s="27">
        <v>52.7</v>
      </c>
      <c r="I3522" s="15">
        <v>111001.1</v>
      </c>
      <c r="J3522" s="4" t="s">
        <v>294</v>
      </c>
    </row>
    <row r="3523" spans="1:10" x14ac:dyDescent="0.3">
      <c r="A3523" s="4" t="s">
        <v>3829</v>
      </c>
      <c r="B3523" s="4" t="s">
        <v>243</v>
      </c>
      <c r="C3523" s="26">
        <v>45006</v>
      </c>
      <c r="D3523" s="4" t="s">
        <v>292</v>
      </c>
      <c r="E3523" s="4" t="s">
        <v>312</v>
      </c>
      <c r="F3523" s="4" t="s">
        <v>47</v>
      </c>
      <c r="G3523" s="4">
        <v>1</v>
      </c>
      <c r="H3523" s="27">
        <v>0</v>
      </c>
      <c r="I3523" s="15">
        <v>1038.18</v>
      </c>
      <c r="J3523" s="4" t="s">
        <v>294</v>
      </c>
    </row>
    <row r="3524" spans="1:10" x14ac:dyDescent="0.3">
      <c r="A3524" s="4" t="s">
        <v>3830</v>
      </c>
      <c r="B3524" s="4" t="s">
        <v>243</v>
      </c>
      <c r="C3524" s="26">
        <v>45008</v>
      </c>
      <c r="D3524" s="4" t="s">
        <v>292</v>
      </c>
      <c r="E3524" s="4" t="s">
        <v>308</v>
      </c>
      <c r="F3524" s="4" t="s">
        <v>46</v>
      </c>
      <c r="G3524" s="4">
        <v>1</v>
      </c>
      <c r="H3524" s="27">
        <v>0</v>
      </c>
      <c r="I3524" s="15">
        <v>7383.76</v>
      </c>
      <c r="J3524" s="4" t="s">
        <v>299</v>
      </c>
    </row>
    <row r="3525" spans="1:10" x14ac:dyDescent="0.3">
      <c r="A3525" s="4" t="s">
        <v>3831</v>
      </c>
      <c r="B3525" s="4" t="s">
        <v>243</v>
      </c>
      <c r="C3525" s="26">
        <v>45004</v>
      </c>
      <c r="D3525" s="4" t="s">
        <v>296</v>
      </c>
      <c r="E3525" s="4" t="s">
        <v>371</v>
      </c>
      <c r="F3525" s="4" t="s">
        <v>46</v>
      </c>
      <c r="G3525" s="4">
        <v>1</v>
      </c>
      <c r="H3525" s="27">
        <v>7.2</v>
      </c>
      <c r="I3525" s="15">
        <v>8859.18</v>
      </c>
      <c r="J3525" s="4" t="s">
        <v>294</v>
      </c>
    </row>
    <row r="3526" spans="1:10" x14ac:dyDescent="0.3">
      <c r="A3526" s="4" t="s">
        <v>3832</v>
      </c>
      <c r="B3526" s="4" t="s">
        <v>243</v>
      </c>
      <c r="C3526" s="26">
        <v>45026</v>
      </c>
      <c r="D3526" s="4" t="s">
        <v>292</v>
      </c>
      <c r="E3526" s="4" t="s">
        <v>312</v>
      </c>
      <c r="F3526" s="4" t="s">
        <v>47</v>
      </c>
      <c r="G3526" s="4">
        <v>0</v>
      </c>
      <c r="H3526" s="27">
        <v>0</v>
      </c>
      <c r="I3526" s="15">
        <v>1723.19</v>
      </c>
      <c r="J3526" s="4" t="s">
        <v>294</v>
      </c>
    </row>
    <row r="3527" spans="1:10" x14ac:dyDescent="0.3">
      <c r="A3527" s="4" t="s">
        <v>3833</v>
      </c>
      <c r="B3527" s="4" t="s">
        <v>243</v>
      </c>
      <c r="C3527" s="26">
        <v>45055</v>
      </c>
      <c r="D3527" s="4" t="s">
        <v>292</v>
      </c>
      <c r="E3527" s="4" t="s">
        <v>305</v>
      </c>
      <c r="F3527" s="4" t="s">
        <v>46</v>
      </c>
      <c r="G3527" s="4">
        <v>3</v>
      </c>
      <c r="H3527" s="27">
        <v>0</v>
      </c>
      <c r="I3527" s="15">
        <v>4186.24</v>
      </c>
      <c r="J3527" s="4" t="s">
        <v>294</v>
      </c>
    </row>
    <row r="3528" spans="1:10" x14ac:dyDescent="0.3">
      <c r="A3528" s="4" t="s">
        <v>3834</v>
      </c>
      <c r="B3528" s="4" t="s">
        <v>243</v>
      </c>
      <c r="C3528" s="26">
        <v>45097</v>
      </c>
      <c r="D3528" s="4" t="s">
        <v>292</v>
      </c>
      <c r="E3528" s="4" t="s">
        <v>303</v>
      </c>
      <c r="F3528" s="4" t="s">
        <v>46</v>
      </c>
      <c r="G3528" s="4">
        <v>5</v>
      </c>
      <c r="H3528" s="27">
        <v>0</v>
      </c>
      <c r="I3528" s="15">
        <v>9229.44</v>
      </c>
      <c r="J3528" s="4" t="s">
        <v>294</v>
      </c>
    </row>
    <row r="3529" spans="1:10" x14ac:dyDescent="0.3">
      <c r="A3529" s="4" t="s">
        <v>3835</v>
      </c>
      <c r="B3529" s="4" t="s">
        <v>243</v>
      </c>
      <c r="C3529" s="26">
        <v>45119</v>
      </c>
      <c r="D3529" s="4" t="s">
        <v>292</v>
      </c>
      <c r="E3529" s="4" t="s">
        <v>305</v>
      </c>
      <c r="F3529" s="4" t="s">
        <v>47</v>
      </c>
      <c r="G3529" s="4">
        <v>1</v>
      </c>
      <c r="H3529" s="27">
        <v>0</v>
      </c>
      <c r="I3529" s="15">
        <v>1586.49</v>
      </c>
      <c r="J3529" s="4" t="s">
        <v>294</v>
      </c>
    </row>
    <row r="3530" spans="1:10" x14ac:dyDescent="0.3">
      <c r="A3530" s="4" t="s">
        <v>3836</v>
      </c>
      <c r="B3530" s="4" t="s">
        <v>243</v>
      </c>
      <c r="C3530" s="26">
        <v>45134</v>
      </c>
      <c r="D3530" s="4" t="s">
        <v>292</v>
      </c>
      <c r="E3530" s="4" t="s">
        <v>305</v>
      </c>
      <c r="F3530" s="4" t="s">
        <v>47</v>
      </c>
      <c r="G3530" s="4">
        <v>1</v>
      </c>
      <c r="H3530" s="27">
        <v>0</v>
      </c>
      <c r="I3530" s="15">
        <v>2020.98</v>
      </c>
      <c r="J3530" s="4" t="s">
        <v>294</v>
      </c>
    </row>
    <row r="3531" spans="1:10" x14ac:dyDescent="0.3">
      <c r="A3531" s="4" t="s">
        <v>3837</v>
      </c>
      <c r="B3531" s="4" t="s">
        <v>243</v>
      </c>
      <c r="C3531" s="26">
        <v>45191</v>
      </c>
      <c r="D3531" s="4" t="s">
        <v>292</v>
      </c>
      <c r="E3531" s="4" t="s">
        <v>303</v>
      </c>
      <c r="F3531" s="4" t="s">
        <v>47</v>
      </c>
      <c r="G3531" s="4">
        <v>0</v>
      </c>
      <c r="H3531" s="27">
        <v>0</v>
      </c>
      <c r="I3531" s="15">
        <v>1058.82</v>
      </c>
      <c r="J3531" s="4" t="s">
        <v>294</v>
      </c>
    </row>
    <row r="3532" spans="1:10" x14ac:dyDescent="0.3">
      <c r="A3532" s="4" t="s">
        <v>3838</v>
      </c>
      <c r="B3532" s="4" t="s">
        <v>243</v>
      </c>
      <c r="C3532" s="26">
        <v>45191</v>
      </c>
      <c r="D3532" s="4" t="s">
        <v>292</v>
      </c>
      <c r="E3532" s="4" t="s">
        <v>301</v>
      </c>
      <c r="F3532" s="4" t="s">
        <v>47</v>
      </c>
      <c r="G3532" s="4">
        <v>0</v>
      </c>
      <c r="H3532" s="27">
        <v>0</v>
      </c>
      <c r="I3532" s="15">
        <v>1974.72</v>
      </c>
      <c r="J3532" s="4" t="s">
        <v>294</v>
      </c>
    </row>
    <row r="3533" spans="1:10" x14ac:dyDescent="0.3">
      <c r="A3533" s="4" t="s">
        <v>3839</v>
      </c>
      <c r="B3533" s="4" t="s">
        <v>243</v>
      </c>
      <c r="C3533" s="26">
        <v>45179</v>
      </c>
      <c r="D3533" s="4" t="s">
        <v>292</v>
      </c>
      <c r="E3533" s="4" t="s">
        <v>312</v>
      </c>
      <c r="F3533" s="4" t="s">
        <v>46</v>
      </c>
      <c r="G3533" s="4">
        <v>1</v>
      </c>
      <c r="H3533" s="27">
        <v>0</v>
      </c>
      <c r="I3533" s="15">
        <v>7730.67</v>
      </c>
      <c r="J3533" s="4" t="s">
        <v>294</v>
      </c>
    </row>
    <row r="3534" spans="1:10" x14ac:dyDescent="0.3">
      <c r="A3534" s="4" t="s">
        <v>3840</v>
      </c>
      <c r="B3534" s="4" t="s">
        <v>243</v>
      </c>
      <c r="C3534" s="26">
        <v>45224</v>
      </c>
      <c r="D3534" s="4" t="s">
        <v>292</v>
      </c>
      <c r="E3534" s="4" t="s">
        <v>308</v>
      </c>
      <c r="F3534" s="4" t="s">
        <v>47</v>
      </c>
      <c r="G3534" s="4">
        <v>1</v>
      </c>
      <c r="H3534" s="27">
        <v>0</v>
      </c>
      <c r="I3534" s="15">
        <v>1065.8800000000001</v>
      </c>
      <c r="J3534" s="4" t="s">
        <v>294</v>
      </c>
    </row>
    <row r="3535" spans="1:10" x14ac:dyDescent="0.3">
      <c r="A3535" s="4" t="s">
        <v>3841</v>
      </c>
      <c r="B3535" s="4" t="s">
        <v>243</v>
      </c>
      <c r="C3535" s="26">
        <v>45224</v>
      </c>
      <c r="D3535" s="4" t="s">
        <v>292</v>
      </c>
      <c r="E3535" s="4" t="s">
        <v>301</v>
      </c>
      <c r="F3535" s="4" t="s">
        <v>47</v>
      </c>
      <c r="G3535" s="4">
        <v>1</v>
      </c>
      <c r="H3535" s="27">
        <v>0</v>
      </c>
      <c r="I3535" s="15">
        <v>897.36</v>
      </c>
      <c r="J3535" s="4" t="s">
        <v>294</v>
      </c>
    </row>
    <row r="3536" spans="1:10" x14ac:dyDescent="0.3">
      <c r="A3536" s="4" t="s">
        <v>3842</v>
      </c>
      <c r="B3536" s="4" t="s">
        <v>243</v>
      </c>
      <c r="C3536" s="26">
        <v>45200</v>
      </c>
      <c r="D3536" s="4" t="s">
        <v>296</v>
      </c>
      <c r="E3536" s="4" t="s">
        <v>297</v>
      </c>
      <c r="F3536" s="4" t="s">
        <v>45</v>
      </c>
      <c r="G3536" s="4">
        <v>1</v>
      </c>
      <c r="H3536" s="27">
        <v>22.9</v>
      </c>
      <c r="I3536" s="15">
        <v>38317.32</v>
      </c>
      <c r="J3536" s="4" t="s">
        <v>294</v>
      </c>
    </row>
    <row r="3537" spans="1:10" x14ac:dyDescent="0.3">
      <c r="A3537" s="4" t="s">
        <v>3843</v>
      </c>
      <c r="B3537" s="4" t="s">
        <v>243</v>
      </c>
      <c r="C3537" s="26">
        <v>45232</v>
      </c>
      <c r="D3537" s="4" t="s">
        <v>292</v>
      </c>
      <c r="E3537" s="4" t="s">
        <v>303</v>
      </c>
      <c r="F3537" s="4" t="s">
        <v>47</v>
      </c>
      <c r="G3537" s="4">
        <v>1</v>
      </c>
      <c r="H3537" s="27">
        <v>0</v>
      </c>
      <c r="I3537" s="15">
        <v>1096.8399999999999</v>
      </c>
      <c r="J3537" s="4" t="s">
        <v>294</v>
      </c>
    </row>
    <row r="3538" spans="1:10" x14ac:dyDescent="0.3">
      <c r="A3538" s="4" t="s">
        <v>3844</v>
      </c>
      <c r="B3538" s="4" t="s">
        <v>243</v>
      </c>
      <c r="C3538" s="26">
        <v>45231</v>
      </c>
      <c r="D3538" s="4" t="s">
        <v>292</v>
      </c>
      <c r="E3538" s="4" t="s">
        <v>305</v>
      </c>
      <c r="F3538" s="4" t="s">
        <v>45</v>
      </c>
      <c r="G3538" s="4">
        <v>3</v>
      </c>
      <c r="H3538" s="27">
        <v>0</v>
      </c>
      <c r="I3538" s="15">
        <v>21777.88</v>
      </c>
      <c r="J3538" s="4" t="s">
        <v>294</v>
      </c>
    </row>
    <row r="3539" spans="1:10" x14ac:dyDescent="0.3">
      <c r="A3539" s="4" t="s">
        <v>3845</v>
      </c>
      <c r="B3539" s="4" t="s">
        <v>243</v>
      </c>
      <c r="C3539" s="26">
        <v>45341</v>
      </c>
      <c r="D3539" s="4" t="s">
        <v>296</v>
      </c>
      <c r="E3539" s="4" t="s">
        <v>371</v>
      </c>
      <c r="F3539" s="4" t="s">
        <v>46</v>
      </c>
      <c r="G3539" s="4">
        <v>1</v>
      </c>
      <c r="H3539" s="27">
        <v>10.3</v>
      </c>
      <c r="I3539" s="15">
        <v>24065.32</v>
      </c>
      <c r="J3539" s="4" t="s">
        <v>294</v>
      </c>
    </row>
    <row r="3540" spans="1:10" x14ac:dyDescent="0.3">
      <c r="A3540" s="4" t="s">
        <v>3846</v>
      </c>
      <c r="B3540" s="4" t="s">
        <v>243</v>
      </c>
      <c r="C3540" s="26">
        <v>45360</v>
      </c>
      <c r="D3540" s="4" t="s">
        <v>292</v>
      </c>
      <c r="E3540" s="4" t="s">
        <v>308</v>
      </c>
      <c r="F3540" s="4" t="s">
        <v>46</v>
      </c>
      <c r="G3540" s="4">
        <v>2</v>
      </c>
      <c r="H3540" s="27">
        <v>0</v>
      </c>
      <c r="I3540" s="15">
        <v>7503.03</v>
      </c>
      <c r="J3540" s="4" t="s">
        <v>294</v>
      </c>
    </row>
    <row r="3541" spans="1:10" x14ac:dyDescent="0.3">
      <c r="A3541" s="4" t="s">
        <v>3847</v>
      </c>
      <c r="B3541" s="4" t="s">
        <v>243</v>
      </c>
      <c r="C3541" s="26">
        <v>45395</v>
      </c>
      <c r="D3541" s="4" t="s">
        <v>292</v>
      </c>
      <c r="E3541" s="4" t="s">
        <v>305</v>
      </c>
      <c r="F3541" s="4" t="s">
        <v>47</v>
      </c>
      <c r="G3541" s="4">
        <v>1</v>
      </c>
      <c r="H3541" s="27">
        <v>0</v>
      </c>
      <c r="I3541" s="15">
        <v>2146.75</v>
      </c>
      <c r="J3541" s="4" t="s">
        <v>294</v>
      </c>
    </row>
    <row r="3542" spans="1:10" x14ac:dyDescent="0.3">
      <c r="A3542" s="4" t="s">
        <v>3848</v>
      </c>
      <c r="B3542" s="4" t="s">
        <v>243</v>
      </c>
      <c r="C3542" s="26">
        <v>45383</v>
      </c>
      <c r="D3542" s="4" t="s">
        <v>292</v>
      </c>
      <c r="E3542" s="4" t="s">
        <v>308</v>
      </c>
      <c r="F3542" s="4" t="s">
        <v>45</v>
      </c>
      <c r="G3542" s="4">
        <v>7</v>
      </c>
      <c r="H3542" s="27">
        <v>0</v>
      </c>
      <c r="I3542" s="15">
        <v>26049.77</v>
      </c>
      <c r="J3542" s="4" t="s">
        <v>294</v>
      </c>
    </row>
    <row r="3543" spans="1:10" x14ac:dyDescent="0.3">
      <c r="A3543" s="4" t="s">
        <v>3849</v>
      </c>
      <c r="B3543" s="4" t="s">
        <v>243</v>
      </c>
      <c r="C3543" s="26">
        <v>45393</v>
      </c>
      <c r="D3543" s="4" t="s">
        <v>292</v>
      </c>
      <c r="E3543" s="4" t="s">
        <v>308</v>
      </c>
      <c r="F3543" s="4" t="s">
        <v>47</v>
      </c>
      <c r="G3543" s="4">
        <v>1</v>
      </c>
      <c r="H3543" s="27">
        <v>0</v>
      </c>
      <c r="I3543" s="15">
        <v>2267.64</v>
      </c>
      <c r="J3543" s="4" t="s">
        <v>299</v>
      </c>
    </row>
    <row r="3544" spans="1:10" x14ac:dyDescent="0.3">
      <c r="A3544" s="4" t="s">
        <v>3850</v>
      </c>
      <c r="B3544" s="4" t="s">
        <v>243</v>
      </c>
      <c r="C3544" s="26">
        <v>45399</v>
      </c>
      <c r="D3544" s="4" t="s">
        <v>292</v>
      </c>
      <c r="E3544" s="4" t="s">
        <v>301</v>
      </c>
      <c r="F3544" s="4" t="s">
        <v>46</v>
      </c>
      <c r="G3544" s="4">
        <v>3</v>
      </c>
      <c r="H3544" s="27">
        <v>0</v>
      </c>
      <c r="I3544" s="15">
        <v>8475.14</v>
      </c>
      <c r="J3544" s="4" t="s">
        <v>299</v>
      </c>
    </row>
    <row r="3545" spans="1:10" x14ac:dyDescent="0.3">
      <c r="A3545" s="4" t="s">
        <v>3851</v>
      </c>
      <c r="B3545" s="4" t="s">
        <v>243</v>
      </c>
      <c r="C3545" s="26">
        <v>45396</v>
      </c>
      <c r="D3545" s="4" t="s">
        <v>292</v>
      </c>
      <c r="E3545" s="4" t="s">
        <v>312</v>
      </c>
      <c r="F3545" s="4" t="s">
        <v>46</v>
      </c>
      <c r="G3545" s="4">
        <v>1</v>
      </c>
      <c r="H3545" s="27">
        <v>0</v>
      </c>
      <c r="I3545" s="15">
        <v>6336.25</v>
      </c>
      <c r="J3545" s="4" t="s">
        <v>294</v>
      </c>
    </row>
    <row r="3546" spans="1:10" x14ac:dyDescent="0.3">
      <c r="A3546" s="4" t="s">
        <v>3852</v>
      </c>
      <c r="B3546" s="4" t="s">
        <v>243</v>
      </c>
      <c r="C3546" s="26">
        <v>45383</v>
      </c>
      <c r="D3546" s="4" t="s">
        <v>296</v>
      </c>
      <c r="E3546" s="4" t="s">
        <v>401</v>
      </c>
      <c r="F3546" s="4" t="s">
        <v>46</v>
      </c>
      <c r="G3546" s="4">
        <v>1</v>
      </c>
      <c r="H3546" s="27">
        <v>14.6</v>
      </c>
      <c r="I3546" s="15">
        <v>40382.21</v>
      </c>
      <c r="J3546" s="4" t="s">
        <v>299</v>
      </c>
    </row>
    <row r="3547" spans="1:10" x14ac:dyDescent="0.3">
      <c r="A3547" s="4" t="s">
        <v>3853</v>
      </c>
      <c r="B3547" s="4" t="s">
        <v>243</v>
      </c>
      <c r="C3547" s="26">
        <v>45394</v>
      </c>
      <c r="D3547" s="4" t="s">
        <v>296</v>
      </c>
      <c r="E3547" s="4" t="s">
        <v>371</v>
      </c>
      <c r="F3547" s="4" t="s">
        <v>47</v>
      </c>
      <c r="G3547" s="4">
        <v>1</v>
      </c>
      <c r="H3547" s="27">
        <v>5.4</v>
      </c>
      <c r="I3547" s="15">
        <v>10367.02</v>
      </c>
      <c r="J3547" s="4" t="s">
        <v>299</v>
      </c>
    </row>
    <row r="3548" spans="1:10" x14ac:dyDescent="0.3">
      <c r="A3548" s="4" t="s">
        <v>3854</v>
      </c>
      <c r="B3548" s="4" t="s">
        <v>243</v>
      </c>
      <c r="C3548" s="26">
        <v>45429</v>
      </c>
      <c r="D3548" s="4" t="s">
        <v>292</v>
      </c>
      <c r="E3548" s="4" t="s">
        <v>303</v>
      </c>
      <c r="F3548" s="4" t="s">
        <v>47</v>
      </c>
      <c r="G3548" s="4">
        <v>0</v>
      </c>
      <c r="H3548" s="27">
        <v>0</v>
      </c>
      <c r="I3548" s="15">
        <v>2084.41</v>
      </c>
      <c r="J3548" s="4" t="s">
        <v>299</v>
      </c>
    </row>
    <row r="3549" spans="1:10" x14ac:dyDescent="0.3">
      <c r="A3549" s="4" t="s">
        <v>3855</v>
      </c>
      <c r="B3549" s="4" t="s">
        <v>243</v>
      </c>
      <c r="C3549" s="26">
        <v>45422</v>
      </c>
      <c r="D3549" s="4" t="s">
        <v>292</v>
      </c>
      <c r="E3549" s="4" t="s">
        <v>301</v>
      </c>
      <c r="F3549" s="4" t="s">
        <v>45</v>
      </c>
      <c r="G3549" s="4">
        <v>5</v>
      </c>
      <c r="H3549" s="27">
        <v>0</v>
      </c>
      <c r="I3549" s="15">
        <v>27245.73</v>
      </c>
      <c r="J3549" s="4" t="s">
        <v>294</v>
      </c>
    </row>
    <row r="3550" spans="1:10" x14ac:dyDescent="0.3">
      <c r="A3550" s="4" t="s">
        <v>3856</v>
      </c>
      <c r="B3550" s="4" t="s">
        <v>243</v>
      </c>
      <c r="C3550" s="26">
        <v>45429</v>
      </c>
      <c r="D3550" s="4" t="s">
        <v>292</v>
      </c>
      <c r="E3550" s="4" t="s">
        <v>312</v>
      </c>
      <c r="F3550" s="4" t="s">
        <v>47</v>
      </c>
      <c r="G3550" s="4">
        <v>1</v>
      </c>
      <c r="H3550" s="27">
        <v>0</v>
      </c>
      <c r="I3550" s="15">
        <v>971.8</v>
      </c>
      <c r="J3550" s="4" t="s">
        <v>294</v>
      </c>
    </row>
    <row r="3551" spans="1:10" x14ac:dyDescent="0.3">
      <c r="A3551" s="4" t="s">
        <v>3857</v>
      </c>
      <c r="B3551" s="4" t="s">
        <v>243</v>
      </c>
      <c r="C3551" s="26">
        <v>45424</v>
      </c>
      <c r="D3551" s="4" t="s">
        <v>296</v>
      </c>
      <c r="E3551" s="4" t="s">
        <v>394</v>
      </c>
      <c r="F3551" s="4" t="s">
        <v>47</v>
      </c>
      <c r="G3551" s="4">
        <v>1</v>
      </c>
      <c r="H3551" s="27">
        <v>5</v>
      </c>
      <c r="I3551" s="15">
        <v>8533.99</v>
      </c>
      <c r="J3551" s="4" t="s">
        <v>294</v>
      </c>
    </row>
    <row r="3552" spans="1:10" x14ac:dyDescent="0.3">
      <c r="A3552" s="4" t="s">
        <v>3858</v>
      </c>
      <c r="B3552" s="4" t="s">
        <v>243</v>
      </c>
      <c r="C3552" s="26">
        <v>45486</v>
      </c>
      <c r="D3552" s="4" t="s">
        <v>292</v>
      </c>
      <c r="E3552" s="4" t="s">
        <v>293</v>
      </c>
      <c r="F3552" s="4" t="s">
        <v>47</v>
      </c>
      <c r="G3552" s="4">
        <v>0</v>
      </c>
      <c r="H3552" s="27">
        <v>0</v>
      </c>
      <c r="I3552" s="15">
        <v>1924.74</v>
      </c>
      <c r="J3552" s="4" t="s">
        <v>294</v>
      </c>
    </row>
    <row r="3553" spans="1:10" x14ac:dyDescent="0.3">
      <c r="A3553" s="4" t="s">
        <v>3859</v>
      </c>
      <c r="B3553" s="4" t="s">
        <v>243</v>
      </c>
      <c r="C3553" s="26">
        <v>45518</v>
      </c>
      <c r="D3553" s="4" t="s">
        <v>292</v>
      </c>
      <c r="E3553" s="4" t="s">
        <v>293</v>
      </c>
      <c r="F3553" s="4" t="s">
        <v>47</v>
      </c>
      <c r="G3553" s="4">
        <v>1</v>
      </c>
      <c r="H3553" s="27">
        <v>0</v>
      </c>
      <c r="I3553" s="15">
        <v>1001.95</v>
      </c>
      <c r="J3553" s="4" t="s">
        <v>294</v>
      </c>
    </row>
    <row r="3554" spans="1:10" x14ac:dyDescent="0.3">
      <c r="A3554" s="4" t="s">
        <v>3860</v>
      </c>
      <c r="B3554" s="4" t="s">
        <v>243</v>
      </c>
      <c r="C3554" s="26">
        <v>45651</v>
      </c>
      <c r="D3554" s="4" t="s">
        <v>292</v>
      </c>
      <c r="E3554" s="4" t="s">
        <v>303</v>
      </c>
      <c r="F3554" s="4" t="s">
        <v>47</v>
      </c>
      <c r="G3554" s="4">
        <v>1</v>
      </c>
      <c r="H3554" s="27">
        <v>0</v>
      </c>
      <c r="I3554" s="15">
        <v>2072.16</v>
      </c>
      <c r="J3554" s="4" t="s">
        <v>294</v>
      </c>
    </row>
    <row r="3555" spans="1:10" x14ac:dyDescent="0.3">
      <c r="A3555" s="4" t="s">
        <v>3861</v>
      </c>
      <c r="B3555" s="4" t="s">
        <v>243</v>
      </c>
      <c r="C3555" s="26">
        <v>45647</v>
      </c>
      <c r="D3555" s="4" t="s">
        <v>292</v>
      </c>
      <c r="E3555" s="4" t="s">
        <v>303</v>
      </c>
      <c r="F3555" s="4" t="s">
        <v>47</v>
      </c>
      <c r="G3555" s="4">
        <v>1</v>
      </c>
      <c r="H3555" s="27">
        <v>0</v>
      </c>
      <c r="I3555" s="15">
        <v>862.48</v>
      </c>
      <c r="J3555" s="4" t="s">
        <v>294</v>
      </c>
    </row>
    <row r="3556" spans="1:10" x14ac:dyDescent="0.3">
      <c r="A3556" s="4" t="s">
        <v>3862</v>
      </c>
      <c r="B3556" s="4" t="s">
        <v>243</v>
      </c>
      <c r="C3556" s="26">
        <v>45642</v>
      </c>
      <c r="D3556" s="4" t="s">
        <v>292</v>
      </c>
      <c r="E3556" s="4" t="s">
        <v>305</v>
      </c>
      <c r="F3556" s="4" t="s">
        <v>47</v>
      </c>
      <c r="G3556" s="4">
        <v>0</v>
      </c>
      <c r="H3556" s="27">
        <v>0</v>
      </c>
      <c r="I3556" s="15">
        <v>1032.1300000000001</v>
      </c>
      <c r="J3556" s="4" t="s">
        <v>294</v>
      </c>
    </row>
    <row r="3557" spans="1:10" x14ac:dyDescent="0.3">
      <c r="A3557" s="4" t="s">
        <v>3863</v>
      </c>
      <c r="B3557" s="4" t="s">
        <v>243</v>
      </c>
      <c r="C3557" s="26">
        <v>45654</v>
      </c>
      <c r="D3557" s="4" t="s">
        <v>292</v>
      </c>
      <c r="E3557" s="4" t="s">
        <v>308</v>
      </c>
      <c r="F3557" s="4" t="s">
        <v>47</v>
      </c>
      <c r="G3557" s="4">
        <v>1</v>
      </c>
      <c r="H3557" s="27">
        <v>0</v>
      </c>
      <c r="I3557" s="15">
        <v>2033.13</v>
      </c>
      <c r="J3557" s="4" t="s">
        <v>299</v>
      </c>
    </row>
    <row r="3558" spans="1:10" x14ac:dyDescent="0.3">
      <c r="A3558" s="4" t="s">
        <v>3864</v>
      </c>
      <c r="B3558" s="4" t="s">
        <v>243</v>
      </c>
      <c r="C3558" s="26">
        <v>45644</v>
      </c>
      <c r="D3558" s="4" t="s">
        <v>296</v>
      </c>
      <c r="E3558" s="4" t="s">
        <v>336</v>
      </c>
      <c r="F3558" s="4" t="s">
        <v>47</v>
      </c>
      <c r="G3558" s="4">
        <v>1</v>
      </c>
      <c r="H3558" s="27">
        <v>6.7</v>
      </c>
      <c r="I3558" s="15">
        <v>9153.7900000000009</v>
      </c>
      <c r="J3558" s="4" t="s">
        <v>299</v>
      </c>
    </row>
    <row r="3559" spans="1:10" x14ac:dyDescent="0.3">
      <c r="A3559" s="4" t="s">
        <v>3865</v>
      </c>
      <c r="B3559" s="4" t="s">
        <v>243</v>
      </c>
      <c r="C3559" s="26">
        <v>45669</v>
      </c>
      <c r="D3559" s="4" t="s">
        <v>292</v>
      </c>
      <c r="E3559" s="4" t="s">
        <v>303</v>
      </c>
      <c r="F3559" s="4" t="s">
        <v>47</v>
      </c>
      <c r="G3559" s="4">
        <v>0</v>
      </c>
      <c r="H3559" s="27">
        <v>0</v>
      </c>
      <c r="I3559" s="15">
        <v>1622.47</v>
      </c>
      <c r="J3559" s="4" t="s">
        <v>299</v>
      </c>
    </row>
    <row r="3560" spans="1:10" x14ac:dyDescent="0.3">
      <c r="A3560" s="4" t="s">
        <v>3866</v>
      </c>
      <c r="B3560" s="4" t="s">
        <v>243</v>
      </c>
      <c r="C3560" s="26">
        <v>45663</v>
      </c>
      <c r="D3560" s="4" t="s">
        <v>292</v>
      </c>
      <c r="E3560" s="4" t="s">
        <v>308</v>
      </c>
      <c r="F3560" s="4" t="s">
        <v>46</v>
      </c>
      <c r="G3560" s="4">
        <v>3</v>
      </c>
      <c r="H3560" s="27">
        <v>0</v>
      </c>
      <c r="I3560" s="15">
        <v>4170.25</v>
      </c>
      <c r="J3560" s="4" t="s">
        <v>294</v>
      </c>
    </row>
    <row r="3561" spans="1:10" x14ac:dyDescent="0.3">
      <c r="A3561" s="4" t="s">
        <v>3867</v>
      </c>
      <c r="B3561" s="4" t="s">
        <v>243</v>
      </c>
      <c r="C3561" s="26">
        <v>45682</v>
      </c>
      <c r="D3561" s="4" t="s">
        <v>292</v>
      </c>
      <c r="E3561" s="4" t="s">
        <v>312</v>
      </c>
      <c r="F3561" s="4" t="s">
        <v>45</v>
      </c>
      <c r="G3561" s="4">
        <v>7</v>
      </c>
      <c r="H3561" s="27">
        <v>0</v>
      </c>
      <c r="I3561" s="15">
        <v>13927.8</v>
      </c>
      <c r="J3561" s="4" t="s">
        <v>299</v>
      </c>
    </row>
    <row r="3562" spans="1:10" x14ac:dyDescent="0.3">
      <c r="A3562" s="4" t="s">
        <v>3868</v>
      </c>
      <c r="B3562" s="4" t="s">
        <v>243</v>
      </c>
      <c r="C3562" s="26">
        <v>45728</v>
      </c>
      <c r="D3562" s="4" t="s">
        <v>292</v>
      </c>
      <c r="E3562" s="4" t="s">
        <v>305</v>
      </c>
      <c r="F3562" s="4" t="s">
        <v>47</v>
      </c>
      <c r="G3562" s="4">
        <v>0</v>
      </c>
      <c r="H3562" s="27">
        <v>0</v>
      </c>
      <c r="I3562" s="15">
        <v>1006.27</v>
      </c>
      <c r="J3562" s="4" t="s">
        <v>294</v>
      </c>
    </row>
    <row r="3563" spans="1:10" x14ac:dyDescent="0.3">
      <c r="A3563" s="4" t="s">
        <v>3869</v>
      </c>
      <c r="B3563" s="4" t="s">
        <v>243</v>
      </c>
      <c r="C3563" s="26">
        <v>45729</v>
      </c>
      <c r="D3563" s="4" t="s">
        <v>292</v>
      </c>
      <c r="E3563" s="4" t="s">
        <v>303</v>
      </c>
      <c r="F3563" s="4" t="s">
        <v>47</v>
      </c>
      <c r="G3563" s="4">
        <v>1</v>
      </c>
      <c r="H3563" s="27">
        <v>0</v>
      </c>
      <c r="I3563" s="15">
        <v>1489.06</v>
      </c>
      <c r="J3563" s="4" t="s">
        <v>294</v>
      </c>
    </row>
    <row r="3564" spans="1:10" x14ac:dyDescent="0.3">
      <c r="A3564" s="4" t="s">
        <v>3870</v>
      </c>
      <c r="B3564" s="4" t="s">
        <v>243</v>
      </c>
      <c r="C3564" s="26">
        <v>45756</v>
      </c>
      <c r="D3564" s="4" t="s">
        <v>292</v>
      </c>
      <c r="E3564" s="4" t="s">
        <v>301</v>
      </c>
      <c r="F3564" s="4" t="s">
        <v>47</v>
      </c>
      <c r="G3564" s="4">
        <v>1</v>
      </c>
      <c r="H3564" s="27">
        <v>0</v>
      </c>
      <c r="I3564" s="15">
        <v>1942.88</v>
      </c>
      <c r="J3564" s="4" t="s">
        <v>294</v>
      </c>
    </row>
    <row r="3565" spans="1:10" x14ac:dyDescent="0.3">
      <c r="A3565" s="4" t="s">
        <v>3871</v>
      </c>
      <c r="B3565" s="4" t="s">
        <v>243</v>
      </c>
      <c r="C3565" s="26">
        <v>45796</v>
      </c>
      <c r="D3565" s="4" t="s">
        <v>292</v>
      </c>
      <c r="E3565" s="4" t="s">
        <v>305</v>
      </c>
      <c r="F3565" s="4" t="s">
        <v>47</v>
      </c>
      <c r="G3565" s="4">
        <v>1</v>
      </c>
      <c r="H3565" s="27">
        <v>0</v>
      </c>
      <c r="I3565" s="15">
        <v>1397.96</v>
      </c>
      <c r="J3565" s="4" t="s">
        <v>294</v>
      </c>
    </row>
    <row r="3566" spans="1:10" x14ac:dyDescent="0.3">
      <c r="A3566" s="4" t="s">
        <v>3872</v>
      </c>
      <c r="B3566" s="4" t="s">
        <v>243</v>
      </c>
      <c r="C3566" s="26">
        <v>45852</v>
      </c>
      <c r="D3566" s="4" t="s">
        <v>292</v>
      </c>
      <c r="E3566" s="4" t="s">
        <v>293</v>
      </c>
      <c r="F3566" s="4" t="s">
        <v>46</v>
      </c>
      <c r="G3566" s="4">
        <v>5</v>
      </c>
      <c r="H3566" s="27">
        <v>0</v>
      </c>
      <c r="I3566" s="15">
        <v>4077.38</v>
      </c>
      <c r="J3566" s="4" t="s">
        <v>299</v>
      </c>
    </row>
    <row r="3567" spans="1:10" x14ac:dyDescent="0.3">
      <c r="A3567" s="4" t="s">
        <v>3873</v>
      </c>
      <c r="B3567" s="4" t="s">
        <v>243</v>
      </c>
      <c r="C3567" s="26">
        <v>45862</v>
      </c>
      <c r="D3567" s="4" t="s">
        <v>292</v>
      </c>
      <c r="E3567" s="4" t="s">
        <v>293</v>
      </c>
      <c r="F3567" s="4" t="s">
        <v>45</v>
      </c>
      <c r="G3567" s="4">
        <v>6</v>
      </c>
      <c r="H3567" s="27">
        <v>0</v>
      </c>
      <c r="I3567" s="15">
        <v>15974.01</v>
      </c>
      <c r="J3567" s="4" t="s">
        <v>294</v>
      </c>
    </row>
    <row r="3568" spans="1:10" x14ac:dyDescent="0.3">
      <c r="A3568" s="4" t="s">
        <v>3874</v>
      </c>
      <c r="B3568" s="4" t="s">
        <v>243</v>
      </c>
      <c r="C3568" s="26">
        <v>45913</v>
      </c>
      <c r="D3568" s="4" t="s">
        <v>292</v>
      </c>
      <c r="E3568" s="4" t="s">
        <v>312</v>
      </c>
      <c r="F3568" s="4" t="s">
        <v>47</v>
      </c>
      <c r="G3568" s="4">
        <v>1</v>
      </c>
      <c r="H3568" s="27">
        <v>0</v>
      </c>
      <c r="I3568" s="15">
        <v>2373.21</v>
      </c>
      <c r="J3568" s="4" t="s">
        <v>294</v>
      </c>
    </row>
    <row r="3569" spans="1:10" x14ac:dyDescent="0.3">
      <c r="A3569" s="4" t="s">
        <v>3875</v>
      </c>
      <c r="B3569" s="4" t="s">
        <v>243</v>
      </c>
      <c r="C3569" s="26">
        <v>45902</v>
      </c>
      <c r="D3569" s="4" t="s">
        <v>296</v>
      </c>
      <c r="E3569" s="4" t="s">
        <v>336</v>
      </c>
      <c r="F3569" s="4" t="s">
        <v>47</v>
      </c>
      <c r="G3569" s="4">
        <v>1</v>
      </c>
      <c r="H3569" s="27">
        <v>2.4</v>
      </c>
      <c r="I3569" s="15">
        <v>3037.18</v>
      </c>
      <c r="J3569" s="4" t="s">
        <v>294</v>
      </c>
    </row>
    <row r="3570" spans="1:10" x14ac:dyDescent="0.3">
      <c r="A3570" s="4" t="s">
        <v>3876</v>
      </c>
      <c r="B3570" s="4" t="s">
        <v>243</v>
      </c>
      <c r="C3570" s="26">
        <v>45951</v>
      </c>
      <c r="D3570" s="4" t="s">
        <v>292</v>
      </c>
      <c r="E3570" s="4" t="s">
        <v>308</v>
      </c>
      <c r="F3570" s="4" t="s">
        <v>47</v>
      </c>
      <c r="G3570" s="4">
        <v>0</v>
      </c>
      <c r="H3570" s="27">
        <v>0</v>
      </c>
      <c r="I3570" s="15">
        <v>1739.72</v>
      </c>
      <c r="J3570" s="4" t="s">
        <v>294</v>
      </c>
    </row>
    <row r="3571" spans="1:10" x14ac:dyDescent="0.3">
      <c r="A3571" s="4" t="s">
        <v>3877</v>
      </c>
      <c r="B3571" s="4" t="s">
        <v>245</v>
      </c>
      <c r="C3571" s="26">
        <v>44935</v>
      </c>
      <c r="D3571" s="4" t="s">
        <v>292</v>
      </c>
      <c r="E3571" s="4" t="s">
        <v>308</v>
      </c>
      <c r="F3571" s="4" t="s">
        <v>45</v>
      </c>
      <c r="G3571" s="4">
        <v>7</v>
      </c>
      <c r="H3571" s="27">
        <v>0</v>
      </c>
      <c r="I3571" s="15">
        <v>30002.73</v>
      </c>
      <c r="J3571" s="4" t="s">
        <v>294</v>
      </c>
    </row>
    <row r="3572" spans="1:10" x14ac:dyDescent="0.3">
      <c r="A3572" s="4" t="s">
        <v>3878</v>
      </c>
      <c r="B3572" s="4" t="s">
        <v>245</v>
      </c>
      <c r="C3572" s="26">
        <v>44945</v>
      </c>
      <c r="D3572" s="4" t="s">
        <v>292</v>
      </c>
      <c r="E3572" s="4" t="s">
        <v>293</v>
      </c>
      <c r="F3572" s="4" t="s">
        <v>47</v>
      </c>
      <c r="G3572" s="4">
        <v>1</v>
      </c>
      <c r="H3572" s="27">
        <v>0</v>
      </c>
      <c r="I3572" s="15">
        <v>2017.38</v>
      </c>
      <c r="J3572" s="4" t="s">
        <v>294</v>
      </c>
    </row>
    <row r="3573" spans="1:10" x14ac:dyDescent="0.3">
      <c r="A3573" s="4" t="s">
        <v>3879</v>
      </c>
      <c r="B3573" s="4" t="s">
        <v>245</v>
      </c>
      <c r="C3573" s="26">
        <v>44927</v>
      </c>
      <c r="D3573" s="4" t="s">
        <v>296</v>
      </c>
      <c r="E3573" s="4" t="s">
        <v>394</v>
      </c>
      <c r="F3573" s="4" t="s">
        <v>46</v>
      </c>
      <c r="G3573" s="4">
        <v>1</v>
      </c>
      <c r="H3573" s="27">
        <v>15</v>
      </c>
      <c r="I3573" s="15">
        <v>24000.959999999999</v>
      </c>
      <c r="J3573" s="4" t="s">
        <v>294</v>
      </c>
    </row>
    <row r="3574" spans="1:10" x14ac:dyDescent="0.3">
      <c r="A3574" s="4" t="s">
        <v>3880</v>
      </c>
      <c r="B3574" s="4" t="s">
        <v>245</v>
      </c>
      <c r="C3574" s="26">
        <v>44977</v>
      </c>
      <c r="D3574" s="4" t="s">
        <v>292</v>
      </c>
      <c r="E3574" s="4" t="s">
        <v>303</v>
      </c>
      <c r="F3574" s="4" t="s">
        <v>45</v>
      </c>
      <c r="G3574" s="4">
        <v>11</v>
      </c>
      <c r="H3574" s="27">
        <v>0</v>
      </c>
      <c r="I3574" s="15">
        <v>31046.720000000001</v>
      </c>
      <c r="J3574" s="4" t="s">
        <v>294</v>
      </c>
    </row>
    <row r="3575" spans="1:10" x14ac:dyDescent="0.3">
      <c r="A3575" s="4" t="s">
        <v>3881</v>
      </c>
      <c r="B3575" s="4" t="s">
        <v>245</v>
      </c>
      <c r="C3575" s="26">
        <v>44982</v>
      </c>
      <c r="D3575" s="4" t="s">
        <v>292</v>
      </c>
      <c r="E3575" s="4" t="s">
        <v>305</v>
      </c>
      <c r="F3575" s="4" t="s">
        <v>47</v>
      </c>
      <c r="G3575" s="4">
        <v>1</v>
      </c>
      <c r="H3575" s="27">
        <v>0</v>
      </c>
      <c r="I3575" s="15">
        <v>2059.75</v>
      </c>
      <c r="J3575" s="4" t="s">
        <v>294</v>
      </c>
    </row>
    <row r="3576" spans="1:10" x14ac:dyDescent="0.3">
      <c r="A3576" s="4" t="s">
        <v>3882</v>
      </c>
      <c r="B3576" s="4" t="s">
        <v>245</v>
      </c>
      <c r="C3576" s="26">
        <v>45013</v>
      </c>
      <c r="D3576" s="4" t="s">
        <v>292</v>
      </c>
      <c r="E3576" s="4" t="s">
        <v>312</v>
      </c>
      <c r="F3576" s="4" t="s">
        <v>47</v>
      </c>
      <c r="G3576" s="4">
        <v>0</v>
      </c>
      <c r="H3576" s="27">
        <v>0</v>
      </c>
      <c r="I3576" s="15">
        <v>2209.56</v>
      </c>
      <c r="J3576" s="4" t="s">
        <v>294</v>
      </c>
    </row>
    <row r="3577" spans="1:10" x14ac:dyDescent="0.3">
      <c r="A3577" s="4" t="s">
        <v>3883</v>
      </c>
      <c r="B3577" s="4" t="s">
        <v>245</v>
      </c>
      <c r="C3577" s="26">
        <v>44996</v>
      </c>
      <c r="D3577" s="4" t="s">
        <v>292</v>
      </c>
      <c r="E3577" s="4" t="s">
        <v>308</v>
      </c>
      <c r="F3577" s="4" t="s">
        <v>47</v>
      </c>
      <c r="G3577" s="4">
        <v>0</v>
      </c>
      <c r="H3577" s="27">
        <v>0</v>
      </c>
      <c r="I3577" s="15">
        <v>2020.76</v>
      </c>
      <c r="J3577" s="4" t="s">
        <v>294</v>
      </c>
    </row>
    <row r="3578" spans="1:10" x14ac:dyDescent="0.3">
      <c r="A3578" s="4" t="s">
        <v>3884</v>
      </c>
      <c r="B3578" s="4" t="s">
        <v>245</v>
      </c>
      <c r="C3578" s="26">
        <v>44994</v>
      </c>
      <c r="D3578" s="4" t="s">
        <v>292</v>
      </c>
      <c r="E3578" s="4" t="s">
        <v>312</v>
      </c>
      <c r="F3578" s="4" t="s">
        <v>47</v>
      </c>
      <c r="G3578" s="4">
        <v>1</v>
      </c>
      <c r="H3578" s="27">
        <v>0</v>
      </c>
      <c r="I3578" s="15">
        <v>1703.86</v>
      </c>
      <c r="J3578" s="4" t="s">
        <v>294</v>
      </c>
    </row>
    <row r="3579" spans="1:10" x14ac:dyDescent="0.3">
      <c r="A3579" s="4" t="s">
        <v>3885</v>
      </c>
      <c r="B3579" s="4" t="s">
        <v>245</v>
      </c>
      <c r="C3579" s="26">
        <v>45011</v>
      </c>
      <c r="D3579" s="4" t="s">
        <v>292</v>
      </c>
      <c r="E3579" s="4" t="s">
        <v>293</v>
      </c>
      <c r="F3579" s="4" t="s">
        <v>46</v>
      </c>
      <c r="G3579" s="4">
        <v>3</v>
      </c>
      <c r="H3579" s="27">
        <v>0</v>
      </c>
      <c r="I3579" s="15">
        <v>8296.9</v>
      </c>
      <c r="J3579" s="4" t="s">
        <v>299</v>
      </c>
    </row>
    <row r="3580" spans="1:10" x14ac:dyDescent="0.3">
      <c r="A3580" s="4" t="s">
        <v>3886</v>
      </c>
      <c r="B3580" s="4" t="s">
        <v>245</v>
      </c>
      <c r="C3580" s="26">
        <v>45042</v>
      </c>
      <c r="D3580" s="4" t="s">
        <v>292</v>
      </c>
      <c r="E3580" s="4" t="s">
        <v>308</v>
      </c>
      <c r="F3580" s="4" t="s">
        <v>47</v>
      </c>
      <c r="G3580" s="4">
        <v>1</v>
      </c>
      <c r="H3580" s="27">
        <v>0</v>
      </c>
      <c r="I3580" s="15">
        <v>2158.59</v>
      </c>
      <c r="J3580" s="4" t="s">
        <v>294</v>
      </c>
    </row>
    <row r="3581" spans="1:10" x14ac:dyDescent="0.3">
      <c r="A3581" s="4" t="s">
        <v>3887</v>
      </c>
      <c r="B3581" s="4" t="s">
        <v>245</v>
      </c>
      <c r="C3581" s="26">
        <v>45033</v>
      </c>
      <c r="D3581" s="4" t="s">
        <v>292</v>
      </c>
      <c r="E3581" s="4" t="s">
        <v>301</v>
      </c>
      <c r="F3581" s="4" t="s">
        <v>47</v>
      </c>
      <c r="G3581" s="4">
        <v>1</v>
      </c>
      <c r="H3581" s="27">
        <v>0</v>
      </c>
      <c r="I3581" s="15">
        <v>2557.42</v>
      </c>
      <c r="J3581" s="4" t="s">
        <v>294</v>
      </c>
    </row>
    <row r="3582" spans="1:10" x14ac:dyDescent="0.3">
      <c r="A3582" s="4" t="s">
        <v>3888</v>
      </c>
      <c r="B3582" s="4" t="s">
        <v>245</v>
      </c>
      <c r="C3582" s="26">
        <v>45064</v>
      </c>
      <c r="D3582" s="4" t="s">
        <v>296</v>
      </c>
      <c r="E3582" s="4" t="s">
        <v>319</v>
      </c>
      <c r="F3582" s="4" t="s">
        <v>46</v>
      </c>
      <c r="G3582" s="4">
        <v>1</v>
      </c>
      <c r="H3582" s="27">
        <v>13.3</v>
      </c>
      <c r="I3582" s="15">
        <v>23977.39</v>
      </c>
      <c r="J3582" s="4" t="s">
        <v>299</v>
      </c>
    </row>
    <row r="3583" spans="1:10" x14ac:dyDescent="0.3">
      <c r="A3583" s="4" t="s">
        <v>3889</v>
      </c>
      <c r="B3583" s="4" t="s">
        <v>245</v>
      </c>
      <c r="C3583" s="26">
        <v>45114</v>
      </c>
      <c r="D3583" s="4" t="s">
        <v>292</v>
      </c>
      <c r="E3583" s="4" t="s">
        <v>305</v>
      </c>
      <c r="F3583" s="4" t="s">
        <v>45</v>
      </c>
      <c r="G3583" s="4">
        <v>4</v>
      </c>
      <c r="H3583" s="27">
        <v>0</v>
      </c>
      <c r="I3583" s="15">
        <v>14012.28</v>
      </c>
      <c r="J3583" s="4" t="s">
        <v>294</v>
      </c>
    </row>
    <row r="3584" spans="1:10" x14ac:dyDescent="0.3">
      <c r="A3584" s="4" t="s">
        <v>3890</v>
      </c>
      <c r="B3584" s="4" t="s">
        <v>245</v>
      </c>
      <c r="C3584" s="26">
        <v>45118</v>
      </c>
      <c r="D3584" s="4" t="s">
        <v>292</v>
      </c>
      <c r="E3584" s="4" t="s">
        <v>305</v>
      </c>
      <c r="F3584" s="4" t="s">
        <v>47</v>
      </c>
      <c r="G3584" s="4">
        <v>0</v>
      </c>
      <c r="H3584" s="27">
        <v>0</v>
      </c>
      <c r="I3584" s="15">
        <v>1685.47</v>
      </c>
      <c r="J3584" s="4" t="s">
        <v>294</v>
      </c>
    </row>
    <row r="3585" spans="1:10" x14ac:dyDescent="0.3">
      <c r="A3585" s="4" t="s">
        <v>3891</v>
      </c>
      <c r="B3585" s="4" t="s">
        <v>245</v>
      </c>
      <c r="C3585" s="26">
        <v>45154</v>
      </c>
      <c r="D3585" s="4" t="s">
        <v>292</v>
      </c>
      <c r="E3585" s="4" t="s">
        <v>293</v>
      </c>
      <c r="F3585" s="4" t="s">
        <v>46</v>
      </c>
      <c r="G3585" s="4">
        <v>4</v>
      </c>
      <c r="H3585" s="27">
        <v>0</v>
      </c>
      <c r="I3585" s="15">
        <v>7352.5</v>
      </c>
      <c r="J3585" s="4" t="s">
        <v>294</v>
      </c>
    </row>
    <row r="3586" spans="1:10" x14ac:dyDescent="0.3">
      <c r="A3586" s="4" t="s">
        <v>3892</v>
      </c>
      <c r="B3586" s="4" t="s">
        <v>245</v>
      </c>
      <c r="C3586" s="26">
        <v>45191</v>
      </c>
      <c r="D3586" s="4" t="s">
        <v>292</v>
      </c>
      <c r="E3586" s="4" t="s">
        <v>301</v>
      </c>
      <c r="F3586" s="4" t="s">
        <v>47</v>
      </c>
      <c r="G3586" s="4">
        <v>0</v>
      </c>
      <c r="H3586" s="27">
        <v>0</v>
      </c>
      <c r="I3586" s="15">
        <v>1008.53</v>
      </c>
      <c r="J3586" s="4" t="s">
        <v>294</v>
      </c>
    </row>
    <row r="3587" spans="1:10" x14ac:dyDescent="0.3">
      <c r="A3587" s="4" t="s">
        <v>3893</v>
      </c>
      <c r="B3587" s="4" t="s">
        <v>245</v>
      </c>
      <c r="C3587" s="26">
        <v>45213</v>
      </c>
      <c r="D3587" s="4" t="s">
        <v>296</v>
      </c>
      <c r="E3587" s="4" t="s">
        <v>336</v>
      </c>
      <c r="F3587" s="4" t="s">
        <v>47</v>
      </c>
      <c r="G3587" s="4">
        <v>1</v>
      </c>
      <c r="H3587" s="27">
        <v>7</v>
      </c>
      <c r="I3587" s="15">
        <v>17770.849999999999</v>
      </c>
      <c r="J3587" s="4" t="s">
        <v>294</v>
      </c>
    </row>
    <row r="3588" spans="1:10" x14ac:dyDescent="0.3">
      <c r="A3588" s="4" t="s">
        <v>3894</v>
      </c>
      <c r="B3588" s="4" t="s">
        <v>245</v>
      </c>
      <c r="C3588" s="26">
        <v>45240</v>
      </c>
      <c r="D3588" s="4" t="s">
        <v>292</v>
      </c>
      <c r="E3588" s="4" t="s">
        <v>308</v>
      </c>
      <c r="F3588" s="4" t="s">
        <v>47</v>
      </c>
      <c r="G3588" s="4">
        <v>1</v>
      </c>
      <c r="H3588" s="27">
        <v>0</v>
      </c>
      <c r="I3588" s="15">
        <v>2223.13</v>
      </c>
      <c r="J3588" s="4" t="s">
        <v>294</v>
      </c>
    </row>
    <row r="3589" spans="1:10" x14ac:dyDescent="0.3">
      <c r="A3589" s="4" t="s">
        <v>3895</v>
      </c>
      <c r="B3589" s="4" t="s">
        <v>245</v>
      </c>
      <c r="C3589" s="26">
        <v>45234</v>
      </c>
      <c r="D3589" s="4" t="s">
        <v>292</v>
      </c>
      <c r="E3589" s="4" t="s">
        <v>293</v>
      </c>
      <c r="F3589" s="4" t="s">
        <v>47</v>
      </c>
      <c r="G3589" s="4">
        <v>1</v>
      </c>
      <c r="H3589" s="27">
        <v>0</v>
      </c>
      <c r="I3589" s="15">
        <v>1356.04</v>
      </c>
      <c r="J3589" s="4" t="s">
        <v>294</v>
      </c>
    </row>
    <row r="3590" spans="1:10" x14ac:dyDescent="0.3">
      <c r="A3590" s="4" t="s">
        <v>3896</v>
      </c>
      <c r="B3590" s="4" t="s">
        <v>245</v>
      </c>
      <c r="C3590" s="26">
        <v>45253</v>
      </c>
      <c r="D3590" s="4" t="s">
        <v>292</v>
      </c>
      <c r="E3590" s="4" t="s">
        <v>303</v>
      </c>
      <c r="F3590" s="4" t="s">
        <v>46</v>
      </c>
      <c r="G3590" s="4">
        <v>5</v>
      </c>
      <c r="H3590" s="27">
        <v>0</v>
      </c>
      <c r="I3590" s="15">
        <v>6059.88</v>
      </c>
      <c r="J3590" s="4" t="s">
        <v>299</v>
      </c>
    </row>
    <row r="3591" spans="1:10" x14ac:dyDescent="0.3">
      <c r="A3591" s="4" t="s">
        <v>3897</v>
      </c>
      <c r="B3591" s="4" t="s">
        <v>245</v>
      </c>
      <c r="C3591" s="26">
        <v>45271</v>
      </c>
      <c r="D3591" s="4" t="s">
        <v>292</v>
      </c>
      <c r="E3591" s="4" t="s">
        <v>301</v>
      </c>
      <c r="F3591" s="4" t="s">
        <v>47</v>
      </c>
      <c r="G3591" s="4">
        <v>1</v>
      </c>
      <c r="H3591" s="27">
        <v>0</v>
      </c>
      <c r="I3591" s="15">
        <v>810.35</v>
      </c>
      <c r="J3591" s="4" t="s">
        <v>294</v>
      </c>
    </row>
    <row r="3592" spans="1:10" x14ac:dyDescent="0.3">
      <c r="A3592" s="4" t="s">
        <v>3898</v>
      </c>
      <c r="B3592" s="4" t="s">
        <v>245</v>
      </c>
      <c r="C3592" s="26">
        <v>45277</v>
      </c>
      <c r="D3592" s="4" t="s">
        <v>296</v>
      </c>
      <c r="E3592" s="4" t="s">
        <v>371</v>
      </c>
      <c r="F3592" s="4" t="s">
        <v>47</v>
      </c>
      <c r="G3592" s="4">
        <v>1</v>
      </c>
      <c r="H3592" s="27">
        <v>4.2</v>
      </c>
      <c r="I3592" s="15">
        <v>9519.89</v>
      </c>
      <c r="J3592" s="4" t="s">
        <v>294</v>
      </c>
    </row>
    <row r="3593" spans="1:10" x14ac:dyDescent="0.3">
      <c r="A3593" s="4" t="s">
        <v>3899</v>
      </c>
      <c r="B3593" s="4" t="s">
        <v>245</v>
      </c>
      <c r="C3593" s="26">
        <v>45336</v>
      </c>
      <c r="D3593" s="4" t="s">
        <v>292</v>
      </c>
      <c r="E3593" s="4" t="s">
        <v>303</v>
      </c>
      <c r="F3593" s="4" t="s">
        <v>46</v>
      </c>
      <c r="G3593" s="4">
        <v>1</v>
      </c>
      <c r="H3593" s="27">
        <v>0</v>
      </c>
      <c r="I3593" s="15">
        <v>4461.34</v>
      </c>
      <c r="J3593" s="4" t="s">
        <v>299</v>
      </c>
    </row>
    <row r="3594" spans="1:10" x14ac:dyDescent="0.3">
      <c r="A3594" s="4" t="s">
        <v>3900</v>
      </c>
      <c r="B3594" s="4" t="s">
        <v>245</v>
      </c>
      <c r="C3594" s="26">
        <v>45327</v>
      </c>
      <c r="D3594" s="4" t="s">
        <v>296</v>
      </c>
      <c r="E3594" s="4" t="s">
        <v>401</v>
      </c>
      <c r="F3594" s="4" t="s">
        <v>46</v>
      </c>
      <c r="G3594" s="4">
        <v>1</v>
      </c>
      <c r="H3594" s="27">
        <v>12.3</v>
      </c>
      <c r="I3594" s="15">
        <v>29277.66</v>
      </c>
      <c r="J3594" s="4" t="s">
        <v>299</v>
      </c>
    </row>
    <row r="3595" spans="1:10" x14ac:dyDescent="0.3">
      <c r="A3595" s="4" t="s">
        <v>3901</v>
      </c>
      <c r="B3595" s="4" t="s">
        <v>245</v>
      </c>
      <c r="C3595" s="26">
        <v>45350</v>
      </c>
      <c r="D3595" s="4" t="s">
        <v>296</v>
      </c>
      <c r="E3595" s="4" t="s">
        <v>401</v>
      </c>
      <c r="F3595" s="4" t="s">
        <v>45</v>
      </c>
      <c r="G3595" s="4">
        <v>2</v>
      </c>
      <c r="H3595" s="27">
        <v>42.1</v>
      </c>
      <c r="I3595" s="15">
        <v>72269.149999999994</v>
      </c>
      <c r="J3595" s="4" t="s">
        <v>294</v>
      </c>
    </row>
    <row r="3596" spans="1:10" x14ac:dyDescent="0.3">
      <c r="A3596" s="4" t="s">
        <v>3902</v>
      </c>
      <c r="B3596" s="4" t="s">
        <v>245</v>
      </c>
      <c r="C3596" s="26">
        <v>45373</v>
      </c>
      <c r="D3596" s="4" t="s">
        <v>292</v>
      </c>
      <c r="E3596" s="4" t="s">
        <v>308</v>
      </c>
      <c r="F3596" s="4" t="s">
        <v>47</v>
      </c>
      <c r="G3596" s="4">
        <v>0</v>
      </c>
      <c r="H3596" s="27">
        <v>0</v>
      </c>
      <c r="I3596" s="15">
        <v>3016.67</v>
      </c>
      <c r="J3596" s="4" t="s">
        <v>294</v>
      </c>
    </row>
    <row r="3597" spans="1:10" x14ac:dyDescent="0.3">
      <c r="A3597" s="4" t="s">
        <v>3903</v>
      </c>
      <c r="B3597" s="4" t="s">
        <v>245</v>
      </c>
      <c r="C3597" s="26">
        <v>45369</v>
      </c>
      <c r="D3597" s="4" t="s">
        <v>292</v>
      </c>
      <c r="E3597" s="4" t="s">
        <v>305</v>
      </c>
      <c r="F3597" s="4" t="s">
        <v>47</v>
      </c>
      <c r="G3597" s="4">
        <v>1</v>
      </c>
      <c r="H3597" s="27">
        <v>0</v>
      </c>
      <c r="I3597" s="15">
        <v>2305.88</v>
      </c>
      <c r="J3597" s="4" t="s">
        <v>294</v>
      </c>
    </row>
    <row r="3598" spans="1:10" x14ac:dyDescent="0.3">
      <c r="A3598" s="4" t="s">
        <v>3904</v>
      </c>
      <c r="B3598" s="4" t="s">
        <v>245</v>
      </c>
      <c r="C3598" s="26">
        <v>45379</v>
      </c>
      <c r="D3598" s="4" t="s">
        <v>292</v>
      </c>
      <c r="E3598" s="4" t="s">
        <v>312</v>
      </c>
      <c r="F3598" s="4" t="s">
        <v>47</v>
      </c>
      <c r="G3598" s="4">
        <v>1</v>
      </c>
      <c r="H3598" s="27">
        <v>0</v>
      </c>
      <c r="I3598" s="15">
        <v>2764.74</v>
      </c>
      <c r="J3598" s="4" t="s">
        <v>294</v>
      </c>
    </row>
    <row r="3599" spans="1:10" x14ac:dyDescent="0.3">
      <c r="A3599" s="4" t="s">
        <v>3905</v>
      </c>
      <c r="B3599" s="4" t="s">
        <v>245</v>
      </c>
      <c r="C3599" s="26">
        <v>45395</v>
      </c>
      <c r="D3599" s="4" t="s">
        <v>292</v>
      </c>
      <c r="E3599" s="4" t="s">
        <v>303</v>
      </c>
      <c r="F3599" s="4" t="s">
        <v>47</v>
      </c>
      <c r="G3599" s="4">
        <v>0</v>
      </c>
      <c r="H3599" s="27">
        <v>0</v>
      </c>
      <c r="I3599" s="15">
        <v>2819.75</v>
      </c>
      <c r="J3599" s="4" t="s">
        <v>299</v>
      </c>
    </row>
    <row r="3600" spans="1:10" x14ac:dyDescent="0.3">
      <c r="A3600" s="4" t="s">
        <v>3906</v>
      </c>
      <c r="B3600" s="4" t="s">
        <v>245</v>
      </c>
      <c r="C3600" s="26">
        <v>45386</v>
      </c>
      <c r="D3600" s="4" t="s">
        <v>292</v>
      </c>
      <c r="E3600" s="4" t="s">
        <v>303</v>
      </c>
      <c r="F3600" s="4" t="s">
        <v>47</v>
      </c>
      <c r="G3600" s="4">
        <v>1</v>
      </c>
      <c r="H3600" s="27">
        <v>0</v>
      </c>
      <c r="I3600" s="15">
        <v>2471.77</v>
      </c>
      <c r="J3600" s="4" t="s">
        <v>294</v>
      </c>
    </row>
    <row r="3601" spans="1:10" x14ac:dyDescent="0.3">
      <c r="A3601" s="4" t="s">
        <v>3907</v>
      </c>
      <c r="B3601" s="4" t="s">
        <v>245</v>
      </c>
      <c r="C3601" s="26">
        <v>45386</v>
      </c>
      <c r="D3601" s="4" t="s">
        <v>292</v>
      </c>
      <c r="E3601" s="4" t="s">
        <v>308</v>
      </c>
      <c r="F3601" s="4" t="s">
        <v>47</v>
      </c>
      <c r="G3601" s="4">
        <v>0</v>
      </c>
      <c r="H3601" s="27">
        <v>0</v>
      </c>
      <c r="I3601" s="15">
        <v>2752.92</v>
      </c>
      <c r="J3601" s="4" t="s">
        <v>294</v>
      </c>
    </row>
    <row r="3602" spans="1:10" x14ac:dyDescent="0.3">
      <c r="A3602" s="4" t="s">
        <v>3908</v>
      </c>
      <c r="B3602" s="4" t="s">
        <v>245</v>
      </c>
      <c r="C3602" s="26">
        <v>45428</v>
      </c>
      <c r="D3602" s="4" t="s">
        <v>292</v>
      </c>
      <c r="E3602" s="4" t="s">
        <v>303</v>
      </c>
      <c r="F3602" s="4" t="s">
        <v>47</v>
      </c>
      <c r="G3602" s="4">
        <v>0</v>
      </c>
      <c r="H3602" s="27">
        <v>0</v>
      </c>
      <c r="I3602" s="15">
        <v>1014.35</v>
      </c>
      <c r="J3602" s="4" t="s">
        <v>299</v>
      </c>
    </row>
    <row r="3603" spans="1:10" x14ac:dyDescent="0.3">
      <c r="A3603" s="4" t="s">
        <v>3909</v>
      </c>
      <c r="B3603" s="4" t="s">
        <v>245</v>
      </c>
      <c r="C3603" s="26">
        <v>45414</v>
      </c>
      <c r="D3603" s="4" t="s">
        <v>296</v>
      </c>
      <c r="E3603" s="4" t="s">
        <v>401</v>
      </c>
      <c r="F3603" s="4" t="s">
        <v>45</v>
      </c>
      <c r="G3603" s="4">
        <v>1</v>
      </c>
      <c r="H3603" s="27">
        <v>21.1</v>
      </c>
      <c r="I3603" s="15">
        <v>43458.65</v>
      </c>
      <c r="J3603" s="4" t="s">
        <v>299</v>
      </c>
    </row>
    <row r="3604" spans="1:10" x14ac:dyDescent="0.3">
      <c r="A3604" s="4" t="s">
        <v>3910</v>
      </c>
      <c r="B3604" s="4" t="s">
        <v>245</v>
      </c>
      <c r="C3604" s="26">
        <v>45438</v>
      </c>
      <c r="D3604" s="4" t="s">
        <v>296</v>
      </c>
      <c r="E3604" s="4" t="s">
        <v>336</v>
      </c>
      <c r="F3604" s="4" t="s">
        <v>46</v>
      </c>
      <c r="G3604" s="4">
        <v>1</v>
      </c>
      <c r="H3604" s="27">
        <v>13.2</v>
      </c>
      <c r="I3604" s="15">
        <v>39366.82</v>
      </c>
      <c r="J3604" s="4" t="s">
        <v>299</v>
      </c>
    </row>
    <row r="3605" spans="1:10" x14ac:dyDescent="0.3">
      <c r="A3605" s="4" t="s">
        <v>3911</v>
      </c>
      <c r="B3605" s="4" t="s">
        <v>245</v>
      </c>
      <c r="C3605" s="26">
        <v>45493</v>
      </c>
      <c r="D3605" s="4" t="s">
        <v>292</v>
      </c>
      <c r="E3605" s="4" t="s">
        <v>293</v>
      </c>
      <c r="F3605" s="4" t="s">
        <v>47</v>
      </c>
      <c r="G3605" s="4">
        <v>0</v>
      </c>
      <c r="H3605" s="27">
        <v>0</v>
      </c>
      <c r="I3605" s="15">
        <v>2815.61</v>
      </c>
      <c r="J3605" s="4" t="s">
        <v>294</v>
      </c>
    </row>
    <row r="3606" spans="1:10" x14ac:dyDescent="0.3">
      <c r="A3606" s="4" t="s">
        <v>3912</v>
      </c>
      <c r="B3606" s="4" t="s">
        <v>245</v>
      </c>
      <c r="C3606" s="26">
        <v>45494</v>
      </c>
      <c r="D3606" s="4" t="s">
        <v>292</v>
      </c>
      <c r="E3606" s="4" t="s">
        <v>308</v>
      </c>
      <c r="F3606" s="4" t="s">
        <v>46</v>
      </c>
      <c r="G3606" s="4">
        <v>4</v>
      </c>
      <c r="H3606" s="27">
        <v>0</v>
      </c>
      <c r="I3606" s="15">
        <v>9022.2199999999993</v>
      </c>
      <c r="J3606" s="4" t="s">
        <v>294</v>
      </c>
    </row>
    <row r="3607" spans="1:10" x14ac:dyDescent="0.3">
      <c r="A3607" s="4" t="s">
        <v>3913</v>
      </c>
      <c r="B3607" s="4" t="s">
        <v>245</v>
      </c>
      <c r="C3607" s="26">
        <v>45522</v>
      </c>
      <c r="D3607" s="4" t="s">
        <v>292</v>
      </c>
      <c r="E3607" s="4" t="s">
        <v>305</v>
      </c>
      <c r="F3607" s="4" t="s">
        <v>47</v>
      </c>
      <c r="G3607" s="4">
        <v>0</v>
      </c>
      <c r="H3607" s="27">
        <v>0</v>
      </c>
      <c r="I3607" s="15">
        <v>1577.16</v>
      </c>
      <c r="J3607" s="4" t="s">
        <v>299</v>
      </c>
    </row>
    <row r="3608" spans="1:10" x14ac:dyDescent="0.3">
      <c r="A3608" s="4" t="s">
        <v>3914</v>
      </c>
      <c r="B3608" s="4" t="s">
        <v>245</v>
      </c>
      <c r="C3608" s="26">
        <v>45510</v>
      </c>
      <c r="D3608" s="4" t="s">
        <v>292</v>
      </c>
      <c r="E3608" s="4" t="s">
        <v>293</v>
      </c>
      <c r="F3608" s="4" t="s">
        <v>45</v>
      </c>
      <c r="G3608" s="4">
        <v>11</v>
      </c>
      <c r="H3608" s="27">
        <v>0</v>
      </c>
      <c r="I3608" s="15">
        <v>15708.68</v>
      </c>
      <c r="J3608" s="4" t="s">
        <v>294</v>
      </c>
    </row>
    <row r="3609" spans="1:10" x14ac:dyDescent="0.3">
      <c r="A3609" s="4" t="s">
        <v>3915</v>
      </c>
      <c r="B3609" s="4" t="s">
        <v>245</v>
      </c>
      <c r="C3609" s="26">
        <v>45510</v>
      </c>
      <c r="D3609" s="4" t="s">
        <v>296</v>
      </c>
      <c r="E3609" s="4" t="s">
        <v>394</v>
      </c>
      <c r="F3609" s="4" t="s">
        <v>46</v>
      </c>
      <c r="G3609" s="4">
        <v>1</v>
      </c>
      <c r="H3609" s="27">
        <v>14.8</v>
      </c>
      <c r="I3609" s="15">
        <v>30612.91</v>
      </c>
      <c r="J3609" s="4" t="s">
        <v>294</v>
      </c>
    </row>
    <row r="3610" spans="1:10" x14ac:dyDescent="0.3">
      <c r="A3610" s="4" t="s">
        <v>3916</v>
      </c>
      <c r="B3610" s="4" t="s">
        <v>245</v>
      </c>
      <c r="C3610" s="26">
        <v>45553</v>
      </c>
      <c r="D3610" s="4" t="s">
        <v>292</v>
      </c>
      <c r="E3610" s="4" t="s">
        <v>308</v>
      </c>
      <c r="F3610" s="4" t="s">
        <v>46</v>
      </c>
      <c r="G3610" s="4">
        <v>3</v>
      </c>
      <c r="H3610" s="27">
        <v>0</v>
      </c>
      <c r="I3610" s="15">
        <v>5194.6099999999997</v>
      </c>
      <c r="J3610" s="4" t="s">
        <v>299</v>
      </c>
    </row>
    <row r="3611" spans="1:10" x14ac:dyDescent="0.3">
      <c r="A3611" s="4" t="s">
        <v>3917</v>
      </c>
      <c r="B3611" s="4" t="s">
        <v>245</v>
      </c>
      <c r="C3611" s="26">
        <v>45546</v>
      </c>
      <c r="D3611" s="4" t="s">
        <v>296</v>
      </c>
      <c r="E3611" s="4" t="s">
        <v>336</v>
      </c>
      <c r="F3611" s="4" t="s">
        <v>403</v>
      </c>
      <c r="G3611" s="4">
        <v>5</v>
      </c>
      <c r="H3611" s="27">
        <v>113.4</v>
      </c>
      <c r="I3611" s="15">
        <v>288252.18</v>
      </c>
      <c r="J3611" s="4" t="s">
        <v>294</v>
      </c>
    </row>
    <row r="3612" spans="1:10" x14ac:dyDescent="0.3">
      <c r="A3612" s="4" t="s">
        <v>3918</v>
      </c>
      <c r="B3612" s="4" t="s">
        <v>245</v>
      </c>
      <c r="C3612" s="26">
        <v>45573</v>
      </c>
      <c r="D3612" s="4" t="s">
        <v>292</v>
      </c>
      <c r="E3612" s="4" t="s">
        <v>303</v>
      </c>
      <c r="F3612" s="4" t="s">
        <v>46</v>
      </c>
      <c r="G3612" s="4">
        <v>4</v>
      </c>
      <c r="H3612" s="27">
        <v>0</v>
      </c>
      <c r="I3612" s="15">
        <v>6039.41</v>
      </c>
      <c r="J3612" s="4" t="s">
        <v>294</v>
      </c>
    </row>
    <row r="3613" spans="1:10" x14ac:dyDescent="0.3">
      <c r="A3613" s="4" t="s">
        <v>3919</v>
      </c>
      <c r="B3613" s="4" t="s">
        <v>245</v>
      </c>
      <c r="C3613" s="26">
        <v>45622</v>
      </c>
      <c r="D3613" s="4" t="s">
        <v>292</v>
      </c>
      <c r="E3613" s="4" t="s">
        <v>305</v>
      </c>
      <c r="F3613" s="4" t="s">
        <v>47</v>
      </c>
      <c r="G3613" s="4">
        <v>0</v>
      </c>
      <c r="H3613" s="27">
        <v>0</v>
      </c>
      <c r="I3613" s="15">
        <v>1645.63</v>
      </c>
      <c r="J3613" s="4" t="s">
        <v>299</v>
      </c>
    </row>
    <row r="3614" spans="1:10" x14ac:dyDescent="0.3">
      <c r="A3614" s="4" t="s">
        <v>3920</v>
      </c>
      <c r="B3614" s="4" t="s">
        <v>245</v>
      </c>
      <c r="C3614" s="26">
        <v>45664</v>
      </c>
      <c r="D3614" s="4" t="s">
        <v>292</v>
      </c>
      <c r="E3614" s="4" t="s">
        <v>308</v>
      </c>
      <c r="F3614" s="4" t="s">
        <v>46</v>
      </c>
      <c r="G3614" s="4">
        <v>4</v>
      </c>
      <c r="H3614" s="27">
        <v>0</v>
      </c>
      <c r="I3614" s="15">
        <v>5896.55</v>
      </c>
      <c r="J3614" s="4" t="s">
        <v>294</v>
      </c>
    </row>
    <row r="3615" spans="1:10" x14ac:dyDescent="0.3">
      <c r="A3615" s="4" t="s">
        <v>3921</v>
      </c>
      <c r="B3615" s="4" t="s">
        <v>245</v>
      </c>
      <c r="C3615" s="26">
        <v>45675</v>
      </c>
      <c r="D3615" s="4" t="s">
        <v>292</v>
      </c>
      <c r="E3615" s="4" t="s">
        <v>308</v>
      </c>
      <c r="F3615" s="4" t="s">
        <v>47</v>
      </c>
      <c r="G3615" s="4">
        <v>0</v>
      </c>
      <c r="H3615" s="27">
        <v>0</v>
      </c>
      <c r="I3615" s="15">
        <v>1075.8</v>
      </c>
      <c r="J3615" s="4" t="s">
        <v>294</v>
      </c>
    </row>
    <row r="3616" spans="1:10" x14ac:dyDescent="0.3">
      <c r="A3616" s="4" t="s">
        <v>3922</v>
      </c>
      <c r="B3616" s="4" t="s">
        <v>245</v>
      </c>
      <c r="C3616" s="26">
        <v>45676</v>
      </c>
      <c r="D3616" s="4" t="s">
        <v>292</v>
      </c>
      <c r="E3616" s="4" t="s">
        <v>303</v>
      </c>
      <c r="F3616" s="4" t="s">
        <v>47</v>
      </c>
      <c r="G3616" s="4">
        <v>1</v>
      </c>
      <c r="H3616" s="27">
        <v>0</v>
      </c>
      <c r="I3616" s="15">
        <v>1901.07</v>
      </c>
      <c r="J3616" s="4" t="s">
        <v>294</v>
      </c>
    </row>
    <row r="3617" spans="1:10" x14ac:dyDescent="0.3">
      <c r="A3617" s="4" t="s">
        <v>3923</v>
      </c>
      <c r="B3617" s="4" t="s">
        <v>245</v>
      </c>
      <c r="C3617" s="26">
        <v>45666</v>
      </c>
      <c r="D3617" s="4" t="s">
        <v>292</v>
      </c>
      <c r="E3617" s="4" t="s">
        <v>308</v>
      </c>
      <c r="F3617" s="4" t="s">
        <v>46</v>
      </c>
      <c r="G3617" s="4">
        <v>4</v>
      </c>
      <c r="H3617" s="27">
        <v>0</v>
      </c>
      <c r="I3617" s="15">
        <v>8685.41</v>
      </c>
      <c r="J3617" s="4" t="s">
        <v>294</v>
      </c>
    </row>
    <row r="3618" spans="1:10" x14ac:dyDescent="0.3">
      <c r="A3618" s="4" t="s">
        <v>3924</v>
      </c>
      <c r="B3618" s="4" t="s">
        <v>245</v>
      </c>
      <c r="C3618" s="26">
        <v>45659</v>
      </c>
      <c r="D3618" s="4" t="s">
        <v>292</v>
      </c>
      <c r="E3618" s="4" t="s">
        <v>308</v>
      </c>
      <c r="F3618" s="4" t="s">
        <v>46</v>
      </c>
      <c r="G3618" s="4">
        <v>4</v>
      </c>
      <c r="H3618" s="27">
        <v>0</v>
      </c>
      <c r="I3618" s="15">
        <v>5788.55</v>
      </c>
      <c r="J3618" s="4" t="s">
        <v>299</v>
      </c>
    </row>
    <row r="3619" spans="1:10" x14ac:dyDescent="0.3">
      <c r="A3619" s="4" t="s">
        <v>3925</v>
      </c>
      <c r="B3619" s="4" t="s">
        <v>245</v>
      </c>
      <c r="C3619" s="26">
        <v>45666</v>
      </c>
      <c r="D3619" s="4" t="s">
        <v>296</v>
      </c>
      <c r="E3619" s="4" t="s">
        <v>371</v>
      </c>
      <c r="F3619" s="4" t="s">
        <v>403</v>
      </c>
      <c r="G3619" s="4">
        <v>3</v>
      </c>
      <c r="H3619" s="27">
        <v>50.6</v>
      </c>
      <c r="I3619" s="15">
        <v>129381.71</v>
      </c>
      <c r="J3619" s="4" t="s">
        <v>294</v>
      </c>
    </row>
    <row r="3620" spans="1:10" x14ac:dyDescent="0.3">
      <c r="A3620" s="4" t="s">
        <v>3926</v>
      </c>
      <c r="B3620" s="4" t="s">
        <v>245</v>
      </c>
      <c r="C3620" s="26">
        <v>45658</v>
      </c>
      <c r="D3620" s="4" t="s">
        <v>296</v>
      </c>
      <c r="E3620" s="4" t="s">
        <v>394</v>
      </c>
      <c r="F3620" s="4" t="s">
        <v>46</v>
      </c>
      <c r="G3620" s="4">
        <v>1</v>
      </c>
      <c r="H3620" s="27">
        <v>12</v>
      </c>
      <c r="I3620" s="15">
        <v>29975.279999999999</v>
      </c>
      <c r="J3620" s="4" t="s">
        <v>294</v>
      </c>
    </row>
    <row r="3621" spans="1:10" x14ac:dyDescent="0.3">
      <c r="A3621" s="4" t="s">
        <v>3927</v>
      </c>
      <c r="B3621" s="4" t="s">
        <v>245</v>
      </c>
      <c r="C3621" s="26">
        <v>45696</v>
      </c>
      <c r="D3621" s="4" t="s">
        <v>292</v>
      </c>
      <c r="E3621" s="4" t="s">
        <v>293</v>
      </c>
      <c r="F3621" s="4" t="s">
        <v>47</v>
      </c>
      <c r="G3621" s="4">
        <v>1</v>
      </c>
      <c r="H3621" s="27">
        <v>0</v>
      </c>
      <c r="I3621" s="15">
        <v>2921.12</v>
      </c>
      <c r="J3621" s="4" t="s">
        <v>294</v>
      </c>
    </row>
    <row r="3622" spans="1:10" x14ac:dyDescent="0.3">
      <c r="A3622" s="4" t="s">
        <v>3928</v>
      </c>
      <c r="B3622" s="4" t="s">
        <v>245</v>
      </c>
      <c r="C3622" s="26">
        <v>45712</v>
      </c>
      <c r="D3622" s="4" t="s">
        <v>292</v>
      </c>
      <c r="E3622" s="4" t="s">
        <v>301</v>
      </c>
      <c r="F3622" s="4" t="s">
        <v>46</v>
      </c>
      <c r="G3622" s="4">
        <v>4</v>
      </c>
      <c r="H3622" s="27">
        <v>0</v>
      </c>
      <c r="I3622" s="15">
        <v>10303.51</v>
      </c>
      <c r="J3622" s="4" t="s">
        <v>294</v>
      </c>
    </row>
    <row r="3623" spans="1:10" x14ac:dyDescent="0.3">
      <c r="A3623" s="4" t="s">
        <v>3929</v>
      </c>
      <c r="B3623" s="4" t="s">
        <v>245</v>
      </c>
      <c r="C3623" s="26">
        <v>45738</v>
      </c>
      <c r="D3623" s="4" t="s">
        <v>292</v>
      </c>
      <c r="E3623" s="4" t="s">
        <v>303</v>
      </c>
      <c r="F3623" s="4" t="s">
        <v>47</v>
      </c>
      <c r="G3623" s="4">
        <v>0</v>
      </c>
      <c r="H3623" s="27">
        <v>0</v>
      </c>
      <c r="I3623" s="15">
        <v>2210.4299999999998</v>
      </c>
      <c r="J3623" s="4" t="s">
        <v>294</v>
      </c>
    </row>
    <row r="3624" spans="1:10" x14ac:dyDescent="0.3">
      <c r="A3624" s="4" t="s">
        <v>3930</v>
      </c>
      <c r="B3624" s="4" t="s">
        <v>245</v>
      </c>
      <c r="C3624" s="26">
        <v>45738</v>
      </c>
      <c r="D3624" s="4" t="s">
        <v>296</v>
      </c>
      <c r="E3624" s="4" t="s">
        <v>401</v>
      </c>
      <c r="F3624" s="4" t="s">
        <v>47</v>
      </c>
      <c r="G3624" s="4">
        <v>1</v>
      </c>
      <c r="H3624" s="27">
        <v>3.3</v>
      </c>
      <c r="I3624" s="15">
        <v>6655.23</v>
      </c>
      <c r="J3624" s="4" t="s">
        <v>294</v>
      </c>
    </row>
    <row r="3625" spans="1:10" x14ac:dyDescent="0.3">
      <c r="A3625" s="4" t="s">
        <v>3931</v>
      </c>
      <c r="B3625" s="4" t="s">
        <v>245</v>
      </c>
      <c r="C3625" s="26">
        <v>45774</v>
      </c>
      <c r="D3625" s="4" t="s">
        <v>292</v>
      </c>
      <c r="E3625" s="4" t="s">
        <v>308</v>
      </c>
      <c r="F3625" s="4" t="s">
        <v>47</v>
      </c>
      <c r="G3625" s="4">
        <v>0</v>
      </c>
      <c r="H3625" s="27">
        <v>0</v>
      </c>
      <c r="I3625" s="15">
        <v>2551.27</v>
      </c>
      <c r="J3625" s="4" t="s">
        <v>294</v>
      </c>
    </row>
    <row r="3626" spans="1:10" x14ac:dyDescent="0.3">
      <c r="A3626" s="4" t="s">
        <v>3932</v>
      </c>
      <c r="B3626" s="4" t="s">
        <v>245</v>
      </c>
      <c r="C3626" s="26">
        <v>45768</v>
      </c>
      <c r="D3626" s="4" t="s">
        <v>292</v>
      </c>
      <c r="E3626" s="4" t="s">
        <v>303</v>
      </c>
      <c r="F3626" s="4" t="s">
        <v>47</v>
      </c>
      <c r="G3626" s="4">
        <v>1</v>
      </c>
      <c r="H3626" s="27">
        <v>0</v>
      </c>
      <c r="I3626" s="15">
        <v>1361.17</v>
      </c>
      <c r="J3626" s="4" t="s">
        <v>294</v>
      </c>
    </row>
    <row r="3627" spans="1:10" x14ac:dyDescent="0.3">
      <c r="A3627" s="4" t="s">
        <v>3933</v>
      </c>
      <c r="B3627" s="4" t="s">
        <v>245</v>
      </c>
      <c r="C3627" s="26">
        <v>45789</v>
      </c>
      <c r="D3627" s="4" t="s">
        <v>292</v>
      </c>
      <c r="E3627" s="4" t="s">
        <v>301</v>
      </c>
      <c r="F3627" s="4" t="s">
        <v>47</v>
      </c>
      <c r="G3627" s="4">
        <v>1</v>
      </c>
      <c r="H3627" s="27">
        <v>0</v>
      </c>
      <c r="I3627" s="15">
        <v>1735.12</v>
      </c>
      <c r="J3627" s="4" t="s">
        <v>294</v>
      </c>
    </row>
    <row r="3628" spans="1:10" x14ac:dyDescent="0.3">
      <c r="A3628" s="4" t="s">
        <v>3934</v>
      </c>
      <c r="B3628" s="4" t="s">
        <v>245</v>
      </c>
      <c r="C3628" s="26">
        <v>45789</v>
      </c>
      <c r="D3628" s="4" t="s">
        <v>292</v>
      </c>
      <c r="E3628" s="4" t="s">
        <v>301</v>
      </c>
      <c r="F3628" s="4" t="s">
        <v>47</v>
      </c>
      <c r="G3628" s="4">
        <v>1</v>
      </c>
      <c r="H3628" s="27">
        <v>0</v>
      </c>
      <c r="I3628" s="15">
        <v>1405.17</v>
      </c>
      <c r="J3628" s="4" t="s">
        <v>299</v>
      </c>
    </row>
    <row r="3629" spans="1:10" x14ac:dyDescent="0.3">
      <c r="A3629" s="4" t="s">
        <v>3935</v>
      </c>
      <c r="B3629" s="4" t="s">
        <v>245</v>
      </c>
      <c r="C3629" s="26">
        <v>45833</v>
      </c>
      <c r="D3629" s="4" t="s">
        <v>292</v>
      </c>
      <c r="E3629" s="4" t="s">
        <v>293</v>
      </c>
      <c r="F3629" s="4" t="s">
        <v>47</v>
      </c>
      <c r="G3629" s="4">
        <v>0</v>
      </c>
      <c r="H3629" s="27">
        <v>0</v>
      </c>
      <c r="I3629" s="15">
        <v>2766.29</v>
      </c>
      <c r="J3629" s="4" t="s">
        <v>299</v>
      </c>
    </row>
    <row r="3630" spans="1:10" x14ac:dyDescent="0.3">
      <c r="A3630" s="4" t="s">
        <v>3936</v>
      </c>
      <c r="B3630" s="4" t="s">
        <v>245</v>
      </c>
      <c r="C3630" s="26">
        <v>45824</v>
      </c>
      <c r="D3630" s="4" t="s">
        <v>292</v>
      </c>
      <c r="E3630" s="4" t="s">
        <v>308</v>
      </c>
      <c r="F3630" s="4" t="s">
        <v>47</v>
      </c>
      <c r="G3630" s="4">
        <v>0</v>
      </c>
      <c r="H3630" s="27">
        <v>0</v>
      </c>
      <c r="I3630" s="15">
        <v>1595.25</v>
      </c>
      <c r="J3630" s="4" t="s">
        <v>294</v>
      </c>
    </row>
    <row r="3631" spans="1:10" x14ac:dyDescent="0.3">
      <c r="A3631" s="4" t="s">
        <v>3937</v>
      </c>
      <c r="B3631" s="4" t="s">
        <v>245</v>
      </c>
      <c r="C3631" s="26">
        <v>45816</v>
      </c>
      <c r="D3631" s="4" t="s">
        <v>292</v>
      </c>
      <c r="E3631" s="4" t="s">
        <v>303</v>
      </c>
      <c r="F3631" s="4" t="s">
        <v>47</v>
      </c>
      <c r="G3631" s="4">
        <v>1</v>
      </c>
      <c r="H3631" s="27">
        <v>0</v>
      </c>
      <c r="I3631" s="15">
        <v>1456.03</v>
      </c>
      <c r="J3631" s="4" t="s">
        <v>294</v>
      </c>
    </row>
    <row r="3632" spans="1:10" x14ac:dyDescent="0.3">
      <c r="A3632" s="4" t="s">
        <v>3938</v>
      </c>
      <c r="B3632" s="4" t="s">
        <v>245</v>
      </c>
      <c r="C3632" s="26">
        <v>45844</v>
      </c>
      <c r="D3632" s="4" t="s">
        <v>292</v>
      </c>
      <c r="E3632" s="4" t="s">
        <v>301</v>
      </c>
      <c r="F3632" s="4" t="s">
        <v>47</v>
      </c>
      <c r="G3632" s="4">
        <v>0</v>
      </c>
      <c r="H3632" s="27">
        <v>0</v>
      </c>
      <c r="I3632" s="15">
        <v>2925.66</v>
      </c>
      <c r="J3632" s="4" t="s">
        <v>299</v>
      </c>
    </row>
    <row r="3633" spans="1:10" x14ac:dyDescent="0.3">
      <c r="A3633" s="4" t="s">
        <v>3939</v>
      </c>
      <c r="B3633" s="4" t="s">
        <v>245</v>
      </c>
      <c r="C3633" s="26">
        <v>45873</v>
      </c>
      <c r="D3633" s="4" t="s">
        <v>292</v>
      </c>
      <c r="E3633" s="4" t="s">
        <v>301</v>
      </c>
      <c r="F3633" s="4" t="s">
        <v>46</v>
      </c>
      <c r="G3633" s="4">
        <v>4</v>
      </c>
      <c r="H3633" s="27">
        <v>0</v>
      </c>
      <c r="I3633" s="15">
        <v>12166.34</v>
      </c>
      <c r="J3633" s="4" t="s">
        <v>294</v>
      </c>
    </row>
    <row r="3634" spans="1:10" x14ac:dyDescent="0.3">
      <c r="A3634" s="4" t="s">
        <v>3940</v>
      </c>
      <c r="B3634" s="4" t="s">
        <v>245</v>
      </c>
      <c r="C3634" s="26">
        <v>45875</v>
      </c>
      <c r="D3634" s="4" t="s">
        <v>292</v>
      </c>
      <c r="E3634" s="4" t="s">
        <v>301</v>
      </c>
      <c r="F3634" s="4" t="s">
        <v>47</v>
      </c>
      <c r="G3634" s="4">
        <v>1</v>
      </c>
      <c r="H3634" s="27">
        <v>0</v>
      </c>
      <c r="I3634" s="15">
        <v>3017.83</v>
      </c>
      <c r="J3634" s="4" t="s">
        <v>299</v>
      </c>
    </row>
    <row r="3635" spans="1:10" x14ac:dyDescent="0.3">
      <c r="A3635" s="4" t="s">
        <v>3941</v>
      </c>
      <c r="B3635" s="4" t="s">
        <v>245</v>
      </c>
      <c r="C3635" s="26">
        <v>45888</v>
      </c>
      <c r="D3635" s="4" t="s">
        <v>292</v>
      </c>
      <c r="E3635" s="4" t="s">
        <v>293</v>
      </c>
      <c r="F3635" s="4" t="s">
        <v>47</v>
      </c>
      <c r="G3635" s="4">
        <v>0</v>
      </c>
      <c r="H3635" s="27">
        <v>0</v>
      </c>
      <c r="I3635" s="15">
        <v>1850.73</v>
      </c>
      <c r="J3635" s="4" t="s">
        <v>294</v>
      </c>
    </row>
    <row r="3636" spans="1:10" x14ac:dyDescent="0.3">
      <c r="A3636" s="4" t="s">
        <v>3942</v>
      </c>
      <c r="B3636" s="4" t="s">
        <v>245</v>
      </c>
      <c r="C3636" s="26">
        <v>45889</v>
      </c>
      <c r="D3636" s="4" t="s">
        <v>292</v>
      </c>
      <c r="E3636" s="4" t="s">
        <v>305</v>
      </c>
      <c r="F3636" s="4" t="s">
        <v>45</v>
      </c>
      <c r="G3636" s="4">
        <v>4</v>
      </c>
      <c r="H3636" s="27">
        <v>0</v>
      </c>
      <c r="I3636" s="15">
        <v>33273.879999999997</v>
      </c>
      <c r="J3636" s="4" t="s">
        <v>294</v>
      </c>
    </row>
    <row r="3637" spans="1:10" x14ac:dyDescent="0.3">
      <c r="A3637" s="4" t="s">
        <v>3943</v>
      </c>
      <c r="B3637" s="4" t="s">
        <v>245</v>
      </c>
      <c r="C3637" s="26">
        <v>45905</v>
      </c>
      <c r="D3637" s="4" t="s">
        <v>292</v>
      </c>
      <c r="E3637" s="4" t="s">
        <v>312</v>
      </c>
      <c r="F3637" s="4" t="s">
        <v>47</v>
      </c>
      <c r="G3637" s="4">
        <v>0</v>
      </c>
      <c r="H3637" s="27">
        <v>0</v>
      </c>
      <c r="I3637" s="15">
        <v>2122.9299999999998</v>
      </c>
      <c r="J3637" s="4" t="s">
        <v>299</v>
      </c>
    </row>
    <row r="3638" spans="1:10" x14ac:dyDescent="0.3">
      <c r="A3638" s="4" t="s">
        <v>3944</v>
      </c>
      <c r="B3638" s="4" t="s">
        <v>245</v>
      </c>
      <c r="C3638" s="26">
        <v>45924</v>
      </c>
      <c r="D3638" s="4" t="s">
        <v>296</v>
      </c>
      <c r="E3638" s="4" t="s">
        <v>319</v>
      </c>
      <c r="F3638" s="4" t="s">
        <v>403</v>
      </c>
      <c r="G3638" s="4">
        <v>5</v>
      </c>
      <c r="H3638" s="27">
        <v>105.9</v>
      </c>
      <c r="I3638" s="15">
        <v>176296.44</v>
      </c>
      <c r="J3638" s="4" t="s">
        <v>294</v>
      </c>
    </row>
    <row r="3639" spans="1:10" x14ac:dyDescent="0.3">
      <c r="A3639" s="4" t="s">
        <v>3945</v>
      </c>
      <c r="B3639" s="4" t="s">
        <v>245</v>
      </c>
      <c r="C3639" s="26">
        <v>46008</v>
      </c>
      <c r="D3639" s="4" t="s">
        <v>292</v>
      </c>
      <c r="E3639" s="4" t="s">
        <v>308</v>
      </c>
      <c r="F3639" s="4" t="s">
        <v>47</v>
      </c>
      <c r="G3639" s="4">
        <v>0</v>
      </c>
      <c r="H3639" s="27">
        <v>0</v>
      </c>
      <c r="I3639" s="15">
        <v>1309.45</v>
      </c>
      <c r="J3639" s="4" t="s">
        <v>294</v>
      </c>
    </row>
    <row r="3640" spans="1:10" x14ac:dyDescent="0.3">
      <c r="A3640" s="4" t="s">
        <v>3946</v>
      </c>
      <c r="B3640" s="4" t="s">
        <v>247</v>
      </c>
      <c r="C3640" s="26">
        <v>44977</v>
      </c>
      <c r="D3640" s="4" t="s">
        <v>292</v>
      </c>
      <c r="E3640" s="4" t="s">
        <v>303</v>
      </c>
      <c r="F3640" s="4" t="s">
        <v>46</v>
      </c>
      <c r="G3640" s="4">
        <v>2</v>
      </c>
      <c r="H3640" s="27">
        <v>0</v>
      </c>
      <c r="I3640" s="15">
        <v>3401.53</v>
      </c>
      <c r="J3640" s="4" t="s">
        <v>294</v>
      </c>
    </row>
    <row r="3641" spans="1:10" x14ac:dyDescent="0.3">
      <c r="A3641" s="4" t="s">
        <v>3947</v>
      </c>
      <c r="B3641" s="4" t="s">
        <v>247</v>
      </c>
      <c r="C3641" s="26">
        <v>44961</v>
      </c>
      <c r="D3641" s="4" t="s">
        <v>292</v>
      </c>
      <c r="E3641" s="4" t="s">
        <v>308</v>
      </c>
      <c r="F3641" s="4" t="s">
        <v>45</v>
      </c>
      <c r="G3641" s="4">
        <v>7</v>
      </c>
      <c r="H3641" s="27">
        <v>0</v>
      </c>
      <c r="I3641" s="15">
        <v>14033.96</v>
      </c>
      <c r="J3641" s="4" t="s">
        <v>294</v>
      </c>
    </row>
    <row r="3642" spans="1:10" x14ac:dyDescent="0.3">
      <c r="A3642" s="4" t="s">
        <v>3948</v>
      </c>
      <c r="B3642" s="4" t="s">
        <v>247</v>
      </c>
      <c r="C3642" s="26">
        <v>44989</v>
      </c>
      <c r="D3642" s="4" t="s">
        <v>292</v>
      </c>
      <c r="E3642" s="4" t="s">
        <v>312</v>
      </c>
      <c r="F3642" s="4" t="s">
        <v>45</v>
      </c>
      <c r="G3642" s="4">
        <v>11</v>
      </c>
      <c r="H3642" s="27">
        <v>0</v>
      </c>
      <c r="I3642" s="15">
        <v>14131.02</v>
      </c>
      <c r="J3642" s="4" t="s">
        <v>294</v>
      </c>
    </row>
    <row r="3643" spans="1:10" x14ac:dyDescent="0.3">
      <c r="A3643" s="4" t="s">
        <v>3949</v>
      </c>
      <c r="B3643" s="4" t="s">
        <v>247</v>
      </c>
      <c r="C3643" s="26">
        <v>45062</v>
      </c>
      <c r="D3643" s="4" t="s">
        <v>292</v>
      </c>
      <c r="E3643" s="4" t="s">
        <v>301</v>
      </c>
      <c r="F3643" s="4" t="s">
        <v>47</v>
      </c>
      <c r="G3643" s="4">
        <v>1</v>
      </c>
      <c r="H3643" s="27">
        <v>0</v>
      </c>
      <c r="I3643" s="15">
        <v>1580.91</v>
      </c>
      <c r="J3643" s="4" t="s">
        <v>294</v>
      </c>
    </row>
    <row r="3644" spans="1:10" x14ac:dyDescent="0.3">
      <c r="A3644" s="4" t="s">
        <v>3950</v>
      </c>
      <c r="B3644" s="4" t="s">
        <v>247</v>
      </c>
      <c r="C3644" s="26">
        <v>45061</v>
      </c>
      <c r="D3644" s="4" t="s">
        <v>292</v>
      </c>
      <c r="E3644" s="4" t="s">
        <v>312</v>
      </c>
      <c r="F3644" s="4" t="s">
        <v>45</v>
      </c>
      <c r="G3644" s="4">
        <v>7</v>
      </c>
      <c r="H3644" s="27">
        <v>0</v>
      </c>
      <c r="I3644" s="15">
        <v>23183.54</v>
      </c>
      <c r="J3644" s="4" t="s">
        <v>294</v>
      </c>
    </row>
    <row r="3645" spans="1:10" x14ac:dyDescent="0.3">
      <c r="A3645" s="4" t="s">
        <v>3951</v>
      </c>
      <c r="B3645" s="4" t="s">
        <v>247</v>
      </c>
      <c r="C3645" s="26">
        <v>45120</v>
      </c>
      <c r="D3645" s="4" t="s">
        <v>292</v>
      </c>
      <c r="E3645" s="4" t="s">
        <v>293</v>
      </c>
      <c r="F3645" s="4" t="s">
        <v>46</v>
      </c>
      <c r="G3645" s="4">
        <v>5</v>
      </c>
      <c r="H3645" s="27">
        <v>0</v>
      </c>
      <c r="I3645" s="15">
        <v>5255.01</v>
      </c>
      <c r="J3645" s="4" t="s">
        <v>294</v>
      </c>
    </row>
    <row r="3646" spans="1:10" x14ac:dyDescent="0.3">
      <c r="A3646" s="4" t="s">
        <v>3952</v>
      </c>
      <c r="B3646" s="4" t="s">
        <v>247</v>
      </c>
      <c r="C3646" s="26">
        <v>45127</v>
      </c>
      <c r="D3646" s="4" t="s">
        <v>292</v>
      </c>
      <c r="E3646" s="4" t="s">
        <v>312</v>
      </c>
      <c r="F3646" s="4" t="s">
        <v>47</v>
      </c>
      <c r="G3646" s="4">
        <v>1</v>
      </c>
      <c r="H3646" s="27">
        <v>0</v>
      </c>
      <c r="I3646" s="15">
        <v>1696.44</v>
      </c>
      <c r="J3646" s="4" t="s">
        <v>294</v>
      </c>
    </row>
    <row r="3647" spans="1:10" x14ac:dyDescent="0.3">
      <c r="A3647" s="4" t="s">
        <v>3953</v>
      </c>
      <c r="B3647" s="4" t="s">
        <v>247</v>
      </c>
      <c r="C3647" s="26">
        <v>45113</v>
      </c>
      <c r="D3647" s="4" t="s">
        <v>292</v>
      </c>
      <c r="E3647" s="4" t="s">
        <v>312</v>
      </c>
      <c r="F3647" s="4" t="s">
        <v>47</v>
      </c>
      <c r="G3647" s="4">
        <v>0</v>
      </c>
      <c r="H3647" s="27">
        <v>0</v>
      </c>
      <c r="I3647" s="15">
        <v>1325.86</v>
      </c>
      <c r="J3647" s="4" t="s">
        <v>299</v>
      </c>
    </row>
    <row r="3648" spans="1:10" x14ac:dyDescent="0.3">
      <c r="A3648" s="4" t="s">
        <v>3954</v>
      </c>
      <c r="B3648" s="4" t="s">
        <v>247</v>
      </c>
      <c r="C3648" s="26">
        <v>45209</v>
      </c>
      <c r="D3648" s="4" t="s">
        <v>296</v>
      </c>
      <c r="E3648" s="4" t="s">
        <v>297</v>
      </c>
      <c r="F3648" s="4" t="s">
        <v>47</v>
      </c>
      <c r="G3648" s="4">
        <v>1</v>
      </c>
      <c r="H3648" s="27">
        <v>4</v>
      </c>
      <c r="I3648" s="15">
        <v>4698.95</v>
      </c>
      <c r="J3648" s="4" t="s">
        <v>294</v>
      </c>
    </row>
    <row r="3649" spans="1:10" x14ac:dyDescent="0.3">
      <c r="A3649" s="4" t="s">
        <v>3955</v>
      </c>
      <c r="B3649" s="4" t="s">
        <v>247</v>
      </c>
      <c r="C3649" s="26">
        <v>45240</v>
      </c>
      <c r="D3649" s="4" t="s">
        <v>292</v>
      </c>
      <c r="E3649" s="4" t="s">
        <v>301</v>
      </c>
      <c r="F3649" s="4" t="s">
        <v>47</v>
      </c>
      <c r="G3649" s="4">
        <v>1</v>
      </c>
      <c r="H3649" s="27">
        <v>0</v>
      </c>
      <c r="I3649" s="15">
        <v>1072.31</v>
      </c>
      <c r="J3649" s="4" t="s">
        <v>294</v>
      </c>
    </row>
    <row r="3650" spans="1:10" x14ac:dyDescent="0.3">
      <c r="A3650" s="4" t="s">
        <v>3956</v>
      </c>
      <c r="B3650" s="4" t="s">
        <v>247</v>
      </c>
      <c r="C3650" s="26">
        <v>45283</v>
      </c>
      <c r="D3650" s="4" t="s">
        <v>292</v>
      </c>
      <c r="E3650" s="4" t="s">
        <v>312</v>
      </c>
      <c r="F3650" s="4" t="s">
        <v>47</v>
      </c>
      <c r="G3650" s="4">
        <v>1</v>
      </c>
      <c r="H3650" s="27">
        <v>0</v>
      </c>
      <c r="I3650" s="15">
        <v>804.46</v>
      </c>
      <c r="J3650" s="4" t="s">
        <v>294</v>
      </c>
    </row>
    <row r="3651" spans="1:10" x14ac:dyDescent="0.3">
      <c r="A3651" s="4" t="s">
        <v>3957</v>
      </c>
      <c r="B3651" s="4" t="s">
        <v>247</v>
      </c>
      <c r="C3651" s="26">
        <v>45283</v>
      </c>
      <c r="D3651" s="4" t="s">
        <v>296</v>
      </c>
      <c r="E3651" s="4" t="s">
        <v>394</v>
      </c>
      <c r="F3651" s="4" t="s">
        <v>47</v>
      </c>
      <c r="G3651" s="4">
        <v>1</v>
      </c>
      <c r="H3651" s="27">
        <v>3</v>
      </c>
      <c r="I3651" s="15">
        <v>6270.78</v>
      </c>
      <c r="J3651" s="4" t="s">
        <v>294</v>
      </c>
    </row>
    <row r="3652" spans="1:10" x14ac:dyDescent="0.3">
      <c r="A3652" s="4" t="s">
        <v>3958</v>
      </c>
      <c r="B3652" s="4" t="s">
        <v>247</v>
      </c>
      <c r="C3652" s="26">
        <v>45293</v>
      </c>
      <c r="D3652" s="4" t="s">
        <v>292</v>
      </c>
      <c r="E3652" s="4" t="s">
        <v>301</v>
      </c>
      <c r="F3652" s="4" t="s">
        <v>46</v>
      </c>
      <c r="G3652" s="4">
        <v>3</v>
      </c>
      <c r="H3652" s="27">
        <v>0</v>
      </c>
      <c r="I3652" s="15">
        <v>5828.87</v>
      </c>
      <c r="J3652" s="4" t="s">
        <v>299</v>
      </c>
    </row>
    <row r="3653" spans="1:10" x14ac:dyDescent="0.3">
      <c r="A3653" s="4" t="s">
        <v>3959</v>
      </c>
      <c r="B3653" s="4" t="s">
        <v>247</v>
      </c>
      <c r="C3653" s="26">
        <v>45311</v>
      </c>
      <c r="D3653" s="4" t="s">
        <v>292</v>
      </c>
      <c r="E3653" s="4" t="s">
        <v>303</v>
      </c>
      <c r="F3653" s="4" t="s">
        <v>45</v>
      </c>
      <c r="G3653" s="4">
        <v>11</v>
      </c>
      <c r="H3653" s="27">
        <v>0</v>
      </c>
      <c r="I3653" s="15">
        <v>9132.2999999999993</v>
      </c>
      <c r="J3653" s="4" t="s">
        <v>294</v>
      </c>
    </row>
    <row r="3654" spans="1:10" x14ac:dyDescent="0.3">
      <c r="A3654" s="4" t="s">
        <v>3960</v>
      </c>
      <c r="B3654" s="4" t="s">
        <v>247</v>
      </c>
      <c r="C3654" s="26">
        <v>45379</v>
      </c>
      <c r="D3654" s="4" t="s">
        <v>292</v>
      </c>
      <c r="E3654" s="4" t="s">
        <v>303</v>
      </c>
      <c r="F3654" s="4" t="s">
        <v>47</v>
      </c>
      <c r="G3654" s="4">
        <v>1</v>
      </c>
      <c r="H3654" s="27">
        <v>0</v>
      </c>
      <c r="I3654" s="15">
        <v>1026.44</v>
      </c>
      <c r="J3654" s="4" t="s">
        <v>294</v>
      </c>
    </row>
    <row r="3655" spans="1:10" x14ac:dyDescent="0.3">
      <c r="A3655" s="4" t="s">
        <v>3961</v>
      </c>
      <c r="B3655" s="4" t="s">
        <v>247</v>
      </c>
      <c r="C3655" s="26">
        <v>45366</v>
      </c>
      <c r="D3655" s="4" t="s">
        <v>296</v>
      </c>
      <c r="E3655" s="4" t="s">
        <v>297</v>
      </c>
      <c r="F3655" s="4" t="s">
        <v>403</v>
      </c>
      <c r="G3655" s="4">
        <v>6</v>
      </c>
      <c r="H3655" s="27">
        <v>121.6</v>
      </c>
      <c r="I3655" s="15">
        <v>182591.23</v>
      </c>
      <c r="J3655" s="4" t="s">
        <v>294</v>
      </c>
    </row>
    <row r="3656" spans="1:10" x14ac:dyDescent="0.3">
      <c r="A3656" s="4" t="s">
        <v>3962</v>
      </c>
      <c r="B3656" s="4" t="s">
        <v>247</v>
      </c>
      <c r="C3656" s="26">
        <v>45352</v>
      </c>
      <c r="D3656" s="4" t="s">
        <v>296</v>
      </c>
      <c r="E3656" s="4" t="s">
        <v>297</v>
      </c>
      <c r="F3656" s="4" t="s">
        <v>47</v>
      </c>
      <c r="G3656" s="4">
        <v>1</v>
      </c>
      <c r="H3656" s="27">
        <v>4.5999999999999996</v>
      </c>
      <c r="I3656" s="15">
        <v>7372.88</v>
      </c>
      <c r="J3656" s="4" t="s">
        <v>294</v>
      </c>
    </row>
    <row r="3657" spans="1:10" x14ac:dyDescent="0.3">
      <c r="A3657" s="4" t="s">
        <v>3963</v>
      </c>
      <c r="B3657" s="4" t="s">
        <v>247</v>
      </c>
      <c r="C3657" s="26">
        <v>45360</v>
      </c>
      <c r="D3657" s="4" t="s">
        <v>296</v>
      </c>
      <c r="E3657" s="4" t="s">
        <v>401</v>
      </c>
      <c r="F3657" s="4" t="s">
        <v>403</v>
      </c>
      <c r="G3657" s="4">
        <v>7</v>
      </c>
      <c r="H3657" s="27">
        <v>157</v>
      </c>
      <c r="I3657" s="15">
        <v>159214.78</v>
      </c>
      <c r="J3657" s="4" t="s">
        <v>294</v>
      </c>
    </row>
    <row r="3658" spans="1:10" x14ac:dyDescent="0.3">
      <c r="A3658" s="4" t="s">
        <v>3964</v>
      </c>
      <c r="B3658" s="4" t="s">
        <v>247</v>
      </c>
      <c r="C3658" s="26">
        <v>45385</v>
      </c>
      <c r="D3658" s="4" t="s">
        <v>292</v>
      </c>
      <c r="E3658" s="4" t="s">
        <v>308</v>
      </c>
      <c r="F3658" s="4" t="s">
        <v>46</v>
      </c>
      <c r="G3658" s="4">
        <v>2</v>
      </c>
      <c r="H3658" s="27">
        <v>0</v>
      </c>
      <c r="I3658" s="15">
        <v>4041.64</v>
      </c>
      <c r="J3658" s="4" t="s">
        <v>294</v>
      </c>
    </row>
    <row r="3659" spans="1:10" x14ac:dyDescent="0.3">
      <c r="A3659" s="4" t="s">
        <v>3965</v>
      </c>
      <c r="B3659" s="4" t="s">
        <v>247</v>
      </c>
      <c r="C3659" s="26">
        <v>45384</v>
      </c>
      <c r="D3659" s="4" t="s">
        <v>292</v>
      </c>
      <c r="E3659" s="4" t="s">
        <v>308</v>
      </c>
      <c r="F3659" s="4" t="s">
        <v>47</v>
      </c>
      <c r="G3659" s="4">
        <v>1</v>
      </c>
      <c r="H3659" s="27">
        <v>0</v>
      </c>
      <c r="I3659" s="15">
        <v>1257.42</v>
      </c>
      <c r="J3659" s="4" t="s">
        <v>294</v>
      </c>
    </row>
    <row r="3660" spans="1:10" x14ac:dyDescent="0.3">
      <c r="A3660" s="4" t="s">
        <v>3966</v>
      </c>
      <c r="B3660" s="4" t="s">
        <v>247</v>
      </c>
      <c r="C3660" s="26">
        <v>45395</v>
      </c>
      <c r="D3660" s="4" t="s">
        <v>292</v>
      </c>
      <c r="E3660" s="4" t="s">
        <v>305</v>
      </c>
      <c r="F3660" s="4" t="s">
        <v>46</v>
      </c>
      <c r="G3660" s="4">
        <v>5</v>
      </c>
      <c r="H3660" s="27">
        <v>0</v>
      </c>
      <c r="I3660" s="15">
        <v>4909.1400000000003</v>
      </c>
      <c r="J3660" s="4" t="s">
        <v>299</v>
      </c>
    </row>
    <row r="3661" spans="1:10" x14ac:dyDescent="0.3">
      <c r="A3661" s="4" t="s">
        <v>3967</v>
      </c>
      <c r="B3661" s="4" t="s">
        <v>247</v>
      </c>
      <c r="C3661" s="26">
        <v>45392</v>
      </c>
      <c r="D3661" s="4" t="s">
        <v>292</v>
      </c>
      <c r="E3661" s="4" t="s">
        <v>308</v>
      </c>
      <c r="F3661" s="4" t="s">
        <v>47</v>
      </c>
      <c r="G3661" s="4">
        <v>0</v>
      </c>
      <c r="H3661" s="27">
        <v>0</v>
      </c>
      <c r="I3661" s="15">
        <v>696.05</v>
      </c>
      <c r="J3661" s="4" t="s">
        <v>294</v>
      </c>
    </row>
    <row r="3662" spans="1:10" x14ac:dyDescent="0.3">
      <c r="A3662" s="4" t="s">
        <v>3968</v>
      </c>
      <c r="B3662" s="4" t="s">
        <v>247</v>
      </c>
      <c r="C3662" s="26">
        <v>45391</v>
      </c>
      <c r="D3662" s="4" t="s">
        <v>296</v>
      </c>
      <c r="E3662" s="4" t="s">
        <v>371</v>
      </c>
      <c r="F3662" s="4" t="s">
        <v>403</v>
      </c>
      <c r="G3662" s="4">
        <v>4</v>
      </c>
      <c r="H3662" s="27">
        <v>88</v>
      </c>
      <c r="I3662" s="15">
        <v>108566</v>
      </c>
      <c r="J3662" s="4" t="s">
        <v>294</v>
      </c>
    </row>
    <row r="3663" spans="1:10" x14ac:dyDescent="0.3">
      <c r="A3663" s="4" t="s">
        <v>3969</v>
      </c>
      <c r="B3663" s="4" t="s">
        <v>247</v>
      </c>
      <c r="C3663" s="26">
        <v>45434</v>
      </c>
      <c r="D3663" s="4" t="s">
        <v>292</v>
      </c>
      <c r="E3663" s="4" t="s">
        <v>303</v>
      </c>
      <c r="F3663" s="4" t="s">
        <v>46</v>
      </c>
      <c r="G3663" s="4">
        <v>2</v>
      </c>
      <c r="H3663" s="27">
        <v>0</v>
      </c>
      <c r="I3663" s="15">
        <v>8037.66</v>
      </c>
      <c r="J3663" s="4" t="s">
        <v>294</v>
      </c>
    </row>
    <row r="3664" spans="1:10" x14ac:dyDescent="0.3">
      <c r="A3664" s="4" t="s">
        <v>3970</v>
      </c>
      <c r="B3664" s="4" t="s">
        <v>247</v>
      </c>
      <c r="C3664" s="26">
        <v>45427</v>
      </c>
      <c r="D3664" s="4" t="s">
        <v>296</v>
      </c>
      <c r="E3664" s="4" t="s">
        <v>371</v>
      </c>
      <c r="F3664" s="4" t="s">
        <v>403</v>
      </c>
      <c r="G3664" s="4">
        <v>6</v>
      </c>
      <c r="H3664" s="27">
        <v>133.1</v>
      </c>
      <c r="I3664" s="15">
        <v>273118.07</v>
      </c>
      <c r="J3664" s="4" t="s">
        <v>294</v>
      </c>
    </row>
    <row r="3665" spans="1:10" x14ac:dyDescent="0.3">
      <c r="A3665" s="4" t="s">
        <v>3971</v>
      </c>
      <c r="B3665" s="4" t="s">
        <v>247</v>
      </c>
      <c r="C3665" s="26">
        <v>45672</v>
      </c>
      <c r="D3665" s="4" t="s">
        <v>292</v>
      </c>
      <c r="E3665" s="4" t="s">
        <v>303</v>
      </c>
      <c r="F3665" s="4" t="s">
        <v>45</v>
      </c>
      <c r="G3665" s="4">
        <v>6</v>
      </c>
      <c r="H3665" s="27">
        <v>0</v>
      </c>
      <c r="I3665" s="15">
        <v>12551.37</v>
      </c>
      <c r="J3665" s="4" t="s">
        <v>294</v>
      </c>
    </row>
    <row r="3666" spans="1:10" x14ac:dyDescent="0.3">
      <c r="A3666" s="4" t="s">
        <v>3972</v>
      </c>
      <c r="B3666" s="4" t="s">
        <v>247</v>
      </c>
      <c r="C3666" s="26">
        <v>45708</v>
      </c>
      <c r="D3666" s="4" t="s">
        <v>292</v>
      </c>
      <c r="E3666" s="4" t="s">
        <v>308</v>
      </c>
      <c r="F3666" s="4" t="s">
        <v>46</v>
      </c>
      <c r="G3666" s="4">
        <v>3</v>
      </c>
      <c r="H3666" s="27">
        <v>0</v>
      </c>
      <c r="I3666" s="15">
        <v>2844.3</v>
      </c>
      <c r="J3666" s="4" t="s">
        <v>294</v>
      </c>
    </row>
    <row r="3667" spans="1:10" x14ac:dyDescent="0.3">
      <c r="A3667" s="4" t="s">
        <v>3973</v>
      </c>
      <c r="B3667" s="4" t="s">
        <v>247</v>
      </c>
      <c r="C3667" s="26">
        <v>45720</v>
      </c>
      <c r="D3667" s="4" t="s">
        <v>292</v>
      </c>
      <c r="E3667" s="4" t="s">
        <v>301</v>
      </c>
      <c r="F3667" s="4" t="s">
        <v>45</v>
      </c>
      <c r="G3667" s="4">
        <v>7</v>
      </c>
      <c r="H3667" s="27">
        <v>0</v>
      </c>
      <c r="I3667" s="15">
        <v>26234.73</v>
      </c>
      <c r="J3667" s="4" t="s">
        <v>299</v>
      </c>
    </row>
    <row r="3668" spans="1:10" x14ac:dyDescent="0.3">
      <c r="A3668" s="4" t="s">
        <v>3974</v>
      </c>
      <c r="B3668" s="4" t="s">
        <v>247</v>
      </c>
      <c r="C3668" s="26">
        <v>45780</v>
      </c>
      <c r="D3668" s="4" t="s">
        <v>292</v>
      </c>
      <c r="E3668" s="4" t="s">
        <v>312</v>
      </c>
      <c r="F3668" s="4" t="s">
        <v>46</v>
      </c>
      <c r="G3668" s="4">
        <v>3</v>
      </c>
      <c r="H3668" s="27">
        <v>0</v>
      </c>
      <c r="I3668" s="15">
        <v>7266.41</v>
      </c>
      <c r="J3668" s="4" t="s">
        <v>299</v>
      </c>
    </row>
    <row r="3669" spans="1:10" x14ac:dyDescent="0.3">
      <c r="A3669" s="4" t="s">
        <v>3975</v>
      </c>
      <c r="B3669" s="4" t="s">
        <v>247</v>
      </c>
      <c r="C3669" s="26">
        <v>45861</v>
      </c>
      <c r="D3669" s="4" t="s">
        <v>292</v>
      </c>
      <c r="E3669" s="4" t="s">
        <v>312</v>
      </c>
      <c r="F3669" s="4" t="s">
        <v>45</v>
      </c>
      <c r="G3669" s="4">
        <v>3</v>
      </c>
      <c r="H3669" s="27">
        <v>0</v>
      </c>
      <c r="I3669" s="15">
        <v>27174.33</v>
      </c>
      <c r="J3669" s="4" t="s">
        <v>294</v>
      </c>
    </row>
    <row r="3670" spans="1:10" x14ac:dyDescent="0.3">
      <c r="A3670" s="4" t="s">
        <v>3976</v>
      </c>
      <c r="B3670" s="4" t="s">
        <v>247</v>
      </c>
      <c r="C3670" s="26">
        <v>45919</v>
      </c>
      <c r="D3670" s="4" t="s">
        <v>292</v>
      </c>
      <c r="E3670" s="4" t="s">
        <v>312</v>
      </c>
      <c r="F3670" s="4" t="s">
        <v>47</v>
      </c>
      <c r="G3670" s="4">
        <v>1</v>
      </c>
      <c r="H3670" s="27">
        <v>0</v>
      </c>
      <c r="I3670" s="15">
        <v>1516.47</v>
      </c>
      <c r="J3670" s="4" t="s">
        <v>294</v>
      </c>
    </row>
    <row r="3671" spans="1:10" x14ac:dyDescent="0.3">
      <c r="A3671" s="4" t="s">
        <v>3977</v>
      </c>
      <c r="B3671" s="4" t="s">
        <v>247</v>
      </c>
      <c r="C3671" s="26">
        <v>45909</v>
      </c>
      <c r="D3671" s="4" t="s">
        <v>292</v>
      </c>
      <c r="E3671" s="4" t="s">
        <v>303</v>
      </c>
      <c r="F3671" s="4" t="s">
        <v>46</v>
      </c>
      <c r="G3671" s="4">
        <v>3</v>
      </c>
      <c r="H3671" s="27">
        <v>0</v>
      </c>
      <c r="I3671" s="15">
        <v>5015.08</v>
      </c>
      <c r="J3671" s="4" t="s">
        <v>294</v>
      </c>
    </row>
    <row r="3672" spans="1:10" x14ac:dyDescent="0.3">
      <c r="A3672" s="4" t="s">
        <v>3978</v>
      </c>
      <c r="B3672" s="4" t="s">
        <v>247</v>
      </c>
      <c r="C3672" s="26">
        <v>45942</v>
      </c>
      <c r="D3672" s="4" t="s">
        <v>292</v>
      </c>
      <c r="E3672" s="4" t="s">
        <v>308</v>
      </c>
      <c r="F3672" s="4" t="s">
        <v>47</v>
      </c>
      <c r="G3672" s="4">
        <v>1</v>
      </c>
      <c r="H3672" s="27">
        <v>0</v>
      </c>
      <c r="I3672" s="15">
        <v>904.04</v>
      </c>
      <c r="J3672" s="4" t="s">
        <v>294</v>
      </c>
    </row>
    <row r="3673" spans="1:10" x14ac:dyDescent="0.3">
      <c r="A3673" s="4" t="s">
        <v>3979</v>
      </c>
      <c r="B3673" s="4" t="s">
        <v>247</v>
      </c>
      <c r="C3673" s="26">
        <v>45952</v>
      </c>
      <c r="D3673" s="4" t="s">
        <v>292</v>
      </c>
      <c r="E3673" s="4" t="s">
        <v>303</v>
      </c>
      <c r="F3673" s="4" t="s">
        <v>47</v>
      </c>
      <c r="G3673" s="4">
        <v>0</v>
      </c>
      <c r="H3673" s="27">
        <v>0</v>
      </c>
      <c r="I3673" s="15">
        <v>1619.35</v>
      </c>
      <c r="J3673" s="4" t="s">
        <v>299</v>
      </c>
    </row>
    <row r="3674" spans="1:10" x14ac:dyDescent="0.3">
      <c r="A3674" s="4" t="s">
        <v>3980</v>
      </c>
      <c r="B3674" s="4" t="s">
        <v>247</v>
      </c>
      <c r="C3674" s="26">
        <v>45967</v>
      </c>
      <c r="D3674" s="4" t="s">
        <v>296</v>
      </c>
      <c r="E3674" s="4" t="s">
        <v>401</v>
      </c>
      <c r="F3674" s="4" t="s">
        <v>46</v>
      </c>
      <c r="G3674" s="4">
        <v>1</v>
      </c>
      <c r="H3674" s="27">
        <v>18.399999999999999</v>
      </c>
      <c r="I3674" s="15">
        <v>32696.6</v>
      </c>
      <c r="J3674" s="4" t="s">
        <v>294</v>
      </c>
    </row>
    <row r="3675" spans="1:10" x14ac:dyDescent="0.3">
      <c r="A3675" s="4" t="s">
        <v>3981</v>
      </c>
      <c r="B3675" s="4" t="s">
        <v>247</v>
      </c>
      <c r="C3675" s="26">
        <v>46008</v>
      </c>
      <c r="D3675" s="4" t="s">
        <v>292</v>
      </c>
      <c r="E3675" s="4" t="s">
        <v>305</v>
      </c>
      <c r="F3675" s="4" t="s">
        <v>46</v>
      </c>
      <c r="G3675" s="4">
        <v>1</v>
      </c>
      <c r="H3675" s="27">
        <v>0</v>
      </c>
      <c r="I3675" s="15">
        <v>3442.21</v>
      </c>
      <c r="J3675" s="4" t="s">
        <v>294</v>
      </c>
    </row>
    <row r="3676" spans="1:10" x14ac:dyDescent="0.3">
      <c r="A3676" s="4" t="s">
        <v>3982</v>
      </c>
      <c r="B3676" s="4" t="s">
        <v>247</v>
      </c>
      <c r="C3676" s="26">
        <v>45996</v>
      </c>
      <c r="D3676" s="4" t="s">
        <v>292</v>
      </c>
      <c r="E3676" s="4" t="s">
        <v>303</v>
      </c>
      <c r="F3676" s="4" t="s">
        <v>47</v>
      </c>
      <c r="G3676" s="4">
        <v>1</v>
      </c>
      <c r="H3676" s="27">
        <v>0</v>
      </c>
      <c r="I3676" s="15">
        <v>1167.06</v>
      </c>
      <c r="J3676" s="4" t="s">
        <v>294</v>
      </c>
    </row>
    <row r="3677" spans="1:10" x14ac:dyDescent="0.3">
      <c r="A3677" s="4" t="s">
        <v>3983</v>
      </c>
      <c r="B3677" s="4" t="s">
        <v>249</v>
      </c>
      <c r="C3677" s="26">
        <v>44941</v>
      </c>
      <c r="D3677" s="4" t="s">
        <v>292</v>
      </c>
      <c r="E3677" s="4" t="s">
        <v>303</v>
      </c>
      <c r="F3677" s="4" t="s">
        <v>45</v>
      </c>
      <c r="G3677" s="4">
        <v>6</v>
      </c>
      <c r="H3677" s="27">
        <v>0</v>
      </c>
      <c r="I3677" s="15">
        <v>14535.69</v>
      </c>
      <c r="J3677" s="4" t="s">
        <v>294</v>
      </c>
    </row>
    <row r="3678" spans="1:10" x14ac:dyDescent="0.3">
      <c r="A3678" s="4" t="s">
        <v>3984</v>
      </c>
      <c r="B3678" s="4" t="s">
        <v>249</v>
      </c>
      <c r="C3678" s="26">
        <v>45004</v>
      </c>
      <c r="D3678" s="4" t="s">
        <v>292</v>
      </c>
      <c r="E3678" s="4" t="s">
        <v>305</v>
      </c>
      <c r="F3678" s="4" t="s">
        <v>47</v>
      </c>
      <c r="G3678" s="4">
        <v>1</v>
      </c>
      <c r="H3678" s="27">
        <v>0</v>
      </c>
      <c r="I3678" s="15">
        <v>1346.91</v>
      </c>
      <c r="J3678" s="4" t="s">
        <v>294</v>
      </c>
    </row>
    <row r="3679" spans="1:10" x14ac:dyDescent="0.3">
      <c r="A3679" s="4" t="s">
        <v>3985</v>
      </c>
      <c r="B3679" s="4" t="s">
        <v>249</v>
      </c>
      <c r="C3679" s="26">
        <v>45000</v>
      </c>
      <c r="D3679" s="4" t="s">
        <v>292</v>
      </c>
      <c r="E3679" s="4" t="s">
        <v>312</v>
      </c>
      <c r="F3679" s="4" t="s">
        <v>47</v>
      </c>
      <c r="G3679" s="4">
        <v>1</v>
      </c>
      <c r="H3679" s="27">
        <v>0</v>
      </c>
      <c r="I3679" s="15">
        <v>1678.32</v>
      </c>
      <c r="J3679" s="4" t="s">
        <v>294</v>
      </c>
    </row>
    <row r="3680" spans="1:10" x14ac:dyDescent="0.3">
      <c r="A3680" s="4" t="s">
        <v>3986</v>
      </c>
      <c r="B3680" s="4" t="s">
        <v>249</v>
      </c>
      <c r="C3680" s="26">
        <v>44992</v>
      </c>
      <c r="D3680" s="4" t="s">
        <v>296</v>
      </c>
      <c r="E3680" s="4" t="s">
        <v>371</v>
      </c>
      <c r="F3680" s="4" t="s">
        <v>46</v>
      </c>
      <c r="G3680" s="4">
        <v>1</v>
      </c>
      <c r="H3680" s="27">
        <v>15.6</v>
      </c>
      <c r="I3680" s="15">
        <v>14827.4</v>
      </c>
      <c r="J3680" s="4" t="s">
        <v>294</v>
      </c>
    </row>
    <row r="3681" spans="1:10" x14ac:dyDescent="0.3">
      <c r="A3681" s="4" t="s">
        <v>3987</v>
      </c>
      <c r="B3681" s="4" t="s">
        <v>249</v>
      </c>
      <c r="C3681" s="26">
        <v>44992</v>
      </c>
      <c r="D3681" s="4" t="s">
        <v>296</v>
      </c>
      <c r="E3681" s="4" t="s">
        <v>297</v>
      </c>
      <c r="F3681" s="4" t="s">
        <v>47</v>
      </c>
      <c r="G3681" s="4">
        <v>1</v>
      </c>
      <c r="H3681" s="27">
        <v>4.0999999999999996</v>
      </c>
      <c r="I3681" s="15">
        <v>3310.49</v>
      </c>
      <c r="J3681" s="4" t="s">
        <v>294</v>
      </c>
    </row>
    <row r="3682" spans="1:10" x14ac:dyDescent="0.3">
      <c r="A3682" s="4" t="s">
        <v>3988</v>
      </c>
      <c r="B3682" s="4" t="s">
        <v>249</v>
      </c>
      <c r="C3682" s="26">
        <v>45029</v>
      </c>
      <c r="D3682" s="4" t="s">
        <v>292</v>
      </c>
      <c r="E3682" s="4" t="s">
        <v>303</v>
      </c>
      <c r="F3682" s="4" t="s">
        <v>47</v>
      </c>
      <c r="G3682" s="4">
        <v>1</v>
      </c>
      <c r="H3682" s="27">
        <v>0</v>
      </c>
      <c r="I3682" s="15">
        <v>1675.3</v>
      </c>
      <c r="J3682" s="4" t="s">
        <v>294</v>
      </c>
    </row>
    <row r="3683" spans="1:10" x14ac:dyDescent="0.3">
      <c r="A3683" s="4" t="s">
        <v>3989</v>
      </c>
      <c r="B3683" s="4" t="s">
        <v>249</v>
      </c>
      <c r="C3683" s="26">
        <v>45068</v>
      </c>
      <c r="D3683" s="4" t="s">
        <v>292</v>
      </c>
      <c r="E3683" s="4" t="s">
        <v>305</v>
      </c>
      <c r="F3683" s="4" t="s">
        <v>46</v>
      </c>
      <c r="G3683" s="4">
        <v>5</v>
      </c>
      <c r="H3683" s="27">
        <v>0</v>
      </c>
      <c r="I3683" s="15">
        <v>4058.68</v>
      </c>
      <c r="J3683" s="4" t="s">
        <v>294</v>
      </c>
    </row>
    <row r="3684" spans="1:10" x14ac:dyDescent="0.3">
      <c r="A3684" s="4" t="s">
        <v>3990</v>
      </c>
      <c r="B3684" s="4" t="s">
        <v>249</v>
      </c>
      <c r="C3684" s="26">
        <v>45054</v>
      </c>
      <c r="D3684" s="4" t="s">
        <v>292</v>
      </c>
      <c r="E3684" s="4" t="s">
        <v>305</v>
      </c>
      <c r="F3684" s="4" t="s">
        <v>46</v>
      </c>
      <c r="G3684" s="4">
        <v>3</v>
      </c>
      <c r="H3684" s="27">
        <v>0</v>
      </c>
      <c r="I3684" s="15">
        <v>3799.36</v>
      </c>
      <c r="J3684" s="4" t="s">
        <v>299</v>
      </c>
    </row>
    <row r="3685" spans="1:10" x14ac:dyDescent="0.3">
      <c r="A3685" s="4" t="s">
        <v>3991</v>
      </c>
      <c r="B3685" s="4" t="s">
        <v>249</v>
      </c>
      <c r="C3685" s="26">
        <v>45065</v>
      </c>
      <c r="D3685" s="4" t="s">
        <v>292</v>
      </c>
      <c r="E3685" s="4" t="s">
        <v>293</v>
      </c>
      <c r="F3685" s="4" t="s">
        <v>46</v>
      </c>
      <c r="G3685" s="4">
        <v>5</v>
      </c>
      <c r="H3685" s="27">
        <v>0</v>
      </c>
      <c r="I3685" s="15">
        <v>2186.31</v>
      </c>
      <c r="J3685" s="4" t="s">
        <v>294</v>
      </c>
    </row>
    <row r="3686" spans="1:10" x14ac:dyDescent="0.3">
      <c r="A3686" s="4" t="s">
        <v>3992</v>
      </c>
      <c r="B3686" s="4" t="s">
        <v>249</v>
      </c>
      <c r="C3686" s="26">
        <v>45060</v>
      </c>
      <c r="D3686" s="4" t="s">
        <v>292</v>
      </c>
      <c r="E3686" s="4" t="s">
        <v>308</v>
      </c>
      <c r="F3686" s="4" t="s">
        <v>47</v>
      </c>
      <c r="G3686" s="4">
        <v>1</v>
      </c>
      <c r="H3686" s="27">
        <v>0</v>
      </c>
      <c r="I3686" s="15">
        <v>892.36</v>
      </c>
      <c r="J3686" s="4" t="s">
        <v>294</v>
      </c>
    </row>
    <row r="3687" spans="1:10" x14ac:dyDescent="0.3">
      <c r="A3687" s="4" t="s">
        <v>3993</v>
      </c>
      <c r="B3687" s="4" t="s">
        <v>249</v>
      </c>
      <c r="C3687" s="26">
        <v>45134</v>
      </c>
      <c r="D3687" s="4" t="s">
        <v>292</v>
      </c>
      <c r="E3687" s="4" t="s">
        <v>312</v>
      </c>
      <c r="F3687" s="4" t="s">
        <v>47</v>
      </c>
      <c r="G3687" s="4">
        <v>1</v>
      </c>
      <c r="H3687" s="27">
        <v>0</v>
      </c>
      <c r="I3687" s="15">
        <v>1109.92</v>
      </c>
      <c r="J3687" s="4" t="s">
        <v>299</v>
      </c>
    </row>
    <row r="3688" spans="1:10" x14ac:dyDescent="0.3">
      <c r="A3688" s="4" t="s">
        <v>3994</v>
      </c>
      <c r="B3688" s="4" t="s">
        <v>249</v>
      </c>
      <c r="C3688" s="26">
        <v>45143</v>
      </c>
      <c r="D3688" s="4" t="s">
        <v>292</v>
      </c>
      <c r="E3688" s="4" t="s">
        <v>301</v>
      </c>
      <c r="F3688" s="4" t="s">
        <v>47</v>
      </c>
      <c r="G3688" s="4">
        <v>0</v>
      </c>
      <c r="H3688" s="27">
        <v>0</v>
      </c>
      <c r="I3688" s="15">
        <v>612.52</v>
      </c>
      <c r="J3688" s="4" t="s">
        <v>294</v>
      </c>
    </row>
    <row r="3689" spans="1:10" x14ac:dyDescent="0.3">
      <c r="A3689" s="4" t="s">
        <v>3995</v>
      </c>
      <c r="B3689" s="4" t="s">
        <v>249</v>
      </c>
      <c r="C3689" s="26">
        <v>45145</v>
      </c>
      <c r="D3689" s="4" t="s">
        <v>296</v>
      </c>
      <c r="E3689" s="4" t="s">
        <v>401</v>
      </c>
      <c r="F3689" s="4" t="s">
        <v>47</v>
      </c>
      <c r="G3689" s="4">
        <v>1</v>
      </c>
      <c r="H3689" s="27">
        <v>6.7</v>
      </c>
      <c r="I3689" s="15">
        <v>9143.01</v>
      </c>
      <c r="J3689" s="4" t="s">
        <v>294</v>
      </c>
    </row>
    <row r="3690" spans="1:10" x14ac:dyDescent="0.3">
      <c r="A3690" s="4" t="s">
        <v>3996</v>
      </c>
      <c r="B3690" s="4" t="s">
        <v>249</v>
      </c>
      <c r="C3690" s="26">
        <v>45210</v>
      </c>
      <c r="D3690" s="4" t="s">
        <v>292</v>
      </c>
      <c r="E3690" s="4" t="s">
        <v>308</v>
      </c>
      <c r="F3690" s="4" t="s">
        <v>47</v>
      </c>
      <c r="G3690" s="4">
        <v>0</v>
      </c>
      <c r="H3690" s="27">
        <v>0</v>
      </c>
      <c r="I3690" s="15">
        <v>1353.74</v>
      </c>
      <c r="J3690" s="4" t="s">
        <v>294</v>
      </c>
    </row>
    <row r="3691" spans="1:10" x14ac:dyDescent="0.3">
      <c r="A3691" s="4" t="s">
        <v>3997</v>
      </c>
      <c r="B3691" s="4" t="s">
        <v>249</v>
      </c>
      <c r="C3691" s="26">
        <v>45255</v>
      </c>
      <c r="D3691" s="4" t="s">
        <v>292</v>
      </c>
      <c r="E3691" s="4" t="s">
        <v>305</v>
      </c>
      <c r="F3691" s="4" t="s">
        <v>47</v>
      </c>
      <c r="G3691" s="4">
        <v>1</v>
      </c>
      <c r="H3691" s="27">
        <v>0</v>
      </c>
      <c r="I3691" s="15">
        <v>1309.19</v>
      </c>
      <c r="J3691" s="4" t="s">
        <v>294</v>
      </c>
    </row>
    <row r="3692" spans="1:10" x14ac:dyDescent="0.3">
      <c r="A3692" s="4" t="s">
        <v>3998</v>
      </c>
      <c r="B3692" s="4" t="s">
        <v>249</v>
      </c>
      <c r="C3692" s="26">
        <v>45245</v>
      </c>
      <c r="D3692" s="4" t="s">
        <v>292</v>
      </c>
      <c r="E3692" s="4" t="s">
        <v>312</v>
      </c>
      <c r="F3692" s="4" t="s">
        <v>47</v>
      </c>
      <c r="G3692" s="4">
        <v>1</v>
      </c>
      <c r="H3692" s="27">
        <v>0</v>
      </c>
      <c r="I3692" s="15">
        <v>1104.04</v>
      </c>
      <c r="J3692" s="4" t="s">
        <v>299</v>
      </c>
    </row>
    <row r="3693" spans="1:10" x14ac:dyDescent="0.3">
      <c r="A3693" s="4" t="s">
        <v>3999</v>
      </c>
      <c r="B3693" s="4" t="s">
        <v>249</v>
      </c>
      <c r="C3693" s="26">
        <v>45243</v>
      </c>
      <c r="D3693" s="4" t="s">
        <v>292</v>
      </c>
      <c r="E3693" s="4" t="s">
        <v>293</v>
      </c>
      <c r="F3693" s="4" t="s">
        <v>47</v>
      </c>
      <c r="G3693" s="4">
        <v>0</v>
      </c>
      <c r="H3693" s="27">
        <v>0</v>
      </c>
      <c r="I3693" s="15">
        <v>1261.27</v>
      </c>
      <c r="J3693" s="4" t="s">
        <v>294</v>
      </c>
    </row>
    <row r="3694" spans="1:10" x14ac:dyDescent="0.3">
      <c r="A3694" s="4" t="s">
        <v>4000</v>
      </c>
      <c r="B3694" s="4" t="s">
        <v>249</v>
      </c>
      <c r="C3694" s="26">
        <v>45236</v>
      </c>
      <c r="D3694" s="4" t="s">
        <v>292</v>
      </c>
      <c r="E3694" s="4" t="s">
        <v>301</v>
      </c>
      <c r="F3694" s="4" t="s">
        <v>46</v>
      </c>
      <c r="G3694" s="4">
        <v>2</v>
      </c>
      <c r="H3694" s="27">
        <v>0</v>
      </c>
      <c r="I3694" s="15">
        <v>2222.9899999999998</v>
      </c>
      <c r="J3694" s="4" t="s">
        <v>294</v>
      </c>
    </row>
    <row r="3695" spans="1:10" x14ac:dyDescent="0.3">
      <c r="A3695" s="4" t="s">
        <v>4001</v>
      </c>
      <c r="B3695" s="4" t="s">
        <v>249</v>
      </c>
      <c r="C3695" s="26">
        <v>45267</v>
      </c>
      <c r="D3695" s="4" t="s">
        <v>292</v>
      </c>
      <c r="E3695" s="4" t="s">
        <v>312</v>
      </c>
      <c r="F3695" s="4" t="s">
        <v>47</v>
      </c>
      <c r="G3695" s="4">
        <v>0</v>
      </c>
      <c r="H3695" s="27">
        <v>0</v>
      </c>
      <c r="I3695" s="15">
        <v>1314.35</v>
      </c>
      <c r="J3695" s="4" t="s">
        <v>294</v>
      </c>
    </row>
    <row r="3696" spans="1:10" x14ac:dyDescent="0.3">
      <c r="A3696" s="4" t="s">
        <v>4002</v>
      </c>
      <c r="B3696" s="4" t="s">
        <v>249</v>
      </c>
      <c r="C3696" s="26">
        <v>45262</v>
      </c>
      <c r="D3696" s="4" t="s">
        <v>296</v>
      </c>
      <c r="E3696" s="4" t="s">
        <v>401</v>
      </c>
      <c r="F3696" s="4" t="s">
        <v>47</v>
      </c>
      <c r="G3696" s="4">
        <v>1</v>
      </c>
      <c r="H3696" s="27">
        <v>2.4</v>
      </c>
      <c r="I3696" s="15">
        <v>1911.44</v>
      </c>
      <c r="J3696" s="4" t="s">
        <v>294</v>
      </c>
    </row>
    <row r="3697" spans="1:10" x14ac:dyDescent="0.3">
      <c r="A3697" s="4" t="s">
        <v>4003</v>
      </c>
      <c r="B3697" s="4" t="s">
        <v>249</v>
      </c>
      <c r="C3697" s="26">
        <v>45312</v>
      </c>
      <c r="D3697" s="4" t="s">
        <v>292</v>
      </c>
      <c r="E3697" s="4" t="s">
        <v>303</v>
      </c>
      <c r="F3697" s="4" t="s">
        <v>47</v>
      </c>
      <c r="G3697" s="4">
        <v>1</v>
      </c>
      <c r="H3697" s="27">
        <v>0</v>
      </c>
      <c r="I3697" s="15">
        <v>1582.23</v>
      </c>
      <c r="J3697" s="4" t="s">
        <v>294</v>
      </c>
    </row>
    <row r="3698" spans="1:10" x14ac:dyDescent="0.3">
      <c r="A3698" s="4" t="s">
        <v>4004</v>
      </c>
      <c r="B3698" s="4" t="s">
        <v>249</v>
      </c>
      <c r="C3698" s="26">
        <v>45331</v>
      </c>
      <c r="D3698" s="4" t="s">
        <v>292</v>
      </c>
      <c r="E3698" s="4" t="s">
        <v>303</v>
      </c>
      <c r="F3698" s="4" t="s">
        <v>46</v>
      </c>
      <c r="G3698" s="4">
        <v>2</v>
      </c>
      <c r="H3698" s="27">
        <v>0</v>
      </c>
      <c r="I3698" s="15">
        <v>3817.78</v>
      </c>
      <c r="J3698" s="4" t="s">
        <v>294</v>
      </c>
    </row>
    <row r="3699" spans="1:10" x14ac:dyDescent="0.3">
      <c r="A3699" s="4" t="s">
        <v>4005</v>
      </c>
      <c r="B3699" s="4" t="s">
        <v>249</v>
      </c>
      <c r="C3699" s="26">
        <v>45400</v>
      </c>
      <c r="D3699" s="4" t="s">
        <v>292</v>
      </c>
      <c r="E3699" s="4" t="s">
        <v>312</v>
      </c>
      <c r="F3699" s="4" t="s">
        <v>47</v>
      </c>
      <c r="G3699" s="4">
        <v>0</v>
      </c>
      <c r="H3699" s="27">
        <v>0</v>
      </c>
      <c r="I3699" s="15">
        <v>1100.82</v>
      </c>
      <c r="J3699" s="4" t="s">
        <v>294</v>
      </c>
    </row>
    <row r="3700" spans="1:10" x14ac:dyDescent="0.3">
      <c r="A3700" s="4" t="s">
        <v>4006</v>
      </c>
      <c r="B3700" s="4" t="s">
        <v>249</v>
      </c>
      <c r="C3700" s="26">
        <v>45394</v>
      </c>
      <c r="D3700" s="4" t="s">
        <v>292</v>
      </c>
      <c r="E3700" s="4" t="s">
        <v>301</v>
      </c>
      <c r="F3700" s="4" t="s">
        <v>47</v>
      </c>
      <c r="G3700" s="4">
        <v>1</v>
      </c>
      <c r="H3700" s="27">
        <v>0</v>
      </c>
      <c r="I3700" s="15">
        <v>1366.95</v>
      </c>
      <c r="J3700" s="4" t="s">
        <v>294</v>
      </c>
    </row>
    <row r="3701" spans="1:10" x14ac:dyDescent="0.3">
      <c r="A3701" s="4" t="s">
        <v>4007</v>
      </c>
      <c r="B3701" s="4" t="s">
        <v>249</v>
      </c>
      <c r="C3701" s="26">
        <v>45391</v>
      </c>
      <c r="D3701" s="4" t="s">
        <v>292</v>
      </c>
      <c r="E3701" s="4" t="s">
        <v>308</v>
      </c>
      <c r="F3701" s="4" t="s">
        <v>46</v>
      </c>
      <c r="G3701" s="4">
        <v>3</v>
      </c>
      <c r="H3701" s="27">
        <v>0</v>
      </c>
      <c r="I3701" s="15">
        <v>2231.5</v>
      </c>
      <c r="J3701" s="4" t="s">
        <v>294</v>
      </c>
    </row>
    <row r="3702" spans="1:10" x14ac:dyDescent="0.3">
      <c r="A3702" s="4" t="s">
        <v>4008</v>
      </c>
      <c r="B3702" s="4" t="s">
        <v>249</v>
      </c>
      <c r="C3702" s="26">
        <v>45397</v>
      </c>
      <c r="D3702" s="4" t="s">
        <v>292</v>
      </c>
      <c r="E3702" s="4" t="s">
        <v>308</v>
      </c>
      <c r="F3702" s="4" t="s">
        <v>47</v>
      </c>
      <c r="G3702" s="4">
        <v>1</v>
      </c>
      <c r="H3702" s="27">
        <v>0</v>
      </c>
      <c r="I3702" s="15">
        <v>1244.23</v>
      </c>
      <c r="J3702" s="4" t="s">
        <v>294</v>
      </c>
    </row>
    <row r="3703" spans="1:10" x14ac:dyDescent="0.3">
      <c r="A3703" s="4" t="s">
        <v>4009</v>
      </c>
      <c r="B3703" s="4" t="s">
        <v>249</v>
      </c>
      <c r="C3703" s="26">
        <v>45383</v>
      </c>
      <c r="D3703" s="4" t="s">
        <v>292</v>
      </c>
      <c r="E3703" s="4" t="s">
        <v>293</v>
      </c>
      <c r="F3703" s="4" t="s">
        <v>47</v>
      </c>
      <c r="G3703" s="4">
        <v>1</v>
      </c>
      <c r="H3703" s="27">
        <v>0</v>
      </c>
      <c r="I3703" s="15">
        <v>1202.01</v>
      </c>
      <c r="J3703" s="4" t="s">
        <v>294</v>
      </c>
    </row>
    <row r="3704" spans="1:10" x14ac:dyDescent="0.3">
      <c r="A3704" s="4" t="s">
        <v>4010</v>
      </c>
      <c r="B3704" s="4" t="s">
        <v>249</v>
      </c>
      <c r="C3704" s="26">
        <v>45398</v>
      </c>
      <c r="D3704" s="4" t="s">
        <v>296</v>
      </c>
      <c r="E3704" s="4" t="s">
        <v>371</v>
      </c>
      <c r="F3704" s="4" t="s">
        <v>47</v>
      </c>
      <c r="G3704" s="4">
        <v>1</v>
      </c>
      <c r="H3704" s="27">
        <v>4.2</v>
      </c>
      <c r="I3704" s="15">
        <v>4401.37</v>
      </c>
      <c r="J3704" s="4" t="s">
        <v>299</v>
      </c>
    </row>
    <row r="3705" spans="1:10" x14ac:dyDescent="0.3">
      <c r="A3705" s="4" t="s">
        <v>4011</v>
      </c>
      <c r="B3705" s="4" t="s">
        <v>249</v>
      </c>
      <c r="C3705" s="26">
        <v>45432</v>
      </c>
      <c r="D3705" s="4" t="s">
        <v>292</v>
      </c>
      <c r="E3705" s="4" t="s">
        <v>305</v>
      </c>
      <c r="F3705" s="4" t="s">
        <v>47</v>
      </c>
      <c r="G3705" s="4">
        <v>1</v>
      </c>
      <c r="H3705" s="27">
        <v>0</v>
      </c>
      <c r="I3705" s="15">
        <v>1063.69</v>
      </c>
      <c r="J3705" s="4" t="s">
        <v>294</v>
      </c>
    </row>
    <row r="3706" spans="1:10" x14ac:dyDescent="0.3">
      <c r="A3706" s="4" t="s">
        <v>4012</v>
      </c>
      <c r="B3706" s="4" t="s">
        <v>249</v>
      </c>
      <c r="C3706" s="26">
        <v>45417</v>
      </c>
      <c r="D3706" s="4" t="s">
        <v>296</v>
      </c>
      <c r="E3706" s="4" t="s">
        <v>371</v>
      </c>
      <c r="F3706" s="4" t="s">
        <v>47</v>
      </c>
      <c r="G3706" s="4">
        <v>1</v>
      </c>
      <c r="H3706" s="27">
        <v>6.2</v>
      </c>
      <c r="I3706" s="15">
        <v>6338.52</v>
      </c>
      <c r="J3706" s="4" t="s">
        <v>294</v>
      </c>
    </row>
    <row r="3707" spans="1:10" x14ac:dyDescent="0.3">
      <c r="A3707" s="4" t="s">
        <v>4013</v>
      </c>
      <c r="B3707" s="4" t="s">
        <v>249</v>
      </c>
      <c r="C3707" s="26">
        <v>45505</v>
      </c>
      <c r="D3707" s="4" t="s">
        <v>292</v>
      </c>
      <c r="E3707" s="4" t="s">
        <v>301</v>
      </c>
      <c r="F3707" s="4" t="s">
        <v>46</v>
      </c>
      <c r="G3707" s="4">
        <v>1</v>
      </c>
      <c r="H3707" s="27">
        <v>0</v>
      </c>
      <c r="I3707" s="15">
        <v>4577.49</v>
      </c>
      <c r="J3707" s="4" t="s">
        <v>299</v>
      </c>
    </row>
    <row r="3708" spans="1:10" x14ac:dyDescent="0.3">
      <c r="A3708" s="4" t="s">
        <v>4014</v>
      </c>
      <c r="B3708" s="4" t="s">
        <v>249</v>
      </c>
      <c r="C3708" s="26">
        <v>45505</v>
      </c>
      <c r="D3708" s="4" t="s">
        <v>292</v>
      </c>
      <c r="E3708" s="4" t="s">
        <v>303</v>
      </c>
      <c r="F3708" s="4" t="s">
        <v>46</v>
      </c>
      <c r="G3708" s="4">
        <v>3</v>
      </c>
      <c r="H3708" s="27">
        <v>0</v>
      </c>
      <c r="I3708" s="15">
        <v>4938.75</v>
      </c>
      <c r="J3708" s="4" t="s">
        <v>294</v>
      </c>
    </row>
    <row r="3709" spans="1:10" x14ac:dyDescent="0.3">
      <c r="A3709" s="4" t="s">
        <v>4015</v>
      </c>
      <c r="B3709" s="4" t="s">
        <v>249</v>
      </c>
      <c r="C3709" s="26">
        <v>45545</v>
      </c>
      <c r="D3709" s="4" t="s">
        <v>296</v>
      </c>
      <c r="E3709" s="4" t="s">
        <v>401</v>
      </c>
      <c r="F3709" s="4" t="s">
        <v>47</v>
      </c>
      <c r="G3709" s="4">
        <v>1</v>
      </c>
      <c r="H3709" s="27">
        <v>4.2</v>
      </c>
      <c r="I3709" s="15">
        <v>4209.63</v>
      </c>
      <c r="J3709" s="4" t="s">
        <v>294</v>
      </c>
    </row>
    <row r="3710" spans="1:10" x14ac:dyDescent="0.3">
      <c r="A3710" s="4" t="s">
        <v>4016</v>
      </c>
      <c r="B3710" s="4" t="s">
        <v>249</v>
      </c>
      <c r="C3710" s="26">
        <v>45589</v>
      </c>
      <c r="D3710" s="4" t="s">
        <v>292</v>
      </c>
      <c r="E3710" s="4" t="s">
        <v>312</v>
      </c>
      <c r="F3710" s="4" t="s">
        <v>47</v>
      </c>
      <c r="G3710" s="4">
        <v>1</v>
      </c>
      <c r="H3710" s="27">
        <v>0</v>
      </c>
      <c r="I3710" s="15">
        <v>1522.58</v>
      </c>
      <c r="J3710" s="4" t="s">
        <v>299</v>
      </c>
    </row>
    <row r="3711" spans="1:10" x14ac:dyDescent="0.3">
      <c r="A3711" s="4" t="s">
        <v>4017</v>
      </c>
      <c r="B3711" s="4" t="s">
        <v>249</v>
      </c>
      <c r="C3711" s="26">
        <v>45573</v>
      </c>
      <c r="D3711" s="4" t="s">
        <v>292</v>
      </c>
      <c r="E3711" s="4" t="s">
        <v>303</v>
      </c>
      <c r="F3711" s="4" t="s">
        <v>47</v>
      </c>
      <c r="G3711" s="4">
        <v>1</v>
      </c>
      <c r="H3711" s="27">
        <v>0</v>
      </c>
      <c r="I3711" s="15">
        <v>816.73</v>
      </c>
      <c r="J3711" s="4" t="s">
        <v>294</v>
      </c>
    </row>
    <row r="3712" spans="1:10" x14ac:dyDescent="0.3">
      <c r="A3712" s="4" t="s">
        <v>4018</v>
      </c>
      <c r="B3712" s="4" t="s">
        <v>249</v>
      </c>
      <c r="C3712" s="26">
        <v>45661</v>
      </c>
      <c r="D3712" s="4" t="s">
        <v>292</v>
      </c>
      <c r="E3712" s="4" t="s">
        <v>301</v>
      </c>
      <c r="F3712" s="4" t="s">
        <v>47</v>
      </c>
      <c r="G3712" s="4">
        <v>1</v>
      </c>
      <c r="H3712" s="27">
        <v>0</v>
      </c>
      <c r="I3712" s="15">
        <v>1192.49</v>
      </c>
      <c r="J3712" s="4" t="s">
        <v>299</v>
      </c>
    </row>
    <row r="3713" spans="1:10" x14ac:dyDescent="0.3">
      <c r="A3713" s="4" t="s">
        <v>4019</v>
      </c>
      <c r="B3713" s="4" t="s">
        <v>249</v>
      </c>
      <c r="C3713" s="26">
        <v>45678</v>
      </c>
      <c r="D3713" s="4" t="s">
        <v>292</v>
      </c>
      <c r="E3713" s="4" t="s">
        <v>312</v>
      </c>
      <c r="F3713" s="4" t="s">
        <v>47</v>
      </c>
      <c r="G3713" s="4">
        <v>1</v>
      </c>
      <c r="H3713" s="27">
        <v>0</v>
      </c>
      <c r="I3713" s="15">
        <v>988.93</v>
      </c>
      <c r="J3713" s="4" t="s">
        <v>299</v>
      </c>
    </row>
    <row r="3714" spans="1:10" x14ac:dyDescent="0.3">
      <c r="A3714" s="4" t="s">
        <v>4020</v>
      </c>
      <c r="B3714" s="4" t="s">
        <v>249</v>
      </c>
      <c r="C3714" s="26">
        <v>45722</v>
      </c>
      <c r="D3714" s="4" t="s">
        <v>292</v>
      </c>
      <c r="E3714" s="4" t="s">
        <v>312</v>
      </c>
      <c r="F3714" s="4" t="s">
        <v>47</v>
      </c>
      <c r="G3714" s="4">
        <v>1</v>
      </c>
      <c r="H3714" s="27">
        <v>0</v>
      </c>
      <c r="I3714" s="15">
        <v>984.3</v>
      </c>
      <c r="J3714" s="4" t="s">
        <v>294</v>
      </c>
    </row>
    <row r="3715" spans="1:10" x14ac:dyDescent="0.3">
      <c r="A3715" s="4" t="s">
        <v>4021</v>
      </c>
      <c r="B3715" s="4" t="s">
        <v>249</v>
      </c>
      <c r="C3715" s="26">
        <v>45764</v>
      </c>
      <c r="D3715" s="4" t="s">
        <v>292</v>
      </c>
      <c r="E3715" s="4" t="s">
        <v>312</v>
      </c>
      <c r="F3715" s="4" t="s">
        <v>47</v>
      </c>
      <c r="G3715" s="4">
        <v>1</v>
      </c>
      <c r="H3715" s="27">
        <v>0</v>
      </c>
      <c r="I3715" s="15">
        <v>987.31</v>
      </c>
      <c r="J3715" s="4" t="s">
        <v>294</v>
      </c>
    </row>
    <row r="3716" spans="1:10" x14ac:dyDescent="0.3">
      <c r="A3716" s="4" t="s">
        <v>4022</v>
      </c>
      <c r="B3716" s="4" t="s">
        <v>249</v>
      </c>
      <c r="C3716" s="26">
        <v>45802</v>
      </c>
      <c r="D3716" s="4" t="s">
        <v>292</v>
      </c>
      <c r="E3716" s="4" t="s">
        <v>293</v>
      </c>
      <c r="F3716" s="4" t="s">
        <v>46</v>
      </c>
      <c r="G3716" s="4">
        <v>5</v>
      </c>
      <c r="H3716" s="27">
        <v>0</v>
      </c>
      <c r="I3716" s="15">
        <v>4557.33</v>
      </c>
      <c r="J3716" s="4" t="s">
        <v>299</v>
      </c>
    </row>
    <row r="3717" spans="1:10" x14ac:dyDescent="0.3">
      <c r="A3717" s="4" t="s">
        <v>4023</v>
      </c>
      <c r="B3717" s="4" t="s">
        <v>249</v>
      </c>
      <c r="C3717" s="26">
        <v>45811</v>
      </c>
      <c r="D3717" s="4" t="s">
        <v>292</v>
      </c>
      <c r="E3717" s="4" t="s">
        <v>301</v>
      </c>
      <c r="F3717" s="4" t="s">
        <v>47</v>
      </c>
      <c r="G3717" s="4">
        <v>1</v>
      </c>
      <c r="H3717" s="27">
        <v>0</v>
      </c>
      <c r="I3717" s="15">
        <v>678.52</v>
      </c>
      <c r="J3717" s="4" t="s">
        <v>299</v>
      </c>
    </row>
    <row r="3718" spans="1:10" x14ac:dyDescent="0.3">
      <c r="A3718" s="4" t="s">
        <v>4024</v>
      </c>
      <c r="B3718" s="4" t="s">
        <v>249</v>
      </c>
      <c r="C3718" s="26">
        <v>45857</v>
      </c>
      <c r="D3718" s="4" t="s">
        <v>292</v>
      </c>
      <c r="E3718" s="4" t="s">
        <v>305</v>
      </c>
      <c r="F3718" s="4" t="s">
        <v>46</v>
      </c>
      <c r="G3718" s="4">
        <v>5</v>
      </c>
      <c r="H3718" s="27">
        <v>0</v>
      </c>
      <c r="I3718" s="15">
        <v>7907.06</v>
      </c>
      <c r="J3718" s="4" t="s">
        <v>294</v>
      </c>
    </row>
    <row r="3719" spans="1:10" x14ac:dyDescent="0.3">
      <c r="A3719" s="4" t="s">
        <v>4025</v>
      </c>
      <c r="B3719" s="4" t="s">
        <v>249</v>
      </c>
      <c r="C3719" s="26">
        <v>45877</v>
      </c>
      <c r="D3719" s="4" t="s">
        <v>292</v>
      </c>
      <c r="E3719" s="4" t="s">
        <v>312</v>
      </c>
      <c r="F3719" s="4" t="s">
        <v>47</v>
      </c>
      <c r="G3719" s="4">
        <v>0</v>
      </c>
      <c r="H3719" s="27">
        <v>0</v>
      </c>
      <c r="I3719" s="15">
        <v>819.79</v>
      </c>
      <c r="J3719" s="4" t="s">
        <v>294</v>
      </c>
    </row>
    <row r="3720" spans="1:10" x14ac:dyDescent="0.3">
      <c r="A3720" s="4" t="s">
        <v>4026</v>
      </c>
      <c r="B3720" s="4" t="s">
        <v>249</v>
      </c>
      <c r="C3720" s="26">
        <v>45918</v>
      </c>
      <c r="D3720" s="4" t="s">
        <v>292</v>
      </c>
      <c r="E3720" s="4" t="s">
        <v>301</v>
      </c>
      <c r="F3720" s="4" t="s">
        <v>47</v>
      </c>
      <c r="G3720" s="4">
        <v>1</v>
      </c>
      <c r="H3720" s="27">
        <v>0</v>
      </c>
      <c r="I3720" s="15">
        <v>1547.55</v>
      </c>
      <c r="J3720" s="4" t="s">
        <v>294</v>
      </c>
    </row>
    <row r="3721" spans="1:10" x14ac:dyDescent="0.3">
      <c r="A3721" s="4" t="s">
        <v>4027</v>
      </c>
      <c r="B3721" s="4" t="s">
        <v>249</v>
      </c>
      <c r="C3721" s="26">
        <v>45924</v>
      </c>
      <c r="D3721" s="4" t="s">
        <v>292</v>
      </c>
      <c r="E3721" s="4" t="s">
        <v>308</v>
      </c>
      <c r="F3721" s="4" t="s">
        <v>45</v>
      </c>
      <c r="G3721" s="4">
        <v>9</v>
      </c>
      <c r="H3721" s="27">
        <v>0</v>
      </c>
      <c r="I3721" s="15">
        <v>16148.34</v>
      </c>
      <c r="J3721" s="4" t="s">
        <v>294</v>
      </c>
    </row>
    <row r="3722" spans="1:10" x14ac:dyDescent="0.3">
      <c r="A3722" s="4" t="s">
        <v>4028</v>
      </c>
      <c r="B3722" s="4" t="s">
        <v>249</v>
      </c>
      <c r="C3722" s="26">
        <v>45934</v>
      </c>
      <c r="D3722" s="4" t="s">
        <v>292</v>
      </c>
      <c r="E3722" s="4" t="s">
        <v>293</v>
      </c>
      <c r="F3722" s="4" t="s">
        <v>47</v>
      </c>
      <c r="G3722" s="4">
        <v>0</v>
      </c>
      <c r="H3722" s="27">
        <v>0</v>
      </c>
      <c r="I3722" s="15">
        <v>1086.79</v>
      </c>
      <c r="J3722" s="4" t="s">
        <v>294</v>
      </c>
    </row>
    <row r="3723" spans="1:10" x14ac:dyDescent="0.3">
      <c r="A3723" s="4" t="s">
        <v>4029</v>
      </c>
      <c r="B3723" s="4" t="s">
        <v>249</v>
      </c>
      <c r="C3723" s="26">
        <v>45963</v>
      </c>
      <c r="D3723" s="4" t="s">
        <v>292</v>
      </c>
      <c r="E3723" s="4" t="s">
        <v>312</v>
      </c>
      <c r="F3723" s="4" t="s">
        <v>47</v>
      </c>
      <c r="G3723" s="4">
        <v>1</v>
      </c>
      <c r="H3723" s="27">
        <v>0</v>
      </c>
      <c r="I3723" s="15">
        <v>909.58</v>
      </c>
      <c r="J3723" s="4" t="s">
        <v>299</v>
      </c>
    </row>
    <row r="3724" spans="1:10" x14ac:dyDescent="0.3">
      <c r="A3724" s="4" t="s">
        <v>4030</v>
      </c>
      <c r="B3724" s="4" t="s">
        <v>249</v>
      </c>
      <c r="C3724" s="26">
        <v>46000</v>
      </c>
      <c r="D3724" s="4" t="s">
        <v>292</v>
      </c>
      <c r="E3724" s="4" t="s">
        <v>305</v>
      </c>
      <c r="F3724" s="4" t="s">
        <v>47</v>
      </c>
      <c r="G3724" s="4">
        <v>0</v>
      </c>
      <c r="H3724" s="27">
        <v>0</v>
      </c>
      <c r="I3724" s="15">
        <v>1134.6600000000001</v>
      </c>
      <c r="J3724" s="4" t="s">
        <v>294</v>
      </c>
    </row>
    <row r="3725" spans="1:10" x14ac:dyDescent="0.3">
      <c r="A3725" s="4" t="s">
        <v>4031</v>
      </c>
      <c r="B3725" s="4" t="s">
        <v>249</v>
      </c>
      <c r="C3725" s="26">
        <v>46000</v>
      </c>
      <c r="D3725" s="4" t="s">
        <v>296</v>
      </c>
      <c r="E3725" s="4" t="s">
        <v>401</v>
      </c>
      <c r="F3725" s="4" t="s">
        <v>46</v>
      </c>
      <c r="G3725" s="4">
        <v>1</v>
      </c>
      <c r="H3725" s="27">
        <v>16.5</v>
      </c>
      <c r="I3725" s="15">
        <v>23010</v>
      </c>
      <c r="J3725" s="4" t="s">
        <v>294</v>
      </c>
    </row>
    <row r="3726" spans="1:10" x14ac:dyDescent="0.3">
      <c r="A3726" s="4" t="s">
        <v>4032</v>
      </c>
      <c r="B3726" s="4" t="s">
        <v>251</v>
      </c>
      <c r="C3726" s="26">
        <v>44938</v>
      </c>
      <c r="D3726" s="4" t="s">
        <v>296</v>
      </c>
      <c r="E3726" s="4" t="s">
        <v>401</v>
      </c>
      <c r="F3726" s="4" t="s">
        <v>45</v>
      </c>
      <c r="G3726" s="4">
        <v>3</v>
      </c>
      <c r="H3726" s="27">
        <v>52.5</v>
      </c>
      <c r="I3726" s="15">
        <v>49619.28</v>
      </c>
      <c r="J3726" s="4" t="s">
        <v>299</v>
      </c>
    </row>
    <row r="3727" spans="1:10" x14ac:dyDescent="0.3">
      <c r="A3727" s="4" t="s">
        <v>4033</v>
      </c>
      <c r="B3727" s="4" t="s">
        <v>251</v>
      </c>
      <c r="C3727" s="26">
        <v>44938</v>
      </c>
      <c r="D3727" s="4" t="s">
        <v>296</v>
      </c>
      <c r="E3727" s="4" t="s">
        <v>319</v>
      </c>
      <c r="F3727" s="4" t="s">
        <v>45</v>
      </c>
      <c r="G3727" s="4">
        <v>1</v>
      </c>
      <c r="H3727" s="27">
        <v>18.600000000000001</v>
      </c>
      <c r="I3727" s="15">
        <v>20296.54</v>
      </c>
      <c r="J3727" s="4" t="s">
        <v>294</v>
      </c>
    </row>
    <row r="3728" spans="1:10" x14ac:dyDescent="0.3">
      <c r="A3728" s="4" t="s">
        <v>4034</v>
      </c>
      <c r="B3728" s="4" t="s">
        <v>251</v>
      </c>
      <c r="C3728" s="26">
        <v>44977</v>
      </c>
      <c r="D3728" s="4" t="s">
        <v>296</v>
      </c>
      <c r="E3728" s="4" t="s">
        <v>371</v>
      </c>
      <c r="F3728" s="4" t="s">
        <v>46</v>
      </c>
      <c r="G3728" s="4">
        <v>1</v>
      </c>
      <c r="H3728" s="27">
        <v>16.2</v>
      </c>
      <c r="I3728" s="15">
        <v>12538.64</v>
      </c>
      <c r="J3728" s="4" t="s">
        <v>294</v>
      </c>
    </row>
    <row r="3729" spans="1:10" x14ac:dyDescent="0.3">
      <c r="A3729" s="4" t="s">
        <v>4035</v>
      </c>
      <c r="B3729" s="4" t="s">
        <v>251</v>
      </c>
      <c r="C3729" s="26">
        <v>45123</v>
      </c>
      <c r="D3729" s="4" t="s">
        <v>292</v>
      </c>
      <c r="E3729" s="4" t="s">
        <v>301</v>
      </c>
      <c r="F3729" s="4" t="s">
        <v>46</v>
      </c>
      <c r="G3729" s="4">
        <v>1</v>
      </c>
      <c r="H3729" s="27">
        <v>0</v>
      </c>
      <c r="I3729" s="15">
        <v>3917.65</v>
      </c>
      <c r="J3729" s="4" t="s">
        <v>299</v>
      </c>
    </row>
    <row r="3730" spans="1:10" x14ac:dyDescent="0.3">
      <c r="A3730" s="4" t="s">
        <v>4036</v>
      </c>
      <c r="B3730" s="4" t="s">
        <v>251</v>
      </c>
      <c r="C3730" s="26">
        <v>45156</v>
      </c>
      <c r="D3730" s="4" t="s">
        <v>292</v>
      </c>
      <c r="E3730" s="4" t="s">
        <v>301</v>
      </c>
      <c r="F3730" s="4" t="s">
        <v>46</v>
      </c>
      <c r="G3730" s="4">
        <v>5</v>
      </c>
      <c r="H3730" s="27">
        <v>0</v>
      </c>
      <c r="I3730" s="15">
        <v>1896.2</v>
      </c>
      <c r="J3730" s="4" t="s">
        <v>294</v>
      </c>
    </row>
    <row r="3731" spans="1:10" x14ac:dyDescent="0.3">
      <c r="A3731" s="4" t="s">
        <v>4037</v>
      </c>
      <c r="B3731" s="4" t="s">
        <v>251</v>
      </c>
      <c r="C3731" s="26">
        <v>45164</v>
      </c>
      <c r="D3731" s="4" t="s">
        <v>292</v>
      </c>
      <c r="E3731" s="4" t="s">
        <v>293</v>
      </c>
      <c r="F3731" s="4" t="s">
        <v>47</v>
      </c>
      <c r="G3731" s="4">
        <v>1</v>
      </c>
      <c r="H3731" s="27">
        <v>0</v>
      </c>
      <c r="I3731" s="15">
        <v>837.89</v>
      </c>
      <c r="J3731" s="4" t="s">
        <v>294</v>
      </c>
    </row>
    <row r="3732" spans="1:10" x14ac:dyDescent="0.3">
      <c r="A3732" s="4" t="s">
        <v>4038</v>
      </c>
      <c r="B3732" s="4" t="s">
        <v>251</v>
      </c>
      <c r="C3732" s="26">
        <v>45177</v>
      </c>
      <c r="D3732" s="4" t="s">
        <v>292</v>
      </c>
      <c r="E3732" s="4" t="s">
        <v>308</v>
      </c>
      <c r="F3732" s="4" t="s">
        <v>46</v>
      </c>
      <c r="G3732" s="4">
        <v>4</v>
      </c>
      <c r="H3732" s="27">
        <v>0</v>
      </c>
      <c r="I3732" s="15">
        <v>2686.42</v>
      </c>
      <c r="J3732" s="4" t="s">
        <v>294</v>
      </c>
    </row>
    <row r="3733" spans="1:10" x14ac:dyDescent="0.3">
      <c r="A3733" s="4" t="s">
        <v>4039</v>
      </c>
      <c r="B3733" s="4" t="s">
        <v>251</v>
      </c>
      <c r="C3733" s="26">
        <v>45183</v>
      </c>
      <c r="D3733" s="4" t="s">
        <v>292</v>
      </c>
      <c r="E3733" s="4" t="s">
        <v>305</v>
      </c>
      <c r="F3733" s="4" t="s">
        <v>47</v>
      </c>
      <c r="G3733" s="4">
        <v>1</v>
      </c>
      <c r="H3733" s="27">
        <v>0</v>
      </c>
      <c r="I3733" s="15">
        <v>827.43</v>
      </c>
      <c r="J3733" s="4" t="s">
        <v>294</v>
      </c>
    </row>
    <row r="3734" spans="1:10" x14ac:dyDescent="0.3">
      <c r="A3734" s="4" t="s">
        <v>4040</v>
      </c>
      <c r="B3734" s="4" t="s">
        <v>251</v>
      </c>
      <c r="C3734" s="26">
        <v>45194</v>
      </c>
      <c r="D3734" s="4" t="s">
        <v>296</v>
      </c>
      <c r="E3734" s="4" t="s">
        <v>319</v>
      </c>
      <c r="F3734" s="4" t="s">
        <v>46</v>
      </c>
      <c r="G3734" s="4">
        <v>1</v>
      </c>
      <c r="H3734" s="27">
        <v>7</v>
      </c>
      <c r="I3734" s="15">
        <v>4628.67</v>
      </c>
      <c r="J3734" s="4" t="s">
        <v>299</v>
      </c>
    </row>
    <row r="3735" spans="1:10" x14ac:dyDescent="0.3">
      <c r="A3735" s="4" t="s">
        <v>4041</v>
      </c>
      <c r="B3735" s="4" t="s">
        <v>251</v>
      </c>
      <c r="C3735" s="26">
        <v>45207</v>
      </c>
      <c r="D3735" s="4" t="s">
        <v>292</v>
      </c>
      <c r="E3735" s="4" t="s">
        <v>308</v>
      </c>
      <c r="F3735" s="4" t="s">
        <v>46</v>
      </c>
      <c r="G3735" s="4">
        <v>3</v>
      </c>
      <c r="H3735" s="27">
        <v>0</v>
      </c>
      <c r="I3735" s="15">
        <v>3958.66</v>
      </c>
      <c r="J3735" s="4" t="s">
        <v>294</v>
      </c>
    </row>
    <row r="3736" spans="1:10" x14ac:dyDescent="0.3">
      <c r="A3736" s="4" t="s">
        <v>4042</v>
      </c>
      <c r="B3736" s="4" t="s">
        <v>251</v>
      </c>
      <c r="C3736" s="26">
        <v>45201</v>
      </c>
      <c r="D3736" s="4" t="s">
        <v>292</v>
      </c>
      <c r="E3736" s="4" t="s">
        <v>308</v>
      </c>
      <c r="F3736" s="4" t="s">
        <v>45</v>
      </c>
      <c r="G3736" s="4">
        <v>11</v>
      </c>
      <c r="H3736" s="27">
        <v>0</v>
      </c>
      <c r="I3736" s="15">
        <v>11122.9</v>
      </c>
      <c r="J3736" s="4" t="s">
        <v>294</v>
      </c>
    </row>
    <row r="3737" spans="1:10" x14ac:dyDescent="0.3">
      <c r="A3737" s="4" t="s">
        <v>4043</v>
      </c>
      <c r="B3737" s="4" t="s">
        <v>251</v>
      </c>
      <c r="C3737" s="26">
        <v>45200</v>
      </c>
      <c r="D3737" s="4" t="s">
        <v>292</v>
      </c>
      <c r="E3737" s="4" t="s">
        <v>308</v>
      </c>
      <c r="F3737" s="4" t="s">
        <v>47</v>
      </c>
      <c r="G3737" s="4">
        <v>0</v>
      </c>
      <c r="H3737" s="27">
        <v>0</v>
      </c>
      <c r="I3737" s="15">
        <v>551.63</v>
      </c>
      <c r="J3737" s="4" t="s">
        <v>294</v>
      </c>
    </row>
    <row r="3738" spans="1:10" x14ac:dyDescent="0.3">
      <c r="A3738" s="4" t="s">
        <v>4044</v>
      </c>
      <c r="B3738" s="4" t="s">
        <v>251</v>
      </c>
      <c r="C3738" s="26">
        <v>45209</v>
      </c>
      <c r="D3738" s="4" t="s">
        <v>296</v>
      </c>
      <c r="E3738" s="4" t="s">
        <v>336</v>
      </c>
      <c r="F3738" s="4" t="s">
        <v>46</v>
      </c>
      <c r="G3738" s="4">
        <v>1</v>
      </c>
      <c r="H3738" s="27">
        <v>13.4</v>
      </c>
      <c r="I3738" s="15">
        <v>11642.68</v>
      </c>
      <c r="J3738" s="4" t="s">
        <v>299</v>
      </c>
    </row>
    <row r="3739" spans="1:10" x14ac:dyDescent="0.3">
      <c r="A3739" s="4" t="s">
        <v>4045</v>
      </c>
      <c r="B3739" s="4" t="s">
        <v>251</v>
      </c>
      <c r="C3739" s="26">
        <v>45355</v>
      </c>
      <c r="D3739" s="4" t="s">
        <v>292</v>
      </c>
      <c r="E3739" s="4" t="s">
        <v>293</v>
      </c>
      <c r="F3739" s="4" t="s">
        <v>47</v>
      </c>
      <c r="G3739" s="4">
        <v>0</v>
      </c>
      <c r="H3739" s="27">
        <v>0</v>
      </c>
      <c r="I3739" s="15">
        <v>1195.28</v>
      </c>
      <c r="J3739" s="4" t="s">
        <v>294</v>
      </c>
    </row>
    <row r="3740" spans="1:10" x14ac:dyDescent="0.3">
      <c r="A3740" s="4" t="s">
        <v>4046</v>
      </c>
      <c r="B3740" s="4" t="s">
        <v>251</v>
      </c>
      <c r="C3740" s="26">
        <v>45385</v>
      </c>
      <c r="D3740" s="4" t="s">
        <v>292</v>
      </c>
      <c r="E3740" s="4" t="s">
        <v>312</v>
      </c>
      <c r="F3740" s="4" t="s">
        <v>46</v>
      </c>
      <c r="G3740" s="4">
        <v>3</v>
      </c>
      <c r="H3740" s="27">
        <v>0</v>
      </c>
      <c r="I3740" s="15">
        <v>2504.2800000000002</v>
      </c>
      <c r="J3740" s="4" t="s">
        <v>294</v>
      </c>
    </row>
    <row r="3741" spans="1:10" x14ac:dyDescent="0.3">
      <c r="A3741" s="4" t="s">
        <v>4047</v>
      </c>
      <c r="B3741" s="4" t="s">
        <v>251</v>
      </c>
      <c r="C3741" s="26">
        <v>45419</v>
      </c>
      <c r="D3741" s="4" t="s">
        <v>292</v>
      </c>
      <c r="E3741" s="4" t="s">
        <v>312</v>
      </c>
      <c r="F3741" s="4" t="s">
        <v>47</v>
      </c>
      <c r="G3741" s="4">
        <v>1</v>
      </c>
      <c r="H3741" s="27">
        <v>0</v>
      </c>
      <c r="I3741" s="15">
        <v>1211.56</v>
      </c>
      <c r="J3741" s="4" t="s">
        <v>294</v>
      </c>
    </row>
    <row r="3742" spans="1:10" x14ac:dyDescent="0.3">
      <c r="A3742" s="4" t="s">
        <v>4048</v>
      </c>
      <c r="B3742" s="4" t="s">
        <v>251</v>
      </c>
      <c r="C3742" s="26">
        <v>45440</v>
      </c>
      <c r="D3742" s="4" t="s">
        <v>296</v>
      </c>
      <c r="E3742" s="4" t="s">
        <v>401</v>
      </c>
      <c r="F3742" s="4" t="s">
        <v>47</v>
      </c>
      <c r="G3742" s="4">
        <v>1</v>
      </c>
      <c r="H3742" s="27">
        <v>3.5</v>
      </c>
      <c r="I3742" s="15">
        <v>2012.85</v>
      </c>
      <c r="J3742" s="4" t="s">
        <v>294</v>
      </c>
    </row>
    <row r="3743" spans="1:10" x14ac:dyDescent="0.3">
      <c r="A3743" s="4" t="s">
        <v>4049</v>
      </c>
      <c r="B3743" s="4" t="s">
        <v>251</v>
      </c>
      <c r="C3743" s="26">
        <v>45453</v>
      </c>
      <c r="D3743" s="4" t="s">
        <v>296</v>
      </c>
      <c r="E3743" s="4" t="s">
        <v>371</v>
      </c>
      <c r="F3743" s="4" t="s">
        <v>46</v>
      </c>
      <c r="G3743" s="4">
        <v>1</v>
      </c>
      <c r="H3743" s="27">
        <v>8.9</v>
      </c>
      <c r="I3743" s="15">
        <v>9079.69</v>
      </c>
      <c r="J3743" s="4" t="s">
        <v>294</v>
      </c>
    </row>
    <row r="3744" spans="1:10" x14ac:dyDescent="0.3">
      <c r="A3744" s="4" t="s">
        <v>4050</v>
      </c>
      <c r="B3744" s="4" t="s">
        <v>251</v>
      </c>
      <c r="C3744" s="26">
        <v>45478</v>
      </c>
      <c r="D3744" s="4" t="s">
        <v>292</v>
      </c>
      <c r="E3744" s="4" t="s">
        <v>312</v>
      </c>
      <c r="F3744" s="4" t="s">
        <v>47</v>
      </c>
      <c r="G3744" s="4">
        <v>1</v>
      </c>
      <c r="H3744" s="27">
        <v>0</v>
      </c>
      <c r="I3744" s="15">
        <v>1123.6099999999999</v>
      </c>
      <c r="J3744" s="4" t="s">
        <v>299</v>
      </c>
    </row>
    <row r="3745" spans="1:10" x14ac:dyDescent="0.3">
      <c r="A3745" s="4" t="s">
        <v>4051</v>
      </c>
      <c r="B3745" s="4" t="s">
        <v>251</v>
      </c>
      <c r="C3745" s="26">
        <v>45478</v>
      </c>
      <c r="D3745" s="4" t="s">
        <v>292</v>
      </c>
      <c r="E3745" s="4" t="s">
        <v>303</v>
      </c>
      <c r="F3745" s="4" t="s">
        <v>47</v>
      </c>
      <c r="G3745" s="4">
        <v>1</v>
      </c>
      <c r="H3745" s="27">
        <v>0</v>
      </c>
      <c r="I3745" s="15">
        <v>533.44000000000005</v>
      </c>
      <c r="J3745" s="4" t="s">
        <v>294</v>
      </c>
    </row>
    <row r="3746" spans="1:10" x14ac:dyDescent="0.3">
      <c r="A3746" s="4" t="s">
        <v>4052</v>
      </c>
      <c r="B3746" s="4" t="s">
        <v>251</v>
      </c>
      <c r="C3746" s="26">
        <v>45539</v>
      </c>
      <c r="D3746" s="4" t="s">
        <v>292</v>
      </c>
      <c r="E3746" s="4" t="s">
        <v>305</v>
      </c>
      <c r="F3746" s="4" t="s">
        <v>46</v>
      </c>
      <c r="G3746" s="4">
        <v>2</v>
      </c>
      <c r="H3746" s="27">
        <v>0</v>
      </c>
      <c r="I3746" s="15">
        <v>2028.79</v>
      </c>
      <c r="J3746" s="4" t="s">
        <v>294</v>
      </c>
    </row>
    <row r="3747" spans="1:10" x14ac:dyDescent="0.3">
      <c r="A3747" s="4" t="s">
        <v>4053</v>
      </c>
      <c r="B3747" s="4" t="s">
        <v>251</v>
      </c>
      <c r="C3747" s="26">
        <v>45644</v>
      </c>
      <c r="D3747" s="4" t="s">
        <v>292</v>
      </c>
      <c r="E3747" s="4" t="s">
        <v>303</v>
      </c>
      <c r="F3747" s="4" t="s">
        <v>47</v>
      </c>
      <c r="G3747" s="4">
        <v>0</v>
      </c>
      <c r="H3747" s="27">
        <v>0</v>
      </c>
      <c r="I3747" s="15">
        <v>755.09</v>
      </c>
      <c r="J3747" s="4" t="s">
        <v>294</v>
      </c>
    </row>
    <row r="3748" spans="1:10" x14ac:dyDescent="0.3">
      <c r="A3748" s="4" t="s">
        <v>4054</v>
      </c>
      <c r="B3748" s="4" t="s">
        <v>251</v>
      </c>
      <c r="C3748" s="26">
        <v>45652</v>
      </c>
      <c r="D3748" s="4" t="s">
        <v>296</v>
      </c>
      <c r="E3748" s="4" t="s">
        <v>319</v>
      </c>
      <c r="F3748" s="4" t="s">
        <v>46</v>
      </c>
      <c r="G3748" s="4">
        <v>1</v>
      </c>
      <c r="H3748" s="27">
        <v>14.6</v>
      </c>
      <c r="I3748" s="15">
        <v>11964.47</v>
      </c>
      <c r="J3748" s="4" t="s">
        <v>294</v>
      </c>
    </row>
    <row r="3749" spans="1:10" x14ac:dyDescent="0.3">
      <c r="A3749" s="4" t="s">
        <v>4055</v>
      </c>
      <c r="B3749" s="4" t="s">
        <v>251</v>
      </c>
      <c r="C3749" s="26">
        <v>45715</v>
      </c>
      <c r="D3749" s="4" t="s">
        <v>292</v>
      </c>
      <c r="E3749" s="4" t="s">
        <v>308</v>
      </c>
      <c r="F3749" s="4" t="s">
        <v>47</v>
      </c>
      <c r="G3749" s="4">
        <v>1</v>
      </c>
      <c r="H3749" s="27">
        <v>0</v>
      </c>
      <c r="I3749" s="15">
        <v>394.45</v>
      </c>
      <c r="J3749" s="4" t="s">
        <v>294</v>
      </c>
    </row>
    <row r="3750" spans="1:10" x14ac:dyDescent="0.3">
      <c r="A3750" s="4" t="s">
        <v>4056</v>
      </c>
      <c r="B3750" s="4" t="s">
        <v>251</v>
      </c>
      <c r="C3750" s="26">
        <v>45711</v>
      </c>
      <c r="D3750" s="4" t="s">
        <v>296</v>
      </c>
      <c r="E3750" s="4" t="s">
        <v>336</v>
      </c>
      <c r="F3750" s="4" t="s">
        <v>46</v>
      </c>
      <c r="G3750" s="4">
        <v>1</v>
      </c>
      <c r="H3750" s="27">
        <v>11.8</v>
      </c>
      <c r="I3750" s="15">
        <v>15642.13</v>
      </c>
      <c r="J3750" s="4" t="s">
        <v>294</v>
      </c>
    </row>
    <row r="3751" spans="1:10" x14ac:dyDescent="0.3">
      <c r="A3751" s="4" t="s">
        <v>4057</v>
      </c>
      <c r="B3751" s="4" t="s">
        <v>251</v>
      </c>
      <c r="C3751" s="26">
        <v>45893</v>
      </c>
      <c r="D3751" s="4" t="s">
        <v>292</v>
      </c>
      <c r="E3751" s="4" t="s">
        <v>293</v>
      </c>
      <c r="F3751" s="4" t="s">
        <v>47</v>
      </c>
      <c r="G3751" s="4">
        <v>1</v>
      </c>
      <c r="H3751" s="27">
        <v>0</v>
      </c>
      <c r="I3751" s="15">
        <v>501.88</v>
      </c>
      <c r="J3751" s="4" t="s">
        <v>294</v>
      </c>
    </row>
    <row r="3752" spans="1:10" x14ac:dyDescent="0.3">
      <c r="A3752" s="4" t="s">
        <v>4058</v>
      </c>
      <c r="B3752" s="4" t="s">
        <v>251</v>
      </c>
      <c r="C3752" s="26">
        <v>45928</v>
      </c>
      <c r="D3752" s="4" t="s">
        <v>292</v>
      </c>
      <c r="E3752" s="4" t="s">
        <v>293</v>
      </c>
      <c r="F3752" s="4" t="s">
        <v>47</v>
      </c>
      <c r="G3752" s="4">
        <v>0</v>
      </c>
      <c r="H3752" s="27">
        <v>0</v>
      </c>
      <c r="I3752" s="15">
        <v>437.99</v>
      </c>
      <c r="J3752" s="4" t="s">
        <v>299</v>
      </c>
    </row>
    <row r="3753" spans="1:10" x14ac:dyDescent="0.3">
      <c r="A3753" s="4" t="s">
        <v>4059</v>
      </c>
      <c r="B3753" s="4" t="s">
        <v>251</v>
      </c>
      <c r="C3753" s="26">
        <v>45904</v>
      </c>
      <c r="D3753" s="4" t="s">
        <v>292</v>
      </c>
      <c r="E3753" s="4" t="s">
        <v>305</v>
      </c>
      <c r="F3753" s="4" t="s">
        <v>45</v>
      </c>
      <c r="G3753" s="4">
        <v>12</v>
      </c>
      <c r="H3753" s="27">
        <v>0</v>
      </c>
      <c r="I3753" s="15">
        <v>9850.7800000000007</v>
      </c>
      <c r="J3753" s="4" t="s">
        <v>299</v>
      </c>
    </row>
    <row r="3754" spans="1:10" x14ac:dyDescent="0.3">
      <c r="A3754" s="4" t="s">
        <v>4060</v>
      </c>
      <c r="B3754" s="4" t="s">
        <v>251</v>
      </c>
      <c r="C3754" s="26">
        <v>45907</v>
      </c>
      <c r="D3754" s="4" t="s">
        <v>292</v>
      </c>
      <c r="E3754" s="4" t="s">
        <v>293</v>
      </c>
      <c r="F3754" s="4" t="s">
        <v>47</v>
      </c>
      <c r="G3754" s="4">
        <v>0</v>
      </c>
      <c r="H3754" s="27">
        <v>0</v>
      </c>
      <c r="I3754" s="15">
        <v>1085.6600000000001</v>
      </c>
      <c r="J3754" s="4" t="s">
        <v>299</v>
      </c>
    </row>
    <row r="3755" spans="1:10" x14ac:dyDescent="0.3">
      <c r="A3755" s="4" t="s">
        <v>4061</v>
      </c>
      <c r="B3755" s="4" t="s">
        <v>251</v>
      </c>
      <c r="C3755" s="26">
        <v>46005</v>
      </c>
      <c r="D3755" s="4" t="s">
        <v>292</v>
      </c>
      <c r="E3755" s="4" t="s">
        <v>308</v>
      </c>
      <c r="F3755" s="4" t="s">
        <v>46</v>
      </c>
      <c r="G3755" s="4">
        <v>1</v>
      </c>
      <c r="H3755" s="27">
        <v>0</v>
      </c>
      <c r="I3755" s="15">
        <v>2035.38</v>
      </c>
      <c r="J3755" s="4" t="s">
        <v>294</v>
      </c>
    </row>
    <row r="3756" spans="1:10" x14ac:dyDescent="0.3">
      <c r="A3756" s="4" t="s">
        <v>4062</v>
      </c>
      <c r="B3756" s="4" t="s">
        <v>253</v>
      </c>
      <c r="C3756" s="26">
        <v>44937</v>
      </c>
      <c r="D3756" s="4" t="s">
        <v>292</v>
      </c>
      <c r="E3756" s="4" t="s">
        <v>305</v>
      </c>
      <c r="F3756" s="4" t="s">
        <v>47</v>
      </c>
      <c r="G3756" s="4">
        <v>1</v>
      </c>
      <c r="H3756" s="27">
        <v>0</v>
      </c>
      <c r="I3756" s="15">
        <v>245.8</v>
      </c>
      <c r="J3756" s="4" t="s">
        <v>294</v>
      </c>
    </row>
    <row r="3757" spans="1:10" x14ac:dyDescent="0.3">
      <c r="A3757" s="4" t="s">
        <v>4063</v>
      </c>
      <c r="B3757" s="4" t="s">
        <v>253</v>
      </c>
      <c r="C3757" s="26">
        <v>44960</v>
      </c>
      <c r="D3757" s="4" t="s">
        <v>296</v>
      </c>
      <c r="E3757" s="4" t="s">
        <v>336</v>
      </c>
      <c r="F3757" s="4" t="s">
        <v>46</v>
      </c>
      <c r="G3757" s="4">
        <v>1</v>
      </c>
      <c r="H3757" s="27">
        <v>6.5</v>
      </c>
      <c r="I3757" s="15">
        <v>4783.42</v>
      </c>
      <c r="J3757" s="4" t="s">
        <v>294</v>
      </c>
    </row>
    <row r="3758" spans="1:10" x14ac:dyDescent="0.3">
      <c r="A3758" s="4" t="s">
        <v>4064</v>
      </c>
      <c r="B3758" s="4" t="s">
        <v>253</v>
      </c>
      <c r="C3758" s="26">
        <v>44965</v>
      </c>
      <c r="D3758" s="4" t="s">
        <v>296</v>
      </c>
      <c r="E3758" s="4" t="s">
        <v>401</v>
      </c>
      <c r="F3758" s="4" t="s">
        <v>47</v>
      </c>
      <c r="G3758" s="4">
        <v>1</v>
      </c>
      <c r="H3758" s="27">
        <v>3.6</v>
      </c>
      <c r="I3758" s="15">
        <v>3437.16</v>
      </c>
      <c r="J3758" s="4" t="s">
        <v>294</v>
      </c>
    </row>
    <row r="3759" spans="1:10" x14ac:dyDescent="0.3">
      <c r="A3759" s="4" t="s">
        <v>4065</v>
      </c>
      <c r="B3759" s="4" t="s">
        <v>253</v>
      </c>
      <c r="C3759" s="26">
        <v>45012</v>
      </c>
      <c r="D3759" s="4" t="s">
        <v>292</v>
      </c>
      <c r="E3759" s="4" t="s">
        <v>305</v>
      </c>
      <c r="F3759" s="4" t="s">
        <v>47</v>
      </c>
      <c r="G3759" s="4">
        <v>1</v>
      </c>
      <c r="H3759" s="27">
        <v>0</v>
      </c>
      <c r="I3759" s="15">
        <v>414.41</v>
      </c>
      <c r="J3759" s="4" t="s">
        <v>294</v>
      </c>
    </row>
    <row r="3760" spans="1:10" x14ac:dyDescent="0.3">
      <c r="A3760" s="4" t="s">
        <v>4066</v>
      </c>
      <c r="B3760" s="4" t="s">
        <v>253</v>
      </c>
      <c r="C3760" s="26">
        <v>45002</v>
      </c>
      <c r="D3760" s="4" t="s">
        <v>292</v>
      </c>
      <c r="E3760" s="4" t="s">
        <v>301</v>
      </c>
      <c r="F3760" s="4" t="s">
        <v>46</v>
      </c>
      <c r="G3760" s="4">
        <v>4</v>
      </c>
      <c r="H3760" s="27">
        <v>0</v>
      </c>
      <c r="I3760" s="15">
        <v>2775.24</v>
      </c>
      <c r="J3760" s="4" t="s">
        <v>294</v>
      </c>
    </row>
    <row r="3761" spans="1:10" x14ac:dyDescent="0.3">
      <c r="A3761" s="4" t="s">
        <v>4067</v>
      </c>
      <c r="B3761" s="4" t="s">
        <v>253</v>
      </c>
      <c r="C3761" s="26">
        <v>44995</v>
      </c>
      <c r="D3761" s="4" t="s">
        <v>292</v>
      </c>
      <c r="E3761" s="4" t="s">
        <v>305</v>
      </c>
      <c r="F3761" s="4" t="s">
        <v>47</v>
      </c>
      <c r="G3761" s="4">
        <v>0</v>
      </c>
      <c r="H3761" s="27">
        <v>0</v>
      </c>
      <c r="I3761" s="15">
        <v>341.18</v>
      </c>
      <c r="J3761" s="4" t="s">
        <v>299</v>
      </c>
    </row>
    <row r="3762" spans="1:10" x14ac:dyDescent="0.3">
      <c r="A3762" s="4" t="s">
        <v>4068</v>
      </c>
      <c r="B3762" s="4" t="s">
        <v>253</v>
      </c>
      <c r="C3762" s="26">
        <v>44999</v>
      </c>
      <c r="D3762" s="4" t="s">
        <v>296</v>
      </c>
      <c r="E3762" s="4" t="s">
        <v>297</v>
      </c>
      <c r="F3762" s="4" t="s">
        <v>46</v>
      </c>
      <c r="G3762" s="4">
        <v>1</v>
      </c>
      <c r="H3762" s="27">
        <v>15.9</v>
      </c>
      <c r="I3762" s="15">
        <v>9195.14</v>
      </c>
      <c r="J3762" s="4" t="s">
        <v>299</v>
      </c>
    </row>
    <row r="3763" spans="1:10" x14ac:dyDescent="0.3">
      <c r="A3763" s="4" t="s">
        <v>4069</v>
      </c>
      <c r="B3763" s="4" t="s">
        <v>253</v>
      </c>
      <c r="C3763" s="26">
        <v>45019</v>
      </c>
      <c r="D3763" s="4" t="s">
        <v>292</v>
      </c>
      <c r="E3763" s="4" t="s">
        <v>312</v>
      </c>
      <c r="F3763" s="4" t="s">
        <v>47</v>
      </c>
      <c r="G3763" s="4">
        <v>1</v>
      </c>
      <c r="H3763" s="27">
        <v>0</v>
      </c>
      <c r="I3763" s="15">
        <v>445.69</v>
      </c>
      <c r="J3763" s="4" t="s">
        <v>294</v>
      </c>
    </row>
    <row r="3764" spans="1:10" x14ac:dyDescent="0.3">
      <c r="A3764" s="4" t="s">
        <v>4070</v>
      </c>
      <c r="B3764" s="4" t="s">
        <v>253</v>
      </c>
      <c r="C3764" s="26">
        <v>45021</v>
      </c>
      <c r="D3764" s="4" t="s">
        <v>292</v>
      </c>
      <c r="E3764" s="4" t="s">
        <v>312</v>
      </c>
      <c r="F3764" s="4" t="s">
        <v>47</v>
      </c>
      <c r="G3764" s="4">
        <v>1</v>
      </c>
      <c r="H3764" s="27">
        <v>0</v>
      </c>
      <c r="I3764" s="15">
        <v>709.68</v>
      </c>
      <c r="J3764" s="4" t="s">
        <v>294</v>
      </c>
    </row>
    <row r="3765" spans="1:10" x14ac:dyDescent="0.3">
      <c r="A3765" s="4" t="s">
        <v>4071</v>
      </c>
      <c r="B3765" s="4" t="s">
        <v>253</v>
      </c>
      <c r="C3765" s="26">
        <v>45057</v>
      </c>
      <c r="D3765" s="4" t="s">
        <v>292</v>
      </c>
      <c r="E3765" s="4" t="s">
        <v>303</v>
      </c>
      <c r="F3765" s="4" t="s">
        <v>46</v>
      </c>
      <c r="G3765" s="4">
        <v>5</v>
      </c>
      <c r="H3765" s="27">
        <v>0</v>
      </c>
      <c r="I3765" s="15">
        <v>2424.52</v>
      </c>
      <c r="J3765" s="4" t="s">
        <v>294</v>
      </c>
    </row>
    <row r="3766" spans="1:10" x14ac:dyDescent="0.3">
      <c r="A3766" s="4" t="s">
        <v>4072</v>
      </c>
      <c r="B3766" s="4" t="s">
        <v>253</v>
      </c>
      <c r="C3766" s="26">
        <v>45054</v>
      </c>
      <c r="D3766" s="4" t="s">
        <v>292</v>
      </c>
      <c r="E3766" s="4" t="s">
        <v>305</v>
      </c>
      <c r="F3766" s="4" t="s">
        <v>47</v>
      </c>
      <c r="G3766" s="4">
        <v>1</v>
      </c>
      <c r="H3766" s="27">
        <v>0</v>
      </c>
      <c r="I3766" s="15">
        <v>815.85</v>
      </c>
      <c r="J3766" s="4" t="s">
        <v>299</v>
      </c>
    </row>
    <row r="3767" spans="1:10" x14ac:dyDescent="0.3">
      <c r="A3767" s="4" t="s">
        <v>4073</v>
      </c>
      <c r="B3767" s="4" t="s">
        <v>253</v>
      </c>
      <c r="C3767" s="26">
        <v>45090</v>
      </c>
      <c r="D3767" s="4" t="s">
        <v>292</v>
      </c>
      <c r="E3767" s="4" t="s">
        <v>301</v>
      </c>
      <c r="F3767" s="4" t="s">
        <v>47</v>
      </c>
      <c r="G3767" s="4">
        <v>1</v>
      </c>
      <c r="H3767" s="27">
        <v>0</v>
      </c>
      <c r="I3767" s="15">
        <v>402.59</v>
      </c>
      <c r="J3767" s="4" t="s">
        <v>294</v>
      </c>
    </row>
    <row r="3768" spans="1:10" x14ac:dyDescent="0.3">
      <c r="A3768" s="4" t="s">
        <v>4074</v>
      </c>
      <c r="B3768" s="4" t="s">
        <v>253</v>
      </c>
      <c r="C3768" s="26">
        <v>45105</v>
      </c>
      <c r="D3768" s="4" t="s">
        <v>296</v>
      </c>
      <c r="E3768" s="4" t="s">
        <v>336</v>
      </c>
      <c r="F3768" s="4" t="s">
        <v>46</v>
      </c>
      <c r="G3768" s="4">
        <v>1</v>
      </c>
      <c r="H3768" s="27">
        <v>14.6</v>
      </c>
      <c r="I3768" s="15">
        <v>11878.8</v>
      </c>
      <c r="J3768" s="4" t="s">
        <v>299</v>
      </c>
    </row>
    <row r="3769" spans="1:10" x14ac:dyDescent="0.3">
      <c r="A3769" s="4" t="s">
        <v>4075</v>
      </c>
      <c r="B3769" s="4" t="s">
        <v>253</v>
      </c>
      <c r="C3769" s="26">
        <v>45129</v>
      </c>
      <c r="D3769" s="4" t="s">
        <v>292</v>
      </c>
      <c r="E3769" s="4" t="s">
        <v>303</v>
      </c>
      <c r="F3769" s="4" t="s">
        <v>47</v>
      </c>
      <c r="G3769" s="4">
        <v>1</v>
      </c>
      <c r="H3769" s="27">
        <v>0</v>
      </c>
      <c r="I3769" s="15">
        <v>580.27</v>
      </c>
      <c r="J3769" s="4" t="s">
        <v>294</v>
      </c>
    </row>
    <row r="3770" spans="1:10" x14ac:dyDescent="0.3">
      <c r="A3770" s="4" t="s">
        <v>4076</v>
      </c>
      <c r="B3770" s="4" t="s">
        <v>253</v>
      </c>
      <c r="C3770" s="26">
        <v>45152</v>
      </c>
      <c r="D3770" s="4" t="s">
        <v>292</v>
      </c>
      <c r="E3770" s="4" t="s">
        <v>305</v>
      </c>
      <c r="F3770" s="4" t="s">
        <v>46</v>
      </c>
      <c r="G3770" s="4">
        <v>2</v>
      </c>
      <c r="H3770" s="27">
        <v>0</v>
      </c>
      <c r="I3770" s="15">
        <v>3256.64</v>
      </c>
      <c r="J3770" s="4" t="s">
        <v>294</v>
      </c>
    </row>
    <row r="3771" spans="1:10" x14ac:dyDescent="0.3">
      <c r="A3771" s="4" t="s">
        <v>4077</v>
      </c>
      <c r="B3771" s="4" t="s">
        <v>253</v>
      </c>
      <c r="C3771" s="26">
        <v>45148</v>
      </c>
      <c r="D3771" s="4" t="s">
        <v>292</v>
      </c>
      <c r="E3771" s="4" t="s">
        <v>312</v>
      </c>
      <c r="F3771" s="4" t="s">
        <v>47</v>
      </c>
      <c r="G3771" s="4">
        <v>1</v>
      </c>
      <c r="H3771" s="27">
        <v>0</v>
      </c>
      <c r="I3771" s="15">
        <v>585.53</v>
      </c>
      <c r="J3771" s="4" t="s">
        <v>294</v>
      </c>
    </row>
    <row r="3772" spans="1:10" x14ac:dyDescent="0.3">
      <c r="A3772" s="4" t="s">
        <v>4078</v>
      </c>
      <c r="B3772" s="4" t="s">
        <v>253</v>
      </c>
      <c r="C3772" s="26">
        <v>45177</v>
      </c>
      <c r="D3772" s="4" t="s">
        <v>292</v>
      </c>
      <c r="E3772" s="4" t="s">
        <v>303</v>
      </c>
      <c r="F3772" s="4" t="s">
        <v>46</v>
      </c>
      <c r="G3772" s="4">
        <v>5</v>
      </c>
      <c r="H3772" s="27">
        <v>0</v>
      </c>
      <c r="I3772" s="15">
        <v>2907.12</v>
      </c>
      <c r="J3772" s="4" t="s">
        <v>294</v>
      </c>
    </row>
    <row r="3773" spans="1:10" x14ac:dyDescent="0.3">
      <c r="A3773" s="4" t="s">
        <v>4079</v>
      </c>
      <c r="B3773" s="4" t="s">
        <v>253</v>
      </c>
      <c r="C3773" s="26">
        <v>45203</v>
      </c>
      <c r="D3773" s="4" t="s">
        <v>292</v>
      </c>
      <c r="E3773" s="4" t="s">
        <v>293</v>
      </c>
      <c r="F3773" s="4" t="s">
        <v>46</v>
      </c>
      <c r="G3773" s="4">
        <v>2</v>
      </c>
      <c r="H3773" s="27">
        <v>0</v>
      </c>
      <c r="I3773" s="15">
        <v>1841.21</v>
      </c>
      <c r="J3773" s="4" t="s">
        <v>299</v>
      </c>
    </row>
    <row r="3774" spans="1:10" x14ac:dyDescent="0.3">
      <c r="A3774" s="4" t="s">
        <v>4080</v>
      </c>
      <c r="B3774" s="4" t="s">
        <v>253</v>
      </c>
      <c r="C3774" s="26">
        <v>45234</v>
      </c>
      <c r="D3774" s="4" t="s">
        <v>292</v>
      </c>
      <c r="E3774" s="4" t="s">
        <v>305</v>
      </c>
      <c r="F3774" s="4" t="s">
        <v>45</v>
      </c>
      <c r="G3774" s="4">
        <v>6</v>
      </c>
      <c r="H3774" s="27">
        <v>0</v>
      </c>
      <c r="I3774" s="15">
        <v>7291.25</v>
      </c>
      <c r="J3774" s="4" t="s">
        <v>294</v>
      </c>
    </row>
    <row r="3775" spans="1:10" x14ac:dyDescent="0.3">
      <c r="A3775" s="4" t="s">
        <v>4081</v>
      </c>
      <c r="B3775" s="4" t="s">
        <v>253</v>
      </c>
      <c r="C3775" s="26">
        <v>45315</v>
      </c>
      <c r="D3775" s="4" t="s">
        <v>292</v>
      </c>
      <c r="E3775" s="4" t="s">
        <v>308</v>
      </c>
      <c r="F3775" s="4" t="s">
        <v>47</v>
      </c>
      <c r="G3775" s="4">
        <v>0</v>
      </c>
      <c r="H3775" s="27">
        <v>0</v>
      </c>
      <c r="I3775" s="15">
        <v>621.48</v>
      </c>
      <c r="J3775" s="4" t="s">
        <v>294</v>
      </c>
    </row>
    <row r="3776" spans="1:10" x14ac:dyDescent="0.3">
      <c r="A3776" s="4" t="s">
        <v>4082</v>
      </c>
      <c r="B3776" s="4" t="s">
        <v>253</v>
      </c>
      <c r="C3776" s="26">
        <v>45363</v>
      </c>
      <c r="D3776" s="4" t="s">
        <v>292</v>
      </c>
      <c r="E3776" s="4" t="s">
        <v>303</v>
      </c>
      <c r="F3776" s="4" t="s">
        <v>47</v>
      </c>
      <c r="G3776" s="4">
        <v>1</v>
      </c>
      <c r="H3776" s="27">
        <v>0</v>
      </c>
      <c r="I3776" s="15">
        <v>324.52</v>
      </c>
      <c r="J3776" s="4" t="s">
        <v>294</v>
      </c>
    </row>
    <row r="3777" spans="1:10" x14ac:dyDescent="0.3">
      <c r="A3777" s="4" t="s">
        <v>4083</v>
      </c>
      <c r="B3777" s="4" t="s">
        <v>253</v>
      </c>
      <c r="C3777" s="26">
        <v>45392</v>
      </c>
      <c r="D3777" s="4" t="s">
        <v>292</v>
      </c>
      <c r="E3777" s="4" t="s">
        <v>301</v>
      </c>
      <c r="F3777" s="4" t="s">
        <v>47</v>
      </c>
      <c r="G3777" s="4">
        <v>1</v>
      </c>
      <c r="H3777" s="27">
        <v>0</v>
      </c>
      <c r="I3777" s="15">
        <v>716.11</v>
      </c>
      <c r="J3777" s="4" t="s">
        <v>294</v>
      </c>
    </row>
    <row r="3778" spans="1:10" x14ac:dyDescent="0.3">
      <c r="A3778" s="4" t="s">
        <v>4084</v>
      </c>
      <c r="B3778" s="4" t="s">
        <v>253</v>
      </c>
      <c r="C3778" s="26">
        <v>45389</v>
      </c>
      <c r="D3778" s="4" t="s">
        <v>292</v>
      </c>
      <c r="E3778" s="4" t="s">
        <v>308</v>
      </c>
      <c r="F3778" s="4" t="s">
        <v>46</v>
      </c>
      <c r="G3778" s="4">
        <v>5</v>
      </c>
      <c r="H3778" s="27">
        <v>0</v>
      </c>
      <c r="I3778" s="15">
        <v>2803.84</v>
      </c>
      <c r="J3778" s="4" t="s">
        <v>299</v>
      </c>
    </row>
    <row r="3779" spans="1:10" x14ac:dyDescent="0.3">
      <c r="A3779" s="4" t="s">
        <v>4085</v>
      </c>
      <c r="B3779" s="4" t="s">
        <v>253</v>
      </c>
      <c r="C3779" s="26">
        <v>45383</v>
      </c>
      <c r="D3779" s="4" t="s">
        <v>296</v>
      </c>
      <c r="E3779" s="4" t="s">
        <v>336</v>
      </c>
      <c r="F3779" s="4" t="s">
        <v>46</v>
      </c>
      <c r="G3779" s="4">
        <v>1</v>
      </c>
      <c r="H3779" s="27">
        <v>15.7</v>
      </c>
      <c r="I3779" s="15">
        <v>11072.35</v>
      </c>
      <c r="J3779" s="4" t="s">
        <v>299</v>
      </c>
    </row>
    <row r="3780" spans="1:10" x14ac:dyDescent="0.3">
      <c r="A3780" s="4" t="s">
        <v>4086</v>
      </c>
      <c r="B3780" s="4" t="s">
        <v>253</v>
      </c>
      <c r="C3780" s="26">
        <v>45408</v>
      </c>
      <c r="D3780" s="4" t="s">
        <v>296</v>
      </c>
      <c r="E3780" s="4" t="s">
        <v>336</v>
      </c>
      <c r="F3780" s="4" t="s">
        <v>46</v>
      </c>
      <c r="G3780" s="4">
        <v>1</v>
      </c>
      <c r="H3780" s="27">
        <v>16</v>
      </c>
      <c r="I3780" s="15">
        <v>8693.3700000000008</v>
      </c>
      <c r="J3780" s="4" t="s">
        <v>294</v>
      </c>
    </row>
    <row r="3781" spans="1:10" x14ac:dyDescent="0.3">
      <c r="A3781" s="4" t="s">
        <v>4087</v>
      </c>
      <c r="B3781" s="4" t="s">
        <v>253</v>
      </c>
      <c r="C3781" s="26">
        <v>45397</v>
      </c>
      <c r="D3781" s="4" t="s">
        <v>296</v>
      </c>
      <c r="E3781" s="4" t="s">
        <v>371</v>
      </c>
      <c r="F3781" s="4" t="s">
        <v>403</v>
      </c>
      <c r="G3781" s="4">
        <v>6</v>
      </c>
      <c r="H3781" s="27">
        <v>129</v>
      </c>
      <c r="I3781" s="15">
        <v>85344.37</v>
      </c>
      <c r="J3781" s="4" t="s">
        <v>294</v>
      </c>
    </row>
    <row r="3782" spans="1:10" x14ac:dyDescent="0.3">
      <c r="A3782" s="4" t="s">
        <v>4088</v>
      </c>
      <c r="B3782" s="4" t="s">
        <v>253</v>
      </c>
      <c r="C3782" s="26">
        <v>45462</v>
      </c>
      <c r="D3782" s="4" t="s">
        <v>292</v>
      </c>
      <c r="E3782" s="4" t="s">
        <v>305</v>
      </c>
      <c r="F3782" s="4" t="s">
        <v>45</v>
      </c>
      <c r="G3782" s="4">
        <v>11</v>
      </c>
      <c r="H3782" s="27">
        <v>0</v>
      </c>
      <c r="I3782" s="15">
        <v>8609.34</v>
      </c>
      <c r="J3782" s="4" t="s">
        <v>294</v>
      </c>
    </row>
    <row r="3783" spans="1:10" x14ac:dyDescent="0.3">
      <c r="A3783" s="4" t="s">
        <v>4089</v>
      </c>
      <c r="B3783" s="4" t="s">
        <v>253</v>
      </c>
      <c r="C3783" s="26">
        <v>45532</v>
      </c>
      <c r="D3783" s="4" t="s">
        <v>292</v>
      </c>
      <c r="E3783" s="4" t="s">
        <v>305</v>
      </c>
      <c r="F3783" s="4" t="s">
        <v>47</v>
      </c>
      <c r="G3783" s="4">
        <v>1</v>
      </c>
      <c r="H3783" s="27">
        <v>0</v>
      </c>
      <c r="I3783" s="15">
        <v>853.08</v>
      </c>
      <c r="J3783" s="4" t="s">
        <v>299</v>
      </c>
    </row>
    <row r="3784" spans="1:10" x14ac:dyDescent="0.3">
      <c r="A3784" s="4" t="s">
        <v>4090</v>
      </c>
      <c r="B3784" s="4" t="s">
        <v>253</v>
      </c>
      <c r="C3784" s="26">
        <v>45571</v>
      </c>
      <c r="D3784" s="4" t="s">
        <v>292</v>
      </c>
      <c r="E3784" s="4" t="s">
        <v>312</v>
      </c>
      <c r="F3784" s="4" t="s">
        <v>45</v>
      </c>
      <c r="G3784" s="4">
        <v>13</v>
      </c>
      <c r="H3784" s="27">
        <v>0</v>
      </c>
      <c r="I3784" s="15">
        <v>4424.7700000000004</v>
      </c>
      <c r="J3784" s="4" t="s">
        <v>294</v>
      </c>
    </row>
    <row r="3785" spans="1:10" x14ac:dyDescent="0.3">
      <c r="A3785" s="4" t="s">
        <v>4091</v>
      </c>
      <c r="B3785" s="4" t="s">
        <v>253</v>
      </c>
      <c r="C3785" s="26">
        <v>45597</v>
      </c>
      <c r="D3785" s="4" t="s">
        <v>292</v>
      </c>
      <c r="E3785" s="4" t="s">
        <v>305</v>
      </c>
      <c r="F3785" s="4" t="s">
        <v>46</v>
      </c>
      <c r="G3785" s="4">
        <v>5</v>
      </c>
      <c r="H3785" s="27">
        <v>0</v>
      </c>
      <c r="I3785" s="15">
        <v>1223.83</v>
      </c>
      <c r="J3785" s="4" t="s">
        <v>294</v>
      </c>
    </row>
    <row r="3786" spans="1:10" x14ac:dyDescent="0.3">
      <c r="A3786" s="4" t="s">
        <v>4092</v>
      </c>
      <c r="B3786" s="4" t="s">
        <v>253</v>
      </c>
      <c r="C3786" s="26">
        <v>45694</v>
      </c>
      <c r="D3786" s="4" t="s">
        <v>292</v>
      </c>
      <c r="E3786" s="4" t="s">
        <v>312</v>
      </c>
      <c r="F3786" s="4" t="s">
        <v>47</v>
      </c>
      <c r="G3786" s="4">
        <v>1</v>
      </c>
      <c r="H3786" s="27">
        <v>0</v>
      </c>
      <c r="I3786" s="15">
        <v>830.1</v>
      </c>
      <c r="J3786" s="4" t="s">
        <v>294</v>
      </c>
    </row>
    <row r="3787" spans="1:10" x14ac:dyDescent="0.3">
      <c r="A3787" s="4" t="s">
        <v>4093</v>
      </c>
      <c r="B3787" s="4" t="s">
        <v>253</v>
      </c>
      <c r="C3787" s="26">
        <v>45740</v>
      </c>
      <c r="D3787" s="4" t="s">
        <v>292</v>
      </c>
      <c r="E3787" s="4" t="s">
        <v>301</v>
      </c>
      <c r="F3787" s="4" t="s">
        <v>47</v>
      </c>
      <c r="G3787" s="4">
        <v>1</v>
      </c>
      <c r="H3787" s="27">
        <v>0</v>
      </c>
      <c r="I3787" s="15">
        <v>371.5</v>
      </c>
      <c r="J3787" s="4" t="s">
        <v>294</v>
      </c>
    </row>
    <row r="3788" spans="1:10" x14ac:dyDescent="0.3">
      <c r="A3788" s="4" t="s">
        <v>4094</v>
      </c>
      <c r="B3788" s="4" t="s">
        <v>253</v>
      </c>
      <c r="C3788" s="26">
        <v>45741</v>
      </c>
      <c r="D3788" s="4" t="s">
        <v>296</v>
      </c>
      <c r="E3788" s="4" t="s">
        <v>371</v>
      </c>
      <c r="F3788" s="4" t="s">
        <v>46</v>
      </c>
      <c r="G3788" s="4">
        <v>1</v>
      </c>
      <c r="H3788" s="27">
        <v>8.6999999999999993</v>
      </c>
      <c r="I3788" s="15">
        <v>7729.64</v>
      </c>
      <c r="J3788" s="4" t="s">
        <v>299</v>
      </c>
    </row>
    <row r="3789" spans="1:10" x14ac:dyDescent="0.3">
      <c r="A3789" s="4" t="s">
        <v>4095</v>
      </c>
      <c r="B3789" s="4" t="s">
        <v>253</v>
      </c>
      <c r="C3789" s="26">
        <v>45775</v>
      </c>
      <c r="D3789" s="4" t="s">
        <v>292</v>
      </c>
      <c r="E3789" s="4" t="s">
        <v>303</v>
      </c>
      <c r="F3789" s="4" t="s">
        <v>47</v>
      </c>
      <c r="G3789" s="4">
        <v>1</v>
      </c>
      <c r="H3789" s="27">
        <v>0</v>
      </c>
      <c r="I3789" s="15">
        <v>750.86</v>
      </c>
      <c r="J3789" s="4" t="s">
        <v>294</v>
      </c>
    </row>
    <row r="3790" spans="1:10" x14ac:dyDescent="0.3">
      <c r="A3790" s="4" t="s">
        <v>4096</v>
      </c>
      <c r="B3790" s="4" t="s">
        <v>253</v>
      </c>
      <c r="C3790" s="26">
        <v>45753</v>
      </c>
      <c r="D3790" s="4" t="s">
        <v>292</v>
      </c>
      <c r="E3790" s="4" t="s">
        <v>303</v>
      </c>
      <c r="F3790" s="4" t="s">
        <v>47</v>
      </c>
      <c r="G3790" s="4">
        <v>1</v>
      </c>
      <c r="H3790" s="27">
        <v>0</v>
      </c>
      <c r="I3790" s="15">
        <v>509.31</v>
      </c>
      <c r="J3790" s="4" t="s">
        <v>294</v>
      </c>
    </row>
    <row r="3791" spans="1:10" x14ac:dyDescent="0.3">
      <c r="A3791" s="4" t="s">
        <v>4097</v>
      </c>
      <c r="B3791" s="4" t="s">
        <v>253</v>
      </c>
      <c r="C3791" s="26">
        <v>45749</v>
      </c>
      <c r="D3791" s="4" t="s">
        <v>292</v>
      </c>
      <c r="E3791" s="4" t="s">
        <v>308</v>
      </c>
      <c r="F3791" s="4" t="s">
        <v>47</v>
      </c>
      <c r="G3791" s="4">
        <v>1</v>
      </c>
      <c r="H3791" s="27">
        <v>0</v>
      </c>
      <c r="I3791" s="15">
        <v>516.38</v>
      </c>
      <c r="J3791" s="4" t="s">
        <v>294</v>
      </c>
    </row>
    <row r="3792" spans="1:10" x14ac:dyDescent="0.3">
      <c r="A3792" s="4" t="s">
        <v>4098</v>
      </c>
      <c r="B3792" s="4" t="s">
        <v>253</v>
      </c>
      <c r="C3792" s="26">
        <v>45749</v>
      </c>
      <c r="D3792" s="4" t="s">
        <v>292</v>
      </c>
      <c r="E3792" s="4" t="s">
        <v>312</v>
      </c>
      <c r="F3792" s="4" t="s">
        <v>46</v>
      </c>
      <c r="G3792" s="4">
        <v>5</v>
      </c>
      <c r="H3792" s="27">
        <v>0</v>
      </c>
      <c r="I3792" s="15">
        <v>2320.2800000000002</v>
      </c>
      <c r="J3792" s="4" t="s">
        <v>294</v>
      </c>
    </row>
    <row r="3793" spans="1:10" x14ac:dyDescent="0.3">
      <c r="A3793" s="4" t="s">
        <v>4099</v>
      </c>
      <c r="B3793" s="4" t="s">
        <v>253</v>
      </c>
      <c r="C3793" s="26">
        <v>45781</v>
      </c>
      <c r="D3793" s="4" t="s">
        <v>292</v>
      </c>
      <c r="E3793" s="4" t="s">
        <v>301</v>
      </c>
      <c r="F3793" s="4" t="s">
        <v>45</v>
      </c>
      <c r="G3793" s="4">
        <v>4</v>
      </c>
      <c r="H3793" s="27">
        <v>0</v>
      </c>
      <c r="I3793" s="15">
        <v>7342.81</v>
      </c>
      <c r="J3793" s="4" t="s">
        <v>294</v>
      </c>
    </row>
    <row r="3794" spans="1:10" x14ac:dyDescent="0.3">
      <c r="A3794" s="4" t="s">
        <v>4100</v>
      </c>
      <c r="B3794" s="4" t="s">
        <v>253</v>
      </c>
      <c r="C3794" s="26">
        <v>45792</v>
      </c>
      <c r="D3794" s="4" t="s">
        <v>296</v>
      </c>
      <c r="E3794" s="4" t="s">
        <v>401</v>
      </c>
      <c r="F3794" s="4" t="s">
        <v>47</v>
      </c>
      <c r="G3794" s="4">
        <v>1</v>
      </c>
      <c r="H3794" s="27">
        <v>7.1</v>
      </c>
      <c r="I3794" s="15">
        <v>4703.18</v>
      </c>
      <c r="J3794" s="4" t="s">
        <v>294</v>
      </c>
    </row>
    <row r="3795" spans="1:10" x14ac:dyDescent="0.3">
      <c r="A3795" s="4" t="s">
        <v>4101</v>
      </c>
      <c r="B3795" s="4" t="s">
        <v>253</v>
      </c>
      <c r="C3795" s="26">
        <v>45829</v>
      </c>
      <c r="D3795" s="4" t="s">
        <v>292</v>
      </c>
      <c r="E3795" s="4" t="s">
        <v>312</v>
      </c>
      <c r="F3795" s="4" t="s">
        <v>47</v>
      </c>
      <c r="G3795" s="4">
        <v>0</v>
      </c>
      <c r="H3795" s="27">
        <v>0</v>
      </c>
      <c r="I3795" s="15">
        <v>622.88</v>
      </c>
      <c r="J3795" s="4" t="s">
        <v>294</v>
      </c>
    </row>
    <row r="3796" spans="1:10" x14ac:dyDescent="0.3">
      <c r="A3796" s="4" t="s">
        <v>4102</v>
      </c>
      <c r="B3796" s="4" t="s">
        <v>253</v>
      </c>
      <c r="C3796" s="26">
        <v>45821</v>
      </c>
      <c r="D3796" s="4" t="s">
        <v>292</v>
      </c>
      <c r="E3796" s="4" t="s">
        <v>308</v>
      </c>
      <c r="F3796" s="4" t="s">
        <v>46</v>
      </c>
      <c r="G3796" s="4">
        <v>3</v>
      </c>
      <c r="H3796" s="27">
        <v>0</v>
      </c>
      <c r="I3796" s="15">
        <v>2550.66</v>
      </c>
      <c r="J3796" s="4" t="s">
        <v>294</v>
      </c>
    </row>
    <row r="3797" spans="1:10" x14ac:dyDescent="0.3">
      <c r="A3797" s="4" t="s">
        <v>4103</v>
      </c>
      <c r="B3797" s="4" t="s">
        <v>253</v>
      </c>
      <c r="C3797" s="26">
        <v>45818</v>
      </c>
      <c r="D3797" s="4" t="s">
        <v>292</v>
      </c>
      <c r="E3797" s="4" t="s">
        <v>308</v>
      </c>
      <c r="F3797" s="4" t="s">
        <v>46</v>
      </c>
      <c r="G3797" s="4">
        <v>2</v>
      </c>
      <c r="H3797" s="27">
        <v>0</v>
      </c>
      <c r="I3797" s="15">
        <v>1988.44</v>
      </c>
      <c r="J3797" s="4" t="s">
        <v>299</v>
      </c>
    </row>
    <row r="3798" spans="1:10" x14ac:dyDescent="0.3">
      <c r="A3798" s="4" t="s">
        <v>4104</v>
      </c>
      <c r="B3798" s="4" t="s">
        <v>253</v>
      </c>
      <c r="C3798" s="26">
        <v>45849</v>
      </c>
      <c r="D3798" s="4" t="s">
        <v>292</v>
      </c>
      <c r="E3798" s="4" t="s">
        <v>312</v>
      </c>
      <c r="F3798" s="4" t="s">
        <v>46</v>
      </c>
      <c r="G3798" s="4">
        <v>1</v>
      </c>
      <c r="H3798" s="27">
        <v>0</v>
      </c>
      <c r="I3798" s="15">
        <v>1922.06</v>
      </c>
      <c r="J3798" s="4" t="s">
        <v>294</v>
      </c>
    </row>
    <row r="3799" spans="1:10" x14ac:dyDescent="0.3">
      <c r="A3799" s="4" t="s">
        <v>4105</v>
      </c>
      <c r="B3799" s="4" t="s">
        <v>253</v>
      </c>
      <c r="C3799" s="26">
        <v>45887</v>
      </c>
      <c r="D3799" s="4" t="s">
        <v>292</v>
      </c>
      <c r="E3799" s="4" t="s">
        <v>303</v>
      </c>
      <c r="F3799" s="4" t="s">
        <v>46</v>
      </c>
      <c r="G3799" s="4">
        <v>2</v>
      </c>
      <c r="H3799" s="27">
        <v>0</v>
      </c>
      <c r="I3799" s="15">
        <v>2904.06</v>
      </c>
      <c r="J3799" s="4" t="s">
        <v>294</v>
      </c>
    </row>
    <row r="3800" spans="1:10" x14ac:dyDescent="0.3">
      <c r="A3800" s="4" t="s">
        <v>4106</v>
      </c>
      <c r="B3800" s="4" t="s">
        <v>253</v>
      </c>
      <c r="C3800" s="26">
        <v>45916</v>
      </c>
      <c r="D3800" s="4" t="s">
        <v>296</v>
      </c>
      <c r="E3800" s="4" t="s">
        <v>394</v>
      </c>
      <c r="F3800" s="4" t="s">
        <v>47</v>
      </c>
      <c r="G3800" s="4">
        <v>1</v>
      </c>
      <c r="H3800" s="27">
        <v>3.4</v>
      </c>
      <c r="I3800" s="15">
        <v>2645.25</v>
      </c>
      <c r="J3800" s="4" t="s">
        <v>294</v>
      </c>
    </row>
    <row r="3801" spans="1:10" x14ac:dyDescent="0.3">
      <c r="A3801" s="4" t="s">
        <v>4107</v>
      </c>
      <c r="B3801" s="4" t="s">
        <v>253</v>
      </c>
      <c r="C3801" s="26">
        <v>45931</v>
      </c>
      <c r="D3801" s="4" t="s">
        <v>292</v>
      </c>
      <c r="E3801" s="4" t="s">
        <v>293</v>
      </c>
      <c r="F3801" s="4" t="s">
        <v>45</v>
      </c>
      <c r="G3801" s="4">
        <v>4</v>
      </c>
      <c r="H3801" s="27">
        <v>0</v>
      </c>
      <c r="I3801" s="15">
        <v>8878.33</v>
      </c>
      <c r="J3801" s="4" t="s">
        <v>294</v>
      </c>
    </row>
    <row r="3802" spans="1:10" x14ac:dyDescent="0.3">
      <c r="A3802" s="4" t="s">
        <v>4108</v>
      </c>
      <c r="B3802" s="4" t="s">
        <v>253</v>
      </c>
      <c r="C3802" s="26">
        <v>45950</v>
      </c>
      <c r="D3802" s="4" t="s">
        <v>296</v>
      </c>
      <c r="E3802" s="4" t="s">
        <v>401</v>
      </c>
      <c r="F3802" s="4" t="s">
        <v>403</v>
      </c>
      <c r="G3802" s="4">
        <v>5</v>
      </c>
      <c r="H3802" s="27">
        <v>108.6</v>
      </c>
      <c r="I3802" s="15">
        <v>47265.599999999999</v>
      </c>
      <c r="J3802" s="4" t="s">
        <v>294</v>
      </c>
    </row>
    <row r="3803" spans="1:10" x14ac:dyDescent="0.3">
      <c r="A3803" s="4" t="s">
        <v>4109</v>
      </c>
      <c r="B3803" s="4" t="s">
        <v>253</v>
      </c>
      <c r="C3803" s="26">
        <v>46005</v>
      </c>
      <c r="D3803" s="4" t="s">
        <v>292</v>
      </c>
      <c r="E3803" s="4" t="s">
        <v>305</v>
      </c>
      <c r="F3803" s="4" t="s">
        <v>46</v>
      </c>
      <c r="G3803" s="4">
        <v>5</v>
      </c>
      <c r="H3803" s="27">
        <v>0</v>
      </c>
      <c r="I3803" s="15">
        <v>2367.89</v>
      </c>
      <c r="J3803" s="4" t="s">
        <v>294</v>
      </c>
    </row>
    <row r="3804" spans="1:10" x14ac:dyDescent="0.3">
      <c r="A3804" s="4" t="s">
        <v>4110</v>
      </c>
      <c r="B3804" s="4" t="s">
        <v>255</v>
      </c>
      <c r="C3804" s="26">
        <v>44933</v>
      </c>
      <c r="D3804" s="4" t="s">
        <v>292</v>
      </c>
      <c r="E3804" s="4" t="s">
        <v>308</v>
      </c>
      <c r="F3804" s="4" t="s">
        <v>47</v>
      </c>
      <c r="G3804" s="4">
        <v>1</v>
      </c>
      <c r="H3804" s="27">
        <v>0</v>
      </c>
      <c r="I3804" s="15">
        <v>218.83</v>
      </c>
      <c r="J3804" s="4" t="s">
        <v>294</v>
      </c>
    </row>
    <row r="3805" spans="1:10" x14ac:dyDescent="0.3">
      <c r="A3805" s="4" t="s">
        <v>4111</v>
      </c>
      <c r="B3805" s="4" t="s">
        <v>255</v>
      </c>
      <c r="C3805" s="26">
        <v>44940</v>
      </c>
      <c r="D3805" s="4" t="s">
        <v>292</v>
      </c>
      <c r="E3805" s="4" t="s">
        <v>312</v>
      </c>
      <c r="F3805" s="4" t="s">
        <v>47</v>
      </c>
      <c r="G3805" s="4">
        <v>1</v>
      </c>
      <c r="H3805" s="27">
        <v>0</v>
      </c>
      <c r="I3805" s="15">
        <v>442.01</v>
      </c>
      <c r="J3805" s="4" t="s">
        <v>294</v>
      </c>
    </row>
    <row r="3806" spans="1:10" x14ac:dyDescent="0.3">
      <c r="A3806" s="4" t="s">
        <v>4112</v>
      </c>
      <c r="B3806" s="4" t="s">
        <v>255</v>
      </c>
      <c r="C3806" s="26">
        <v>44975</v>
      </c>
      <c r="D3806" s="4" t="s">
        <v>292</v>
      </c>
      <c r="E3806" s="4" t="s">
        <v>305</v>
      </c>
      <c r="F3806" s="4" t="s">
        <v>47</v>
      </c>
      <c r="G3806" s="4">
        <v>1</v>
      </c>
      <c r="H3806" s="27">
        <v>0</v>
      </c>
      <c r="I3806" s="15">
        <v>593.87</v>
      </c>
      <c r="J3806" s="4" t="s">
        <v>294</v>
      </c>
    </row>
    <row r="3807" spans="1:10" x14ac:dyDescent="0.3">
      <c r="A3807" s="4" t="s">
        <v>4113</v>
      </c>
      <c r="B3807" s="4" t="s">
        <v>255</v>
      </c>
      <c r="C3807" s="26">
        <v>44993</v>
      </c>
      <c r="D3807" s="4" t="s">
        <v>292</v>
      </c>
      <c r="E3807" s="4" t="s">
        <v>303</v>
      </c>
      <c r="F3807" s="4" t="s">
        <v>47</v>
      </c>
      <c r="G3807" s="4">
        <v>0</v>
      </c>
      <c r="H3807" s="27">
        <v>0</v>
      </c>
      <c r="I3807" s="15">
        <v>397.65</v>
      </c>
      <c r="J3807" s="4" t="s">
        <v>294</v>
      </c>
    </row>
    <row r="3808" spans="1:10" x14ac:dyDescent="0.3">
      <c r="A3808" s="4" t="s">
        <v>4114</v>
      </c>
      <c r="B3808" s="4" t="s">
        <v>255</v>
      </c>
      <c r="C3808" s="26">
        <v>45013</v>
      </c>
      <c r="D3808" s="4" t="s">
        <v>292</v>
      </c>
      <c r="E3808" s="4" t="s">
        <v>308</v>
      </c>
      <c r="F3808" s="4" t="s">
        <v>47</v>
      </c>
      <c r="G3808" s="4">
        <v>0</v>
      </c>
      <c r="H3808" s="27">
        <v>0</v>
      </c>
      <c r="I3808" s="15">
        <v>615.54999999999995</v>
      </c>
      <c r="J3808" s="4" t="s">
        <v>294</v>
      </c>
    </row>
    <row r="3809" spans="1:10" x14ac:dyDescent="0.3">
      <c r="A3809" s="4" t="s">
        <v>4115</v>
      </c>
      <c r="B3809" s="4" t="s">
        <v>255</v>
      </c>
      <c r="C3809" s="26">
        <v>44986</v>
      </c>
      <c r="D3809" s="4" t="s">
        <v>292</v>
      </c>
      <c r="E3809" s="4" t="s">
        <v>308</v>
      </c>
      <c r="F3809" s="4" t="s">
        <v>46</v>
      </c>
      <c r="G3809" s="4">
        <v>4</v>
      </c>
      <c r="H3809" s="27">
        <v>0</v>
      </c>
      <c r="I3809" s="15">
        <v>1177.76</v>
      </c>
      <c r="J3809" s="4" t="s">
        <v>299</v>
      </c>
    </row>
    <row r="3810" spans="1:10" x14ac:dyDescent="0.3">
      <c r="A3810" s="4" t="s">
        <v>4116</v>
      </c>
      <c r="B3810" s="4" t="s">
        <v>255</v>
      </c>
      <c r="C3810" s="26">
        <v>44989</v>
      </c>
      <c r="D3810" s="4" t="s">
        <v>292</v>
      </c>
      <c r="E3810" s="4" t="s">
        <v>293</v>
      </c>
      <c r="F3810" s="4" t="s">
        <v>47</v>
      </c>
      <c r="G3810" s="4">
        <v>0</v>
      </c>
      <c r="H3810" s="27">
        <v>0</v>
      </c>
      <c r="I3810" s="15">
        <v>401.71</v>
      </c>
      <c r="J3810" s="4" t="s">
        <v>294</v>
      </c>
    </row>
    <row r="3811" spans="1:10" x14ac:dyDescent="0.3">
      <c r="A3811" s="4" t="s">
        <v>4117</v>
      </c>
      <c r="B3811" s="4" t="s">
        <v>255</v>
      </c>
      <c r="C3811" s="26">
        <v>44994</v>
      </c>
      <c r="D3811" s="4" t="s">
        <v>296</v>
      </c>
      <c r="E3811" s="4" t="s">
        <v>297</v>
      </c>
      <c r="F3811" s="4" t="s">
        <v>47</v>
      </c>
      <c r="G3811" s="4">
        <v>1</v>
      </c>
      <c r="H3811" s="27">
        <v>3.8</v>
      </c>
      <c r="I3811" s="15">
        <v>1762.2</v>
      </c>
      <c r="J3811" s="4" t="s">
        <v>294</v>
      </c>
    </row>
    <row r="3812" spans="1:10" x14ac:dyDescent="0.3">
      <c r="A3812" s="4" t="s">
        <v>4118</v>
      </c>
      <c r="B3812" s="4" t="s">
        <v>255</v>
      </c>
      <c r="C3812" s="26">
        <v>44997</v>
      </c>
      <c r="D3812" s="4" t="s">
        <v>296</v>
      </c>
      <c r="E3812" s="4" t="s">
        <v>371</v>
      </c>
      <c r="F3812" s="4" t="s">
        <v>46</v>
      </c>
      <c r="G3812" s="4">
        <v>1</v>
      </c>
      <c r="H3812" s="27">
        <v>15.4</v>
      </c>
      <c r="I3812" s="15">
        <v>11364.31</v>
      </c>
      <c r="J3812" s="4" t="s">
        <v>294</v>
      </c>
    </row>
    <row r="3813" spans="1:10" x14ac:dyDescent="0.3">
      <c r="A3813" s="4" t="s">
        <v>4119</v>
      </c>
      <c r="B3813" s="4" t="s">
        <v>255</v>
      </c>
      <c r="C3813" s="26">
        <v>45049</v>
      </c>
      <c r="D3813" s="4" t="s">
        <v>292</v>
      </c>
      <c r="E3813" s="4" t="s">
        <v>312</v>
      </c>
      <c r="F3813" s="4" t="s">
        <v>47</v>
      </c>
      <c r="G3813" s="4">
        <v>0</v>
      </c>
      <c r="H3813" s="27">
        <v>0</v>
      </c>
      <c r="I3813" s="15">
        <v>290.82</v>
      </c>
      <c r="J3813" s="4" t="s">
        <v>294</v>
      </c>
    </row>
    <row r="3814" spans="1:10" x14ac:dyDescent="0.3">
      <c r="A3814" s="4" t="s">
        <v>4120</v>
      </c>
      <c r="B3814" s="4" t="s">
        <v>255</v>
      </c>
      <c r="C3814" s="26">
        <v>45064</v>
      </c>
      <c r="D3814" s="4" t="s">
        <v>296</v>
      </c>
      <c r="E3814" s="4" t="s">
        <v>319</v>
      </c>
      <c r="F3814" s="4" t="s">
        <v>45</v>
      </c>
      <c r="G3814" s="4">
        <v>3</v>
      </c>
      <c r="H3814" s="27">
        <v>56.4</v>
      </c>
      <c r="I3814" s="15">
        <v>32989.46</v>
      </c>
      <c r="J3814" s="4" t="s">
        <v>294</v>
      </c>
    </row>
    <row r="3815" spans="1:10" x14ac:dyDescent="0.3">
      <c r="A3815" s="4" t="s">
        <v>4121</v>
      </c>
      <c r="B3815" s="4" t="s">
        <v>255</v>
      </c>
      <c r="C3815" s="26">
        <v>45132</v>
      </c>
      <c r="D3815" s="4" t="s">
        <v>292</v>
      </c>
      <c r="E3815" s="4" t="s">
        <v>305</v>
      </c>
      <c r="F3815" s="4" t="s">
        <v>47</v>
      </c>
      <c r="G3815" s="4">
        <v>0</v>
      </c>
      <c r="H3815" s="27">
        <v>0</v>
      </c>
      <c r="I3815" s="15">
        <v>412.12</v>
      </c>
      <c r="J3815" s="4" t="s">
        <v>294</v>
      </c>
    </row>
    <row r="3816" spans="1:10" x14ac:dyDescent="0.3">
      <c r="A3816" s="4" t="s">
        <v>4122</v>
      </c>
      <c r="B3816" s="4" t="s">
        <v>255</v>
      </c>
      <c r="C3816" s="26">
        <v>45135</v>
      </c>
      <c r="D3816" s="4" t="s">
        <v>292</v>
      </c>
      <c r="E3816" s="4" t="s">
        <v>305</v>
      </c>
      <c r="F3816" s="4" t="s">
        <v>47</v>
      </c>
      <c r="G3816" s="4">
        <v>0</v>
      </c>
      <c r="H3816" s="27">
        <v>0</v>
      </c>
      <c r="I3816" s="15">
        <v>452.7</v>
      </c>
      <c r="J3816" s="4" t="s">
        <v>294</v>
      </c>
    </row>
    <row r="3817" spans="1:10" x14ac:dyDescent="0.3">
      <c r="A3817" s="4" t="s">
        <v>4123</v>
      </c>
      <c r="B3817" s="4" t="s">
        <v>255</v>
      </c>
      <c r="C3817" s="26">
        <v>45123</v>
      </c>
      <c r="D3817" s="4" t="s">
        <v>292</v>
      </c>
      <c r="E3817" s="4" t="s">
        <v>301</v>
      </c>
      <c r="F3817" s="4" t="s">
        <v>46</v>
      </c>
      <c r="G3817" s="4">
        <v>4</v>
      </c>
      <c r="H3817" s="27">
        <v>0</v>
      </c>
      <c r="I3817" s="15">
        <v>1499.45</v>
      </c>
      <c r="J3817" s="4" t="s">
        <v>294</v>
      </c>
    </row>
    <row r="3818" spans="1:10" x14ac:dyDescent="0.3">
      <c r="A3818" s="4" t="s">
        <v>4124</v>
      </c>
      <c r="B3818" s="4" t="s">
        <v>255</v>
      </c>
      <c r="C3818" s="26">
        <v>45131</v>
      </c>
      <c r="D3818" s="4" t="s">
        <v>292</v>
      </c>
      <c r="E3818" s="4" t="s">
        <v>305</v>
      </c>
      <c r="F3818" s="4" t="s">
        <v>47</v>
      </c>
      <c r="G3818" s="4">
        <v>1</v>
      </c>
      <c r="H3818" s="27">
        <v>0</v>
      </c>
      <c r="I3818" s="15">
        <v>606.77</v>
      </c>
      <c r="J3818" s="4" t="s">
        <v>294</v>
      </c>
    </row>
    <row r="3819" spans="1:10" x14ac:dyDescent="0.3">
      <c r="A3819" s="4" t="s">
        <v>4125</v>
      </c>
      <c r="B3819" s="4" t="s">
        <v>255</v>
      </c>
      <c r="C3819" s="26">
        <v>45140</v>
      </c>
      <c r="D3819" s="4" t="s">
        <v>292</v>
      </c>
      <c r="E3819" s="4" t="s">
        <v>312</v>
      </c>
      <c r="F3819" s="4" t="s">
        <v>45</v>
      </c>
      <c r="G3819" s="4">
        <v>4</v>
      </c>
      <c r="H3819" s="27">
        <v>0</v>
      </c>
      <c r="I3819" s="15">
        <v>3323.71</v>
      </c>
      <c r="J3819" s="4" t="s">
        <v>294</v>
      </c>
    </row>
    <row r="3820" spans="1:10" x14ac:dyDescent="0.3">
      <c r="A3820" s="4" t="s">
        <v>4126</v>
      </c>
      <c r="B3820" s="4" t="s">
        <v>255</v>
      </c>
      <c r="C3820" s="26">
        <v>45139</v>
      </c>
      <c r="D3820" s="4" t="s">
        <v>296</v>
      </c>
      <c r="E3820" s="4" t="s">
        <v>336</v>
      </c>
      <c r="F3820" s="4" t="s">
        <v>403</v>
      </c>
      <c r="G3820" s="4">
        <v>5</v>
      </c>
      <c r="H3820" s="27">
        <v>98.6</v>
      </c>
      <c r="I3820" s="15">
        <v>73485.259999999995</v>
      </c>
      <c r="J3820" s="4" t="s">
        <v>299</v>
      </c>
    </row>
    <row r="3821" spans="1:10" x14ac:dyDescent="0.3">
      <c r="A3821" s="4" t="s">
        <v>4127</v>
      </c>
      <c r="B3821" s="4" t="s">
        <v>255</v>
      </c>
      <c r="C3821" s="26">
        <v>45213</v>
      </c>
      <c r="D3821" s="4" t="s">
        <v>292</v>
      </c>
      <c r="E3821" s="4" t="s">
        <v>303</v>
      </c>
      <c r="F3821" s="4" t="s">
        <v>45</v>
      </c>
      <c r="G3821" s="4">
        <v>5</v>
      </c>
      <c r="H3821" s="27">
        <v>0</v>
      </c>
      <c r="I3821" s="15">
        <v>6061.15</v>
      </c>
      <c r="J3821" s="4" t="s">
        <v>294</v>
      </c>
    </row>
    <row r="3822" spans="1:10" x14ac:dyDescent="0.3">
      <c r="A3822" s="4" t="s">
        <v>4128</v>
      </c>
      <c r="B3822" s="4" t="s">
        <v>255</v>
      </c>
      <c r="C3822" s="26">
        <v>45206</v>
      </c>
      <c r="D3822" s="4" t="s">
        <v>292</v>
      </c>
      <c r="E3822" s="4" t="s">
        <v>293</v>
      </c>
      <c r="F3822" s="4" t="s">
        <v>46</v>
      </c>
      <c r="G3822" s="4">
        <v>5</v>
      </c>
      <c r="H3822" s="27">
        <v>0</v>
      </c>
      <c r="I3822" s="15">
        <v>1860.92</v>
      </c>
      <c r="J3822" s="4" t="s">
        <v>294</v>
      </c>
    </row>
    <row r="3823" spans="1:10" x14ac:dyDescent="0.3">
      <c r="A3823" s="4" t="s">
        <v>4129</v>
      </c>
      <c r="B3823" s="4" t="s">
        <v>255</v>
      </c>
      <c r="C3823" s="26">
        <v>45207</v>
      </c>
      <c r="D3823" s="4" t="s">
        <v>292</v>
      </c>
      <c r="E3823" s="4" t="s">
        <v>301</v>
      </c>
      <c r="F3823" s="4" t="s">
        <v>46</v>
      </c>
      <c r="G3823" s="4">
        <v>1</v>
      </c>
      <c r="H3823" s="27">
        <v>0</v>
      </c>
      <c r="I3823" s="15">
        <v>1725.58</v>
      </c>
      <c r="J3823" s="4" t="s">
        <v>294</v>
      </c>
    </row>
    <row r="3824" spans="1:10" x14ac:dyDescent="0.3">
      <c r="A3824" s="4" t="s">
        <v>4130</v>
      </c>
      <c r="B3824" s="4" t="s">
        <v>255</v>
      </c>
      <c r="C3824" s="26">
        <v>45222</v>
      </c>
      <c r="D3824" s="4" t="s">
        <v>292</v>
      </c>
      <c r="E3824" s="4" t="s">
        <v>303</v>
      </c>
      <c r="F3824" s="4" t="s">
        <v>46</v>
      </c>
      <c r="G3824" s="4">
        <v>3</v>
      </c>
      <c r="H3824" s="27">
        <v>0</v>
      </c>
      <c r="I3824" s="15">
        <v>1275.4100000000001</v>
      </c>
      <c r="J3824" s="4" t="s">
        <v>294</v>
      </c>
    </row>
    <row r="3825" spans="1:10" x14ac:dyDescent="0.3">
      <c r="A3825" s="4" t="s">
        <v>4131</v>
      </c>
      <c r="B3825" s="4" t="s">
        <v>255</v>
      </c>
      <c r="C3825" s="26">
        <v>45210</v>
      </c>
      <c r="D3825" s="4" t="s">
        <v>296</v>
      </c>
      <c r="E3825" s="4" t="s">
        <v>394</v>
      </c>
      <c r="F3825" s="4" t="s">
        <v>45</v>
      </c>
      <c r="G3825" s="4">
        <v>3</v>
      </c>
      <c r="H3825" s="27">
        <v>61.4</v>
      </c>
      <c r="I3825" s="15">
        <v>33542.959999999999</v>
      </c>
      <c r="J3825" s="4" t="s">
        <v>294</v>
      </c>
    </row>
    <row r="3826" spans="1:10" x14ac:dyDescent="0.3">
      <c r="A3826" s="4" t="s">
        <v>4132</v>
      </c>
      <c r="B3826" s="4" t="s">
        <v>255</v>
      </c>
      <c r="C3826" s="26">
        <v>45222</v>
      </c>
      <c r="D3826" s="4" t="s">
        <v>296</v>
      </c>
      <c r="E3826" s="4" t="s">
        <v>371</v>
      </c>
      <c r="F3826" s="4" t="s">
        <v>46</v>
      </c>
      <c r="G3826" s="4">
        <v>1</v>
      </c>
      <c r="H3826" s="27">
        <v>18.8</v>
      </c>
      <c r="I3826" s="15">
        <v>7614.17</v>
      </c>
      <c r="J3826" s="4" t="s">
        <v>294</v>
      </c>
    </row>
    <row r="3827" spans="1:10" x14ac:dyDescent="0.3">
      <c r="A3827" s="4" t="s">
        <v>4133</v>
      </c>
      <c r="B3827" s="4" t="s">
        <v>255</v>
      </c>
      <c r="C3827" s="26">
        <v>45219</v>
      </c>
      <c r="D3827" s="4" t="s">
        <v>296</v>
      </c>
      <c r="E3827" s="4" t="s">
        <v>394</v>
      </c>
      <c r="F3827" s="4" t="s">
        <v>46</v>
      </c>
      <c r="G3827" s="4">
        <v>1</v>
      </c>
      <c r="H3827" s="27">
        <v>19.600000000000001</v>
      </c>
      <c r="I3827" s="15">
        <v>11476.89</v>
      </c>
      <c r="J3827" s="4" t="s">
        <v>294</v>
      </c>
    </row>
    <row r="3828" spans="1:10" x14ac:dyDescent="0.3">
      <c r="A3828" s="4" t="s">
        <v>4134</v>
      </c>
      <c r="B3828" s="4" t="s">
        <v>255</v>
      </c>
      <c r="C3828" s="26">
        <v>45253</v>
      </c>
      <c r="D3828" s="4" t="s">
        <v>292</v>
      </c>
      <c r="E3828" s="4" t="s">
        <v>312</v>
      </c>
      <c r="F3828" s="4" t="s">
        <v>45</v>
      </c>
      <c r="G3828" s="4">
        <v>12</v>
      </c>
      <c r="H3828" s="27">
        <v>0</v>
      </c>
      <c r="I3828" s="15">
        <v>3556.42</v>
      </c>
      <c r="J3828" s="4" t="s">
        <v>294</v>
      </c>
    </row>
    <row r="3829" spans="1:10" x14ac:dyDescent="0.3">
      <c r="A3829" s="4" t="s">
        <v>4135</v>
      </c>
      <c r="B3829" s="4" t="s">
        <v>255</v>
      </c>
      <c r="C3829" s="26">
        <v>45242</v>
      </c>
      <c r="D3829" s="4" t="s">
        <v>292</v>
      </c>
      <c r="E3829" s="4" t="s">
        <v>303</v>
      </c>
      <c r="F3829" s="4" t="s">
        <v>46</v>
      </c>
      <c r="G3829" s="4">
        <v>5</v>
      </c>
      <c r="H3829" s="27">
        <v>0</v>
      </c>
      <c r="I3829" s="15">
        <v>1485.35</v>
      </c>
      <c r="J3829" s="4" t="s">
        <v>294</v>
      </c>
    </row>
    <row r="3830" spans="1:10" x14ac:dyDescent="0.3">
      <c r="A3830" s="4" t="s">
        <v>4136</v>
      </c>
      <c r="B3830" s="4" t="s">
        <v>255</v>
      </c>
      <c r="C3830" s="26">
        <v>45344</v>
      </c>
      <c r="D3830" s="4" t="s">
        <v>292</v>
      </c>
      <c r="E3830" s="4" t="s">
        <v>312</v>
      </c>
      <c r="F3830" s="4" t="s">
        <v>47</v>
      </c>
      <c r="G3830" s="4">
        <v>1</v>
      </c>
      <c r="H3830" s="27">
        <v>0</v>
      </c>
      <c r="I3830" s="15">
        <v>404.12</v>
      </c>
      <c r="J3830" s="4" t="s">
        <v>294</v>
      </c>
    </row>
    <row r="3831" spans="1:10" x14ac:dyDescent="0.3">
      <c r="A3831" s="4" t="s">
        <v>4137</v>
      </c>
      <c r="B3831" s="4" t="s">
        <v>255</v>
      </c>
      <c r="C3831" s="26">
        <v>45336</v>
      </c>
      <c r="D3831" s="4" t="s">
        <v>292</v>
      </c>
      <c r="E3831" s="4" t="s">
        <v>293</v>
      </c>
      <c r="F3831" s="4" t="s">
        <v>46</v>
      </c>
      <c r="G3831" s="4">
        <v>3</v>
      </c>
      <c r="H3831" s="27">
        <v>0</v>
      </c>
      <c r="I3831" s="15">
        <v>2344.71</v>
      </c>
      <c r="J3831" s="4" t="s">
        <v>294</v>
      </c>
    </row>
    <row r="3832" spans="1:10" x14ac:dyDescent="0.3">
      <c r="A3832" s="4" t="s">
        <v>4138</v>
      </c>
      <c r="B3832" s="4" t="s">
        <v>255</v>
      </c>
      <c r="C3832" s="26">
        <v>45342</v>
      </c>
      <c r="D3832" s="4" t="s">
        <v>292</v>
      </c>
      <c r="E3832" s="4" t="s">
        <v>303</v>
      </c>
      <c r="F3832" s="4" t="s">
        <v>47</v>
      </c>
      <c r="G3832" s="4">
        <v>0</v>
      </c>
      <c r="H3832" s="27">
        <v>0</v>
      </c>
      <c r="I3832" s="15">
        <v>454.75</v>
      </c>
      <c r="J3832" s="4" t="s">
        <v>294</v>
      </c>
    </row>
    <row r="3833" spans="1:10" x14ac:dyDescent="0.3">
      <c r="A3833" s="4" t="s">
        <v>4139</v>
      </c>
      <c r="B3833" s="4" t="s">
        <v>255</v>
      </c>
      <c r="C3833" s="26">
        <v>45344</v>
      </c>
      <c r="D3833" s="4" t="s">
        <v>292</v>
      </c>
      <c r="E3833" s="4" t="s">
        <v>301</v>
      </c>
      <c r="F3833" s="4" t="s">
        <v>46</v>
      </c>
      <c r="G3833" s="4">
        <v>2</v>
      </c>
      <c r="H3833" s="27">
        <v>0</v>
      </c>
      <c r="I3833" s="15">
        <v>1451.41</v>
      </c>
      <c r="J3833" s="4" t="s">
        <v>294</v>
      </c>
    </row>
    <row r="3834" spans="1:10" x14ac:dyDescent="0.3">
      <c r="A3834" s="4" t="s">
        <v>4140</v>
      </c>
      <c r="B3834" s="4" t="s">
        <v>255</v>
      </c>
      <c r="C3834" s="26">
        <v>45341</v>
      </c>
      <c r="D3834" s="4" t="s">
        <v>292</v>
      </c>
      <c r="E3834" s="4" t="s">
        <v>305</v>
      </c>
      <c r="F3834" s="4" t="s">
        <v>46</v>
      </c>
      <c r="G3834" s="4">
        <v>2</v>
      </c>
      <c r="H3834" s="27">
        <v>0</v>
      </c>
      <c r="I3834" s="15">
        <v>1992.3</v>
      </c>
      <c r="J3834" s="4" t="s">
        <v>294</v>
      </c>
    </row>
    <row r="3835" spans="1:10" x14ac:dyDescent="0.3">
      <c r="A3835" s="4" t="s">
        <v>4141</v>
      </c>
      <c r="B3835" s="4" t="s">
        <v>255</v>
      </c>
      <c r="C3835" s="26">
        <v>45337</v>
      </c>
      <c r="D3835" s="4" t="s">
        <v>296</v>
      </c>
      <c r="E3835" s="4" t="s">
        <v>336</v>
      </c>
      <c r="F3835" s="4" t="s">
        <v>46</v>
      </c>
      <c r="G3835" s="4">
        <v>1</v>
      </c>
      <c r="H3835" s="27">
        <v>14.2</v>
      </c>
      <c r="I3835" s="15">
        <v>5093.25</v>
      </c>
      <c r="J3835" s="4" t="s">
        <v>294</v>
      </c>
    </row>
    <row r="3836" spans="1:10" x14ac:dyDescent="0.3">
      <c r="A3836" s="4" t="s">
        <v>4142</v>
      </c>
      <c r="B3836" s="4" t="s">
        <v>255</v>
      </c>
      <c r="C3836" s="26">
        <v>45374</v>
      </c>
      <c r="D3836" s="4" t="s">
        <v>292</v>
      </c>
      <c r="E3836" s="4" t="s">
        <v>303</v>
      </c>
      <c r="F3836" s="4" t="s">
        <v>47</v>
      </c>
      <c r="G3836" s="4">
        <v>0</v>
      </c>
      <c r="H3836" s="27">
        <v>0</v>
      </c>
      <c r="I3836" s="15">
        <v>320.69</v>
      </c>
      <c r="J3836" s="4" t="s">
        <v>294</v>
      </c>
    </row>
    <row r="3837" spans="1:10" x14ac:dyDescent="0.3">
      <c r="A3837" s="4" t="s">
        <v>4143</v>
      </c>
      <c r="B3837" s="4" t="s">
        <v>255</v>
      </c>
      <c r="C3837" s="26">
        <v>45363</v>
      </c>
      <c r="D3837" s="4" t="s">
        <v>292</v>
      </c>
      <c r="E3837" s="4" t="s">
        <v>305</v>
      </c>
      <c r="F3837" s="4" t="s">
        <v>46</v>
      </c>
      <c r="G3837" s="4">
        <v>5</v>
      </c>
      <c r="H3837" s="27">
        <v>0</v>
      </c>
      <c r="I3837" s="15">
        <v>1938.2</v>
      </c>
      <c r="J3837" s="4" t="s">
        <v>294</v>
      </c>
    </row>
    <row r="3838" spans="1:10" x14ac:dyDescent="0.3">
      <c r="A3838" s="4" t="s">
        <v>4144</v>
      </c>
      <c r="B3838" s="4" t="s">
        <v>255</v>
      </c>
      <c r="C3838" s="26">
        <v>45354</v>
      </c>
      <c r="D3838" s="4" t="s">
        <v>292</v>
      </c>
      <c r="E3838" s="4" t="s">
        <v>312</v>
      </c>
      <c r="F3838" s="4" t="s">
        <v>47</v>
      </c>
      <c r="G3838" s="4">
        <v>1</v>
      </c>
      <c r="H3838" s="27">
        <v>0</v>
      </c>
      <c r="I3838" s="15">
        <v>577.16999999999996</v>
      </c>
      <c r="J3838" s="4" t="s">
        <v>294</v>
      </c>
    </row>
    <row r="3839" spans="1:10" x14ac:dyDescent="0.3">
      <c r="A3839" s="4" t="s">
        <v>4145</v>
      </c>
      <c r="B3839" s="4" t="s">
        <v>255</v>
      </c>
      <c r="C3839" s="26">
        <v>45437</v>
      </c>
      <c r="D3839" s="4" t="s">
        <v>292</v>
      </c>
      <c r="E3839" s="4" t="s">
        <v>308</v>
      </c>
      <c r="F3839" s="4" t="s">
        <v>45</v>
      </c>
      <c r="G3839" s="4">
        <v>13</v>
      </c>
      <c r="H3839" s="27">
        <v>0</v>
      </c>
      <c r="I3839" s="15">
        <v>7826.17</v>
      </c>
      <c r="J3839" s="4" t="s">
        <v>294</v>
      </c>
    </row>
    <row r="3840" spans="1:10" x14ac:dyDescent="0.3">
      <c r="A3840" s="4" t="s">
        <v>4146</v>
      </c>
      <c r="B3840" s="4" t="s">
        <v>255</v>
      </c>
      <c r="C3840" s="26">
        <v>45428</v>
      </c>
      <c r="D3840" s="4" t="s">
        <v>292</v>
      </c>
      <c r="E3840" s="4" t="s">
        <v>312</v>
      </c>
      <c r="F3840" s="4" t="s">
        <v>46</v>
      </c>
      <c r="G3840" s="4">
        <v>4</v>
      </c>
      <c r="H3840" s="27">
        <v>0</v>
      </c>
      <c r="I3840" s="15">
        <v>1046.05</v>
      </c>
      <c r="J3840" s="4" t="s">
        <v>294</v>
      </c>
    </row>
    <row r="3841" spans="1:10" x14ac:dyDescent="0.3">
      <c r="A3841" s="4" t="s">
        <v>4147</v>
      </c>
      <c r="B3841" s="4" t="s">
        <v>255</v>
      </c>
      <c r="C3841" s="26">
        <v>45476</v>
      </c>
      <c r="D3841" s="4" t="s">
        <v>292</v>
      </c>
      <c r="E3841" s="4" t="s">
        <v>303</v>
      </c>
      <c r="F3841" s="4" t="s">
        <v>47</v>
      </c>
      <c r="G3841" s="4">
        <v>1</v>
      </c>
      <c r="H3841" s="27">
        <v>0</v>
      </c>
      <c r="I3841" s="15">
        <v>526.86</v>
      </c>
      <c r="J3841" s="4" t="s">
        <v>294</v>
      </c>
    </row>
    <row r="3842" spans="1:10" x14ac:dyDescent="0.3">
      <c r="A3842" s="4" t="s">
        <v>4148</v>
      </c>
      <c r="B3842" s="4" t="s">
        <v>255</v>
      </c>
      <c r="C3842" s="26">
        <v>45572</v>
      </c>
      <c r="D3842" s="4" t="s">
        <v>292</v>
      </c>
      <c r="E3842" s="4" t="s">
        <v>293</v>
      </c>
      <c r="F3842" s="4" t="s">
        <v>45</v>
      </c>
      <c r="G3842" s="4">
        <v>6</v>
      </c>
      <c r="H3842" s="27">
        <v>0</v>
      </c>
      <c r="I3842" s="15">
        <v>6259.07</v>
      </c>
      <c r="J3842" s="4" t="s">
        <v>294</v>
      </c>
    </row>
    <row r="3843" spans="1:10" x14ac:dyDescent="0.3">
      <c r="A3843" s="4" t="s">
        <v>4149</v>
      </c>
      <c r="B3843" s="4" t="s">
        <v>255</v>
      </c>
      <c r="C3843" s="26">
        <v>45576</v>
      </c>
      <c r="D3843" s="4" t="s">
        <v>296</v>
      </c>
      <c r="E3843" s="4" t="s">
        <v>297</v>
      </c>
      <c r="F3843" s="4" t="s">
        <v>47</v>
      </c>
      <c r="G3843" s="4">
        <v>1</v>
      </c>
      <c r="H3843" s="27">
        <v>3.4</v>
      </c>
      <c r="I3843" s="15">
        <v>2214.0700000000002</v>
      </c>
      <c r="J3843" s="4" t="s">
        <v>294</v>
      </c>
    </row>
    <row r="3844" spans="1:10" x14ac:dyDescent="0.3">
      <c r="A3844" s="4" t="s">
        <v>4150</v>
      </c>
      <c r="B3844" s="4" t="s">
        <v>255</v>
      </c>
      <c r="C3844" s="26">
        <v>45681</v>
      </c>
      <c r="D3844" s="4" t="s">
        <v>292</v>
      </c>
      <c r="E3844" s="4" t="s">
        <v>308</v>
      </c>
      <c r="F3844" s="4" t="s">
        <v>47</v>
      </c>
      <c r="G3844" s="4">
        <v>1</v>
      </c>
      <c r="H3844" s="27">
        <v>0</v>
      </c>
      <c r="I3844" s="15">
        <v>381.15</v>
      </c>
      <c r="J3844" s="4" t="s">
        <v>299</v>
      </c>
    </row>
    <row r="3845" spans="1:10" x14ac:dyDescent="0.3">
      <c r="A3845" s="4" t="s">
        <v>4151</v>
      </c>
      <c r="B3845" s="4" t="s">
        <v>255</v>
      </c>
      <c r="C3845" s="26">
        <v>45660</v>
      </c>
      <c r="D3845" s="4" t="s">
        <v>292</v>
      </c>
      <c r="E3845" s="4" t="s">
        <v>293</v>
      </c>
      <c r="F3845" s="4" t="s">
        <v>46</v>
      </c>
      <c r="G3845" s="4">
        <v>4</v>
      </c>
      <c r="H3845" s="27">
        <v>0</v>
      </c>
      <c r="I3845" s="15">
        <v>1402.47</v>
      </c>
      <c r="J3845" s="4" t="s">
        <v>294</v>
      </c>
    </row>
    <row r="3846" spans="1:10" x14ac:dyDescent="0.3">
      <c r="A3846" s="4" t="s">
        <v>4152</v>
      </c>
      <c r="B3846" s="4" t="s">
        <v>255</v>
      </c>
      <c r="C3846" s="26">
        <v>45663</v>
      </c>
      <c r="D3846" s="4" t="s">
        <v>292</v>
      </c>
      <c r="E3846" s="4" t="s">
        <v>312</v>
      </c>
      <c r="F3846" s="4" t="s">
        <v>45</v>
      </c>
      <c r="G3846" s="4">
        <v>10</v>
      </c>
      <c r="H3846" s="27">
        <v>0</v>
      </c>
      <c r="I3846" s="15">
        <v>7080.63</v>
      </c>
      <c r="J3846" s="4" t="s">
        <v>294</v>
      </c>
    </row>
    <row r="3847" spans="1:10" x14ac:dyDescent="0.3">
      <c r="A3847" s="4" t="s">
        <v>4153</v>
      </c>
      <c r="B3847" s="4" t="s">
        <v>255</v>
      </c>
      <c r="C3847" s="26">
        <v>45678</v>
      </c>
      <c r="D3847" s="4" t="s">
        <v>292</v>
      </c>
      <c r="E3847" s="4" t="s">
        <v>301</v>
      </c>
      <c r="F3847" s="4" t="s">
        <v>47</v>
      </c>
      <c r="G3847" s="4">
        <v>0</v>
      </c>
      <c r="H3847" s="27">
        <v>0</v>
      </c>
      <c r="I3847" s="15">
        <v>260.62</v>
      </c>
      <c r="J3847" s="4" t="s">
        <v>299</v>
      </c>
    </row>
    <row r="3848" spans="1:10" x14ac:dyDescent="0.3">
      <c r="A3848" s="4" t="s">
        <v>4154</v>
      </c>
      <c r="B3848" s="4" t="s">
        <v>255</v>
      </c>
      <c r="C3848" s="26">
        <v>45677</v>
      </c>
      <c r="D3848" s="4" t="s">
        <v>292</v>
      </c>
      <c r="E3848" s="4" t="s">
        <v>308</v>
      </c>
      <c r="F3848" s="4" t="s">
        <v>46</v>
      </c>
      <c r="G3848" s="4">
        <v>3</v>
      </c>
      <c r="H3848" s="27">
        <v>0</v>
      </c>
      <c r="I3848" s="15">
        <v>887.46</v>
      </c>
      <c r="J3848" s="4" t="s">
        <v>294</v>
      </c>
    </row>
    <row r="3849" spans="1:10" x14ac:dyDescent="0.3">
      <c r="A3849" s="4" t="s">
        <v>4155</v>
      </c>
      <c r="B3849" s="4" t="s">
        <v>255</v>
      </c>
      <c r="C3849" s="26">
        <v>45681</v>
      </c>
      <c r="D3849" s="4" t="s">
        <v>292</v>
      </c>
      <c r="E3849" s="4" t="s">
        <v>301</v>
      </c>
      <c r="F3849" s="4" t="s">
        <v>47</v>
      </c>
      <c r="G3849" s="4">
        <v>1</v>
      </c>
      <c r="H3849" s="27">
        <v>0</v>
      </c>
      <c r="I3849" s="15">
        <v>315.26</v>
      </c>
      <c r="J3849" s="4" t="s">
        <v>294</v>
      </c>
    </row>
    <row r="3850" spans="1:10" x14ac:dyDescent="0.3">
      <c r="A3850" s="4" t="s">
        <v>4156</v>
      </c>
      <c r="B3850" s="4" t="s">
        <v>255</v>
      </c>
      <c r="C3850" s="26">
        <v>45677</v>
      </c>
      <c r="D3850" s="4" t="s">
        <v>296</v>
      </c>
      <c r="E3850" s="4" t="s">
        <v>297</v>
      </c>
      <c r="F3850" s="4" t="s">
        <v>45</v>
      </c>
      <c r="G3850" s="4">
        <v>2</v>
      </c>
      <c r="H3850" s="27">
        <v>33.299999999999997</v>
      </c>
      <c r="I3850" s="15">
        <v>20836.849999999999</v>
      </c>
      <c r="J3850" s="4" t="s">
        <v>299</v>
      </c>
    </row>
    <row r="3851" spans="1:10" x14ac:dyDescent="0.3">
      <c r="A3851" s="4" t="s">
        <v>4157</v>
      </c>
      <c r="B3851" s="4" t="s">
        <v>255</v>
      </c>
      <c r="C3851" s="26">
        <v>45690</v>
      </c>
      <c r="D3851" s="4" t="s">
        <v>296</v>
      </c>
      <c r="E3851" s="4" t="s">
        <v>319</v>
      </c>
      <c r="F3851" s="4" t="s">
        <v>47</v>
      </c>
      <c r="G3851" s="4">
        <v>1</v>
      </c>
      <c r="H3851" s="27">
        <v>4.0999999999999996</v>
      </c>
      <c r="I3851" s="15">
        <v>2589.98</v>
      </c>
      <c r="J3851" s="4" t="s">
        <v>299</v>
      </c>
    </row>
    <row r="3852" spans="1:10" x14ac:dyDescent="0.3">
      <c r="A3852" s="4" t="s">
        <v>4158</v>
      </c>
      <c r="B3852" s="4" t="s">
        <v>255</v>
      </c>
      <c r="C3852" s="26">
        <v>45733</v>
      </c>
      <c r="D3852" s="4" t="s">
        <v>292</v>
      </c>
      <c r="E3852" s="4" t="s">
        <v>303</v>
      </c>
      <c r="F3852" s="4" t="s">
        <v>46</v>
      </c>
      <c r="G3852" s="4">
        <v>5</v>
      </c>
      <c r="H3852" s="27">
        <v>0</v>
      </c>
      <c r="I3852" s="15">
        <v>1673.4</v>
      </c>
      <c r="J3852" s="4" t="s">
        <v>294</v>
      </c>
    </row>
    <row r="3853" spans="1:10" x14ac:dyDescent="0.3">
      <c r="A3853" s="4" t="s">
        <v>4159</v>
      </c>
      <c r="B3853" s="4" t="s">
        <v>255</v>
      </c>
      <c r="C3853" s="26">
        <v>45733</v>
      </c>
      <c r="D3853" s="4" t="s">
        <v>292</v>
      </c>
      <c r="E3853" s="4" t="s">
        <v>312</v>
      </c>
      <c r="F3853" s="4" t="s">
        <v>47</v>
      </c>
      <c r="G3853" s="4">
        <v>0</v>
      </c>
      <c r="H3853" s="27">
        <v>0</v>
      </c>
      <c r="I3853" s="15">
        <v>515.54</v>
      </c>
      <c r="J3853" s="4" t="s">
        <v>294</v>
      </c>
    </row>
    <row r="3854" spans="1:10" x14ac:dyDescent="0.3">
      <c r="A3854" s="4" t="s">
        <v>4160</v>
      </c>
      <c r="B3854" s="4" t="s">
        <v>255</v>
      </c>
      <c r="C3854" s="26">
        <v>45717</v>
      </c>
      <c r="D3854" s="4" t="s">
        <v>292</v>
      </c>
      <c r="E3854" s="4" t="s">
        <v>308</v>
      </c>
      <c r="F3854" s="4" t="s">
        <v>47</v>
      </c>
      <c r="G3854" s="4">
        <v>1</v>
      </c>
      <c r="H3854" s="27">
        <v>0</v>
      </c>
      <c r="I3854" s="15">
        <v>544.69000000000005</v>
      </c>
      <c r="J3854" s="4" t="s">
        <v>299</v>
      </c>
    </row>
    <row r="3855" spans="1:10" x14ac:dyDescent="0.3">
      <c r="A3855" s="4" t="s">
        <v>4161</v>
      </c>
      <c r="B3855" s="4" t="s">
        <v>255</v>
      </c>
      <c r="C3855" s="26">
        <v>45725</v>
      </c>
      <c r="D3855" s="4" t="s">
        <v>296</v>
      </c>
      <c r="E3855" s="4" t="s">
        <v>319</v>
      </c>
      <c r="F3855" s="4" t="s">
        <v>47</v>
      </c>
      <c r="G3855" s="4">
        <v>1</v>
      </c>
      <c r="H3855" s="27">
        <v>2.4</v>
      </c>
      <c r="I3855" s="15">
        <v>1504.07</v>
      </c>
      <c r="J3855" s="4" t="s">
        <v>299</v>
      </c>
    </row>
    <row r="3856" spans="1:10" x14ac:dyDescent="0.3">
      <c r="A3856" s="4" t="s">
        <v>4162</v>
      </c>
      <c r="B3856" s="4" t="s">
        <v>255</v>
      </c>
      <c r="C3856" s="26">
        <v>45789</v>
      </c>
      <c r="D3856" s="4" t="s">
        <v>292</v>
      </c>
      <c r="E3856" s="4" t="s">
        <v>293</v>
      </c>
      <c r="F3856" s="4" t="s">
        <v>46</v>
      </c>
      <c r="G3856" s="4">
        <v>3</v>
      </c>
      <c r="H3856" s="27">
        <v>0</v>
      </c>
      <c r="I3856" s="15">
        <v>1085.8399999999999</v>
      </c>
      <c r="J3856" s="4" t="s">
        <v>294</v>
      </c>
    </row>
    <row r="3857" spans="1:10" x14ac:dyDescent="0.3">
      <c r="A3857" s="4" t="s">
        <v>4163</v>
      </c>
      <c r="B3857" s="4" t="s">
        <v>255</v>
      </c>
      <c r="C3857" s="26">
        <v>45852</v>
      </c>
      <c r="D3857" s="4" t="s">
        <v>292</v>
      </c>
      <c r="E3857" s="4" t="s">
        <v>303</v>
      </c>
      <c r="F3857" s="4" t="s">
        <v>47</v>
      </c>
      <c r="G3857" s="4">
        <v>1</v>
      </c>
      <c r="H3857" s="27">
        <v>0</v>
      </c>
      <c r="I3857" s="15">
        <v>290.57</v>
      </c>
      <c r="J3857" s="4" t="s">
        <v>299</v>
      </c>
    </row>
    <row r="3858" spans="1:10" x14ac:dyDescent="0.3">
      <c r="A3858" s="4" t="s">
        <v>4164</v>
      </c>
      <c r="B3858" s="4" t="s">
        <v>255</v>
      </c>
      <c r="C3858" s="26">
        <v>45926</v>
      </c>
      <c r="D3858" s="4" t="s">
        <v>296</v>
      </c>
      <c r="E3858" s="4" t="s">
        <v>336</v>
      </c>
      <c r="F3858" s="4" t="s">
        <v>45</v>
      </c>
      <c r="G3858" s="4">
        <v>2</v>
      </c>
      <c r="H3858" s="27">
        <v>28.2</v>
      </c>
      <c r="I3858" s="15">
        <v>13132.27</v>
      </c>
      <c r="J3858" s="4" t="s">
        <v>294</v>
      </c>
    </row>
    <row r="3859" spans="1:10" x14ac:dyDescent="0.3">
      <c r="A3859" s="4" t="s">
        <v>4165</v>
      </c>
      <c r="B3859" s="4" t="s">
        <v>255</v>
      </c>
      <c r="C3859" s="26">
        <v>45950</v>
      </c>
      <c r="D3859" s="4" t="s">
        <v>292</v>
      </c>
      <c r="E3859" s="4" t="s">
        <v>293</v>
      </c>
      <c r="F3859" s="4" t="s">
        <v>46</v>
      </c>
      <c r="G3859" s="4">
        <v>5</v>
      </c>
      <c r="H3859" s="27">
        <v>0</v>
      </c>
      <c r="I3859" s="15">
        <v>1982.89</v>
      </c>
      <c r="J3859" s="4" t="s">
        <v>294</v>
      </c>
    </row>
    <row r="3860" spans="1:10" x14ac:dyDescent="0.3">
      <c r="A3860" s="4" t="s">
        <v>4166</v>
      </c>
      <c r="B3860" s="4" t="s">
        <v>255</v>
      </c>
      <c r="C3860" s="26">
        <v>45978</v>
      </c>
      <c r="D3860" s="4" t="s">
        <v>292</v>
      </c>
      <c r="E3860" s="4" t="s">
        <v>305</v>
      </c>
      <c r="F3860" s="4" t="s">
        <v>47</v>
      </c>
      <c r="G3860" s="4">
        <v>1</v>
      </c>
      <c r="H3860" s="27">
        <v>0</v>
      </c>
      <c r="I3860" s="15">
        <v>417.64</v>
      </c>
      <c r="J3860" s="4" t="s">
        <v>294</v>
      </c>
    </row>
    <row r="3861" spans="1:10" x14ac:dyDescent="0.3">
      <c r="A3861" s="4" t="s">
        <v>4167</v>
      </c>
      <c r="B3861" s="4" t="s">
        <v>255</v>
      </c>
      <c r="C3861" s="26">
        <v>45980</v>
      </c>
      <c r="D3861" s="4" t="s">
        <v>292</v>
      </c>
      <c r="E3861" s="4" t="s">
        <v>303</v>
      </c>
      <c r="F3861" s="4" t="s">
        <v>47</v>
      </c>
      <c r="G3861" s="4">
        <v>1</v>
      </c>
      <c r="H3861" s="27">
        <v>0</v>
      </c>
      <c r="I3861" s="15">
        <v>324.64</v>
      </c>
      <c r="J3861" s="4" t="s">
        <v>294</v>
      </c>
    </row>
    <row r="3862" spans="1:10" x14ac:dyDescent="0.3">
      <c r="A3862" s="4" t="s">
        <v>4168</v>
      </c>
      <c r="B3862" s="4" t="s">
        <v>255</v>
      </c>
      <c r="C3862" s="26">
        <v>45964</v>
      </c>
      <c r="D3862" s="4" t="s">
        <v>292</v>
      </c>
      <c r="E3862" s="4" t="s">
        <v>293</v>
      </c>
      <c r="F3862" s="4" t="s">
        <v>47</v>
      </c>
      <c r="G3862" s="4">
        <v>0</v>
      </c>
      <c r="H3862" s="27">
        <v>0</v>
      </c>
      <c r="I3862" s="15">
        <v>587.14</v>
      </c>
      <c r="J3862" s="4" t="s">
        <v>294</v>
      </c>
    </row>
    <row r="3863" spans="1:10" x14ac:dyDescent="0.3">
      <c r="A3863" s="4" t="s">
        <v>4169</v>
      </c>
      <c r="B3863" s="4" t="s">
        <v>255</v>
      </c>
      <c r="C3863" s="26">
        <v>46005</v>
      </c>
      <c r="D3863" s="4" t="s">
        <v>292</v>
      </c>
      <c r="E3863" s="4" t="s">
        <v>301</v>
      </c>
      <c r="F3863" s="4" t="s">
        <v>45</v>
      </c>
      <c r="G3863" s="4">
        <v>4</v>
      </c>
      <c r="H3863" s="27">
        <v>0</v>
      </c>
      <c r="I3863" s="15">
        <v>8346.9599999999991</v>
      </c>
      <c r="J3863" s="4" t="s">
        <v>299</v>
      </c>
    </row>
    <row r="3864" spans="1:10" x14ac:dyDescent="0.3">
      <c r="A3864" s="4" t="s">
        <v>4170</v>
      </c>
      <c r="B3864" s="4" t="s">
        <v>255</v>
      </c>
      <c r="C3864" s="26">
        <v>46008</v>
      </c>
      <c r="D3864" s="4" t="s">
        <v>292</v>
      </c>
      <c r="E3864" s="4" t="s">
        <v>301</v>
      </c>
      <c r="F3864" s="4" t="s">
        <v>47</v>
      </c>
      <c r="G3864" s="4">
        <v>1</v>
      </c>
      <c r="H3864" s="27">
        <v>0</v>
      </c>
      <c r="I3864" s="15">
        <v>222.37</v>
      </c>
      <c r="J3864" s="4" t="s">
        <v>294</v>
      </c>
    </row>
    <row r="3865" spans="1:10" x14ac:dyDescent="0.3">
      <c r="A3865" s="4" t="s">
        <v>4171</v>
      </c>
      <c r="B3865" s="4" t="s">
        <v>255</v>
      </c>
      <c r="C3865" s="26">
        <v>46004</v>
      </c>
      <c r="D3865" s="4" t="s">
        <v>296</v>
      </c>
      <c r="E3865" s="4" t="s">
        <v>297</v>
      </c>
      <c r="F3865" s="4" t="s">
        <v>46</v>
      </c>
      <c r="G3865" s="4">
        <v>1</v>
      </c>
      <c r="H3865" s="27">
        <v>21.5</v>
      </c>
      <c r="I3865" s="15">
        <v>15585.61</v>
      </c>
      <c r="J3865" s="4" t="s">
        <v>294</v>
      </c>
    </row>
    <row r="3866" spans="1:10" x14ac:dyDescent="0.3">
      <c r="A3866" s="4" t="s">
        <v>4172</v>
      </c>
      <c r="B3866" s="4" t="s">
        <v>257</v>
      </c>
      <c r="C3866" s="26">
        <v>44974</v>
      </c>
      <c r="D3866" s="4" t="s">
        <v>292</v>
      </c>
      <c r="E3866" s="4" t="s">
        <v>308</v>
      </c>
      <c r="F3866" s="4" t="s">
        <v>46</v>
      </c>
      <c r="G3866" s="4">
        <v>5</v>
      </c>
      <c r="H3866" s="27">
        <v>0</v>
      </c>
      <c r="I3866" s="15">
        <v>2578.25</v>
      </c>
      <c r="J3866" s="4" t="s">
        <v>294</v>
      </c>
    </row>
    <row r="3867" spans="1:10" x14ac:dyDescent="0.3">
      <c r="A3867" s="4" t="s">
        <v>4173</v>
      </c>
      <c r="B3867" s="4" t="s">
        <v>257</v>
      </c>
      <c r="C3867" s="26">
        <v>44974</v>
      </c>
      <c r="D3867" s="4" t="s">
        <v>296</v>
      </c>
      <c r="E3867" s="4" t="s">
        <v>336</v>
      </c>
      <c r="F3867" s="4" t="s">
        <v>45</v>
      </c>
      <c r="G3867" s="4">
        <v>3</v>
      </c>
      <c r="H3867" s="27">
        <v>52.2</v>
      </c>
      <c r="I3867" s="15">
        <v>70270.02</v>
      </c>
      <c r="J3867" s="4" t="s">
        <v>294</v>
      </c>
    </row>
    <row r="3868" spans="1:10" x14ac:dyDescent="0.3">
      <c r="A3868" s="4" t="s">
        <v>4174</v>
      </c>
      <c r="B3868" s="4" t="s">
        <v>257</v>
      </c>
      <c r="C3868" s="26">
        <v>45008</v>
      </c>
      <c r="D3868" s="4" t="s">
        <v>292</v>
      </c>
      <c r="E3868" s="4" t="s">
        <v>312</v>
      </c>
      <c r="F3868" s="4" t="s">
        <v>47</v>
      </c>
      <c r="G3868" s="4">
        <v>0</v>
      </c>
      <c r="H3868" s="27">
        <v>0</v>
      </c>
      <c r="I3868" s="15">
        <v>510.21</v>
      </c>
      <c r="J3868" s="4" t="s">
        <v>294</v>
      </c>
    </row>
    <row r="3869" spans="1:10" x14ac:dyDescent="0.3">
      <c r="A3869" s="4" t="s">
        <v>4175</v>
      </c>
      <c r="B3869" s="4" t="s">
        <v>257</v>
      </c>
      <c r="C3869" s="26">
        <v>44997</v>
      </c>
      <c r="D3869" s="4" t="s">
        <v>292</v>
      </c>
      <c r="E3869" s="4" t="s">
        <v>305</v>
      </c>
      <c r="F3869" s="4" t="s">
        <v>46</v>
      </c>
      <c r="G3869" s="4">
        <v>2</v>
      </c>
      <c r="H3869" s="27">
        <v>0</v>
      </c>
      <c r="I3869" s="15">
        <v>3740.88</v>
      </c>
      <c r="J3869" s="4" t="s">
        <v>299</v>
      </c>
    </row>
    <row r="3870" spans="1:10" x14ac:dyDescent="0.3">
      <c r="A3870" s="4" t="s">
        <v>4176</v>
      </c>
      <c r="B3870" s="4" t="s">
        <v>257</v>
      </c>
      <c r="C3870" s="26">
        <v>45005</v>
      </c>
      <c r="D3870" s="4" t="s">
        <v>292</v>
      </c>
      <c r="E3870" s="4" t="s">
        <v>301</v>
      </c>
      <c r="F3870" s="4" t="s">
        <v>46</v>
      </c>
      <c r="G3870" s="4">
        <v>2</v>
      </c>
      <c r="H3870" s="27">
        <v>0</v>
      </c>
      <c r="I3870" s="15">
        <v>3494.65</v>
      </c>
      <c r="J3870" s="4" t="s">
        <v>299</v>
      </c>
    </row>
    <row r="3871" spans="1:10" x14ac:dyDescent="0.3">
      <c r="A3871" s="4" t="s">
        <v>4177</v>
      </c>
      <c r="B3871" s="4" t="s">
        <v>257</v>
      </c>
      <c r="C3871" s="26">
        <v>45011</v>
      </c>
      <c r="D3871" s="4" t="s">
        <v>296</v>
      </c>
      <c r="E3871" s="4" t="s">
        <v>401</v>
      </c>
      <c r="F3871" s="4" t="s">
        <v>45</v>
      </c>
      <c r="G3871" s="4">
        <v>3</v>
      </c>
      <c r="H3871" s="27">
        <v>48.1</v>
      </c>
      <c r="I3871" s="15">
        <v>68912.479999999996</v>
      </c>
      <c r="J3871" s="4" t="s">
        <v>294</v>
      </c>
    </row>
    <row r="3872" spans="1:10" x14ac:dyDescent="0.3">
      <c r="A3872" s="4" t="s">
        <v>4178</v>
      </c>
      <c r="B3872" s="4" t="s">
        <v>257</v>
      </c>
      <c r="C3872" s="26">
        <v>45133</v>
      </c>
      <c r="D3872" s="4" t="s">
        <v>292</v>
      </c>
      <c r="E3872" s="4" t="s">
        <v>312</v>
      </c>
      <c r="F3872" s="4" t="s">
        <v>47</v>
      </c>
      <c r="G3872" s="4">
        <v>1</v>
      </c>
      <c r="H3872" s="27">
        <v>0</v>
      </c>
      <c r="I3872" s="15">
        <v>823.79</v>
      </c>
      <c r="J3872" s="4" t="s">
        <v>299</v>
      </c>
    </row>
    <row r="3873" spans="1:10" x14ac:dyDescent="0.3">
      <c r="A3873" s="4" t="s">
        <v>4179</v>
      </c>
      <c r="B3873" s="4" t="s">
        <v>257</v>
      </c>
      <c r="C3873" s="26">
        <v>45122</v>
      </c>
      <c r="D3873" s="4" t="s">
        <v>292</v>
      </c>
      <c r="E3873" s="4" t="s">
        <v>312</v>
      </c>
      <c r="F3873" s="4" t="s">
        <v>47</v>
      </c>
      <c r="G3873" s="4">
        <v>1</v>
      </c>
      <c r="H3873" s="27">
        <v>0</v>
      </c>
      <c r="I3873" s="15">
        <v>418.29</v>
      </c>
      <c r="J3873" s="4" t="s">
        <v>299</v>
      </c>
    </row>
    <row r="3874" spans="1:10" x14ac:dyDescent="0.3">
      <c r="A3874" s="4" t="s">
        <v>4180</v>
      </c>
      <c r="B3874" s="4" t="s">
        <v>257</v>
      </c>
      <c r="C3874" s="26">
        <v>45125</v>
      </c>
      <c r="D3874" s="4" t="s">
        <v>292</v>
      </c>
      <c r="E3874" s="4" t="s">
        <v>293</v>
      </c>
      <c r="F3874" s="4" t="s">
        <v>47</v>
      </c>
      <c r="G3874" s="4">
        <v>1</v>
      </c>
      <c r="H3874" s="27">
        <v>0</v>
      </c>
      <c r="I3874" s="15">
        <v>955.92</v>
      </c>
      <c r="J3874" s="4" t="s">
        <v>299</v>
      </c>
    </row>
    <row r="3875" spans="1:10" x14ac:dyDescent="0.3">
      <c r="A3875" s="4" t="s">
        <v>4181</v>
      </c>
      <c r="B3875" s="4" t="s">
        <v>257</v>
      </c>
      <c r="C3875" s="26">
        <v>45114</v>
      </c>
      <c r="D3875" s="4" t="s">
        <v>292</v>
      </c>
      <c r="E3875" s="4" t="s">
        <v>293</v>
      </c>
      <c r="F3875" s="4" t="s">
        <v>47</v>
      </c>
      <c r="G3875" s="4">
        <v>0</v>
      </c>
      <c r="H3875" s="27">
        <v>0</v>
      </c>
      <c r="I3875" s="15">
        <v>695.57</v>
      </c>
      <c r="J3875" s="4" t="s">
        <v>299</v>
      </c>
    </row>
    <row r="3876" spans="1:10" x14ac:dyDescent="0.3">
      <c r="A3876" s="4" t="s">
        <v>4182</v>
      </c>
      <c r="B3876" s="4" t="s">
        <v>257</v>
      </c>
      <c r="C3876" s="26">
        <v>45175</v>
      </c>
      <c r="D3876" s="4" t="s">
        <v>296</v>
      </c>
      <c r="E3876" s="4" t="s">
        <v>319</v>
      </c>
      <c r="F3876" s="4" t="s">
        <v>46</v>
      </c>
      <c r="G3876" s="4">
        <v>1</v>
      </c>
      <c r="H3876" s="27">
        <v>13.9</v>
      </c>
      <c r="I3876" s="15">
        <v>16989.93</v>
      </c>
      <c r="J3876" s="4" t="s">
        <v>294</v>
      </c>
    </row>
    <row r="3877" spans="1:10" x14ac:dyDescent="0.3">
      <c r="A3877" s="4" t="s">
        <v>4183</v>
      </c>
      <c r="B3877" s="4" t="s">
        <v>257</v>
      </c>
      <c r="C3877" s="26">
        <v>45225</v>
      </c>
      <c r="D3877" s="4" t="s">
        <v>292</v>
      </c>
      <c r="E3877" s="4" t="s">
        <v>308</v>
      </c>
      <c r="F3877" s="4" t="s">
        <v>46</v>
      </c>
      <c r="G3877" s="4">
        <v>4</v>
      </c>
      <c r="H3877" s="27">
        <v>0</v>
      </c>
      <c r="I3877" s="15">
        <v>2003.83</v>
      </c>
      <c r="J3877" s="4" t="s">
        <v>299</v>
      </c>
    </row>
    <row r="3878" spans="1:10" x14ac:dyDescent="0.3">
      <c r="A3878" s="4" t="s">
        <v>4184</v>
      </c>
      <c r="B3878" s="4" t="s">
        <v>257</v>
      </c>
      <c r="C3878" s="26">
        <v>45236</v>
      </c>
      <c r="D3878" s="4" t="s">
        <v>296</v>
      </c>
      <c r="E3878" s="4" t="s">
        <v>394</v>
      </c>
      <c r="F3878" s="4" t="s">
        <v>47</v>
      </c>
      <c r="G3878" s="4">
        <v>1</v>
      </c>
      <c r="H3878" s="27">
        <v>4</v>
      </c>
      <c r="I3878" s="15">
        <v>2617.69</v>
      </c>
      <c r="J3878" s="4" t="s">
        <v>294</v>
      </c>
    </row>
    <row r="3879" spans="1:10" x14ac:dyDescent="0.3">
      <c r="A3879" s="4" t="s">
        <v>4185</v>
      </c>
      <c r="B3879" s="4" t="s">
        <v>257</v>
      </c>
      <c r="C3879" s="26">
        <v>45246</v>
      </c>
      <c r="D3879" s="4" t="s">
        <v>296</v>
      </c>
      <c r="E3879" s="4" t="s">
        <v>394</v>
      </c>
      <c r="F3879" s="4" t="s">
        <v>46</v>
      </c>
      <c r="G3879" s="4">
        <v>1</v>
      </c>
      <c r="H3879" s="27">
        <v>20.7</v>
      </c>
      <c r="I3879" s="15">
        <v>21671.99</v>
      </c>
      <c r="J3879" s="4" t="s">
        <v>299</v>
      </c>
    </row>
    <row r="3880" spans="1:10" x14ac:dyDescent="0.3">
      <c r="A3880" s="4" t="s">
        <v>4186</v>
      </c>
      <c r="B3880" s="4" t="s">
        <v>257</v>
      </c>
      <c r="C3880" s="26">
        <v>45278</v>
      </c>
      <c r="D3880" s="4" t="s">
        <v>292</v>
      </c>
      <c r="E3880" s="4" t="s">
        <v>312</v>
      </c>
      <c r="F3880" s="4" t="s">
        <v>46</v>
      </c>
      <c r="G3880" s="4">
        <v>4</v>
      </c>
      <c r="H3880" s="27">
        <v>0</v>
      </c>
      <c r="I3880" s="15">
        <v>2677.72</v>
      </c>
      <c r="J3880" s="4" t="s">
        <v>294</v>
      </c>
    </row>
    <row r="3881" spans="1:10" x14ac:dyDescent="0.3">
      <c r="A3881" s="4" t="s">
        <v>4187</v>
      </c>
      <c r="B3881" s="4" t="s">
        <v>257</v>
      </c>
      <c r="C3881" s="26">
        <v>45283</v>
      </c>
      <c r="D3881" s="4" t="s">
        <v>292</v>
      </c>
      <c r="E3881" s="4" t="s">
        <v>303</v>
      </c>
      <c r="F3881" s="4" t="s">
        <v>45</v>
      </c>
      <c r="G3881" s="4">
        <v>12</v>
      </c>
      <c r="H3881" s="27">
        <v>0</v>
      </c>
      <c r="I3881" s="15">
        <v>5569.35</v>
      </c>
      <c r="J3881" s="4" t="s">
        <v>299</v>
      </c>
    </row>
    <row r="3882" spans="1:10" x14ac:dyDescent="0.3">
      <c r="A3882" s="4" t="s">
        <v>4188</v>
      </c>
      <c r="B3882" s="4" t="s">
        <v>257</v>
      </c>
      <c r="C3882" s="26">
        <v>45316</v>
      </c>
      <c r="D3882" s="4" t="s">
        <v>292</v>
      </c>
      <c r="E3882" s="4" t="s">
        <v>301</v>
      </c>
      <c r="F3882" s="4" t="s">
        <v>47</v>
      </c>
      <c r="G3882" s="4">
        <v>1</v>
      </c>
      <c r="H3882" s="27">
        <v>0</v>
      </c>
      <c r="I3882" s="15">
        <v>684.31</v>
      </c>
      <c r="J3882" s="4" t="s">
        <v>299</v>
      </c>
    </row>
    <row r="3883" spans="1:10" x14ac:dyDescent="0.3">
      <c r="A3883" s="4" t="s">
        <v>4189</v>
      </c>
      <c r="B3883" s="4" t="s">
        <v>257</v>
      </c>
      <c r="C3883" s="26">
        <v>45339</v>
      </c>
      <c r="D3883" s="4" t="s">
        <v>292</v>
      </c>
      <c r="E3883" s="4" t="s">
        <v>308</v>
      </c>
      <c r="F3883" s="4" t="s">
        <v>47</v>
      </c>
      <c r="G3883" s="4">
        <v>1</v>
      </c>
      <c r="H3883" s="27">
        <v>0</v>
      </c>
      <c r="I3883" s="15">
        <v>555.09</v>
      </c>
      <c r="J3883" s="4" t="s">
        <v>294</v>
      </c>
    </row>
    <row r="3884" spans="1:10" x14ac:dyDescent="0.3">
      <c r="A3884" s="4" t="s">
        <v>4190</v>
      </c>
      <c r="B3884" s="4" t="s">
        <v>257</v>
      </c>
      <c r="C3884" s="26">
        <v>45366</v>
      </c>
      <c r="D3884" s="4" t="s">
        <v>292</v>
      </c>
      <c r="E3884" s="4" t="s">
        <v>301</v>
      </c>
      <c r="F3884" s="4" t="s">
        <v>46</v>
      </c>
      <c r="G3884" s="4">
        <v>4</v>
      </c>
      <c r="H3884" s="27">
        <v>0</v>
      </c>
      <c r="I3884" s="15">
        <v>3015.63</v>
      </c>
      <c r="J3884" s="4" t="s">
        <v>299</v>
      </c>
    </row>
    <row r="3885" spans="1:10" x14ac:dyDescent="0.3">
      <c r="A3885" s="4" t="s">
        <v>4191</v>
      </c>
      <c r="B3885" s="4" t="s">
        <v>257</v>
      </c>
      <c r="C3885" s="26">
        <v>45376</v>
      </c>
      <c r="D3885" s="4" t="s">
        <v>292</v>
      </c>
      <c r="E3885" s="4" t="s">
        <v>293</v>
      </c>
      <c r="F3885" s="4" t="s">
        <v>47</v>
      </c>
      <c r="G3885" s="4">
        <v>0</v>
      </c>
      <c r="H3885" s="27">
        <v>0</v>
      </c>
      <c r="I3885" s="15">
        <v>913.76</v>
      </c>
      <c r="J3885" s="4" t="s">
        <v>294</v>
      </c>
    </row>
    <row r="3886" spans="1:10" x14ac:dyDescent="0.3">
      <c r="A3886" s="4" t="s">
        <v>4192</v>
      </c>
      <c r="B3886" s="4" t="s">
        <v>257</v>
      </c>
      <c r="C3886" s="26">
        <v>45420</v>
      </c>
      <c r="D3886" s="4" t="s">
        <v>292</v>
      </c>
      <c r="E3886" s="4" t="s">
        <v>303</v>
      </c>
      <c r="F3886" s="4" t="s">
        <v>46</v>
      </c>
      <c r="G3886" s="4">
        <v>3</v>
      </c>
      <c r="H3886" s="27">
        <v>0</v>
      </c>
      <c r="I3886" s="15">
        <v>2562.54</v>
      </c>
      <c r="J3886" s="4" t="s">
        <v>299</v>
      </c>
    </row>
    <row r="3887" spans="1:10" x14ac:dyDescent="0.3">
      <c r="A3887" s="4" t="s">
        <v>4193</v>
      </c>
      <c r="B3887" s="4" t="s">
        <v>257</v>
      </c>
      <c r="C3887" s="26">
        <v>45429</v>
      </c>
      <c r="D3887" s="4" t="s">
        <v>292</v>
      </c>
      <c r="E3887" s="4" t="s">
        <v>312</v>
      </c>
      <c r="F3887" s="4" t="s">
        <v>45</v>
      </c>
      <c r="G3887" s="4">
        <v>3</v>
      </c>
      <c r="H3887" s="27">
        <v>0</v>
      </c>
      <c r="I3887" s="15">
        <v>17083.86</v>
      </c>
      <c r="J3887" s="4" t="s">
        <v>294</v>
      </c>
    </row>
    <row r="3888" spans="1:10" x14ac:dyDescent="0.3">
      <c r="A3888" s="4" t="s">
        <v>4194</v>
      </c>
      <c r="B3888" s="4" t="s">
        <v>257</v>
      </c>
      <c r="C3888" s="26">
        <v>45423</v>
      </c>
      <c r="D3888" s="4" t="s">
        <v>296</v>
      </c>
      <c r="E3888" s="4" t="s">
        <v>297</v>
      </c>
      <c r="F3888" s="4" t="s">
        <v>47</v>
      </c>
      <c r="G3888" s="4">
        <v>1</v>
      </c>
      <c r="H3888" s="27">
        <v>5.4</v>
      </c>
      <c r="I3888" s="15">
        <v>3713.95</v>
      </c>
      <c r="J3888" s="4" t="s">
        <v>294</v>
      </c>
    </row>
    <row r="3889" spans="1:10" x14ac:dyDescent="0.3">
      <c r="A3889" s="4" t="s">
        <v>4195</v>
      </c>
      <c r="B3889" s="4" t="s">
        <v>257</v>
      </c>
      <c r="C3889" s="26">
        <v>45445</v>
      </c>
      <c r="D3889" s="4" t="s">
        <v>292</v>
      </c>
      <c r="E3889" s="4" t="s">
        <v>303</v>
      </c>
      <c r="F3889" s="4" t="s">
        <v>47</v>
      </c>
      <c r="G3889" s="4">
        <v>0</v>
      </c>
      <c r="H3889" s="27">
        <v>0</v>
      </c>
      <c r="I3889" s="15">
        <v>1492.76</v>
      </c>
      <c r="J3889" s="4" t="s">
        <v>294</v>
      </c>
    </row>
    <row r="3890" spans="1:10" x14ac:dyDescent="0.3">
      <c r="A3890" s="4" t="s">
        <v>4196</v>
      </c>
      <c r="B3890" s="4" t="s">
        <v>257</v>
      </c>
      <c r="C3890" s="26">
        <v>45480</v>
      </c>
      <c r="D3890" s="4" t="s">
        <v>296</v>
      </c>
      <c r="E3890" s="4" t="s">
        <v>336</v>
      </c>
      <c r="F3890" s="4" t="s">
        <v>46</v>
      </c>
      <c r="G3890" s="4">
        <v>1</v>
      </c>
      <c r="H3890" s="27">
        <v>6.7</v>
      </c>
      <c r="I3890" s="15">
        <v>5739.38</v>
      </c>
      <c r="J3890" s="4" t="s">
        <v>294</v>
      </c>
    </row>
    <row r="3891" spans="1:10" x14ac:dyDescent="0.3">
      <c r="A3891" s="4" t="s">
        <v>4197</v>
      </c>
      <c r="B3891" s="4" t="s">
        <v>257</v>
      </c>
      <c r="C3891" s="26">
        <v>45494</v>
      </c>
      <c r="D3891" s="4" t="s">
        <v>296</v>
      </c>
      <c r="E3891" s="4" t="s">
        <v>394</v>
      </c>
      <c r="F3891" s="4" t="s">
        <v>47</v>
      </c>
      <c r="G3891" s="4">
        <v>1</v>
      </c>
      <c r="H3891" s="27">
        <v>5</v>
      </c>
      <c r="I3891" s="15">
        <v>4008.88</v>
      </c>
      <c r="J3891" s="4" t="s">
        <v>294</v>
      </c>
    </row>
    <row r="3892" spans="1:10" x14ac:dyDescent="0.3">
      <c r="A3892" s="4" t="s">
        <v>4198</v>
      </c>
      <c r="B3892" s="4" t="s">
        <v>257</v>
      </c>
      <c r="C3892" s="26">
        <v>45485</v>
      </c>
      <c r="D3892" s="4" t="s">
        <v>296</v>
      </c>
      <c r="E3892" s="4" t="s">
        <v>371</v>
      </c>
      <c r="F3892" s="4" t="s">
        <v>47</v>
      </c>
      <c r="G3892" s="4">
        <v>1</v>
      </c>
      <c r="H3892" s="27">
        <v>2.7</v>
      </c>
      <c r="I3892" s="15">
        <v>4822.05</v>
      </c>
      <c r="J3892" s="4" t="s">
        <v>294</v>
      </c>
    </row>
    <row r="3893" spans="1:10" x14ac:dyDescent="0.3">
      <c r="A3893" s="4" t="s">
        <v>4199</v>
      </c>
      <c r="B3893" s="4" t="s">
        <v>257</v>
      </c>
      <c r="C3893" s="26">
        <v>45507</v>
      </c>
      <c r="D3893" s="4" t="s">
        <v>292</v>
      </c>
      <c r="E3893" s="4" t="s">
        <v>305</v>
      </c>
      <c r="F3893" s="4" t="s">
        <v>47</v>
      </c>
      <c r="G3893" s="4">
        <v>0</v>
      </c>
      <c r="H3893" s="27">
        <v>0</v>
      </c>
      <c r="I3893" s="15">
        <v>1373.3</v>
      </c>
      <c r="J3893" s="4" t="s">
        <v>299</v>
      </c>
    </row>
    <row r="3894" spans="1:10" x14ac:dyDescent="0.3">
      <c r="A3894" s="4" t="s">
        <v>4200</v>
      </c>
      <c r="B3894" s="4" t="s">
        <v>257</v>
      </c>
      <c r="C3894" s="26">
        <v>45520</v>
      </c>
      <c r="D3894" s="4" t="s">
        <v>296</v>
      </c>
      <c r="E3894" s="4" t="s">
        <v>371</v>
      </c>
      <c r="F3894" s="4" t="s">
        <v>46</v>
      </c>
      <c r="G3894" s="4">
        <v>1</v>
      </c>
      <c r="H3894" s="27">
        <v>9</v>
      </c>
      <c r="I3894" s="15">
        <v>5801.6</v>
      </c>
      <c r="J3894" s="4" t="s">
        <v>294</v>
      </c>
    </row>
    <row r="3895" spans="1:10" x14ac:dyDescent="0.3">
      <c r="A3895" s="4" t="s">
        <v>4201</v>
      </c>
      <c r="B3895" s="4" t="s">
        <v>257</v>
      </c>
      <c r="C3895" s="26">
        <v>45559</v>
      </c>
      <c r="D3895" s="4" t="s">
        <v>292</v>
      </c>
      <c r="E3895" s="4" t="s">
        <v>312</v>
      </c>
      <c r="F3895" s="4" t="s">
        <v>47</v>
      </c>
      <c r="G3895" s="4">
        <v>1</v>
      </c>
      <c r="H3895" s="27">
        <v>0</v>
      </c>
      <c r="I3895" s="15">
        <v>576.03</v>
      </c>
      <c r="J3895" s="4" t="s">
        <v>294</v>
      </c>
    </row>
    <row r="3896" spans="1:10" x14ac:dyDescent="0.3">
      <c r="A3896" s="4" t="s">
        <v>4202</v>
      </c>
      <c r="B3896" s="4" t="s">
        <v>257</v>
      </c>
      <c r="C3896" s="26">
        <v>45549</v>
      </c>
      <c r="D3896" s="4" t="s">
        <v>292</v>
      </c>
      <c r="E3896" s="4" t="s">
        <v>301</v>
      </c>
      <c r="F3896" s="4" t="s">
        <v>46</v>
      </c>
      <c r="G3896" s="4">
        <v>1</v>
      </c>
      <c r="H3896" s="27">
        <v>0</v>
      </c>
      <c r="I3896" s="15">
        <v>4714.75</v>
      </c>
      <c r="J3896" s="4" t="s">
        <v>299</v>
      </c>
    </row>
    <row r="3897" spans="1:10" x14ac:dyDescent="0.3">
      <c r="A3897" s="4" t="s">
        <v>4203</v>
      </c>
      <c r="B3897" s="4" t="s">
        <v>257</v>
      </c>
      <c r="C3897" s="26">
        <v>45575</v>
      </c>
      <c r="D3897" s="4" t="s">
        <v>292</v>
      </c>
      <c r="E3897" s="4" t="s">
        <v>305</v>
      </c>
      <c r="F3897" s="4" t="s">
        <v>47</v>
      </c>
      <c r="G3897" s="4">
        <v>1</v>
      </c>
      <c r="H3897" s="27">
        <v>0</v>
      </c>
      <c r="I3897" s="15">
        <v>876.14</v>
      </c>
      <c r="J3897" s="4" t="s">
        <v>299</v>
      </c>
    </row>
    <row r="3898" spans="1:10" x14ac:dyDescent="0.3">
      <c r="A3898" s="4" t="s">
        <v>4204</v>
      </c>
      <c r="B3898" s="4" t="s">
        <v>257</v>
      </c>
      <c r="C3898" s="26">
        <v>45606</v>
      </c>
      <c r="D3898" s="4" t="s">
        <v>292</v>
      </c>
      <c r="E3898" s="4" t="s">
        <v>305</v>
      </c>
      <c r="F3898" s="4" t="s">
        <v>47</v>
      </c>
      <c r="G3898" s="4">
        <v>1</v>
      </c>
      <c r="H3898" s="27">
        <v>0</v>
      </c>
      <c r="I3898" s="15">
        <v>676.91</v>
      </c>
      <c r="J3898" s="4" t="s">
        <v>294</v>
      </c>
    </row>
    <row r="3899" spans="1:10" x14ac:dyDescent="0.3">
      <c r="A3899" s="4" t="s">
        <v>4205</v>
      </c>
      <c r="B3899" s="4" t="s">
        <v>257</v>
      </c>
      <c r="C3899" s="26">
        <v>45604</v>
      </c>
      <c r="D3899" s="4" t="s">
        <v>296</v>
      </c>
      <c r="E3899" s="4" t="s">
        <v>371</v>
      </c>
      <c r="F3899" s="4" t="s">
        <v>403</v>
      </c>
      <c r="G3899" s="4">
        <v>7</v>
      </c>
      <c r="H3899" s="27">
        <v>151.9</v>
      </c>
      <c r="I3899" s="15">
        <v>103123.2</v>
      </c>
      <c r="J3899" s="4" t="s">
        <v>294</v>
      </c>
    </row>
    <row r="3900" spans="1:10" x14ac:dyDescent="0.3">
      <c r="A3900" s="4" t="s">
        <v>4206</v>
      </c>
      <c r="B3900" s="4" t="s">
        <v>257</v>
      </c>
      <c r="C3900" s="26">
        <v>45613</v>
      </c>
      <c r="D3900" s="4" t="s">
        <v>296</v>
      </c>
      <c r="E3900" s="4" t="s">
        <v>401</v>
      </c>
      <c r="F3900" s="4" t="s">
        <v>47</v>
      </c>
      <c r="G3900" s="4">
        <v>1</v>
      </c>
      <c r="H3900" s="27">
        <v>3.4</v>
      </c>
      <c r="I3900" s="15">
        <v>4994.99</v>
      </c>
      <c r="J3900" s="4" t="s">
        <v>294</v>
      </c>
    </row>
    <row r="3901" spans="1:10" x14ac:dyDescent="0.3">
      <c r="A3901" s="4" t="s">
        <v>4207</v>
      </c>
      <c r="B3901" s="4" t="s">
        <v>257</v>
      </c>
      <c r="C3901" s="26">
        <v>45654</v>
      </c>
      <c r="D3901" s="4" t="s">
        <v>296</v>
      </c>
      <c r="E3901" s="4" t="s">
        <v>401</v>
      </c>
      <c r="F3901" s="4" t="s">
        <v>45</v>
      </c>
      <c r="G3901" s="4">
        <v>3</v>
      </c>
      <c r="H3901" s="27">
        <v>58.2</v>
      </c>
      <c r="I3901" s="15">
        <v>40230.74</v>
      </c>
      <c r="J3901" s="4" t="s">
        <v>294</v>
      </c>
    </row>
    <row r="3902" spans="1:10" x14ac:dyDescent="0.3">
      <c r="A3902" s="4" t="s">
        <v>4208</v>
      </c>
      <c r="B3902" s="4" t="s">
        <v>257</v>
      </c>
      <c r="C3902" s="26">
        <v>45641</v>
      </c>
      <c r="D3902" s="4" t="s">
        <v>296</v>
      </c>
      <c r="E3902" s="4" t="s">
        <v>319</v>
      </c>
      <c r="F3902" s="4" t="s">
        <v>46</v>
      </c>
      <c r="G3902" s="4">
        <v>1</v>
      </c>
      <c r="H3902" s="27">
        <v>19.600000000000001</v>
      </c>
      <c r="I3902" s="15">
        <v>23603.07</v>
      </c>
      <c r="J3902" s="4" t="s">
        <v>294</v>
      </c>
    </row>
    <row r="3903" spans="1:10" x14ac:dyDescent="0.3">
      <c r="A3903" s="4" t="s">
        <v>4209</v>
      </c>
      <c r="B3903" s="4" t="s">
        <v>257</v>
      </c>
      <c r="C3903" s="26">
        <v>45674</v>
      </c>
      <c r="D3903" s="4" t="s">
        <v>292</v>
      </c>
      <c r="E3903" s="4" t="s">
        <v>293</v>
      </c>
      <c r="F3903" s="4" t="s">
        <v>47</v>
      </c>
      <c r="G3903" s="4">
        <v>1</v>
      </c>
      <c r="H3903" s="27">
        <v>0</v>
      </c>
      <c r="I3903" s="15">
        <v>546.77</v>
      </c>
      <c r="J3903" s="4" t="s">
        <v>299</v>
      </c>
    </row>
    <row r="3904" spans="1:10" x14ac:dyDescent="0.3">
      <c r="A3904" s="4" t="s">
        <v>4210</v>
      </c>
      <c r="B3904" s="4" t="s">
        <v>257</v>
      </c>
      <c r="C3904" s="26">
        <v>45674</v>
      </c>
      <c r="D3904" s="4" t="s">
        <v>292</v>
      </c>
      <c r="E3904" s="4" t="s">
        <v>305</v>
      </c>
      <c r="F3904" s="4" t="s">
        <v>46</v>
      </c>
      <c r="G3904" s="4">
        <v>3</v>
      </c>
      <c r="H3904" s="27">
        <v>0</v>
      </c>
      <c r="I3904" s="15">
        <v>4982.6099999999997</v>
      </c>
      <c r="J3904" s="4" t="s">
        <v>299</v>
      </c>
    </row>
    <row r="3905" spans="1:10" x14ac:dyDescent="0.3">
      <c r="A3905" s="4" t="s">
        <v>4211</v>
      </c>
      <c r="B3905" s="4" t="s">
        <v>257</v>
      </c>
      <c r="C3905" s="26">
        <v>45658</v>
      </c>
      <c r="D3905" s="4" t="s">
        <v>292</v>
      </c>
      <c r="E3905" s="4" t="s">
        <v>301</v>
      </c>
      <c r="F3905" s="4" t="s">
        <v>46</v>
      </c>
      <c r="G3905" s="4">
        <v>1</v>
      </c>
      <c r="H3905" s="27">
        <v>0</v>
      </c>
      <c r="I3905" s="15">
        <v>5161.5</v>
      </c>
      <c r="J3905" s="4" t="s">
        <v>294</v>
      </c>
    </row>
    <row r="3906" spans="1:10" x14ac:dyDescent="0.3">
      <c r="A3906" s="4" t="s">
        <v>4212</v>
      </c>
      <c r="B3906" s="4" t="s">
        <v>257</v>
      </c>
      <c r="C3906" s="26">
        <v>45658</v>
      </c>
      <c r="D3906" s="4" t="s">
        <v>292</v>
      </c>
      <c r="E3906" s="4" t="s">
        <v>308</v>
      </c>
      <c r="F3906" s="4" t="s">
        <v>47</v>
      </c>
      <c r="G3906" s="4">
        <v>0</v>
      </c>
      <c r="H3906" s="27">
        <v>0</v>
      </c>
      <c r="I3906" s="15">
        <v>697.98</v>
      </c>
      <c r="J3906" s="4" t="s">
        <v>294</v>
      </c>
    </row>
    <row r="3907" spans="1:10" x14ac:dyDescent="0.3">
      <c r="A3907" s="4" t="s">
        <v>4213</v>
      </c>
      <c r="B3907" s="4" t="s">
        <v>257</v>
      </c>
      <c r="C3907" s="26">
        <v>45666</v>
      </c>
      <c r="D3907" s="4" t="s">
        <v>292</v>
      </c>
      <c r="E3907" s="4" t="s">
        <v>293</v>
      </c>
      <c r="F3907" s="4" t="s">
        <v>47</v>
      </c>
      <c r="G3907" s="4">
        <v>0</v>
      </c>
      <c r="H3907" s="27">
        <v>0</v>
      </c>
      <c r="I3907" s="15">
        <v>594.75</v>
      </c>
      <c r="J3907" s="4" t="s">
        <v>294</v>
      </c>
    </row>
    <row r="3908" spans="1:10" x14ac:dyDescent="0.3">
      <c r="A3908" s="4" t="s">
        <v>4214</v>
      </c>
      <c r="B3908" s="4" t="s">
        <v>257</v>
      </c>
      <c r="C3908" s="26">
        <v>45711</v>
      </c>
      <c r="D3908" s="4" t="s">
        <v>292</v>
      </c>
      <c r="E3908" s="4" t="s">
        <v>305</v>
      </c>
      <c r="F3908" s="4" t="s">
        <v>47</v>
      </c>
      <c r="G3908" s="4">
        <v>1</v>
      </c>
      <c r="H3908" s="27">
        <v>0</v>
      </c>
      <c r="I3908" s="15">
        <v>800.85</v>
      </c>
      <c r="J3908" s="4" t="s">
        <v>294</v>
      </c>
    </row>
    <row r="3909" spans="1:10" x14ac:dyDescent="0.3">
      <c r="A3909" s="4" t="s">
        <v>4215</v>
      </c>
      <c r="B3909" s="4" t="s">
        <v>257</v>
      </c>
      <c r="C3909" s="26">
        <v>45741</v>
      </c>
      <c r="D3909" s="4" t="s">
        <v>292</v>
      </c>
      <c r="E3909" s="4" t="s">
        <v>312</v>
      </c>
      <c r="F3909" s="4" t="s">
        <v>47</v>
      </c>
      <c r="G3909" s="4">
        <v>1</v>
      </c>
      <c r="H3909" s="27">
        <v>0</v>
      </c>
      <c r="I3909" s="15">
        <v>1356.72</v>
      </c>
      <c r="J3909" s="4" t="s">
        <v>294</v>
      </c>
    </row>
    <row r="3910" spans="1:10" x14ac:dyDescent="0.3">
      <c r="A3910" s="4" t="s">
        <v>4216</v>
      </c>
      <c r="B3910" s="4" t="s">
        <v>257</v>
      </c>
      <c r="C3910" s="26">
        <v>45741</v>
      </c>
      <c r="D3910" s="4" t="s">
        <v>292</v>
      </c>
      <c r="E3910" s="4" t="s">
        <v>303</v>
      </c>
      <c r="F3910" s="4" t="s">
        <v>47</v>
      </c>
      <c r="G3910" s="4">
        <v>0</v>
      </c>
      <c r="H3910" s="27">
        <v>0</v>
      </c>
      <c r="I3910" s="15">
        <v>1508.23</v>
      </c>
      <c r="J3910" s="4" t="s">
        <v>299</v>
      </c>
    </row>
    <row r="3911" spans="1:10" x14ac:dyDescent="0.3">
      <c r="A3911" s="4" t="s">
        <v>4217</v>
      </c>
      <c r="B3911" s="4" t="s">
        <v>257</v>
      </c>
      <c r="C3911" s="26">
        <v>45723</v>
      </c>
      <c r="D3911" s="4" t="s">
        <v>292</v>
      </c>
      <c r="E3911" s="4" t="s">
        <v>308</v>
      </c>
      <c r="F3911" s="4" t="s">
        <v>47</v>
      </c>
      <c r="G3911" s="4">
        <v>1</v>
      </c>
      <c r="H3911" s="27">
        <v>0</v>
      </c>
      <c r="I3911" s="15">
        <v>842.15</v>
      </c>
      <c r="J3911" s="4" t="s">
        <v>299</v>
      </c>
    </row>
    <row r="3912" spans="1:10" x14ac:dyDescent="0.3">
      <c r="A3912" s="4" t="s">
        <v>4218</v>
      </c>
      <c r="B3912" s="4" t="s">
        <v>257</v>
      </c>
      <c r="C3912" s="26">
        <v>45738</v>
      </c>
      <c r="D3912" s="4" t="s">
        <v>292</v>
      </c>
      <c r="E3912" s="4" t="s">
        <v>312</v>
      </c>
      <c r="F3912" s="4" t="s">
        <v>46</v>
      </c>
      <c r="G3912" s="4">
        <v>3</v>
      </c>
      <c r="H3912" s="27">
        <v>0</v>
      </c>
      <c r="I3912" s="15">
        <v>3361.85</v>
      </c>
      <c r="J3912" s="4" t="s">
        <v>299</v>
      </c>
    </row>
    <row r="3913" spans="1:10" x14ac:dyDescent="0.3">
      <c r="A3913" s="4" t="s">
        <v>4219</v>
      </c>
      <c r="B3913" s="4" t="s">
        <v>257</v>
      </c>
      <c r="C3913" s="26">
        <v>45757</v>
      </c>
      <c r="D3913" s="4" t="s">
        <v>292</v>
      </c>
      <c r="E3913" s="4" t="s">
        <v>301</v>
      </c>
      <c r="F3913" s="4" t="s">
        <v>45</v>
      </c>
      <c r="G3913" s="4">
        <v>3</v>
      </c>
      <c r="H3913" s="27">
        <v>0</v>
      </c>
      <c r="I3913" s="15">
        <v>11120.93</v>
      </c>
      <c r="J3913" s="4" t="s">
        <v>299</v>
      </c>
    </row>
    <row r="3914" spans="1:10" x14ac:dyDescent="0.3">
      <c r="A3914" s="4" t="s">
        <v>4220</v>
      </c>
      <c r="B3914" s="4" t="s">
        <v>257</v>
      </c>
      <c r="C3914" s="26">
        <v>45752</v>
      </c>
      <c r="D3914" s="4" t="s">
        <v>292</v>
      </c>
      <c r="E3914" s="4" t="s">
        <v>303</v>
      </c>
      <c r="F3914" s="4" t="s">
        <v>47</v>
      </c>
      <c r="G3914" s="4">
        <v>0</v>
      </c>
      <c r="H3914" s="27">
        <v>0</v>
      </c>
      <c r="I3914" s="15">
        <v>1685.73</v>
      </c>
      <c r="J3914" s="4" t="s">
        <v>294</v>
      </c>
    </row>
    <row r="3915" spans="1:10" x14ac:dyDescent="0.3">
      <c r="A3915" s="4" t="s">
        <v>4221</v>
      </c>
      <c r="B3915" s="4" t="s">
        <v>257</v>
      </c>
      <c r="C3915" s="26">
        <v>45795</v>
      </c>
      <c r="D3915" s="4" t="s">
        <v>292</v>
      </c>
      <c r="E3915" s="4" t="s">
        <v>303</v>
      </c>
      <c r="F3915" s="4" t="s">
        <v>46</v>
      </c>
      <c r="G3915" s="4">
        <v>3</v>
      </c>
      <c r="H3915" s="27">
        <v>0</v>
      </c>
      <c r="I3915" s="15">
        <v>6013.56</v>
      </c>
      <c r="J3915" s="4" t="s">
        <v>294</v>
      </c>
    </row>
    <row r="3916" spans="1:10" x14ac:dyDescent="0.3">
      <c r="A3916" s="4" t="s">
        <v>4222</v>
      </c>
      <c r="B3916" s="4" t="s">
        <v>257</v>
      </c>
      <c r="C3916" s="26">
        <v>45792</v>
      </c>
      <c r="D3916" s="4" t="s">
        <v>292</v>
      </c>
      <c r="E3916" s="4" t="s">
        <v>305</v>
      </c>
      <c r="F3916" s="4" t="s">
        <v>47</v>
      </c>
      <c r="G3916" s="4">
        <v>1</v>
      </c>
      <c r="H3916" s="27">
        <v>0</v>
      </c>
      <c r="I3916" s="15">
        <v>1515.66</v>
      </c>
      <c r="J3916" s="4" t="s">
        <v>294</v>
      </c>
    </row>
    <row r="3917" spans="1:10" x14ac:dyDescent="0.3">
      <c r="A3917" s="4" t="s">
        <v>4223</v>
      </c>
      <c r="B3917" s="4" t="s">
        <v>257</v>
      </c>
      <c r="C3917" s="26">
        <v>45896</v>
      </c>
      <c r="D3917" s="4" t="s">
        <v>292</v>
      </c>
      <c r="E3917" s="4" t="s">
        <v>312</v>
      </c>
      <c r="F3917" s="4" t="s">
        <v>47</v>
      </c>
      <c r="G3917" s="4">
        <v>1</v>
      </c>
      <c r="H3917" s="27">
        <v>0</v>
      </c>
      <c r="I3917" s="15">
        <v>1057.43</v>
      </c>
      <c r="J3917" s="4" t="s">
        <v>299</v>
      </c>
    </row>
    <row r="3918" spans="1:10" x14ac:dyDescent="0.3">
      <c r="A3918" s="4" t="s">
        <v>4224</v>
      </c>
      <c r="B3918" s="4" t="s">
        <v>257</v>
      </c>
      <c r="C3918" s="26">
        <v>45892</v>
      </c>
      <c r="D3918" s="4" t="s">
        <v>292</v>
      </c>
      <c r="E3918" s="4" t="s">
        <v>293</v>
      </c>
      <c r="F3918" s="4" t="s">
        <v>45</v>
      </c>
      <c r="G3918" s="4">
        <v>10</v>
      </c>
      <c r="H3918" s="27">
        <v>0</v>
      </c>
      <c r="I3918" s="15">
        <v>13483.02</v>
      </c>
      <c r="J3918" s="4" t="s">
        <v>294</v>
      </c>
    </row>
    <row r="3919" spans="1:10" x14ac:dyDescent="0.3">
      <c r="A3919" s="4" t="s">
        <v>4225</v>
      </c>
      <c r="B3919" s="4" t="s">
        <v>257</v>
      </c>
      <c r="C3919" s="26">
        <v>45883</v>
      </c>
      <c r="D3919" s="4" t="s">
        <v>292</v>
      </c>
      <c r="E3919" s="4" t="s">
        <v>293</v>
      </c>
      <c r="F3919" s="4" t="s">
        <v>46</v>
      </c>
      <c r="G3919" s="4">
        <v>1</v>
      </c>
      <c r="H3919" s="27">
        <v>0</v>
      </c>
      <c r="I3919" s="15">
        <v>5305.42</v>
      </c>
      <c r="J3919" s="4" t="s">
        <v>299</v>
      </c>
    </row>
    <row r="3920" spans="1:10" x14ac:dyDescent="0.3">
      <c r="A3920" s="4" t="s">
        <v>4226</v>
      </c>
      <c r="B3920" s="4" t="s">
        <v>257</v>
      </c>
      <c r="C3920" s="26">
        <v>45882</v>
      </c>
      <c r="D3920" s="4" t="s">
        <v>292</v>
      </c>
      <c r="E3920" s="4" t="s">
        <v>305</v>
      </c>
      <c r="F3920" s="4" t="s">
        <v>45</v>
      </c>
      <c r="G3920" s="4">
        <v>4</v>
      </c>
      <c r="H3920" s="27">
        <v>0</v>
      </c>
      <c r="I3920" s="15">
        <v>12066.75</v>
      </c>
      <c r="J3920" s="4" t="s">
        <v>294</v>
      </c>
    </row>
    <row r="3921" spans="1:10" x14ac:dyDescent="0.3">
      <c r="A3921" s="4" t="s">
        <v>4227</v>
      </c>
      <c r="B3921" s="4" t="s">
        <v>257</v>
      </c>
      <c r="C3921" s="26">
        <v>45878</v>
      </c>
      <c r="D3921" s="4" t="s">
        <v>292</v>
      </c>
      <c r="E3921" s="4" t="s">
        <v>301</v>
      </c>
      <c r="F3921" s="4" t="s">
        <v>47</v>
      </c>
      <c r="G3921" s="4">
        <v>1</v>
      </c>
      <c r="H3921" s="27">
        <v>0</v>
      </c>
      <c r="I3921" s="15">
        <v>1467.99</v>
      </c>
      <c r="J3921" s="4" t="s">
        <v>294</v>
      </c>
    </row>
    <row r="3922" spans="1:10" x14ac:dyDescent="0.3">
      <c r="A3922" s="4" t="s">
        <v>4228</v>
      </c>
      <c r="B3922" s="4" t="s">
        <v>257</v>
      </c>
      <c r="C3922" s="26">
        <v>45873</v>
      </c>
      <c r="D3922" s="4" t="s">
        <v>296</v>
      </c>
      <c r="E3922" s="4" t="s">
        <v>371</v>
      </c>
      <c r="F3922" s="4" t="s">
        <v>46</v>
      </c>
      <c r="G3922" s="4">
        <v>1</v>
      </c>
      <c r="H3922" s="27">
        <v>10.4</v>
      </c>
      <c r="I3922" s="15">
        <v>23423.69</v>
      </c>
      <c r="J3922" s="4" t="s">
        <v>294</v>
      </c>
    </row>
    <row r="3923" spans="1:10" x14ac:dyDescent="0.3">
      <c r="A3923" s="4" t="s">
        <v>4229</v>
      </c>
      <c r="B3923" s="4" t="s">
        <v>257</v>
      </c>
      <c r="C3923" s="26">
        <v>45967</v>
      </c>
      <c r="D3923" s="4" t="s">
        <v>296</v>
      </c>
      <c r="E3923" s="4" t="s">
        <v>319</v>
      </c>
      <c r="F3923" s="4" t="s">
        <v>46</v>
      </c>
      <c r="G3923" s="4">
        <v>1</v>
      </c>
      <c r="H3923" s="27">
        <v>19.100000000000001</v>
      </c>
      <c r="I3923" s="15">
        <v>20595.27</v>
      </c>
      <c r="J3923" s="4" t="s">
        <v>294</v>
      </c>
    </row>
    <row r="3924" spans="1:10" x14ac:dyDescent="0.3">
      <c r="A3924" s="4" t="s">
        <v>4230</v>
      </c>
      <c r="B3924" s="4" t="s">
        <v>257</v>
      </c>
      <c r="C3924" s="26">
        <v>46018</v>
      </c>
      <c r="D3924" s="4" t="s">
        <v>296</v>
      </c>
      <c r="E3924" s="4" t="s">
        <v>297</v>
      </c>
      <c r="F3924" s="4" t="s">
        <v>46</v>
      </c>
      <c r="G3924" s="4">
        <v>1</v>
      </c>
      <c r="H3924" s="27">
        <v>12</v>
      </c>
      <c r="I3924" s="15">
        <v>16834.82</v>
      </c>
      <c r="J3924" s="4" t="s">
        <v>294</v>
      </c>
    </row>
    <row r="3925" spans="1:10" x14ac:dyDescent="0.3">
      <c r="A3925" s="4" t="s">
        <v>4231</v>
      </c>
      <c r="B3925" s="4" t="s">
        <v>259</v>
      </c>
      <c r="C3925" s="26">
        <v>44950</v>
      </c>
      <c r="D3925" s="4" t="s">
        <v>292</v>
      </c>
      <c r="E3925" s="4" t="s">
        <v>303</v>
      </c>
      <c r="F3925" s="4" t="s">
        <v>47</v>
      </c>
      <c r="G3925" s="4">
        <v>1</v>
      </c>
      <c r="H3925" s="27">
        <v>0</v>
      </c>
      <c r="I3925" s="15">
        <v>2508.23</v>
      </c>
      <c r="J3925" s="4" t="s">
        <v>294</v>
      </c>
    </row>
    <row r="3926" spans="1:10" x14ac:dyDescent="0.3">
      <c r="A3926" s="4" t="s">
        <v>4232</v>
      </c>
      <c r="B3926" s="4" t="s">
        <v>259</v>
      </c>
      <c r="C3926" s="26">
        <v>45007</v>
      </c>
      <c r="D3926" s="4" t="s">
        <v>292</v>
      </c>
      <c r="E3926" s="4" t="s">
        <v>301</v>
      </c>
      <c r="F3926" s="4" t="s">
        <v>47</v>
      </c>
      <c r="G3926" s="4">
        <v>1</v>
      </c>
      <c r="H3926" s="27">
        <v>0</v>
      </c>
      <c r="I3926" s="15">
        <v>1763.77</v>
      </c>
      <c r="J3926" s="4" t="s">
        <v>294</v>
      </c>
    </row>
    <row r="3927" spans="1:10" x14ac:dyDescent="0.3">
      <c r="A3927" s="4" t="s">
        <v>4233</v>
      </c>
      <c r="B3927" s="4" t="s">
        <v>259</v>
      </c>
      <c r="C3927" s="26">
        <v>44997</v>
      </c>
      <c r="D3927" s="4" t="s">
        <v>292</v>
      </c>
      <c r="E3927" s="4" t="s">
        <v>308</v>
      </c>
      <c r="F3927" s="4" t="s">
        <v>46</v>
      </c>
      <c r="G3927" s="4">
        <v>2</v>
      </c>
      <c r="H3927" s="27">
        <v>0</v>
      </c>
      <c r="I3927" s="15">
        <v>7579.31</v>
      </c>
      <c r="J3927" s="4" t="s">
        <v>294</v>
      </c>
    </row>
    <row r="3928" spans="1:10" x14ac:dyDescent="0.3">
      <c r="A3928" s="4" t="s">
        <v>4234</v>
      </c>
      <c r="B3928" s="4" t="s">
        <v>259</v>
      </c>
      <c r="C3928" s="26">
        <v>45064</v>
      </c>
      <c r="D3928" s="4" t="s">
        <v>292</v>
      </c>
      <c r="E3928" s="4" t="s">
        <v>303</v>
      </c>
      <c r="F3928" s="4" t="s">
        <v>47</v>
      </c>
      <c r="G3928" s="4">
        <v>1</v>
      </c>
      <c r="H3928" s="27">
        <v>0</v>
      </c>
      <c r="I3928" s="15">
        <v>3295.76</v>
      </c>
      <c r="J3928" s="4" t="s">
        <v>294</v>
      </c>
    </row>
    <row r="3929" spans="1:10" x14ac:dyDescent="0.3">
      <c r="A3929" s="4" t="s">
        <v>4235</v>
      </c>
      <c r="B3929" s="4" t="s">
        <v>259</v>
      </c>
      <c r="C3929" s="26">
        <v>45098</v>
      </c>
      <c r="D3929" s="4" t="s">
        <v>292</v>
      </c>
      <c r="E3929" s="4" t="s">
        <v>312</v>
      </c>
      <c r="F3929" s="4" t="s">
        <v>45</v>
      </c>
      <c r="G3929" s="4">
        <v>5</v>
      </c>
      <c r="H3929" s="27">
        <v>0</v>
      </c>
      <c r="I3929" s="15">
        <v>23820.71</v>
      </c>
      <c r="J3929" s="4" t="s">
        <v>294</v>
      </c>
    </row>
    <row r="3930" spans="1:10" x14ac:dyDescent="0.3">
      <c r="A3930" s="4" t="s">
        <v>4236</v>
      </c>
      <c r="B3930" s="4" t="s">
        <v>259</v>
      </c>
      <c r="C3930" s="26">
        <v>45234</v>
      </c>
      <c r="D3930" s="4" t="s">
        <v>292</v>
      </c>
      <c r="E3930" s="4" t="s">
        <v>293</v>
      </c>
      <c r="F3930" s="4" t="s">
        <v>47</v>
      </c>
      <c r="G3930" s="4">
        <v>1</v>
      </c>
      <c r="H3930" s="27">
        <v>0</v>
      </c>
      <c r="I3930" s="15">
        <v>2155.88</v>
      </c>
      <c r="J3930" s="4" t="s">
        <v>294</v>
      </c>
    </row>
    <row r="3931" spans="1:10" x14ac:dyDescent="0.3">
      <c r="A3931" s="4" t="s">
        <v>4237</v>
      </c>
      <c r="B3931" s="4" t="s">
        <v>259</v>
      </c>
      <c r="C3931" s="26">
        <v>45263</v>
      </c>
      <c r="D3931" s="4" t="s">
        <v>292</v>
      </c>
      <c r="E3931" s="4" t="s">
        <v>301</v>
      </c>
      <c r="F3931" s="4" t="s">
        <v>45</v>
      </c>
      <c r="G3931" s="4">
        <v>6</v>
      </c>
      <c r="H3931" s="27">
        <v>0</v>
      </c>
      <c r="I3931" s="15">
        <v>34157.120000000003</v>
      </c>
      <c r="J3931" s="4" t="s">
        <v>294</v>
      </c>
    </row>
    <row r="3932" spans="1:10" x14ac:dyDescent="0.3">
      <c r="A3932" s="4" t="s">
        <v>4238</v>
      </c>
      <c r="B3932" s="4" t="s">
        <v>259</v>
      </c>
      <c r="C3932" s="26">
        <v>45334</v>
      </c>
      <c r="D3932" s="4" t="s">
        <v>292</v>
      </c>
      <c r="E3932" s="4" t="s">
        <v>308</v>
      </c>
      <c r="F3932" s="4" t="s">
        <v>46</v>
      </c>
      <c r="G3932" s="4">
        <v>3</v>
      </c>
      <c r="H3932" s="27">
        <v>0</v>
      </c>
      <c r="I3932" s="15">
        <v>10950.16</v>
      </c>
      <c r="J3932" s="4" t="s">
        <v>299</v>
      </c>
    </row>
    <row r="3933" spans="1:10" x14ac:dyDescent="0.3">
      <c r="A3933" s="4" t="s">
        <v>4239</v>
      </c>
      <c r="B3933" s="4" t="s">
        <v>259</v>
      </c>
      <c r="C3933" s="26">
        <v>45350</v>
      </c>
      <c r="D3933" s="4" t="s">
        <v>292</v>
      </c>
      <c r="E3933" s="4" t="s">
        <v>293</v>
      </c>
      <c r="F3933" s="4" t="s">
        <v>46</v>
      </c>
      <c r="G3933" s="4">
        <v>2</v>
      </c>
      <c r="H3933" s="27">
        <v>0</v>
      </c>
      <c r="I3933" s="15">
        <v>13085.87</v>
      </c>
      <c r="J3933" s="4" t="s">
        <v>299</v>
      </c>
    </row>
    <row r="3934" spans="1:10" x14ac:dyDescent="0.3">
      <c r="A3934" s="4" t="s">
        <v>4240</v>
      </c>
      <c r="B3934" s="4" t="s">
        <v>259</v>
      </c>
      <c r="C3934" s="26">
        <v>45326</v>
      </c>
      <c r="D3934" s="4" t="s">
        <v>292</v>
      </c>
      <c r="E3934" s="4" t="s">
        <v>305</v>
      </c>
      <c r="F3934" s="4" t="s">
        <v>46</v>
      </c>
      <c r="G3934" s="4">
        <v>5</v>
      </c>
      <c r="H3934" s="27">
        <v>0</v>
      </c>
      <c r="I3934" s="15">
        <v>6092.89</v>
      </c>
      <c r="J3934" s="4" t="s">
        <v>294</v>
      </c>
    </row>
    <row r="3935" spans="1:10" x14ac:dyDescent="0.3">
      <c r="A3935" s="4" t="s">
        <v>4241</v>
      </c>
      <c r="B3935" s="4" t="s">
        <v>259</v>
      </c>
      <c r="C3935" s="26">
        <v>45372</v>
      </c>
      <c r="D3935" s="4" t="s">
        <v>292</v>
      </c>
      <c r="E3935" s="4" t="s">
        <v>305</v>
      </c>
      <c r="F3935" s="4" t="s">
        <v>46</v>
      </c>
      <c r="G3935" s="4">
        <v>4</v>
      </c>
      <c r="H3935" s="27">
        <v>0</v>
      </c>
      <c r="I3935" s="15">
        <v>5703.96</v>
      </c>
      <c r="J3935" s="4" t="s">
        <v>294</v>
      </c>
    </row>
    <row r="3936" spans="1:10" x14ac:dyDescent="0.3">
      <c r="A3936" s="4" t="s">
        <v>4242</v>
      </c>
      <c r="B3936" s="4" t="s">
        <v>259</v>
      </c>
      <c r="C3936" s="26">
        <v>45386</v>
      </c>
      <c r="D3936" s="4" t="s">
        <v>292</v>
      </c>
      <c r="E3936" s="4" t="s">
        <v>301</v>
      </c>
      <c r="F3936" s="4" t="s">
        <v>46</v>
      </c>
      <c r="G3936" s="4">
        <v>4</v>
      </c>
      <c r="H3936" s="27">
        <v>0</v>
      </c>
      <c r="I3936" s="15">
        <v>12208.96</v>
      </c>
      <c r="J3936" s="4" t="s">
        <v>294</v>
      </c>
    </row>
    <row r="3937" spans="1:10" x14ac:dyDescent="0.3">
      <c r="A3937" s="4" t="s">
        <v>4243</v>
      </c>
      <c r="B3937" s="4" t="s">
        <v>259</v>
      </c>
      <c r="C3937" s="26">
        <v>45403</v>
      </c>
      <c r="D3937" s="4" t="s">
        <v>292</v>
      </c>
      <c r="E3937" s="4" t="s">
        <v>308</v>
      </c>
      <c r="F3937" s="4" t="s">
        <v>46</v>
      </c>
      <c r="G3937" s="4">
        <v>2</v>
      </c>
      <c r="H3937" s="27">
        <v>0</v>
      </c>
      <c r="I3937" s="15">
        <v>7345.36</v>
      </c>
      <c r="J3937" s="4" t="s">
        <v>299</v>
      </c>
    </row>
    <row r="3938" spans="1:10" x14ac:dyDescent="0.3">
      <c r="A3938" s="4" t="s">
        <v>4244</v>
      </c>
      <c r="B3938" s="4" t="s">
        <v>259</v>
      </c>
      <c r="C3938" s="26">
        <v>45385</v>
      </c>
      <c r="D3938" s="4" t="s">
        <v>292</v>
      </c>
      <c r="E3938" s="4" t="s">
        <v>312</v>
      </c>
      <c r="F3938" s="4" t="s">
        <v>47</v>
      </c>
      <c r="G3938" s="4">
        <v>0</v>
      </c>
      <c r="H3938" s="27">
        <v>0</v>
      </c>
      <c r="I3938" s="15">
        <v>1893.8</v>
      </c>
      <c r="J3938" s="4" t="s">
        <v>299</v>
      </c>
    </row>
    <row r="3939" spans="1:10" x14ac:dyDescent="0.3">
      <c r="A3939" s="4" t="s">
        <v>4245</v>
      </c>
      <c r="B3939" s="4" t="s">
        <v>259</v>
      </c>
      <c r="C3939" s="26">
        <v>45423</v>
      </c>
      <c r="D3939" s="4" t="s">
        <v>292</v>
      </c>
      <c r="E3939" s="4" t="s">
        <v>293</v>
      </c>
      <c r="F3939" s="4" t="s">
        <v>47</v>
      </c>
      <c r="G3939" s="4">
        <v>1</v>
      </c>
      <c r="H3939" s="27">
        <v>0</v>
      </c>
      <c r="I3939" s="15">
        <v>3493.84</v>
      </c>
      <c r="J3939" s="4" t="s">
        <v>294</v>
      </c>
    </row>
    <row r="3940" spans="1:10" x14ac:dyDescent="0.3">
      <c r="A3940" s="4" t="s">
        <v>4246</v>
      </c>
      <c r="B3940" s="4" t="s">
        <v>259</v>
      </c>
      <c r="C3940" s="26">
        <v>45427</v>
      </c>
      <c r="D3940" s="4" t="s">
        <v>292</v>
      </c>
      <c r="E3940" s="4" t="s">
        <v>301</v>
      </c>
      <c r="F3940" s="4" t="s">
        <v>46</v>
      </c>
      <c r="G3940" s="4">
        <v>1</v>
      </c>
      <c r="H3940" s="27">
        <v>0</v>
      </c>
      <c r="I3940" s="15">
        <v>5455.24</v>
      </c>
      <c r="J3940" s="4" t="s">
        <v>294</v>
      </c>
    </row>
    <row r="3941" spans="1:10" x14ac:dyDescent="0.3">
      <c r="A3941" s="4" t="s">
        <v>4247</v>
      </c>
      <c r="B3941" s="4" t="s">
        <v>259</v>
      </c>
      <c r="C3941" s="26">
        <v>45432</v>
      </c>
      <c r="D3941" s="4" t="s">
        <v>292</v>
      </c>
      <c r="E3941" s="4" t="s">
        <v>301</v>
      </c>
      <c r="F3941" s="4" t="s">
        <v>46</v>
      </c>
      <c r="G3941" s="4">
        <v>1</v>
      </c>
      <c r="H3941" s="27">
        <v>0</v>
      </c>
      <c r="I3941" s="15">
        <v>12480.34</v>
      </c>
      <c r="J3941" s="4" t="s">
        <v>299</v>
      </c>
    </row>
    <row r="3942" spans="1:10" x14ac:dyDescent="0.3">
      <c r="A3942" s="4" t="s">
        <v>4248</v>
      </c>
      <c r="B3942" s="4" t="s">
        <v>259</v>
      </c>
      <c r="C3942" s="26">
        <v>45529</v>
      </c>
      <c r="D3942" s="4" t="s">
        <v>292</v>
      </c>
      <c r="E3942" s="4" t="s">
        <v>308</v>
      </c>
      <c r="F3942" s="4" t="s">
        <v>46</v>
      </c>
      <c r="G3942" s="4">
        <v>2</v>
      </c>
      <c r="H3942" s="27">
        <v>0</v>
      </c>
      <c r="I3942" s="15">
        <v>9944.1299999999992</v>
      </c>
      <c r="J3942" s="4" t="s">
        <v>294</v>
      </c>
    </row>
    <row r="3943" spans="1:10" x14ac:dyDescent="0.3">
      <c r="A3943" s="4" t="s">
        <v>4249</v>
      </c>
      <c r="B3943" s="4" t="s">
        <v>259</v>
      </c>
      <c r="C3943" s="26">
        <v>45527</v>
      </c>
      <c r="D3943" s="4" t="s">
        <v>292</v>
      </c>
      <c r="E3943" s="4" t="s">
        <v>303</v>
      </c>
      <c r="F3943" s="4" t="s">
        <v>46</v>
      </c>
      <c r="G3943" s="4">
        <v>3</v>
      </c>
      <c r="H3943" s="27">
        <v>0</v>
      </c>
      <c r="I3943" s="15">
        <v>10685.52</v>
      </c>
      <c r="J3943" s="4" t="s">
        <v>294</v>
      </c>
    </row>
    <row r="3944" spans="1:10" x14ac:dyDescent="0.3">
      <c r="A3944" s="4" t="s">
        <v>4250</v>
      </c>
      <c r="B3944" s="4" t="s">
        <v>259</v>
      </c>
      <c r="C3944" s="26">
        <v>45509</v>
      </c>
      <c r="D3944" s="4" t="s">
        <v>296</v>
      </c>
      <c r="E3944" s="4" t="s">
        <v>371</v>
      </c>
      <c r="F3944" s="4" t="s">
        <v>47</v>
      </c>
      <c r="G3944" s="4">
        <v>1</v>
      </c>
      <c r="H3944" s="27">
        <v>4.5</v>
      </c>
      <c r="I3944" s="15">
        <v>11898.87</v>
      </c>
      <c r="J3944" s="4" t="s">
        <v>294</v>
      </c>
    </row>
    <row r="3945" spans="1:10" x14ac:dyDescent="0.3">
      <c r="A3945" s="4" t="s">
        <v>4251</v>
      </c>
      <c r="B3945" s="4" t="s">
        <v>259</v>
      </c>
      <c r="C3945" s="26">
        <v>45556</v>
      </c>
      <c r="D3945" s="4" t="s">
        <v>292</v>
      </c>
      <c r="E3945" s="4" t="s">
        <v>303</v>
      </c>
      <c r="F3945" s="4" t="s">
        <v>47</v>
      </c>
      <c r="G3945" s="4">
        <v>1</v>
      </c>
      <c r="H3945" s="27">
        <v>0</v>
      </c>
      <c r="I3945" s="15">
        <v>2372.86</v>
      </c>
      <c r="J3945" s="4" t="s">
        <v>299</v>
      </c>
    </row>
    <row r="3946" spans="1:10" x14ac:dyDescent="0.3">
      <c r="A3946" s="4" t="s">
        <v>4252</v>
      </c>
      <c r="B3946" s="4" t="s">
        <v>259</v>
      </c>
      <c r="C3946" s="26">
        <v>45620</v>
      </c>
      <c r="D3946" s="4" t="s">
        <v>292</v>
      </c>
      <c r="E3946" s="4" t="s">
        <v>303</v>
      </c>
      <c r="F3946" s="4" t="s">
        <v>46</v>
      </c>
      <c r="G3946" s="4">
        <v>5</v>
      </c>
      <c r="H3946" s="27">
        <v>0</v>
      </c>
      <c r="I3946" s="15">
        <v>9750.2999999999993</v>
      </c>
      <c r="J3946" s="4" t="s">
        <v>294</v>
      </c>
    </row>
    <row r="3947" spans="1:10" x14ac:dyDescent="0.3">
      <c r="A3947" s="4" t="s">
        <v>4253</v>
      </c>
      <c r="B3947" s="4" t="s">
        <v>259</v>
      </c>
      <c r="C3947" s="26">
        <v>45619</v>
      </c>
      <c r="D3947" s="4" t="s">
        <v>292</v>
      </c>
      <c r="E3947" s="4" t="s">
        <v>301</v>
      </c>
      <c r="F3947" s="4" t="s">
        <v>47</v>
      </c>
      <c r="G3947" s="4">
        <v>1</v>
      </c>
      <c r="H3947" s="27">
        <v>0</v>
      </c>
      <c r="I3947" s="15">
        <v>3089.58</v>
      </c>
      <c r="J3947" s="4" t="s">
        <v>294</v>
      </c>
    </row>
    <row r="3948" spans="1:10" x14ac:dyDescent="0.3">
      <c r="A3948" s="4" t="s">
        <v>4254</v>
      </c>
      <c r="B3948" s="4" t="s">
        <v>259</v>
      </c>
      <c r="C3948" s="26">
        <v>45630</v>
      </c>
      <c r="D3948" s="4" t="s">
        <v>292</v>
      </c>
      <c r="E3948" s="4" t="s">
        <v>312</v>
      </c>
      <c r="F3948" s="4" t="s">
        <v>46</v>
      </c>
      <c r="G3948" s="4">
        <v>3</v>
      </c>
      <c r="H3948" s="27">
        <v>0</v>
      </c>
      <c r="I3948" s="15">
        <v>5712.41</v>
      </c>
      <c r="J3948" s="4" t="s">
        <v>294</v>
      </c>
    </row>
    <row r="3949" spans="1:10" x14ac:dyDescent="0.3">
      <c r="A3949" s="4" t="s">
        <v>4255</v>
      </c>
      <c r="B3949" s="4" t="s">
        <v>259</v>
      </c>
      <c r="C3949" s="26">
        <v>45645</v>
      </c>
      <c r="D3949" s="4" t="s">
        <v>296</v>
      </c>
      <c r="E3949" s="4" t="s">
        <v>401</v>
      </c>
      <c r="F3949" s="4" t="s">
        <v>47</v>
      </c>
      <c r="G3949" s="4">
        <v>1</v>
      </c>
      <c r="H3949" s="27">
        <v>2.7</v>
      </c>
      <c r="I3949" s="15">
        <v>11037.54</v>
      </c>
      <c r="J3949" s="4" t="s">
        <v>299</v>
      </c>
    </row>
    <row r="3950" spans="1:10" x14ac:dyDescent="0.3">
      <c r="A3950" s="4" t="s">
        <v>4256</v>
      </c>
      <c r="B3950" s="4" t="s">
        <v>259</v>
      </c>
      <c r="C3950" s="26">
        <v>45722</v>
      </c>
      <c r="D3950" s="4" t="s">
        <v>292</v>
      </c>
      <c r="E3950" s="4" t="s">
        <v>293</v>
      </c>
      <c r="F3950" s="4" t="s">
        <v>46</v>
      </c>
      <c r="G3950" s="4">
        <v>1</v>
      </c>
      <c r="H3950" s="27">
        <v>0</v>
      </c>
      <c r="I3950" s="15">
        <v>6212.5</v>
      </c>
      <c r="J3950" s="4" t="s">
        <v>294</v>
      </c>
    </row>
    <row r="3951" spans="1:10" x14ac:dyDescent="0.3">
      <c r="A3951" s="4" t="s">
        <v>4257</v>
      </c>
      <c r="B3951" s="4" t="s">
        <v>259</v>
      </c>
      <c r="C3951" s="26">
        <v>45761</v>
      </c>
      <c r="D3951" s="4" t="s">
        <v>292</v>
      </c>
      <c r="E3951" s="4" t="s">
        <v>312</v>
      </c>
      <c r="F3951" s="4" t="s">
        <v>45</v>
      </c>
      <c r="G3951" s="4">
        <v>13</v>
      </c>
      <c r="H3951" s="27">
        <v>0</v>
      </c>
      <c r="I3951" s="15">
        <v>45711.519999999997</v>
      </c>
      <c r="J3951" s="4" t="s">
        <v>294</v>
      </c>
    </row>
    <row r="3952" spans="1:10" x14ac:dyDescent="0.3">
      <c r="A3952" s="4" t="s">
        <v>4258</v>
      </c>
      <c r="B3952" s="4" t="s">
        <v>259</v>
      </c>
      <c r="C3952" s="26">
        <v>45850</v>
      </c>
      <c r="D3952" s="4" t="s">
        <v>296</v>
      </c>
      <c r="E3952" s="4" t="s">
        <v>401</v>
      </c>
      <c r="F3952" s="4" t="s">
        <v>46</v>
      </c>
      <c r="G3952" s="4">
        <v>1</v>
      </c>
      <c r="H3952" s="27">
        <v>10</v>
      </c>
      <c r="I3952" s="15">
        <v>48767.53</v>
      </c>
      <c r="J3952" s="4" t="s">
        <v>294</v>
      </c>
    </row>
    <row r="3953" spans="1:10" x14ac:dyDescent="0.3">
      <c r="A3953" s="4" t="s">
        <v>4259</v>
      </c>
      <c r="B3953" s="4" t="s">
        <v>259</v>
      </c>
      <c r="C3953" s="26">
        <v>45981</v>
      </c>
      <c r="D3953" s="4" t="s">
        <v>292</v>
      </c>
      <c r="E3953" s="4" t="s">
        <v>301</v>
      </c>
      <c r="F3953" s="4" t="s">
        <v>47</v>
      </c>
      <c r="G3953" s="4">
        <v>1</v>
      </c>
      <c r="H3953" s="27">
        <v>0</v>
      </c>
      <c r="I3953" s="15">
        <v>3971.57</v>
      </c>
      <c r="J3953" s="4" t="s">
        <v>299</v>
      </c>
    </row>
    <row r="3954" spans="1:10" x14ac:dyDescent="0.3">
      <c r="A3954" s="4" t="s">
        <v>4260</v>
      </c>
      <c r="B3954" s="4" t="s">
        <v>259</v>
      </c>
      <c r="C3954" s="26">
        <v>45977</v>
      </c>
      <c r="D3954" s="4" t="s">
        <v>292</v>
      </c>
      <c r="E3954" s="4" t="s">
        <v>301</v>
      </c>
      <c r="F3954" s="4" t="s">
        <v>47</v>
      </c>
      <c r="G3954" s="4">
        <v>0</v>
      </c>
      <c r="H3954" s="27">
        <v>0</v>
      </c>
      <c r="I3954" s="15">
        <v>3430.57</v>
      </c>
      <c r="J3954" s="4" t="s">
        <v>294</v>
      </c>
    </row>
    <row r="3955" spans="1:10" x14ac:dyDescent="0.3">
      <c r="A3955" s="4" t="s">
        <v>4261</v>
      </c>
      <c r="B3955" s="4" t="s">
        <v>261</v>
      </c>
      <c r="C3955" s="26">
        <v>44976</v>
      </c>
      <c r="D3955" s="4" t="s">
        <v>292</v>
      </c>
      <c r="E3955" s="4" t="s">
        <v>301</v>
      </c>
      <c r="F3955" s="4" t="s">
        <v>46</v>
      </c>
      <c r="G3955" s="4">
        <v>2</v>
      </c>
      <c r="H3955" s="27">
        <v>0</v>
      </c>
      <c r="I3955" s="15">
        <v>2661.96</v>
      </c>
      <c r="J3955" s="4" t="s">
        <v>294</v>
      </c>
    </row>
    <row r="3956" spans="1:10" x14ac:dyDescent="0.3">
      <c r="A3956" s="4" t="s">
        <v>4262</v>
      </c>
      <c r="B3956" s="4" t="s">
        <v>261</v>
      </c>
      <c r="C3956" s="26">
        <v>44975</v>
      </c>
      <c r="D3956" s="4" t="s">
        <v>292</v>
      </c>
      <c r="E3956" s="4" t="s">
        <v>301</v>
      </c>
      <c r="F3956" s="4" t="s">
        <v>46</v>
      </c>
      <c r="G3956" s="4">
        <v>3</v>
      </c>
      <c r="H3956" s="27">
        <v>0</v>
      </c>
      <c r="I3956" s="15">
        <v>2175.83</v>
      </c>
      <c r="J3956" s="4" t="s">
        <v>299</v>
      </c>
    </row>
    <row r="3957" spans="1:10" x14ac:dyDescent="0.3">
      <c r="A3957" s="4" t="s">
        <v>4263</v>
      </c>
      <c r="B3957" s="4" t="s">
        <v>261</v>
      </c>
      <c r="C3957" s="26">
        <v>44999</v>
      </c>
      <c r="D3957" s="4" t="s">
        <v>292</v>
      </c>
      <c r="E3957" s="4" t="s">
        <v>312</v>
      </c>
      <c r="F3957" s="4" t="s">
        <v>47</v>
      </c>
      <c r="G3957" s="4">
        <v>1</v>
      </c>
      <c r="H3957" s="27">
        <v>0</v>
      </c>
      <c r="I3957" s="15">
        <v>642.1</v>
      </c>
      <c r="J3957" s="4" t="s">
        <v>294</v>
      </c>
    </row>
    <row r="3958" spans="1:10" x14ac:dyDescent="0.3">
      <c r="A3958" s="4" t="s">
        <v>4264</v>
      </c>
      <c r="B3958" s="4" t="s">
        <v>261</v>
      </c>
      <c r="C3958" s="26">
        <v>45009</v>
      </c>
      <c r="D3958" s="4" t="s">
        <v>292</v>
      </c>
      <c r="E3958" s="4" t="s">
        <v>301</v>
      </c>
      <c r="F3958" s="4" t="s">
        <v>46</v>
      </c>
      <c r="G3958" s="4">
        <v>2</v>
      </c>
      <c r="H3958" s="27">
        <v>0</v>
      </c>
      <c r="I3958" s="15">
        <v>1337.01</v>
      </c>
      <c r="J3958" s="4" t="s">
        <v>294</v>
      </c>
    </row>
    <row r="3959" spans="1:10" x14ac:dyDescent="0.3">
      <c r="A3959" s="4" t="s">
        <v>4265</v>
      </c>
      <c r="B3959" s="4" t="s">
        <v>261</v>
      </c>
      <c r="C3959" s="26">
        <v>45113</v>
      </c>
      <c r="D3959" s="4" t="s">
        <v>292</v>
      </c>
      <c r="E3959" s="4" t="s">
        <v>301</v>
      </c>
      <c r="F3959" s="4" t="s">
        <v>46</v>
      </c>
      <c r="G3959" s="4">
        <v>4</v>
      </c>
      <c r="H3959" s="27">
        <v>0</v>
      </c>
      <c r="I3959" s="15">
        <v>2366.3200000000002</v>
      </c>
      <c r="J3959" s="4" t="s">
        <v>294</v>
      </c>
    </row>
    <row r="3960" spans="1:10" x14ac:dyDescent="0.3">
      <c r="A3960" s="4" t="s">
        <v>4266</v>
      </c>
      <c r="B3960" s="4" t="s">
        <v>261</v>
      </c>
      <c r="C3960" s="26">
        <v>45134</v>
      </c>
      <c r="D3960" s="4" t="s">
        <v>292</v>
      </c>
      <c r="E3960" s="4" t="s">
        <v>303</v>
      </c>
      <c r="F3960" s="4" t="s">
        <v>47</v>
      </c>
      <c r="G3960" s="4">
        <v>0</v>
      </c>
      <c r="H3960" s="27">
        <v>0</v>
      </c>
      <c r="I3960" s="15">
        <v>335.97</v>
      </c>
      <c r="J3960" s="4" t="s">
        <v>294</v>
      </c>
    </row>
    <row r="3961" spans="1:10" x14ac:dyDescent="0.3">
      <c r="A3961" s="4" t="s">
        <v>4267</v>
      </c>
      <c r="B3961" s="4" t="s">
        <v>261</v>
      </c>
      <c r="C3961" s="26">
        <v>45267</v>
      </c>
      <c r="D3961" s="4" t="s">
        <v>296</v>
      </c>
      <c r="E3961" s="4" t="s">
        <v>336</v>
      </c>
      <c r="F3961" s="4" t="s">
        <v>46</v>
      </c>
      <c r="G3961" s="4">
        <v>1</v>
      </c>
      <c r="H3961" s="27">
        <v>9.8000000000000007</v>
      </c>
      <c r="I3961" s="15">
        <v>3219.27</v>
      </c>
      <c r="J3961" s="4" t="s">
        <v>299</v>
      </c>
    </row>
    <row r="3962" spans="1:10" x14ac:dyDescent="0.3">
      <c r="A3962" s="4" t="s">
        <v>4268</v>
      </c>
      <c r="B3962" s="4" t="s">
        <v>261</v>
      </c>
      <c r="C3962" s="26">
        <v>45419</v>
      </c>
      <c r="D3962" s="4" t="s">
        <v>292</v>
      </c>
      <c r="E3962" s="4" t="s">
        <v>303</v>
      </c>
      <c r="F3962" s="4" t="s">
        <v>45</v>
      </c>
      <c r="G3962" s="4">
        <v>13</v>
      </c>
      <c r="H3962" s="27">
        <v>0</v>
      </c>
      <c r="I3962" s="15">
        <v>8713.39</v>
      </c>
      <c r="J3962" s="4" t="s">
        <v>299</v>
      </c>
    </row>
    <row r="3963" spans="1:10" x14ac:dyDescent="0.3">
      <c r="A3963" s="4" t="s">
        <v>4269</v>
      </c>
      <c r="B3963" s="4" t="s">
        <v>261</v>
      </c>
      <c r="C3963" s="26">
        <v>45497</v>
      </c>
      <c r="D3963" s="4" t="s">
        <v>292</v>
      </c>
      <c r="E3963" s="4" t="s">
        <v>301</v>
      </c>
      <c r="F3963" s="4" t="s">
        <v>47</v>
      </c>
      <c r="G3963" s="4">
        <v>0</v>
      </c>
      <c r="H3963" s="27">
        <v>0</v>
      </c>
      <c r="I3963" s="15">
        <v>583.36</v>
      </c>
      <c r="J3963" s="4" t="s">
        <v>294</v>
      </c>
    </row>
    <row r="3964" spans="1:10" x14ac:dyDescent="0.3">
      <c r="A3964" s="4" t="s">
        <v>4270</v>
      </c>
      <c r="B3964" s="4" t="s">
        <v>261</v>
      </c>
      <c r="C3964" s="26">
        <v>45561</v>
      </c>
      <c r="D3964" s="4" t="s">
        <v>296</v>
      </c>
      <c r="E3964" s="4" t="s">
        <v>394</v>
      </c>
      <c r="F3964" s="4" t="s">
        <v>46</v>
      </c>
      <c r="G3964" s="4">
        <v>1</v>
      </c>
      <c r="H3964" s="27">
        <v>21</v>
      </c>
      <c r="I3964" s="15">
        <v>15086.66</v>
      </c>
      <c r="J3964" s="4" t="s">
        <v>294</v>
      </c>
    </row>
    <row r="3965" spans="1:10" x14ac:dyDescent="0.3">
      <c r="A3965" s="4" t="s">
        <v>4271</v>
      </c>
      <c r="B3965" s="4" t="s">
        <v>261</v>
      </c>
      <c r="C3965" s="26">
        <v>45621</v>
      </c>
      <c r="D3965" s="4" t="s">
        <v>292</v>
      </c>
      <c r="E3965" s="4" t="s">
        <v>305</v>
      </c>
      <c r="F3965" s="4" t="s">
        <v>47</v>
      </c>
      <c r="G3965" s="4">
        <v>1</v>
      </c>
      <c r="H3965" s="27">
        <v>0</v>
      </c>
      <c r="I3965" s="15">
        <v>522.44000000000005</v>
      </c>
      <c r="J3965" s="4" t="s">
        <v>294</v>
      </c>
    </row>
    <row r="3966" spans="1:10" x14ac:dyDescent="0.3">
      <c r="A3966" s="4" t="s">
        <v>4272</v>
      </c>
      <c r="B3966" s="4" t="s">
        <v>261</v>
      </c>
      <c r="C3966" s="26">
        <v>45623</v>
      </c>
      <c r="D3966" s="4" t="s">
        <v>292</v>
      </c>
      <c r="E3966" s="4" t="s">
        <v>308</v>
      </c>
      <c r="F3966" s="4" t="s">
        <v>47</v>
      </c>
      <c r="G3966" s="4">
        <v>1</v>
      </c>
      <c r="H3966" s="27">
        <v>0</v>
      </c>
      <c r="I3966" s="15">
        <v>298.87</v>
      </c>
      <c r="J3966" s="4" t="s">
        <v>299</v>
      </c>
    </row>
    <row r="3967" spans="1:10" x14ac:dyDescent="0.3">
      <c r="A3967" s="4" t="s">
        <v>4273</v>
      </c>
      <c r="B3967" s="4" t="s">
        <v>261</v>
      </c>
      <c r="C3967" s="26">
        <v>45618</v>
      </c>
      <c r="D3967" s="4" t="s">
        <v>292</v>
      </c>
      <c r="E3967" s="4" t="s">
        <v>305</v>
      </c>
      <c r="F3967" s="4" t="s">
        <v>47</v>
      </c>
      <c r="G3967" s="4">
        <v>1</v>
      </c>
      <c r="H3967" s="27">
        <v>0</v>
      </c>
      <c r="I3967" s="15">
        <v>281.81</v>
      </c>
      <c r="J3967" s="4" t="s">
        <v>299</v>
      </c>
    </row>
    <row r="3968" spans="1:10" x14ac:dyDescent="0.3">
      <c r="A3968" s="4" t="s">
        <v>4274</v>
      </c>
      <c r="B3968" s="4" t="s">
        <v>261</v>
      </c>
      <c r="C3968" s="26">
        <v>45609</v>
      </c>
      <c r="D3968" s="4" t="s">
        <v>296</v>
      </c>
      <c r="E3968" s="4" t="s">
        <v>394</v>
      </c>
      <c r="F3968" s="4" t="s">
        <v>47</v>
      </c>
      <c r="G3968" s="4">
        <v>1</v>
      </c>
      <c r="H3968" s="27">
        <v>5.6</v>
      </c>
      <c r="I3968" s="15">
        <v>2302.2600000000002</v>
      </c>
      <c r="J3968" s="4" t="s">
        <v>294</v>
      </c>
    </row>
    <row r="3969" spans="1:10" x14ac:dyDescent="0.3">
      <c r="A3969" s="4" t="s">
        <v>4275</v>
      </c>
      <c r="B3969" s="4" t="s">
        <v>261</v>
      </c>
      <c r="C3969" s="26">
        <v>45633</v>
      </c>
      <c r="D3969" s="4" t="s">
        <v>292</v>
      </c>
      <c r="E3969" s="4" t="s">
        <v>293</v>
      </c>
      <c r="F3969" s="4" t="s">
        <v>47</v>
      </c>
      <c r="G3969" s="4">
        <v>0</v>
      </c>
      <c r="H3969" s="27">
        <v>0</v>
      </c>
      <c r="I3969" s="15">
        <v>476.85</v>
      </c>
      <c r="J3969" s="4" t="s">
        <v>294</v>
      </c>
    </row>
    <row r="3970" spans="1:10" x14ac:dyDescent="0.3">
      <c r="A3970" s="4" t="s">
        <v>4276</v>
      </c>
      <c r="B3970" s="4" t="s">
        <v>261</v>
      </c>
      <c r="C3970" s="26">
        <v>45735</v>
      </c>
      <c r="D3970" s="4" t="s">
        <v>292</v>
      </c>
      <c r="E3970" s="4" t="s">
        <v>293</v>
      </c>
      <c r="F3970" s="4" t="s">
        <v>47</v>
      </c>
      <c r="G3970" s="4">
        <v>1</v>
      </c>
      <c r="H3970" s="27">
        <v>0</v>
      </c>
      <c r="I3970" s="15">
        <v>638.91999999999996</v>
      </c>
      <c r="J3970" s="4" t="s">
        <v>294</v>
      </c>
    </row>
    <row r="3971" spans="1:10" x14ac:dyDescent="0.3">
      <c r="A3971" s="4" t="s">
        <v>4277</v>
      </c>
      <c r="B3971" s="4" t="s">
        <v>261</v>
      </c>
      <c r="C3971" s="26">
        <v>45741</v>
      </c>
      <c r="D3971" s="4" t="s">
        <v>292</v>
      </c>
      <c r="E3971" s="4" t="s">
        <v>305</v>
      </c>
      <c r="F3971" s="4" t="s">
        <v>47</v>
      </c>
      <c r="G3971" s="4">
        <v>1</v>
      </c>
      <c r="H3971" s="27">
        <v>0</v>
      </c>
      <c r="I3971" s="15">
        <v>673.36</v>
      </c>
      <c r="J3971" s="4" t="s">
        <v>294</v>
      </c>
    </row>
    <row r="3972" spans="1:10" x14ac:dyDescent="0.3">
      <c r="A3972" s="4" t="s">
        <v>4278</v>
      </c>
      <c r="B3972" s="4" t="s">
        <v>261</v>
      </c>
      <c r="C3972" s="26">
        <v>45731</v>
      </c>
      <c r="D3972" s="4" t="s">
        <v>292</v>
      </c>
      <c r="E3972" s="4" t="s">
        <v>312</v>
      </c>
      <c r="F3972" s="4" t="s">
        <v>46</v>
      </c>
      <c r="G3972" s="4">
        <v>4</v>
      </c>
      <c r="H3972" s="27">
        <v>0</v>
      </c>
      <c r="I3972" s="15">
        <v>2359.63</v>
      </c>
      <c r="J3972" s="4" t="s">
        <v>294</v>
      </c>
    </row>
    <row r="3973" spans="1:10" x14ac:dyDescent="0.3">
      <c r="A3973" s="4" t="s">
        <v>4279</v>
      </c>
      <c r="B3973" s="4" t="s">
        <v>261</v>
      </c>
      <c r="C3973" s="26">
        <v>45897</v>
      </c>
      <c r="D3973" s="4" t="s">
        <v>292</v>
      </c>
      <c r="E3973" s="4" t="s">
        <v>305</v>
      </c>
      <c r="F3973" s="4" t="s">
        <v>47</v>
      </c>
      <c r="G3973" s="4">
        <v>1</v>
      </c>
      <c r="H3973" s="27">
        <v>0</v>
      </c>
      <c r="I3973" s="15">
        <v>425.23</v>
      </c>
      <c r="J3973" s="4" t="s">
        <v>299</v>
      </c>
    </row>
    <row r="3974" spans="1:10" x14ac:dyDescent="0.3">
      <c r="A3974" s="4" t="s">
        <v>4280</v>
      </c>
      <c r="B3974" s="4" t="s">
        <v>261</v>
      </c>
      <c r="C3974" s="26">
        <v>45892</v>
      </c>
      <c r="D3974" s="4" t="s">
        <v>292</v>
      </c>
      <c r="E3974" s="4" t="s">
        <v>301</v>
      </c>
      <c r="F3974" s="4" t="s">
        <v>46</v>
      </c>
      <c r="G3974" s="4">
        <v>3</v>
      </c>
      <c r="H3974" s="27">
        <v>0</v>
      </c>
      <c r="I3974" s="15">
        <v>1336.2</v>
      </c>
      <c r="J3974" s="4" t="s">
        <v>294</v>
      </c>
    </row>
    <row r="3975" spans="1:10" x14ac:dyDescent="0.3">
      <c r="A3975" s="4" t="s">
        <v>4281</v>
      </c>
      <c r="B3975" s="4" t="s">
        <v>261</v>
      </c>
      <c r="C3975" s="26">
        <v>46005</v>
      </c>
      <c r="D3975" s="4" t="s">
        <v>292</v>
      </c>
      <c r="E3975" s="4" t="s">
        <v>308</v>
      </c>
      <c r="F3975" s="4" t="s">
        <v>46</v>
      </c>
      <c r="G3975" s="4">
        <v>3</v>
      </c>
      <c r="H3975" s="27">
        <v>0</v>
      </c>
      <c r="I3975" s="15">
        <v>1530.13</v>
      </c>
      <c r="J3975" s="4" t="s">
        <v>294</v>
      </c>
    </row>
    <row r="3976" spans="1:10" x14ac:dyDescent="0.3">
      <c r="A3976" s="4" t="s">
        <v>4282</v>
      </c>
      <c r="B3976" s="4" t="s">
        <v>263</v>
      </c>
      <c r="C3976" s="26">
        <v>44952</v>
      </c>
      <c r="D3976" s="4" t="s">
        <v>292</v>
      </c>
      <c r="E3976" s="4" t="s">
        <v>293</v>
      </c>
      <c r="F3976" s="4" t="s">
        <v>46</v>
      </c>
      <c r="G3976" s="4">
        <v>5</v>
      </c>
      <c r="H3976" s="27">
        <v>0</v>
      </c>
      <c r="I3976" s="15">
        <v>9984.6299999999992</v>
      </c>
      <c r="J3976" s="4" t="s">
        <v>294</v>
      </c>
    </row>
    <row r="3977" spans="1:10" x14ac:dyDescent="0.3">
      <c r="A3977" s="4" t="s">
        <v>4283</v>
      </c>
      <c r="B3977" s="4" t="s">
        <v>263</v>
      </c>
      <c r="C3977" s="26">
        <v>44970</v>
      </c>
      <c r="D3977" s="4" t="s">
        <v>292</v>
      </c>
      <c r="E3977" s="4" t="s">
        <v>293</v>
      </c>
      <c r="F3977" s="4" t="s">
        <v>47</v>
      </c>
      <c r="G3977" s="4">
        <v>1</v>
      </c>
      <c r="H3977" s="27">
        <v>0</v>
      </c>
      <c r="I3977" s="15">
        <v>959.35</v>
      </c>
      <c r="J3977" s="4" t="s">
        <v>294</v>
      </c>
    </row>
    <row r="3978" spans="1:10" x14ac:dyDescent="0.3">
      <c r="A3978" s="4" t="s">
        <v>4284</v>
      </c>
      <c r="B3978" s="4" t="s">
        <v>263</v>
      </c>
      <c r="C3978" s="26">
        <v>45005</v>
      </c>
      <c r="D3978" s="4" t="s">
        <v>292</v>
      </c>
      <c r="E3978" s="4" t="s">
        <v>293</v>
      </c>
      <c r="F3978" s="4" t="s">
        <v>46</v>
      </c>
      <c r="G3978" s="4">
        <v>2</v>
      </c>
      <c r="H3978" s="27">
        <v>0</v>
      </c>
      <c r="I3978" s="15">
        <v>5563.31</v>
      </c>
      <c r="J3978" s="4" t="s">
        <v>294</v>
      </c>
    </row>
    <row r="3979" spans="1:10" x14ac:dyDescent="0.3">
      <c r="A3979" s="4" t="s">
        <v>4285</v>
      </c>
      <c r="B3979" s="4" t="s">
        <v>263</v>
      </c>
      <c r="C3979" s="26">
        <v>45039</v>
      </c>
      <c r="D3979" s="4" t="s">
        <v>292</v>
      </c>
      <c r="E3979" s="4" t="s">
        <v>305</v>
      </c>
      <c r="F3979" s="4" t="s">
        <v>46</v>
      </c>
      <c r="G3979" s="4">
        <v>4</v>
      </c>
      <c r="H3979" s="27">
        <v>0</v>
      </c>
      <c r="I3979" s="15">
        <v>8817.3700000000008</v>
      </c>
      <c r="J3979" s="4" t="s">
        <v>299</v>
      </c>
    </row>
    <row r="3980" spans="1:10" x14ac:dyDescent="0.3">
      <c r="A3980" s="4" t="s">
        <v>4286</v>
      </c>
      <c r="B3980" s="4" t="s">
        <v>263</v>
      </c>
      <c r="C3980" s="26">
        <v>45020</v>
      </c>
      <c r="D3980" s="4" t="s">
        <v>296</v>
      </c>
      <c r="E3980" s="4" t="s">
        <v>297</v>
      </c>
      <c r="F3980" s="4" t="s">
        <v>47</v>
      </c>
      <c r="G3980" s="4">
        <v>1</v>
      </c>
      <c r="H3980" s="27">
        <v>2.2000000000000002</v>
      </c>
      <c r="I3980" s="15">
        <v>7373.89</v>
      </c>
      <c r="J3980" s="4" t="s">
        <v>294</v>
      </c>
    </row>
    <row r="3981" spans="1:10" x14ac:dyDescent="0.3">
      <c r="A3981" s="4" t="s">
        <v>4287</v>
      </c>
      <c r="B3981" s="4" t="s">
        <v>263</v>
      </c>
      <c r="C3981" s="26">
        <v>45054</v>
      </c>
      <c r="D3981" s="4" t="s">
        <v>296</v>
      </c>
      <c r="E3981" s="4" t="s">
        <v>394</v>
      </c>
      <c r="F3981" s="4" t="s">
        <v>46</v>
      </c>
      <c r="G3981" s="4">
        <v>1</v>
      </c>
      <c r="H3981" s="27">
        <v>20.2</v>
      </c>
      <c r="I3981" s="15">
        <v>59433.51</v>
      </c>
      <c r="J3981" s="4" t="s">
        <v>294</v>
      </c>
    </row>
    <row r="3982" spans="1:10" x14ac:dyDescent="0.3">
      <c r="A3982" s="4" t="s">
        <v>4288</v>
      </c>
      <c r="B3982" s="4" t="s">
        <v>263</v>
      </c>
      <c r="C3982" s="26">
        <v>45087</v>
      </c>
      <c r="D3982" s="4" t="s">
        <v>296</v>
      </c>
      <c r="E3982" s="4" t="s">
        <v>336</v>
      </c>
      <c r="F3982" s="4" t="s">
        <v>47</v>
      </c>
      <c r="G3982" s="4">
        <v>1</v>
      </c>
      <c r="H3982" s="27">
        <v>5.4</v>
      </c>
      <c r="I3982" s="15">
        <v>15697.43</v>
      </c>
      <c r="J3982" s="4" t="s">
        <v>294</v>
      </c>
    </row>
    <row r="3983" spans="1:10" x14ac:dyDescent="0.3">
      <c r="A3983" s="4" t="s">
        <v>4289</v>
      </c>
      <c r="B3983" s="4" t="s">
        <v>263</v>
      </c>
      <c r="C3983" s="26">
        <v>45141</v>
      </c>
      <c r="D3983" s="4" t="s">
        <v>292</v>
      </c>
      <c r="E3983" s="4" t="s">
        <v>303</v>
      </c>
      <c r="F3983" s="4" t="s">
        <v>47</v>
      </c>
      <c r="G3983" s="4">
        <v>1</v>
      </c>
      <c r="H3983" s="27">
        <v>0</v>
      </c>
      <c r="I3983" s="15">
        <v>2400.33</v>
      </c>
      <c r="J3983" s="4" t="s">
        <v>294</v>
      </c>
    </row>
    <row r="3984" spans="1:10" x14ac:dyDescent="0.3">
      <c r="A3984" s="4" t="s">
        <v>4290</v>
      </c>
      <c r="B3984" s="4" t="s">
        <v>263</v>
      </c>
      <c r="C3984" s="26">
        <v>45185</v>
      </c>
      <c r="D3984" s="4" t="s">
        <v>292</v>
      </c>
      <c r="E3984" s="4" t="s">
        <v>301</v>
      </c>
      <c r="F3984" s="4" t="s">
        <v>47</v>
      </c>
      <c r="G3984" s="4">
        <v>1</v>
      </c>
      <c r="H3984" s="27">
        <v>0</v>
      </c>
      <c r="I3984" s="15">
        <v>1795.54</v>
      </c>
      <c r="J3984" s="4" t="s">
        <v>294</v>
      </c>
    </row>
    <row r="3985" spans="1:10" x14ac:dyDescent="0.3">
      <c r="A3985" s="4" t="s">
        <v>4291</v>
      </c>
      <c r="B3985" s="4" t="s">
        <v>263</v>
      </c>
      <c r="C3985" s="26">
        <v>45181</v>
      </c>
      <c r="D3985" s="4" t="s">
        <v>292</v>
      </c>
      <c r="E3985" s="4" t="s">
        <v>303</v>
      </c>
      <c r="F3985" s="4" t="s">
        <v>46</v>
      </c>
      <c r="G3985" s="4">
        <v>4</v>
      </c>
      <c r="H3985" s="27">
        <v>0</v>
      </c>
      <c r="I3985" s="15">
        <v>5778.3</v>
      </c>
      <c r="J3985" s="4" t="s">
        <v>299</v>
      </c>
    </row>
    <row r="3986" spans="1:10" x14ac:dyDescent="0.3">
      <c r="A3986" s="4" t="s">
        <v>4292</v>
      </c>
      <c r="B3986" s="4" t="s">
        <v>263</v>
      </c>
      <c r="C3986" s="26">
        <v>45186</v>
      </c>
      <c r="D3986" s="4" t="s">
        <v>292</v>
      </c>
      <c r="E3986" s="4" t="s">
        <v>303</v>
      </c>
      <c r="F3986" s="4" t="s">
        <v>45</v>
      </c>
      <c r="G3986" s="4">
        <v>13</v>
      </c>
      <c r="H3986" s="27">
        <v>0</v>
      </c>
      <c r="I3986" s="15">
        <v>30090.66</v>
      </c>
      <c r="J3986" s="4" t="s">
        <v>294</v>
      </c>
    </row>
    <row r="3987" spans="1:10" x14ac:dyDescent="0.3">
      <c r="A3987" s="4" t="s">
        <v>4293</v>
      </c>
      <c r="B3987" s="4" t="s">
        <v>263</v>
      </c>
      <c r="C3987" s="26">
        <v>45176</v>
      </c>
      <c r="D3987" s="4" t="s">
        <v>292</v>
      </c>
      <c r="E3987" s="4" t="s">
        <v>293</v>
      </c>
      <c r="F3987" s="4" t="s">
        <v>47</v>
      </c>
      <c r="G3987" s="4">
        <v>1</v>
      </c>
      <c r="H3987" s="27">
        <v>0</v>
      </c>
      <c r="I3987" s="15">
        <v>3208.27</v>
      </c>
      <c r="J3987" s="4" t="s">
        <v>299</v>
      </c>
    </row>
    <row r="3988" spans="1:10" x14ac:dyDescent="0.3">
      <c r="A3988" s="4" t="s">
        <v>4294</v>
      </c>
      <c r="B3988" s="4" t="s">
        <v>263</v>
      </c>
      <c r="C3988" s="26">
        <v>45174</v>
      </c>
      <c r="D3988" s="4" t="s">
        <v>296</v>
      </c>
      <c r="E3988" s="4" t="s">
        <v>319</v>
      </c>
      <c r="F3988" s="4" t="s">
        <v>45</v>
      </c>
      <c r="G3988" s="4">
        <v>2</v>
      </c>
      <c r="H3988" s="27">
        <v>27.4</v>
      </c>
      <c r="I3988" s="15">
        <v>47240.19</v>
      </c>
      <c r="J3988" s="4" t="s">
        <v>294</v>
      </c>
    </row>
    <row r="3989" spans="1:10" x14ac:dyDescent="0.3">
      <c r="A3989" s="4" t="s">
        <v>4295</v>
      </c>
      <c r="B3989" s="4" t="s">
        <v>263</v>
      </c>
      <c r="C3989" s="26">
        <v>45202</v>
      </c>
      <c r="D3989" s="4" t="s">
        <v>292</v>
      </c>
      <c r="E3989" s="4" t="s">
        <v>305</v>
      </c>
      <c r="F3989" s="4" t="s">
        <v>45</v>
      </c>
      <c r="G3989" s="4">
        <v>6</v>
      </c>
      <c r="H3989" s="27">
        <v>0</v>
      </c>
      <c r="I3989" s="15">
        <v>38445.67</v>
      </c>
      <c r="J3989" s="4" t="s">
        <v>294</v>
      </c>
    </row>
    <row r="3990" spans="1:10" x14ac:dyDescent="0.3">
      <c r="A3990" s="4" t="s">
        <v>4296</v>
      </c>
      <c r="B3990" s="4" t="s">
        <v>263</v>
      </c>
      <c r="C3990" s="26">
        <v>45216</v>
      </c>
      <c r="D3990" s="4" t="s">
        <v>292</v>
      </c>
      <c r="E3990" s="4" t="s">
        <v>303</v>
      </c>
      <c r="F3990" s="4" t="s">
        <v>47</v>
      </c>
      <c r="G3990" s="4">
        <v>1</v>
      </c>
      <c r="H3990" s="27">
        <v>0</v>
      </c>
      <c r="I3990" s="15">
        <v>1216.81</v>
      </c>
      <c r="J3990" s="4" t="s">
        <v>294</v>
      </c>
    </row>
    <row r="3991" spans="1:10" x14ac:dyDescent="0.3">
      <c r="A3991" s="4" t="s">
        <v>4297</v>
      </c>
      <c r="B3991" s="4" t="s">
        <v>263</v>
      </c>
      <c r="C3991" s="26">
        <v>45215</v>
      </c>
      <c r="D3991" s="4" t="s">
        <v>292</v>
      </c>
      <c r="E3991" s="4" t="s">
        <v>312</v>
      </c>
      <c r="F3991" s="4" t="s">
        <v>46</v>
      </c>
      <c r="G3991" s="4">
        <v>4</v>
      </c>
      <c r="H3991" s="27">
        <v>0</v>
      </c>
      <c r="I3991" s="15">
        <v>8804.99</v>
      </c>
      <c r="J3991" s="4" t="s">
        <v>294</v>
      </c>
    </row>
    <row r="3992" spans="1:10" x14ac:dyDescent="0.3">
      <c r="A3992" s="4" t="s">
        <v>4298</v>
      </c>
      <c r="B3992" s="4" t="s">
        <v>263</v>
      </c>
      <c r="C3992" s="26">
        <v>45208</v>
      </c>
      <c r="D3992" s="4" t="s">
        <v>296</v>
      </c>
      <c r="E3992" s="4" t="s">
        <v>371</v>
      </c>
      <c r="F3992" s="4" t="s">
        <v>47</v>
      </c>
      <c r="G3992" s="4">
        <v>1</v>
      </c>
      <c r="H3992" s="27">
        <v>3.6</v>
      </c>
      <c r="I3992" s="15">
        <v>11746.85</v>
      </c>
      <c r="J3992" s="4" t="s">
        <v>294</v>
      </c>
    </row>
    <row r="3993" spans="1:10" x14ac:dyDescent="0.3">
      <c r="A3993" s="4" t="s">
        <v>4299</v>
      </c>
      <c r="B3993" s="4" t="s">
        <v>263</v>
      </c>
      <c r="C3993" s="26">
        <v>45232</v>
      </c>
      <c r="D3993" s="4" t="s">
        <v>292</v>
      </c>
      <c r="E3993" s="4" t="s">
        <v>301</v>
      </c>
      <c r="F3993" s="4" t="s">
        <v>47</v>
      </c>
      <c r="G3993" s="4">
        <v>0</v>
      </c>
      <c r="H3993" s="27">
        <v>0</v>
      </c>
      <c r="I3993" s="15">
        <v>2912.16</v>
      </c>
      <c r="J3993" s="4" t="s">
        <v>294</v>
      </c>
    </row>
    <row r="3994" spans="1:10" x14ac:dyDescent="0.3">
      <c r="A3994" s="4" t="s">
        <v>4300</v>
      </c>
      <c r="B3994" s="4" t="s">
        <v>263</v>
      </c>
      <c r="C3994" s="26">
        <v>45285</v>
      </c>
      <c r="D3994" s="4" t="s">
        <v>292</v>
      </c>
      <c r="E3994" s="4" t="s">
        <v>293</v>
      </c>
      <c r="F3994" s="4" t="s">
        <v>47</v>
      </c>
      <c r="G3994" s="4">
        <v>1</v>
      </c>
      <c r="H3994" s="27">
        <v>0</v>
      </c>
      <c r="I3994" s="15">
        <v>2786.7</v>
      </c>
      <c r="J3994" s="4" t="s">
        <v>294</v>
      </c>
    </row>
    <row r="3995" spans="1:10" x14ac:dyDescent="0.3">
      <c r="A3995" s="4" t="s">
        <v>4301</v>
      </c>
      <c r="B3995" s="4" t="s">
        <v>263</v>
      </c>
      <c r="C3995" s="26">
        <v>45280</v>
      </c>
      <c r="D3995" s="4" t="s">
        <v>292</v>
      </c>
      <c r="E3995" s="4" t="s">
        <v>312</v>
      </c>
      <c r="F3995" s="4" t="s">
        <v>47</v>
      </c>
      <c r="G3995" s="4">
        <v>1</v>
      </c>
      <c r="H3995" s="27">
        <v>0</v>
      </c>
      <c r="I3995" s="15">
        <v>1297.5999999999999</v>
      </c>
      <c r="J3995" s="4" t="s">
        <v>299</v>
      </c>
    </row>
    <row r="3996" spans="1:10" x14ac:dyDescent="0.3">
      <c r="A3996" s="4" t="s">
        <v>4302</v>
      </c>
      <c r="B3996" s="4" t="s">
        <v>263</v>
      </c>
      <c r="C3996" s="26">
        <v>45315</v>
      </c>
      <c r="D3996" s="4" t="s">
        <v>292</v>
      </c>
      <c r="E3996" s="4" t="s">
        <v>293</v>
      </c>
      <c r="F3996" s="4" t="s">
        <v>46</v>
      </c>
      <c r="G3996" s="4">
        <v>4</v>
      </c>
      <c r="H3996" s="27">
        <v>0</v>
      </c>
      <c r="I3996" s="15">
        <v>5023.1099999999997</v>
      </c>
      <c r="J3996" s="4" t="s">
        <v>294</v>
      </c>
    </row>
    <row r="3997" spans="1:10" x14ac:dyDescent="0.3">
      <c r="A3997" s="4" t="s">
        <v>4303</v>
      </c>
      <c r="B3997" s="4" t="s">
        <v>263</v>
      </c>
      <c r="C3997" s="26">
        <v>45303</v>
      </c>
      <c r="D3997" s="4" t="s">
        <v>292</v>
      </c>
      <c r="E3997" s="4" t="s">
        <v>303</v>
      </c>
      <c r="F3997" s="4" t="s">
        <v>47</v>
      </c>
      <c r="G3997" s="4">
        <v>1</v>
      </c>
      <c r="H3997" s="27">
        <v>0</v>
      </c>
      <c r="I3997" s="15">
        <v>2318.1</v>
      </c>
      <c r="J3997" s="4" t="s">
        <v>294</v>
      </c>
    </row>
    <row r="3998" spans="1:10" x14ac:dyDescent="0.3">
      <c r="A3998" s="4" t="s">
        <v>4304</v>
      </c>
      <c r="B3998" s="4" t="s">
        <v>263</v>
      </c>
      <c r="C3998" s="26">
        <v>45329</v>
      </c>
      <c r="D3998" s="4" t="s">
        <v>292</v>
      </c>
      <c r="E3998" s="4" t="s">
        <v>303</v>
      </c>
      <c r="F3998" s="4" t="s">
        <v>47</v>
      </c>
      <c r="G3998" s="4">
        <v>1</v>
      </c>
      <c r="H3998" s="27">
        <v>0</v>
      </c>
      <c r="I3998" s="15">
        <v>2915.89</v>
      </c>
      <c r="J3998" s="4" t="s">
        <v>294</v>
      </c>
    </row>
    <row r="3999" spans="1:10" x14ac:dyDescent="0.3">
      <c r="A3999" s="4" t="s">
        <v>4305</v>
      </c>
      <c r="B3999" s="4" t="s">
        <v>263</v>
      </c>
      <c r="C3999" s="26">
        <v>45349</v>
      </c>
      <c r="D3999" s="4" t="s">
        <v>292</v>
      </c>
      <c r="E3999" s="4" t="s">
        <v>312</v>
      </c>
      <c r="F3999" s="4" t="s">
        <v>46</v>
      </c>
      <c r="G3999" s="4">
        <v>5</v>
      </c>
      <c r="H3999" s="27">
        <v>0</v>
      </c>
      <c r="I3999" s="15">
        <v>10507.32</v>
      </c>
      <c r="J3999" s="4" t="s">
        <v>299</v>
      </c>
    </row>
    <row r="4000" spans="1:10" x14ac:dyDescent="0.3">
      <c r="A4000" s="4" t="s">
        <v>4306</v>
      </c>
      <c r="B4000" s="4" t="s">
        <v>263</v>
      </c>
      <c r="C4000" s="26">
        <v>45339</v>
      </c>
      <c r="D4000" s="4" t="s">
        <v>296</v>
      </c>
      <c r="E4000" s="4" t="s">
        <v>297</v>
      </c>
      <c r="F4000" s="4" t="s">
        <v>47</v>
      </c>
      <c r="G4000" s="4">
        <v>1</v>
      </c>
      <c r="H4000" s="27">
        <v>6</v>
      </c>
      <c r="I4000" s="15">
        <v>14698.9</v>
      </c>
      <c r="J4000" s="4" t="s">
        <v>299</v>
      </c>
    </row>
    <row r="4001" spans="1:10" x14ac:dyDescent="0.3">
      <c r="A4001" s="4" t="s">
        <v>4307</v>
      </c>
      <c r="B4001" s="4" t="s">
        <v>263</v>
      </c>
      <c r="C4001" s="26">
        <v>45355</v>
      </c>
      <c r="D4001" s="4" t="s">
        <v>296</v>
      </c>
      <c r="E4001" s="4" t="s">
        <v>297</v>
      </c>
      <c r="F4001" s="4" t="s">
        <v>45</v>
      </c>
      <c r="G4001" s="4">
        <v>3</v>
      </c>
      <c r="H4001" s="27">
        <v>51.3</v>
      </c>
      <c r="I4001" s="15">
        <v>116219.68</v>
      </c>
      <c r="J4001" s="4" t="s">
        <v>294</v>
      </c>
    </row>
    <row r="4002" spans="1:10" x14ac:dyDescent="0.3">
      <c r="A4002" s="4" t="s">
        <v>4308</v>
      </c>
      <c r="B4002" s="4" t="s">
        <v>263</v>
      </c>
      <c r="C4002" s="26">
        <v>45395</v>
      </c>
      <c r="D4002" s="4" t="s">
        <v>292</v>
      </c>
      <c r="E4002" s="4" t="s">
        <v>293</v>
      </c>
      <c r="F4002" s="4" t="s">
        <v>46</v>
      </c>
      <c r="G4002" s="4">
        <v>3</v>
      </c>
      <c r="H4002" s="27">
        <v>0</v>
      </c>
      <c r="I4002" s="15">
        <v>8829.25</v>
      </c>
      <c r="J4002" s="4" t="s">
        <v>299</v>
      </c>
    </row>
    <row r="4003" spans="1:10" x14ac:dyDescent="0.3">
      <c r="A4003" s="4" t="s">
        <v>4309</v>
      </c>
      <c r="B4003" s="4" t="s">
        <v>263</v>
      </c>
      <c r="C4003" s="26">
        <v>45405</v>
      </c>
      <c r="D4003" s="4" t="s">
        <v>292</v>
      </c>
      <c r="E4003" s="4" t="s">
        <v>301</v>
      </c>
      <c r="F4003" s="4" t="s">
        <v>45</v>
      </c>
      <c r="G4003" s="4">
        <v>5</v>
      </c>
      <c r="H4003" s="27">
        <v>0</v>
      </c>
      <c r="I4003" s="15">
        <v>16636.55</v>
      </c>
      <c r="J4003" s="4" t="s">
        <v>294</v>
      </c>
    </row>
    <row r="4004" spans="1:10" x14ac:dyDescent="0.3">
      <c r="A4004" s="4" t="s">
        <v>4310</v>
      </c>
      <c r="B4004" s="4" t="s">
        <v>263</v>
      </c>
      <c r="C4004" s="26">
        <v>45396</v>
      </c>
      <c r="D4004" s="4" t="s">
        <v>292</v>
      </c>
      <c r="E4004" s="4" t="s">
        <v>312</v>
      </c>
      <c r="F4004" s="4" t="s">
        <v>47</v>
      </c>
      <c r="G4004" s="4">
        <v>1</v>
      </c>
      <c r="H4004" s="27">
        <v>0</v>
      </c>
      <c r="I4004" s="15">
        <v>2325.9299999999998</v>
      </c>
      <c r="J4004" s="4" t="s">
        <v>294</v>
      </c>
    </row>
    <row r="4005" spans="1:10" x14ac:dyDescent="0.3">
      <c r="A4005" s="4" t="s">
        <v>4311</v>
      </c>
      <c r="B4005" s="4" t="s">
        <v>263</v>
      </c>
      <c r="C4005" s="26">
        <v>45400</v>
      </c>
      <c r="D4005" s="4" t="s">
        <v>292</v>
      </c>
      <c r="E4005" s="4" t="s">
        <v>312</v>
      </c>
      <c r="F4005" s="4" t="s">
        <v>47</v>
      </c>
      <c r="G4005" s="4">
        <v>1</v>
      </c>
      <c r="H4005" s="27">
        <v>0</v>
      </c>
      <c r="I4005" s="15">
        <v>1369.95</v>
      </c>
      <c r="J4005" s="4" t="s">
        <v>294</v>
      </c>
    </row>
    <row r="4006" spans="1:10" x14ac:dyDescent="0.3">
      <c r="A4006" s="4" t="s">
        <v>4312</v>
      </c>
      <c r="B4006" s="4" t="s">
        <v>263</v>
      </c>
      <c r="C4006" s="26">
        <v>45421</v>
      </c>
      <c r="D4006" s="4" t="s">
        <v>292</v>
      </c>
      <c r="E4006" s="4" t="s">
        <v>312</v>
      </c>
      <c r="F4006" s="4" t="s">
        <v>47</v>
      </c>
      <c r="G4006" s="4">
        <v>0</v>
      </c>
      <c r="H4006" s="27">
        <v>0</v>
      </c>
      <c r="I4006" s="15">
        <v>2855.39</v>
      </c>
      <c r="J4006" s="4" t="s">
        <v>299</v>
      </c>
    </row>
    <row r="4007" spans="1:10" x14ac:dyDescent="0.3">
      <c r="A4007" s="4" t="s">
        <v>4313</v>
      </c>
      <c r="B4007" s="4" t="s">
        <v>263</v>
      </c>
      <c r="C4007" s="26">
        <v>45415</v>
      </c>
      <c r="D4007" s="4" t="s">
        <v>292</v>
      </c>
      <c r="E4007" s="4" t="s">
        <v>303</v>
      </c>
      <c r="F4007" s="4" t="s">
        <v>46</v>
      </c>
      <c r="G4007" s="4">
        <v>3</v>
      </c>
      <c r="H4007" s="27">
        <v>0</v>
      </c>
      <c r="I4007" s="15">
        <v>5127.8500000000004</v>
      </c>
      <c r="J4007" s="4" t="s">
        <v>294</v>
      </c>
    </row>
    <row r="4008" spans="1:10" x14ac:dyDescent="0.3">
      <c r="A4008" s="4" t="s">
        <v>4314</v>
      </c>
      <c r="B4008" s="4" t="s">
        <v>263</v>
      </c>
      <c r="C4008" s="26">
        <v>45451</v>
      </c>
      <c r="D4008" s="4" t="s">
        <v>292</v>
      </c>
      <c r="E4008" s="4" t="s">
        <v>312</v>
      </c>
      <c r="F4008" s="4" t="s">
        <v>47</v>
      </c>
      <c r="G4008" s="4">
        <v>1</v>
      </c>
      <c r="H4008" s="27">
        <v>0</v>
      </c>
      <c r="I4008" s="15">
        <v>1613.38</v>
      </c>
      <c r="J4008" s="4" t="s">
        <v>294</v>
      </c>
    </row>
    <row r="4009" spans="1:10" x14ac:dyDescent="0.3">
      <c r="A4009" s="4" t="s">
        <v>4315</v>
      </c>
      <c r="B4009" s="4" t="s">
        <v>263</v>
      </c>
      <c r="C4009" s="26">
        <v>45467</v>
      </c>
      <c r="D4009" s="4" t="s">
        <v>292</v>
      </c>
      <c r="E4009" s="4" t="s">
        <v>308</v>
      </c>
      <c r="F4009" s="4" t="s">
        <v>47</v>
      </c>
      <c r="G4009" s="4">
        <v>1</v>
      </c>
      <c r="H4009" s="27">
        <v>0</v>
      </c>
      <c r="I4009" s="15">
        <v>2674.37</v>
      </c>
      <c r="J4009" s="4" t="s">
        <v>294</v>
      </c>
    </row>
    <row r="4010" spans="1:10" x14ac:dyDescent="0.3">
      <c r="A4010" s="4" t="s">
        <v>4316</v>
      </c>
      <c r="B4010" s="4" t="s">
        <v>263</v>
      </c>
      <c r="C4010" s="26">
        <v>45457</v>
      </c>
      <c r="D4010" s="4" t="s">
        <v>292</v>
      </c>
      <c r="E4010" s="4" t="s">
        <v>305</v>
      </c>
      <c r="F4010" s="4" t="s">
        <v>47</v>
      </c>
      <c r="G4010" s="4">
        <v>1</v>
      </c>
      <c r="H4010" s="27">
        <v>0</v>
      </c>
      <c r="I4010" s="15">
        <v>1861.68</v>
      </c>
      <c r="J4010" s="4" t="s">
        <v>294</v>
      </c>
    </row>
    <row r="4011" spans="1:10" x14ac:dyDescent="0.3">
      <c r="A4011" s="4" t="s">
        <v>4317</v>
      </c>
      <c r="B4011" s="4" t="s">
        <v>263</v>
      </c>
      <c r="C4011" s="26">
        <v>45519</v>
      </c>
      <c r="D4011" s="4" t="s">
        <v>292</v>
      </c>
      <c r="E4011" s="4" t="s">
        <v>312</v>
      </c>
      <c r="F4011" s="4" t="s">
        <v>46</v>
      </c>
      <c r="G4011" s="4">
        <v>3</v>
      </c>
      <c r="H4011" s="27">
        <v>0</v>
      </c>
      <c r="I4011" s="15">
        <v>9790.7199999999993</v>
      </c>
      <c r="J4011" s="4" t="s">
        <v>294</v>
      </c>
    </row>
    <row r="4012" spans="1:10" x14ac:dyDescent="0.3">
      <c r="A4012" s="4" t="s">
        <v>4318</v>
      </c>
      <c r="B4012" s="4" t="s">
        <v>263</v>
      </c>
      <c r="C4012" s="26">
        <v>45562</v>
      </c>
      <c r="D4012" s="4" t="s">
        <v>292</v>
      </c>
      <c r="E4012" s="4" t="s">
        <v>308</v>
      </c>
      <c r="F4012" s="4" t="s">
        <v>47</v>
      </c>
      <c r="G4012" s="4">
        <v>0</v>
      </c>
      <c r="H4012" s="27">
        <v>0</v>
      </c>
      <c r="I4012" s="15">
        <v>2640.7</v>
      </c>
      <c r="J4012" s="4" t="s">
        <v>299</v>
      </c>
    </row>
    <row r="4013" spans="1:10" x14ac:dyDescent="0.3">
      <c r="A4013" s="4" t="s">
        <v>4319</v>
      </c>
      <c r="B4013" s="4" t="s">
        <v>263</v>
      </c>
      <c r="C4013" s="26">
        <v>45588</v>
      </c>
      <c r="D4013" s="4" t="s">
        <v>296</v>
      </c>
      <c r="E4013" s="4" t="s">
        <v>401</v>
      </c>
      <c r="F4013" s="4" t="s">
        <v>45</v>
      </c>
      <c r="G4013" s="4">
        <v>1</v>
      </c>
      <c r="H4013" s="27">
        <v>18.2</v>
      </c>
      <c r="I4013" s="15">
        <v>61777.61</v>
      </c>
      <c r="J4013" s="4" t="s">
        <v>294</v>
      </c>
    </row>
    <row r="4014" spans="1:10" x14ac:dyDescent="0.3">
      <c r="A4014" s="4" t="s">
        <v>4320</v>
      </c>
      <c r="B4014" s="4" t="s">
        <v>263</v>
      </c>
      <c r="C4014" s="26">
        <v>45623</v>
      </c>
      <c r="D4014" s="4" t="s">
        <v>292</v>
      </c>
      <c r="E4014" s="4" t="s">
        <v>293</v>
      </c>
      <c r="F4014" s="4" t="s">
        <v>47</v>
      </c>
      <c r="G4014" s="4">
        <v>1</v>
      </c>
      <c r="H4014" s="27">
        <v>0</v>
      </c>
      <c r="I4014" s="15">
        <v>1801.58</v>
      </c>
      <c r="J4014" s="4" t="s">
        <v>299</v>
      </c>
    </row>
    <row r="4015" spans="1:10" x14ac:dyDescent="0.3">
      <c r="A4015" s="4" t="s">
        <v>4321</v>
      </c>
      <c r="B4015" s="4" t="s">
        <v>263</v>
      </c>
      <c r="C4015" s="26">
        <v>45642</v>
      </c>
      <c r="D4015" s="4" t="s">
        <v>292</v>
      </c>
      <c r="E4015" s="4" t="s">
        <v>301</v>
      </c>
      <c r="F4015" s="4" t="s">
        <v>46</v>
      </c>
      <c r="G4015" s="4">
        <v>3</v>
      </c>
      <c r="H4015" s="27">
        <v>0</v>
      </c>
      <c r="I4015" s="15">
        <v>7107.44</v>
      </c>
      <c r="J4015" s="4" t="s">
        <v>294</v>
      </c>
    </row>
    <row r="4016" spans="1:10" x14ac:dyDescent="0.3">
      <c r="A4016" s="4" t="s">
        <v>4322</v>
      </c>
      <c r="B4016" s="4" t="s">
        <v>263</v>
      </c>
      <c r="C4016" s="26">
        <v>45665</v>
      </c>
      <c r="D4016" s="4" t="s">
        <v>292</v>
      </c>
      <c r="E4016" s="4" t="s">
        <v>303</v>
      </c>
      <c r="F4016" s="4" t="s">
        <v>46</v>
      </c>
      <c r="G4016" s="4">
        <v>2</v>
      </c>
      <c r="H4016" s="27">
        <v>0</v>
      </c>
      <c r="I4016" s="15">
        <v>4137.09</v>
      </c>
      <c r="J4016" s="4" t="s">
        <v>294</v>
      </c>
    </row>
    <row r="4017" spans="1:10" x14ac:dyDescent="0.3">
      <c r="A4017" s="4" t="s">
        <v>4323</v>
      </c>
      <c r="B4017" s="4" t="s">
        <v>263</v>
      </c>
      <c r="C4017" s="26">
        <v>45664</v>
      </c>
      <c r="D4017" s="4" t="s">
        <v>292</v>
      </c>
      <c r="E4017" s="4" t="s">
        <v>301</v>
      </c>
      <c r="F4017" s="4" t="s">
        <v>47</v>
      </c>
      <c r="G4017" s="4">
        <v>1</v>
      </c>
      <c r="H4017" s="27">
        <v>0</v>
      </c>
      <c r="I4017" s="15">
        <v>2385.8200000000002</v>
      </c>
      <c r="J4017" s="4" t="s">
        <v>294</v>
      </c>
    </row>
    <row r="4018" spans="1:10" x14ac:dyDescent="0.3">
      <c r="A4018" s="4" t="s">
        <v>4324</v>
      </c>
      <c r="B4018" s="4" t="s">
        <v>263</v>
      </c>
      <c r="C4018" s="26">
        <v>45726</v>
      </c>
      <c r="D4018" s="4" t="s">
        <v>292</v>
      </c>
      <c r="E4018" s="4" t="s">
        <v>305</v>
      </c>
      <c r="F4018" s="4" t="s">
        <v>47</v>
      </c>
      <c r="G4018" s="4">
        <v>1</v>
      </c>
      <c r="H4018" s="27">
        <v>0</v>
      </c>
      <c r="I4018" s="15">
        <v>1918.53</v>
      </c>
      <c r="J4018" s="4" t="s">
        <v>294</v>
      </c>
    </row>
    <row r="4019" spans="1:10" x14ac:dyDescent="0.3">
      <c r="A4019" s="4" t="s">
        <v>4325</v>
      </c>
      <c r="B4019" s="4" t="s">
        <v>263</v>
      </c>
      <c r="C4019" s="26">
        <v>45727</v>
      </c>
      <c r="D4019" s="4" t="s">
        <v>292</v>
      </c>
      <c r="E4019" s="4" t="s">
        <v>303</v>
      </c>
      <c r="F4019" s="4" t="s">
        <v>46</v>
      </c>
      <c r="G4019" s="4">
        <v>2</v>
      </c>
      <c r="H4019" s="27">
        <v>0</v>
      </c>
      <c r="I4019" s="15">
        <v>12117.66</v>
      </c>
      <c r="J4019" s="4" t="s">
        <v>299</v>
      </c>
    </row>
    <row r="4020" spans="1:10" x14ac:dyDescent="0.3">
      <c r="A4020" s="4" t="s">
        <v>4326</v>
      </c>
      <c r="B4020" s="4" t="s">
        <v>263</v>
      </c>
      <c r="C4020" s="26">
        <v>45721</v>
      </c>
      <c r="D4020" s="4" t="s">
        <v>292</v>
      </c>
      <c r="E4020" s="4" t="s">
        <v>312</v>
      </c>
      <c r="F4020" s="4" t="s">
        <v>47</v>
      </c>
      <c r="G4020" s="4">
        <v>0</v>
      </c>
      <c r="H4020" s="27">
        <v>0</v>
      </c>
      <c r="I4020" s="15">
        <v>1609.7</v>
      </c>
      <c r="J4020" s="4" t="s">
        <v>294</v>
      </c>
    </row>
    <row r="4021" spans="1:10" x14ac:dyDescent="0.3">
      <c r="A4021" s="4" t="s">
        <v>4327</v>
      </c>
      <c r="B4021" s="4" t="s">
        <v>263</v>
      </c>
      <c r="C4021" s="26">
        <v>45741</v>
      </c>
      <c r="D4021" s="4" t="s">
        <v>292</v>
      </c>
      <c r="E4021" s="4" t="s">
        <v>312</v>
      </c>
      <c r="F4021" s="4" t="s">
        <v>45</v>
      </c>
      <c r="G4021" s="4">
        <v>11</v>
      </c>
      <c r="H4021" s="27">
        <v>0</v>
      </c>
      <c r="I4021" s="15">
        <v>20706.86</v>
      </c>
      <c r="J4021" s="4" t="s">
        <v>294</v>
      </c>
    </row>
    <row r="4022" spans="1:10" x14ac:dyDescent="0.3">
      <c r="A4022" s="4" t="s">
        <v>4328</v>
      </c>
      <c r="B4022" s="4" t="s">
        <v>263</v>
      </c>
      <c r="C4022" s="26">
        <v>45741</v>
      </c>
      <c r="D4022" s="4" t="s">
        <v>296</v>
      </c>
      <c r="E4022" s="4" t="s">
        <v>401</v>
      </c>
      <c r="F4022" s="4" t="s">
        <v>46</v>
      </c>
      <c r="G4022" s="4">
        <v>1</v>
      </c>
      <c r="H4022" s="27">
        <v>19.600000000000001</v>
      </c>
      <c r="I4022" s="15">
        <v>41757.79</v>
      </c>
      <c r="J4022" s="4" t="s">
        <v>294</v>
      </c>
    </row>
    <row r="4023" spans="1:10" x14ac:dyDescent="0.3">
      <c r="A4023" s="4" t="s">
        <v>4329</v>
      </c>
      <c r="B4023" s="4" t="s">
        <v>263</v>
      </c>
      <c r="C4023" s="26">
        <v>45754</v>
      </c>
      <c r="D4023" s="4" t="s">
        <v>292</v>
      </c>
      <c r="E4023" s="4" t="s">
        <v>293</v>
      </c>
      <c r="F4023" s="4" t="s">
        <v>47</v>
      </c>
      <c r="G4023" s="4">
        <v>0</v>
      </c>
      <c r="H4023" s="27">
        <v>0</v>
      </c>
      <c r="I4023" s="15">
        <v>2706.42</v>
      </c>
      <c r="J4023" s="4" t="s">
        <v>294</v>
      </c>
    </row>
    <row r="4024" spans="1:10" x14ac:dyDescent="0.3">
      <c r="A4024" s="4" t="s">
        <v>4330</v>
      </c>
      <c r="B4024" s="4" t="s">
        <v>263</v>
      </c>
      <c r="C4024" s="26">
        <v>45760</v>
      </c>
      <c r="D4024" s="4" t="s">
        <v>296</v>
      </c>
      <c r="E4024" s="4" t="s">
        <v>371</v>
      </c>
      <c r="F4024" s="4" t="s">
        <v>403</v>
      </c>
      <c r="G4024" s="4">
        <v>3</v>
      </c>
      <c r="H4024" s="27">
        <v>50.3</v>
      </c>
      <c r="I4024" s="15">
        <v>174053.83</v>
      </c>
      <c r="J4024" s="4" t="s">
        <v>294</v>
      </c>
    </row>
    <row r="4025" spans="1:10" x14ac:dyDescent="0.3">
      <c r="A4025" s="4" t="s">
        <v>4331</v>
      </c>
      <c r="B4025" s="4" t="s">
        <v>263</v>
      </c>
      <c r="C4025" s="26">
        <v>45780</v>
      </c>
      <c r="D4025" s="4" t="s">
        <v>296</v>
      </c>
      <c r="E4025" s="4" t="s">
        <v>401</v>
      </c>
      <c r="F4025" s="4" t="s">
        <v>46</v>
      </c>
      <c r="G4025" s="4">
        <v>1</v>
      </c>
      <c r="H4025" s="27">
        <v>9</v>
      </c>
      <c r="I4025" s="15">
        <v>31594.83</v>
      </c>
      <c r="J4025" s="4" t="s">
        <v>294</v>
      </c>
    </row>
    <row r="4026" spans="1:10" x14ac:dyDescent="0.3">
      <c r="A4026" s="4" t="s">
        <v>4332</v>
      </c>
      <c r="B4026" s="4" t="s">
        <v>263</v>
      </c>
      <c r="C4026" s="26">
        <v>45833</v>
      </c>
      <c r="D4026" s="4" t="s">
        <v>292</v>
      </c>
      <c r="E4026" s="4" t="s">
        <v>293</v>
      </c>
      <c r="F4026" s="4" t="s">
        <v>45</v>
      </c>
      <c r="G4026" s="4">
        <v>5</v>
      </c>
      <c r="H4026" s="27">
        <v>0</v>
      </c>
      <c r="I4026" s="15">
        <v>23365.58</v>
      </c>
      <c r="J4026" s="4" t="s">
        <v>299</v>
      </c>
    </row>
    <row r="4027" spans="1:10" x14ac:dyDescent="0.3">
      <c r="A4027" s="4" t="s">
        <v>4333</v>
      </c>
      <c r="B4027" s="4" t="s">
        <v>263</v>
      </c>
      <c r="C4027" s="26">
        <v>45847</v>
      </c>
      <c r="D4027" s="4" t="s">
        <v>292</v>
      </c>
      <c r="E4027" s="4" t="s">
        <v>305</v>
      </c>
      <c r="F4027" s="4" t="s">
        <v>46</v>
      </c>
      <c r="G4027" s="4">
        <v>5</v>
      </c>
      <c r="H4027" s="27">
        <v>0</v>
      </c>
      <c r="I4027" s="15">
        <v>11841.37</v>
      </c>
      <c r="J4027" s="4" t="s">
        <v>294</v>
      </c>
    </row>
    <row r="4028" spans="1:10" x14ac:dyDescent="0.3">
      <c r="A4028" s="4" t="s">
        <v>4334</v>
      </c>
      <c r="B4028" s="4" t="s">
        <v>263</v>
      </c>
      <c r="C4028" s="26">
        <v>45889</v>
      </c>
      <c r="D4028" s="4" t="s">
        <v>292</v>
      </c>
      <c r="E4028" s="4" t="s">
        <v>293</v>
      </c>
      <c r="F4028" s="4" t="s">
        <v>46</v>
      </c>
      <c r="G4028" s="4">
        <v>2</v>
      </c>
      <c r="H4028" s="27">
        <v>0</v>
      </c>
      <c r="I4028" s="15">
        <v>14736.43</v>
      </c>
      <c r="J4028" s="4" t="s">
        <v>294</v>
      </c>
    </row>
    <row r="4029" spans="1:10" x14ac:dyDescent="0.3">
      <c r="A4029" s="4" t="s">
        <v>4335</v>
      </c>
      <c r="B4029" s="4" t="s">
        <v>263</v>
      </c>
      <c r="C4029" s="26">
        <v>45920</v>
      </c>
      <c r="D4029" s="4" t="s">
        <v>292</v>
      </c>
      <c r="E4029" s="4" t="s">
        <v>305</v>
      </c>
      <c r="F4029" s="4" t="s">
        <v>46</v>
      </c>
      <c r="G4029" s="4">
        <v>2</v>
      </c>
      <c r="H4029" s="27">
        <v>0</v>
      </c>
      <c r="I4029" s="15">
        <v>7463.22</v>
      </c>
      <c r="J4029" s="4" t="s">
        <v>294</v>
      </c>
    </row>
    <row r="4030" spans="1:10" x14ac:dyDescent="0.3">
      <c r="A4030" s="4" t="s">
        <v>4336</v>
      </c>
      <c r="B4030" s="4" t="s">
        <v>263</v>
      </c>
      <c r="C4030" s="26">
        <v>45955</v>
      </c>
      <c r="D4030" s="4" t="s">
        <v>292</v>
      </c>
      <c r="E4030" s="4" t="s">
        <v>312</v>
      </c>
      <c r="F4030" s="4" t="s">
        <v>46</v>
      </c>
      <c r="G4030" s="4">
        <v>4</v>
      </c>
      <c r="H4030" s="27">
        <v>0</v>
      </c>
      <c r="I4030" s="15">
        <v>13079.51</v>
      </c>
      <c r="J4030" s="4" t="s">
        <v>299</v>
      </c>
    </row>
    <row r="4031" spans="1:10" x14ac:dyDescent="0.3">
      <c r="A4031" s="4" t="s">
        <v>4337</v>
      </c>
      <c r="B4031" s="4" t="s">
        <v>263</v>
      </c>
      <c r="C4031" s="26">
        <v>45954</v>
      </c>
      <c r="D4031" s="4" t="s">
        <v>292</v>
      </c>
      <c r="E4031" s="4" t="s">
        <v>305</v>
      </c>
      <c r="F4031" s="4" t="s">
        <v>47</v>
      </c>
      <c r="G4031" s="4">
        <v>1</v>
      </c>
      <c r="H4031" s="27">
        <v>0</v>
      </c>
      <c r="I4031" s="15">
        <v>1677.03</v>
      </c>
      <c r="J4031" s="4" t="s">
        <v>299</v>
      </c>
    </row>
    <row r="4032" spans="1:10" x14ac:dyDescent="0.3">
      <c r="A4032" s="4" t="s">
        <v>4338</v>
      </c>
      <c r="B4032" s="4" t="s">
        <v>263</v>
      </c>
      <c r="C4032" s="26">
        <v>45947</v>
      </c>
      <c r="D4032" s="4" t="s">
        <v>296</v>
      </c>
      <c r="E4032" s="4" t="s">
        <v>401</v>
      </c>
      <c r="F4032" s="4" t="s">
        <v>46</v>
      </c>
      <c r="G4032" s="4">
        <v>1</v>
      </c>
      <c r="H4032" s="27">
        <v>19.2</v>
      </c>
      <c r="I4032" s="15">
        <v>35740.46</v>
      </c>
      <c r="J4032" s="4" t="s">
        <v>294</v>
      </c>
    </row>
    <row r="4033" spans="1:10" x14ac:dyDescent="0.3">
      <c r="A4033" s="4" t="s">
        <v>4339</v>
      </c>
      <c r="B4033" s="4" t="s">
        <v>263</v>
      </c>
      <c r="C4033" s="26">
        <v>46019</v>
      </c>
      <c r="D4033" s="4" t="s">
        <v>292</v>
      </c>
      <c r="E4033" s="4" t="s">
        <v>312</v>
      </c>
      <c r="F4033" s="4" t="s">
        <v>45</v>
      </c>
      <c r="G4033" s="4">
        <v>7</v>
      </c>
      <c r="H4033" s="27">
        <v>0</v>
      </c>
      <c r="I4033" s="15">
        <v>20007.599999999999</v>
      </c>
      <c r="J4033" s="4" t="s">
        <v>299</v>
      </c>
    </row>
    <row r="4034" spans="1:10" x14ac:dyDescent="0.3">
      <c r="A4034" s="4" t="s">
        <v>4340</v>
      </c>
      <c r="B4034" s="4" t="s">
        <v>265</v>
      </c>
      <c r="C4034" s="26">
        <v>44962</v>
      </c>
      <c r="D4034" s="4" t="s">
        <v>292</v>
      </c>
      <c r="E4034" s="4" t="s">
        <v>303</v>
      </c>
      <c r="F4034" s="4" t="s">
        <v>46</v>
      </c>
      <c r="G4034" s="4">
        <v>4</v>
      </c>
      <c r="H4034" s="27">
        <v>0</v>
      </c>
      <c r="I4034" s="15">
        <v>4593.43</v>
      </c>
      <c r="J4034" s="4" t="s">
        <v>294</v>
      </c>
    </row>
    <row r="4035" spans="1:10" x14ac:dyDescent="0.3">
      <c r="A4035" s="4" t="s">
        <v>4341</v>
      </c>
      <c r="B4035" s="4" t="s">
        <v>265</v>
      </c>
      <c r="C4035" s="26">
        <v>44974</v>
      </c>
      <c r="D4035" s="4" t="s">
        <v>292</v>
      </c>
      <c r="E4035" s="4" t="s">
        <v>305</v>
      </c>
      <c r="F4035" s="4" t="s">
        <v>45</v>
      </c>
      <c r="G4035" s="4">
        <v>7</v>
      </c>
      <c r="H4035" s="27">
        <v>0</v>
      </c>
      <c r="I4035" s="15">
        <v>19342.61</v>
      </c>
      <c r="J4035" s="4" t="s">
        <v>294</v>
      </c>
    </row>
    <row r="4036" spans="1:10" x14ac:dyDescent="0.3">
      <c r="A4036" s="4" t="s">
        <v>4342</v>
      </c>
      <c r="B4036" s="4" t="s">
        <v>265</v>
      </c>
      <c r="C4036" s="26">
        <v>44993</v>
      </c>
      <c r="D4036" s="4" t="s">
        <v>292</v>
      </c>
      <c r="E4036" s="4" t="s">
        <v>305</v>
      </c>
      <c r="F4036" s="4" t="s">
        <v>47</v>
      </c>
      <c r="G4036" s="4">
        <v>1</v>
      </c>
      <c r="H4036" s="27">
        <v>0</v>
      </c>
      <c r="I4036" s="15">
        <v>1428.68</v>
      </c>
      <c r="J4036" s="4" t="s">
        <v>294</v>
      </c>
    </row>
    <row r="4037" spans="1:10" x14ac:dyDescent="0.3">
      <c r="A4037" s="4" t="s">
        <v>4343</v>
      </c>
      <c r="B4037" s="4" t="s">
        <v>265</v>
      </c>
      <c r="C4037" s="26">
        <v>45021</v>
      </c>
      <c r="D4037" s="4" t="s">
        <v>292</v>
      </c>
      <c r="E4037" s="4" t="s">
        <v>293</v>
      </c>
      <c r="F4037" s="4" t="s">
        <v>47</v>
      </c>
      <c r="G4037" s="4">
        <v>1</v>
      </c>
      <c r="H4037" s="27">
        <v>0</v>
      </c>
      <c r="I4037" s="15">
        <v>798.31</v>
      </c>
      <c r="J4037" s="4" t="s">
        <v>299</v>
      </c>
    </row>
    <row r="4038" spans="1:10" x14ac:dyDescent="0.3">
      <c r="A4038" s="4" t="s">
        <v>4344</v>
      </c>
      <c r="B4038" s="4" t="s">
        <v>265</v>
      </c>
      <c r="C4038" s="26">
        <v>45031</v>
      </c>
      <c r="D4038" s="4" t="s">
        <v>292</v>
      </c>
      <c r="E4038" s="4" t="s">
        <v>301</v>
      </c>
      <c r="F4038" s="4" t="s">
        <v>47</v>
      </c>
      <c r="G4038" s="4">
        <v>0</v>
      </c>
      <c r="H4038" s="27">
        <v>0</v>
      </c>
      <c r="I4038" s="15">
        <v>1147.8699999999999</v>
      </c>
      <c r="J4038" s="4" t="s">
        <v>294</v>
      </c>
    </row>
    <row r="4039" spans="1:10" x14ac:dyDescent="0.3">
      <c r="A4039" s="4" t="s">
        <v>4345</v>
      </c>
      <c r="B4039" s="4" t="s">
        <v>265</v>
      </c>
      <c r="C4039" s="26">
        <v>45062</v>
      </c>
      <c r="D4039" s="4" t="s">
        <v>292</v>
      </c>
      <c r="E4039" s="4" t="s">
        <v>301</v>
      </c>
      <c r="F4039" s="4" t="s">
        <v>47</v>
      </c>
      <c r="G4039" s="4">
        <v>1</v>
      </c>
      <c r="H4039" s="27">
        <v>0</v>
      </c>
      <c r="I4039" s="15">
        <v>1003.38</v>
      </c>
      <c r="J4039" s="4" t="s">
        <v>294</v>
      </c>
    </row>
    <row r="4040" spans="1:10" x14ac:dyDescent="0.3">
      <c r="A4040" s="4" t="s">
        <v>4346</v>
      </c>
      <c r="B4040" s="4" t="s">
        <v>265</v>
      </c>
      <c r="C4040" s="26">
        <v>45056</v>
      </c>
      <c r="D4040" s="4" t="s">
        <v>292</v>
      </c>
      <c r="E4040" s="4" t="s">
        <v>312</v>
      </c>
      <c r="F4040" s="4" t="s">
        <v>47</v>
      </c>
      <c r="G4040" s="4">
        <v>1</v>
      </c>
      <c r="H4040" s="27">
        <v>0</v>
      </c>
      <c r="I4040" s="15">
        <v>1437.38</v>
      </c>
      <c r="J4040" s="4" t="s">
        <v>294</v>
      </c>
    </row>
    <row r="4041" spans="1:10" x14ac:dyDescent="0.3">
      <c r="A4041" s="4" t="s">
        <v>4347</v>
      </c>
      <c r="B4041" s="4" t="s">
        <v>265</v>
      </c>
      <c r="C4041" s="26">
        <v>45051</v>
      </c>
      <c r="D4041" s="4" t="s">
        <v>292</v>
      </c>
      <c r="E4041" s="4" t="s">
        <v>312</v>
      </c>
      <c r="F4041" s="4" t="s">
        <v>47</v>
      </c>
      <c r="G4041" s="4">
        <v>1</v>
      </c>
      <c r="H4041" s="27">
        <v>0</v>
      </c>
      <c r="I4041" s="15">
        <v>1092.29</v>
      </c>
      <c r="J4041" s="4" t="s">
        <v>294</v>
      </c>
    </row>
    <row r="4042" spans="1:10" x14ac:dyDescent="0.3">
      <c r="A4042" s="4" t="s">
        <v>4348</v>
      </c>
      <c r="B4042" s="4" t="s">
        <v>265</v>
      </c>
      <c r="C4042" s="26">
        <v>45095</v>
      </c>
      <c r="D4042" s="4" t="s">
        <v>296</v>
      </c>
      <c r="E4042" s="4" t="s">
        <v>371</v>
      </c>
      <c r="F4042" s="4" t="s">
        <v>45</v>
      </c>
      <c r="G4042" s="4">
        <v>1</v>
      </c>
      <c r="H4042" s="27">
        <v>21.9</v>
      </c>
      <c r="I4042" s="15">
        <v>23700.15</v>
      </c>
      <c r="J4042" s="4" t="s">
        <v>294</v>
      </c>
    </row>
    <row r="4043" spans="1:10" x14ac:dyDescent="0.3">
      <c r="A4043" s="4" t="s">
        <v>4349</v>
      </c>
      <c r="B4043" s="4" t="s">
        <v>265</v>
      </c>
      <c r="C4043" s="26">
        <v>45108</v>
      </c>
      <c r="D4043" s="4" t="s">
        <v>292</v>
      </c>
      <c r="E4043" s="4" t="s">
        <v>293</v>
      </c>
      <c r="F4043" s="4" t="s">
        <v>46</v>
      </c>
      <c r="G4043" s="4">
        <v>5</v>
      </c>
      <c r="H4043" s="27">
        <v>0</v>
      </c>
      <c r="I4043" s="15">
        <v>5295.35</v>
      </c>
      <c r="J4043" s="4" t="s">
        <v>299</v>
      </c>
    </row>
    <row r="4044" spans="1:10" x14ac:dyDescent="0.3">
      <c r="A4044" s="4" t="s">
        <v>4350</v>
      </c>
      <c r="B4044" s="4" t="s">
        <v>265</v>
      </c>
      <c r="C4044" s="26">
        <v>45132</v>
      </c>
      <c r="D4044" s="4" t="s">
        <v>292</v>
      </c>
      <c r="E4044" s="4" t="s">
        <v>308</v>
      </c>
      <c r="F4044" s="4" t="s">
        <v>46</v>
      </c>
      <c r="G4044" s="4">
        <v>2</v>
      </c>
      <c r="H4044" s="27">
        <v>0</v>
      </c>
      <c r="I4044" s="15">
        <v>3369.98</v>
      </c>
      <c r="J4044" s="4" t="s">
        <v>299</v>
      </c>
    </row>
    <row r="4045" spans="1:10" x14ac:dyDescent="0.3">
      <c r="A4045" s="4" t="s">
        <v>4351</v>
      </c>
      <c r="B4045" s="4" t="s">
        <v>265</v>
      </c>
      <c r="C4045" s="26">
        <v>45131</v>
      </c>
      <c r="D4045" s="4" t="s">
        <v>296</v>
      </c>
      <c r="E4045" s="4" t="s">
        <v>319</v>
      </c>
      <c r="F4045" s="4" t="s">
        <v>45</v>
      </c>
      <c r="G4045" s="4">
        <v>3</v>
      </c>
      <c r="H4045" s="27">
        <v>52.1</v>
      </c>
      <c r="I4045" s="15">
        <v>98066.92</v>
      </c>
      <c r="J4045" s="4" t="s">
        <v>294</v>
      </c>
    </row>
    <row r="4046" spans="1:10" x14ac:dyDescent="0.3">
      <c r="A4046" s="4" t="s">
        <v>4352</v>
      </c>
      <c r="B4046" s="4" t="s">
        <v>265</v>
      </c>
      <c r="C4046" s="26">
        <v>45163</v>
      </c>
      <c r="D4046" s="4" t="s">
        <v>296</v>
      </c>
      <c r="E4046" s="4" t="s">
        <v>297</v>
      </c>
      <c r="F4046" s="4" t="s">
        <v>47</v>
      </c>
      <c r="G4046" s="4">
        <v>1</v>
      </c>
      <c r="H4046" s="27">
        <v>2.5</v>
      </c>
      <c r="I4046" s="15">
        <v>5241.91</v>
      </c>
      <c r="J4046" s="4" t="s">
        <v>294</v>
      </c>
    </row>
    <row r="4047" spans="1:10" x14ac:dyDescent="0.3">
      <c r="A4047" s="4" t="s">
        <v>4353</v>
      </c>
      <c r="B4047" s="4" t="s">
        <v>265</v>
      </c>
      <c r="C4047" s="26">
        <v>45190</v>
      </c>
      <c r="D4047" s="4" t="s">
        <v>292</v>
      </c>
      <c r="E4047" s="4" t="s">
        <v>312</v>
      </c>
      <c r="F4047" s="4" t="s">
        <v>47</v>
      </c>
      <c r="G4047" s="4">
        <v>1</v>
      </c>
      <c r="H4047" s="27">
        <v>0</v>
      </c>
      <c r="I4047" s="15">
        <v>901.28</v>
      </c>
      <c r="J4047" s="4" t="s">
        <v>299</v>
      </c>
    </row>
    <row r="4048" spans="1:10" x14ac:dyDescent="0.3">
      <c r="A4048" s="4" t="s">
        <v>4354</v>
      </c>
      <c r="B4048" s="4" t="s">
        <v>265</v>
      </c>
      <c r="C4048" s="26">
        <v>45197</v>
      </c>
      <c r="D4048" s="4" t="s">
        <v>292</v>
      </c>
      <c r="E4048" s="4" t="s">
        <v>303</v>
      </c>
      <c r="F4048" s="4" t="s">
        <v>47</v>
      </c>
      <c r="G4048" s="4">
        <v>1</v>
      </c>
      <c r="H4048" s="27">
        <v>0</v>
      </c>
      <c r="I4048" s="15">
        <v>1497.65</v>
      </c>
      <c r="J4048" s="4" t="s">
        <v>294</v>
      </c>
    </row>
    <row r="4049" spans="1:10" x14ac:dyDescent="0.3">
      <c r="A4049" s="4" t="s">
        <v>4355</v>
      </c>
      <c r="B4049" s="4" t="s">
        <v>265</v>
      </c>
      <c r="C4049" s="26">
        <v>45180</v>
      </c>
      <c r="D4049" s="4" t="s">
        <v>292</v>
      </c>
      <c r="E4049" s="4" t="s">
        <v>305</v>
      </c>
      <c r="F4049" s="4" t="s">
        <v>46</v>
      </c>
      <c r="G4049" s="4">
        <v>4</v>
      </c>
      <c r="H4049" s="27">
        <v>0</v>
      </c>
      <c r="I4049" s="15">
        <v>3551.24</v>
      </c>
      <c r="J4049" s="4" t="s">
        <v>294</v>
      </c>
    </row>
    <row r="4050" spans="1:10" x14ac:dyDescent="0.3">
      <c r="A4050" s="4" t="s">
        <v>4356</v>
      </c>
      <c r="B4050" s="4" t="s">
        <v>265</v>
      </c>
      <c r="C4050" s="26">
        <v>45188</v>
      </c>
      <c r="D4050" s="4" t="s">
        <v>292</v>
      </c>
      <c r="E4050" s="4" t="s">
        <v>305</v>
      </c>
      <c r="F4050" s="4" t="s">
        <v>46</v>
      </c>
      <c r="G4050" s="4">
        <v>5</v>
      </c>
      <c r="H4050" s="27">
        <v>0</v>
      </c>
      <c r="I4050" s="15">
        <v>3377.22</v>
      </c>
      <c r="J4050" s="4" t="s">
        <v>299</v>
      </c>
    </row>
    <row r="4051" spans="1:10" x14ac:dyDescent="0.3">
      <c r="A4051" s="4" t="s">
        <v>4357</v>
      </c>
      <c r="B4051" s="4" t="s">
        <v>265</v>
      </c>
      <c r="C4051" s="26">
        <v>45171</v>
      </c>
      <c r="D4051" s="4" t="s">
        <v>296</v>
      </c>
      <c r="E4051" s="4" t="s">
        <v>401</v>
      </c>
      <c r="F4051" s="4" t="s">
        <v>47</v>
      </c>
      <c r="G4051" s="4">
        <v>1</v>
      </c>
      <c r="H4051" s="27">
        <v>4.5999999999999996</v>
      </c>
      <c r="I4051" s="15">
        <v>3535.18</v>
      </c>
      <c r="J4051" s="4" t="s">
        <v>294</v>
      </c>
    </row>
    <row r="4052" spans="1:10" x14ac:dyDescent="0.3">
      <c r="A4052" s="4" t="s">
        <v>4358</v>
      </c>
      <c r="B4052" s="4" t="s">
        <v>265</v>
      </c>
      <c r="C4052" s="26">
        <v>45184</v>
      </c>
      <c r="D4052" s="4" t="s">
        <v>296</v>
      </c>
      <c r="E4052" s="4" t="s">
        <v>319</v>
      </c>
      <c r="F4052" s="4" t="s">
        <v>45</v>
      </c>
      <c r="G4052" s="4">
        <v>3</v>
      </c>
      <c r="H4052" s="27">
        <v>58.9</v>
      </c>
      <c r="I4052" s="15">
        <v>108572.79</v>
      </c>
      <c r="J4052" s="4" t="s">
        <v>294</v>
      </c>
    </row>
    <row r="4053" spans="1:10" x14ac:dyDescent="0.3">
      <c r="A4053" s="4" t="s">
        <v>4359</v>
      </c>
      <c r="B4053" s="4" t="s">
        <v>265</v>
      </c>
      <c r="C4053" s="26">
        <v>45206</v>
      </c>
      <c r="D4053" s="4" t="s">
        <v>292</v>
      </c>
      <c r="E4053" s="4" t="s">
        <v>303</v>
      </c>
      <c r="F4053" s="4" t="s">
        <v>46</v>
      </c>
      <c r="G4053" s="4">
        <v>1</v>
      </c>
      <c r="H4053" s="27">
        <v>0</v>
      </c>
      <c r="I4053" s="15">
        <v>6194.66</v>
      </c>
      <c r="J4053" s="4" t="s">
        <v>294</v>
      </c>
    </row>
    <row r="4054" spans="1:10" x14ac:dyDescent="0.3">
      <c r="A4054" s="4" t="s">
        <v>4360</v>
      </c>
      <c r="B4054" s="4" t="s">
        <v>265</v>
      </c>
      <c r="C4054" s="26">
        <v>45216</v>
      </c>
      <c r="D4054" s="4" t="s">
        <v>292</v>
      </c>
      <c r="E4054" s="4" t="s">
        <v>303</v>
      </c>
      <c r="F4054" s="4" t="s">
        <v>47</v>
      </c>
      <c r="G4054" s="4">
        <v>0</v>
      </c>
      <c r="H4054" s="27">
        <v>0</v>
      </c>
      <c r="I4054" s="15">
        <v>1060.69</v>
      </c>
      <c r="J4054" s="4" t="s">
        <v>294</v>
      </c>
    </row>
    <row r="4055" spans="1:10" x14ac:dyDescent="0.3">
      <c r="A4055" s="4" t="s">
        <v>4361</v>
      </c>
      <c r="B4055" s="4" t="s">
        <v>265</v>
      </c>
      <c r="C4055" s="26">
        <v>45206</v>
      </c>
      <c r="D4055" s="4" t="s">
        <v>292</v>
      </c>
      <c r="E4055" s="4" t="s">
        <v>293</v>
      </c>
      <c r="F4055" s="4" t="s">
        <v>45</v>
      </c>
      <c r="G4055" s="4">
        <v>12</v>
      </c>
      <c r="H4055" s="27">
        <v>0</v>
      </c>
      <c r="I4055" s="15">
        <v>11528.82</v>
      </c>
      <c r="J4055" s="4" t="s">
        <v>294</v>
      </c>
    </row>
    <row r="4056" spans="1:10" x14ac:dyDescent="0.3">
      <c r="A4056" s="4" t="s">
        <v>4362</v>
      </c>
      <c r="B4056" s="4" t="s">
        <v>265</v>
      </c>
      <c r="C4056" s="26">
        <v>45224</v>
      </c>
      <c r="D4056" s="4" t="s">
        <v>292</v>
      </c>
      <c r="E4056" s="4" t="s">
        <v>305</v>
      </c>
      <c r="F4056" s="4" t="s">
        <v>46</v>
      </c>
      <c r="G4056" s="4">
        <v>4</v>
      </c>
      <c r="H4056" s="27">
        <v>0</v>
      </c>
      <c r="I4056" s="15">
        <v>4089.52</v>
      </c>
      <c r="J4056" s="4" t="s">
        <v>294</v>
      </c>
    </row>
    <row r="4057" spans="1:10" x14ac:dyDescent="0.3">
      <c r="A4057" s="4" t="s">
        <v>4363</v>
      </c>
      <c r="B4057" s="4" t="s">
        <v>265</v>
      </c>
      <c r="C4057" s="26">
        <v>45200</v>
      </c>
      <c r="D4057" s="4" t="s">
        <v>292</v>
      </c>
      <c r="E4057" s="4" t="s">
        <v>293</v>
      </c>
      <c r="F4057" s="4" t="s">
        <v>45</v>
      </c>
      <c r="G4057" s="4">
        <v>12</v>
      </c>
      <c r="H4057" s="27">
        <v>0</v>
      </c>
      <c r="I4057" s="15">
        <v>14585.4</v>
      </c>
      <c r="J4057" s="4" t="s">
        <v>294</v>
      </c>
    </row>
    <row r="4058" spans="1:10" x14ac:dyDescent="0.3">
      <c r="A4058" s="4" t="s">
        <v>4364</v>
      </c>
      <c r="B4058" s="4" t="s">
        <v>265</v>
      </c>
      <c r="C4058" s="26">
        <v>45245</v>
      </c>
      <c r="D4058" s="4" t="s">
        <v>292</v>
      </c>
      <c r="E4058" s="4" t="s">
        <v>303</v>
      </c>
      <c r="F4058" s="4" t="s">
        <v>45</v>
      </c>
      <c r="G4058" s="4">
        <v>4</v>
      </c>
      <c r="H4058" s="27">
        <v>0</v>
      </c>
      <c r="I4058" s="15">
        <v>7869.18</v>
      </c>
      <c r="J4058" s="4" t="s">
        <v>299</v>
      </c>
    </row>
    <row r="4059" spans="1:10" x14ac:dyDescent="0.3">
      <c r="A4059" s="4" t="s">
        <v>4365</v>
      </c>
      <c r="B4059" s="4" t="s">
        <v>265</v>
      </c>
      <c r="C4059" s="26">
        <v>45252</v>
      </c>
      <c r="D4059" s="4" t="s">
        <v>292</v>
      </c>
      <c r="E4059" s="4" t="s">
        <v>301</v>
      </c>
      <c r="F4059" s="4" t="s">
        <v>47</v>
      </c>
      <c r="G4059" s="4">
        <v>1</v>
      </c>
      <c r="H4059" s="27">
        <v>0</v>
      </c>
      <c r="I4059" s="15">
        <v>569.83000000000004</v>
      </c>
      <c r="J4059" s="4" t="s">
        <v>294</v>
      </c>
    </row>
    <row r="4060" spans="1:10" x14ac:dyDescent="0.3">
      <c r="A4060" s="4" t="s">
        <v>4366</v>
      </c>
      <c r="B4060" s="4" t="s">
        <v>265</v>
      </c>
      <c r="C4060" s="26">
        <v>45269</v>
      </c>
      <c r="D4060" s="4" t="s">
        <v>292</v>
      </c>
      <c r="E4060" s="4" t="s">
        <v>305</v>
      </c>
      <c r="F4060" s="4" t="s">
        <v>47</v>
      </c>
      <c r="G4060" s="4">
        <v>0</v>
      </c>
      <c r="H4060" s="27">
        <v>0</v>
      </c>
      <c r="I4060" s="15">
        <v>1393.66</v>
      </c>
      <c r="J4060" s="4" t="s">
        <v>294</v>
      </c>
    </row>
    <row r="4061" spans="1:10" x14ac:dyDescent="0.3">
      <c r="A4061" s="4" t="s">
        <v>4367</v>
      </c>
      <c r="B4061" s="4" t="s">
        <v>265</v>
      </c>
      <c r="C4061" s="26">
        <v>45288</v>
      </c>
      <c r="D4061" s="4" t="s">
        <v>292</v>
      </c>
      <c r="E4061" s="4" t="s">
        <v>303</v>
      </c>
      <c r="F4061" s="4" t="s">
        <v>46</v>
      </c>
      <c r="G4061" s="4">
        <v>3</v>
      </c>
      <c r="H4061" s="27">
        <v>0</v>
      </c>
      <c r="I4061" s="15">
        <v>3636.37</v>
      </c>
      <c r="J4061" s="4" t="s">
        <v>294</v>
      </c>
    </row>
    <row r="4062" spans="1:10" x14ac:dyDescent="0.3">
      <c r="A4062" s="4" t="s">
        <v>4368</v>
      </c>
      <c r="B4062" s="4" t="s">
        <v>265</v>
      </c>
      <c r="C4062" s="26">
        <v>45265</v>
      </c>
      <c r="D4062" s="4" t="s">
        <v>292</v>
      </c>
      <c r="E4062" s="4" t="s">
        <v>293</v>
      </c>
      <c r="F4062" s="4" t="s">
        <v>46</v>
      </c>
      <c r="G4062" s="4">
        <v>1</v>
      </c>
      <c r="H4062" s="27">
        <v>0</v>
      </c>
      <c r="I4062" s="15">
        <v>4860.96</v>
      </c>
      <c r="J4062" s="4" t="s">
        <v>294</v>
      </c>
    </row>
    <row r="4063" spans="1:10" x14ac:dyDescent="0.3">
      <c r="A4063" s="4" t="s">
        <v>4369</v>
      </c>
      <c r="B4063" s="4" t="s">
        <v>265</v>
      </c>
      <c r="C4063" s="26">
        <v>45288</v>
      </c>
      <c r="D4063" s="4" t="s">
        <v>296</v>
      </c>
      <c r="E4063" s="4" t="s">
        <v>394</v>
      </c>
      <c r="F4063" s="4" t="s">
        <v>47</v>
      </c>
      <c r="G4063" s="4">
        <v>1</v>
      </c>
      <c r="H4063" s="27">
        <v>3.2</v>
      </c>
      <c r="I4063" s="15">
        <v>4945.12</v>
      </c>
      <c r="J4063" s="4" t="s">
        <v>294</v>
      </c>
    </row>
    <row r="4064" spans="1:10" x14ac:dyDescent="0.3">
      <c r="A4064" s="4" t="s">
        <v>4370</v>
      </c>
      <c r="B4064" s="4" t="s">
        <v>265</v>
      </c>
      <c r="C4064" s="26">
        <v>45273</v>
      </c>
      <c r="D4064" s="4" t="s">
        <v>296</v>
      </c>
      <c r="E4064" s="4" t="s">
        <v>401</v>
      </c>
      <c r="F4064" s="4" t="s">
        <v>46</v>
      </c>
      <c r="G4064" s="4">
        <v>1</v>
      </c>
      <c r="H4064" s="27">
        <v>20.9</v>
      </c>
      <c r="I4064" s="15">
        <v>30460.959999999999</v>
      </c>
      <c r="J4064" s="4" t="s">
        <v>294</v>
      </c>
    </row>
    <row r="4065" spans="1:10" x14ac:dyDescent="0.3">
      <c r="A4065" s="4" t="s">
        <v>4371</v>
      </c>
      <c r="B4065" s="4" t="s">
        <v>265</v>
      </c>
      <c r="C4065" s="26">
        <v>45265</v>
      </c>
      <c r="D4065" s="4" t="s">
        <v>296</v>
      </c>
      <c r="E4065" s="4" t="s">
        <v>336</v>
      </c>
      <c r="F4065" s="4" t="s">
        <v>47</v>
      </c>
      <c r="G4065" s="4">
        <v>1</v>
      </c>
      <c r="H4065" s="27">
        <v>2.1</v>
      </c>
      <c r="I4065" s="15">
        <v>3529.83</v>
      </c>
      <c r="J4065" s="4" t="s">
        <v>294</v>
      </c>
    </row>
    <row r="4066" spans="1:10" x14ac:dyDescent="0.3">
      <c r="A4066" s="4" t="s">
        <v>4372</v>
      </c>
      <c r="B4066" s="4" t="s">
        <v>265</v>
      </c>
      <c r="C4066" s="26">
        <v>45317</v>
      </c>
      <c r="D4066" s="4" t="s">
        <v>296</v>
      </c>
      <c r="E4066" s="4" t="s">
        <v>319</v>
      </c>
      <c r="F4066" s="4" t="s">
        <v>45</v>
      </c>
      <c r="G4066" s="4">
        <v>2</v>
      </c>
      <c r="H4066" s="27">
        <v>35.6</v>
      </c>
      <c r="I4066" s="15">
        <v>60329.53</v>
      </c>
      <c r="J4066" s="4" t="s">
        <v>299</v>
      </c>
    </row>
    <row r="4067" spans="1:10" x14ac:dyDescent="0.3">
      <c r="A4067" s="4" t="s">
        <v>4373</v>
      </c>
      <c r="B4067" s="4" t="s">
        <v>265</v>
      </c>
      <c r="C4067" s="26">
        <v>45303</v>
      </c>
      <c r="D4067" s="4" t="s">
        <v>296</v>
      </c>
      <c r="E4067" s="4" t="s">
        <v>297</v>
      </c>
      <c r="F4067" s="4" t="s">
        <v>45</v>
      </c>
      <c r="G4067" s="4">
        <v>3</v>
      </c>
      <c r="H4067" s="27">
        <v>55</v>
      </c>
      <c r="I4067" s="15">
        <v>107165.95</v>
      </c>
      <c r="J4067" s="4" t="s">
        <v>294</v>
      </c>
    </row>
    <row r="4068" spans="1:10" x14ac:dyDescent="0.3">
      <c r="A4068" s="4" t="s">
        <v>4374</v>
      </c>
      <c r="B4068" s="4" t="s">
        <v>265</v>
      </c>
      <c r="C4068" s="26">
        <v>45339</v>
      </c>
      <c r="D4068" s="4" t="s">
        <v>292</v>
      </c>
      <c r="E4068" s="4" t="s">
        <v>293</v>
      </c>
      <c r="F4068" s="4" t="s">
        <v>47</v>
      </c>
      <c r="G4068" s="4">
        <v>1</v>
      </c>
      <c r="H4068" s="27">
        <v>0</v>
      </c>
      <c r="I4068" s="15">
        <v>654.73</v>
      </c>
      <c r="J4068" s="4" t="s">
        <v>294</v>
      </c>
    </row>
    <row r="4069" spans="1:10" x14ac:dyDescent="0.3">
      <c r="A4069" s="4" t="s">
        <v>4375</v>
      </c>
      <c r="B4069" s="4" t="s">
        <v>265</v>
      </c>
      <c r="C4069" s="26">
        <v>45338</v>
      </c>
      <c r="D4069" s="4" t="s">
        <v>292</v>
      </c>
      <c r="E4069" s="4" t="s">
        <v>301</v>
      </c>
      <c r="F4069" s="4" t="s">
        <v>47</v>
      </c>
      <c r="G4069" s="4">
        <v>1</v>
      </c>
      <c r="H4069" s="27">
        <v>0</v>
      </c>
      <c r="I4069" s="15">
        <v>1533.95</v>
      </c>
      <c r="J4069" s="4" t="s">
        <v>294</v>
      </c>
    </row>
    <row r="4070" spans="1:10" x14ac:dyDescent="0.3">
      <c r="A4070" s="4" t="s">
        <v>4376</v>
      </c>
      <c r="B4070" s="4" t="s">
        <v>265</v>
      </c>
      <c r="C4070" s="26">
        <v>45327</v>
      </c>
      <c r="D4070" s="4" t="s">
        <v>292</v>
      </c>
      <c r="E4070" s="4" t="s">
        <v>308</v>
      </c>
      <c r="F4070" s="4" t="s">
        <v>45</v>
      </c>
      <c r="G4070" s="4">
        <v>9</v>
      </c>
      <c r="H4070" s="27">
        <v>0</v>
      </c>
      <c r="I4070" s="15">
        <v>7726.21</v>
      </c>
      <c r="J4070" s="4" t="s">
        <v>294</v>
      </c>
    </row>
    <row r="4071" spans="1:10" x14ac:dyDescent="0.3">
      <c r="A4071" s="4" t="s">
        <v>4377</v>
      </c>
      <c r="B4071" s="4" t="s">
        <v>265</v>
      </c>
      <c r="C4071" s="26">
        <v>45332</v>
      </c>
      <c r="D4071" s="4" t="s">
        <v>296</v>
      </c>
      <c r="E4071" s="4" t="s">
        <v>319</v>
      </c>
      <c r="F4071" s="4" t="s">
        <v>46</v>
      </c>
      <c r="G4071" s="4">
        <v>1</v>
      </c>
      <c r="H4071" s="27">
        <v>9.3000000000000007</v>
      </c>
      <c r="I4071" s="15">
        <v>14911.98</v>
      </c>
      <c r="J4071" s="4" t="s">
        <v>294</v>
      </c>
    </row>
    <row r="4072" spans="1:10" x14ac:dyDescent="0.3">
      <c r="A4072" s="4" t="s">
        <v>4378</v>
      </c>
      <c r="B4072" s="4" t="s">
        <v>265</v>
      </c>
      <c r="C4072" s="26">
        <v>45367</v>
      </c>
      <c r="D4072" s="4" t="s">
        <v>292</v>
      </c>
      <c r="E4072" s="4" t="s">
        <v>312</v>
      </c>
      <c r="F4072" s="4" t="s">
        <v>45</v>
      </c>
      <c r="G4072" s="4">
        <v>11</v>
      </c>
      <c r="H4072" s="27">
        <v>0</v>
      </c>
      <c r="I4072" s="15">
        <v>18425.47</v>
      </c>
      <c r="J4072" s="4" t="s">
        <v>294</v>
      </c>
    </row>
    <row r="4073" spans="1:10" x14ac:dyDescent="0.3">
      <c r="A4073" s="4" t="s">
        <v>4379</v>
      </c>
      <c r="B4073" s="4" t="s">
        <v>265</v>
      </c>
      <c r="C4073" s="26">
        <v>45389</v>
      </c>
      <c r="D4073" s="4" t="s">
        <v>292</v>
      </c>
      <c r="E4073" s="4" t="s">
        <v>312</v>
      </c>
      <c r="F4073" s="4" t="s">
        <v>46</v>
      </c>
      <c r="G4073" s="4">
        <v>4</v>
      </c>
      <c r="H4073" s="27">
        <v>0</v>
      </c>
      <c r="I4073" s="15">
        <v>3065.22</v>
      </c>
      <c r="J4073" s="4" t="s">
        <v>294</v>
      </c>
    </row>
    <row r="4074" spans="1:10" x14ac:dyDescent="0.3">
      <c r="A4074" s="4" t="s">
        <v>4380</v>
      </c>
      <c r="B4074" s="4" t="s">
        <v>265</v>
      </c>
      <c r="C4074" s="26">
        <v>45419</v>
      </c>
      <c r="D4074" s="4" t="s">
        <v>296</v>
      </c>
      <c r="E4074" s="4" t="s">
        <v>336</v>
      </c>
      <c r="F4074" s="4" t="s">
        <v>47</v>
      </c>
      <c r="G4074" s="4">
        <v>1</v>
      </c>
      <c r="H4074" s="27">
        <v>3.8</v>
      </c>
      <c r="I4074" s="15">
        <v>3723.49</v>
      </c>
      <c r="J4074" s="4" t="s">
        <v>294</v>
      </c>
    </row>
    <row r="4075" spans="1:10" x14ac:dyDescent="0.3">
      <c r="A4075" s="4" t="s">
        <v>4381</v>
      </c>
      <c r="B4075" s="4" t="s">
        <v>265</v>
      </c>
      <c r="C4075" s="26">
        <v>45465</v>
      </c>
      <c r="D4075" s="4" t="s">
        <v>292</v>
      </c>
      <c r="E4075" s="4" t="s">
        <v>308</v>
      </c>
      <c r="F4075" s="4" t="s">
        <v>45</v>
      </c>
      <c r="G4075" s="4">
        <v>8</v>
      </c>
      <c r="H4075" s="27">
        <v>0</v>
      </c>
      <c r="I4075" s="15">
        <v>15473.52</v>
      </c>
      <c r="J4075" s="4" t="s">
        <v>294</v>
      </c>
    </row>
    <row r="4076" spans="1:10" x14ac:dyDescent="0.3">
      <c r="A4076" s="4" t="s">
        <v>4382</v>
      </c>
      <c r="B4076" s="4" t="s">
        <v>265</v>
      </c>
      <c r="C4076" s="26">
        <v>45446</v>
      </c>
      <c r="D4076" s="4" t="s">
        <v>292</v>
      </c>
      <c r="E4076" s="4" t="s">
        <v>301</v>
      </c>
      <c r="F4076" s="4" t="s">
        <v>47</v>
      </c>
      <c r="G4076" s="4">
        <v>1</v>
      </c>
      <c r="H4076" s="27">
        <v>0</v>
      </c>
      <c r="I4076" s="15">
        <v>1599.26</v>
      </c>
      <c r="J4076" s="4" t="s">
        <v>294</v>
      </c>
    </row>
    <row r="4077" spans="1:10" x14ac:dyDescent="0.3">
      <c r="A4077" s="4" t="s">
        <v>4383</v>
      </c>
      <c r="B4077" s="4" t="s">
        <v>265</v>
      </c>
      <c r="C4077" s="26">
        <v>45548</v>
      </c>
      <c r="D4077" s="4" t="s">
        <v>292</v>
      </c>
      <c r="E4077" s="4" t="s">
        <v>312</v>
      </c>
      <c r="F4077" s="4" t="s">
        <v>47</v>
      </c>
      <c r="G4077" s="4">
        <v>0</v>
      </c>
      <c r="H4077" s="27">
        <v>0</v>
      </c>
      <c r="I4077" s="15">
        <v>1069.46</v>
      </c>
      <c r="J4077" s="4" t="s">
        <v>294</v>
      </c>
    </row>
    <row r="4078" spans="1:10" x14ac:dyDescent="0.3">
      <c r="A4078" s="4" t="s">
        <v>4384</v>
      </c>
      <c r="B4078" s="4" t="s">
        <v>265</v>
      </c>
      <c r="C4078" s="26">
        <v>45542</v>
      </c>
      <c r="D4078" s="4" t="s">
        <v>292</v>
      </c>
      <c r="E4078" s="4" t="s">
        <v>312</v>
      </c>
      <c r="F4078" s="4" t="s">
        <v>46</v>
      </c>
      <c r="G4078" s="4">
        <v>5</v>
      </c>
      <c r="H4078" s="27">
        <v>0</v>
      </c>
      <c r="I4078" s="15">
        <v>7202.51</v>
      </c>
      <c r="J4078" s="4" t="s">
        <v>294</v>
      </c>
    </row>
    <row r="4079" spans="1:10" x14ac:dyDescent="0.3">
      <c r="A4079" s="4" t="s">
        <v>4385</v>
      </c>
      <c r="B4079" s="4" t="s">
        <v>265</v>
      </c>
      <c r="C4079" s="26">
        <v>45552</v>
      </c>
      <c r="D4079" s="4" t="s">
        <v>296</v>
      </c>
      <c r="E4079" s="4" t="s">
        <v>297</v>
      </c>
      <c r="F4079" s="4" t="s">
        <v>47</v>
      </c>
      <c r="G4079" s="4">
        <v>1</v>
      </c>
      <c r="H4079" s="27">
        <v>3.4</v>
      </c>
      <c r="I4079" s="15">
        <v>5115.01</v>
      </c>
      <c r="J4079" s="4" t="s">
        <v>294</v>
      </c>
    </row>
    <row r="4080" spans="1:10" x14ac:dyDescent="0.3">
      <c r="A4080" s="4" t="s">
        <v>4386</v>
      </c>
      <c r="B4080" s="4" t="s">
        <v>265</v>
      </c>
      <c r="C4080" s="26">
        <v>45583</v>
      </c>
      <c r="D4080" s="4" t="s">
        <v>292</v>
      </c>
      <c r="E4080" s="4" t="s">
        <v>312</v>
      </c>
      <c r="F4080" s="4" t="s">
        <v>45</v>
      </c>
      <c r="G4080" s="4">
        <v>4</v>
      </c>
      <c r="H4080" s="27">
        <v>0</v>
      </c>
      <c r="I4080" s="15">
        <v>12905.93</v>
      </c>
      <c r="J4080" s="4" t="s">
        <v>294</v>
      </c>
    </row>
    <row r="4081" spans="1:10" x14ac:dyDescent="0.3">
      <c r="A4081" s="4" t="s">
        <v>4387</v>
      </c>
      <c r="B4081" s="4" t="s">
        <v>265</v>
      </c>
      <c r="C4081" s="26">
        <v>45580</v>
      </c>
      <c r="D4081" s="4" t="s">
        <v>292</v>
      </c>
      <c r="E4081" s="4" t="s">
        <v>308</v>
      </c>
      <c r="F4081" s="4" t="s">
        <v>47</v>
      </c>
      <c r="G4081" s="4">
        <v>1</v>
      </c>
      <c r="H4081" s="27">
        <v>0</v>
      </c>
      <c r="I4081" s="15">
        <v>1435.96</v>
      </c>
      <c r="J4081" s="4" t="s">
        <v>294</v>
      </c>
    </row>
    <row r="4082" spans="1:10" x14ac:dyDescent="0.3">
      <c r="A4082" s="4" t="s">
        <v>4388</v>
      </c>
      <c r="B4082" s="4" t="s">
        <v>265</v>
      </c>
      <c r="C4082" s="26">
        <v>45575</v>
      </c>
      <c r="D4082" s="4" t="s">
        <v>292</v>
      </c>
      <c r="E4082" s="4" t="s">
        <v>308</v>
      </c>
      <c r="F4082" s="4" t="s">
        <v>47</v>
      </c>
      <c r="G4082" s="4">
        <v>1</v>
      </c>
      <c r="H4082" s="27">
        <v>0</v>
      </c>
      <c r="I4082" s="15">
        <v>1017.46</v>
      </c>
      <c r="J4082" s="4" t="s">
        <v>294</v>
      </c>
    </row>
    <row r="4083" spans="1:10" x14ac:dyDescent="0.3">
      <c r="A4083" s="4" t="s">
        <v>4389</v>
      </c>
      <c r="B4083" s="4" t="s">
        <v>265</v>
      </c>
      <c r="C4083" s="26">
        <v>45569</v>
      </c>
      <c r="D4083" s="4" t="s">
        <v>296</v>
      </c>
      <c r="E4083" s="4" t="s">
        <v>401</v>
      </c>
      <c r="F4083" s="4" t="s">
        <v>47</v>
      </c>
      <c r="G4083" s="4">
        <v>1</v>
      </c>
      <c r="H4083" s="27">
        <v>6</v>
      </c>
      <c r="I4083" s="15">
        <v>9691.5300000000007</v>
      </c>
      <c r="J4083" s="4" t="s">
        <v>294</v>
      </c>
    </row>
    <row r="4084" spans="1:10" x14ac:dyDescent="0.3">
      <c r="A4084" s="4" t="s">
        <v>4390</v>
      </c>
      <c r="B4084" s="4" t="s">
        <v>265</v>
      </c>
      <c r="C4084" s="26">
        <v>45624</v>
      </c>
      <c r="D4084" s="4" t="s">
        <v>292</v>
      </c>
      <c r="E4084" s="4" t="s">
        <v>305</v>
      </c>
      <c r="F4084" s="4" t="s">
        <v>45</v>
      </c>
      <c r="G4084" s="4">
        <v>8</v>
      </c>
      <c r="H4084" s="27">
        <v>0</v>
      </c>
      <c r="I4084" s="15">
        <v>13745.97</v>
      </c>
      <c r="J4084" s="4" t="s">
        <v>294</v>
      </c>
    </row>
    <row r="4085" spans="1:10" x14ac:dyDescent="0.3">
      <c r="A4085" s="4" t="s">
        <v>4391</v>
      </c>
      <c r="B4085" s="4" t="s">
        <v>265</v>
      </c>
      <c r="C4085" s="26">
        <v>45646</v>
      </c>
      <c r="D4085" s="4" t="s">
        <v>296</v>
      </c>
      <c r="E4085" s="4" t="s">
        <v>394</v>
      </c>
      <c r="F4085" s="4" t="s">
        <v>47</v>
      </c>
      <c r="G4085" s="4">
        <v>1</v>
      </c>
      <c r="H4085" s="27">
        <v>2.7</v>
      </c>
      <c r="I4085" s="15">
        <v>4586.1000000000004</v>
      </c>
      <c r="J4085" s="4" t="s">
        <v>299</v>
      </c>
    </row>
    <row r="4086" spans="1:10" x14ac:dyDescent="0.3">
      <c r="A4086" s="4" t="s">
        <v>4392</v>
      </c>
      <c r="B4086" s="4" t="s">
        <v>265</v>
      </c>
      <c r="C4086" s="26">
        <v>45682</v>
      </c>
      <c r="D4086" s="4" t="s">
        <v>292</v>
      </c>
      <c r="E4086" s="4" t="s">
        <v>312</v>
      </c>
      <c r="F4086" s="4" t="s">
        <v>45</v>
      </c>
      <c r="G4086" s="4">
        <v>3</v>
      </c>
      <c r="H4086" s="27">
        <v>0</v>
      </c>
      <c r="I4086" s="15">
        <v>10314.16</v>
      </c>
      <c r="J4086" s="4" t="s">
        <v>299</v>
      </c>
    </row>
    <row r="4087" spans="1:10" x14ac:dyDescent="0.3">
      <c r="A4087" s="4" t="s">
        <v>4393</v>
      </c>
      <c r="B4087" s="4" t="s">
        <v>265</v>
      </c>
      <c r="C4087" s="26">
        <v>45674</v>
      </c>
      <c r="D4087" s="4" t="s">
        <v>292</v>
      </c>
      <c r="E4087" s="4" t="s">
        <v>305</v>
      </c>
      <c r="F4087" s="4" t="s">
        <v>47</v>
      </c>
      <c r="G4087" s="4">
        <v>0</v>
      </c>
      <c r="H4087" s="27">
        <v>0</v>
      </c>
      <c r="I4087" s="15">
        <v>585.54999999999995</v>
      </c>
      <c r="J4087" s="4" t="s">
        <v>294</v>
      </c>
    </row>
    <row r="4088" spans="1:10" x14ac:dyDescent="0.3">
      <c r="A4088" s="4" t="s">
        <v>4394</v>
      </c>
      <c r="B4088" s="4" t="s">
        <v>265</v>
      </c>
      <c r="C4088" s="26">
        <v>45667</v>
      </c>
      <c r="D4088" s="4" t="s">
        <v>292</v>
      </c>
      <c r="E4088" s="4" t="s">
        <v>312</v>
      </c>
      <c r="F4088" s="4" t="s">
        <v>45</v>
      </c>
      <c r="G4088" s="4">
        <v>6</v>
      </c>
      <c r="H4088" s="27">
        <v>0</v>
      </c>
      <c r="I4088" s="15">
        <v>15935.21</v>
      </c>
      <c r="J4088" s="4" t="s">
        <v>299</v>
      </c>
    </row>
    <row r="4089" spans="1:10" x14ac:dyDescent="0.3">
      <c r="A4089" s="4" t="s">
        <v>4395</v>
      </c>
      <c r="B4089" s="4" t="s">
        <v>265</v>
      </c>
      <c r="C4089" s="26">
        <v>45673</v>
      </c>
      <c r="D4089" s="4" t="s">
        <v>296</v>
      </c>
      <c r="E4089" s="4" t="s">
        <v>297</v>
      </c>
      <c r="F4089" s="4" t="s">
        <v>45</v>
      </c>
      <c r="G4089" s="4">
        <v>3</v>
      </c>
      <c r="H4089" s="27">
        <v>53.5</v>
      </c>
      <c r="I4089" s="15">
        <v>107587.1</v>
      </c>
      <c r="J4089" s="4" t="s">
        <v>294</v>
      </c>
    </row>
    <row r="4090" spans="1:10" x14ac:dyDescent="0.3">
      <c r="A4090" s="4" t="s">
        <v>4396</v>
      </c>
      <c r="B4090" s="4" t="s">
        <v>265</v>
      </c>
      <c r="C4090" s="26">
        <v>45765</v>
      </c>
      <c r="D4090" s="4" t="s">
        <v>292</v>
      </c>
      <c r="E4090" s="4" t="s">
        <v>308</v>
      </c>
      <c r="F4090" s="4" t="s">
        <v>47</v>
      </c>
      <c r="G4090" s="4">
        <v>1</v>
      </c>
      <c r="H4090" s="27">
        <v>0</v>
      </c>
      <c r="I4090" s="15">
        <v>1211.22</v>
      </c>
      <c r="J4090" s="4" t="s">
        <v>294</v>
      </c>
    </row>
    <row r="4091" spans="1:10" x14ac:dyDescent="0.3">
      <c r="A4091" s="4" t="s">
        <v>4397</v>
      </c>
      <c r="B4091" s="4" t="s">
        <v>265</v>
      </c>
      <c r="C4091" s="26">
        <v>45795</v>
      </c>
      <c r="D4091" s="4" t="s">
        <v>296</v>
      </c>
      <c r="E4091" s="4" t="s">
        <v>319</v>
      </c>
      <c r="F4091" s="4" t="s">
        <v>46</v>
      </c>
      <c r="G4091" s="4">
        <v>1</v>
      </c>
      <c r="H4091" s="27">
        <v>7.3</v>
      </c>
      <c r="I4091" s="15">
        <v>13723.53</v>
      </c>
      <c r="J4091" s="4" t="s">
        <v>294</v>
      </c>
    </row>
    <row r="4092" spans="1:10" x14ac:dyDescent="0.3">
      <c r="A4092" s="4" t="s">
        <v>4398</v>
      </c>
      <c r="B4092" s="4" t="s">
        <v>265</v>
      </c>
      <c r="C4092" s="26">
        <v>45811</v>
      </c>
      <c r="D4092" s="4" t="s">
        <v>292</v>
      </c>
      <c r="E4092" s="4" t="s">
        <v>303</v>
      </c>
      <c r="F4092" s="4" t="s">
        <v>46</v>
      </c>
      <c r="G4092" s="4">
        <v>5</v>
      </c>
      <c r="H4092" s="27">
        <v>0</v>
      </c>
      <c r="I4092" s="15">
        <v>4995.17</v>
      </c>
      <c r="J4092" s="4" t="s">
        <v>299</v>
      </c>
    </row>
    <row r="4093" spans="1:10" x14ac:dyDescent="0.3">
      <c r="A4093" s="4" t="s">
        <v>4399</v>
      </c>
      <c r="B4093" s="4" t="s">
        <v>265</v>
      </c>
      <c r="C4093" s="26">
        <v>45844</v>
      </c>
      <c r="D4093" s="4" t="s">
        <v>292</v>
      </c>
      <c r="E4093" s="4" t="s">
        <v>303</v>
      </c>
      <c r="F4093" s="4" t="s">
        <v>47</v>
      </c>
      <c r="G4093" s="4">
        <v>0</v>
      </c>
      <c r="H4093" s="27">
        <v>0</v>
      </c>
      <c r="I4093" s="15">
        <v>1697.43</v>
      </c>
      <c r="J4093" s="4" t="s">
        <v>294</v>
      </c>
    </row>
    <row r="4094" spans="1:10" x14ac:dyDescent="0.3">
      <c r="A4094" s="4" t="s">
        <v>4400</v>
      </c>
      <c r="B4094" s="4" t="s">
        <v>265</v>
      </c>
      <c r="C4094" s="26">
        <v>45840</v>
      </c>
      <c r="D4094" s="4" t="s">
        <v>292</v>
      </c>
      <c r="E4094" s="4" t="s">
        <v>301</v>
      </c>
      <c r="F4094" s="4" t="s">
        <v>46</v>
      </c>
      <c r="G4094" s="4">
        <v>2</v>
      </c>
      <c r="H4094" s="27">
        <v>0</v>
      </c>
      <c r="I4094" s="15">
        <v>4584.54</v>
      </c>
      <c r="J4094" s="4" t="s">
        <v>294</v>
      </c>
    </row>
    <row r="4095" spans="1:10" x14ac:dyDescent="0.3">
      <c r="A4095" s="4" t="s">
        <v>4401</v>
      </c>
      <c r="B4095" s="4" t="s">
        <v>265</v>
      </c>
      <c r="C4095" s="26">
        <v>45878</v>
      </c>
      <c r="D4095" s="4" t="s">
        <v>292</v>
      </c>
      <c r="E4095" s="4" t="s">
        <v>303</v>
      </c>
      <c r="F4095" s="4" t="s">
        <v>47</v>
      </c>
      <c r="G4095" s="4">
        <v>1</v>
      </c>
      <c r="H4095" s="27">
        <v>0</v>
      </c>
      <c r="I4095" s="15">
        <v>1565.9</v>
      </c>
      <c r="J4095" s="4" t="s">
        <v>294</v>
      </c>
    </row>
    <row r="4096" spans="1:10" x14ac:dyDescent="0.3">
      <c r="A4096" s="4" t="s">
        <v>4402</v>
      </c>
      <c r="B4096" s="4" t="s">
        <v>265</v>
      </c>
      <c r="C4096" s="26">
        <v>45892</v>
      </c>
      <c r="D4096" s="4" t="s">
        <v>292</v>
      </c>
      <c r="E4096" s="4" t="s">
        <v>312</v>
      </c>
      <c r="F4096" s="4" t="s">
        <v>47</v>
      </c>
      <c r="G4096" s="4">
        <v>1</v>
      </c>
      <c r="H4096" s="27">
        <v>0</v>
      </c>
      <c r="I4096" s="15">
        <v>784.8</v>
      </c>
      <c r="J4096" s="4" t="s">
        <v>294</v>
      </c>
    </row>
    <row r="4097" spans="1:10" x14ac:dyDescent="0.3">
      <c r="A4097" s="4" t="s">
        <v>4403</v>
      </c>
      <c r="B4097" s="4" t="s">
        <v>265</v>
      </c>
      <c r="C4097" s="26">
        <v>45879</v>
      </c>
      <c r="D4097" s="4" t="s">
        <v>292</v>
      </c>
      <c r="E4097" s="4" t="s">
        <v>303</v>
      </c>
      <c r="F4097" s="4" t="s">
        <v>46</v>
      </c>
      <c r="G4097" s="4">
        <v>3</v>
      </c>
      <c r="H4097" s="27">
        <v>0</v>
      </c>
      <c r="I4097" s="15">
        <v>7038.9</v>
      </c>
      <c r="J4097" s="4" t="s">
        <v>294</v>
      </c>
    </row>
    <row r="4098" spans="1:10" x14ac:dyDescent="0.3">
      <c r="A4098" s="4" t="s">
        <v>4404</v>
      </c>
      <c r="B4098" s="4" t="s">
        <v>265</v>
      </c>
      <c r="C4098" s="26">
        <v>45897</v>
      </c>
      <c r="D4098" s="4" t="s">
        <v>292</v>
      </c>
      <c r="E4098" s="4" t="s">
        <v>308</v>
      </c>
      <c r="F4098" s="4" t="s">
        <v>47</v>
      </c>
      <c r="G4098" s="4">
        <v>1</v>
      </c>
      <c r="H4098" s="27">
        <v>0</v>
      </c>
      <c r="I4098" s="15">
        <v>1026.98</v>
      </c>
      <c r="J4098" s="4" t="s">
        <v>299</v>
      </c>
    </row>
    <row r="4099" spans="1:10" x14ac:dyDescent="0.3">
      <c r="A4099" s="4" t="s">
        <v>4405</v>
      </c>
      <c r="B4099" s="4" t="s">
        <v>265</v>
      </c>
      <c r="C4099" s="26">
        <v>45894</v>
      </c>
      <c r="D4099" s="4" t="s">
        <v>292</v>
      </c>
      <c r="E4099" s="4" t="s">
        <v>301</v>
      </c>
      <c r="F4099" s="4" t="s">
        <v>46</v>
      </c>
      <c r="G4099" s="4">
        <v>5</v>
      </c>
      <c r="H4099" s="27">
        <v>0</v>
      </c>
      <c r="I4099" s="15">
        <v>6542.68</v>
      </c>
      <c r="J4099" s="4" t="s">
        <v>294</v>
      </c>
    </row>
    <row r="4100" spans="1:10" x14ac:dyDescent="0.3">
      <c r="A4100" s="4" t="s">
        <v>4406</v>
      </c>
      <c r="B4100" s="4" t="s">
        <v>265</v>
      </c>
      <c r="C4100" s="26">
        <v>45903</v>
      </c>
      <c r="D4100" s="4" t="s">
        <v>292</v>
      </c>
      <c r="E4100" s="4" t="s">
        <v>301</v>
      </c>
      <c r="F4100" s="4" t="s">
        <v>46</v>
      </c>
      <c r="G4100" s="4">
        <v>4</v>
      </c>
      <c r="H4100" s="27">
        <v>0</v>
      </c>
      <c r="I4100" s="15">
        <v>5732.02</v>
      </c>
      <c r="J4100" s="4" t="s">
        <v>294</v>
      </c>
    </row>
    <row r="4101" spans="1:10" x14ac:dyDescent="0.3">
      <c r="A4101" s="4" t="s">
        <v>4407</v>
      </c>
      <c r="B4101" s="4" t="s">
        <v>265</v>
      </c>
      <c r="C4101" s="26">
        <v>45910</v>
      </c>
      <c r="D4101" s="4" t="s">
        <v>292</v>
      </c>
      <c r="E4101" s="4" t="s">
        <v>303</v>
      </c>
      <c r="F4101" s="4" t="s">
        <v>47</v>
      </c>
      <c r="G4101" s="4">
        <v>1</v>
      </c>
      <c r="H4101" s="27">
        <v>0</v>
      </c>
      <c r="I4101" s="15">
        <v>766.52</v>
      </c>
      <c r="J4101" s="4" t="s">
        <v>299</v>
      </c>
    </row>
    <row r="4102" spans="1:10" x14ac:dyDescent="0.3">
      <c r="A4102" s="4" t="s">
        <v>4408</v>
      </c>
      <c r="B4102" s="4" t="s">
        <v>265</v>
      </c>
      <c r="C4102" s="26">
        <v>45957</v>
      </c>
      <c r="D4102" s="4" t="s">
        <v>292</v>
      </c>
      <c r="E4102" s="4" t="s">
        <v>305</v>
      </c>
      <c r="F4102" s="4" t="s">
        <v>47</v>
      </c>
      <c r="G4102" s="4">
        <v>0</v>
      </c>
      <c r="H4102" s="27">
        <v>0</v>
      </c>
      <c r="I4102" s="15">
        <v>1173.3399999999999</v>
      </c>
      <c r="J4102" s="4" t="s">
        <v>294</v>
      </c>
    </row>
    <row r="4103" spans="1:10" x14ac:dyDescent="0.3">
      <c r="A4103" s="4" t="s">
        <v>4409</v>
      </c>
      <c r="B4103" s="4" t="s">
        <v>265</v>
      </c>
      <c r="C4103" s="26">
        <v>45993</v>
      </c>
      <c r="D4103" s="4" t="s">
        <v>292</v>
      </c>
      <c r="E4103" s="4" t="s">
        <v>308</v>
      </c>
      <c r="F4103" s="4" t="s">
        <v>46</v>
      </c>
      <c r="G4103" s="4">
        <v>5</v>
      </c>
      <c r="H4103" s="27">
        <v>0</v>
      </c>
      <c r="I4103" s="15">
        <v>3057.29</v>
      </c>
      <c r="J4103" s="4" t="s">
        <v>294</v>
      </c>
    </row>
    <row r="4104" spans="1:10" x14ac:dyDescent="0.3">
      <c r="A4104" s="4" t="s">
        <v>4410</v>
      </c>
      <c r="B4104" s="4" t="s">
        <v>265</v>
      </c>
      <c r="C4104" s="26">
        <v>46013</v>
      </c>
      <c r="D4104" s="4" t="s">
        <v>292</v>
      </c>
      <c r="E4104" s="4" t="s">
        <v>308</v>
      </c>
      <c r="F4104" s="4" t="s">
        <v>47</v>
      </c>
      <c r="G4104" s="4">
        <v>1</v>
      </c>
      <c r="H4104" s="27">
        <v>0</v>
      </c>
      <c r="I4104" s="15">
        <v>556.04</v>
      </c>
      <c r="J4104" s="4" t="s">
        <v>299</v>
      </c>
    </row>
    <row r="4105" spans="1:10" x14ac:dyDescent="0.3">
      <c r="A4105" s="4" t="s">
        <v>4411</v>
      </c>
      <c r="B4105" s="4" t="s">
        <v>267</v>
      </c>
      <c r="C4105" s="26">
        <v>44966</v>
      </c>
      <c r="D4105" s="4" t="s">
        <v>296</v>
      </c>
      <c r="E4105" s="4" t="s">
        <v>297</v>
      </c>
      <c r="F4105" s="4" t="s">
        <v>46</v>
      </c>
      <c r="G4105" s="4">
        <v>1</v>
      </c>
      <c r="H4105" s="27">
        <v>11.1</v>
      </c>
      <c r="I4105" s="15">
        <v>9134.66</v>
      </c>
      <c r="J4105" s="4" t="s">
        <v>299</v>
      </c>
    </row>
    <row r="4106" spans="1:10" x14ac:dyDescent="0.3">
      <c r="A4106" s="4" t="s">
        <v>4412</v>
      </c>
      <c r="B4106" s="4" t="s">
        <v>267</v>
      </c>
      <c r="C4106" s="26">
        <v>45029</v>
      </c>
      <c r="D4106" s="4" t="s">
        <v>292</v>
      </c>
      <c r="E4106" s="4" t="s">
        <v>303</v>
      </c>
      <c r="F4106" s="4" t="s">
        <v>47</v>
      </c>
      <c r="G4106" s="4">
        <v>0</v>
      </c>
      <c r="H4106" s="27">
        <v>0</v>
      </c>
      <c r="I4106" s="15">
        <v>690.99</v>
      </c>
      <c r="J4106" s="4" t="s">
        <v>294</v>
      </c>
    </row>
    <row r="4107" spans="1:10" x14ac:dyDescent="0.3">
      <c r="A4107" s="4" t="s">
        <v>4413</v>
      </c>
      <c r="B4107" s="4" t="s">
        <v>267</v>
      </c>
      <c r="C4107" s="26">
        <v>45019</v>
      </c>
      <c r="D4107" s="4" t="s">
        <v>292</v>
      </c>
      <c r="E4107" s="4" t="s">
        <v>293</v>
      </c>
      <c r="F4107" s="4" t="s">
        <v>47</v>
      </c>
      <c r="G4107" s="4">
        <v>0</v>
      </c>
      <c r="H4107" s="27">
        <v>0</v>
      </c>
      <c r="I4107" s="15">
        <v>318</v>
      </c>
      <c r="J4107" s="4" t="s">
        <v>294</v>
      </c>
    </row>
    <row r="4108" spans="1:10" x14ac:dyDescent="0.3">
      <c r="A4108" s="4" t="s">
        <v>4414</v>
      </c>
      <c r="B4108" s="4" t="s">
        <v>267</v>
      </c>
      <c r="C4108" s="26">
        <v>45186</v>
      </c>
      <c r="D4108" s="4" t="s">
        <v>292</v>
      </c>
      <c r="E4108" s="4" t="s">
        <v>301</v>
      </c>
      <c r="F4108" s="4" t="s">
        <v>47</v>
      </c>
      <c r="G4108" s="4">
        <v>1</v>
      </c>
      <c r="H4108" s="27">
        <v>0</v>
      </c>
      <c r="I4108" s="15">
        <v>405.11</v>
      </c>
      <c r="J4108" s="4" t="s">
        <v>294</v>
      </c>
    </row>
    <row r="4109" spans="1:10" x14ac:dyDescent="0.3">
      <c r="A4109" s="4" t="s">
        <v>4415</v>
      </c>
      <c r="B4109" s="4" t="s">
        <v>267</v>
      </c>
      <c r="C4109" s="26">
        <v>45187</v>
      </c>
      <c r="D4109" s="4" t="s">
        <v>292</v>
      </c>
      <c r="E4109" s="4" t="s">
        <v>303</v>
      </c>
      <c r="F4109" s="4" t="s">
        <v>47</v>
      </c>
      <c r="G4109" s="4">
        <v>1</v>
      </c>
      <c r="H4109" s="27">
        <v>0</v>
      </c>
      <c r="I4109" s="15">
        <v>329.28</v>
      </c>
      <c r="J4109" s="4" t="s">
        <v>294</v>
      </c>
    </row>
    <row r="4110" spans="1:10" x14ac:dyDescent="0.3">
      <c r="A4110" s="4" t="s">
        <v>4416</v>
      </c>
      <c r="B4110" s="4" t="s">
        <v>267</v>
      </c>
      <c r="C4110" s="26">
        <v>45206</v>
      </c>
      <c r="D4110" s="4" t="s">
        <v>292</v>
      </c>
      <c r="E4110" s="4" t="s">
        <v>301</v>
      </c>
      <c r="F4110" s="4" t="s">
        <v>47</v>
      </c>
      <c r="G4110" s="4">
        <v>1</v>
      </c>
      <c r="H4110" s="27">
        <v>0</v>
      </c>
      <c r="I4110" s="15">
        <v>552.1</v>
      </c>
      <c r="J4110" s="4" t="s">
        <v>299</v>
      </c>
    </row>
    <row r="4111" spans="1:10" x14ac:dyDescent="0.3">
      <c r="A4111" s="4" t="s">
        <v>4417</v>
      </c>
      <c r="B4111" s="4" t="s">
        <v>267</v>
      </c>
      <c r="C4111" s="26">
        <v>45216</v>
      </c>
      <c r="D4111" s="4" t="s">
        <v>292</v>
      </c>
      <c r="E4111" s="4" t="s">
        <v>305</v>
      </c>
      <c r="F4111" s="4" t="s">
        <v>47</v>
      </c>
      <c r="G4111" s="4">
        <v>0</v>
      </c>
      <c r="H4111" s="27">
        <v>0</v>
      </c>
      <c r="I4111" s="15">
        <v>323.2</v>
      </c>
      <c r="J4111" s="4" t="s">
        <v>294</v>
      </c>
    </row>
    <row r="4112" spans="1:10" x14ac:dyDescent="0.3">
      <c r="A4112" s="4" t="s">
        <v>4418</v>
      </c>
      <c r="B4112" s="4" t="s">
        <v>267</v>
      </c>
      <c r="C4112" s="26">
        <v>45209</v>
      </c>
      <c r="D4112" s="4" t="s">
        <v>296</v>
      </c>
      <c r="E4112" s="4" t="s">
        <v>319</v>
      </c>
      <c r="F4112" s="4" t="s">
        <v>45</v>
      </c>
      <c r="G4112" s="4">
        <v>2</v>
      </c>
      <c r="H4112" s="27">
        <v>46.6</v>
      </c>
      <c r="I4112" s="15">
        <v>35675.279999999999</v>
      </c>
      <c r="J4112" s="4" t="s">
        <v>294</v>
      </c>
    </row>
    <row r="4113" spans="1:10" x14ac:dyDescent="0.3">
      <c r="A4113" s="4" t="s">
        <v>4419</v>
      </c>
      <c r="B4113" s="4" t="s">
        <v>267</v>
      </c>
      <c r="C4113" s="26">
        <v>45282</v>
      </c>
      <c r="D4113" s="4" t="s">
        <v>292</v>
      </c>
      <c r="E4113" s="4" t="s">
        <v>305</v>
      </c>
      <c r="F4113" s="4" t="s">
        <v>47</v>
      </c>
      <c r="G4113" s="4">
        <v>0</v>
      </c>
      <c r="H4113" s="27">
        <v>0</v>
      </c>
      <c r="I4113" s="15">
        <v>634.17999999999995</v>
      </c>
      <c r="J4113" s="4" t="s">
        <v>294</v>
      </c>
    </row>
    <row r="4114" spans="1:10" x14ac:dyDescent="0.3">
      <c r="A4114" s="4" t="s">
        <v>4420</v>
      </c>
      <c r="B4114" s="4" t="s">
        <v>267</v>
      </c>
      <c r="C4114" s="26">
        <v>45264</v>
      </c>
      <c r="D4114" s="4" t="s">
        <v>296</v>
      </c>
      <c r="E4114" s="4" t="s">
        <v>336</v>
      </c>
      <c r="F4114" s="4" t="s">
        <v>47</v>
      </c>
      <c r="G4114" s="4">
        <v>1</v>
      </c>
      <c r="H4114" s="27">
        <v>5.0999999999999996</v>
      </c>
      <c r="I4114" s="15">
        <v>3412.11</v>
      </c>
      <c r="J4114" s="4" t="s">
        <v>299</v>
      </c>
    </row>
    <row r="4115" spans="1:10" x14ac:dyDescent="0.3">
      <c r="A4115" s="4" t="s">
        <v>4421</v>
      </c>
      <c r="B4115" s="4" t="s">
        <v>267</v>
      </c>
      <c r="C4115" s="26">
        <v>45279</v>
      </c>
      <c r="D4115" s="4" t="s">
        <v>296</v>
      </c>
      <c r="E4115" s="4" t="s">
        <v>297</v>
      </c>
      <c r="F4115" s="4" t="s">
        <v>46</v>
      </c>
      <c r="G4115" s="4">
        <v>1</v>
      </c>
      <c r="H4115" s="27">
        <v>9.9</v>
      </c>
      <c r="I4115" s="15">
        <v>5445.44</v>
      </c>
      <c r="J4115" s="4" t="s">
        <v>294</v>
      </c>
    </row>
    <row r="4116" spans="1:10" x14ac:dyDescent="0.3">
      <c r="A4116" s="4" t="s">
        <v>4422</v>
      </c>
      <c r="B4116" s="4" t="s">
        <v>267</v>
      </c>
      <c r="C4116" s="26">
        <v>45402</v>
      </c>
      <c r="D4116" s="4" t="s">
        <v>292</v>
      </c>
      <c r="E4116" s="4" t="s">
        <v>308</v>
      </c>
      <c r="F4116" s="4" t="s">
        <v>47</v>
      </c>
      <c r="G4116" s="4">
        <v>1</v>
      </c>
      <c r="H4116" s="27">
        <v>0</v>
      </c>
      <c r="I4116" s="15">
        <v>666.22</v>
      </c>
      <c r="J4116" s="4" t="s">
        <v>294</v>
      </c>
    </row>
    <row r="4117" spans="1:10" x14ac:dyDescent="0.3">
      <c r="A4117" s="4" t="s">
        <v>4423</v>
      </c>
      <c r="B4117" s="4" t="s">
        <v>267</v>
      </c>
      <c r="C4117" s="26">
        <v>45580</v>
      </c>
      <c r="D4117" s="4" t="s">
        <v>292</v>
      </c>
      <c r="E4117" s="4" t="s">
        <v>312</v>
      </c>
      <c r="F4117" s="4" t="s">
        <v>47</v>
      </c>
      <c r="G4117" s="4">
        <v>0</v>
      </c>
      <c r="H4117" s="27">
        <v>0</v>
      </c>
      <c r="I4117" s="15">
        <v>609.45000000000005</v>
      </c>
      <c r="J4117" s="4" t="s">
        <v>294</v>
      </c>
    </row>
    <row r="4118" spans="1:10" x14ac:dyDescent="0.3">
      <c r="A4118" s="4" t="s">
        <v>4424</v>
      </c>
      <c r="B4118" s="4" t="s">
        <v>267</v>
      </c>
      <c r="C4118" s="26">
        <v>45593</v>
      </c>
      <c r="D4118" s="4" t="s">
        <v>292</v>
      </c>
      <c r="E4118" s="4" t="s">
        <v>303</v>
      </c>
      <c r="F4118" s="4" t="s">
        <v>47</v>
      </c>
      <c r="G4118" s="4">
        <v>1</v>
      </c>
      <c r="H4118" s="27">
        <v>0</v>
      </c>
      <c r="I4118" s="15">
        <v>530.57000000000005</v>
      </c>
      <c r="J4118" s="4" t="s">
        <v>299</v>
      </c>
    </row>
    <row r="4119" spans="1:10" x14ac:dyDescent="0.3">
      <c r="A4119" s="4" t="s">
        <v>4425</v>
      </c>
      <c r="B4119" s="4" t="s">
        <v>267</v>
      </c>
      <c r="C4119" s="26">
        <v>45589</v>
      </c>
      <c r="D4119" s="4" t="s">
        <v>296</v>
      </c>
      <c r="E4119" s="4" t="s">
        <v>394</v>
      </c>
      <c r="F4119" s="4" t="s">
        <v>47</v>
      </c>
      <c r="G4119" s="4">
        <v>1</v>
      </c>
      <c r="H4119" s="27">
        <v>5.3</v>
      </c>
      <c r="I4119" s="15">
        <v>2584.2399999999998</v>
      </c>
      <c r="J4119" s="4" t="s">
        <v>299</v>
      </c>
    </row>
    <row r="4120" spans="1:10" x14ac:dyDescent="0.3">
      <c r="A4120" s="4" t="s">
        <v>4426</v>
      </c>
      <c r="B4120" s="4" t="s">
        <v>267</v>
      </c>
      <c r="C4120" s="26">
        <v>45621</v>
      </c>
      <c r="D4120" s="4" t="s">
        <v>292</v>
      </c>
      <c r="E4120" s="4" t="s">
        <v>305</v>
      </c>
      <c r="F4120" s="4" t="s">
        <v>46</v>
      </c>
      <c r="G4120" s="4">
        <v>5</v>
      </c>
      <c r="H4120" s="27">
        <v>0</v>
      </c>
      <c r="I4120" s="15">
        <v>1098.93</v>
      </c>
      <c r="J4120" s="4" t="s">
        <v>294</v>
      </c>
    </row>
    <row r="4121" spans="1:10" x14ac:dyDescent="0.3">
      <c r="A4121" s="4" t="s">
        <v>4427</v>
      </c>
      <c r="B4121" s="4" t="s">
        <v>267</v>
      </c>
      <c r="C4121" s="26">
        <v>45614</v>
      </c>
      <c r="D4121" s="4" t="s">
        <v>292</v>
      </c>
      <c r="E4121" s="4" t="s">
        <v>293</v>
      </c>
      <c r="F4121" s="4" t="s">
        <v>47</v>
      </c>
      <c r="G4121" s="4">
        <v>0</v>
      </c>
      <c r="H4121" s="27">
        <v>0</v>
      </c>
      <c r="I4121" s="15">
        <v>537.08000000000004</v>
      </c>
      <c r="J4121" s="4" t="s">
        <v>294</v>
      </c>
    </row>
    <row r="4122" spans="1:10" x14ac:dyDescent="0.3">
      <c r="A4122" s="4" t="s">
        <v>4428</v>
      </c>
      <c r="B4122" s="4" t="s">
        <v>267</v>
      </c>
      <c r="C4122" s="26">
        <v>45621</v>
      </c>
      <c r="D4122" s="4" t="s">
        <v>292</v>
      </c>
      <c r="E4122" s="4" t="s">
        <v>308</v>
      </c>
      <c r="F4122" s="4" t="s">
        <v>45</v>
      </c>
      <c r="G4122" s="4">
        <v>3</v>
      </c>
      <c r="H4122" s="27">
        <v>0</v>
      </c>
      <c r="I4122" s="15">
        <v>8995.7900000000009</v>
      </c>
      <c r="J4122" s="4" t="s">
        <v>299</v>
      </c>
    </row>
    <row r="4123" spans="1:10" x14ac:dyDescent="0.3">
      <c r="A4123" s="4" t="s">
        <v>4429</v>
      </c>
      <c r="B4123" s="4" t="s">
        <v>267</v>
      </c>
      <c r="C4123" s="26">
        <v>45722</v>
      </c>
      <c r="D4123" s="4" t="s">
        <v>292</v>
      </c>
      <c r="E4123" s="4" t="s">
        <v>308</v>
      </c>
      <c r="F4123" s="4" t="s">
        <v>46</v>
      </c>
      <c r="G4123" s="4">
        <v>5</v>
      </c>
      <c r="H4123" s="27">
        <v>0</v>
      </c>
      <c r="I4123" s="15">
        <v>1572.42</v>
      </c>
      <c r="J4123" s="4" t="s">
        <v>299</v>
      </c>
    </row>
    <row r="4124" spans="1:10" x14ac:dyDescent="0.3">
      <c r="A4124" s="4" t="s">
        <v>4430</v>
      </c>
      <c r="B4124" s="4" t="s">
        <v>267</v>
      </c>
      <c r="C4124" s="26">
        <v>45741</v>
      </c>
      <c r="D4124" s="4" t="s">
        <v>292</v>
      </c>
      <c r="E4124" s="4" t="s">
        <v>301</v>
      </c>
      <c r="F4124" s="4" t="s">
        <v>47</v>
      </c>
      <c r="G4124" s="4">
        <v>0</v>
      </c>
      <c r="H4124" s="27">
        <v>0</v>
      </c>
      <c r="I4124" s="15">
        <v>540.83000000000004</v>
      </c>
      <c r="J4124" s="4" t="s">
        <v>299</v>
      </c>
    </row>
    <row r="4125" spans="1:10" x14ac:dyDescent="0.3">
      <c r="A4125" s="4" t="s">
        <v>4431</v>
      </c>
      <c r="B4125" s="4" t="s">
        <v>267</v>
      </c>
      <c r="C4125" s="26">
        <v>45760</v>
      </c>
      <c r="D4125" s="4" t="s">
        <v>296</v>
      </c>
      <c r="E4125" s="4" t="s">
        <v>401</v>
      </c>
      <c r="F4125" s="4" t="s">
        <v>45</v>
      </c>
      <c r="G4125" s="4">
        <v>2</v>
      </c>
      <c r="H4125" s="27">
        <v>35.200000000000003</v>
      </c>
      <c r="I4125" s="15">
        <v>36745.379999999997</v>
      </c>
      <c r="J4125" s="4" t="s">
        <v>299</v>
      </c>
    </row>
    <row r="4126" spans="1:10" x14ac:dyDescent="0.3">
      <c r="A4126" s="4" t="s">
        <v>4432</v>
      </c>
      <c r="B4126" s="4" t="s">
        <v>267</v>
      </c>
      <c r="C4126" s="26">
        <v>45895</v>
      </c>
      <c r="D4126" s="4" t="s">
        <v>292</v>
      </c>
      <c r="E4126" s="4" t="s">
        <v>303</v>
      </c>
      <c r="F4126" s="4" t="s">
        <v>46</v>
      </c>
      <c r="G4126" s="4">
        <v>1</v>
      </c>
      <c r="H4126" s="27">
        <v>0</v>
      </c>
      <c r="I4126" s="15">
        <v>1739.74</v>
      </c>
      <c r="J4126" s="4" t="s">
        <v>294</v>
      </c>
    </row>
    <row r="4127" spans="1:10" x14ac:dyDescent="0.3">
      <c r="A4127" s="4" t="s">
        <v>4433</v>
      </c>
      <c r="B4127" s="4" t="s">
        <v>267</v>
      </c>
      <c r="C4127" s="26">
        <v>45921</v>
      </c>
      <c r="D4127" s="4" t="s">
        <v>292</v>
      </c>
      <c r="E4127" s="4" t="s">
        <v>312</v>
      </c>
      <c r="F4127" s="4" t="s">
        <v>47</v>
      </c>
      <c r="G4127" s="4">
        <v>1</v>
      </c>
      <c r="H4127" s="27">
        <v>0</v>
      </c>
      <c r="I4127" s="15">
        <v>888.23</v>
      </c>
      <c r="J4127" s="4" t="s">
        <v>299</v>
      </c>
    </row>
    <row r="4128" spans="1:10" x14ac:dyDescent="0.3">
      <c r="A4128" s="4" t="s">
        <v>4434</v>
      </c>
      <c r="B4128" s="4" t="s">
        <v>267</v>
      </c>
      <c r="C4128" s="26">
        <v>45915</v>
      </c>
      <c r="D4128" s="4" t="s">
        <v>292</v>
      </c>
      <c r="E4128" s="4" t="s">
        <v>308</v>
      </c>
      <c r="F4128" s="4" t="s">
        <v>47</v>
      </c>
      <c r="G4128" s="4">
        <v>0</v>
      </c>
      <c r="H4128" s="27">
        <v>0</v>
      </c>
      <c r="I4128" s="15">
        <v>405.4</v>
      </c>
      <c r="J4128" s="4" t="s">
        <v>299</v>
      </c>
    </row>
    <row r="4129" spans="1:10" x14ac:dyDescent="0.3">
      <c r="A4129" s="4" t="s">
        <v>4435</v>
      </c>
      <c r="B4129" s="4" t="s">
        <v>267</v>
      </c>
      <c r="C4129" s="26">
        <v>45910</v>
      </c>
      <c r="D4129" s="4" t="s">
        <v>292</v>
      </c>
      <c r="E4129" s="4" t="s">
        <v>293</v>
      </c>
      <c r="F4129" s="4" t="s">
        <v>47</v>
      </c>
      <c r="G4129" s="4">
        <v>1</v>
      </c>
      <c r="H4129" s="27">
        <v>0</v>
      </c>
      <c r="I4129" s="15">
        <v>477.82</v>
      </c>
      <c r="J4129" s="4" t="s">
        <v>294</v>
      </c>
    </row>
    <row r="4130" spans="1:10" x14ac:dyDescent="0.3">
      <c r="A4130" s="4" t="s">
        <v>4436</v>
      </c>
      <c r="B4130" s="4" t="s">
        <v>267</v>
      </c>
      <c r="C4130" s="26">
        <v>45908</v>
      </c>
      <c r="D4130" s="4" t="s">
        <v>292</v>
      </c>
      <c r="E4130" s="4" t="s">
        <v>308</v>
      </c>
      <c r="F4130" s="4" t="s">
        <v>47</v>
      </c>
      <c r="G4130" s="4">
        <v>0</v>
      </c>
      <c r="H4130" s="27">
        <v>0</v>
      </c>
      <c r="I4130" s="15">
        <v>729.86</v>
      </c>
      <c r="J4130" s="4" t="s">
        <v>294</v>
      </c>
    </row>
    <row r="4131" spans="1:10" x14ac:dyDescent="0.3">
      <c r="A4131" s="4" t="s">
        <v>4437</v>
      </c>
      <c r="B4131" s="4" t="s">
        <v>269</v>
      </c>
      <c r="C4131" s="26">
        <v>44951</v>
      </c>
      <c r="D4131" s="4" t="s">
        <v>292</v>
      </c>
      <c r="E4131" s="4" t="s">
        <v>305</v>
      </c>
      <c r="F4131" s="4" t="s">
        <v>46</v>
      </c>
      <c r="G4131" s="4">
        <v>2</v>
      </c>
      <c r="H4131" s="27">
        <v>0</v>
      </c>
      <c r="I4131" s="15">
        <v>1199.71</v>
      </c>
      <c r="J4131" s="4" t="s">
        <v>294</v>
      </c>
    </row>
    <row r="4132" spans="1:10" x14ac:dyDescent="0.3">
      <c r="A4132" s="4" t="s">
        <v>4438</v>
      </c>
      <c r="B4132" s="4" t="s">
        <v>269</v>
      </c>
      <c r="C4132" s="26">
        <v>44946</v>
      </c>
      <c r="D4132" s="4" t="s">
        <v>292</v>
      </c>
      <c r="E4132" s="4" t="s">
        <v>305</v>
      </c>
      <c r="F4132" s="4" t="s">
        <v>46</v>
      </c>
      <c r="G4132" s="4">
        <v>2</v>
      </c>
      <c r="H4132" s="27">
        <v>0</v>
      </c>
      <c r="I4132" s="15">
        <v>2747.2</v>
      </c>
      <c r="J4132" s="4" t="s">
        <v>294</v>
      </c>
    </row>
    <row r="4133" spans="1:10" x14ac:dyDescent="0.3">
      <c r="A4133" s="4" t="s">
        <v>4439</v>
      </c>
      <c r="B4133" s="4" t="s">
        <v>269</v>
      </c>
      <c r="C4133" s="26">
        <v>44946</v>
      </c>
      <c r="D4133" s="4" t="s">
        <v>292</v>
      </c>
      <c r="E4133" s="4" t="s">
        <v>293</v>
      </c>
      <c r="F4133" s="4" t="s">
        <v>47</v>
      </c>
      <c r="G4133" s="4">
        <v>0</v>
      </c>
      <c r="H4133" s="27">
        <v>0</v>
      </c>
      <c r="I4133" s="15">
        <v>763.77</v>
      </c>
      <c r="J4133" s="4" t="s">
        <v>299</v>
      </c>
    </row>
    <row r="4134" spans="1:10" x14ac:dyDescent="0.3">
      <c r="A4134" s="4" t="s">
        <v>4440</v>
      </c>
      <c r="B4134" s="4" t="s">
        <v>269</v>
      </c>
      <c r="C4134" s="26">
        <v>44934</v>
      </c>
      <c r="D4134" s="4" t="s">
        <v>292</v>
      </c>
      <c r="E4134" s="4" t="s">
        <v>305</v>
      </c>
      <c r="F4134" s="4" t="s">
        <v>47</v>
      </c>
      <c r="G4134" s="4">
        <v>0</v>
      </c>
      <c r="H4134" s="27">
        <v>0</v>
      </c>
      <c r="I4134" s="15">
        <v>504.9</v>
      </c>
      <c r="J4134" s="4" t="s">
        <v>294</v>
      </c>
    </row>
    <row r="4135" spans="1:10" x14ac:dyDescent="0.3">
      <c r="A4135" s="4" t="s">
        <v>4441</v>
      </c>
      <c r="B4135" s="4" t="s">
        <v>269</v>
      </c>
      <c r="C4135" s="26">
        <v>44961</v>
      </c>
      <c r="D4135" s="4" t="s">
        <v>292</v>
      </c>
      <c r="E4135" s="4" t="s">
        <v>301</v>
      </c>
      <c r="F4135" s="4" t="s">
        <v>46</v>
      </c>
      <c r="G4135" s="4">
        <v>5</v>
      </c>
      <c r="H4135" s="27">
        <v>0</v>
      </c>
      <c r="I4135" s="15">
        <v>2105.7399999999998</v>
      </c>
      <c r="J4135" s="4" t="s">
        <v>299</v>
      </c>
    </row>
    <row r="4136" spans="1:10" x14ac:dyDescent="0.3">
      <c r="A4136" s="4" t="s">
        <v>4442</v>
      </c>
      <c r="B4136" s="4" t="s">
        <v>269</v>
      </c>
      <c r="C4136" s="26">
        <v>45065</v>
      </c>
      <c r="D4136" s="4" t="s">
        <v>292</v>
      </c>
      <c r="E4136" s="4" t="s">
        <v>293</v>
      </c>
      <c r="F4136" s="4" t="s">
        <v>47</v>
      </c>
      <c r="G4136" s="4">
        <v>1</v>
      </c>
      <c r="H4136" s="27">
        <v>0</v>
      </c>
      <c r="I4136" s="15">
        <v>752.67</v>
      </c>
      <c r="J4136" s="4" t="s">
        <v>294</v>
      </c>
    </row>
    <row r="4137" spans="1:10" x14ac:dyDescent="0.3">
      <c r="A4137" s="4" t="s">
        <v>4443</v>
      </c>
      <c r="B4137" s="4" t="s">
        <v>269</v>
      </c>
      <c r="C4137" s="26">
        <v>45062</v>
      </c>
      <c r="D4137" s="4" t="s">
        <v>292</v>
      </c>
      <c r="E4137" s="4" t="s">
        <v>312</v>
      </c>
      <c r="F4137" s="4" t="s">
        <v>47</v>
      </c>
      <c r="G4137" s="4">
        <v>0</v>
      </c>
      <c r="H4137" s="27">
        <v>0</v>
      </c>
      <c r="I4137" s="15">
        <v>390.96</v>
      </c>
      <c r="J4137" s="4" t="s">
        <v>294</v>
      </c>
    </row>
    <row r="4138" spans="1:10" x14ac:dyDescent="0.3">
      <c r="A4138" s="4" t="s">
        <v>4444</v>
      </c>
      <c r="B4138" s="4" t="s">
        <v>269</v>
      </c>
      <c r="C4138" s="26">
        <v>45063</v>
      </c>
      <c r="D4138" s="4" t="s">
        <v>292</v>
      </c>
      <c r="E4138" s="4" t="s">
        <v>303</v>
      </c>
      <c r="F4138" s="4" t="s">
        <v>46</v>
      </c>
      <c r="G4138" s="4">
        <v>3</v>
      </c>
      <c r="H4138" s="27">
        <v>0</v>
      </c>
      <c r="I4138" s="15">
        <v>3499.64</v>
      </c>
      <c r="J4138" s="4" t="s">
        <v>294</v>
      </c>
    </row>
    <row r="4139" spans="1:10" x14ac:dyDescent="0.3">
      <c r="A4139" s="4" t="s">
        <v>4445</v>
      </c>
      <c r="B4139" s="4" t="s">
        <v>269</v>
      </c>
      <c r="C4139" s="26">
        <v>45182</v>
      </c>
      <c r="D4139" s="4" t="s">
        <v>296</v>
      </c>
      <c r="E4139" s="4" t="s">
        <v>297</v>
      </c>
      <c r="F4139" s="4" t="s">
        <v>46</v>
      </c>
      <c r="G4139" s="4">
        <v>1</v>
      </c>
      <c r="H4139" s="27">
        <v>16.399999999999999</v>
      </c>
      <c r="I4139" s="15">
        <v>9771.69</v>
      </c>
      <c r="J4139" s="4" t="s">
        <v>294</v>
      </c>
    </row>
    <row r="4140" spans="1:10" x14ac:dyDescent="0.3">
      <c r="A4140" s="4" t="s">
        <v>4446</v>
      </c>
      <c r="B4140" s="4" t="s">
        <v>269</v>
      </c>
      <c r="C4140" s="26">
        <v>45224</v>
      </c>
      <c r="D4140" s="4" t="s">
        <v>292</v>
      </c>
      <c r="E4140" s="4" t="s">
        <v>293</v>
      </c>
      <c r="F4140" s="4" t="s">
        <v>47</v>
      </c>
      <c r="G4140" s="4">
        <v>1</v>
      </c>
      <c r="H4140" s="27">
        <v>0</v>
      </c>
      <c r="I4140" s="15">
        <v>448.47</v>
      </c>
      <c r="J4140" s="4" t="s">
        <v>299</v>
      </c>
    </row>
    <row r="4141" spans="1:10" x14ac:dyDescent="0.3">
      <c r="A4141" s="4" t="s">
        <v>4447</v>
      </c>
      <c r="B4141" s="4" t="s">
        <v>269</v>
      </c>
      <c r="C4141" s="26">
        <v>45200</v>
      </c>
      <c r="D4141" s="4" t="s">
        <v>296</v>
      </c>
      <c r="E4141" s="4" t="s">
        <v>401</v>
      </c>
      <c r="F4141" s="4" t="s">
        <v>47</v>
      </c>
      <c r="G4141" s="4">
        <v>1</v>
      </c>
      <c r="H4141" s="27">
        <v>3.2</v>
      </c>
      <c r="I4141" s="15">
        <v>1278.5999999999999</v>
      </c>
      <c r="J4141" s="4" t="s">
        <v>294</v>
      </c>
    </row>
    <row r="4142" spans="1:10" x14ac:dyDescent="0.3">
      <c r="A4142" s="4" t="s">
        <v>4448</v>
      </c>
      <c r="B4142" s="4" t="s">
        <v>269</v>
      </c>
      <c r="C4142" s="26">
        <v>45242</v>
      </c>
      <c r="D4142" s="4" t="s">
        <v>292</v>
      </c>
      <c r="E4142" s="4" t="s">
        <v>301</v>
      </c>
      <c r="F4142" s="4" t="s">
        <v>46</v>
      </c>
      <c r="G4142" s="4">
        <v>5</v>
      </c>
      <c r="H4142" s="27">
        <v>0</v>
      </c>
      <c r="I4142" s="15">
        <v>3196.64</v>
      </c>
      <c r="J4142" s="4" t="s">
        <v>294</v>
      </c>
    </row>
    <row r="4143" spans="1:10" x14ac:dyDescent="0.3">
      <c r="A4143" s="4" t="s">
        <v>4449</v>
      </c>
      <c r="B4143" s="4" t="s">
        <v>269</v>
      </c>
      <c r="C4143" s="26">
        <v>45288</v>
      </c>
      <c r="D4143" s="4" t="s">
        <v>292</v>
      </c>
      <c r="E4143" s="4" t="s">
        <v>312</v>
      </c>
      <c r="F4143" s="4" t="s">
        <v>47</v>
      </c>
      <c r="G4143" s="4">
        <v>0</v>
      </c>
      <c r="H4143" s="27">
        <v>0</v>
      </c>
      <c r="I4143" s="15">
        <v>446.85</v>
      </c>
      <c r="J4143" s="4" t="s">
        <v>294</v>
      </c>
    </row>
    <row r="4144" spans="1:10" x14ac:dyDescent="0.3">
      <c r="A4144" s="4" t="s">
        <v>4450</v>
      </c>
      <c r="B4144" s="4" t="s">
        <v>269</v>
      </c>
      <c r="C4144" s="26">
        <v>45287</v>
      </c>
      <c r="D4144" s="4" t="s">
        <v>292</v>
      </c>
      <c r="E4144" s="4" t="s">
        <v>312</v>
      </c>
      <c r="F4144" s="4" t="s">
        <v>47</v>
      </c>
      <c r="G4144" s="4">
        <v>0</v>
      </c>
      <c r="H4144" s="27">
        <v>0</v>
      </c>
      <c r="I4144" s="15">
        <v>487</v>
      </c>
      <c r="J4144" s="4" t="s">
        <v>294</v>
      </c>
    </row>
    <row r="4145" spans="1:10" x14ac:dyDescent="0.3">
      <c r="A4145" s="4" t="s">
        <v>4451</v>
      </c>
      <c r="B4145" s="4" t="s">
        <v>269</v>
      </c>
      <c r="C4145" s="26">
        <v>45335</v>
      </c>
      <c r="D4145" s="4" t="s">
        <v>292</v>
      </c>
      <c r="E4145" s="4" t="s">
        <v>303</v>
      </c>
      <c r="F4145" s="4" t="s">
        <v>46</v>
      </c>
      <c r="G4145" s="4">
        <v>5</v>
      </c>
      <c r="H4145" s="27">
        <v>0</v>
      </c>
      <c r="I4145" s="15">
        <v>2802.46</v>
      </c>
      <c r="J4145" s="4" t="s">
        <v>294</v>
      </c>
    </row>
    <row r="4146" spans="1:10" x14ac:dyDescent="0.3">
      <c r="A4146" s="4" t="s">
        <v>4452</v>
      </c>
      <c r="B4146" s="4" t="s">
        <v>269</v>
      </c>
      <c r="C4146" s="26">
        <v>45361</v>
      </c>
      <c r="D4146" s="4" t="s">
        <v>292</v>
      </c>
      <c r="E4146" s="4" t="s">
        <v>301</v>
      </c>
      <c r="F4146" s="4" t="s">
        <v>47</v>
      </c>
      <c r="G4146" s="4">
        <v>1</v>
      </c>
      <c r="H4146" s="27">
        <v>0</v>
      </c>
      <c r="I4146" s="15">
        <v>583.79</v>
      </c>
      <c r="J4146" s="4" t="s">
        <v>294</v>
      </c>
    </row>
    <row r="4147" spans="1:10" x14ac:dyDescent="0.3">
      <c r="A4147" s="4" t="s">
        <v>4453</v>
      </c>
      <c r="B4147" s="4" t="s">
        <v>269</v>
      </c>
      <c r="C4147" s="26">
        <v>45375</v>
      </c>
      <c r="D4147" s="4" t="s">
        <v>292</v>
      </c>
      <c r="E4147" s="4" t="s">
        <v>301</v>
      </c>
      <c r="F4147" s="4" t="s">
        <v>46</v>
      </c>
      <c r="G4147" s="4">
        <v>3</v>
      </c>
      <c r="H4147" s="27">
        <v>0</v>
      </c>
      <c r="I4147" s="15">
        <v>1792.38</v>
      </c>
      <c r="J4147" s="4" t="s">
        <v>294</v>
      </c>
    </row>
    <row r="4148" spans="1:10" x14ac:dyDescent="0.3">
      <c r="A4148" s="4" t="s">
        <v>4454</v>
      </c>
      <c r="B4148" s="4" t="s">
        <v>269</v>
      </c>
      <c r="C4148" s="26">
        <v>45371</v>
      </c>
      <c r="D4148" s="4" t="s">
        <v>296</v>
      </c>
      <c r="E4148" s="4" t="s">
        <v>394</v>
      </c>
      <c r="F4148" s="4" t="s">
        <v>47</v>
      </c>
      <c r="G4148" s="4">
        <v>1</v>
      </c>
      <c r="H4148" s="27">
        <v>6.7</v>
      </c>
      <c r="I4148" s="15">
        <v>3891.13</v>
      </c>
      <c r="J4148" s="4" t="s">
        <v>294</v>
      </c>
    </row>
    <row r="4149" spans="1:10" x14ac:dyDescent="0.3">
      <c r="A4149" s="4" t="s">
        <v>4455</v>
      </c>
      <c r="B4149" s="4" t="s">
        <v>269</v>
      </c>
      <c r="C4149" s="26">
        <v>45391</v>
      </c>
      <c r="D4149" s="4" t="s">
        <v>292</v>
      </c>
      <c r="E4149" s="4" t="s">
        <v>305</v>
      </c>
      <c r="F4149" s="4" t="s">
        <v>47</v>
      </c>
      <c r="G4149" s="4">
        <v>1</v>
      </c>
      <c r="H4149" s="27">
        <v>0</v>
      </c>
      <c r="I4149" s="15">
        <v>726.45</v>
      </c>
      <c r="J4149" s="4" t="s">
        <v>294</v>
      </c>
    </row>
    <row r="4150" spans="1:10" x14ac:dyDescent="0.3">
      <c r="A4150" s="4" t="s">
        <v>4456</v>
      </c>
      <c r="B4150" s="4" t="s">
        <v>269</v>
      </c>
      <c r="C4150" s="26">
        <v>45402</v>
      </c>
      <c r="D4150" s="4" t="s">
        <v>296</v>
      </c>
      <c r="E4150" s="4" t="s">
        <v>336</v>
      </c>
      <c r="F4150" s="4" t="s">
        <v>45</v>
      </c>
      <c r="G4150" s="4">
        <v>3</v>
      </c>
      <c r="H4150" s="27">
        <v>51.8</v>
      </c>
      <c r="I4150" s="15">
        <v>25643.54</v>
      </c>
      <c r="J4150" s="4" t="s">
        <v>294</v>
      </c>
    </row>
    <row r="4151" spans="1:10" x14ac:dyDescent="0.3">
      <c r="A4151" s="4" t="s">
        <v>4457</v>
      </c>
      <c r="B4151" s="4" t="s">
        <v>269</v>
      </c>
      <c r="C4151" s="26">
        <v>45420</v>
      </c>
      <c r="D4151" s="4" t="s">
        <v>292</v>
      </c>
      <c r="E4151" s="4" t="s">
        <v>303</v>
      </c>
      <c r="F4151" s="4" t="s">
        <v>46</v>
      </c>
      <c r="G4151" s="4">
        <v>2</v>
      </c>
      <c r="H4151" s="27">
        <v>0</v>
      </c>
      <c r="I4151" s="15">
        <v>1484.79</v>
      </c>
      <c r="J4151" s="4" t="s">
        <v>294</v>
      </c>
    </row>
    <row r="4152" spans="1:10" x14ac:dyDescent="0.3">
      <c r="A4152" s="4" t="s">
        <v>4458</v>
      </c>
      <c r="B4152" s="4" t="s">
        <v>269</v>
      </c>
      <c r="C4152" s="26">
        <v>45434</v>
      </c>
      <c r="D4152" s="4" t="s">
        <v>292</v>
      </c>
      <c r="E4152" s="4" t="s">
        <v>293</v>
      </c>
      <c r="F4152" s="4" t="s">
        <v>47</v>
      </c>
      <c r="G4152" s="4">
        <v>1</v>
      </c>
      <c r="H4152" s="27">
        <v>0</v>
      </c>
      <c r="I4152" s="15">
        <v>859.7</v>
      </c>
      <c r="J4152" s="4" t="s">
        <v>294</v>
      </c>
    </row>
    <row r="4153" spans="1:10" x14ac:dyDescent="0.3">
      <c r="A4153" s="4" t="s">
        <v>4459</v>
      </c>
      <c r="B4153" s="4" t="s">
        <v>269</v>
      </c>
      <c r="C4153" s="26">
        <v>45418</v>
      </c>
      <c r="D4153" s="4" t="s">
        <v>292</v>
      </c>
      <c r="E4153" s="4" t="s">
        <v>312</v>
      </c>
      <c r="F4153" s="4" t="s">
        <v>47</v>
      </c>
      <c r="G4153" s="4">
        <v>1</v>
      </c>
      <c r="H4153" s="27">
        <v>0</v>
      </c>
      <c r="I4153" s="15">
        <v>379.63</v>
      </c>
      <c r="J4153" s="4" t="s">
        <v>294</v>
      </c>
    </row>
    <row r="4154" spans="1:10" x14ac:dyDescent="0.3">
      <c r="A4154" s="4" t="s">
        <v>4460</v>
      </c>
      <c r="B4154" s="4" t="s">
        <v>269</v>
      </c>
      <c r="C4154" s="26">
        <v>45425</v>
      </c>
      <c r="D4154" s="4" t="s">
        <v>292</v>
      </c>
      <c r="E4154" s="4" t="s">
        <v>293</v>
      </c>
      <c r="F4154" s="4" t="s">
        <v>45</v>
      </c>
      <c r="G4154" s="4">
        <v>10</v>
      </c>
      <c r="H4154" s="27">
        <v>0</v>
      </c>
      <c r="I4154" s="15">
        <v>9381.6</v>
      </c>
      <c r="J4154" s="4" t="s">
        <v>294</v>
      </c>
    </row>
    <row r="4155" spans="1:10" x14ac:dyDescent="0.3">
      <c r="A4155" s="4" t="s">
        <v>4461</v>
      </c>
      <c r="B4155" s="4" t="s">
        <v>269</v>
      </c>
      <c r="C4155" s="26">
        <v>45434</v>
      </c>
      <c r="D4155" s="4" t="s">
        <v>292</v>
      </c>
      <c r="E4155" s="4" t="s">
        <v>303</v>
      </c>
      <c r="F4155" s="4" t="s">
        <v>47</v>
      </c>
      <c r="G4155" s="4">
        <v>1</v>
      </c>
      <c r="H4155" s="27">
        <v>0</v>
      </c>
      <c r="I4155" s="15">
        <v>617.44000000000005</v>
      </c>
      <c r="J4155" s="4" t="s">
        <v>294</v>
      </c>
    </row>
    <row r="4156" spans="1:10" x14ac:dyDescent="0.3">
      <c r="A4156" s="4" t="s">
        <v>4462</v>
      </c>
      <c r="B4156" s="4" t="s">
        <v>269</v>
      </c>
      <c r="C4156" s="26">
        <v>45420</v>
      </c>
      <c r="D4156" s="4" t="s">
        <v>296</v>
      </c>
      <c r="E4156" s="4" t="s">
        <v>319</v>
      </c>
      <c r="F4156" s="4" t="s">
        <v>45</v>
      </c>
      <c r="G4156" s="4">
        <v>2</v>
      </c>
      <c r="H4156" s="27">
        <v>42.3</v>
      </c>
      <c r="I4156" s="15">
        <v>19929.62</v>
      </c>
      <c r="J4156" s="4" t="s">
        <v>294</v>
      </c>
    </row>
    <row r="4157" spans="1:10" x14ac:dyDescent="0.3">
      <c r="A4157" s="4" t="s">
        <v>4463</v>
      </c>
      <c r="B4157" s="4" t="s">
        <v>269</v>
      </c>
      <c r="C4157" s="26">
        <v>45446</v>
      </c>
      <c r="D4157" s="4" t="s">
        <v>292</v>
      </c>
      <c r="E4157" s="4" t="s">
        <v>301</v>
      </c>
      <c r="F4157" s="4" t="s">
        <v>47</v>
      </c>
      <c r="G4157" s="4">
        <v>1</v>
      </c>
      <c r="H4157" s="27">
        <v>0</v>
      </c>
      <c r="I4157" s="15">
        <v>606.29999999999995</v>
      </c>
      <c r="J4157" s="4" t="s">
        <v>294</v>
      </c>
    </row>
    <row r="4158" spans="1:10" x14ac:dyDescent="0.3">
      <c r="A4158" s="4" t="s">
        <v>4464</v>
      </c>
      <c r="B4158" s="4" t="s">
        <v>269</v>
      </c>
      <c r="C4158" s="26">
        <v>45493</v>
      </c>
      <c r="D4158" s="4" t="s">
        <v>292</v>
      </c>
      <c r="E4158" s="4" t="s">
        <v>305</v>
      </c>
      <c r="F4158" s="4" t="s">
        <v>47</v>
      </c>
      <c r="G4158" s="4">
        <v>1</v>
      </c>
      <c r="H4158" s="27">
        <v>0</v>
      </c>
      <c r="I4158" s="15">
        <v>664.7</v>
      </c>
      <c r="J4158" s="4" t="s">
        <v>294</v>
      </c>
    </row>
    <row r="4159" spans="1:10" x14ac:dyDescent="0.3">
      <c r="A4159" s="4" t="s">
        <v>4465</v>
      </c>
      <c r="B4159" s="4" t="s">
        <v>269</v>
      </c>
      <c r="C4159" s="26">
        <v>45506</v>
      </c>
      <c r="D4159" s="4" t="s">
        <v>292</v>
      </c>
      <c r="E4159" s="4" t="s">
        <v>308</v>
      </c>
      <c r="F4159" s="4" t="s">
        <v>47</v>
      </c>
      <c r="G4159" s="4">
        <v>1</v>
      </c>
      <c r="H4159" s="27">
        <v>0</v>
      </c>
      <c r="I4159" s="15">
        <v>564.86</v>
      </c>
      <c r="J4159" s="4" t="s">
        <v>294</v>
      </c>
    </row>
    <row r="4160" spans="1:10" x14ac:dyDescent="0.3">
      <c r="A4160" s="4" t="s">
        <v>4466</v>
      </c>
      <c r="B4160" s="4" t="s">
        <v>269</v>
      </c>
      <c r="C4160" s="26">
        <v>45561</v>
      </c>
      <c r="D4160" s="4" t="s">
        <v>292</v>
      </c>
      <c r="E4160" s="4" t="s">
        <v>293</v>
      </c>
      <c r="F4160" s="4" t="s">
        <v>47</v>
      </c>
      <c r="G4160" s="4">
        <v>0</v>
      </c>
      <c r="H4160" s="27">
        <v>0</v>
      </c>
      <c r="I4160" s="15">
        <v>834.42</v>
      </c>
      <c r="J4160" s="4" t="s">
        <v>299</v>
      </c>
    </row>
    <row r="4161" spans="1:10" x14ac:dyDescent="0.3">
      <c r="A4161" s="4" t="s">
        <v>4467</v>
      </c>
      <c r="B4161" s="4" t="s">
        <v>269</v>
      </c>
      <c r="C4161" s="26">
        <v>45554</v>
      </c>
      <c r="D4161" s="4" t="s">
        <v>296</v>
      </c>
      <c r="E4161" s="4" t="s">
        <v>401</v>
      </c>
      <c r="F4161" s="4" t="s">
        <v>45</v>
      </c>
      <c r="G4161" s="4">
        <v>3</v>
      </c>
      <c r="H4161" s="27">
        <v>58.4</v>
      </c>
      <c r="I4161" s="15">
        <v>42076.97</v>
      </c>
      <c r="J4161" s="4" t="s">
        <v>294</v>
      </c>
    </row>
    <row r="4162" spans="1:10" x14ac:dyDescent="0.3">
      <c r="A4162" s="4" t="s">
        <v>4468</v>
      </c>
      <c r="B4162" s="4" t="s">
        <v>269</v>
      </c>
      <c r="C4162" s="26">
        <v>45593</v>
      </c>
      <c r="D4162" s="4" t="s">
        <v>292</v>
      </c>
      <c r="E4162" s="4" t="s">
        <v>293</v>
      </c>
      <c r="F4162" s="4" t="s">
        <v>45</v>
      </c>
      <c r="G4162" s="4">
        <v>13</v>
      </c>
      <c r="H4162" s="27">
        <v>0</v>
      </c>
      <c r="I4162" s="15">
        <v>8015.88</v>
      </c>
      <c r="J4162" s="4" t="s">
        <v>299</v>
      </c>
    </row>
    <row r="4163" spans="1:10" x14ac:dyDescent="0.3">
      <c r="A4163" s="4" t="s">
        <v>4469</v>
      </c>
      <c r="B4163" s="4" t="s">
        <v>269</v>
      </c>
      <c r="C4163" s="26">
        <v>45586</v>
      </c>
      <c r="D4163" s="4" t="s">
        <v>292</v>
      </c>
      <c r="E4163" s="4" t="s">
        <v>293</v>
      </c>
      <c r="F4163" s="4" t="s">
        <v>47</v>
      </c>
      <c r="G4163" s="4">
        <v>1</v>
      </c>
      <c r="H4163" s="27">
        <v>0</v>
      </c>
      <c r="I4163" s="15">
        <v>366.97</v>
      </c>
      <c r="J4163" s="4" t="s">
        <v>294</v>
      </c>
    </row>
    <row r="4164" spans="1:10" x14ac:dyDescent="0.3">
      <c r="A4164" s="4" t="s">
        <v>4470</v>
      </c>
      <c r="B4164" s="4" t="s">
        <v>269</v>
      </c>
      <c r="C4164" s="26">
        <v>45571</v>
      </c>
      <c r="D4164" s="4" t="s">
        <v>296</v>
      </c>
      <c r="E4164" s="4" t="s">
        <v>319</v>
      </c>
      <c r="F4164" s="4" t="s">
        <v>46</v>
      </c>
      <c r="G4164" s="4">
        <v>1</v>
      </c>
      <c r="H4164" s="27">
        <v>13.4</v>
      </c>
      <c r="I4164" s="15">
        <v>5536.2</v>
      </c>
      <c r="J4164" s="4" t="s">
        <v>294</v>
      </c>
    </row>
    <row r="4165" spans="1:10" x14ac:dyDescent="0.3">
      <c r="A4165" s="4" t="s">
        <v>4471</v>
      </c>
      <c r="B4165" s="4" t="s">
        <v>269</v>
      </c>
      <c r="C4165" s="26">
        <v>45624</v>
      </c>
      <c r="D4165" s="4" t="s">
        <v>292</v>
      </c>
      <c r="E4165" s="4" t="s">
        <v>293</v>
      </c>
      <c r="F4165" s="4" t="s">
        <v>47</v>
      </c>
      <c r="G4165" s="4">
        <v>1</v>
      </c>
      <c r="H4165" s="27">
        <v>0</v>
      </c>
      <c r="I4165" s="15">
        <v>454.61</v>
      </c>
      <c r="J4165" s="4" t="s">
        <v>294</v>
      </c>
    </row>
    <row r="4166" spans="1:10" x14ac:dyDescent="0.3">
      <c r="A4166" s="4" t="s">
        <v>4472</v>
      </c>
      <c r="B4166" s="4" t="s">
        <v>269</v>
      </c>
      <c r="C4166" s="26">
        <v>45618</v>
      </c>
      <c r="D4166" s="4" t="s">
        <v>292</v>
      </c>
      <c r="E4166" s="4" t="s">
        <v>301</v>
      </c>
      <c r="F4166" s="4" t="s">
        <v>46</v>
      </c>
      <c r="G4166" s="4">
        <v>4</v>
      </c>
      <c r="H4166" s="27">
        <v>0</v>
      </c>
      <c r="I4166" s="15">
        <v>2345.7199999999998</v>
      </c>
      <c r="J4166" s="4" t="s">
        <v>294</v>
      </c>
    </row>
    <row r="4167" spans="1:10" x14ac:dyDescent="0.3">
      <c r="A4167" s="4" t="s">
        <v>4473</v>
      </c>
      <c r="B4167" s="4" t="s">
        <v>269</v>
      </c>
      <c r="C4167" s="26">
        <v>45602</v>
      </c>
      <c r="D4167" s="4" t="s">
        <v>296</v>
      </c>
      <c r="E4167" s="4" t="s">
        <v>401</v>
      </c>
      <c r="F4167" s="4" t="s">
        <v>45</v>
      </c>
      <c r="G4167" s="4">
        <v>2</v>
      </c>
      <c r="H4167" s="27">
        <v>29.5</v>
      </c>
      <c r="I4167" s="15">
        <v>13657.8</v>
      </c>
      <c r="J4167" s="4" t="s">
        <v>299</v>
      </c>
    </row>
    <row r="4168" spans="1:10" x14ac:dyDescent="0.3">
      <c r="A4168" s="4" t="s">
        <v>4474</v>
      </c>
      <c r="B4168" s="4" t="s">
        <v>269</v>
      </c>
      <c r="C4168" s="26">
        <v>45670</v>
      </c>
      <c r="D4168" s="4" t="s">
        <v>296</v>
      </c>
      <c r="E4168" s="4" t="s">
        <v>297</v>
      </c>
      <c r="F4168" s="4" t="s">
        <v>45</v>
      </c>
      <c r="G4168" s="4">
        <v>3</v>
      </c>
      <c r="H4168" s="27">
        <v>50.5</v>
      </c>
      <c r="I4168" s="15">
        <v>25567.9</v>
      </c>
      <c r="J4168" s="4" t="s">
        <v>294</v>
      </c>
    </row>
    <row r="4169" spans="1:10" x14ac:dyDescent="0.3">
      <c r="A4169" s="4" t="s">
        <v>4475</v>
      </c>
      <c r="B4169" s="4" t="s">
        <v>269</v>
      </c>
      <c r="C4169" s="26">
        <v>45700</v>
      </c>
      <c r="D4169" s="4" t="s">
        <v>292</v>
      </c>
      <c r="E4169" s="4" t="s">
        <v>312</v>
      </c>
      <c r="F4169" s="4" t="s">
        <v>46</v>
      </c>
      <c r="G4169" s="4">
        <v>4</v>
      </c>
      <c r="H4169" s="27">
        <v>0</v>
      </c>
      <c r="I4169" s="15">
        <v>2387.06</v>
      </c>
      <c r="J4169" s="4" t="s">
        <v>294</v>
      </c>
    </row>
    <row r="4170" spans="1:10" x14ac:dyDescent="0.3">
      <c r="A4170" s="4" t="s">
        <v>4476</v>
      </c>
      <c r="B4170" s="4" t="s">
        <v>269</v>
      </c>
      <c r="C4170" s="26">
        <v>45716</v>
      </c>
      <c r="D4170" s="4" t="s">
        <v>292</v>
      </c>
      <c r="E4170" s="4" t="s">
        <v>303</v>
      </c>
      <c r="F4170" s="4" t="s">
        <v>47</v>
      </c>
      <c r="G4170" s="4">
        <v>1</v>
      </c>
      <c r="H4170" s="27">
        <v>0</v>
      </c>
      <c r="I4170" s="15">
        <v>541.15</v>
      </c>
      <c r="J4170" s="4" t="s">
        <v>299</v>
      </c>
    </row>
    <row r="4171" spans="1:10" x14ac:dyDescent="0.3">
      <c r="A4171" s="4" t="s">
        <v>4477</v>
      </c>
      <c r="B4171" s="4" t="s">
        <v>269</v>
      </c>
      <c r="C4171" s="26">
        <v>45706</v>
      </c>
      <c r="D4171" s="4" t="s">
        <v>292</v>
      </c>
      <c r="E4171" s="4" t="s">
        <v>303</v>
      </c>
      <c r="F4171" s="4" t="s">
        <v>46</v>
      </c>
      <c r="G4171" s="4">
        <v>5</v>
      </c>
      <c r="H4171" s="27">
        <v>0</v>
      </c>
      <c r="I4171" s="15">
        <v>3624.43</v>
      </c>
      <c r="J4171" s="4" t="s">
        <v>294</v>
      </c>
    </row>
    <row r="4172" spans="1:10" x14ac:dyDescent="0.3">
      <c r="A4172" s="4" t="s">
        <v>4478</v>
      </c>
      <c r="B4172" s="4" t="s">
        <v>269</v>
      </c>
      <c r="C4172" s="26">
        <v>45712</v>
      </c>
      <c r="D4172" s="4" t="s">
        <v>296</v>
      </c>
      <c r="E4172" s="4" t="s">
        <v>394</v>
      </c>
      <c r="F4172" s="4" t="s">
        <v>47</v>
      </c>
      <c r="G4172" s="4">
        <v>1</v>
      </c>
      <c r="H4172" s="27">
        <v>4.0999999999999996</v>
      </c>
      <c r="I4172" s="15">
        <v>2231.61</v>
      </c>
      <c r="J4172" s="4" t="s">
        <v>294</v>
      </c>
    </row>
    <row r="4173" spans="1:10" x14ac:dyDescent="0.3">
      <c r="A4173" s="4" t="s">
        <v>4479</v>
      </c>
      <c r="B4173" s="4" t="s">
        <v>269</v>
      </c>
      <c r="C4173" s="26">
        <v>45704</v>
      </c>
      <c r="D4173" s="4" t="s">
        <v>296</v>
      </c>
      <c r="E4173" s="4" t="s">
        <v>319</v>
      </c>
      <c r="F4173" s="4" t="s">
        <v>403</v>
      </c>
      <c r="G4173" s="4">
        <v>4</v>
      </c>
      <c r="H4173" s="27">
        <v>84.7</v>
      </c>
      <c r="I4173" s="15">
        <v>94620.19</v>
      </c>
      <c r="J4173" s="4" t="s">
        <v>294</v>
      </c>
    </row>
    <row r="4174" spans="1:10" x14ac:dyDescent="0.3">
      <c r="A4174" s="4" t="s">
        <v>4480</v>
      </c>
      <c r="B4174" s="4" t="s">
        <v>269</v>
      </c>
      <c r="C4174" s="26">
        <v>45733</v>
      </c>
      <c r="D4174" s="4" t="s">
        <v>292</v>
      </c>
      <c r="E4174" s="4" t="s">
        <v>312</v>
      </c>
      <c r="F4174" s="4" t="s">
        <v>46</v>
      </c>
      <c r="G4174" s="4">
        <v>3</v>
      </c>
      <c r="H4174" s="27">
        <v>0</v>
      </c>
      <c r="I4174" s="15">
        <v>1874.46</v>
      </c>
      <c r="J4174" s="4" t="s">
        <v>294</v>
      </c>
    </row>
    <row r="4175" spans="1:10" x14ac:dyDescent="0.3">
      <c r="A4175" s="4" t="s">
        <v>4481</v>
      </c>
      <c r="B4175" s="4" t="s">
        <v>269</v>
      </c>
      <c r="C4175" s="26">
        <v>45754</v>
      </c>
      <c r="D4175" s="4" t="s">
        <v>292</v>
      </c>
      <c r="E4175" s="4" t="s">
        <v>308</v>
      </c>
      <c r="F4175" s="4" t="s">
        <v>47</v>
      </c>
      <c r="G4175" s="4">
        <v>0</v>
      </c>
      <c r="H4175" s="27">
        <v>0</v>
      </c>
      <c r="I4175" s="15">
        <v>613.1</v>
      </c>
      <c r="J4175" s="4" t="s">
        <v>294</v>
      </c>
    </row>
    <row r="4176" spans="1:10" x14ac:dyDescent="0.3">
      <c r="A4176" s="4" t="s">
        <v>4482</v>
      </c>
      <c r="B4176" s="4" t="s">
        <v>269</v>
      </c>
      <c r="C4176" s="26">
        <v>45748</v>
      </c>
      <c r="D4176" s="4" t="s">
        <v>292</v>
      </c>
      <c r="E4176" s="4" t="s">
        <v>303</v>
      </c>
      <c r="F4176" s="4" t="s">
        <v>46</v>
      </c>
      <c r="G4176" s="4">
        <v>5</v>
      </c>
      <c r="H4176" s="27">
        <v>0</v>
      </c>
      <c r="I4176" s="15">
        <v>3727.18</v>
      </c>
      <c r="J4176" s="4" t="s">
        <v>294</v>
      </c>
    </row>
    <row r="4177" spans="1:10" x14ac:dyDescent="0.3">
      <c r="A4177" s="4" t="s">
        <v>4483</v>
      </c>
      <c r="B4177" s="4" t="s">
        <v>269</v>
      </c>
      <c r="C4177" s="26">
        <v>45749</v>
      </c>
      <c r="D4177" s="4" t="s">
        <v>292</v>
      </c>
      <c r="E4177" s="4" t="s">
        <v>301</v>
      </c>
      <c r="F4177" s="4" t="s">
        <v>47</v>
      </c>
      <c r="G4177" s="4">
        <v>0</v>
      </c>
      <c r="H4177" s="27">
        <v>0</v>
      </c>
      <c r="I4177" s="15">
        <v>349.2</v>
      </c>
      <c r="J4177" s="4" t="s">
        <v>294</v>
      </c>
    </row>
    <row r="4178" spans="1:10" x14ac:dyDescent="0.3">
      <c r="A4178" s="4" t="s">
        <v>4484</v>
      </c>
      <c r="B4178" s="4" t="s">
        <v>269</v>
      </c>
      <c r="C4178" s="26">
        <v>45751</v>
      </c>
      <c r="D4178" s="4" t="s">
        <v>296</v>
      </c>
      <c r="E4178" s="4" t="s">
        <v>371</v>
      </c>
      <c r="F4178" s="4" t="s">
        <v>47</v>
      </c>
      <c r="G4178" s="4">
        <v>1</v>
      </c>
      <c r="H4178" s="27">
        <v>3.4</v>
      </c>
      <c r="I4178" s="15">
        <v>3389.47</v>
      </c>
      <c r="J4178" s="4" t="s">
        <v>294</v>
      </c>
    </row>
    <row r="4179" spans="1:10" x14ac:dyDescent="0.3">
      <c r="A4179" s="4" t="s">
        <v>4485</v>
      </c>
      <c r="B4179" s="4" t="s">
        <v>269</v>
      </c>
      <c r="C4179" s="26">
        <v>45766</v>
      </c>
      <c r="D4179" s="4" t="s">
        <v>296</v>
      </c>
      <c r="E4179" s="4" t="s">
        <v>401</v>
      </c>
      <c r="F4179" s="4" t="s">
        <v>47</v>
      </c>
      <c r="G4179" s="4">
        <v>1</v>
      </c>
      <c r="H4179" s="27">
        <v>5.9</v>
      </c>
      <c r="I4179" s="15">
        <v>5731.52</v>
      </c>
      <c r="J4179" s="4" t="s">
        <v>294</v>
      </c>
    </row>
    <row r="4180" spans="1:10" x14ac:dyDescent="0.3">
      <c r="A4180" s="4" t="s">
        <v>4486</v>
      </c>
      <c r="B4180" s="4" t="s">
        <v>269</v>
      </c>
      <c r="C4180" s="26">
        <v>45797</v>
      </c>
      <c r="D4180" s="4" t="s">
        <v>292</v>
      </c>
      <c r="E4180" s="4" t="s">
        <v>293</v>
      </c>
      <c r="F4180" s="4" t="s">
        <v>46</v>
      </c>
      <c r="G4180" s="4">
        <v>2</v>
      </c>
      <c r="H4180" s="27">
        <v>0</v>
      </c>
      <c r="I4180" s="15">
        <v>1967.5</v>
      </c>
      <c r="J4180" s="4" t="s">
        <v>299</v>
      </c>
    </row>
    <row r="4181" spans="1:10" x14ac:dyDescent="0.3">
      <c r="A4181" s="4" t="s">
        <v>4487</v>
      </c>
      <c r="B4181" s="4" t="s">
        <v>269</v>
      </c>
      <c r="C4181" s="26">
        <v>45798</v>
      </c>
      <c r="D4181" s="4" t="s">
        <v>292</v>
      </c>
      <c r="E4181" s="4" t="s">
        <v>308</v>
      </c>
      <c r="F4181" s="4" t="s">
        <v>47</v>
      </c>
      <c r="G4181" s="4">
        <v>0</v>
      </c>
      <c r="H4181" s="27">
        <v>0</v>
      </c>
      <c r="I4181" s="15">
        <v>817.26</v>
      </c>
      <c r="J4181" s="4" t="s">
        <v>299</v>
      </c>
    </row>
    <row r="4182" spans="1:10" x14ac:dyDescent="0.3">
      <c r="A4182" s="4" t="s">
        <v>4488</v>
      </c>
      <c r="B4182" s="4" t="s">
        <v>269</v>
      </c>
      <c r="C4182" s="26">
        <v>45794</v>
      </c>
      <c r="D4182" s="4" t="s">
        <v>296</v>
      </c>
      <c r="E4182" s="4" t="s">
        <v>319</v>
      </c>
      <c r="F4182" s="4" t="s">
        <v>46</v>
      </c>
      <c r="G4182" s="4">
        <v>1</v>
      </c>
      <c r="H4182" s="27">
        <v>11.8</v>
      </c>
      <c r="I4182" s="15">
        <v>7606.34</v>
      </c>
      <c r="J4182" s="4" t="s">
        <v>294</v>
      </c>
    </row>
    <row r="4183" spans="1:10" x14ac:dyDescent="0.3">
      <c r="A4183" s="4" t="s">
        <v>4489</v>
      </c>
      <c r="B4183" s="4" t="s">
        <v>269</v>
      </c>
      <c r="C4183" s="26">
        <v>45829</v>
      </c>
      <c r="D4183" s="4" t="s">
        <v>292</v>
      </c>
      <c r="E4183" s="4" t="s">
        <v>305</v>
      </c>
      <c r="F4183" s="4" t="s">
        <v>47</v>
      </c>
      <c r="G4183" s="4">
        <v>1</v>
      </c>
      <c r="H4183" s="27">
        <v>0</v>
      </c>
      <c r="I4183" s="15">
        <v>479.53</v>
      </c>
      <c r="J4183" s="4" t="s">
        <v>299</v>
      </c>
    </row>
    <row r="4184" spans="1:10" x14ac:dyDescent="0.3">
      <c r="A4184" s="4" t="s">
        <v>4490</v>
      </c>
      <c r="B4184" s="4" t="s">
        <v>269</v>
      </c>
      <c r="C4184" s="26">
        <v>45822</v>
      </c>
      <c r="D4184" s="4" t="s">
        <v>292</v>
      </c>
      <c r="E4184" s="4" t="s">
        <v>303</v>
      </c>
      <c r="F4184" s="4" t="s">
        <v>47</v>
      </c>
      <c r="G4184" s="4">
        <v>1</v>
      </c>
      <c r="H4184" s="27">
        <v>0</v>
      </c>
      <c r="I4184" s="15">
        <v>583.46</v>
      </c>
      <c r="J4184" s="4" t="s">
        <v>299</v>
      </c>
    </row>
    <row r="4185" spans="1:10" x14ac:dyDescent="0.3">
      <c r="A4185" s="4" t="s">
        <v>4491</v>
      </c>
      <c r="B4185" s="4" t="s">
        <v>269</v>
      </c>
      <c r="C4185" s="26">
        <v>45856</v>
      </c>
      <c r="D4185" s="4" t="s">
        <v>292</v>
      </c>
      <c r="E4185" s="4" t="s">
        <v>301</v>
      </c>
      <c r="F4185" s="4" t="s">
        <v>47</v>
      </c>
      <c r="G4185" s="4">
        <v>0</v>
      </c>
      <c r="H4185" s="27">
        <v>0</v>
      </c>
      <c r="I4185" s="15">
        <v>1033.27</v>
      </c>
      <c r="J4185" s="4" t="s">
        <v>294</v>
      </c>
    </row>
    <row r="4186" spans="1:10" x14ac:dyDescent="0.3">
      <c r="A4186" s="4" t="s">
        <v>4492</v>
      </c>
      <c r="B4186" s="4" t="s">
        <v>269</v>
      </c>
      <c r="C4186" s="26">
        <v>45863</v>
      </c>
      <c r="D4186" s="4" t="s">
        <v>292</v>
      </c>
      <c r="E4186" s="4" t="s">
        <v>312</v>
      </c>
      <c r="F4186" s="4" t="s">
        <v>47</v>
      </c>
      <c r="G4186" s="4">
        <v>0</v>
      </c>
      <c r="H4186" s="27">
        <v>0</v>
      </c>
      <c r="I4186" s="15">
        <v>383.78</v>
      </c>
      <c r="J4186" s="4" t="s">
        <v>294</v>
      </c>
    </row>
    <row r="4187" spans="1:10" x14ac:dyDescent="0.3">
      <c r="A4187" s="4" t="s">
        <v>4493</v>
      </c>
      <c r="B4187" s="4" t="s">
        <v>269</v>
      </c>
      <c r="C4187" s="26">
        <v>45844</v>
      </c>
      <c r="D4187" s="4" t="s">
        <v>292</v>
      </c>
      <c r="E4187" s="4" t="s">
        <v>305</v>
      </c>
      <c r="F4187" s="4" t="s">
        <v>47</v>
      </c>
      <c r="G4187" s="4">
        <v>1</v>
      </c>
      <c r="H4187" s="27">
        <v>0</v>
      </c>
      <c r="I4187" s="15">
        <v>733.12</v>
      </c>
      <c r="J4187" s="4" t="s">
        <v>299</v>
      </c>
    </row>
    <row r="4188" spans="1:10" x14ac:dyDescent="0.3">
      <c r="A4188" s="4" t="s">
        <v>4494</v>
      </c>
      <c r="B4188" s="4" t="s">
        <v>269</v>
      </c>
      <c r="C4188" s="26">
        <v>45897</v>
      </c>
      <c r="D4188" s="4" t="s">
        <v>296</v>
      </c>
      <c r="E4188" s="4" t="s">
        <v>319</v>
      </c>
      <c r="F4188" s="4" t="s">
        <v>46</v>
      </c>
      <c r="G4188" s="4">
        <v>1</v>
      </c>
      <c r="H4188" s="27">
        <v>10.8</v>
      </c>
      <c r="I4188" s="15">
        <v>5738.64</v>
      </c>
      <c r="J4188" s="4" t="s">
        <v>294</v>
      </c>
    </row>
    <row r="4189" spans="1:10" x14ac:dyDescent="0.3">
      <c r="A4189" s="4" t="s">
        <v>4495</v>
      </c>
      <c r="B4189" s="4" t="s">
        <v>269</v>
      </c>
      <c r="C4189" s="26">
        <v>45950</v>
      </c>
      <c r="D4189" s="4" t="s">
        <v>292</v>
      </c>
      <c r="E4189" s="4" t="s">
        <v>301</v>
      </c>
      <c r="F4189" s="4" t="s">
        <v>47</v>
      </c>
      <c r="G4189" s="4">
        <v>0</v>
      </c>
      <c r="H4189" s="27">
        <v>0</v>
      </c>
      <c r="I4189" s="15">
        <v>411.91</v>
      </c>
      <c r="J4189" s="4" t="s">
        <v>294</v>
      </c>
    </row>
    <row r="4190" spans="1:10" x14ac:dyDescent="0.3">
      <c r="A4190" s="4" t="s">
        <v>4496</v>
      </c>
      <c r="B4190" s="4" t="s">
        <v>269</v>
      </c>
      <c r="C4190" s="26">
        <v>45931</v>
      </c>
      <c r="D4190" s="4" t="s">
        <v>292</v>
      </c>
      <c r="E4190" s="4" t="s">
        <v>293</v>
      </c>
      <c r="F4190" s="4" t="s">
        <v>46</v>
      </c>
      <c r="G4190" s="4">
        <v>1</v>
      </c>
      <c r="H4190" s="27">
        <v>0</v>
      </c>
      <c r="I4190" s="15">
        <v>1890.7</v>
      </c>
      <c r="J4190" s="4" t="s">
        <v>294</v>
      </c>
    </row>
    <row r="4191" spans="1:10" x14ac:dyDescent="0.3">
      <c r="A4191" s="4" t="s">
        <v>4497</v>
      </c>
      <c r="B4191" s="4" t="s">
        <v>269</v>
      </c>
      <c r="C4191" s="26">
        <v>45938</v>
      </c>
      <c r="D4191" s="4" t="s">
        <v>292</v>
      </c>
      <c r="E4191" s="4" t="s">
        <v>293</v>
      </c>
      <c r="F4191" s="4" t="s">
        <v>46</v>
      </c>
      <c r="G4191" s="4">
        <v>5</v>
      </c>
      <c r="H4191" s="27">
        <v>0</v>
      </c>
      <c r="I4191" s="15">
        <v>3356.7</v>
      </c>
      <c r="J4191" s="4" t="s">
        <v>294</v>
      </c>
    </row>
    <row r="4192" spans="1:10" x14ac:dyDescent="0.3">
      <c r="A4192" s="4" t="s">
        <v>4498</v>
      </c>
      <c r="B4192" s="4" t="s">
        <v>269</v>
      </c>
      <c r="C4192" s="26">
        <v>45967</v>
      </c>
      <c r="D4192" s="4" t="s">
        <v>292</v>
      </c>
      <c r="E4192" s="4" t="s">
        <v>312</v>
      </c>
      <c r="F4192" s="4" t="s">
        <v>47</v>
      </c>
      <c r="G4192" s="4">
        <v>1</v>
      </c>
      <c r="H4192" s="27">
        <v>0</v>
      </c>
      <c r="I4192" s="15">
        <v>754.42</v>
      </c>
      <c r="J4192" s="4" t="s">
        <v>294</v>
      </c>
    </row>
    <row r="4193" spans="1:10" x14ac:dyDescent="0.3">
      <c r="A4193" s="4" t="s">
        <v>4499</v>
      </c>
      <c r="B4193" s="4" t="s">
        <v>271</v>
      </c>
      <c r="C4193" s="26">
        <v>44945</v>
      </c>
      <c r="D4193" s="4" t="s">
        <v>292</v>
      </c>
      <c r="E4193" s="4" t="s">
        <v>312</v>
      </c>
      <c r="F4193" s="4" t="s">
        <v>47</v>
      </c>
      <c r="G4193" s="4">
        <v>1</v>
      </c>
      <c r="H4193" s="27">
        <v>0</v>
      </c>
      <c r="I4193" s="15">
        <v>500.96</v>
      </c>
      <c r="J4193" s="4" t="s">
        <v>294</v>
      </c>
    </row>
    <row r="4194" spans="1:10" x14ac:dyDescent="0.3">
      <c r="A4194" s="4" t="s">
        <v>4500</v>
      </c>
      <c r="B4194" s="4" t="s">
        <v>271</v>
      </c>
      <c r="C4194" s="26">
        <v>44943</v>
      </c>
      <c r="D4194" s="4" t="s">
        <v>296</v>
      </c>
      <c r="E4194" s="4" t="s">
        <v>319</v>
      </c>
      <c r="F4194" s="4" t="s">
        <v>47</v>
      </c>
      <c r="G4194" s="4">
        <v>1</v>
      </c>
      <c r="H4194" s="27">
        <v>5.6</v>
      </c>
      <c r="I4194" s="15">
        <v>6620.53</v>
      </c>
      <c r="J4194" s="4" t="s">
        <v>299</v>
      </c>
    </row>
    <row r="4195" spans="1:10" x14ac:dyDescent="0.3">
      <c r="A4195" s="4" t="s">
        <v>4501</v>
      </c>
      <c r="B4195" s="4" t="s">
        <v>271</v>
      </c>
      <c r="C4195" s="26">
        <v>45006</v>
      </c>
      <c r="D4195" s="4" t="s">
        <v>292</v>
      </c>
      <c r="E4195" s="4" t="s">
        <v>312</v>
      </c>
      <c r="F4195" s="4" t="s">
        <v>46</v>
      </c>
      <c r="G4195" s="4">
        <v>5</v>
      </c>
      <c r="H4195" s="27">
        <v>0</v>
      </c>
      <c r="I4195" s="15">
        <v>2471.65</v>
      </c>
      <c r="J4195" s="4" t="s">
        <v>294</v>
      </c>
    </row>
    <row r="4196" spans="1:10" x14ac:dyDescent="0.3">
      <c r="A4196" s="4" t="s">
        <v>4502</v>
      </c>
      <c r="B4196" s="4" t="s">
        <v>271</v>
      </c>
      <c r="C4196" s="26">
        <v>45001</v>
      </c>
      <c r="D4196" s="4" t="s">
        <v>292</v>
      </c>
      <c r="E4196" s="4" t="s">
        <v>308</v>
      </c>
      <c r="F4196" s="4" t="s">
        <v>46</v>
      </c>
      <c r="G4196" s="4">
        <v>5</v>
      </c>
      <c r="H4196" s="27">
        <v>0</v>
      </c>
      <c r="I4196" s="15">
        <v>1459.14</v>
      </c>
      <c r="J4196" s="4" t="s">
        <v>294</v>
      </c>
    </row>
    <row r="4197" spans="1:10" x14ac:dyDescent="0.3">
      <c r="A4197" s="4" t="s">
        <v>4503</v>
      </c>
      <c r="B4197" s="4" t="s">
        <v>271</v>
      </c>
      <c r="C4197" s="26">
        <v>44989</v>
      </c>
      <c r="D4197" s="4" t="s">
        <v>292</v>
      </c>
      <c r="E4197" s="4" t="s">
        <v>308</v>
      </c>
      <c r="F4197" s="4" t="s">
        <v>47</v>
      </c>
      <c r="G4197" s="4">
        <v>1</v>
      </c>
      <c r="H4197" s="27">
        <v>0</v>
      </c>
      <c r="I4197" s="15">
        <v>570.88</v>
      </c>
      <c r="J4197" s="4" t="s">
        <v>294</v>
      </c>
    </row>
    <row r="4198" spans="1:10" x14ac:dyDescent="0.3">
      <c r="A4198" s="4" t="s">
        <v>4504</v>
      </c>
      <c r="B4198" s="4" t="s">
        <v>271</v>
      </c>
      <c r="C4198" s="26">
        <v>45001</v>
      </c>
      <c r="D4198" s="4" t="s">
        <v>296</v>
      </c>
      <c r="E4198" s="4" t="s">
        <v>319</v>
      </c>
      <c r="F4198" s="4" t="s">
        <v>46</v>
      </c>
      <c r="G4198" s="4">
        <v>1</v>
      </c>
      <c r="H4198" s="27">
        <v>18</v>
      </c>
      <c r="I4198" s="15">
        <v>22341.74</v>
      </c>
      <c r="J4198" s="4" t="s">
        <v>294</v>
      </c>
    </row>
    <row r="4199" spans="1:10" x14ac:dyDescent="0.3">
      <c r="A4199" s="4" t="s">
        <v>4505</v>
      </c>
      <c r="B4199" s="4" t="s">
        <v>271</v>
      </c>
      <c r="C4199" s="26">
        <v>45057</v>
      </c>
      <c r="D4199" s="4" t="s">
        <v>292</v>
      </c>
      <c r="E4199" s="4" t="s">
        <v>305</v>
      </c>
      <c r="F4199" s="4" t="s">
        <v>47</v>
      </c>
      <c r="G4199" s="4">
        <v>1</v>
      </c>
      <c r="H4199" s="27">
        <v>0</v>
      </c>
      <c r="I4199" s="15">
        <v>380.22</v>
      </c>
      <c r="J4199" s="4" t="s">
        <v>294</v>
      </c>
    </row>
    <row r="4200" spans="1:10" x14ac:dyDescent="0.3">
      <c r="A4200" s="4" t="s">
        <v>4506</v>
      </c>
      <c r="B4200" s="4" t="s">
        <v>271</v>
      </c>
      <c r="C4200" s="26">
        <v>45121</v>
      </c>
      <c r="D4200" s="4" t="s">
        <v>292</v>
      </c>
      <c r="E4200" s="4" t="s">
        <v>312</v>
      </c>
      <c r="F4200" s="4" t="s">
        <v>47</v>
      </c>
      <c r="G4200" s="4">
        <v>0</v>
      </c>
      <c r="H4200" s="27">
        <v>0</v>
      </c>
      <c r="I4200" s="15">
        <v>454.97</v>
      </c>
      <c r="J4200" s="4" t="s">
        <v>299</v>
      </c>
    </row>
    <row r="4201" spans="1:10" x14ac:dyDescent="0.3">
      <c r="A4201" s="4" t="s">
        <v>4507</v>
      </c>
      <c r="B4201" s="4" t="s">
        <v>271</v>
      </c>
      <c r="C4201" s="26">
        <v>45159</v>
      </c>
      <c r="D4201" s="4" t="s">
        <v>292</v>
      </c>
      <c r="E4201" s="4" t="s">
        <v>301</v>
      </c>
      <c r="F4201" s="4" t="s">
        <v>47</v>
      </c>
      <c r="G4201" s="4">
        <v>1</v>
      </c>
      <c r="H4201" s="27">
        <v>0</v>
      </c>
      <c r="I4201" s="15">
        <v>624.92999999999995</v>
      </c>
      <c r="J4201" s="4" t="s">
        <v>294</v>
      </c>
    </row>
    <row r="4202" spans="1:10" x14ac:dyDescent="0.3">
      <c r="A4202" s="4" t="s">
        <v>4508</v>
      </c>
      <c r="B4202" s="4" t="s">
        <v>271</v>
      </c>
      <c r="C4202" s="26">
        <v>45148</v>
      </c>
      <c r="D4202" s="4" t="s">
        <v>292</v>
      </c>
      <c r="E4202" s="4" t="s">
        <v>293</v>
      </c>
      <c r="F4202" s="4" t="s">
        <v>46</v>
      </c>
      <c r="G4202" s="4">
        <v>5</v>
      </c>
      <c r="H4202" s="27">
        <v>0</v>
      </c>
      <c r="I4202" s="15">
        <v>2906.7</v>
      </c>
      <c r="J4202" s="4" t="s">
        <v>299</v>
      </c>
    </row>
    <row r="4203" spans="1:10" x14ac:dyDescent="0.3">
      <c r="A4203" s="4" t="s">
        <v>4509</v>
      </c>
      <c r="B4203" s="4" t="s">
        <v>271</v>
      </c>
      <c r="C4203" s="26">
        <v>45161</v>
      </c>
      <c r="D4203" s="4" t="s">
        <v>296</v>
      </c>
      <c r="E4203" s="4" t="s">
        <v>371</v>
      </c>
      <c r="F4203" s="4" t="s">
        <v>403</v>
      </c>
      <c r="G4203" s="4">
        <v>7</v>
      </c>
      <c r="H4203" s="27">
        <v>166.2</v>
      </c>
      <c r="I4203" s="15">
        <v>89520.82</v>
      </c>
      <c r="J4203" s="4" t="s">
        <v>299</v>
      </c>
    </row>
    <row r="4204" spans="1:10" x14ac:dyDescent="0.3">
      <c r="A4204" s="4" t="s">
        <v>4510</v>
      </c>
      <c r="B4204" s="4" t="s">
        <v>271</v>
      </c>
      <c r="C4204" s="26">
        <v>45189</v>
      </c>
      <c r="D4204" s="4" t="s">
        <v>292</v>
      </c>
      <c r="E4204" s="4" t="s">
        <v>301</v>
      </c>
      <c r="F4204" s="4" t="s">
        <v>47</v>
      </c>
      <c r="G4204" s="4">
        <v>1</v>
      </c>
      <c r="H4204" s="27">
        <v>0</v>
      </c>
      <c r="I4204" s="15">
        <v>621.14</v>
      </c>
      <c r="J4204" s="4" t="s">
        <v>299</v>
      </c>
    </row>
    <row r="4205" spans="1:10" x14ac:dyDescent="0.3">
      <c r="A4205" s="4" t="s">
        <v>4511</v>
      </c>
      <c r="B4205" s="4" t="s">
        <v>271</v>
      </c>
      <c r="C4205" s="26">
        <v>45184</v>
      </c>
      <c r="D4205" s="4" t="s">
        <v>292</v>
      </c>
      <c r="E4205" s="4" t="s">
        <v>312</v>
      </c>
      <c r="F4205" s="4" t="s">
        <v>47</v>
      </c>
      <c r="G4205" s="4">
        <v>1</v>
      </c>
      <c r="H4205" s="27">
        <v>0</v>
      </c>
      <c r="I4205" s="15">
        <v>334.52</v>
      </c>
      <c r="J4205" s="4" t="s">
        <v>299</v>
      </c>
    </row>
    <row r="4206" spans="1:10" x14ac:dyDescent="0.3">
      <c r="A4206" s="4" t="s">
        <v>4512</v>
      </c>
      <c r="B4206" s="4" t="s">
        <v>271</v>
      </c>
      <c r="C4206" s="26">
        <v>45185</v>
      </c>
      <c r="D4206" s="4" t="s">
        <v>292</v>
      </c>
      <c r="E4206" s="4" t="s">
        <v>305</v>
      </c>
      <c r="F4206" s="4" t="s">
        <v>45</v>
      </c>
      <c r="G4206" s="4">
        <v>9</v>
      </c>
      <c r="H4206" s="27">
        <v>0</v>
      </c>
      <c r="I4206" s="15">
        <v>11255.82</v>
      </c>
      <c r="J4206" s="4" t="s">
        <v>294</v>
      </c>
    </row>
    <row r="4207" spans="1:10" x14ac:dyDescent="0.3">
      <c r="A4207" s="4" t="s">
        <v>4513</v>
      </c>
      <c r="B4207" s="4" t="s">
        <v>271</v>
      </c>
      <c r="C4207" s="26">
        <v>45197</v>
      </c>
      <c r="D4207" s="4" t="s">
        <v>292</v>
      </c>
      <c r="E4207" s="4" t="s">
        <v>308</v>
      </c>
      <c r="F4207" s="4" t="s">
        <v>47</v>
      </c>
      <c r="G4207" s="4">
        <v>1</v>
      </c>
      <c r="H4207" s="27">
        <v>0</v>
      </c>
      <c r="I4207" s="15">
        <v>445.13</v>
      </c>
      <c r="J4207" s="4" t="s">
        <v>294</v>
      </c>
    </row>
    <row r="4208" spans="1:10" x14ac:dyDescent="0.3">
      <c r="A4208" s="4" t="s">
        <v>4514</v>
      </c>
      <c r="B4208" s="4" t="s">
        <v>271</v>
      </c>
      <c r="C4208" s="26">
        <v>45192</v>
      </c>
      <c r="D4208" s="4" t="s">
        <v>292</v>
      </c>
      <c r="E4208" s="4" t="s">
        <v>312</v>
      </c>
      <c r="F4208" s="4" t="s">
        <v>46</v>
      </c>
      <c r="G4208" s="4">
        <v>2</v>
      </c>
      <c r="H4208" s="27">
        <v>0</v>
      </c>
      <c r="I4208" s="15">
        <v>3677.51</v>
      </c>
      <c r="J4208" s="4" t="s">
        <v>299</v>
      </c>
    </row>
    <row r="4209" spans="1:10" x14ac:dyDescent="0.3">
      <c r="A4209" s="4" t="s">
        <v>4515</v>
      </c>
      <c r="B4209" s="4" t="s">
        <v>271</v>
      </c>
      <c r="C4209" s="26">
        <v>45174</v>
      </c>
      <c r="D4209" s="4" t="s">
        <v>292</v>
      </c>
      <c r="E4209" s="4" t="s">
        <v>301</v>
      </c>
      <c r="F4209" s="4" t="s">
        <v>47</v>
      </c>
      <c r="G4209" s="4">
        <v>1</v>
      </c>
      <c r="H4209" s="27">
        <v>0</v>
      </c>
      <c r="I4209" s="15">
        <v>618.79</v>
      </c>
      <c r="J4209" s="4" t="s">
        <v>299</v>
      </c>
    </row>
    <row r="4210" spans="1:10" x14ac:dyDescent="0.3">
      <c r="A4210" s="4" t="s">
        <v>4516</v>
      </c>
      <c r="B4210" s="4" t="s">
        <v>271</v>
      </c>
      <c r="C4210" s="26">
        <v>45174</v>
      </c>
      <c r="D4210" s="4" t="s">
        <v>292</v>
      </c>
      <c r="E4210" s="4" t="s">
        <v>305</v>
      </c>
      <c r="F4210" s="4" t="s">
        <v>47</v>
      </c>
      <c r="G4210" s="4">
        <v>1</v>
      </c>
      <c r="H4210" s="27">
        <v>0</v>
      </c>
      <c r="I4210" s="15">
        <v>690.39</v>
      </c>
      <c r="J4210" s="4" t="s">
        <v>299</v>
      </c>
    </row>
    <row r="4211" spans="1:10" x14ac:dyDescent="0.3">
      <c r="A4211" s="4" t="s">
        <v>4517</v>
      </c>
      <c r="B4211" s="4" t="s">
        <v>271</v>
      </c>
      <c r="C4211" s="26">
        <v>45175</v>
      </c>
      <c r="D4211" s="4" t="s">
        <v>292</v>
      </c>
      <c r="E4211" s="4" t="s">
        <v>293</v>
      </c>
      <c r="F4211" s="4" t="s">
        <v>47</v>
      </c>
      <c r="G4211" s="4">
        <v>0</v>
      </c>
      <c r="H4211" s="27">
        <v>0</v>
      </c>
      <c r="I4211" s="15">
        <v>773.44</v>
      </c>
      <c r="J4211" s="4" t="s">
        <v>299</v>
      </c>
    </row>
    <row r="4212" spans="1:10" x14ac:dyDescent="0.3">
      <c r="A4212" s="4" t="s">
        <v>4518</v>
      </c>
      <c r="B4212" s="4" t="s">
        <v>271</v>
      </c>
      <c r="C4212" s="26">
        <v>45193</v>
      </c>
      <c r="D4212" s="4" t="s">
        <v>292</v>
      </c>
      <c r="E4212" s="4" t="s">
        <v>305</v>
      </c>
      <c r="F4212" s="4" t="s">
        <v>47</v>
      </c>
      <c r="G4212" s="4">
        <v>1</v>
      </c>
      <c r="H4212" s="27">
        <v>0</v>
      </c>
      <c r="I4212" s="15">
        <v>429.92</v>
      </c>
      <c r="J4212" s="4" t="s">
        <v>299</v>
      </c>
    </row>
    <row r="4213" spans="1:10" x14ac:dyDescent="0.3">
      <c r="A4213" s="4" t="s">
        <v>4519</v>
      </c>
      <c r="B4213" s="4" t="s">
        <v>271</v>
      </c>
      <c r="C4213" s="26">
        <v>45222</v>
      </c>
      <c r="D4213" s="4" t="s">
        <v>292</v>
      </c>
      <c r="E4213" s="4" t="s">
        <v>312</v>
      </c>
      <c r="F4213" s="4" t="s">
        <v>47</v>
      </c>
      <c r="G4213" s="4">
        <v>1</v>
      </c>
      <c r="H4213" s="27">
        <v>0</v>
      </c>
      <c r="I4213" s="15">
        <v>694.39</v>
      </c>
      <c r="J4213" s="4" t="s">
        <v>294</v>
      </c>
    </row>
    <row r="4214" spans="1:10" x14ac:dyDescent="0.3">
      <c r="A4214" s="4" t="s">
        <v>4520</v>
      </c>
      <c r="B4214" s="4" t="s">
        <v>271</v>
      </c>
      <c r="C4214" s="26">
        <v>45218</v>
      </c>
      <c r="D4214" s="4" t="s">
        <v>292</v>
      </c>
      <c r="E4214" s="4" t="s">
        <v>293</v>
      </c>
      <c r="F4214" s="4" t="s">
        <v>46</v>
      </c>
      <c r="G4214" s="4">
        <v>4</v>
      </c>
      <c r="H4214" s="27">
        <v>0</v>
      </c>
      <c r="I4214" s="15">
        <v>1918.63</v>
      </c>
      <c r="J4214" s="4" t="s">
        <v>294</v>
      </c>
    </row>
    <row r="4215" spans="1:10" x14ac:dyDescent="0.3">
      <c r="A4215" s="4" t="s">
        <v>4521</v>
      </c>
      <c r="B4215" s="4" t="s">
        <v>271</v>
      </c>
      <c r="C4215" s="26">
        <v>45243</v>
      </c>
      <c r="D4215" s="4" t="s">
        <v>292</v>
      </c>
      <c r="E4215" s="4" t="s">
        <v>303</v>
      </c>
      <c r="F4215" s="4" t="s">
        <v>46</v>
      </c>
      <c r="G4215" s="4">
        <v>3</v>
      </c>
      <c r="H4215" s="27">
        <v>0</v>
      </c>
      <c r="I4215" s="15">
        <v>4054.04</v>
      </c>
      <c r="J4215" s="4" t="s">
        <v>294</v>
      </c>
    </row>
    <row r="4216" spans="1:10" x14ac:dyDescent="0.3">
      <c r="A4216" s="4" t="s">
        <v>4522</v>
      </c>
      <c r="B4216" s="4" t="s">
        <v>271</v>
      </c>
      <c r="C4216" s="26">
        <v>45282</v>
      </c>
      <c r="D4216" s="4" t="s">
        <v>292</v>
      </c>
      <c r="E4216" s="4" t="s">
        <v>305</v>
      </c>
      <c r="F4216" s="4" t="s">
        <v>47</v>
      </c>
      <c r="G4216" s="4">
        <v>1</v>
      </c>
      <c r="H4216" s="27">
        <v>0</v>
      </c>
      <c r="I4216" s="15">
        <v>394.04</v>
      </c>
      <c r="J4216" s="4" t="s">
        <v>294</v>
      </c>
    </row>
    <row r="4217" spans="1:10" x14ac:dyDescent="0.3">
      <c r="A4217" s="4" t="s">
        <v>4523</v>
      </c>
      <c r="B4217" s="4" t="s">
        <v>271</v>
      </c>
      <c r="C4217" s="26">
        <v>45308</v>
      </c>
      <c r="D4217" s="4" t="s">
        <v>296</v>
      </c>
      <c r="E4217" s="4" t="s">
        <v>319</v>
      </c>
      <c r="F4217" s="4" t="s">
        <v>47</v>
      </c>
      <c r="G4217" s="4">
        <v>1</v>
      </c>
      <c r="H4217" s="27">
        <v>3.4</v>
      </c>
      <c r="I4217" s="15">
        <v>3140.76</v>
      </c>
      <c r="J4217" s="4" t="s">
        <v>294</v>
      </c>
    </row>
    <row r="4218" spans="1:10" x14ac:dyDescent="0.3">
      <c r="A4218" s="4" t="s">
        <v>4524</v>
      </c>
      <c r="B4218" s="4" t="s">
        <v>271</v>
      </c>
      <c r="C4218" s="26">
        <v>45337</v>
      </c>
      <c r="D4218" s="4" t="s">
        <v>292</v>
      </c>
      <c r="E4218" s="4" t="s">
        <v>312</v>
      </c>
      <c r="F4218" s="4" t="s">
        <v>46</v>
      </c>
      <c r="G4218" s="4">
        <v>5</v>
      </c>
      <c r="H4218" s="27">
        <v>0</v>
      </c>
      <c r="I4218" s="15">
        <v>1641.64</v>
      </c>
      <c r="J4218" s="4" t="s">
        <v>294</v>
      </c>
    </row>
    <row r="4219" spans="1:10" x14ac:dyDescent="0.3">
      <c r="A4219" s="4" t="s">
        <v>4525</v>
      </c>
      <c r="B4219" s="4" t="s">
        <v>271</v>
      </c>
      <c r="C4219" s="26">
        <v>45346</v>
      </c>
      <c r="D4219" s="4" t="s">
        <v>292</v>
      </c>
      <c r="E4219" s="4" t="s">
        <v>305</v>
      </c>
      <c r="F4219" s="4" t="s">
        <v>47</v>
      </c>
      <c r="G4219" s="4">
        <v>1</v>
      </c>
      <c r="H4219" s="27">
        <v>0</v>
      </c>
      <c r="I4219" s="15">
        <v>877.23</v>
      </c>
      <c r="J4219" s="4" t="s">
        <v>294</v>
      </c>
    </row>
    <row r="4220" spans="1:10" x14ac:dyDescent="0.3">
      <c r="A4220" s="4" t="s">
        <v>4526</v>
      </c>
      <c r="B4220" s="4" t="s">
        <v>271</v>
      </c>
      <c r="C4220" s="26">
        <v>45366</v>
      </c>
      <c r="D4220" s="4" t="s">
        <v>292</v>
      </c>
      <c r="E4220" s="4" t="s">
        <v>303</v>
      </c>
      <c r="F4220" s="4" t="s">
        <v>47</v>
      </c>
      <c r="G4220" s="4">
        <v>0</v>
      </c>
      <c r="H4220" s="27">
        <v>0</v>
      </c>
      <c r="I4220" s="15">
        <v>826.3</v>
      </c>
      <c r="J4220" s="4" t="s">
        <v>294</v>
      </c>
    </row>
    <row r="4221" spans="1:10" x14ac:dyDescent="0.3">
      <c r="A4221" s="4" t="s">
        <v>4527</v>
      </c>
      <c r="B4221" s="4" t="s">
        <v>271</v>
      </c>
      <c r="C4221" s="26">
        <v>45406</v>
      </c>
      <c r="D4221" s="4" t="s">
        <v>292</v>
      </c>
      <c r="E4221" s="4" t="s">
        <v>293</v>
      </c>
      <c r="F4221" s="4" t="s">
        <v>45</v>
      </c>
      <c r="G4221" s="4">
        <v>7</v>
      </c>
      <c r="H4221" s="27">
        <v>0</v>
      </c>
      <c r="I4221" s="15">
        <v>12139.85</v>
      </c>
      <c r="J4221" s="4" t="s">
        <v>294</v>
      </c>
    </row>
    <row r="4222" spans="1:10" x14ac:dyDescent="0.3">
      <c r="A4222" s="4" t="s">
        <v>4528</v>
      </c>
      <c r="B4222" s="4" t="s">
        <v>271</v>
      </c>
      <c r="C4222" s="26">
        <v>45413</v>
      </c>
      <c r="D4222" s="4" t="s">
        <v>296</v>
      </c>
      <c r="E4222" s="4" t="s">
        <v>297</v>
      </c>
      <c r="F4222" s="4" t="s">
        <v>46</v>
      </c>
      <c r="G4222" s="4">
        <v>1</v>
      </c>
      <c r="H4222" s="27">
        <v>13</v>
      </c>
      <c r="I4222" s="15">
        <v>15364.01</v>
      </c>
      <c r="J4222" s="4" t="s">
        <v>294</v>
      </c>
    </row>
    <row r="4223" spans="1:10" x14ac:dyDescent="0.3">
      <c r="A4223" s="4" t="s">
        <v>4529</v>
      </c>
      <c r="B4223" s="4" t="s">
        <v>271</v>
      </c>
      <c r="C4223" s="26">
        <v>45451</v>
      </c>
      <c r="D4223" s="4" t="s">
        <v>292</v>
      </c>
      <c r="E4223" s="4" t="s">
        <v>301</v>
      </c>
      <c r="F4223" s="4" t="s">
        <v>47</v>
      </c>
      <c r="G4223" s="4">
        <v>1</v>
      </c>
      <c r="H4223" s="27">
        <v>0</v>
      </c>
      <c r="I4223" s="15">
        <v>754.67</v>
      </c>
      <c r="J4223" s="4" t="s">
        <v>299</v>
      </c>
    </row>
    <row r="4224" spans="1:10" x14ac:dyDescent="0.3">
      <c r="A4224" s="4" t="s">
        <v>4530</v>
      </c>
      <c r="B4224" s="4" t="s">
        <v>271</v>
      </c>
      <c r="C4224" s="26">
        <v>45477</v>
      </c>
      <c r="D4224" s="4" t="s">
        <v>292</v>
      </c>
      <c r="E4224" s="4" t="s">
        <v>303</v>
      </c>
      <c r="F4224" s="4" t="s">
        <v>46</v>
      </c>
      <c r="G4224" s="4">
        <v>1</v>
      </c>
      <c r="H4224" s="27">
        <v>0</v>
      </c>
      <c r="I4224" s="15">
        <v>3792.53</v>
      </c>
      <c r="J4224" s="4" t="s">
        <v>299</v>
      </c>
    </row>
    <row r="4225" spans="1:10" x14ac:dyDescent="0.3">
      <c r="A4225" s="4" t="s">
        <v>4531</v>
      </c>
      <c r="B4225" s="4" t="s">
        <v>271</v>
      </c>
      <c r="C4225" s="26">
        <v>45532</v>
      </c>
      <c r="D4225" s="4" t="s">
        <v>292</v>
      </c>
      <c r="E4225" s="4" t="s">
        <v>312</v>
      </c>
      <c r="F4225" s="4" t="s">
        <v>47</v>
      </c>
      <c r="G4225" s="4">
        <v>1</v>
      </c>
      <c r="H4225" s="27">
        <v>0</v>
      </c>
      <c r="I4225" s="15">
        <v>1082.5899999999999</v>
      </c>
      <c r="J4225" s="4" t="s">
        <v>294</v>
      </c>
    </row>
    <row r="4226" spans="1:10" x14ac:dyDescent="0.3">
      <c r="A4226" s="4" t="s">
        <v>4532</v>
      </c>
      <c r="B4226" s="4" t="s">
        <v>271</v>
      </c>
      <c r="C4226" s="26">
        <v>45525</v>
      </c>
      <c r="D4226" s="4" t="s">
        <v>296</v>
      </c>
      <c r="E4226" s="4" t="s">
        <v>401</v>
      </c>
      <c r="F4226" s="4" t="s">
        <v>46</v>
      </c>
      <c r="G4226" s="4">
        <v>1</v>
      </c>
      <c r="H4226" s="27">
        <v>10.8</v>
      </c>
      <c r="I4226" s="15">
        <v>11780.14</v>
      </c>
      <c r="J4226" s="4" t="s">
        <v>294</v>
      </c>
    </row>
    <row r="4227" spans="1:10" x14ac:dyDescent="0.3">
      <c r="A4227" s="4" t="s">
        <v>4533</v>
      </c>
      <c r="B4227" s="4" t="s">
        <v>271</v>
      </c>
      <c r="C4227" s="26">
        <v>45576</v>
      </c>
      <c r="D4227" s="4" t="s">
        <v>292</v>
      </c>
      <c r="E4227" s="4" t="s">
        <v>303</v>
      </c>
      <c r="F4227" s="4" t="s">
        <v>47</v>
      </c>
      <c r="G4227" s="4">
        <v>0</v>
      </c>
      <c r="H4227" s="27">
        <v>0</v>
      </c>
      <c r="I4227" s="15">
        <v>604.67999999999995</v>
      </c>
      <c r="J4227" s="4" t="s">
        <v>294</v>
      </c>
    </row>
    <row r="4228" spans="1:10" x14ac:dyDescent="0.3">
      <c r="A4228" s="4" t="s">
        <v>4534</v>
      </c>
      <c r="B4228" s="4" t="s">
        <v>271</v>
      </c>
      <c r="C4228" s="26">
        <v>45585</v>
      </c>
      <c r="D4228" s="4" t="s">
        <v>296</v>
      </c>
      <c r="E4228" s="4" t="s">
        <v>297</v>
      </c>
      <c r="F4228" s="4" t="s">
        <v>47</v>
      </c>
      <c r="G4228" s="4">
        <v>1</v>
      </c>
      <c r="H4228" s="27">
        <v>5.4</v>
      </c>
      <c r="I4228" s="15">
        <v>5337.74</v>
      </c>
      <c r="J4228" s="4" t="s">
        <v>294</v>
      </c>
    </row>
    <row r="4229" spans="1:10" x14ac:dyDescent="0.3">
      <c r="A4229" s="4" t="s">
        <v>4535</v>
      </c>
      <c r="B4229" s="4" t="s">
        <v>271</v>
      </c>
      <c r="C4229" s="26">
        <v>45620</v>
      </c>
      <c r="D4229" s="4" t="s">
        <v>292</v>
      </c>
      <c r="E4229" s="4" t="s">
        <v>312</v>
      </c>
      <c r="F4229" s="4" t="s">
        <v>47</v>
      </c>
      <c r="G4229" s="4">
        <v>1</v>
      </c>
      <c r="H4229" s="27">
        <v>0</v>
      </c>
      <c r="I4229" s="15">
        <v>883.24</v>
      </c>
      <c r="J4229" s="4" t="s">
        <v>294</v>
      </c>
    </row>
    <row r="4230" spans="1:10" x14ac:dyDescent="0.3">
      <c r="A4230" s="4" t="s">
        <v>4536</v>
      </c>
      <c r="B4230" s="4" t="s">
        <v>271</v>
      </c>
      <c r="C4230" s="26">
        <v>45604</v>
      </c>
      <c r="D4230" s="4" t="s">
        <v>292</v>
      </c>
      <c r="E4230" s="4" t="s">
        <v>293</v>
      </c>
      <c r="F4230" s="4" t="s">
        <v>46</v>
      </c>
      <c r="G4230" s="4">
        <v>4</v>
      </c>
      <c r="H4230" s="27">
        <v>0</v>
      </c>
      <c r="I4230" s="15">
        <v>3742.07</v>
      </c>
      <c r="J4230" s="4" t="s">
        <v>299</v>
      </c>
    </row>
    <row r="4231" spans="1:10" x14ac:dyDescent="0.3">
      <c r="A4231" s="4" t="s">
        <v>4537</v>
      </c>
      <c r="B4231" s="4" t="s">
        <v>271</v>
      </c>
      <c r="C4231" s="26">
        <v>45605</v>
      </c>
      <c r="D4231" s="4" t="s">
        <v>296</v>
      </c>
      <c r="E4231" s="4" t="s">
        <v>336</v>
      </c>
      <c r="F4231" s="4" t="s">
        <v>45</v>
      </c>
      <c r="G4231" s="4">
        <v>2</v>
      </c>
      <c r="H4231" s="27">
        <v>35</v>
      </c>
      <c r="I4231" s="15">
        <v>18789.53</v>
      </c>
      <c r="J4231" s="4" t="s">
        <v>294</v>
      </c>
    </row>
    <row r="4232" spans="1:10" x14ac:dyDescent="0.3">
      <c r="A4232" s="4" t="s">
        <v>4538</v>
      </c>
      <c r="B4232" s="4" t="s">
        <v>271</v>
      </c>
      <c r="C4232" s="26">
        <v>45649</v>
      </c>
      <c r="D4232" s="4" t="s">
        <v>292</v>
      </c>
      <c r="E4232" s="4" t="s">
        <v>293</v>
      </c>
      <c r="F4232" s="4" t="s">
        <v>45</v>
      </c>
      <c r="G4232" s="4">
        <v>4</v>
      </c>
      <c r="H4232" s="27">
        <v>0</v>
      </c>
      <c r="I4232" s="15">
        <v>8271.57</v>
      </c>
      <c r="J4232" s="4" t="s">
        <v>294</v>
      </c>
    </row>
    <row r="4233" spans="1:10" x14ac:dyDescent="0.3">
      <c r="A4233" s="4" t="s">
        <v>4539</v>
      </c>
      <c r="B4233" s="4" t="s">
        <v>271</v>
      </c>
      <c r="C4233" s="26">
        <v>45724</v>
      </c>
      <c r="D4233" s="4" t="s">
        <v>292</v>
      </c>
      <c r="E4233" s="4" t="s">
        <v>305</v>
      </c>
      <c r="F4233" s="4" t="s">
        <v>45</v>
      </c>
      <c r="G4233" s="4">
        <v>9</v>
      </c>
      <c r="H4233" s="27">
        <v>0</v>
      </c>
      <c r="I4233" s="15">
        <v>13272.74</v>
      </c>
      <c r="J4233" s="4" t="s">
        <v>294</v>
      </c>
    </row>
    <row r="4234" spans="1:10" x14ac:dyDescent="0.3">
      <c r="A4234" s="4" t="s">
        <v>4540</v>
      </c>
      <c r="B4234" s="4" t="s">
        <v>271</v>
      </c>
      <c r="C4234" s="26">
        <v>45727</v>
      </c>
      <c r="D4234" s="4" t="s">
        <v>292</v>
      </c>
      <c r="E4234" s="4" t="s">
        <v>308</v>
      </c>
      <c r="F4234" s="4" t="s">
        <v>46</v>
      </c>
      <c r="G4234" s="4">
        <v>2</v>
      </c>
      <c r="H4234" s="27">
        <v>0</v>
      </c>
      <c r="I4234" s="15">
        <v>1916.97</v>
      </c>
      <c r="J4234" s="4" t="s">
        <v>294</v>
      </c>
    </row>
    <row r="4235" spans="1:10" x14ac:dyDescent="0.3">
      <c r="A4235" s="4" t="s">
        <v>4541</v>
      </c>
      <c r="B4235" s="4" t="s">
        <v>271</v>
      </c>
      <c r="C4235" s="26">
        <v>45755</v>
      </c>
      <c r="D4235" s="4" t="s">
        <v>296</v>
      </c>
      <c r="E4235" s="4" t="s">
        <v>371</v>
      </c>
      <c r="F4235" s="4" t="s">
        <v>46</v>
      </c>
      <c r="G4235" s="4">
        <v>1</v>
      </c>
      <c r="H4235" s="27">
        <v>19.399999999999999</v>
      </c>
      <c r="I4235" s="15">
        <v>14558.71</v>
      </c>
      <c r="J4235" s="4" t="s">
        <v>294</v>
      </c>
    </row>
    <row r="4236" spans="1:10" x14ac:dyDescent="0.3">
      <c r="A4236" s="4" t="s">
        <v>4542</v>
      </c>
      <c r="B4236" s="4" t="s">
        <v>271</v>
      </c>
      <c r="C4236" s="26">
        <v>45824</v>
      </c>
      <c r="D4236" s="4" t="s">
        <v>292</v>
      </c>
      <c r="E4236" s="4" t="s">
        <v>303</v>
      </c>
      <c r="F4236" s="4" t="s">
        <v>47</v>
      </c>
      <c r="G4236" s="4">
        <v>0</v>
      </c>
      <c r="H4236" s="27">
        <v>0</v>
      </c>
      <c r="I4236" s="15">
        <v>823.57</v>
      </c>
      <c r="J4236" s="4" t="s">
        <v>294</v>
      </c>
    </row>
    <row r="4237" spans="1:10" x14ac:dyDescent="0.3">
      <c r="A4237" s="4" t="s">
        <v>4543</v>
      </c>
      <c r="B4237" s="4" t="s">
        <v>271</v>
      </c>
      <c r="C4237" s="26">
        <v>45863</v>
      </c>
      <c r="D4237" s="4" t="s">
        <v>292</v>
      </c>
      <c r="E4237" s="4" t="s">
        <v>301</v>
      </c>
      <c r="F4237" s="4" t="s">
        <v>46</v>
      </c>
      <c r="G4237" s="4">
        <v>1</v>
      </c>
      <c r="H4237" s="27">
        <v>0</v>
      </c>
      <c r="I4237" s="15">
        <v>4761.82</v>
      </c>
      <c r="J4237" s="4" t="s">
        <v>294</v>
      </c>
    </row>
    <row r="4238" spans="1:10" x14ac:dyDescent="0.3">
      <c r="A4238" s="4" t="s">
        <v>4544</v>
      </c>
      <c r="B4238" s="4" t="s">
        <v>271</v>
      </c>
      <c r="C4238" s="26">
        <v>45863</v>
      </c>
      <c r="D4238" s="4" t="s">
        <v>296</v>
      </c>
      <c r="E4238" s="4" t="s">
        <v>319</v>
      </c>
      <c r="F4238" s="4" t="s">
        <v>46</v>
      </c>
      <c r="G4238" s="4">
        <v>1</v>
      </c>
      <c r="H4238" s="27">
        <v>14.1</v>
      </c>
      <c r="I4238" s="15">
        <v>10008.370000000001</v>
      </c>
      <c r="J4238" s="4" t="s">
        <v>294</v>
      </c>
    </row>
    <row r="4239" spans="1:10" x14ac:dyDescent="0.3">
      <c r="A4239" s="4" t="s">
        <v>4545</v>
      </c>
      <c r="B4239" s="4" t="s">
        <v>271</v>
      </c>
      <c r="C4239" s="26">
        <v>45891</v>
      </c>
      <c r="D4239" s="4" t="s">
        <v>292</v>
      </c>
      <c r="E4239" s="4" t="s">
        <v>301</v>
      </c>
      <c r="F4239" s="4" t="s">
        <v>46</v>
      </c>
      <c r="G4239" s="4">
        <v>3</v>
      </c>
      <c r="H4239" s="27">
        <v>0</v>
      </c>
      <c r="I4239" s="15">
        <v>1615.94</v>
      </c>
      <c r="J4239" s="4" t="s">
        <v>294</v>
      </c>
    </row>
    <row r="4240" spans="1:10" x14ac:dyDescent="0.3">
      <c r="A4240" s="4" t="s">
        <v>4546</v>
      </c>
      <c r="B4240" s="4" t="s">
        <v>271</v>
      </c>
      <c r="C4240" s="26">
        <v>45879</v>
      </c>
      <c r="D4240" s="4" t="s">
        <v>292</v>
      </c>
      <c r="E4240" s="4" t="s">
        <v>303</v>
      </c>
      <c r="F4240" s="4" t="s">
        <v>46</v>
      </c>
      <c r="G4240" s="4">
        <v>1</v>
      </c>
      <c r="H4240" s="27">
        <v>0</v>
      </c>
      <c r="I4240" s="15">
        <v>3587.4</v>
      </c>
      <c r="J4240" s="4" t="s">
        <v>294</v>
      </c>
    </row>
    <row r="4241" spans="1:10" x14ac:dyDescent="0.3">
      <c r="A4241" s="4" t="s">
        <v>4547</v>
      </c>
      <c r="B4241" s="4" t="s">
        <v>271</v>
      </c>
      <c r="C4241" s="26">
        <v>45889</v>
      </c>
      <c r="D4241" s="4" t="s">
        <v>292</v>
      </c>
      <c r="E4241" s="4" t="s">
        <v>308</v>
      </c>
      <c r="F4241" s="4" t="s">
        <v>47</v>
      </c>
      <c r="G4241" s="4">
        <v>0</v>
      </c>
      <c r="H4241" s="27">
        <v>0</v>
      </c>
      <c r="I4241" s="15">
        <v>995.76</v>
      </c>
      <c r="J4241" s="4" t="s">
        <v>299</v>
      </c>
    </row>
    <row r="4242" spans="1:10" x14ac:dyDescent="0.3">
      <c r="A4242" s="4" t="s">
        <v>4548</v>
      </c>
      <c r="B4242" s="4" t="s">
        <v>271</v>
      </c>
      <c r="C4242" s="26">
        <v>45921</v>
      </c>
      <c r="D4242" s="4" t="s">
        <v>292</v>
      </c>
      <c r="E4242" s="4" t="s">
        <v>308</v>
      </c>
      <c r="F4242" s="4" t="s">
        <v>46</v>
      </c>
      <c r="G4242" s="4">
        <v>5</v>
      </c>
      <c r="H4242" s="27">
        <v>0</v>
      </c>
      <c r="I4242" s="15">
        <v>4072.27</v>
      </c>
      <c r="J4242" s="4" t="s">
        <v>299</v>
      </c>
    </row>
    <row r="4243" spans="1:10" x14ac:dyDescent="0.3">
      <c r="A4243" s="4" t="s">
        <v>4549</v>
      </c>
      <c r="B4243" s="4" t="s">
        <v>271</v>
      </c>
      <c r="C4243" s="26">
        <v>45915</v>
      </c>
      <c r="D4243" s="4" t="s">
        <v>292</v>
      </c>
      <c r="E4243" s="4" t="s">
        <v>305</v>
      </c>
      <c r="F4243" s="4" t="s">
        <v>46</v>
      </c>
      <c r="G4243" s="4">
        <v>5</v>
      </c>
      <c r="H4243" s="27">
        <v>0</v>
      </c>
      <c r="I4243" s="15">
        <v>3930.54</v>
      </c>
      <c r="J4243" s="4" t="s">
        <v>294</v>
      </c>
    </row>
    <row r="4244" spans="1:10" x14ac:dyDescent="0.3">
      <c r="A4244" s="4" t="s">
        <v>4550</v>
      </c>
      <c r="B4244" s="4" t="s">
        <v>271</v>
      </c>
      <c r="C4244" s="26">
        <v>45923</v>
      </c>
      <c r="D4244" s="4" t="s">
        <v>296</v>
      </c>
      <c r="E4244" s="4" t="s">
        <v>371</v>
      </c>
      <c r="F4244" s="4" t="s">
        <v>47</v>
      </c>
      <c r="G4244" s="4">
        <v>1</v>
      </c>
      <c r="H4244" s="27">
        <v>5.2</v>
      </c>
      <c r="I4244" s="15">
        <v>6378.96</v>
      </c>
      <c r="J4244" s="4" t="s">
        <v>294</v>
      </c>
    </row>
    <row r="4245" spans="1:10" x14ac:dyDescent="0.3">
      <c r="A4245" s="4" t="s">
        <v>4551</v>
      </c>
      <c r="B4245" s="4" t="s">
        <v>271</v>
      </c>
      <c r="C4245" s="26">
        <v>45957</v>
      </c>
      <c r="D4245" s="4" t="s">
        <v>292</v>
      </c>
      <c r="E4245" s="4" t="s">
        <v>308</v>
      </c>
      <c r="F4245" s="4" t="s">
        <v>46</v>
      </c>
      <c r="G4245" s="4">
        <v>3</v>
      </c>
      <c r="H4245" s="27">
        <v>0</v>
      </c>
      <c r="I4245" s="15">
        <v>1880.51</v>
      </c>
      <c r="J4245" s="4" t="s">
        <v>299</v>
      </c>
    </row>
    <row r="4246" spans="1:10" x14ac:dyDescent="0.3">
      <c r="A4246" s="4" t="s">
        <v>4552</v>
      </c>
      <c r="B4246" s="4" t="s">
        <v>271</v>
      </c>
      <c r="C4246" s="26">
        <v>45932</v>
      </c>
      <c r="D4246" s="4" t="s">
        <v>292</v>
      </c>
      <c r="E4246" s="4" t="s">
        <v>303</v>
      </c>
      <c r="F4246" s="4" t="s">
        <v>46</v>
      </c>
      <c r="G4246" s="4">
        <v>4</v>
      </c>
      <c r="H4246" s="27">
        <v>0</v>
      </c>
      <c r="I4246" s="15">
        <v>3796.49</v>
      </c>
      <c r="J4246" s="4" t="s">
        <v>299</v>
      </c>
    </row>
    <row r="4247" spans="1:10" x14ac:dyDescent="0.3">
      <c r="A4247" s="4" t="s">
        <v>4553</v>
      </c>
      <c r="B4247" s="4" t="s">
        <v>271</v>
      </c>
      <c r="C4247" s="26">
        <v>45947</v>
      </c>
      <c r="D4247" s="4" t="s">
        <v>296</v>
      </c>
      <c r="E4247" s="4" t="s">
        <v>319</v>
      </c>
      <c r="F4247" s="4" t="s">
        <v>47</v>
      </c>
      <c r="G4247" s="4">
        <v>1</v>
      </c>
      <c r="H4247" s="27">
        <v>7.1</v>
      </c>
      <c r="I4247" s="15">
        <v>5113.22</v>
      </c>
      <c r="J4247" s="4" t="s">
        <v>299</v>
      </c>
    </row>
    <row r="4248" spans="1:10" x14ac:dyDescent="0.3">
      <c r="A4248" s="4" t="s">
        <v>4554</v>
      </c>
      <c r="B4248" s="4" t="s">
        <v>271</v>
      </c>
      <c r="C4248" s="26">
        <v>45965</v>
      </c>
      <c r="D4248" s="4" t="s">
        <v>292</v>
      </c>
      <c r="E4248" s="4" t="s">
        <v>293</v>
      </c>
      <c r="F4248" s="4" t="s">
        <v>47</v>
      </c>
      <c r="G4248" s="4">
        <v>1</v>
      </c>
      <c r="H4248" s="27">
        <v>0</v>
      </c>
      <c r="I4248" s="15">
        <v>870.84</v>
      </c>
      <c r="J4248" s="4" t="s">
        <v>294</v>
      </c>
    </row>
    <row r="4249" spans="1:10" x14ac:dyDescent="0.3">
      <c r="A4249" s="4" t="s">
        <v>4555</v>
      </c>
      <c r="B4249" s="4" t="s">
        <v>271</v>
      </c>
      <c r="C4249" s="26">
        <v>45987</v>
      </c>
      <c r="D4249" s="4" t="s">
        <v>296</v>
      </c>
      <c r="E4249" s="4" t="s">
        <v>297</v>
      </c>
      <c r="F4249" s="4" t="s">
        <v>45</v>
      </c>
      <c r="G4249" s="4">
        <v>2</v>
      </c>
      <c r="H4249" s="27">
        <v>26.3</v>
      </c>
      <c r="I4249" s="15">
        <v>28641.83</v>
      </c>
      <c r="J4249" s="4" t="s">
        <v>294</v>
      </c>
    </row>
    <row r="4250" spans="1:10" x14ac:dyDescent="0.3">
      <c r="A4250" s="4" t="s">
        <v>4556</v>
      </c>
      <c r="B4250" s="4" t="s">
        <v>273</v>
      </c>
      <c r="C4250" s="26">
        <v>45135</v>
      </c>
      <c r="D4250" s="4" t="s">
        <v>292</v>
      </c>
      <c r="E4250" s="4" t="s">
        <v>301</v>
      </c>
      <c r="F4250" s="4" t="s">
        <v>46</v>
      </c>
      <c r="G4250" s="4">
        <v>2</v>
      </c>
      <c r="H4250" s="27">
        <v>0</v>
      </c>
      <c r="I4250" s="15">
        <v>3216.4</v>
      </c>
      <c r="J4250" s="4" t="s">
        <v>294</v>
      </c>
    </row>
    <row r="4251" spans="1:10" x14ac:dyDescent="0.3">
      <c r="A4251" s="4" t="s">
        <v>4557</v>
      </c>
      <c r="B4251" s="4" t="s">
        <v>273</v>
      </c>
      <c r="C4251" s="26">
        <v>45119</v>
      </c>
      <c r="D4251" s="4" t="s">
        <v>292</v>
      </c>
      <c r="E4251" s="4" t="s">
        <v>312</v>
      </c>
      <c r="F4251" s="4" t="s">
        <v>45</v>
      </c>
      <c r="G4251" s="4">
        <v>12</v>
      </c>
      <c r="H4251" s="27">
        <v>0</v>
      </c>
      <c r="I4251" s="15">
        <v>22360.29</v>
      </c>
      <c r="J4251" s="4" t="s">
        <v>299</v>
      </c>
    </row>
    <row r="4252" spans="1:10" x14ac:dyDescent="0.3">
      <c r="A4252" s="4" t="s">
        <v>4558</v>
      </c>
      <c r="B4252" s="4" t="s">
        <v>273</v>
      </c>
      <c r="C4252" s="26">
        <v>45128</v>
      </c>
      <c r="D4252" s="4" t="s">
        <v>292</v>
      </c>
      <c r="E4252" s="4" t="s">
        <v>305</v>
      </c>
      <c r="F4252" s="4" t="s">
        <v>47</v>
      </c>
      <c r="G4252" s="4">
        <v>0</v>
      </c>
      <c r="H4252" s="27">
        <v>0</v>
      </c>
      <c r="I4252" s="15">
        <v>1448.59</v>
      </c>
      <c r="J4252" s="4" t="s">
        <v>294</v>
      </c>
    </row>
    <row r="4253" spans="1:10" x14ac:dyDescent="0.3">
      <c r="A4253" s="4" t="s">
        <v>4559</v>
      </c>
      <c r="B4253" s="4" t="s">
        <v>273</v>
      </c>
      <c r="C4253" s="26">
        <v>45122</v>
      </c>
      <c r="D4253" s="4" t="s">
        <v>292</v>
      </c>
      <c r="E4253" s="4" t="s">
        <v>305</v>
      </c>
      <c r="F4253" s="4" t="s">
        <v>45</v>
      </c>
      <c r="G4253" s="4">
        <v>7</v>
      </c>
      <c r="H4253" s="27">
        <v>0</v>
      </c>
      <c r="I4253" s="15">
        <v>14335.03</v>
      </c>
      <c r="J4253" s="4" t="s">
        <v>294</v>
      </c>
    </row>
    <row r="4254" spans="1:10" x14ac:dyDescent="0.3">
      <c r="A4254" s="4" t="s">
        <v>4560</v>
      </c>
      <c r="B4254" s="4" t="s">
        <v>273</v>
      </c>
      <c r="C4254" s="26">
        <v>45189</v>
      </c>
      <c r="D4254" s="4" t="s">
        <v>292</v>
      </c>
      <c r="E4254" s="4" t="s">
        <v>293</v>
      </c>
      <c r="F4254" s="4" t="s">
        <v>46</v>
      </c>
      <c r="G4254" s="4">
        <v>2</v>
      </c>
      <c r="H4254" s="27">
        <v>0</v>
      </c>
      <c r="I4254" s="15">
        <v>5737.04</v>
      </c>
      <c r="J4254" s="4" t="s">
        <v>299</v>
      </c>
    </row>
    <row r="4255" spans="1:10" x14ac:dyDescent="0.3">
      <c r="A4255" s="4" t="s">
        <v>4561</v>
      </c>
      <c r="B4255" s="4" t="s">
        <v>273</v>
      </c>
      <c r="C4255" s="26">
        <v>45231</v>
      </c>
      <c r="D4255" s="4" t="s">
        <v>292</v>
      </c>
      <c r="E4255" s="4" t="s">
        <v>303</v>
      </c>
      <c r="F4255" s="4" t="s">
        <v>46</v>
      </c>
      <c r="G4255" s="4">
        <v>3</v>
      </c>
      <c r="H4255" s="27">
        <v>0</v>
      </c>
      <c r="I4255" s="15">
        <v>5276.08</v>
      </c>
      <c r="J4255" s="4" t="s">
        <v>294</v>
      </c>
    </row>
    <row r="4256" spans="1:10" x14ac:dyDescent="0.3">
      <c r="A4256" s="4" t="s">
        <v>4562</v>
      </c>
      <c r="B4256" s="4" t="s">
        <v>273</v>
      </c>
      <c r="C4256" s="26">
        <v>45240</v>
      </c>
      <c r="D4256" s="4" t="s">
        <v>292</v>
      </c>
      <c r="E4256" s="4" t="s">
        <v>312</v>
      </c>
      <c r="F4256" s="4" t="s">
        <v>47</v>
      </c>
      <c r="G4256" s="4">
        <v>1</v>
      </c>
      <c r="H4256" s="27">
        <v>0</v>
      </c>
      <c r="I4256" s="15">
        <v>1721.5</v>
      </c>
      <c r="J4256" s="4" t="s">
        <v>294</v>
      </c>
    </row>
    <row r="4257" spans="1:10" x14ac:dyDescent="0.3">
      <c r="A4257" s="4" t="s">
        <v>4563</v>
      </c>
      <c r="B4257" s="4" t="s">
        <v>273</v>
      </c>
      <c r="C4257" s="26">
        <v>45241</v>
      </c>
      <c r="D4257" s="4" t="s">
        <v>292</v>
      </c>
      <c r="E4257" s="4" t="s">
        <v>303</v>
      </c>
      <c r="F4257" s="4" t="s">
        <v>47</v>
      </c>
      <c r="G4257" s="4">
        <v>1</v>
      </c>
      <c r="H4257" s="27">
        <v>0</v>
      </c>
      <c r="I4257" s="15">
        <v>1565.63</v>
      </c>
      <c r="J4257" s="4" t="s">
        <v>294</v>
      </c>
    </row>
    <row r="4258" spans="1:10" x14ac:dyDescent="0.3">
      <c r="A4258" s="4" t="s">
        <v>4564</v>
      </c>
      <c r="B4258" s="4" t="s">
        <v>273</v>
      </c>
      <c r="C4258" s="26">
        <v>45281</v>
      </c>
      <c r="D4258" s="4" t="s">
        <v>292</v>
      </c>
      <c r="E4258" s="4" t="s">
        <v>305</v>
      </c>
      <c r="F4258" s="4" t="s">
        <v>46</v>
      </c>
      <c r="G4258" s="4">
        <v>2</v>
      </c>
      <c r="H4258" s="27">
        <v>0</v>
      </c>
      <c r="I4258" s="15">
        <v>4732.46</v>
      </c>
      <c r="J4258" s="4" t="s">
        <v>294</v>
      </c>
    </row>
    <row r="4259" spans="1:10" x14ac:dyDescent="0.3">
      <c r="A4259" s="4" t="s">
        <v>4565</v>
      </c>
      <c r="B4259" s="4" t="s">
        <v>273</v>
      </c>
      <c r="C4259" s="26">
        <v>45409</v>
      </c>
      <c r="D4259" s="4" t="s">
        <v>292</v>
      </c>
      <c r="E4259" s="4" t="s">
        <v>308</v>
      </c>
      <c r="F4259" s="4" t="s">
        <v>47</v>
      </c>
      <c r="G4259" s="4">
        <v>1</v>
      </c>
      <c r="H4259" s="27">
        <v>0</v>
      </c>
      <c r="I4259" s="15">
        <v>1624.78</v>
      </c>
      <c r="J4259" s="4" t="s">
        <v>294</v>
      </c>
    </row>
    <row r="4260" spans="1:10" x14ac:dyDescent="0.3">
      <c r="A4260" s="4" t="s">
        <v>4566</v>
      </c>
      <c r="B4260" s="4" t="s">
        <v>273</v>
      </c>
      <c r="C4260" s="26">
        <v>45572</v>
      </c>
      <c r="D4260" s="4" t="s">
        <v>292</v>
      </c>
      <c r="E4260" s="4" t="s">
        <v>301</v>
      </c>
      <c r="F4260" s="4" t="s">
        <v>47</v>
      </c>
      <c r="G4260" s="4">
        <v>0</v>
      </c>
      <c r="H4260" s="27">
        <v>0</v>
      </c>
      <c r="I4260" s="15">
        <v>885.47</v>
      </c>
      <c r="J4260" s="4" t="s">
        <v>299</v>
      </c>
    </row>
    <row r="4261" spans="1:10" x14ac:dyDescent="0.3">
      <c r="A4261" s="4" t="s">
        <v>4567</v>
      </c>
      <c r="B4261" s="4" t="s">
        <v>273</v>
      </c>
      <c r="C4261" s="26">
        <v>45586</v>
      </c>
      <c r="D4261" s="4" t="s">
        <v>292</v>
      </c>
      <c r="E4261" s="4" t="s">
        <v>301</v>
      </c>
      <c r="F4261" s="4" t="s">
        <v>47</v>
      </c>
      <c r="G4261" s="4">
        <v>1</v>
      </c>
      <c r="H4261" s="27">
        <v>0</v>
      </c>
      <c r="I4261" s="15">
        <v>1771.92</v>
      </c>
      <c r="J4261" s="4" t="s">
        <v>299</v>
      </c>
    </row>
    <row r="4262" spans="1:10" x14ac:dyDescent="0.3">
      <c r="A4262" s="4" t="s">
        <v>4568</v>
      </c>
      <c r="B4262" s="4" t="s">
        <v>273</v>
      </c>
      <c r="C4262" s="26">
        <v>45572</v>
      </c>
      <c r="D4262" s="4" t="s">
        <v>292</v>
      </c>
      <c r="E4262" s="4" t="s">
        <v>301</v>
      </c>
      <c r="F4262" s="4" t="s">
        <v>46</v>
      </c>
      <c r="G4262" s="4">
        <v>3</v>
      </c>
      <c r="H4262" s="27">
        <v>0</v>
      </c>
      <c r="I4262" s="15">
        <v>4150.92</v>
      </c>
      <c r="J4262" s="4" t="s">
        <v>294</v>
      </c>
    </row>
    <row r="4263" spans="1:10" x14ac:dyDescent="0.3">
      <c r="A4263" s="4" t="s">
        <v>4569</v>
      </c>
      <c r="B4263" s="4" t="s">
        <v>273</v>
      </c>
      <c r="C4263" s="26">
        <v>45569</v>
      </c>
      <c r="D4263" s="4" t="s">
        <v>296</v>
      </c>
      <c r="E4263" s="4" t="s">
        <v>336</v>
      </c>
      <c r="F4263" s="4" t="s">
        <v>46</v>
      </c>
      <c r="G4263" s="4">
        <v>1</v>
      </c>
      <c r="H4263" s="27">
        <v>17.7</v>
      </c>
      <c r="I4263" s="15">
        <v>37487.85</v>
      </c>
      <c r="J4263" s="4" t="s">
        <v>294</v>
      </c>
    </row>
    <row r="4264" spans="1:10" x14ac:dyDescent="0.3">
      <c r="A4264" s="4" t="s">
        <v>4570</v>
      </c>
      <c r="B4264" s="4" t="s">
        <v>273</v>
      </c>
      <c r="C4264" s="26">
        <v>45619</v>
      </c>
      <c r="D4264" s="4" t="s">
        <v>292</v>
      </c>
      <c r="E4264" s="4" t="s">
        <v>301</v>
      </c>
      <c r="F4264" s="4" t="s">
        <v>47</v>
      </c>
      <c r="G4264" s="4">
        <v>0</v>
      </c>
      <c r="H4264" s="27">
        <v>0</v>
      </c>
      <c r="I4264" s="15">
        <v>1452.46</v>
      </c>
      <c r="J4264" s="4" t="s">
        <v>294</v>
      </c>
    </row>
    <row r="4265" spans="1:10" x14ac:dyDescent="0.3">
      <c r="A4265" s="4" t="s">
        <v>4571</v>
      </c>
      <c r="B4265" s="4" t="s">
        <v>273</v>
      </c>
      <c r="C4265" s="26">
        <v>45606</v>
      </c>
      <c r="D4265" s="4" t="s">
        <v>292</v>
      </c>
      <c r="E4265" s="4" t="s">
        <v>301</v>
      </c>
      <c r="F4265" s="4" t="s">
        <v>47</v>
      </c>
      <c r="G4265" s="4">
        <v>1</v>
      </c>
      <c r="H4265" s="27">
        <v>0</v>
      </c>
      <c r="I4265" s="15">
        <v>1973.82</v>
      </c>
      <c r="J4265" s="4" t="s">
        <v>299</v>
      </c>
    </row>
    <row r="4266" spans="1:10" x14ac:dyDescent="0.3">
      <c r="A4266" s="4" t="s">
        <v>4572</v>
      </c>
      <c r="B4266" s="4" t="s">
        <v>273</v>
      </c>
      <c r="C4266" s="26">
        <v>45597</v>
      </c>
      <c r="D4266" s="4" t="s">
        <v>292</v>
      </c>
      <c r="E4266" s="4" t="s">
        <v>303</v>
      </c>
      <c r="F4266" s="4" t="s">
        <v>47</v>
      </c>
      <c r="G4266" s="4">
        <v>1</v>
      </c>
      <c r="H4266" s="27">
        <v>0</v>
      </c>
      <c r="I4266" s="15">
        <v>1648.46</v>
      </c>
      <c r="J4266" s="4" t="s">
        <v>294</v>
      </c>
    </row>
    <row r="4267" spans="1:10" x14ac:dyDescent="0.3">
      <c r="A4267" s="4" t="s">
        <v>4573</v>
      </c>
      <c r="B4267" s="4" t="s">
        <v>273</v>
      </c>
      <c r="C4267" s="26">
        <v>45619</v>
      </c>
      <c r="D4267" s="4" t="s">
        <v>292</v>
      </c>
      <c r="E4267" s="4" t="s">
        <v>312</v>
      </c>
      <c r="F4267" s="4" t="s">
        <v>47</v>
      </c>
      <c r="G4267" s="4">
        <v>0</v>
      </c>
      <c r="H4267" s="27">
        <v>0</v>
      </c>
      <c r="I4267" s="15">
        <v>1302.2</v>
      </c>
      <c r="J4267" s="4" t="s">
        <v>294</v>
      </c>
    </row>
    <row r="4268" spans="1:10" x14ac:dyDescent="0.3">
      <c r="A4268" s="4" t="s">
        <v>4574</v>
      </c>
      <c r="B4268" s="4" t="s">
        <v>273</v>
      </c>
      <c r="C4268" s="26">
        <v>45633</v>
      </c>
      <c r="D4268" s="4" t="s">
        <v>292</v>
      </c>
      <c r="E4268" s="4" t="s">
        <v>301</v>
      </c>
      <c r="F4268" s="4" t="s">
        <v>46</v>
      </c>
      <c r="G4268" s="4">
        <v>3</v>
      </c>
      <c r="H4268" s="27">
        <v>0</v>
      </c>
      <c r="I4268" s="15">
        <v>3907.25</v>
      </c>
      <c r="J4268" s="4" t="s">
        <v>294</v>
      </c>
    </row>
    <row r="4269" spans="1:10" x14ac:dyDescent="0.3">
      <c r="A4269" s="4" t="s">
        <v>4575</v>
      </c>
      <c r="B4269" s="4" t="s">
        <v>273</v>
      </c>
      <c r="C4269" s="26">
        <v>45894</v>
      </c>
      <c r="D4269" s="4" t="s">
        <v>292</v>
      </c>
      <c r="E4269" s="4" t="s">
        <v>308</v>
      </c>
      <c r="F4269" s="4" t="s">
        <v>45</v>
      </c>
      <c r="G4269" s="4">
        <v>5</v>
      </c>
      <c r="H4269" s="27">
        <v>0</v>
      </c>
      <c r="I4269" s="15">
        <v>22908.58</v>
      </c>
      <c r="J4269" s="4" t="s">
        <v>299</v>
      </c>
    </row>
    <row r="4270" spans="1:10" x14ac:dyDescent="0.3">
      <c r="A4270" s="4" t="s">
        <v>4576</v>
      </c>
      <c r="B4270" s="4" t="s">
        <v>273</v>
      </c>
      <c r="C4270" s="26">
        <v>45891</v>
      </c>
      <c r="D4270" s="4" t="s">
        <v>292</v>
      </c>
      <c r="E4270" s="4" t="s">
        <v>312</v>
      </c>
      <c r="F4270" s="4" t="s">
        <v>45</v>
      </c>
      <c r="G4270" s="4">
        <v>9</v>
      </c>
      <c r="H4270" s="27">
        <v>0</v>
      </c>
      <c r="I4270" s="15">
        <v>28547.03</v>
      </c>
      <c r="J4270" s="4" t="s">
        <v>294</v>
      </c>
    </row>
    <row r="4271" spans="1:10" x14ac:dyDescent="0.3">
      <c r="A4271" s="4" t="s">
        <v>4577</v>
      </c>
      <c r="B4271" s="4" t="s">
        <v>273</v>
      </c>
      <c r="C4271" s="26">
        <v>45889</v>
      </c>
      <c r="D4271" s="4" t="s">
        <v>296</v>
      </c>
      <c r="E4271" s="4" t="s">
        <v>336</v>
      </c>
      <c r="F4271" s="4" t="s">
        <v>46</v>
      </c>
      <c r="G4271" s="4">
        <v>1</v>
      </c>
      <c r="H4271" s="27">
        <v>13.8</v>
      </c>
      <c r="I4271" s="15">
        <v>19863.3</v>
      </c>
      <c r="J4271" s="4" t="s">
        <v>299</v>
      </c>
    </row>
    <row r="4272" spans="1:10" x14ac:dyDescent="0.3">
      <c r="A4272" s="4" t="s">
        <v>4578</v>
      </c>
      <c r="B4272" s="4" t="s">
        <v>273</v>
      </c>
      <c r="C4272" s="26">
        <v>45923</v>
      </c>
      <c r="D4272" s="4" t="s">
        <v>292</v>
      </c>
      <c r="E4272" s="4" t="s">
        <v>303</v>
      </c>
      <c r="F4272" s="4" t="s">
        <v>46</v>
      </c>
      <c r="G4272" s="4">
        <v>2</v>
      </c>
      <c r="H4272" s="27">
        <v>0</v>
      </c>
      <c r="I4272" s="15">
        <v>3270.35</v>
      </c>
      <c r="J4272" s="4" t="s">
        <v>294</v>
      </c>
    </row>
    <row r="4273" spans="1:10" x14ac:dyDescent="0.3">
      <c r="A4273" s="4" t="s">
        <v>4579</v>
      </c>
      <c r="B4273" s="4" t="s">
        <v>275</v>
      </c>
      <c r="C4273" s="26">
        <v>44962</v>
      </c>
      <c r="D4273" s="4" t="s">
        <v>292</v>
      </c>
      <c r="E4273" s="4" t="s">
        <v>303</v>
      </c>
      <c r="F4273" s="4" t="s">
        <v>47</v>
      </c>
      <c r="G4273" s="4">
        <v>1</v>
      </c>
      <c r="H4273" s="27">
        <v>0</v>
      </c>
      <c r="I4273" s="15">
        <v>478.79</v>
      </c>
      <c r="J4273" s="4" t="s">
        <v>294</v>
      </c>
    </row>
    <row r="4274" spans="1:10" x14ac:dyDescent="0.3">
      <c r="A4274" s="4" t="s">
        <v>4580</v>
      </c>
      <c r="B4274" s="4" t="s">
        <v>275</v>
      </c>
      <c r="C4274" s="26">
        <v>44986</v>
      </c>
      <c r="D4274" s="4" t="s">
        <v>292</v>
      </c>
      <c r="E4274" s="4" t="s">
        <v>301</v>
      </c>
      <c r="F4274" s="4" t="s">
        <v>47</v>
      </c>
      <c r="G4274" s="4">
        <v>1</v>
      </c>
      <c r="H4274" s="27">
        <v>0</v>
      </c>
      <c r="I4274" s="15">
        <v>665.7</v>
      </c>
      <c r="J4274" s="4" t="s">
        <v>294</v>
      </c>
    </row>
    <row r="4275" spans="1:10" x14ac:dyDescent="0.3">
      <c r="A4275" s="4" t="s">
        <v>4581</v>
      </c>
      <c r="B4275" s="4" t="s">
        <v>275</v>
      </c>
      <c r="C4275" s="26">
        <v>45181</v>
      </c>
      <c r="D4275" s="4" t="s">
        <v>292</v>
      </c>
      <c r="E4275" s="4" t="s">
        <v>308</v>
      </c>
      <c r="F4275" s="4" t="s">
        <v>47</v>
      </c>
      <c r="G4275" s="4">
        <v>0</v>
      </c>
      <c r="H4275" s="27">
        <v>0</v>
      </c>
      <c r="I4275" s="15">
        <v>221.92</v>
      </c>
      <c r="J4275" s="4" t="s">
        <v>294</v>
      </c>
    </row>
    <row r="4276" spans="1:10" x14ac:dyDescent="0.3">
      <c r="A4276" s="4" t="s">
        <v>4582</v>
      </c>
      <c r="B4276" s="4" t="s">
        <v>275</v>
      </c>
      <c r="C4276" s="26">
        <v>45207</v>
      </c>
      <c r="D4276" s="4" t="s">
        <v>292</v>
      </c>
      <c r="E4276" s="4" t="s">
        <v>308</v>
      </c>
      <c r="F4276" s="4" t="s">
        <v>47</v>
      </c>
      <c r="G4276" s="4">
        <v>1</v>
      </c>
      <c r="H4276" s="27">
        <v>0</v>
      </c>
      <c r="I4276" s="15">
        <v>515.78</v>
      </c>
      <c r="J4276" s="4" t="s">
        <v>294</v>
      </c>
    </row>
    <row r="4277" spans="1:10" x14ac:dyDescent="0.3">
      <c r="A4277" s="4" t="s">
        <v>4583</v>
      </c>
      <c r="B4277" s="4" t="s">
        <v>275</v>
      </c>
      <c r="C4277" s="26">
        <v>45209</v>
      </c>
      <c r="D4277" s="4" t="s">
        <v>296</v>
      </c>
      <c r="E4277" s="4" t="s">
        <v>319</v>
      </c>
      <c r="F4277" s="4" t="s">
        <v>46</v>
      </c>
      <c r="G4277" s="4">
        <v>1</v>
      </c>
      <c r="H4277" s="27">
        <v>16.2</v>
      </c>
      <c r="I4277" s="15">
        <v>7687.34</v>
      </c>
      <c r="J4277" s="4" t="s">
        <v>299</v>
      </c>
    </row>
    <row r="4278" spans="1:10" x14ac:dyDescent="0.3">
      <c r="A4278" s="4" t="s">
        <v>4584</v>
      </c>
      <c r="B4278" s="4" t="s">
        <v>275</v>
      </c>
      <c r="C4278" s="26">
        <v>45437</v>
      </c>
      <c r="D4278" s="4" t="s">
        <v>292</v>
      </c>
      <c r="E4278" s="4" t="s">
        <v>312</v>
      </c>
      <c r="F4278" s="4" t="s">
        <v>47</v>
      </c>
      <c r="G4278" s="4">
        <v>0</v>
      </c>
      <c r="H4278" s="27">
        <v>0</v>
      </c>
      <c r="I4278" s="15">
        <v>387.13</v>
      </c>
      <c r="J4278" s="4" t="s">
        <v>299</v>
      </c>
    </row>
    <row r="4279" spans="1:10" x14ac:dyDescent="0.3">
      <c r="A4279" s="4" t="s">
        <v>4585</v>
      </c>
      <c r="B4279" s="4" t="s">
        <v>275</v>
      </c>
      <c r="C4279" s="26">
        <v>45425</v>
      </c>
      <c r="D4279" s="4" t="s">
        <v>292</v>
      </c>
      <c r="E4279" s="4" t="s">
        <v>301</v>
      </c>
      <c r="F4279" s="4" t="s">
        <v>47</v>
      </c>
      <c r="G4279" s="4">
        <v>1</v>
      </c>
      <c r="H4279" s="27">
        <v>0</v>
      </c>
      <c r="I4279" s="15">
        <v>371.41</v>
      </c>
      <c r="J4279" s="4" t="s">
        <v>299</v>
      </c>
    </row>
    <row r="4280" spans="1:10" x14ac:dyDescent="0.3">
      <c r="A4280" s="4" t="s">
        <v>4586</v>
      </c>
      <c r="B4280" s="4" t="s">
        <v>275</v>
      </c>
      <c r="C4280" s="26">
        <v>45592</v>
      </c>
      <c r="D4280" s="4" t="s">
        <v>292</v>
      </c>
      <c r="E4280" s="4" t="s">
        <v>301</v>
      </c>
      <c r="F4280" s="4" t="s">
        <v>47</v>
      </c>
      <c r="G4280" s="4">
        <v>1</v>
      </c>
      <c r="H4280" s="27">
        <v>0</v>
      </c>
      <c r="I4280" s="15">
        <v>475.28</v>
      </c>
      <c r="J4280" s="4" t="s">
        <v>294</v>
      </c>
    </row>
    <row r="4281" spans="1:10" x14ac:dyDescent="0.3">
      <c r="A4281" s="4" t="s">
        <v>4587</v>
      </c>
      <c r="B4281" s="4" t="s">
        <v>275</v>
      </c>
      <c r="C4281" s="26">
        <v>45569</v>
      </c>
      <c r="D4281" s="4" t="s">
        <v>292</v>
      </c>
      <c r="E4281" s="4" t="s">
        <v>293</v>
      </c>
      <c r="F4281" s="4" t="s">
        <v>47</v>
      </c>
      <c r="G4281" s="4">
        <v>0</v>
      </c>
      <c r="H4281" s="27">
        <v>0</v>
      </c>
      <c r="I4281" s="15">
        <v>376.22</v>
      </c>
      <c r="J4281" s="4" t="s">
        <v>294</v>
      </c>
    </row>
    <row r="4282" spans="1:10" x14ac:dyDescent="0.3">
      <c r="A4282" s="4" t="s">
        <v>4588</v>
      </c>
      <c r="B4282" s="4" t="s">
        <v>275</v>
      </c>
      <c r="C4282" s="26">
        <v>45566</v>
      </c>
      <c r="D4282" s="4" t="s">
        <v>292</v>
      </c>
      <c r="E4282" s="4" t="s">
        <v>312</v>
      </c>
      <c r="F4282" s="4" t="s">
        <v>47</v>
      </c>
      <c r="G4282" s="4">
        <v>1</v>
      </c>
      <c r="H4282" s="27">
        <v>0</v>
      </c>
      <c r="I4282" s="15">
        <v>293.56</v>
      </c>
      <c r="J4282" s="4" t="s">
        <v>294</v>
      </c>
    </row>
    <row r="4283" spans="1:10" x14ac:dyDescent="0.3">
      <c r="A4283" s="4" t="s">
        <v>4589</v>
      </c>
      <c r="B4283" s="4" t="s">
        <v>275</v>
      </c>
      <c r="C4283" s="26">
        <v>45611</v>
      </c>
      <c r="D4283" s="4" t="s">
        <v>292</v>
      </c>
      <c r="E4283" s="4" t="s">
        <v>303</v>
      </c>
      <c r="F4283" s="4" t="s">
        <v>47</v>
      </c>
      <c r="G4283" s="4">
        <v>1</v>
      </c>
      <c r="H4283" s="27">
        <v>0</v>
      </c>
      <c r="I4283" s="15">
        <v>292.45999999999998</v>
      </c>
      <c r="J4283" s="4" t="s">
        <v>294</v>
      </c>
    </row>
    <row r="4284" spans="1:10" x14ac:dyDescent="0.3">
      <c r="A4284" s="4" t="s">
        <v>4590</v>
      </c>
      <c r="B4284" s="4" t="s">
        <v>275</v>
      </c>
      <c r="C4284" s="26">
        <v>45603</v>
      </c>
      <c r="D4284" s="4" t="s">
        <v>292</v>
      </c>
      <c r="E4284" s="4" t="s">
        <v>308</v>
      </c>
      <c r="F4284" s="4" t="s">
        <v>46</v>
      </c>
      <c r="G4284" s="4">
        <v>4</v>
      </c>
      <c r="H4284" s="27">
        <v>0</v>
      </c>
      <c r="I4284" s="15">
        <v>2357.15</v>
      </c>
      <c r="J4284" s="4" t="s">
        <v>299</v>
      </c>
    </row>
    <row r="4285" spans="1:10" x14ac:dyDescent="0.3">
      <c r="A4285" s="4" t="s">
        <v>4591</v>
      </c>
      <c r="B4285" s="4" t="s">
        <v>275</v>
      </c>
      <c r="C4285" s="26">
        <v>45615</v>
      </c>
      <c r="D4285" s="4" t="s">
        <v>292</v>
      </c>
      <c r="E4285" s="4" t="s">
        <v>303</v>
      </c>
      <c r="F4285" s="4" t="s">
        <v>47</v>
      </c>
      <c r="G4285" s="4">
        <v>0</v>
      </c>
      <c r="H4285" s="27">
        <v>0</v>
      </c>
      <c r="I4285" s="15">
        <v>304.60000000000002</v>
      </c>
      <c r="J4285" s="4" t="s">
        <v>294</v>
      </c>
    </row>
    <row r="4286" spans="1:10" x14ac:dyDescent="0.3">
      <c r="A4286" s="4" t="s">
        <v>4592</v>
      </c>
      <c r="B4286" s="4" t="s">
        <v>275</v>
      </c>
      <c r="C4286" s="26">
        <v>45660</v>
      </c>
      <c r="D4286" s="4" t="s">
        <v>292</v>
      </c>
      <c r="E4286" s="4" t="s">
        <v>312</v>
      </c>
      <c r="F4286" s="4" t="s">
        <v>47</v>
      </c>
      <c r="G4286" s="4">
        <v>1</v>
      </c>
      <c r="H4286" s="27">
        <v>0</v>
      </c>
      <c r="I4286" s="15">
        <v>352.33</v>
      </c>
      <c r="J4286" s="4" t="s">
        <v>294</v>
      </c>
    </row>
    <row r="4287" spans="1:10" x14ac:dyDescent="0.3">
      <c r="A4287" s="4" t="s">
        <v>4593</v>
      </c>
      <c r="B4287" s="4" t="s">
        <v>275</v>
      </c>
      <c r="C4287" s="26">
        <v>45736</v>
      </c>
      <c r="D4287" s="4" t="s">
        <v>292</v>
      </c>
      <c r="E4287" s="4" t="s">
        <v>293</v>
      </c>
      <c r="F4287" s="4" t="s">
        <v>46</v>
      </c>
      <c r="G4287" s="4">
        <v>1</v>
      </c>
      <c r="H4287" s="27">
        <v>0</v>
      </c>
      <c r="I4287" s="15">
        <v>3049.7</v>
      </c>
      <c r="J4287" s="4" t="s">
        <v>294</v>
      </c>
    </row>
    <row r="4288" spans="1:10" x14ac:dyDescent="0.3">
      <c r="A4288" s="4" t="s">
        <v>4594</v>
      </c>
      <c r="B4288" s="4" t="s">
        <v>275</v>
      </c>
      <c r="C4288" s="26">
        <v>45728</v>
      </c>
      <c r="D4288" s="4" t="s">
        <v>292</v>
      </c>
      <c r="E4288" s="4" t="s">
        <v>305</v>
      </c>
      <c r="F4288" s="4" t="s">
        <v>46</v>
      </c>
      <c r="G4288" s="4">
        <v>3</v>
      </c>
      <c r="H4288" s="27">
        <v>0</v>
      </c>
      <c r="I4288" s="15">
        <v>1211.08</v>
      </c>
      <c r="J4288" s="4" t="s">
        <v>294</v>
      </c>
    </row>
    <row r="4289" spans="1:10" x14ac:dyDescent="0.3">
      <c r="A4289" s="4" t="s">
        <v>4595</v>
      </c>
      <c r="B4289" s="4" t="s">
        <v>275</v>
      </c>
      <c r="C4289" s="26">
        <v>45736</v>
      </c>
      <c r="D4289" s="4" t="s">
        <v>292</v>
      </c>
      <c r="E4289" s="4" t="s">
        <v>301</v>
      </c>
      <c r="F4289" s="4" t="s">
        <v>47</v>
      </c>
      <c r="G4289" s="4">
        <v>0</v>
      </c>
      <c r="H4289" s="27">
        <v>0</v>
      </c>
      <c r="I4289" s="15">
        <v>338.15</v>
      </c>
      <c r="J4289" s="4" t="s">
        <v>299</v>
      </c>
    </row>
    <row r="4290" spans="1:10" x14ac:dyDescent="0.3">
      <c r="A4290" s="4" t="s">
        <v>4596</v>
      </c>
      <c r="B4290" s="4" t="s">
        <v>275</v>
      </c>
      <c r="C4290" s="26">
        <v>45744</v>
      </c>
      <c r="D4290" s="4" t="s">
        <v>296</v>
      </c>
      <c r="E4290" s="4" t="s">
        <v>371</v>
      </c>
      <c r="F4290" s="4" t="s">
        <v>47</v>
      </c>
      <c r="G4290" s="4">
        <v>1</v>
      </c>
      <c r="H4290" s="27">
        <v>2.2000000000000002</v>
      </c>
      <c r="I4290" s="15">
        <v>2290.94</v>
      </c>
      <c r="J4290" s="4" t="s">
        <v>294</v>
      </c>
    </row>
    <row r="4291" spans="1:10" x14ac:dyDescent="0.3">
      <c r="A4291" s="4" t="s">
        <v>4597</v>
      </c>
      <c r="B4291" s="4" t="s">
        <v>275</v>
      </c>
      <c r="C4291" s="26">
        <v>45756</v>
      </c>
      <c r="D4291" s="4" t="s">
        <v>292</v>
      </c>
      <c r="E4291" s="4" t="s">
        <v>303</v>
      </c>
      <c r="F4291" s="4" t="s">
        <v>46</v>
      </c>
      <c r="G4291" s="4">
        <v>2</v>
      </c>
      <c r="H4291" s="27">
        <v>0</v>
      </c>
      <c r="I4291" s="15">
        <v>1921.86</v>
      </c>
      <c r="J4291" s="4" t="s">
        <v>294</v>
      </c>
    </row>
    <row r="4292" spans="1:10" x14ac:dyDescent="0.3">
      <c r="A4292" s="4" t="s">
        <v>4598</v>
      </c>
      <c r="B4292" s="4" t="s">
        <v>275</v>
      </c>
      <c r="C4292" s="26">
        <v>45920</v>
      </c>
      <c r="D4292" s="4" t="s">
        <v>292</v>
      </c>
      <c r="E4292" s="4" t="s">
        <v>308</v>
      </c>
      <c r="F4292" s="4" t="s">
        <v>47</v>
      </c>
      <c r="G4292" s="4">
        <v>0</v>
      </c>
      <c r="H4292" s="27">
        <v>0</v>
      </c>
      <c r="I4292" s="15">
        <v>459.95</v>
      </c>
      <c r="J4292" s="4" t="s">
        <v>299</v>
      </c>
    </row>
    <row r="4293" spans="1:10" x14ac:dyDescent="0.3">
      <c r="A4293" s="4" t="s">
        <v>4599</v>
      </c>
      <c r="B4293" s="4" t="s">
        <v>275</v>
      </c>
      <c r="C4293" s="26">
        <v>45918</v>
      </c>
      <c r="D4293" s="4" t="s">
        <v>292</v>
      </c>
      <c r="E4293" s="4" t="s">
        <v>301</v>
      </c>
      <c r="F4293" s="4" t="s">
        <v>47</v>
      </c>
      <c r="G4293" s="4">
        <v>0</v>
      </c>
      <c r="H4293" s="27">
        <v>0</v>
      </c>
      <c r="I4293" s="15">
        <v>685.86</v>
      </c>
      <c r="J4293" s="4" t="s">
        <v>294</v>
      </c>
    </row>
    <row r="4294" spans="1:10" x14ac:dyDescent="0.3">
      <c r="A4294" s="4" t="s">
        <v>4600</v>
      </c>
      <c r="B4294" s="4" t="s">
        <v>275</v>
      </c>
      <c r="C4294" s="26">
        <v>45912</v>
      </c>
      <c r="D4294" s="4" t="s">
        <v>292</v>
      </c>
      <c r="E4294" s="4" t="s">
        <v>301</v>
      </c>
      <c r="F4294" s="4" t="s">
        <v>47</v>
      </c>
      <c r="G4294" s="4">
        <v>1</v>
      </c>
      <c r="H4294" s="27">
        <v>0</v>
      </c>
      <c r="I4294" s="15">
        <v>704.3</v>
      </c>
      <c r="J4294" s="4" t="s">
        <v>294</v>
      </c>
    </row>
    <row r="4295" spans="1:10" x14ac:dyDescent="0.3">
      <c r="A4295" s="4" t="s">
        <v>4601</v>
      </c>
      <c r="B4295" s="4" t="s">
        <v>275</v>
      </c>
      <c r="C4295" s="26">
        <v>45924</v>
      </c>
      <c r="D4295" s="4" t="s">
        <v>292</v>
      </c>
      <c r="E4295" s="4" t="s">
        <v>293</v>
      </c>
      <c r="F4295" s="4" t="s">
        <v>47</v>
      </c>
      <c r="G4295" s="4">
        <v>1</v>
      </c>
      <c r="H4295" s="27">
        <v>0</v>
      </c>
      <c r="I4295" s="15">
        <v>650.71</v>
      </c>
      <c r="J4295" s="4" t="s">
        <v>299</v>
      </c>
    </row>
    <row r="4296" spans="1:10" x14ac:dyDescent="0.3">
      <c r="A4296" s="4" t="s">
        <v>4602</v>
      </c>
      <c r="B4296" s="4" t="s">
        <v>275</v>
      </c>
      <c r="C4296" s="26">
        <v>45915</v>
      </c>
      <c r="D4296" s="4" t="s">
        <v>292</v>
      </c>
      <c r="E4296" s="4" t="s">
        <v>312</v>
      </c>
      <c r="F4296" s="4" t="s">
        <v>47</v>
      </c>
      <c r="G4296" s="4">
        <v>0</v>
      </c>
      <c r="H4296" s="27">
        <v>0</v>
      </c>
      <c r="I4296" s="15">
        <v>754.35</v>
      </c>
      <c r="J4296" s="4" t="s">
        <v>299</v>
      </c>
    </row>
    <row r="4297" spans="1:10" x14ac:dyDescent="0.3">
      <c r="A4297" s="4" t="s">
        <v>4603</v>
      </c>
      <c r="B4297" s="4" t="s">
        <v>275</v>
      </c>
      <c r="C4297" s="26">
        <v>45906</v>
      </c>
      <c r="D4297" s="4" t="s">
        <v>296</v>
      </c>
      <c r="E4297" s="4" t="s">
        <v>371</v>
      </c>
      <c r="F4297" s="4" t="s">
        <v>47</v>
      </c>
      <c r="G4297" s="4">
        <v>1</v>
      </c>
      <c r="H4297" s="27">
        <v>3.6</v>
      </c>
      <c r="I4297" s="15">
        <v>2215.94</v>
      </c>
      <c r="J4297" s="4" t="s">
        <v>299</v>
      </c>
    </row>
  </sheetData>
  <autoFilter ref="A1:J429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301"/>
  <sheetViews>
    <sheetView topLeftCell="F1" zoomScaleNormal="100" workbookViewId="0">
      <selection activeCell="F1" sqref="A1:XFD1"/>
    </sheetView>
  </sheetViews>
  <sheetFormatPr baseColWidth="10" defaultColWidth="8.6640625" defaultRowHeight="14.4" x14ac:dyDescent="0.3"/>
  <cols>
    <col min="1" max="1" width="14" customWidth="1"/>
    <col min="2" max="2" width="12" customWidth="1"/>
    <col min="3" max="3" width="28" customWidth="1"/>
    <col min="4" max="4" width="26" customWidth="1"/>
    <col min="5" max="5" width="22" customWidth="1"/>
    <col min="6" max="6" width="29" customWidth="1"/>
    <col min="7" max="7" width="24" customWidth="1"/>
    <col min="8" max="8" width="26" customWidth="1"/>
    <col min="9" max="9" width="28" customWidth="1"/>
    <col min="10" max="10" width="35" customWidth="1"/>
  </cols>
  <sheetData>
    <row r="1" spans="1:101" s="34" customFormat="1" ht="25.8" customHeight="1" x14ac:dyDescent="0.3">
      <c r="A1" s="32" t="s">
        <v>4607</v>
      </c>
      <c r="B1" s="32" t="s">
        <v>277</v>
      </c>
      <c r="C1" s="32" t="s">
        <v>4632</v>
      </c>
      <c r="D1" s="32" t="s">
        <v>4626</v>
      </c>
      <c r="E1" s="32" t="s">
        <v>4627</v>
      </c>
      <c r="F1" s="32" t="s">
        <v>4628</v>
      </c>
      <c r="G1" s="32" t="s">
        <v>4629</v>
      </c>
      <c r="H1" s="32" t="s">
        <v>4630</v>
      </c>
      <c r="I1" s="32" t="s">
        <v>4631</v>
      </c>
      <c r="J1" s="32" t="s">
        <v>4633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</row>
    <row r="2" spans="1:101" x14ac:dyDescent="0.3">
      <c r="A2" s="4" t="s">
        <v>61</v>
      </c>
      <c r="B2" s="4" t="s">
        <v>279</v>
      </c>
      <c r="C2" s="4">
        <v>72.3</v>
      </c>
      <c r="D2" s="4">
        <v>72.7</v>
      </c>
      <c r="E2" s="4">
        <v>70.400000000000006</v>
      </c>
      <c r="F2" s="4">
        <v>83.2</v>
      </c>
      <c r="G2" s="4">
        <v>73.400000000000006</v>
      </c>
      <c r="H2" s="4">
        <v>85</v>
      </c>
      <c r="I2" s="4">
        <v>4</v>
      </c>
      <c r="J2" s="24">
        <f t="shared" ref="J2:J65" si="0">AVERAGE(C2:H2)</f>
        <v>76.166666666666671</v>
      </c>
    </row>
    <row r="3" spans="1:101" x14ac:dyDescent="0.3">
      <c r="A3" s="4" t="s">
        <v>61</v>
      </c>
      <c r="B3" s="4" t="s">
        <v>281</v>
      </c>
      <c r="C3" s="4">
        <v>73.099999999999994</v>
      </c>
      <c r="D3" s="4">
        <v>66</v>
      </c>
      <c r="E3" s="4">
        <v>77.5</v>
      </c>
      <c r="F3" s="4">
        <v>83.4</v>
      </c>
      <c r="G3" s="4">
        <v>72.900000000000006</v>
      </c>
      <c r="H3" s="4">
        <v>84.6</v>
      </c>
      <c r="I3" s="4">
        <v>1</v>
      </c>
      <c r="J3" s="24">
        <f t="shared" si="0"/>
        <v>76.25</v>
      </c>
    </row>
    <row r="4" spans="1:101" x14ac:dyDescent="0.3">
      <c r="A4" s="4" t="s">
        <v>61</v>
      </c>
      <c r="B4" s="4" t="s">
        <v>282</v>
      </c>
      <c r="C4" s="4">
        <v>82.2</v>
      </c>
      <c r="D4" s="4">
        <v>80.099999999999994</v>
      </c>
      <c r="E4" s="4">
        <v>81.5</v>
      </c>
      <c r="F4" s="4">
        <v>73</v>
      </c>
      <c r="G4" s="4">
        <v>87</v>
      </c>
      <c r="H4" s="4">
        <v>82.7</v>
      </c>
      <c r="I4" s="4">
        <v>1</v>
      </c>
      <c r="J4" s="24">
        <f t="shared" si="0"/>
        <v>81.083333333333329</v>
      </c>
    </row>
    <row r="5" spans="1:101" x14ac:dyDescent="0.3">
      <c r="A5" s="4" t="s">
        <v>65</v>
      </c>
      <c r="B5" s="4" t="s">
        <v>279</v>
      </c>
      <c r="C5" s="4">
        <v>86.3</v>
      </c>
      <c r="D5" s="4">
        <v>87.4</v>
      </c>
      <c r="E5" s="4">
        <v>93.4</v>
      </c>
      <c r="F5" s="4">
        <v>85</v>
      </c>
      <c r="G5" s="4">
        <v>75.400000000000006</v>
      </c>
      <c r="H5" s="4">
        <v>74.400000000000006</v>
      </c>
      <c r="I5" s="4">
        <v>3</v>
      </c>
      <c r="J5" s="24">
        <f t="shared" si="0"/>
        <v>83.649999999999991</v>
      </c>
    </row>
    <row r="6" spans="1:101" x14ac:dyDescent="0.3">
      <c r="A6" s="4" t="s">
        <v>65</v>
      </c>
      <c r="B6" s="4" t="s">
        <v>281</v>
      </c>
      <c r="C6" s="4">
        <v>86.1</v>
      </c>
      <c r="D6" s="4">
        <v>78.400000000000006</v>
      </c>
      <c r="E6" s="4">
        <v>86.3</v>
      </c>
      <c r="F6" s="4">
        <v>69.900000000000006</v>
      </c>
      <c r="G6" s="4">
        <v>81.8</v>
      </c>
      <c r="H6" s="4">
        <v>75.3</v>
      </c>
      <c r="I6" s="4">
        <v>2</v>
      </c>
      <c r="J6" s="24">
        <f t="shared" si="0"/>
        <v>79.63333333333334</v>
      </c>
    </row>
    <row r="7" spans="1:101" x14ac:dyDescent="0.3">
      <c r="A7" s="4" t="s">
        <v>65</v>
      </c>
      <c r="B7" s="4" t="s">
        <v>282</v>
      </c>
      <c r="C7" s="4">
        <v>84.3</v>
      </c>
      <c r="D7" s="4">
        <v>72.900000000000006</v>
      </c>
      <c r="E7" s="4">
        <v>76.900000000000006</v>
      </c>
      <c r="F7" s="4">
        <v>82.1</v>
      </c>
      <c r="G7" s="4">
        <v>85.7</v>
      </c>
      <c r="H7" s="4">
        <v>84.9</v>
      </c>
      <c r="I7" s="4">
        <v>3</v>
      </c>
      <c r="J7" s="24">
        <f t="shared" si="0"/>
        <v>81.133333333333326</v>
      </c>
    </row>
    <row r="8" spans="1:101" x14ac:dyDescent="0.3">
      <c r="A8" s="4" t="s">
        <v>69</v>
      </c>
      <c r="B8" s="4" t="s">
        <v>279</v>
      </c>
      <c r="C8" s="4">
        <v>74.2</v>
      </c>
      <c r="D8" s="4">
        <v>83.5</v>
      </c>
      <c r="E8" s="4">
        <v>86.8</v>
      </c>
      <c r="F8" s="4">
        <v>82.3</v>
      </c>
      <c r="G8" s="4">
        <v>81.599999999999994</v>
      </c>
      <c r="H8" s="4">
        <v>70.3</v>
      </c>
      <c r="I8" s="4">
        <v>0</v>
      </c>
      <c r="J8" s="24">
        <f t="shared" si="0"/>
        <v>79.783333333333331</v>
      </c>
    </row>
    <row r="9" spans="1:101" x14ac:dyDescent="0.3">
      <c r="A9" s="4" t="s">
        <v>69</v>
      </c>
      <c r="B9" s="4" t="s">
        <v>281</v>
      </c>
      <c r="C9" s="4">
        <v>79.3</v>
      </c>
      <c r="D9" s="4">
        <v>71.599999999999994</v>
      </c>
      <c r="E9" s="4">
        <v>75.599999999999994</v>
      </c>
      <c r="F9" s="4">
        <v>73.599999999999994</v>
      </c>
      <c r="G9" s="4">
        <v>85</v>
      </c>
      <c r="H9" s="4">
        <v>71.400000000000006</v>
      </c>
      <c r="I9" s="4">
        <v>2</v>
      </c>
      <c r="J9" s="24">
        <f t="shared" si="0"/>
        <v>76.083333333333329</v>
      </c>
    </row>
    <row r="10" spans="1:101" x14ac:dyDescent="0.3">
      <c r="A10" s="4" t="s">
        <v>69</v>
      </c>
      <c r="B10" s="4" t="s">
        <v>282</v>
      </c>
      <c r="C10" s="4">
        <v>77.3</v>
      </c>
      <c r="D10" s="4">
        <v>72.2</v>
      </c>
      <c r="E10" s="4">
        <v>79.099999999999994</v>
      </c>
      <c r="F10" s="4">
        <v>89.4</v>
      </c>
      <c r="G10" s="4">
        <v>80.400000000000006</v>
      </c>
      <c r="H10" s="4">
        <v>83.9</v>
      </c>
      <c r="I10" s="4">
        <v>2</v>
      </c>
      <c r="J10" s="24">
        <f t="shared" si="0"/>
        <v>80.383333333333326</v>
      </c>
    </row>
    <row r="11" spans="1:101" x14ac:dyDescent="0.3">
      <c r="A11" s="4" t="s">
        <v>72</v>
      </c>
      <c r="B11" s="4" t="s">
        <v>279</v>
      </c>
      <c r="C11" s="4">
        <v>73.099999999999994</v>
      </c>
      <c r="D11" s="4">
        <v>74.3</v>
      </c>
      <c r="E11" s="4">
        <v>78</v>
      </c>
      <c r="F11" s="4">
        <v>76.3</v>
      </c>
      <c r="G11" s="4">
        <v>82.2</v>
      </c>
      <c r="H11" s="4">
        <v>72.7</v>
      </c>
      <c r="I11" s="4">
        <v>6</v>
      </c>
      <c r="J11" s="24">
        <f t="shared" si="0"/>
        <v>76.099999999999994</v>
      </c>
    </row>
    <row r="12" spans="1:101" x14ac:dyDescent="0.3">
      <c r="A12" s="4" t="s">
        <v>72</v>
      </c>
      <c r="B12" s="4" t="s">
        <v>281</v>
      </c>
      <c r="C12" s="4">
        <v>66.3</v>
      </c>
      <c r="D12" s="4">
        <v>72.8</v>
      </c>
      <c r="E12" s="4">
        <v>75.099999999999994</v>
      </c>
      <c r="F12" s="4">
        <v>84.6</v>
      </c>
      <c r="G12" s="4">
        <v>86</v>
      </c>
      <c r="H12" s="4">
        <v>69.599999999999994</v>
      </c>
      <c r="I12" s="4">
        <v>3</v>
      </c>
      <c r="J12" s="24">
        <f t="shared" si="0"/>
        <v>75.733333333333334</v>
      </c>
    </row>
    <row r="13" spans="1:101" x14ac:dyDescent="0.3">
      <c r="A13" s="4" t="s">
        <v>72</v>
      </c>
      <c r="B13" s="4" t="s">
        <v>282</v>
      </c>
      <c r="C13" s="4">
        <v>79</v>
      </c>
      <c r="D13" s="4">
        <v>77</v>
      </c>
      <c r="E13" s="4">
        <v>70.5</v>
      </c>
      <c r="F13" s="4">
        <v>76</v>
      </c>
      <c r="G13" s="4">
        <v>78.099999999999994</v>
      </c>
      <c r="H13" s="4">
        <v>68.599999999999994</v>
      </c>
      <c r="I13" s="4">
        <v>3</v>
      </c>
      <c r="J13" s="24">
        <f t="shared" si="0"/>
        <v>74.866666666666674</v>
      </c>
    </row>
    <row r="14" spans="1:101" x14ac:dyDescent="0.3">
      <c r="A14" s="4" t="s">
        <v>75</v>
      </c>
      <c r="B14" s="4" t="s">
        <v>279</v>
      </c>
      <c r="C14" s="4">
        <v>64.099999999999994</v>
      </c>
      <c r="D14" s="4">
        <v>69.900000000000006</v>
      </c>
      <c r="E14" s="4">
        <v>72.099999999999994</v>
      </c>
      <c r="F14" s="4">
        <v>84</v>
      </c>
      <c r="G14" s="4">
        <v>82.1</v>
      </c>
      <c r="H14" s="4">
        <v>68</v>
      </c>
      <c r="I14" s="4">
        <v>8</v>
      </c>
      <c r="J14" s="24">
        <f t="shared" si="0"/>
        <v>73.366666666666674</v>
      </c>
    </row>
    <row r="15" spans="1:101" x14ac:dyDescent="0.3">
      <c r="A15" s="4" t="s">
        <v>75</v>
      </c>
      <c r="B15" s="4" t="s">
        <v>281</v>
      </c>
      <c r="C15" s="4">
        <v>82.4</v>
      </c>
      <c r="D15" s="4">
        <v>87.2</v>
      </c>
      <c r="E15" s="4">
        <v>76.5</v>
      </c>
      <c r="F15" s="4">
        <v>75.099999999999994</v>
      </c>
      <c r="G15" s="4">
        <v>73</v>
      </c>
      <c r="H15" s="4">
        <v>80.2</v>
      </c>
      <c r="I15" s="4">
        <v>2</v>
      </c>
      <c r="J15" s="24">
        <f t="shared" si="0"/>
        <v>79.066666666666677</v>
      </c>
    </row>
    <row r="16" spans="1:101" x14ac:dyDescent="0.3">
      <c r="A16" s="4" t="s">
        <v>75</v>
      </c>
      <c r="B16" s="4" t="s">
        <v>282</v>
      </c>
      <c r="C16" s="4">
        <v>88.8</v>
      </c>
      <c r="D16" s="4">
        <v>84.2</v>
      </c>
      <c r="E16" s="4">
        <v>77.8</v>
      </c>
      <c r="F16" s="4">
        <v>82.2</v>
      </c>
      <c r="G16" s="4">
        <v>70.599999999999994</v>
      </c>
      <c r="H16" s="4">
        <v>81.3</v>
      </c>
      <c r="I16" s="4">
        <v>2</v>
      </c>
      <c r="J16" s="24">
        <f t="shared" si="0"/>
        <v>80.816666666666677</v>
      </c>
    </row>
    <row r="17" spans="1:10" x14ac:dyDescent="0.3">
      <c r="A17" s="4" t="s">
        <v>79</v>
      </c>
      <c r="B17" s="4" t="s">
        <v>279</v>
      </c>
      <c r="C17" s="4">
        <v>93.8</v>
      </c>
      <c r="D17" s="4">
        <v>87.6</v>
      </c>
      <c r="E17" s="4">
        <v>76.599999999999994</v>
      </c>
      <c r="F17" s="4">
        <v>96.5</v>
      </c>
      <c r="G17" s="4">
        <v>90.5</v>
      </c>
      <c r="H17" s="4">
        <v>92.9</v>
      </c>
      <c r="I17" s="4">
        <v>4</v>
      </c>
      <c r="J17" s="24">
        <f t="shared" si="0"/>
        <v>89.649999999999991</v>
      </c>
    </row>
    <row r="18" spans="1:10" x14ac:dyDescent="0.3">
      <c r="A18" s="4" t="s">
        <v>79</v>
      </c>
      <c r="B18" s="4" t="s">
        <v>281</v>
      </c>
      <c r="C18" s="4">
        <v>95.3</v>
      </c>
      <c r="D18" s="4">
        <v>98.2</v>
      </c>
      <c r="E18" s="4">
        <v>79</v>
      </c>
      <c r="F18" s="4">
        <v>79.599999999999994</v>
      </c>
      <c r="G18" s="4">
        <v>81.400000000000006</v>
      </c>
      <c r="H18" s="4">
        <v>86.3</v>
      </c>
      <c r="I18" s="4">
        <v>4</v>
      </c>
      <c r="J18" s="24">
        <f t="shared" si="0"/>
        <v>86.633333333333326</v>
      </c>
    </row>
    <row r="19" spans="1:10" x14ac:dyDescent="0.3">
      <c r="A19" s="4" t="s">
        <v>79</v>
      </c>
      <c r="B19" s="4" t="s">
        <v>282</v>
      </c>
      <c r="C19" s="4">
        <v>79.5</v>
      </c>
      <c r="D19" s="4">
        <v>85.2</v>
      </c>
      <c r="E19" s="4">
        <v>77.3</v>
      </c>
      <c r="F19" s="4">
        <v>96.8</v>
      </c>
      <c r="G19" s="4">
        <v>69.8</v>
      </c>
      <c r="H19" s="4">
        <v>82.8</v>
      </c>
      <c r="I19" s="4">
        <v>1</v>
      </c>
      <c r="J19" s="24">
        <f t="shared" si="0"/>
        <v>81.900000000000006</v>
      </c>
    </row>
    <row r="20" spans="1:10" x14ac:dyDescent="0.3">
      <c r="A20" s="4" t="s">
        <v>81</v>
      </c>
      <c r="B20" s="4" t="s">
        <v>279</v>
      </c>
      <c r="C20" s="4">
        <v>74.400000000000006</v>
      </c>
      <c r="D20" s="4">
        <v>76</v>
      </c>
      <c r="E20" s="4">
        <v>81.3</v>
      </c>
      <c r="F20" s="4">
        <v>84.4</v>
      </c>
      <c r="G20" s="4">
        <v>64.599999999999994</v>
      </c>
      <c r="H20" s="4">
        <v>75.599999999999994</v>
      </c>
      <c r="I20" s="4">
        <v>6</v>
      </c>
      <c r="J20" s="24">
        <f t="shared" si="0"/>
        <v>76.050000000000011</v>
      </c>
    </row>
    <row r="21" spans="1:10" x14ac:dyDescent="0.3">
      <c r="A21" s="4" t="s">
        <v>81</v>
      </c>
      <c r="B21" s="4" t="s">
        <v>281</v>
      </c>
      <c r="C21" s="4">
        <v>66.8</v>
      </c>
      <c r="D21" s="4">
        <v>75.599999999999994</v>
      </c>
      <c r="E21" s="4">
        <v>66.8</v>
      </c>
      <c r="F21" s="4">
        <v>73.5</v>
      </c>
      <c r="G21" s="4">
        <v>71.900000000000006</v>
      </c>
      <c r="H21" s="4">
        <v>80.8</v>
      </c>
      <c r="I21" s="4">
        <v>5</v>
      </c>
      <c r="J21" s="24">
        <f t="shared" si="0"/>
        <v>72.566666666666677</v>
      </c>
    </row>
    <row r="22" spans="1:10" x14ac:dyDescent="0.3">
      <c r="A22" s="4" t="s">
        <v>81</v>
      </c>
      <c r="B22" s="4" t="s">
        <v>282</v>
      </c>
      <c r="C22" s="4">
        <v>78.599999999999994</v>
      </c>
      <c r="D22" s="4">
        <v>66.400000000000006</v>
      </c>
      <c r="E22" s="4">
        <v>67.7</v>
      </c>
      <c r="F22" s="4">
        <v>74</v>
      </c>
      <c r="G22" s="4">
        <v>70.900000000000006</v>
      </c>
      <c r="H22" s="4">
        <v>66.599999999999994</v>
      </c>
      <c r="I22" s="4">
        <v>4</v>
      </c>
      <c r="J22" s="24">
        <f t="shared" si="0"/>
        <v>70.7</v>
      </c>
    </row>
    <row r="23" spans="1:10" x14ac:dyDescent="0.3">
      <c r="A23" s="4" t="s">
        <v>84</v>
      </c>
      <c r="B23" s="4" t="s">
        <v>279</v>
      </c>
      <c r="C23" s="4">
        <v>87.4</v>
      </c>
      <c r="D23" s="4">
        <v>92.3</v>
      </c>
      <c r="E23" s="4">
        <v>81.2</v>
      </c>
      <c r="F23" s="4">
        <v>87.9</v>
      </c>
      <c r="G23" s="4">
        <v>86.5</v>
      </c>
      <c r="H23" s="4">
        <v>100</v>
      </c>
      <c r="I23" s="4">
        <v>0</v>
      </c>
      <c r="J23" s="24">
        <f t="shared" si="0"/>
        <v>89.216666666666654</v>
      </c>
    </row>
    <row r="24" spans="1:10" x14ac:dyDescent="0.3">
      <c r="A24" s="4" t="s">
        <v>84</v>
      </c>
      <c r="B24" s="4" t="s">
        <v>281</v>
      </c>
      <c r="C24" s="4">
        <v>81.8</v>
      </c>
      <c r="D24" s="4">
        <v>88.5</v>
      </c>
      <c r="E24" s="4">
        <v>100</v>
      </c>
      <c r="F24" s="4">
        <v>81.5</v>
      </c>
      <c r="G24" s="4">
        <v>83</v>
      </c>
      <c r="H24" s="4">
        <v>86.8</v>
      </c>
      <c r="I24" s="4">
        <v>1</v>
      </c>
      <c r="J24" s="24">
        <f t="shared" si="0"/>
        <v>86.933333333333337</v>
      </c>
    </row>
    <row r="25" spans="1:10" x14ac:dyDescent="0.3">
      <c r="A25" s="4" t="s">
        <v>84</v>
      </c>
      <c r="B25" s="4" t="s">
        <v>282</v>
      </c>
      <c r="C25" s="4">
        <v>82.2</v>
      </c>
      <c r="D25" s="4">
        <v>88.8</v>
      </c>
      <c r="E25" s="4">
        <v>86.5</v>
      </c>
      <c r="F25" s="4">
        <v>93.6</v>
      </c>
      <c r="G25" s="4">
        <v>95.6</v>
      </c>
      <c r="H25" s="4">
        <v>90.1</v>
      </c>
      <c r="I25" s="4">
        <v>0</v>
      </c>
      <c r="J25" s="24">
        <f t="shared" si="0"/>
        <v>89.466666666666683</v>
      </c>
    </row>
    <row r="26" spans="1:10" x14ac:dyDescent="0.3">
      <c r="A26" s="4" t="s">
        <v>87</v>
      </c>
      <c r="B26" s="4" t="s">
        <v>279</v>
      </c>
      <c r="C26" s="4">
        <v>79</v>
      </c>
      <c r="D26" s="4">
        <v>94.9</v>
      </c>
      <c r="E26" s="4">
        <v>100</v>
      </c>
      <c r="F26" s="4">
        <v>100</v>
      </c>
      <c r="G26" s="4">
        <v>100</v>
      </c>
      <c r="H26" s="4">
        <v>92.4</v>
      </c>
      <c r="I26" s="4">
        <v>1</v>
      </c>
      <c r="J26" s="24">
        <f t="shared" si="0"/>
        <v>94.383333333333326</v>
      </c>
    </row>
    <row r="27" spans="1:10" x14ac:dyDescent="0.3">
      <c r="A27" s="4" t="s">
        <v>87</v>
      </c>
      <c r="B27" s="4" t="s">
        <v>281</v>
      </c>
      <c r="C27" s="4">
        <v>98.1</v>
      </c>
      <c r="D27" s="4">
        <v>87.7</v>
      </c>
      <c r="E27" s="4">
        <v>82.5</v>
      </c>
      <c r="F27" s="4">
        <v>85.7</v>
      </c>
      <c r="G27" s="4">
        <v>92.8</v>
      </c>
      <c r="H27" s="4">
        <v>93.5</v>
      </c>
      <c r="I27" s="4">
        <v>0</v>
      </c>
      <c r="J27" s="24">
        <f t="shared" si="0"/>
        <v>90.05</v>
      </c>
    </row>
    <row r="28" spans="1:10" x14ac:dyDescent="0.3">
      <c r="A28" s="4" t="s">
        <v>87</v>
      </c>
      <c r="B28" s="4" t="s">
        <v>282</v>
      </c>
      <c r="C28" s="4">
        <v>88.2</v>
      </c>
      <c r="D28" s="4">
        <v>90.6</v>
      </c>
      <c r="E28" s="4">
        <v>96</v>
      </c>
      <c r="F28" s="4">
        <v>92.8</v>
      </c>
      <c r="G28" s="4">
        <v>91.4</v>
      </c>
      <c r="H28" s="4">
        <v>89.1</v>
      </c>
      <c r="I28" s="4">
        <v>3</v>
      </c>
      <c r="J28" s="24">
        <f t="shared" si="0"/>
        <v>91.350000000000009</v>
      </c>
    </row>
    <row r="29" spans="1:10" x14ac:dyDescent="0.3">
      <c r="A29" s="4" t="s">
        <v>90</v>
      </c>
      <c r="B29" s="4" t="s">
        <v>279</v>
      </c>
      <c r="C29" s="4">
        <v>73</v>
      </c>
      <c r="D29" s="4">
        <v>68.400000000000006</v>
      </c>
      <c r="E29" s="4">
        <v>71.2</v>
      </c>
      <c r="F29" s="4">
        <v>76.3</v>
      </c>
      <c r="G29" s="4">
        <v>69.5</v>
      </c>
      <c r="H29" s="4">
        <v>83.1</v>
      </c>
      <c r="I29" s="4">
        <v>6</v>
      </c>
      <c r="J29" s="24">
        <f t="shared" si="0"/>
        <v>73.583333333333329</v>
      </c>
    </row>
    <row r="30" spans="1:10" x14ac:dyDescent="0.3">
      <c r="A30" s="4" t="s">
        <v>90</v>
      </c>
      <c r="B30" s="4" t="s">
        <v>281</v>
      </c>
      <c r="C30" s="4">
        <v>78.7</v>
      </c>
      <c r="D30" s="4">
        <v>84.6</v>
      </c>
      <c r="E30" s="4">
        <v>64.7</v>
      </c>
      <c r="F30" s="4">
        <v>84.9</v>
      </c>
      <c r="G30" s="4">
        <v>83.1</v>
      </c>
      <c r="H30" s="4">
        <v>72.2</v>
      </c>
      <c r="I30" s="4">
        <v>0</v>
      </c>
      <c r="J30" s="24">
        <f t="shared" si="0"/>
        <v>78.033333333333331</v>
      </c>
    </row>
    <row r="31" spans="1:10" x14ac:dyDescent="0.3">
      <c r="A31" s="4" t="s">
        <v>90</v>
      </c>
      <c r="B31" s="4" t="s">
        <v>282</v>
      </c>
      <c r="C31" s="4">
        <v>79.599999999999994</v>
      </c>
      <c r="D31" s="4">
        <v>77.400000000000006</v>
      </c>
      <c r="E31" s="4">
        <v>78.8</v>
      </c>
      <c r="F31" s="4">
        <v>85.4</v>
      </c>
      <c r="G31" s="4">
        <v>74.400000000000006</v>
      </c>
      <c r="H31" s="4">
        <v>75.3</v>
      </c>
      <c r="I31" s="4">
        <v>1</v>
      </c>
      <c r="J31" s="24">
        <f t="shared" si="0"/>
        <v>78.483333333333334</v>
      </c>
    </row>
    <row r="32" spans="1:10" x14ac:dyDescent="0.3">
      <c r="A32" s="4" t="s">
        <v>92</v>
      </c>
      <c r="B32" s="4" t="s">
        <v>279</v>
      </c>
      <c r="C32" s="4">
        <v>76.900000000000006</v>
      </c>
      <c r="D32" s="4">
        <v>94.1</v>
      </c>
      <c r="E32" s="4">
        <v>87.7</v>
      </c>
      <c r="F32" s="4">
        <v>84.3</v>
      </c>
      <c r="G32" s="4">
        <v>71.599999999999994</v>
      </c>
      <c r="H32" s="4">
        <v>91.2</v>
      </c>
      <c r="I32" s="4">
        <v>4</v>
      </c>
      <c r="J32" s="24">
        <f t="shared" si="0"/>
        <v>84.3</v>
      </c>
    </row>
    <row r="33" spans="1:10" x14ac:dyDescent="0.3">
      <c r="A33" s="4" t="s">
        <v>92</v>
      </c>
      <c r="B33" s="4" t="s">
        <v>281</v>
      </c>
      <c r="C33" s="4">
        <v>88.6</v>
      </c>
      <c r="D33" s="4">
        <v>73.900000000000006</v>
      </c>
      <c r="E33" s="4">
        <v>98</v>
      </c>
      <c r="F33" s="4">
        <v>82.3</v>
      </c>
      <c r="G33" s="4">
        <v>71.8</v>
      </c>
      <c r="H33" s="4">
        <v>99.9</v>
      </c>
      <c r="I33" s="4">
        <v>1</v>
      </c>
      <c r="J33" s="24">
        <f t="shared" si="0"/>
        <v>85.75</v>
      </c>
    </row>
    <row r="34" spans="1:10" x14ac:dyDescent="0.3">
      <c r="A34" s="4" t="s">
        <v>92</v>
      </c>
      <c r="B34" s="4" t="s">
        <v>282</v>
      </c>
      <c r="C34" s="4">
        <v>87.4</v>
      </c>
      <c r="D34" s="4">
        <v>88.8</v>
      </c>
      <c r="E34" s="4">
        <v>83.5</v>
      </c>
      <c r="F34" s="4">
        <v>91.8</v>
      </c>
      <c r="G34" s="4">
        <v>88.6</v>
      </c>
      <c r="H34" s="4">
        <v>99.2</v>
      </c>
      <c r="I34" s="4">
        <v>1</v>
      </c>
      <c r="J34" s="24">
        <f t="shared" si="0"/>
        <v>89.88333333333334</v>
      </c>
    </row>
    <row r="35" spans="1:10" x14ac:dyDescent="0.3">
      <c r="A35" s="4" t="s">
        <v>94</v>
      </c>
      <c r="B35" s="4" t="s">
        <v>279</v>
      </c>
      <c r="C35" s="4">
        <v>90.9</v>
      </c>
      <c r="D35" s="4">
        <v>97.2</v>
      </c>
      <c r="E35" s="4">
        <v>100</v>
      </c>
      <c r="F35" s="4">
        <v>93.9</v>
      </c>
      <c r="G35" s="4">
        <v>94.8</v>
      </c>
      <c r="H35" s="4">
        <v>96.1</v>
      </c>
      <c r="I35" s="4">
        <v>0</v>
      </c>
      <c r="J35" s="24">
        <f t="shared" si="0"/>
        <v>95.483333333333334</v>
      </c>
    </row>
    <row r="36" spans="1:10" x14ac:dyDescent="0.3">
      <c r="A36" s="4" t="s">
        <v>94</v>
      </c>
      <c r="B36" s="4" t="s">
        <v>281</v>
      </c>
      <c r="C36" s="4">
        <v>100</v>
      </c>
      <c r="D36" s="4">
        <v>93</v>
      </c>
      <c r="E36" s="4">
        <v>96.7</v>
      </c>
      <c r="F36" s="4">
        <v>100</v>
      </c>
      <c r="G36" s="4">
        <v>100</v>
      </c>
      <c r="H36" s="4">
        <v>98.4</v>
      </c>
      <c r="I36" s="4">
        <v>0</v>
      </c>
      <c r="J36" s="24">
        <f t="shared" si="0"/>
        <v>98.016666666666666</v>
      </c>
    </row>
    <row r="37" spans="1:10" x14ac:dyDescent="0.3">
      <c r="A37" s="4" t="s">
        <v>94</v>
      </c>
      <c r="B37" s="4" t="s">
        <v>282</v>
      </c>
      <c r="C37" s="4">
        <v>100</v>
      </c>
      <c r="D37" s="4">
        <v>97.8</v>
      </c>
      <c r="E37" s="4">
        <v>93.4</v>
      </c>
      <c r="F37" s="4">
        <v>95</v>
      </c>
      <c r="G37" s="4">
        <v>92</v>
      </c>
      <c r="H37" s="4">
        <v>88.8</v>
      </c>
      <c r="I37" s="4">
        <v>0</v>
      </c>
      <c r="J37" s="24">
        <f t="shared" si="0"/>
        <v>94.5</v>
      </c>
    </row>
    <row r="38" spans="1:10" x14ac:dyDescent="0.3">
      <c r="A38" s="4" t="s">
        <v>96</v>
      </c>
      <c r="B38" s="4" t="s">
        <v>279</v>
      </c>
      <c r="C38" s="4">
        <v>80.2</v>
      </c>
      <c r="D38" s="4">
        <v>75.7</v>
      </c>
      <c r="E38" s="4">
        <v>65</v>
      </c>
      <c r="F38" s="4">
        <v>79.5</v>
      </c>
      <c r="G38" s="4">
        <v>78.5</v>
      </c>
      <c r="H38" s="4">
        <v>80.099999999999994</v>
      </c>
      <c r="I38" s="4">
        <v>3</v>
      </c>
      <c r="J38" s="24">
        <f t="shared" si="0"/>
        <v>76.5</v>
      </c>
    </row>
    <row r="39" spans="1:10" x14ac:dyDescent="0.3">
      <c r="A39" s="4" t="s">
        <v>96</v>
      </c>
      <c r="B39" s="4" t="s">
        <v>281</v>
      </c>
      <c r="C39" s="4">
        <v>69</v>
      </c>
      <c r="D39" s="4">
        <v>80.099999999999994</v>
      </c>
      <c r="E39" s="4">
        <v>76.2</v>
      </c>
      <c r="F39" s="4">
        <v>65.900000000000006</v>
      </c>
      <c r="G39" s="4">
        <v>79.599999999999994</v>
      </c>
      <c r="H39" s="4">
        <v>71.7</v>
      </c>
      <c r="I39" s="4">
        <v>1</v>
      </c>
      <c r="J39" s="24">
        <f t="shared" si="0"/>
        <v>73.750000000000014</v>
      </c>
    </row>
    <row r="40" spans="1:10" x14ac:dyDescent="0.3">
      <c r="A40" s="4" t="s">
        <v>96</v>
      </c>
      <c r="B40" s="4" t="s">
        <v>282</v>
      </c>
      <c r="C40" s="4">
        <v>83.2</v>
      </c>
      <c r="D40" s="4">
        <v>81.7</v>
      </c>
      <c r="E40" s="4">
        <v>74.099999999999994</v>
      </c>
      <c r="F40" s="4">
        <v>73.099999999999994</v>
      </c>
      <c r="G40" s="4">
        <v>73</v>
      </c>
      <c r="H40" s="4">
        <v>85.8</v>
      </c>
      <c r="I40" s="4">
        <v>4</v>
      </c>
      <c r="J40" s="24">
        <f t="shared" si="0"/>
        <v>78.483333333333334</v>
      </c>
    </row>
    <row r="41" spans="1:10" x14ac:dyDescent="0.3">
      <c r="A41" s="4" t="s">
        <v>99</v>
      </c>
      <c r="B41" s="4" t="s">
        <v>279</v>
      </c>
      <c r="C41" s="4">
        <v>74.599999999999994</v>
      </c>
      <c r="D41" s="4">
        <v>74.099999999999994</v>
      </c>
      <c r="E41" s="4">
        <v>75</v>
      </c>
      <c r="F41" s="4">
        <v>80.5</v>
      </c>
      <c r="G41" s="4">
        <v>74.7</v>
      </c>
      <c r="H41" s="4">
        <v>80.8</v>
      </c>
      <c r="I41" s="4">
        <v>3</v>
      </c>
      <c r="J41" s="24">
        <f t="shared" si="0"/>
        <v>76.61666666666666</v>
      </c>
    </row>
    <row r="42" spans="1:10" x14ac:dyDescent="0.3">
      <c r="A42" s="4" t="s">
        <v>99</v>
      </c>
      <c r="B42" s="4" t="s">
        <v>281</v>
      </c>
      <c r="C42" s="4">
        <v>79</v>
      </c>
      <c r="D42" s="4">
        <v>74</v>
      </c>
      <c r="E42" s="4">
        <v>79.400000000000006</v>
      </c>
      <c r="F42" s="4">
        <v>81.8</v>
      </c>
      <c r="G42" s="4">
        <v>73.099999999999994</v>
      </c>
      <c r="H42" s="4">
        <v>80</v>
      </c>
      <c r="I42" s="4">
        <v>3</v>
      </c>
      <c r="J42" s="24">
        <f t="shared" si="0"/>
        <v>77.883333333333326</v>
      </c>
    </row>
    <row r="43" spans="1:10" x14ac:dyDescent="0.3">
      <c r="A43" s="4" t="s">
        <v>99</v>
      </c>
      <c r="B43" s="4" t="s">
        <v>282</v>
      </c>
      <c r="C43" s="4">
        <v>67.3</v>
      </c>
      <c r="D43" s="4">
        <v>71.099999999999994</v>
      </c>
      <c r="E43" s="4">
        <v>63.9</v>
      </c>
      <c r="F43" s="4">
        <v>83.8</v>
      </c>
      <c r="G43" s="4">
        <v>77.5</v>
      </c>
      <c r="H43" s="4">
        <v>66.3</v>
      </c>
      <c r="I43" s="4">
        <v>6</v>
      </c>
      <c r="J43" s="24">
        <f t="shared" si="0"/>
        <v>71.649999999999991</v>
      </c>
    </row>
    <row r="44" spans="1:10" x14ac:dyDescent="0.3">
      <c r="A44" s="4" t="s">
        <v>101</v>
      </c>
      <c r="B44" s="4" t="s">
        <v>279</v>
      </c>
      <c r="C44" s="4">
        <v>85.3</v>
      </c>
      <c r="D44" s="4">
        <v>92.7</v>
      </c>
      <c r="E44" s="4">
        <v>85.6</v>
      </c>
      <c r="F44" s="4">
        <v>89.8</v>
      </c>
      <c r="G44" s="4">
        <v>81.599999999999994</v>
      </c>
      <c r="H44" s="4">
        <v>90.8</v>
      </c>
      <c r="I44" s="4">
        <v>0</v>
      </c>
      <c r="J44" s="24">
        <f t="shared" si="0"/>
        <v>87.633333333333326</v>
      </c>
    </row>
    <row r="45" spans="1:10" x14ac:dyDescent="0.3">
      <c r="A45" s="4" t="s">
        <v>101</v>
      </c>
      <c r="B45" s="4" t="s">
        <v>281</v>
      </c>
      <c r="C45" s="4">
        <v>90</v>
      </c>
      <c r="D45" s="4">
        <v>89.8</v>
      </c>
      <c r="E45" s="4">
        <v>86.5</v>
      </c>
      <c r="F45" s="4">
        <v>80.7</v>
      </c>
      <c r="G45" s="4">
        <v>79</v>
      </c>
      <c r="H45" s="4">
        <v>88.2</v>
      </c>
      <c r="I45" s="4">
        <v>1</v>
      </c>
      <c r="J45" s="24">
        <f t="shared" si="0"/>
        <v>85.7</v>
      </c>
    </row>
    <row r="46" spans="1:10" x14ac:dyDescent="0.3">
      <c r="A46" s="4" t="s">
        <v>101</v>
      </c>
      <c r="B46" s="4" t="s">
        <v>282</v>
      </c>
      <c r="C46" s="4">
        <v>98.2</v>
      </c>
      <c r="D46" s="4">
        <v>97.4</v>
      </c>
      <c r="E46" s="4">
        <v>90.9</v>
      </c>
      <c r="F46" s="4">
        <v>85.2</v>
      </c>
      <c r="G46" s="4">
        <v>80.5</v>
      </c>
      <c r="H46" s="4">
        <v>91.4</v>
      </c>
      <c r="I46" s="4">
        <v>1</v>
      </c>
      <c r="J46" s="24">
        <f t="shared" si="0"/>
        <v>90.600000000000009</v>
      </c>
    </row>
    <row r="47" spans="1:10" x14ac:dyDescent="0.3">
      <c r="A47" s="4" t="s">
        <v>103</v>
      </c>
      <c r="B47" s="4" t="s">
        <v>279</v>
      </c>
      <c r="C47" s="4">
        <v>90.7</v>
      </c>
      <c r="D47" s="4">
        <v>97</v>
      </c>
      <c r="E47" s="4">
        <v>96.5</v>
      </c>
      <c r="F47" s="4">
        <v>91</v>
      </c>
      <c r="G47" s="4">
        <v>88.3</v>
      </c>
      <c r="H47" s="4">
        <v>82.2</v>
      </c>
      <c r="I47" s="4">
        <v>0</v>
      </c>
      <c r="J47" s="24">
        <f t="shared" si="0"/>
        <v>90.95</v>
      </c>
    </row>
    <row r="48" spans="1:10" x14ac:dyDescent="0.3">
      <c r="A48" s="4" t="s">
        <v>103</v>
      </c>
      <c r="B48" s="4" t="s">
        <v>281</v>
      </c>
      <c r="C48" s="4">
        <v>92.7</v>
      </c>
      <c r="D48" s="4">
        <v>90.7</v>
      </c>
      <c r="E48" s="4">
        <v>97.9</v>
      </c>
      <c r="F48" s="4">
        <v>98.4</v>
      </c>
      <c r="G48" s="4">
        <v>98.5</v>
      </c>
      <c r="H48" s="4">
        <v>96.2</v>
      </c>
      <c r="I48" s="4">
        <v>0</v>
      </c>
      <c r="J48" s="24">
        <f t="shared" si="0"/>
        <v>95.733333333333348</v>
      </c>
    </row>
    <row r="49" spans="1:10" x14ac:dyDescent="0.3">
      <c r="A49" s="4" t="s">
        <v>103</v>
      </c>
      <c r="B49" s="4" t="s">
        <v>282</v>
      </c>
      <c r="C49" s="4">
        <v>93.4</v>
      </c>
      <c r="D49" s="4">
        <v>100</v>
      </c>
      <c r="E49" s="4">
        <v>96.6</v>
      </c>
      <c r="F49" s="4">
        <v>94.9</v>
      </c>
      <c r="G49" s="4">
        <v>86.8</v>
      </c>
      <c r="H49" s="4">
        <v>100</v>
      </c>
      <c r="I49" s="4">
        <v>0</v>
      </c>
      <c r="J49" s="24">
        <f t="shared" si="0"/>
        <v>95.283333333333346</v>
      </c>
    </row>
    <row r="50" spans="1:10" x14ac:dyDescent="0.3">
      <c r="A50" s="4" t="s">
        <v>105</v>
      </c>
      <c r="B50" s="4" t="s">
        <v>279</v>
      </c>
      <c r="C50" s="4">
        <v>91.9</v>
      </c>
      <c r="D50" s="4">
        <v>100</v>
      </c>
      <c r="E50" s="4">
        <v>98.6</v>
      </c>
      <c r="F50" s="4">
        <v>96.6</v>
      </c>
      <c r="G50" s="4">
        <v>90</v>
      </c>
      <c r="H50" s="4">
        <v>99.7</v>
      </c>
      <c r="I50" s="4">
        <v>0</v>
      </c>
      <c r="J50" s="24">
        <f t="shared" si="0"/>
        <v>96.13333333333334</v>
      </c>
    </row>
    <row r="51" spans="1:10" x14ac:dyDescent="0.3">
      <c r="A51" s="4" t="s">
        <v>105</v>
      </c>
      <c r="B51" s="4" t="s">
        <v>281</v>
      </c>
      <c r="C51" s="4">
        <v>98.6</v>
      </c>
      <c r="D51" s="4">
        <v>100</v>
      </c>
      <c r="E51" s="4">
        <v>100</v>
      </c>
      <c r="F51" s="4">
        <v>100</v>
      </c>
      <c r="G51" s="4">
        <v>92.5</v>
      </c>
      <c r="H51" s="4">
        <v>100</v>
      </c>
      <c r="I51" s="4">
        <v>0</v>
      </c>
      <c r="J51" s="24">
        <f t="shared" si="0"/>
        <v>98.516666666666666</v>
      </c>
    </row>
    <row r="52" spans="1:10" x14ac:dyDescent="0.3">
      <c r="A52" s="4" t="s">
        <v>105</v>
      </c>
      <c r="B52" s="4" t="s">
        <v>282</v>
      </c>
      <c r="C52" s="4">
        <v>91.6</v>
      </c>
      <c r="D52" s="4">
        <v>99.2</v>
      </c>
      <c r="E52" s="4">
        <v>100</v>
      </c>
      <c r="F52" s="4">
        <v>100</v>
      </c>
      <c r="G52" s="4">
        <v>81.099999999999994</v>
      </c>
      <c r="H52" s="4">
        <v>89</v>
      </c>
      <c r="I52" s="4">
        <v>0</v>
      </c>
      <c r="J52" s="24">
        <f t="shared" si="0"/>
        <v>93.483333333333334</v>
      </c>
    </row>
    <row r="53" spans="1:10" x14ac:dyDescent="0.3">
      <c r="A53" s="4" t="s">
        <v>107</v>
      </c>
      <c r="B53" s="4" t="s">
        <v>279</v>
      </c>
      <c r="C53" s="4">
        <v>85.2</v>
      </c>
      <c r="D53" s="4">
        <v>81.900000000000006</v>
      </c>
      <c r="E53" s="4">
        <v>81.599999999999994</v>
      </c>
      <c r="F53" s="4">
        <v>85.1</v>
      </c>
      <c r="G53" s="4">
        <v>82.5</v>
      </c>
      <c r="H53" s="4">
        <v>90.4</v>
      </c>
      <c r="I53" s="4">
        <v>1</v>
      </c>
      <c r="J53" s="24">
        <f t="shared" si="0"/>
        <v>84.45</v>
      </c>
    </row>
    <row r="54" spans="1:10" x14ac:dyDescent="0.3">
      <c r="A54" s="4" t="s">
        <v>107</v>
      </c>
      <c r="B54" s="4" t="s">
        <v>281</v>
      </c>
      <c r="C54" s="4">
        <v>85</v>
      </c>
      <c r="D54" s="4">
        <v>79</v>
      </c>
      <c r="E54" s="4">
        <v>87</v>
      </c>
      <c r="F54" s="4">
        <v>80.7</v>
      </c>
      <c r="G54" s="4">
        <v>85.3</v>
      </c>
      <c r="H54" s="4">
        <v>82.7</v>
      </c>
      <c r="I54" s="4">
        <v>3</v>
      </c>
      <c r="J54" s="24">
        <f t="shared" si="0"/>
        <v>83.283333333333331</v>
      </c>
    </row>
    <row r="55" spans="1:10" x14ac:dyDescent="0.3">
      <c r="A55" s="4" t="s">
        <v>107</v>
      </c>
      <c r="B55" s="4" t="s">
        <v>282</v>
      </c>
      <c r="C55" s="4">
        <v>81.2</v>
      </c>
      <c r="D55" s="4">
        <v>88.4</v>
      </c>
      <c r="E55" s="4">
        <v>81.400000000000006</v>
      </c>
      <c r="F55" s="4">
        <v>90.7</v>
      </c>
      <c r="G55" s="4">
        <v>84.6</v>
      </c>
      <c r="H55" s="4">
        <v>75.099999999999994</v>
      </c>
      <c r="I55" s="4">
        <v>1</v>
      </c>
      <c r="J55" s="24">
        <f t="shared" si="0"/>
        <v>83.566666666666677</v>
      </c>
    </row>
    <row r="56" spans="1:10" x14ac:dyDescent="0.3">
      <c r="A56" s="4" t="s">
        <v>109</v>
      </c>
      <c r="B56" s="4" t="s">
        <v>279</v>
      </c>
      <c r="C56" s="4">
        <v>83.4</v>
      </c>
      <c r="D56" s="4">
        <v>88.5</v>
      </c>
      <c r="E56" s="4">
        <v>92.1</v>
      </c>
      <c r="F56" s="4">
        <v>86.6</v>
      </c>
      <c r="G56" s="4">
        <v>80.2</v>
      </c>
      <c r="H56" s="4">
        <v>70.400000000000006</v>
      </c>
      <c r="I56" s="4">
        <v>1</v>
      </c>
      <c r="J56" s="24">
        <f t="shared" si="0"/>
        <v>83.533333333333346</v>
      </c>
    </row>
    <row r="57" spans="1:10" x14ac:dyDescent="0.3">
      <c r="A57" s="4" t="s">
        <v>109</v>
      </c>
      <c r="B57" s="4" t="s">
        <v>281</v>
      </c>
      <c r="C57" s="4">
        <v>83.9</v>
      </c>
      <c r="D57" s="4">
        <v>92.1</v>
      </c>
      <c r="E57" s="4">
        <v>86.1</v>
      </c>
      <c r="F57" s="4">
        <v>82.4</v>
      </c>
      <c r="G57" s="4">
        <v>87.6</v>
      </c>
      <c r="H57" s="4">
        <v>90.5</v>
      </c>
      <c r="I57" s="4">
        <v>2</v>
      </c>
      <c r="J57" s="24">
        <f t="shared" si="0"/>
        <v>87.100000000000009</v>
      </c>
    </row>
    <row r="58" spans="1:10" x14ac:dyDescent="0.3">
      <c r="A58" s="4" t="s">
        <v>109</v>
      </c>
      <c r="B58" s="4" t="s">
        <v>282</v>
      </c>
      <c r="C58" s="4">
        <v>86.4</v>
      </c>
      <c r="D58" s="4">
        <v>86.3</v>
      </c>
      <c r="E58" s="4">
        <v>87.7</v>
      </c>
      <c r="F58" s="4">
        <v>88.1</v>
      </c>
      <c r="G58" s="4">
        <v>72</v>
      </c>
      <c r="H58" s="4">
        <v>96.3</v>
      </c>
      <c r="I58" s="4">
        <v>3</v>
      </c>
      <c r="J58" s="24">
        <f t="shared" si="0"/>
        <v>86.133333333333326</v>
      </c>
    </row>
    <row r="59" spans="1:10" x14ac:dyDescent="0.3">
      <c r="A59" s="4" t="s">
        <v>112</v>
      </c>
      <c r="B59" s="4" t="s">
        <v>279</v>
      </c>
      <c r="C59" s="4">
        <v>93.5</v>
      </c>
      <c r="D59" s="4">
        <v>83.7</v>
      </c>
      <c r="E59" s="4">
        <v>85.3</v>
      </c>
      <c r="F59" s="4">
        <v>78.400000000000006</v>
      </c>
      <c r="G59" s="4">
        <v>87.5</v>
      </c>
      <c r="H59" s="4">
        <v>90.2</v>
      </c>
      <c r="I59" s="4">
        <v>1</v>
      </c>
      <c r="J59" s="24">
        <f t="shared" si="0"/>
        <v>86.433333333333337</v>
      </c>
    </row>
    <row r="60" spans="1:10" x14ac:dyDescent="0.3">
      <c r="A60" s="4" t="s">
        <v>112</v>
      </c>
      <c r="B60" s="4" t="s">
        <v>281</v>
      </c>
      <c r="C60" s="4">
        <v>78.5</v>
      </c>
      <c r="D60" s="4">
        <v>83.1</v>
      </c>
      <c r="E60" s="4">
        <v>73.5</v>
      </c>
      <c r="F60" s="4">
        <v>91.6</v>
      </c>
      <c r="G60" s="4">
        <v>85.6</v>
      </c>
      <c r="H60" s="4">
        <v>85.6</v>
      </c>
      <c r="I60" s="4">
        <v>2</v>
      </c>
      <c r="J60" s="24">
        <f t="shared" si="0"/>
        <v>82.983333333333334</v>
      </c>
    </row>
    <row r="61" spans="1:10" x14ac:dyDescent="0.3">
      <c r="A61" s="4" t="s">
        <v>112</v>
      </c>
      <c r="B61" s="4" t="s">
        <v>282</v>
      </c>
      <c r="C61" s="4">
        <v>87.2</v>
      </c>
      <c r="D61" s="4">
        <v>80</v>
      </c>
      <c r="E61" s="4">
        <v>84.7</v>
      </c>
      <c r="F61" s="4">
        <v>95.2</v>
      </c>
      <c r="G61" s="4">
        <v>91.6</v>
      </c>
      <c r="H61" s="4">
        <v>83.2</v>
      </c>
      <c r="I61" s="4">
        <v>1</v>
      </c>
      <c r="J61" s="24">
        <f t="shared" si="0"/>
        <v>86.983333333333334</v>
      </c>
    </row>
    <row r="62" spans="1:10" x14ac:dyDescent="0.3">
      <c r="A62" s="4" t="s">
        <v>114</v>
      </c>
      <c r="B62" s="4" t="s">
        <v>279</v>
      </c>
      <c r="C62" s="4">
        <v>100</v>
      </c>
      <c r="D62" s="4">
        <v>93.8</v>
      </c>
      <c r="E62" s="4">
        <v>98.7</v>
      </c>
      <c r="F62" s="4">
        <v>92.4</v>
      </c>
      <c r="G62" s="4">
        <v>84.4</v>
      </c>
      <c r="H62" s="4">
        <v>87.9</v>
      </c>
      <c r="I62" s="4">
        <v>0</v>
      </c>
      <c r="J62" s="24">
        <f t="shared" si="0"/>
        <v>92.86666666666666</v>
      </c>
    </row>
    <row r="63" spans="1:10" x14ac:dyDescent="0.3">
      <c r="A63" s="4" t="s">
        <v>114</v>
      </c>
      <c r="B63" s="4" t="s">
        <v>281</v>
      </c>
      <c r="C63" s="4">
        <v>99.6</v>
      </c>
      <c r="D63" s="4">
        <v>98.7</v>
      </c>
      <c r="E63" s="4">
        <v>94.1</v>
      </c>
      <c r="F63" s="4">
        <v>94.7</v>
      </c>
      <c r="G63" s="4">
        <v>99.6</v>
      </c>
      <c r="H63" s="4">
        <v>90.1</v>
      </c>
      <c r="I63" s="4">
        <v>0</v>
      </c>
      <c r="J63" s="24">
        <f t="shared" si="0"/>
        <v>96.133333333333326</v>
      </c>
    </row>
    <row r="64" spans="1:10" x14ac:dyDescent="0.3">
      <c r="A64" s="4" t="s">
        <v>114</v>
      </c>
      <c r="B64" s="4" t="s">
        <v>282</v>
      </c>
      <c r="C64" s="4">
        <v>93.8</v>
      </c>
      <c r="D64" s="4">
        <v>84.8</v>
      </c>
      <c r="E64" s="4">
        <v>100</v>
      </c>
      <c r="F64" s="4">
        <v>100</v>
      </c>
      <c r="G64" s="4">
        <v>97.9</v>
      </c>
      <c r="H64" s="4">
        <v>100</v>
      </c>
      <c r="I64" s="4">
        <v>1</v>
      </c>
      <c r="J64" s="24">
        <f t="shared" si="0"/>
        <v>96.083333333333329</v>
      </c>
    </row>
    <row r="65" spans="1:10" x14ac:dyDescent="0.3">
      <c r="A65" s="4" t="s">
        <v>116</v>
      </c>
      <c r="B65" s="4" t="s">
        <v>279</v>
      </c>
      <c r="C65" s="4">
        <v>86.1</v>
      </c>
      <c r="D65" s="4">
        <v>96.6</v>
      </c>
      <c r="E65" s="4">
        <v>93.6</v>
      </c>
      <c r="F65" s="4">
        <v>78</v>
      </c>
      <c r="G65" s="4">
        <v>88.8</v>
      </c>
      <c r="H65" s="4">
        <v>92.3</v>
      </c>
      <c r="I65" s="4">
        <v>1</v>
      </c>
      <c r="J65" s="24">
        <f t="shared" si="0"/>
        <v>89.233333333333334</v>
      </c>
    </row>
    <row r="66" spans="1:10" x14ac:dyDescent="0.3">
      <c r="A66" s="4" t="s">
        <v>116</v>
      </c>
      <c r="B66" s="4" t="s">
        <v>281</v>
      </c>
      <c r="C66" s="4">
        <v>95.1</v>
      </c>
      <c r="D66" s="4">
        <v>92</v>
      </c>
      <c r="E66" s="4">
        <v>93.7</v>
      </c>
      <c r="F66" s="4">
        <v>84.7</v>
      </c>
      <c r="G66" s="4">
        <v>88.3</v>
      </c>
      <c r="H66" s="4">
        <v>90.6</v>
      </c>
      <c r="I66" s="4">
        <v>0</v>
      </c>
      <c r="J66" s="24">
        <f t="shared" ref="J66:J129" si="1">AVERAGE(C66:H66)</f>
        <v>90.733333333333334</v>
      </c>
    </row>
    <row r="67" spans="1:10" x14ac:dyDescent="0.3">
      <c r="A67" s="4" t="s">
        <v>116</v>
      </c>
      <c r="B67" s="4" t="s">
        <v>282</v>
      </c>
      <c r="C67" s="4">
        <v>100</v>
      </c>
      <c r="D67" s="4">
        <v>93.1</v>
      </c>
      <c r="E67" s="4">
        <v>95.4</v>
      </c>
      <c r="F67" s="4">
        <v>88.8</v>
      </c>
      <c r="G67" s="4">
        <v>90.9</v>
      </c>
      <c r="H67" s="4">
        <v>90.9</v>
      </c>
      <c r="I67" s="4">
        <v>1</v>
      </c>
      <c r="J67" s="24">
        <f t="shared" si="1"/>
        <v>93.183333333333337</v>
      </c>
    </row>
    <row r="68" spans="1:10" x14ac:dyDescent="0.3">
      <c r="A68" s="4" t="s">
        <v>119</v>
      </c>
      <c r="B68" s="4" t="s">
        <v>279</v>
      </c>
      <c r="C68" s="4">
        <v>68.3</v>
      </c>
      <c r="D68" s="4">
        <v>65.099999999999994</v>
      </c>
      <c r="E68" s="4">
        <v>74.400000000000006</v>
      </c>
      <c r="F68" s="4">
        <v>78</v>
      </c>
      <c r="G68" s="4">
        <v>74.099999999999994</v>
      </c>
      <c r="H68" s="4">
        <v>73.099999999999994</v>
      </c>
      <c r="I68" s="4">
        <v>5</v>
      </c>
      <c r="J68" s="24">
        <f t="shared" si="1"/>
        <v>72.166666666666671</v>
      </c>
    </row>
    <row r="69" spans="1:10" x14ac:dyDescent="0.3">
      <c r="A69" s="4" t="s">
        <v>119</v>
      </c>
      <c r="B69" s="4" t="s">
        <v>281</v>
      </c>
      <c r="C69" s="4">
        <v>77.900000000000006</v>
      </c>
      <c r="D69" s="4">
        <v>74.7</v>
      </c>
      <c r="E69" s="4">
        <v>67.7</v>
      </c>
      <c r="F69" s="4">
        <v>72.5</v>
      </c>
      <c r="G69" s="4">
        <v>79.7</v>
      </c>
      <c r="H69" s="4">
        <v>74.8</v>
      </c>
      <c r="I69" s="4">
        <v>5</v>
      </c>
      <c r="J69" s="24">
        <f t="shared" si="1"/>
        <v>74.55</v>
      </c>
    </row>
    <row r="70" spans="1:10" x14ac:dyDescent="0.3">
      <c r="A70" s="4" t="s">
        <v>119</v>
      </c>
      <c r="B70" s="4" t="s">
        <v>282</v>
      </c>
      <c r="C70" s="4">
        <v>68.3</v>
      </c>
      <c r="D70" s="4">
        <v>69.8</v>
      </c>
      <c r="E70" s="4">
        <v>65.400000000000006</v>
      </c>
      <c r="F70" s="4">
        <v>74.7</v>
      </c>
      <c r="G70" s="4">
        <v>67.5</v>
      </c>
      <c r="H70" s="4">
        <v>67.599999999999994</v>
      </c>
      <c r="I70" s="4">
        <v>6</v>
      </c>
      <c r="J70" s="24">
        <f t="shared" si="1"/>
        <v>68.883333333333326</v>
      </c>
    </row>
    <row r="71" spans="1:10" x14ac:dyDescent="0.3">
      <c r="A71" s="4" t="s">
        <v>121</v>
      </c>
      <c r="B71" s="4" t="s">
        <v>279</v>
      </c>
      <c r="C71" s="4">
        <v>97.8</v>
      </c>
      <c r="D71" s="4">
        <v>85.7</v>
      </c>
      <c r="E71" s="4">
        <v>92.2</v>
      </c>
      <c r="F71" s="4">
        <v>96.4</v>
      </c>
      <c r="G71" s="4">
        <v>86.5</v>
      </c>
      <c r="H71" s="4">
        <v>81.099999999999994</v>
      </c>
      <c r="I71" s="4">
        <v>1</v>
      </c>
      <c r="J71" s="24">
        <f t="shared" si="1"/>
        <v>89.95</v>
      </c>
    </row>
    <row r="72" spans="1:10" x14ac:dyDescent="0.3">
      <c r="A72" s="4" t="s">
        <v>121</v>
      </c>
      <c r="B72" s="4" t="s">
        <v>281</v>
      </c>
      <c r="C72" s="4">
        <v>95.5</v>
      </c>
      <c r="D72" s="4">
        <v>93</v>
      </c>
      <c r="E72" s="4">
        <v>100</v>
      </c>
      <c r="F72" s="4">
        <v>100</v>
      </c>
      <c r="G72" s="4">
        <v>93.4</v>
      </c>
      <c r="H72" s="4">
        <v>93.6</v>
      </c>
      <c r="I72" s="4">
        <v>3</v>
      </c>
      <c r="J72" s="24">
        <f t="shared" si="1"/>
        <v>95.916666666666671</v>
      </c>
    </row>
    <row r="73" spans="1:10" x14ac:dyDescent="0.3">
      <c r="A73" s="4" t="s">
        <v>121</v>
      </c>
      <c r="B73" s="4" t="s">
        <v>282</v>
      </c>
      <c r="C73" s="4">
        <v>85.6</v>
      </c>
      <c r="D73" s="4">
        <v>100</v>
      </c>
      <c r="E73" s="4">
        <v>100</v>
      </c>
      <c r="F73" s="4">
        <v>96</v>
      </c>
      <c r="G73" s="4">
        <v>93.7</v>
      </c>
      <c r="H73" s="4">
        <v>91.1</v>
      </c>
      <c r="I73" s="4">
        <v>2</v>
      </c>
      <c r="J73" s="24">
        <f t="shared" si="1"/>
        <v>94.399999999999991</v>
      </c>
    </row>
    <row r="74" spans="1:10" x14ac:dyDescent="0.3">
      <c r="A74" s="4" t="s">
        <v>123</v>
      </c>
      <c r="B74" s="4" t="s">
        <v>279</v>
      </c>
      <c r="C74" s="4">
        <v>95.9</v>
      </c>
      <c r="D74" s="4">
        <v>94.3</v>
      </c>
      <c r="E74" s="4">
        <v>99.8</v>
      </c>
      <c r="F74" s="4">
        <v>100</v>
      </c>
      <c r="G74" s="4">
        <v>100</v>
      </c>
      <c r="H74" s="4">
        <v>100</v>
      </c>
      <c r="I74" s="4">
        <v>1</v>
      </c>
      <c r="J74" s="24">
        <f t="shared" si="1"/>
        <v>98.333333333333329</v>
      </c>
    </row>
    <row r="75" spans="1:10" x14ac:dyDescent="0.3">
      <c r="A75" s="4" t="s">
        <v>123</v>
      </c>
      <c r="B75" s="4" t="s">
        <v>281</v>
      </c>
      <c r="C75" s="4">
        <v>98.5</v>
      </c>
      <c r="D75" s="4">
        <v>96.1</v>
      </c>
      <c r="E75" s="4">
        <v>96.6</v>
      </c>
      <c r="F75" s="4">
        <v>100</v>
      </c>
      <c r="G75" s="4">
        <v>100</v>
      </c>
      <c r="H75" s="4">
        <v>100</v>
      </c>
      <c r="I75" s="4">
        <v>0</v>
      </c>
      <c r="J75" s="24">
        <f t="shared" si="1"/>
        <v>98.533333333333346</v>
      </c>
    </row>
    <row r="76" spans="1:10" x14ac:dyDescent="0.3">
      <c r="A76" s="4" t="s">
        <v>123</v>
      </c>
      <c r="B76" s="4" t="s">
        <v>282</v>
      </c>
      <c r="C76" s="4">
        <v>100</v>
      </c>
      <c r="D76" s="4">
        <v>100</v>
      </c>
      <c r="E76" s="4">
        <v>95.3</v>
      </c>
      <c r="F76" s="4">
        <v>100</v>
      </c>
      <c r="G76" s="4">
        <v>100</v>
      </c>
      <c r="H76" s="4">
        <v>87.1</v>
      </c>
      <c r="I76" s="4">
        <v>0</v>
      </c>
      <c r="J76" s="24">
        <f t="shared" si="1"/>
        <v>97.066666666666663</v>
      </c>
    </row>
    <row r="77" spans="1:10" x14ac:dyDescent="0.3">
      <c r="A77" s="4" t="s">
        <v>125</v>
      </c>
      <c r="B77" s="4" t="s">
        <v>279</v>
      </c>
      <c r="C77" s="4">
        <v>81.8</v>
      </c>
      <c r="D77" s="4">
        <v>64.400000000000006</v>
      </c>
      <c r="E77" s="4">
        <v>72.099999999999994</v>
      </c>
      <c r="F77" s="4">
        <v>82.4</v>
      </c>
      <c r="G77" s="4">
        <v>79.900000000000006</v>
      </c>
      <c r="H77" s="4">
        <v>80.400000000000006</v>
      </c>
      <c r="I77" s="4">
        <v>3</v>
      </c>
      <c r="J77" s="24">
        <f t="shared" si="1"/>
        <v>76.833333333333329</v>
      </c>
    </row>
    <row r="78" spans="1:10" x14ac:dyDescent="0.3">
      <c r="A78" s="4" t="s">
        <v>125</v>
      </c>
      <c r="B78" s="4" t="s">
        <v>281</v>
      </c>
      <c r="C78" s="4">
        <v>75.3</v>
      </c>
      <c r="D78" s="4">
        <v>78.900000000000006</v>
      </c>
      <c r="E78" s="4">
        <v>76.2</v>
      </c>
      <c r="F78" s="4">
        <v>80.900000000000006</v>
      </c>
      <c r="G78" s="4">
        <v>73.400000000000006</v>
      </c>
      <c r="H78" s="4">
        <v>78</v>
      </c>
      <c r="I78" s="4">
        <v>4</v>
      </c>
      <c r="J78" s="24">
        <f t="shared" si="1"/>
        <v>77.11666666666666</v>
      </c>
    </row>
    <row r="79" spans="1:10" x14ac:dyDescent="0.3">
      <c r="A79" s="4" t="s">
        <v>125</v>
      </c>
      <c r="B79" s="4" t="s">
        <v>282</v>
      </c>
      <c r="C79" s="4">
        <v>65.7</v>
      </c>
      <c r="D79" s="4">
        <v>66.7</v>
      </c>
      <c r="E79" s="4">
        <v>71.7</v>
      </c>
      <c r="F79" s="4">
        <v>72.400000000000006</v>
      </c>
      <c r="G79" s="4">
        <v>85.7</v>
      </c>
      <c r="H79" s="4">
        <v>79.900000000000006</v>
      </c>
      <c r="I79" s="4">
        <v>4</v>
      </c>
      <c r="J79" s="24">
        <f t="shared" si="1"/>
        <v>73.683333333333337</v>
      </c>
    </row>
    <row r="80" spans="1:10" x14ac:dyDescent="0.3">
      <c r="A80" s="4" t="s">
        <v>127</v>
      </c>
      <c r="B80" s="4" t="s">
        <v>279</v>
      </c>
      <c r="C80" s="4">
        <v>100</v>
      </c>
      <c r="D80" s="4">
        <v>100</v>
      </c>
      <c r="E80" s="4">
        <v>87.3</v>
      </c>
      <c r="F80" s="4">
        <v>99</v>
      </c>
      <c r="G80" s="4">
        <v>91.1</v>
      </c>
      <c r="H80" s="4">
        <v>90.1</v>
      </c>
      <c r="I80" s="4">
        <v>0</v>
      </c>
      <c r="J80" s="24">
        <f t="shared" si="1"/>
        <v>94.583333333333329</v>
      </c>
    </row>
    <row r="81" spans="1:10" x14ac:dyDescent="0.3">
      <c r="A81" s="4" t="s">
        <v>127</v>
      </c>
      <c r="B81" s="4" t="s">
        <v>281</v>
      </c>
      <c r="C81" s="4">
        <v>96.5</v>
      </c>
      <c r="D81" s="4">
        <v>99.8</v>
      </c>
      <c r="E81" s="4">
        <v>99.6</v>
      </c>
      <c r="F81" s="4">
        <v>100</v>
      </c>
      <c r="G81" s="4">
        <v>100</v>
      </c>
      <c r="H81" s="4">
        <v>100</v>
      </c>
      <c r="I81" s="4">
        <v>1</v>
      </c>
      <c r="J81" s="24">
        <f t="shared" si="1"/>
        <v>99.316666666666663</v>
      </c>
    </row>
    <row r="82" spans="1:10" x14ac:dyDescent="0.3">
      <c r="A82" s="4" t="s">
        <v>127</v>
      </c>
      <c r="B82" s="4" t="s">
        <v>282</v>
      </c>
      <c r="C82" s="4">
        <v>100</v>
      </c>
      <c r="D82" s="4">
        <v>86.8</v>
      </c>
      <c r="E82" s="4">
        <v>88.7</v>
      </c>
      <c r="F82" s="4">
        <v>84.2</v>
      </c>
      <c r="G82" s="4">
        <v>90.1</v>
      </c>
      <c r="H82" s="4">
        <v>96.3</v>
      </c>
      <c r="I82" s="4">
        <v>1</v>
      </c>
      <c r="J82" s="24">
        <f t="shared" si="1"/>
        <v>91.016666666666652</v>
      </c>
    </row>
    <row r="83" spans="1:10" x14ac:dyDescent="0.3">
      <c r="A83" s="4" t="s">
        <v>129</v>
      </c>
      <c r="B83" s="4" t="s">
        <v>279</v>
      </c>
      <c r="C83" s="4">
        <v>76.099999999999994</v>
      </c>
      <c r="D83" s="4">
        <v>88.8</v>
      </c>
      <c r="E83" s="4">
        <v>90.9</v>
      </c>
      <c r="F83" s="4">
        <v>78</v>
      </c>
      <c r="G83" s="4">
        <v>90.5</v>
      </c>
      <c r="H83" s="4">
        <v>94.5</v>
      </c>
      <c r="I83" s="4">
        <v>3</v>
      </c>
      <c r="J83" s="24">
        <f t="shared" si="1"/>
        <v>86.466666666666654</v>
      </c>
    </row>
    <row r="84" spans="1:10" x14ac:dyDescent="0.3">
      <c r="A84" s="4" t="s">
        <v>129</v>
      </c>
      <c r="B84" s="4" t="s">
        <v>281</v>
      </c>
      <c r="C84" s="4">
        <v>96.8</v>
      </c>
      <c r="D84" s="4">
        <v>82.8</v>
      </c>
      <c r="E84" s="4">
        <v>89.8</v>
      </c>
      <c r="F84" s="4">
        <v>95.7</v>
      </c>
      <c r="G84" s="4">
        <v>93.8</v>
      </c>
      <c r="H84" s="4">
        <v>84.3</v>
      </c>
      <c r="I84" s="4">
        <v>1</v>
      </c>
      <c r="J84" s="24">
        <f t="shared" si="1"/>
        <v>90.533333333333317</v>
      </c>
    </row>
    <row r="85" spans="1:10" x14ac:dyDescent="0.3">
      <c r="A85" s="4" t="s">
        <v>129</v>
      </c>
      <c r="B85" s="4" t="s">
        <v>282</v>
      </c>
      <c r="C85" s="4">
        <v>83.2</v>
      </c>
      <c r="D85" s="4">
        <v>84.3</v>
      </c>
      <c r="E85" s="4">
        <v>91.9</v>
      </c>
      <c r="F85" s="4">
        <v>84.3</v>
      </c>
      <c r="G85" s="4">
        <v>94.1</v>
      </c>
      <c r="H85" s="4">
        <v>83.7</v>
      </c>
      <c r="I85" s="4">
        <v>2</v>
      </c>
      <c r="J85" s="24">
        <f t="shared" si="1"/>
        <v>86.916666666666671</v>
      </c>
    </row>
    <row r="86" spans="1:10" x14ac:dyDescent="0.3">
      <c r="A86" s="4" t="s">
        <v>132</v>
      </c>
      <c r="B86" s="4" t="s">
        <v>279</v>
      </c>
      <c r="C86" s="4">
        <v>68.3</v>
      </c>
      <c r="D86" s="4">
        <v>70.900000000000006</v>
      </c>
      <c r="E86" s="4">
        <v>69</v>
      </c>
      <c r="F86" s="4">
        <v>70.3</v>
      </c>
      <c r="G86" s="4">
        <v>66.5</v>
      </c>
      <c r="H86" s="4">
        <v>71.5</v>
      </c>
      <c r="I86" s="4">
        <v>4</v>
      </c>
      <c r="J86" s="24">
        <f t="shared" si="1"/>
        <v>69.416666666666671</v>
      </c>
    </row>
    <row r="87" spans="1:10" x14ac:dyDescent="0.3">
      <c r="A87" s="4" t="s">
        <v>132</v>
      </c>
      <c r="B87" s="4" t="s">
        <v>281</v>
      </c>
      <c r="C87" s="4">
        <v>79.7</v>
      </c>
      <c r="D87" s="4">
        <v>72.8</v>
      </c>
      <c r="E87" s="4">
        <v>54.1</v>
      </c>
      <c r="F87" s="4">
        <v>73.900000000000006</v>
      </c>
      <c r="G87" s="4">
        <v>76.8</v>
      </c>
      <c r="H87" s="4">
        <v>62.9</v>
      </c>
      <c r="I87" s="4">
        <v>3</v>
      </c>
      <c r="J87" s="24">
        <f t="shared" si="1"/>
        <v>70.033333333333331</v>
      </c>
    </row>
    <row r="88" spans="1:10" x14ac:dyDescent="0.3">
      <c r="A88" s="4" t="s">
        <v>132</v>
      </c>
      <c r="B88" s="4" t="s">
        <v>282</v>
      </c>
      <c r="C88" s="4">
        <v>74.8</v>
      </c>
      <c r="D88" s="4">
        <v>73.8</v>
      </c>
      <c r="E88" s="4">
        <v>78.599999999999994</v>
      </c>
      <c r="F88" s="4">
        <v>84.3</v>
      </c>
      <c r="G88" s="4">
        <v>65</v>
      </c>
      <c r="H88" s="4">
        <v>67.7</v>
      </c>
      <c r="I88" s="4">
        <v>6</v>
      </c>
      <c r="J88" s="24">
        <f t="shared" si="1"/>
        <v>74.033333333333331</v>
      </c>
    </row>
    <row r="89" spans="1:10" x14ac:dyDescent="0.3">
      <c r="A89" s="4" t="s">
        <v>134</v>
      </c>
      <c r="B89" s="4" t="s">
        <v>279</v>
      </c>
      <c r="C89" s="4">
        <v>90.1</v>
      </c>
      <c r="D89" s="4">
        <v>73.400000000000006</v>
      </c>
      <c r="E89" s="4">
        <v>83.5</v>
      </c>
      <c r="F89" s="4">
        <v>86.2</v>
      </c>
      <c r="G89" s="4">
        <v>86.9</v>
      </c>
      <c r="H89" s="4">
        <v>81.5</v>
      </c>
      <c r="I89" s="4">
        <v>1</v>
      </c>
      <c r="J89" s="24">
        <f t="shared" si="1"/>
        <v>83.600000000000009</v>
      </c>
    </row>
    <row r="90" spans="1:10" x14ac:dyDescent="0.3">
      <c r="A90" s="4" t="s">
        <v>134</v>
      </c>
      <c r="B90" s="4" t="s">
        <v>281</v>
      </c>
      <c r="C90" s="4">
        <v>77.8</v>
      </c>
      <c r="D90" s="4">
        <v>76.900000000000006</v>
      </c>
      <c r="E90" s="4">
        <v>80.099999999999994</v>
      </c>
      <c r="F90" s="4">
        <v>83</v>
      </c>
      <c r="G90" s="4">
        <v>87.3</v>
      </c>
      <c r="H90" s="4">
        <v>78.7</v>
      </c>
      <c r="I90" s="4">
        <v>5</v>
      </c>
      <c r="J90" s="24">
        <f t="shared" si="1"/>
        <v>80.633333333333326</v>
      </c>
    </row>
    <row r="91" spans="1:10" x14ac:dyDescent="0.3">
      <c r="A91" s="4" t="s">
        <v>134</v>
      </c>
      <c r="B91" s="4" t="s">
        <v>282</v>
      </c>
      <c r="C91" s="4">
        <v>81.3</v>
      </c>
      <c r="D91" s="4">
        <v>90.4</v>
      </c>
      <c r="E91" s="4">
        <v>67.400000000000006</v>
      </c>
      <c r="F91" s="4">
        <v>78.2</v>
      </c>
      <c r="G91" s="4">
        <v>74.599999999999994</v>
      </c>
      <c r="H91" s="4">
        <v>75.099999999999994</v>
      </c>
      <c r="I91" s="4">
        <v>4</v>
      </c>
      <c r="J91" s="24">
        <f t="shared" si="1"/>
        <v>77.833333333333329</v>
      </c>
    </row>
    <row r="92" spans="1:10" x14ac:dyDescent="0.3">
      <c r="A92" s="4" t="s">
        <v>136</v>
      </c>
      <c r="B92" s="4" t="s">
        <v>279</v>
      </c>
      <c r="C92" s="4">
        <v>94.4</v>
      </c>
      <c r="D92" s="4">
        <v>88.4</v>
      </c>
      <c r="E92" s="4">
        <v>97.6</v>
      </c>
      <c r="F92" s="4">
        <v>91</v>
      </c>
      <c r="G92" s="4">
        <v>96.7</v>
      </c>
      <c r="H92" s="4">
        <v>91.1</v>
      </c>
      <c r="I92" s="4">
        <v>0</v>
      </c>
      <c r="J92" s="24">
        <f t="shared" si="1"/>
        <v>93.199999999999989</v>
      </c>
    </row>
    <row r="93" spans="1:10" x14ac:dyDescent="0.3">
      <c r="A93" s="4" t="s">
        <v>136</v>
      </c>
      <c r="B93" s="4" t="s">
        <v>281</v>
      </c>
      <c r="C93" s="4">
        <v>92.8</v>
      </c>
      <c r="D93" s="4">
        <v>92.8</v>
      </c>
      <c r="E93" s="4">
        <v>95.3</v>
      </c>
      <c r="F93" s="4">
        <v>99.6</v>
      </c>
      <c r="G93" s="4">
        <v>90.9</v>
      </c>
      <c r="H93" s="4">
        <v>96.5</v>
      </c>
      <c r="I93" s="4">
        <v>0</v>
      </c>
      <c r="J93" s="24">
        <f t="shared" si="1"/>
        <v>94.649999999999991</v>
      </c>
    </row>
    <row r="94" spans="1:10" x14ac:dyDescent="0.3">
      <c r="A94" s="4" t="s">
        <v>136</v>
      </c>
      <c r="B94" s="4" t="s">
        <v>282</v>
      </c>
      <c r="C94" s="4">
        <v>87.3</v>
      </c>
      <c r="D94" s="4">
        <v>100</v>
      </c>
      <c r="E94" s="4">
        <v>91.1</v>
      </c>
      <c r="F94" s="4">
        <v>87.3</v>
      </c>
      <c r="G94" s="4">
        <v>90.6</v>
      </c>
      <c r="H94" s="4">
        <v>92.3</v>
      </c>
      <c r="I94" s="4">
        <v>0</v>
      </c>
      <c r="J94" s="24">
        <f t="shared" si="1"/>
        <v>91.433333333333323</v>
      </c>
    </row>
    <row r="95" spans="1:10" x14ac:dyDescent="0.3">
      <c r="A95" s="4" t="s">
        <v>138</v>
      </c>
      <c r="B95" s="4" t="s">
        <v>279</v>
      </c>
      <c r="C95" s="4">
        <v>73.599999999999994</v>
      </c>
      <c r="D95" s="4">
        <v>70.7</v>
      </c>
      <c r="E95" s="4">
        <v>76.7</v>
      </c>
      <c r="F95" s="4">
        <v>80.7</v>
      </c>
      <c r="G95" s="4">
        <v>76.3</v>
      </c>
      <c r="H95" s="4">
        <v>79.400000000000006</v>
      </c>
      <c r="I95" s="4">
        <v>2</v>
      </c>
      <c r="J95" s="24">
        <f t="shared" si="1"/>
        <v>76.233333333333334</v>
      </c>
    </row>
    <row r="96" spans="1:10" x14ac:dyDescent="0.3">
      <c r="A96" s="4" t="s">
        <v>138</v>
      </c>
      <c r="B96" s="4" t="s">
        <v>281</v>
      </c>
      <c r="C96" s="4">
        <v>86.8</v>
      </c>
      <c r="D96" s="4">
        <v>80.7</v>
      </c>
      <c r="E96" s="4">
        <v>94.7</v>
      </c>
      <c r="F96" s="4">
        <v>75.2</v>
      </c>
      <c r="G96" s="4">
        <v>77.2</v>
      </c>
      <c r="H96" s="4">
        <v>79.2</v>
      </c>
      <c r="I96" s="4">
        <v>2</v>
      </c>
      <c r="J96" s="24">
        <f t="shared" si="1"/>
        <v>82.3</v>
      </c>
    </row>
    <row r="97" spans="1:10" x14ac:dyDescent="0.3">
      <c r="A97" s="4" t="s">
        <v>138</v>
      </c>
      <c r="B97" s="4" t="s">
        <v>282</v>
      </c>
      <c r="C97" s="4">
        <v>71</v>
      </c>
      <c r="D97" s="4">
        <v>82.2</v>
      </c>
      <c r="E97" s="4">
        <v>78.099999999999994</v>
      </c>
      <c r="F97" s="4">
        <v>79.599999999999994</v>
      </c>
      <c r="G97" s="4">
        <v>81</v>
      </c>
      <c r="H97" s="4">
        <v>69.7</v>
      </c>
      <c r="I97" s="4">
        <v>2</v>
      </c>
      <c r="J97" s="24">
        <f t="shared" si="1"/>
        <v>76.933333333333323</v>
      </c>
    </row>
    <row r="98" spans="1:10" x14ac:dyDescent="0.3">
      <c r="A98" s="4" t="s">
        <v>140</v>
      </c>
      <c r="B98" s="4" t="s">
        <v>279</v>
      </c>
      <c r="C98" s="4">
        <v>84.7</v>
      </c>
      <c r="D98" s="4">
        <v>77.2</v>
      </c>
      <c r="E98" s="4">
        <v>64.2</v>
      </c>
      <c r="F98" s="4">
        <v>84.6</v>
      </c>
      <c r="G98" s="4">
        <v>72.400000000000006</v>
      </c>
      <c r="H98" s="4">
        <v>75.900000000000006</v>
      </c>
      <c r="I98" s="4">
        <v>5</v>
      </c>
      <c r="J98" s="24">
        <f t="shared" si="1"/>
        <v>76.5</v>
      </c>
    </row>
    <row r="99" spans="1:10" x14ac:dyDescent="0.3">
      <c r="A99" s="4" t="s">
        <v>140</v>
      </c>
      <c r="B99" s="4" t="s">
        <v>281</v>
      </c>
      <c r="C99" s="4">
        <v>66.400000000000006</v>
      </c>
      <c r="D99" s="4">
        <v>80</v>
      </c>
      <c r="E99" s="4">
        <v>79.3</v>
      </c>
      <c r="F99" s="4">
        <v>72.2</v>
      </c>
      <c r="G99" s="4">
        <v>62</v>
      </c>
      <c r="H99" s="4">
        <v>67.099999999999994</v>
      </c>
      <c r="I99" s="4">
        <v>4</v>
      </c>
      <c r="J99" s="24">
        <f t="shared" si="1"/>
        <v>71.166666666666671</v>
      </c>
    </row>
    <row r="100" spans="1:10" x14ac:dyDescent="0.3">
      <c r="A100" s="4" t="s">
        <v>140</v>
      </c>
      <c r="B100" s="4" t="s">
        <v>282</v>
      </c>
      <c r="C100" s="4">
        <v>71.8</v>
      </c>
      <c r="D100" s="4">
        <v>73.099999999999994</v>
      </c>
      <c r="E100" s="4">
        <v>74.3</v>
      </c>
      <c r="F100" s="4">
        <v>70.400000000000006</v>
      </c>
      <c r="G100" s="4">
        <v>66.3</v>
      </c>
      <c r="H100" s="4">
        <v>75.400000000000006</v>
      </c>
      <c r="I100" s="4">
        <v>0</v>
      </c>
      <c r="J100" s="24">
        <f t="shared" si="1"/>
        <v>71.88333333333334</v>
      </c>
    </row>
    <row r="101" spans="1:10" x14ac:dyDescent="0.3">
      <c r="A101" s="4" t="s">
        <v>142</v>
      </c>
      <c r="B101" s="4" t="s">
        <v>279</v>
      </c>
      <c r="C101" s="4">
        <v>94</v>
      </c>
      <c r="D101" s="4">
        <v>86.1</v>
      </c>
      <c r="E101" s="4">
        <v>91.2</v>
      </c>
      <c r="F101" s="4">
        <v>98.2</v>
      </c>
      <c r="G101" s="4">
        <v>86.6</v>
      </c>
      <c r="H101" s="4">
        <v>78.2</v>
      </c>
      <c r="I101" s="4">
        <v>2</v>
      </c>
      <c r="J101" s="24">
        <f t="shared" si="1"/>
        <v>89.050000000000011</v>
      </c>
    </row>
    <row r="102" spans="1:10" x14ac:dyDescent="0.3">
      <c r="A102" s="4" t="s">
        <v>142</v>
      </c>
      <c r="B102" s="4" t="s">
        <v>281</v>
      </c>
      <c r="C102" s="4">
        <v>95.2</v>
      </c>
      <c r="D102" s="4">
        <v>80.900000000000006</v>
      </c>
      <c r="E102" s="4">
        <v>81.400000000000006</v>
      </c>
      <c r="F102" s="4">
        <v>84.7</v>
      </c>
      <c r="G102" s="4">
        <v>85.6</v>
      </c>
      <c r="H102" s="4">
        <v>93.7</v>
      </c>
      <c r="I102" s="4">
        <v>0</v>
      </c>
      <c r="J102" s="24">
        <f t="shared" si="1"/>
        <v>86.916666666666671</v>
      </c>
    </row>
    <row r="103" spans="1:10" x14ac:dyDescent="0.3">
      <c r="A103" s="4" t="s">
        <v>142</v>
      </c>
      <c r="B103" s="4" t="s">
        <v>282</v>
      </c>
      <c r="C103" s="4">
        <v>88.3</v>
      </c>
      <c r="D103" s="4">
        <v>89.6</v>
      </c>
      <c r="E103" s="4">
        <v>84.7</v>
      </c>
      <c r="F103" s="4">
        <v>85.3</v>
      </c>
      <c r="G103" s="4">
        <v>78.5</v>
      </c>
      <c r="H103" s="4">
        <v>87.4</v>
      </c>
      <c r="I103" s="4">
        <v>1</v>
      </c>
      <c r="J103" s="24">
        <f t="shared" si="1"/>
        <v>85.633333333333326</v>
      </c>
    </row>
    <row r="104" spans="1:10" x14ac:dyDescent="0.3">
      <c r="A104" s="4" t="s">
        <v>144</v>
      </c>
      <c r="B104" s="4" t="s">
        <v>279</v>
      </c>
      <c r="C104" s="4">
        <v>78</v>
      </c>
      <c r="D104" s="4">
        <v>70.7</v>
      </c>
      <c r="E104" s="4">
        <v>68.8</v>
      </c>
      <c r="F104" s="4">
        <v>74.400000000000006</v>
      </c>
      <c r="G104" s="4">
        <v>73.5</v>
      </c>
      <c r="H104" s="4">
        <v>72.099999999999994</v>
      </c>
      <c r="I104" s="4">
        <v>4</v>
      </c>
      <c r="J104" s="24">
        <f t="shared" si="1"/>
        <v>72.916666666666671</v>
      </c>
    </row>
    <row r="105" spans="1:10" x14ac:dyDescent="0.3">
      <c r="A105" s="4" t="s">
        <v>144</v>
      </c>
      <c r="B105" s="4" t="s">
        <v>281</v>
      </c>
      <c r="C105" s="4">
        <v>68.900000000000006</v>
      </c>
      <c r="D105" s="4">
        <v>71</v>
      </c>
      <c r="E105" s="4">
        <v>77.2</v>
      </c>
      <c r="F105" s="4">
        <v>76</v>
      </c>
      <c r="G105" s="4">
        <v>77.099999999999994</v>
      </c>
      <c r="H105" s="4">
        <v>73.8</v>
      </c>
      <c r="I105" s="4">
        <v>5</v>
      </c>
      <c r="J105" s="24">
        <f t="shared" si="1"/>
        <v>74.000000000000014</v>
      </c>
    </row>
    <row r="106" spans="1:10" x14ac:dyDescent="0.3">
      <c r="A106" s="4" t="s">
        <v>144</v>
      </c>
      <c r="B106" s="4" t="s">
        <v>282</v>
      </c>
      <c r="C106" s="4">
        <v>77.5</v>
      </c>
      <c r="D106" s="4">
        <v>79.400000000000006</v>
      </c>
      <c r="E106" s="4">
        <v>64.5</v>
      </c>
      <c r="F106" s="4">
        <v>77.2</v>
      </c>
      <c r="G106" s="4">
        <v>65.099999999999994</v>
      </c>
      <c r="H106" s="4">
        <v>84.2</v>
      </c>
      <c r="I106" s="4">
        <v>2</v>
      </c>
      <c r="J106" s="24">
        <f t="shared" si="1"/>
        <v>74.650000000000006</v>
      </c>
    </row>
    <row r="107" spans="1:10" x14ac:dyDescent="0.3">
      <c r="A107" s="4" t="s">
        <v>146</v>
      </c>
      <c r="B107" s="4" t="s">
        <v>279</v>
      </c>
      <c r="C107" s="4">
        <v>84.2</v>
      </c>
      <c r="D107" s="4">
        <v>100</v>
      </c>
      <c r="E107" s="4">
        <v>80.8</v>
      </c>
      <c r="F107" s="4">
        <v>93</v>
      </c>
      <c r="G107" s="4">
        <v>84.1</v>
      </c>
      <c r="H107" s="4">
        <v>88.7</v>
      </c>
      <c r="I107" s="4">
        <v>1</v>
      </c>
      <c r="J107" s="24">
        <f t="shared" si="1"/>
        <v>88.466666666666683</v>
      </c>
    </row>
    <row r="108" spans="1:10" x14ac:dyDescent="0.3">
      <c r="A108" s="4" t="s">
        <v>146</v>
      </c>
      <c r="B108" s="4" t="s">
        <v>281</v>
      </c>
      <c r="C108" s="4">
        <v>88.7</v>
      </c>
      <c r="D108" s="4">
        <v>88.5</v>
      </c>
      <c r="E108" s="4">
        <v>95.5</v>
      </c>
      <c r="F108" s="4">
        <v>100</v>
      </c>
      <c r="G108" s="4">
        <v>90.1</v>
      </c>
      <c r="H108" s="4">
        <v>89.4</v>
      </c>
      <c r="I108" s="4">
        <v>2</v>
      </c>
      <c r="J108" s="24">
        <f t="shared" si="1"/>
        <v>92.033333333333317</v>
      </c>
    </row>
    <row r="109" spans="1:10" x14ac:dyDescent="0.3">
      <c r="A109" s="4" t="s">
        <v>146</v>
      </c>
      <c r="B109" s="4" t="s">
        <v>282</v>
      </c>
      <c r="C109" s="4">
        <v>92.6</v>
      </c>
      <c r="D109" s="4">
        <v>75.2</v>
      </c>
      <c r="E109" s="4">
        <v>89.2</v>
      </c>
      <c r="F109" s="4">
        <v>84.1</v>
      </c>
      <c r="G109" s="4">
        <v>96</v>
      </c>
      <c r="H109" s="4">
        <v>92.6</v>
      </c>
      <c r="I109" s="4">
        <v>3</v>
      </c>
      <c r="J109" s="24">
        <f t="shared" si="1"/>
        <v>88.283333333333346</v>
      </c>
    </row>
    <row r="110" spans="1:10" x14ac:dyDescent="0.3">
      <c r="A110" s="4" t="s">
        <v>148</v>
      </c>
      <c r="B110" s="4" t="s">
        <v>279</v>
      </c>
      <c r="C110" s="4">
        <v>100</v>
      </c>
      <c r="D110" s="4">
        <v>98.4</v>
      </c>
      <c r="E110" s="4">
        <v>91.3</v>
      </c>
      <c r="F110" s="4">
        <v>87.9</v>
      </c>
      <c r="G110" s="4">
        <v>99.2</v>
      </c>
      <c r="H110" s="4">
        <v>98.7</v>
      </c>
      <c r="I110" s="4">
        <v>2</v>
      </c>
      <c r="J110" s="24">
        <f t="shared" si="1"/>
        <v>95.916666666666671</v>
      </c>
    </row>
    <row r="111" spans="1:10" x14ac:dyDescent="0.3">
      <c r="A111" s="4" t="s">
        <v>148</v>
      </c>
      <c r="B111" s="4" t="s">
        <v>281</v>
      </c>
      <c r="C111" s="4">
        <v>96.1</v>
      </c>
      <c r="D111" s="4">
        <v>97.4</v>
      </c>
      <c r="E111" s="4">
        <v>84.1</v>
      </c>
      <c r="F111" s="4">
        <v>91.2</v>
      </c>
      <c r="G111" s="4">
        <v>100</v>
      </c>
      <c r="H111" s="4">
        <v>94</v>
      </c>
      <c r="I111" s="4">
        <v>2</v>
      </c>
      <c r="J111" s="24">
        <f t="shared" si="1"/>
        <v>93.8</v>
      </c>
    </row>
    <row r="112" spans="1:10" x14ac:dyDescent="0.3">
      <c r="A112" s="4" t="s">
        <v>148</v>
      </c>
      <c r="B112" s="4" t="s">
        <v>282</v>
      </c>
      <c r="C112" s="4">
        <v>99.2</v>
      </c>
      <c r="D112" s="4">
        <v>74.8</v>
      </c>
      <c r="E112" s="4">
        <v>99.5</v>
      </c>
      <c r="F112" s="4">
        <v>99.6</v>
      </c>
      <c r="G112" s="4">
        <v>91.5</v>
      </c>
      <c r="H112" s="4">
        <v>88.7</v>
      </c>
      <c r="I112" s="4">
        <v>2</v>
      </c>
      <c r="J112" s="24">
        <f t="shared" si="1"/>
        <v>92.216666666666683</v>
      </c>
    </row>
    <row r="113" spans="1:10" x14ac:dyDescent="0.3">
      <c r="A113" s="4" t="s">
        <v>150</v>
      </c>
      <c r="B113" s="4" t="s">
        <v>279</v>
      </c>
      <c r="C113" s="4">
        <v>95.6</v>
      </c>
      <c r="D113" s="4">
        <v>91.2</v>
      </c>
      <c r="E113" s="4">
        <v>77.8</v>
      </c>
      <c r="F113" s="4">
        <v>91.1</v>
      </c>
      <c r="G113" s="4">
        <v>100</v>
      </c>
      <c r="H113" s="4">
        <v>97.6</v>
      </c>
      <c r="I113" s="4">
        <v>2</v>
      </c>
      <c r="J113" s="24">
        <f t="shared" si="1"/>
        <v>92.216666666666683</v>
      </c>
    </row>
    <row r="114" spans="1:10" x14ac:dyDescent="0.3">
      <c r="A114" s="4" t="s">
        <v>150</v>
      </c>
      <c r="B114" s="4" t="s">
        <v>281</v>
      </c>
      <c r="C114" s="4">
        <v>100</v>
      </c>
      <c r="D114" s="4">
        <v>96.9</v>
      </c>
      <c r="E114" s="4">
        <v>100</v>
      </c>
      <c r="F114" s="4">
        <v>98.5</v>
      </c>
      <c r="G114" s="4">
        <v>91.6</v>
      </c>
      <c r="H114" s="4">
        <v>100</v>
      </c>
      <c r="I114" s="4">
        <v>0</v>
      </c>
      <c r="J114" s="24">
        <f t="shared" si="1"/>
        <v>97.833333333333329</v>
      </c>
    </row>
    <row r="115" spans="1:10" x14ac:dyDescent="0.3">
      <c r="A115" s="4" t="s">
        <v>150</v>
      </c>
      <c r="B115" s="4" t="s">
        <v>282</v>
      </c>
      <c r="C115" s="4">
        <v>89</v>
      </c>
      <c r="D115" s="4">
        <v>100</v>
      </c>
      <c r="E115" s="4">
        <v>99.2</v>
      </c>
      <c r="F115" s="4">
        <v>89.6</v>
      </c>
      <c r="G115" s="4">
        <v>97.9</v>
      </c>
      <c r="H115" s="4">
        <v>93.1</v>
      </c>
      <c r="I115" s="4">
        <v>0</v>
      </c>
      <c r="J115" s="24">
        <f t="shared" si="1"/>
        <v>94.8</v>
      </c>
    </row>
    <row r="116" spans="1:10" x14ac:dyDescent="0.3">
      <c r="A116" s="4" t="s">
        <v>152</v>
      </c>
      <c r="B116" s="4" t="s">
        <v>279</v>
      </c>
      <c r="C116" s="4">
        <v>97.5</v>
      </c>
      <c r="D116" s="4">
        <v>90.1</v>
      </c>
      <c r="E116" s="4">
        <v>81.5</v>
      </c>
      <c r="F116" s="4">
        <v>77.900000000000006</v>
      </c>
      <c r="G116" s="4">
        <v>80.3</v>
      </c>
      <c r="H116" s="4">
        <v>86.5</v>
      </c>
      <c r="I116" s="4">
        <v>0</v>
      </c>
      <c r="J116" s="24">
        <f t="shared" si="1"/>
        <v>85.633333333333326</v>
      </c>
    </row>
    <row r="117" spans="1:10" x14ac:dyDescent="0.3">
      <c r="A117" s="4" t="s">
        <v>152</v>
      </c>
      <c r="B117" s="4" t="s">
        <v>281</v>
      </c>
      <c r="C117" s="4">
        <v>74.900000000000006</v>
      </c>
      <c r="D117" s="4">
        <v>84.1</v>
      </c>
      <c r="E117" s="4">
        <v>78.599999999999994</v>
      </c>
      <c r="F117" s="4">
        <v>87.6</v>
      </c>
      <c r="G117" s="4">
        <v>72.8</v>
      </c>
      <c r="H117" s="4">
        <v>74.2</v>
      </c>
      <c r="I117" s="4">
        <v>0</v>
      </c>
      <c r="J117" s="24">
        <f t="shared" si="1"/>
        <v>78.7</v>
      </c>
    </row>
    <row r="118" spans="1:10" x14ac:dyDescent="0.3">
      <c r="A118" s="4" t="s">
        <v>152</v>
      </c>
      <c r="B118" s="4" t="s">
        <v>282</v>
      </c>
      <c r="C118" s="4">
        <v>85.2</v>
      </c>
      <c r="D118" s="4">
        <v>89.1</v>
      </c>
      <c r="E118" s="4">
        <v>78</v>
      </c>
      <c r="F118" s="4">
        <v>77.599999999999994</v>
      </c>
      <c r="G118" s="4">
        <v>85.4</v>
      </c>
      <c r="H118" s="4">
        <v>87.5</v>
      </c>
      <c r="I118" s="4">
        <v>3</v>
      </c>
      <c r="J118" s="24">
        <f t="shared" si="1"/>
        <v>83.8</v>
      </c>
    </row>
    <row r="119" spans="1:10" x14ac:dyDescent="0.3">
      <c r="A119" s="4" t="s">
        <v>154</v>
      </c>
      <c r="B119" s="4" t="s">
        <v>279</v>
      </c>
      <c r="C119" s="4">
        <v>92.6</v>
      </c>
      <c r="D119" s="4">
        <v>100</v>
      </c>
      <c r="E119" s="4">
        <v>85.4</v>
      </c>
      <c r="F119" s="4">
        <v>98.5</v>
      </c>
      <c r="G119" s="4">
        <v>87.4</v>
      </c>
      <c r="H119" s="4">
        <v>93.1</v>
      </c>
      <c r="I119" s="4">
        <v>0</v>
      </c>
      <c r="J119" s="24">
        <f t="shared" si="1"/>
        <v>92.833333333333329</v>
      </c>
    </row>
    <row r="120" spans="1:10" x14ac:dyDescent="0.3">
      <c r="A120" s="4" t="s">
        <v>154</v>
      </c>
      <c r="B120" s="4" t="s">
        <v>281</v>
      </c>
      <c r="C120" s="4">
        <v>97.7</v>
      </c>
      <c r="D120" s="4">
        <v>93.8</v>
      </c>
      <c r="E120" s="4">
        <v>100</v>
      </c>
      <c r="F120" s="4">
        <v>92.2</v>
      </c>
      <c r="G120" s="4">
        <v>100</v>
      </c>
      <c r="H120" s="4">
        <v>100</v>
      </c>
      <c r="I120" s="4">
        <v>0</v>
      </c>
      <c r="J120" s="24">
        <f t="shared" si="1"/>
        <v>97.283333333333346</v>
      </c>
    </row>
    <row r="121" spans="1:10" x14ac:dyDescent="0.3">
      <c r="A121" s="4" t="s">
        <v>154</v>
      </c>
      <c r="B121" s="4" t="s">
        <v>282</v>
      </c>
      <c r="C121" s="4">
        <v>94.4</v>
      </c>
      <c r="D121" s="4">
        <v>90.7</v>
      </c>
      <c r="E121" s="4">
        <v>89.1</v>
      </c>
      <c r="F121" s="4">
        <v>90.4</v>
      </c>
      <c r="G121" s="4">
        <v>92.6</v>
      </c>
      <c r="H121" s="4">
        <v>100</v>
      </c>
      <c r="I121" s="4">
        <v>0</v>
      </c>
      <c r="J121" s="24">
        <f t="shared" si="1"/>
        <v>92.866666666666674</v>
      </c>
    </row>
    <row r="122" spans="1:10" x14ac:dyDescent="0.3">
      <c r="A122" s="4" t="s">
        <v>156</v>
      </c>
      <c r="B122" s="4" t="s">
        <v>279</v>
      </c>
      <c r="C122" s="4">
        <v>87.3</v>
      </c>
      <c r="D122" s="4">
        <v>89.6</v>
      </c>
      <c r="E122" s="4">
        <v>83.4</v>
      </c>
      <c r="F122" s="4">
        <v>77.099999999999994</v>
      </c>
      <c r="G122" s="4">
        <v>72.900000000000006</v>
      </c>
      <c r="H122" s="4">
        <v>81.099999999999994</v>
      </c>
      <c r="I122" s="4">
        <v>1</v>
      </c>
      <c r="J122" s="24">
        <f t="shared" si="1"/>
        <v>81.899999999999991</v>
      </c>
    </row>
    <row r="123" spans="1:10" x14ac:dyDescent="0.3">
      <c r="A123" s="4" t="s">
        <v>156</v>
      </c>
      <c r="B123" s="4" t="s">
        <v>281</v>
      </c>
      <c r="C123" s="4">
        <v>75.3</v>
      </c>
      <c r="D123" s="4">
        <v>74.7</v>
      </c>
      <c r="E123" s="4">
        <v>83.9</v>
      </c>
      <c r="F123" s="4">
        <v>81.400000000000006</v>
      </c>
      <c r="G123" s="4">
        <v>74.8</v>
      </c>
      <c r="H123" s="4">
        <v>76.8</v>
      </c>
      <c r="I123" s="4">
        <v>2</v>
      </c>
      <c r="J123" s="24">
        <f t="shared" si="1"/>
        <v>77.816666666666677</v>
      </c>
    </row>
    <row r="124" spans="1:10" x14ac:dyDescent="0.3">
      <c r="A124" s="4" t="s">
        <v>156</v>
      </c>
      <c r="B124" s="4" t="s">
        <v>282</v>
      </c>
      <c r="C124" s="4">
        <v>84.1</v>
      </c>
      <c r="D124" s="4">
        <v>79</v>
      </c>
      <c r="E124" s="4">
        <v>87.5</v>
      </c>
      <c r="F124" s="4">
        <v>82.5</v>
      </c>
      <c r="G124" s="4">
        <v>77</v>
      </c>
      <c r="H124" s="4">
        <v>73.8</v>
      </c>
      <c r="I124" s="4">
        <v>3</v>
      </c>
      <c r="J124" s="24">
        <f t="shared" si="1"/>
        <v>80.650000000000006</v>
      </c>
    </row>
    <row r="125" spans="1:10" x14ac:dyDescent="0.3">
      <c r="A125" s="4" t="s">
        <v>158</v>
      </c>
      <c r="B125" s="4" t="s">
        <v>279</v>
      </c>
      <c r="C125" s="4">
        <v>69.599999999999994</v>
      </c>
      <c r="D125" s="4">
        <v>82</v>
      </c>
      <c r="E125" s="4">
        <v>79.900000000000006</v>
      </c>
      <c r="F125" s="4">
        <v>73.8</v>
      </c>
      <c r="G125" s="4">
        <v>82.5</v>
      </c>
      <c r="H125" s="4">
        <v>78.099999999999994</v>
      </c>
      <c r="I125" s="4">
        <v>3</v>
      </c>
      <c r="J125" s="24">
        <f t="shared" si="1"/>
        <v>77.649999999999991</v>
      </c>
    </row>
    <row r="126" spans="1:10" x14ac:dyDescent="0.3">
      <c r="A126" s="4" t="s">
        <v>158</v>
      </c>
      <c r="B126" s="4" t="s">
        <v>281</v>
      </c>
      <c r="C126" s="4">
        <v>82.4</v>
      </c>
      <c r="D126" s="4">
        <v>77.7</v>
      </c>
      <c r="E126" s="4">
        <v>76.5</v>
      </c>
      <c r="F126" s="4">
        <v>86.4</v>
      </c>
      <c r="G126" s="4">
        <v>70.2</v>
      </c>
      <c r="H126" s="4">
        <v>75.599999999999994</v>
      </c>
      <c r="I126" s="4">
        <v>3</v>
      </c>
      <c r="J126" s="24">
        <f t="shared" si="1"/>
        <v>78.133333333333326</v>
      </c>
    </row>
    <row r="127" spans="1:10" x14ac:dyDescent="0.3">
      <c r="A127" s="4" t="s">
        <v>158</v>
      </c>
      <c r="B127" s="4" t="s">
        <v>282</v>
      </c>
      <c r="C127" s="4">
        <v>72.400000000000006</v>
      </c>
      <c r="D127" s="4">
        <v>81.900000000000006</v>
      </c>
      <c r="E127" s="4">
        <v>75.7</v>
      </c>
      <c r="F127" s="4">
        <v>70.400000000000006</v>
      </c>
      <c r="G127" s="4">
        <v>82.9</v>
      </c>
      <c r="H127" s="4">
        <v>74.5</v>
      </c>
      <c r="I127" s="4">
        <v>5</v>
      </c>
      <c r="J127" s="24">
        <f t="shared" si="1"/>
        <v>76.3</v>
      </c>
    </row>
    <row r="128" spans="1:10" x14ac:dyDescent="0.3">
      <c r="A128" s="4" t="s">
        <v>160</v>
      </c>
      <c r="B128" s="4" t="s">
        <v>279</v>
      </c>
      <c r="C128" s="4">
        <v>93.1</v>
      </c>
      <c r="D128" s="4">
        <v>99.8</v>
      </c>
      <c r="E128" s="4">
        <v>100</v>
      </c>
      <c r="F128" s="4">
        <v>89.9</v>
      </c>
      <c r="G128" s="4">
        <v>91.3</v>
      </c>
      <c r="H128" s="4">
        <v>100</v>
      </c>
      <c r="I128" s="4">
        <v>3</v>
      </c>
      <c r="J128" s="24">
        <f t="shared" si="1"/>
        <v>95.683333333333323</v>
      </c>
    </row>
    <row r="129" spans="1:10" x14ac:dyDescent="0.3">
      <c r="A129" s="4" t="s">
        <v>160</v>
      </c>
      <c r="B129" s="4" t="s">
        <v>281</v>
      </c>
      <c r="C129" s="4">
        <v>89.6</v>
      </c>
      <c r="D129" s="4">
        <v>98.6</v>
      </c>
      <c r="E129" s="4">
        <v>100</v>
      </c>
      <c r="F129" s="4">
        <v>89.5</v>
      </c>
      <c r="G129" s="4">
        <v>87.5</v>
      </c>
      <c r="H129" s="4">
        <v>89.9</v>
      </c>
      <c r="I129" s="4">
        <v>1</v>
      </c>
      <c r="J129" s="24">
        <f t="shared" si="1"/>
        <v>92.516666666666666</v>
      </c>
    </row>
    <row r="130" spans="1:10" x14ac:dyDescent="0.3">
      <c r="A130" s="4" t="s">
        <v>160</v>
      </c>
      <c r="B130" s="4" t="s">
        <v>282</v>
      </c>
      <c r="C130" s="4">
        <v>93.6</v>
      </c>
      <c r="D130" s="4">
        <v>95</v>
      </c>
      <c r="E130" s="4">
        <v>91.6</v>
      </c>
      <c r="F130" s="4">
        <v>89.4</v>
      </c>
      <c r="G130" s="4">
        <v>79.099999999999994</v>
      </c>
      <c r="H130" s="4">
        <v>99.9</v>
      </c>
      <c r="I130" s="4">
        <v>1</v>
      </c>
      <c r="J130" s="24">
        <f t="shared" ref="J130:J193" si="2">AVERAGE(C130:H130)</f>
        <v>91.433333333333337</v>
      </c>
    </row>
    <row r="131" spans="1:10" x14ac:dyDescent="0.3">
      <c r="A131" s="4" t="s">
        <v>162</v>
      </c>
      <c r="B131" s="4" t="s">
        <v>279</v>
      </c>
      <c r="C131" s="4">
        <v>94.2</v>
      </c>
      <c r="D131" s="4">
        <v>91.7</v>
      </c>
      <c r="E131" s="4">
        <v>92.4</v>
      </c>
      <c r="F131" s="4">
        <v>86.1</v>
      </c>
      <c r="G131" s="4">
        <v>92.7</v>
      </c>
      <c r="H131" s="4">
        <v>99.1</v>
      </c>
      <c r="I131" s="4">
        <v>0</v>
      </c>
      <c r="J131" s="24">
        <f t="shared" si="2"/>
        <v>92.699999999999989</v>
      </c>
    </row>
    <row r="132" spans="1:10" x14ac:dyDescent="0.3">
      <c r="A132" s="4" t="s">
        <v>162</v>
      </c>
      <c r="B132" s="4" t="s">
        <v>281</v>
      </c>
      <c r="C132" s="4">
        <v>89.6</v>
      </c>
      <c r="D132" s="4">
        <v>97.7</v>
      </c>
      <c r="E132" s="4">
        <v>99.9</v>
      </c>
      <c r="F132" s="4">
        <v>99.6</v>
      </c>
      <c r="G132" s="4">
        <v>93.9</v>
      </c>
      <c r="H132" s="4">
        <v>100</v>
      </c>
      <c r="I132" s="4">
        <v>2</v>
      </c>
      <c r="J132" s="24">
        <f t="shared" si="2"/>
        <v>96.783333333333346</v>
      </c>
    </row>
    <row r="133" spans="1:10" x14ac:dyDescent="0.3">
      <c r="A133" s="4" t="s">
        <v>162</v>
      </c>
      <c r="B133" s="4" t="s">
        <v>282</v>
      </c>
      <c r="C133" s="4">
        <v>93</v>
      </c>
      <c r="D133" s="4">
        <v>90.2</v>
      </c>
      <c r="E133" s="4">
        <v>81.2</v>
      </c>
      <c r="F133" s="4">
        <v>100</v>
      </c>
      <c r="G133" s="4">
        <v>98.1</v>
      </c>
      <c r="H133" s="4">
        <v>89.3</v>
      </c>
      <c r="I133" s="4">
        <v>0</v>
      </c>
      <c r="J133" s="24">
        <f t="shared" si="2"/>
        <v>91.966666666666654</v>
      </c>
    </row>
    <row r="134" spans="1:10" x14ac:dyDescent="0.3">
      <c r="A134" s="4" t="s">
        <v>165</v>
      </c>
      <c r="B134" s="4" t="s">
        <v>279</v>
      </c>
      <c r="C134" s="4">
        <v>80.5</v>
      </c>
      <c r="D134" s="4">
        <v>75.599999999999994</v>
      </c>
      <c r="E134" s="4">
        <v>78.099999999999994</v>
      </c>
      <c r="F134" s="4">
        <v>74.3</v>
      </c>
      <c r="G134" s="4">
        <v>83.3</v>
      </c>
      <c r="H134" s="4">
        <v>84.1</v>
      </c>
      <c r="I134" s="4">
        <v>2</v>
      </c>
      <c r="J134" s="24">
        <f t="shared" si="2"/>
        <v>79.316666666666663</v>
      </c>
    </row>
    <row r="135" spans="1:10" x14ac:dyDescent="0.3">
      <c r="A135" s="4" t="s">
        <v>165</v>
      </c>
      <c r="B135" s="4" t="s">
        <v>281</v>
      </c>
      <c r="C135" s="4">
        <v>75.8</v>
      </c>
      <c r="D135" s="4">
        <v>68.900000000000006</v>
      </c>
      <c r="E135" s="4">
        <v>72.7</v>
      </c>
      <c r="F135" s="4">
        <v>75</v>
      </c>
      <c r="G135" s="4">
        <v>77.2</v>
      </c>
      <c r="H135" s="4">
        <v>76.8</v>
      </c>
      <c r="I135" s="4">
        <v>4</v>
      </c>
      <c r="J135" s="24">
        <f t="shared" si="2"/>
        <v>74.399999999999991</v>
      </c>
    </row>
    <row r="136" spans="1:10" x14ac:dyDescent="0.3">
      <c r="A136" s="4" t="s">
        <v>165</v>
      </c>
      <c r="B136" s="4" t="s">
        <v>282</v>
      </c>
      <c r="C136" s="4">
        <v>75.400000000000006</v>
      </c>
      <c r="D136" s="4">
        <v>77.900000000000006</v>
      </c>
      <c r="E136" s="4">
        <v>82.6</v>
      </c>
      <c r="F136" s="4">
        <v>68.099999999999994</v>
      </c>
      <c r="G136" s="4">
        <v>68.5</v>
      </c>
      <c r="H136" s="4">
        <v>85.7</v>
      </c>
      <c r="I136" s="4">
        <v>4</v>
      </c>
      <c r="J136" s="24">
        <f t="shared" si="2"/>
        <v>76.36666666666666</v>
      </c>
    </row>
    <row r="137" spans="1:10" x14ac:dyDescent="0.3">
      <c r="A137" s="4" t="s">
        <v>167</v>
      </c>
      <c r="B137" s="4" t="s">
        <v>279</v>
      </c>
      <c r="C137" s="4">
        <v>78.3</v>
      </c>
      <c r="D137" s="4">
        <v>79.099999999999994</v>
      </c>
      <c r="E137" s="4">
        <v>85.9</v>
      </c>
      <c r="F137" s="4">
        <v>80.2</v>
      </c>
      <c r="G137" s="4">
        <v>82.8</v>
      </c>
      <c r="H137" s="4">
        <v>75.599999999999994</v>
      </c>
      <c r="I137" s="4">
        <v>6</v>
      </c>
      <c r="J137" s="24">
        <f t="shared" si="2"/>
        <v>80.316666666666663</v>
      </c>
    </row>
    <row r="138" spans="1:10" x14ac:dyDescent="0.3">
      <c r="A138" s="4" t="s">
        <v>167</v>
      </c>
      <c r="B138" s="4" t="s">
        <v>281</v>
      </c>
      <c r="C138" s="4">
        <v>83</v>
      </c>
      <c r="D138" s="4">
        <v>72.2</v>
      </c>
      <c r="E138" s="4">
        <v>75.900000000000006</v>
      </c>
      <c r="F138" s="4">
        <v>79.5</v>
      </c>
      <c r="G138" s="4">
        <v>78.5</v>
      </c>
      <c r="H138" s="4">
        <v>80.5</v>
      </c>
      <c r="I138" s="4">
        <v>3</v>
      </c>
      <c r="J138" s="24">
        <f t="shared" si="2"/>
        <v>78.266666666666666</v>
      </c>
    </row>
    <row r="139" spans="1:10" x14ac:dyDescent="0.3">
      <c r="A139" s="4" t="s">
        <v>167</v>
      </c>
      <c r="B139" s="4" t="s">
        <v>282</v>
      </c>
      <c r="C139" s="4">
        <v>70.099999999999994</v>
      </c>
      <c r="D139" s="4">
        <v>84.9</v>
      </c>
      <c r="E139" s="4">
        <v>89.4</v>
      </c>
      <c r="F139" s="4">
        <v>78.8</v>
      </c>
      <c r="G139" s="4">
        <v>71.3</v>
      </c>
      <c r="H139" s="4">
        <v>81.2</v>
      </c>
      <c r="I139" s="4">
        <v>4</v>
      </c>
      <c r="J139" s="24">
        <f t="shared" si="2"/>
        <v>79.283333333333331</v>
      </c>
    </row>
    <row r="140" spans="1:10" x14ac:dyDescent="0.3">
      <c r="A140" s="4" t="s">
        <v>169</v>
      </c>
      <c r="B140" s="4" t="s">
        <v>279</v>
      </c>
      <c r="C140" s="4">
        <v>69.099999999999994</v>
      </c>
      <c r="D140" s="4">
        <v>78.900000000000006</v>
      </c>
      <c r="E140" s="4">
        <v>76.3</v>
      </c>
      <c r="F140" s="4">
        <v>76.2</v>
      </c>
      <c r="G140" s="4">
        <v>82.9</v>
      </c>
      <c r="H140" s="4">
        <v>81.900000000000006</v>
      </c>
      <c r="I140" s="4">
        <v>3</v>
      </c>
      <c r="J140" s="24">
        <f t="shared" si="2"/>
        <v>77.55</v>
      </c>
    </row>
    <row r="141" spans="1:10" x14ac:dyDescent="0.3">
      <c r="A141" s="4" t="s">
        <v>169</v>
      </c>
      <c r="B141" s="4" t="s">
        <v>281</v>
      </c>
      <c r="C141" s="4">
        <v>77.099999999999994</v>
      </c>
      <c r="D141" s="4">
        <v>69.099999999999994</v>
      </c>
      <c r="E141" s="4">
        <v>78.2</v>
      </c>
      <c r="F141" s="4">
        <v>77.5</v>
      </c>
      <c r="G141" s="4">
        <v>80.5</v>
      </c>
      <c r="H141" s="4">
        <v>82.3</v>
      </c>
      <c r="I141" s="4">
        <v>4</v>
      </c>
      <c r="J141" s="24">
        <f t="shared" si="2"/>
        <v>77.45</v>
      </c>
    </row>
    <row r="142" spans="1:10" x14ac:dyDescent="0.3">
      <c r="A142" s="4" t="s">
        <v>169</v>
      </c>
      <c r="B142" s="4" t="s">
        <v>282</v>
      </c>
      <c r="C142" s="4">
        <v>77.2</v>
      </c>
      <c r="D142" s="4">
        <v>80.7</v>
      </c>
      <c r="E142" s="4">
        <v>73.5</v>
      </c>
      <c r="F142" s="4">
        <v>86.9</v>
      </c>
      <c r="G142" s="4">
        <v>79.5</v>
      </c>
      <c r="H142" s="4">
        <v>74</v>
      </c>
      <c r="I142" s="4">
        <v>2</v>
      </c>
      <c r="J142" s="24">
        <f t="shared" si="2"/>
        <v>78.63333333333334</v>
      </c>
    </row>
    <row r="143" spans="1:10" x14ac:dyDescent="0.3">
      <c r="A143" s="4" t="s">
        <v>171</v>
      </c>
      <c r="B143" s="4" t="s">
        <v>279</v>
      </c>
      <c r="C143" s="4">
        <v>70.099999999999994</v>
      </c>
      <c r="D143" s="4">
        <v>80</v>
      </c>
      <c r="E143" s="4">
        <v>69.3</v>
      </c>
      <c r="F143" s="4">
        <v>74.400000000000006</v>
      </c>
      <c r="G143" s="4">
        <v>74.2</v>
      </c>
      <c r="H143" s="4">
        <v>71.5</v>
      </c>
      <c r="I143" s="4">
        <v>5</v>
      </c>
      <c r="J143" s="24">
        <f t="shared" si="2"/>
        <v>73.249999999999986</v>
      </c>
    </row>
    <row r="144" spans="1:10" x14ac:dyDescent="0.3">
      <c r="A144" s="4" t="s">
        <v>171</v>
      </c>
      <c r="B144" s="4" t="s">
        <v>281</v>
      </c>
      <c r="C144" s="4">
        <v>76</v>
      </c>
      <c r="D144" s="4">
        <v>61.2</v>
      </c>
      <c r="E144" s="4">
        <v>71.599999999999994</v>
      </c>
      <c r="F144" s="4">
        <v>66.8</v>
      </c>
      <c r="G144" s="4">
        <v>86.1</v>
      </c>
      <c r="H144" s="4">
        <v>72.599999999999994</v>
      </c>
      <c r="I144" s="4">
        <v>5</v>
      </c>
      <c r="J144" s="24">
        <f t="shared" si="2"/>
        <v>72.383333333333326</v>
      </c>
    </row>
    <row r="145" spans="1:10" x14ac:dyDescent="0.3">
      <c r="A145" s="4" t="s">
        <v>171</v>
      </c>
      <c r="B145" s="4" t="s">
        <v>282</v>
      </c>
      <c r="C145" s="4">
        <v>77</v>
      </c>
      <c r="D145" s="4">
        <v>78.599999999999994</v>
      </c>
      <c r="E145" s="4">
        <v>76</v>
      </c>
      <c r="F145" s="4">
        <v>72.5</v>
      </c>
      <c r="G145" s="4">
        <v>74.599999999999994</v>
      </c>
      <c r="H145" s="4">
        <v>61.2</v>
      </c>
      <c r="I145" s="4">
        <v>2</v>
      </c>
      <c r="J145" s="24">
        <f t="shared" si="2"/>
        <v>73.316666666666677</v>
      </c>
    </row>
    <row r="146" spans="1:10" x14ac:dyDescent="0.3">
      <c r="A146" s="4" t="s">
        <v>173</v>
      </c>
      <c r="B146" s="4" t="s">
        <v>279</v>
      </c>
      <c r="C146" s="4">
        <v>69.7</v>
      </c>
      <c r="D146" s="4">
        <v>69.400000000000006</v>
      </c>
      <c r="E146" s="4">
        <v>75.900000000000006</v>
      </c>
      <c r="F146" s="4">
        <v>80</v>
      </c>
      <c r="G146" s="4">
        <v>79.5</v>
      </c>
      <c r="H146" s="4">
        <v>81.599999999999994</v>
      </c>
      <c r="I146" s="4">
        <v>8</v>
      </c>
      <c r="J146" s="24">
        <f t="shared" si="2"/>
        <v>76.016666666666666</v>
      </c>
    </row>
    <row r="147" spans="1:10" x14ac:dyDescent="0.3">
      <c r="A147" s="4" t="s">
        <v>173</v>
      </c>
      <c r="B147" s="4" t="s">
        <v>281</v>
      </c>
      <c r="C147" s="4">
        <v>82.6</v>
      </c>
      <c r="D147" s="4">
        <v>63.6</v>
      </c>
      <c r="E147" s="4">
        <v>74.3</v>
      </c>
      <c r="F147" s="4">
        <v>83.5</v>
      </c>
      <c r="G147" s="4">
        <v>77</v>
      </c>
      <c r="H147" s="4">
        <v>62.3</v>
      </c>
      <c r="I147" s="4">
        <v>2</v>
      </c>
      <c r="J147" s="24">
        <f t="shared" si="2"/>
        <v>73.88333333333334</v>
      </c>
    </row>
    <row r="148" spans="1:10" x14ac:dyDescent="0.3">
      <c r="A148" s="4" t="s">
        <v>173</v>
      </c>
      <c r="B148" s="4" t="s">
        <v>282</v>
      </c>
      <c r="C148" s="4">
        <v>90.7</v>
      </c>
      <c r="D148" s="4">
        <v>66.599999999999994</v>
      </c>
      <c r="E148" s="4">
        <v>78.900000000000006</v>
      </c>
      <c r="F148" s="4">
        <v>63.3</v>
      </c>
      <c r="G148" s="4">
        <v>78.900000000000006</v>
      </c>
      <c r="H148" s="4">
        <v>76.3</v>
      </c>
      <c r="I148" s="4">
        <v>5</v>
      </c>
      <c r="J148" s="24">
        <f t="shared" si="2"/>
        <v>75.783333333333331</v>
      </c>
    </row>
    <row r="149" spans="1:10" x14ac:dyDescent="0.3">
      <c r="A149" s="4" t="s">
        <v>175</v>
      </c>
      <c r="B149" s="4" t="s">
        <v>279</v>
      </c>
      <c r="C149" s="4">
        <v>95.3</v>
      </c>
      <c r="D149" s="4">
        <v>94.9</v>
      </c>
      <c r="E149" s="4">
        <v>94.1</v>
      </c>
      <c r="F149" s="4">
        <v>99.6</v>
      </c>
      <c r="G149" s="4">
        <v>95.5</v>
      </c>
      <c r="H149" s="4">
        <v>99</v>
      </c>
      <c r="I149" s="4">
        <v>1</v>
      </c>
      <c r="J149" s="24">
        <f t="shared" si="2"/>
        <v>96.399999999999991</v>
      </c>
    </row>
    <row r="150" spans="1:10" x14ac:dyDescent="0.3">
      <c r="A150" s="4" t="s">
        <v>175</v>
      </c>
      <c r="B150" s="4" t="s">
        <v>281</v>
      </c>
      <c r="C150" s="4">
        <v>92</v>
      </c>
      <c r="D150" s="4">
        <v>91.9</v>
      </c>
      <c r="E150" s="4">
        <v>89.4</v>
      </c>
      <c r="F150" s="4">
        <v>100</v>
      </c>
      <c r="G150" s="4">
        <v>98.7</v>
      </c>
      <c r="H150" s="4">
        <v>98.1</v>
      </c>
      <c r="I150" s="4">
        <v>0</v>
      </c>
      <c r="J150" s="24">
        <f t="shared" si="2"/>
        <v>95.016666666666666</v>
      </c>
    </row>
    <row r="151" spans="1:10" x14ac:dyDescent="0.3">
      <c r="A151" s="4" t="s">
        <v>175</v>
      </c>
      <c r="B151" s="4" t="s">
        <v>282</v>
      </c>
      <c r="C151" s="4">
        <v>100</v>
      </c>
      <c r="D151" s="4">
        <v>99.4</v>
      </c>
      <c r="E151" s="4">
        <v>94.4</v>
      </c>
      <c r="F151" s="4">
        <v>96</v>
      </c>
      <c r="G151" s="4">
        <v>100</v>
      </c>
      <c r="H151" s="4">
        <v>100</v>
      </c>
      <c r="I151" s="4">
        <v>0</v>
      </c>
      <c r="J151" s="24">
        <f t="shared" si="2"/>
        <v>98.3</v>
      </c>
    </row>
    <row r="152" spans="1:10" x14ac:dyDescent="0.3">
      <c r="A152" s="4" t="s">
        <v>177</v>
      </c>
      <c r="B152" s="4" t="s">
        <v>279</v>
      </c>
      <c r="C152" s="4">
        <v>78.099999999999994</v>
      </c>
      <c r="D152" s="4">
        <v>82</v>
      </c>
      <c r="E152" s="4">
        <v>87.5</v>
      </c>
      <c r="F152" s="4">
        <v>86.6</v>
      </c>
      <c r="G152" s="4">
        <v>88.3</v>
      </c>
      <c r="H152" s="4">
        <v>75.7</v>
      </c>
      <c r="I152" s="4">
        <v>3</v>
      </c>
      <c r="J152" s="24">
        <f t="shared" si="2"/>
        <v>83.033333333333331</v>
      </c>
    </row>
    <row r="153" spans="1:10" x14ac:dyDescent="0.3">
      <c r="A153" s="4" t="s">
        <v>177</v>
      </c>
      <c r="B153" s="4" t="s">
        <v>281</v>
      </c>
      <c r="C153" s="4">
        <v>75.8</v>
      </c>
      <c r="D153" s="4">
        <v>82.6</v>
      </c>
      <c r="E153" s="4">
        <v>86.7</v>
      </c>
      <c r="F153" s="4">
        <v>88.5</v>
      </c>
      <c r="G153" s="4">
        <v>87.5</v>
      </c>
      <c r="H153" s="4">
        <v>67.5</v>
      </c>
      <c r="I153" s="4">
        <v>4</v>
      </c>
      <c r="J153" s="24">
        <f t="shared" si="2"/>
        <v>81.433333333333323</v>
      </c>
    </row>
    <row r="154" spans="1:10" x14ac:dyDescent="0.3">
      <c r="A154" s="4" t="s">
        <v>177</v>
      </c>
      <c r="B154" s="4" t="s">
        <v>282</v>
      </c>
      <c r="C154" s="4">
        <v>84.1</v>
      </c>
      <c r="D154" s="4">
        <v>87.7</v>
      </c>
      <c r="E154" s="4">
        <v>78.5</v>
      </c>
      <c r="F154" s="4">
        <v>80.7</v>
      </c>
      <c r="G154" s="4">
        <v>77.400000000000006</v>
      </c>
      <c r="H154" s="4">
        <v>82.4</v>
      </c>
      <c r="I154" s="4">
        <v>3</v>
      </c>
      <c r="J154" s="24">
        <f t="shared" si="2"/>
        <v>81.8</v>
      </c>
    </row>
    <row r="155" spans="1:10" x14ac:dyDescent="0.3">
      <c r="A155" s="4" t="s">
        <v>179</v>
      </c>
      <c r="B155" s="4" t="s">
        <v>279</v>
      </c>
      <c r="C155" s="4">
        <v>94.8</v>
      </c>
      <c r="D155" s="4">
        <v>87.3</v>
      </c>
      <c r="E155" s="4">
        <v>82.6</v>
      </c>
      <c r="F155" s="4">
        <v>90</v>
      </c>
      <c r="G155" s="4">
        <v>91.2</v>
      </c>
      <c r="H155" s="4">
        <v>84.6</v>
      </c>
      <c r="I155" s="4">
        <v>1</v>
      </c>
      <c r="J155" s="24">
        <f t="shared" si="2"/>
        <v>88.416666666666671</v>
      </c>
    </row>
    <row r="156" spans="1:10" x14ac:dyDescent="0.3">
      <c r="A156" s="4" t="s">
        <v>179</v>
      </c>
      <c r="B156" s="4" t="s">
        <v>281</v>
      </c>
      <c r="C156" s="4">
        <v>96.2</v>
      </c>
      <c r="D156" s="4">
        <v>98.5</v>
      </c>
      <c r="E156" s="4">
        <v>97</v>
      </c>
      <c r="F156" s="4">
        <v>94.9</v>
      </c>
      <c r="G156" s="4">
        <v>98.2</v>
      </c>
      <c r="H156" s="4">
        <v>99.2</v>
      </c>
      <c r="I156" s="4">
        <v>1</v>
      </c>
      <c r="J156" s="24">
        <f t="shared" si="2"/>
        <v>97.333333333333329</v>
      </c>
    </row>
    <row r="157" spans="1:10" x14ac:dyDescent="0.3">
      <c r="A157" s="4" t="s">
        <v>179</v>
      </c>
      <c r="B157" s="4" t="s">
        <v>282</v>
      </c>
      <c r="C157" s="4">
        <v>86</v>
      </c>
      <c r="D157" s="4">
        <v>91.7</v>
      </c>
      <c r="E157" s="4">
        <v>100</v>
      </c>
      <c r="F157" s="4">
        <v>94.4</v>
      </c>
      <c r="G157" s="4">
        <v>93.5</v>
      </c>
      <c r="H157" s="4">
        <v>79.900000000000006</v>
      </c>
      <c r="I157" s="4">
        <v>0</v>
      </c>
      <c r="J157" s="24">
        <f t="shared" si="2"/>
        <v>90.916666666666671</v>
      </c>
    </row>
    <row r="158" spans="1:10" x14ac:dyDescent="0.3">
      <c r="A158" s="4" t="s">
        <v>181</v>
      </c>
      <c r="B158" s="4" t="s">
        <v>279</v>
      </c>
      <c r="C158" s="4">
        <v>85.8</v>
      </c>
      <c r="D158" s="4">
        <v>75.5</v>
      </c>
      <c r="E158" s="4">
        <v>80.3</v>
      </c>
      <c r="F158" s="4">
        <v>82.3</v>
      </c>
      <c r="G158" s="4">
        <v>85.8</v>
      </c>
      <c r="H158" s="4">
        <v>69.3</v>
      </c>
      <c r="I158" s="4">
        <v>2</v>
      </c>
      <c r="J158" s="24">
        <f t="shared" si="2"/>
        <v>79.833333333333343</v>
      </c>
    </row>
    <row r="159" spans="1:10" x14ac:dyDescent="0.3">
      <c r="A159" s="4" t="s">
        <v>181</v>
      </c>
      <c r="B159" s="4" t="s">
        <v>281</v>
      </c>
      <c r="C159" s="4">
        <v>81.900000000000006</v>
      </c>
      <c r="D159" s="4">
        <v>82.4</v>
      </c>
      <c r="E159" s="4">
        <v>84.1</v>
      </c>
      <c r="F159" s="4">
        <v>87.1</v>
      </c>
      <c r="G159" s="4">
        <v>77.8</v>
      </c>
      <c r="H159" s="4">
        <v>88.9</v>
      </c>
      <c r="I159" s="4">
        <v>1</v>
      </c>
      <c r="J159" s="24">
        <f t="shared" si="2"/>
        <v>83.7</v>
      </c>
    </row>
    <row r="160" spans="1:10" x14ac:dyDescent="0.3">
      <c r="A160" s="4" t="s">
        <v>181</v>
      </c>
      <c r="B160" s="4" t="s">
        <v>282</v>
      </c>
      <c r="C160" s="4">
        <v>80.7</v>
      </c>
      <c r="D160" s="4">
        <v>90.1</v>
      </c>
      <c r="E160" s="4">
        <v>93.7</v>
      </c>
      <c r="F160" s="4">
        <v>82.4</v>
      </c>
      <c r="G160" s="4">
        <v>82.6</v>
      </c>
      <c r="H160" s="4">
        <v>80.2</v>
      </c>
      <c r="I160" s="4">
        <v>3</v>
      </c>
      <c r="J160" s="24">
        <f t="shared" si="2"/>
        <v>84.95</v>
      </c>
    </row>
    <row r="161" spans="1:10" x14ac:dyDescent="0.3">
      <c r="A161" s="4" t="s">
        <v>183</v>
      </c>
      <c r="B161" s="4" t="s">
        <v>279</v>
      </c>
      <c r="C161" s="4">
        <v>84.7</v>
      </c>
      <c r="D161" s="4">
        <v>79.900000000000006</v>
      </c>
      <c r="E161" s="4">
        <v>82.2</v>
      </c>
      <c r="F161" s="4">
        <v>78.099999999999994</v>
      </c>
      <c r="G161" s="4">
        <v>80.3</v>
      </c>
      <c r="H161" s="4">
        <v>83.6</v>
      </c>
      <c r="I161" s="4">
        <v>3</v>
      </c>
      <c r="J161" s="24">
        <f t="shared" si="2"/>
        <v>81.466666666666654</v>
      </c>
    </row>
    <row r="162" spans="1:10" x14ac:dyDescent="0.3">
      <c r="A162" s="4" t="s">
        <v>183</v>
      </c>
      <c r="B162" s="4" t="s">
        <v>281</v>
      </c>
      <c r="C162" s="4">
        <v>78.400000000000006</v>
      </c>
      <c r="D162" s="4">
        <v>80.7</v>
      </c>
      <c r="E162" s="4">
        <v>88.2</v>
      </c>
      <c r="F162" s="4">
        <v>74.2</v>
      </c>
      <c r="G162" s="4">
        <v>78.599999999999994</v>
      </c>
      <c r="H162" s="4">
        <v>78.3</v>
      </c>
      <c r="I162" s="4">
        <v>2</v>
      </c>
      <c r="J162" s="24">
        <f t="shared" si="2"/>
        <v>79.733333333333334</v>
      </c>
    </row>
    <row r="163" spans="1:10" x14ac:dyDescent="0.3">
      <c r="A163" s="4" t="s">
        <v>183</v>
      </c>
      <c r="B163" s="4" t="s">
        <v>282</v>
      </c>
      <c r="C163" s="4">
        <v>96.8</v>
      </c>
      <c r="D163" s="4">
        <v>84.1</v>
      </c>
      <c r="E163" s="4">
        <v>89.1</v>
      </c>
      <c r="F163" s="4">
        <v>76.5</v>
      </c>
      <c r="G163" s="4">
        <v>80.2</v>
      </c>
      <c r="H163" s="4">
        <v>83.1</v>
      </c>
      <c r="I163" s="4">
        <v>3</v>
      </c>
      <c r="J163" s="24">
        <f t="shared" si="2"/>
        <v>84.966666666666654</v>
      </c>
    </row>
    <row r="164" spans="1:10" x14ac:dyDescent="0.3">
      <c r="A164" s="4" t="s">
        <v>185</v>
      </c>
      <c r="B164" s="4" t="s">
        <v>279</v>
      </c>
      <c r="C164" s="4">
        <v>91.9</v>
      </c>
      <c r="D164" s="4">
        <v>95.4</v>
      </c>
      <c r="E164" s="4">
        <v>96.9</v>
      </c>
      <c r="F164" s="4">
        <v>92.5</v>
      </c>
      <c r="G164" s="4">
        <v>90.4</v>
      </c>
      <c r="H164" s="4">
        <v>90</v>
      </c>
      <c r="I164" s="4">
        <v>2</v>
      </c>
      <c r="J164" s="24">
        <f t="shared" si="2"/>
        <v>92.850000000000009</v>
      </c>
    </row>
    <row r="165" spans="1:10" x14ac:dyDescent="0.3">
      <c r="A165" s="4" t="s">
        <v>185</v>
      </c>
      <c r="B165" s="4" t="s">
        <v>281</v>
      </c>
      <c r="C165" s="4">
        <v>85.9</v>
      </c>
      <c r="D165" s="4">
        <v>100</v>
      </c>
      <c r="E165" s="4">
        <v>88.7</v>
      </c>
      <c r="F165" s="4">
        <v>95.2</v>
      </c>
      <c r="G165" s="4">
        <v>97.5</v>
      </c>
      <c r="H165" s="4">
        <v>96.4</v>
      </c>
      <c r="I165" s="4">
        <v>1</v>
      </c>
      <c r="J165" s="24">
        <f t="shared" si="2"/>
        <v>93.95</v>
      </c>
    </row>
    <row r="166" spans="1:10" x14ac:dyDescent="0.3">
      <c r="A166" s="4" t="s">
        <v>185</v>
      </c>
      <c r="B166" s="4" t="s">
        <v>282</v>
      </c>
      <c r="C166" s="4">
        <v>93.7</v>
      </c>
      <c r="D166" s="4">
        <v>88.6</v>
      </c>
      <c r="E166" s="4">
        <v>100</v>
      </c>
      <c r="F166" s="4">
        <v>97.3</v>
      </c>
      <c r="G166" s="4">
        <v>91</v>
      </c>
      <c r="H166" s="4">
        <v>96.8</v>
      </c>
      <c r="I166" s="4">
        <v>0</v>
      </c>
      <c r="J166" s="24">
        <f t="shared" si="2"/>
        <v>94.566666666666663</v>
      </c>
    </row>
    <row r="167" spans="1:10" x14ac:dyDescent="0.3">
      <c r="A167" s="4" t="s">
        <v>187</v>
      </c>
      <c r="B167" s="4" t="s">
        <v>279</v>
      </c>
      <c r="C167" s="4">
        <v>86.4</v>
      </c>
      <c r="D167" s="4">
        <v>89.1</v>
      </c>
      <c r="E167" s="4">
        <v>100</v>
      </c>
      <c r="F167" s="4">
        <v>89.1</v>
      </c>
      <c r="G167" s="4">
        <v>100</v>
      </c>
      <c r="H167" s="4">
        <v>100</v>
      </c>
      <c r="I167" s="4">
        <v>1</v>
      </c>
      <c r="J167" s="24">
        <f t="shared" si="2"/>
        <v>94.100000000000009</v>
      </c>
    </row>
    <row r="168" spans="1:10" x14ac:dyDescent="0.3">
      <c r="A168" s="4" t="s">
        <v>187</v>
      </c>
      <c r="B168" s="4" t="s">
        <v>281</v>
      </c>
      <c r="C168" s="4">
        <v>93.8</v>
      </c>
      <c r="D168" s="4">
        <v>98.4</v>
      </c>
      <c r="E168" s="4">
        <v>92.3</v>
      </c>
      <c r="F168" s="4">
        <v>89.2</v>
      </c>
      <c r="G168" s="4">
        <v>92.9</v>
      </c>
      <c r="H168" s="4">
        <v>91.1</v>
      </c>
      <c r="I168" s="4">
        <v>0</v>
      </c>
      <c r="J168" s="24">
        <f t="shared" si="2"/>
        <v>92.95</v>
      </c>
    </row>
    <row r="169" spans="1:10" x14ac:dyDescent="0.3">
      <c r="A169" s="4" t="s">
        <v>187</v>
      </c>
      <c r="B169" s="4" t="s">
        <v>282</v>
      </c>
      <c r="C169" s="4">
        <v>92.9</v>
      </c>
      <c r="D169" s="4">
        <v>98.7</v>
      </c>
      <c r="E169" s="4">
        <v>92.9</v>
      </c>
      <c r="F169" s="4">
        <v>100</v>
      </c>
      <c r="G169" s="4">
        <v>99.4</v>
      </c>
      <c r="H169" s="4">
        <v>100</v>
      </c>
      <c r="I169" s="4">
        <v>0</v>
      </c>
      <c r="J169" s="24">
        <f t="shared" si="2"/>
        <v>97.316666666666663</v>
      </c>
    </row>
    <row r="170" spans="1:10" x14ac:dyDescent="0.3">
      <c r="A170" s="4" t="s">
        <v>189</v>
      </c>
      <c r="B170" s="4" t="s">
        <v>279</v>
      </c>
      <c r="C170" s="4">
        <v>91.4</v>
      </c>
      <c r="D170" s="4">
        <v>88</v>
      </c>
      <c r="E170" s="4">
        <v>100</v>
      </c>
      <c r="F170" s="4">
        <v>90.6</v>
      </c>
      <c r="G170" s="4">
        <v>93.7</v>
      </c>
      <c r="H170" s="4">
        <v>86.3</v>
      </c>
      <c r="I170" s="4">
        <v>1</v>
      </c>
      <c r="J170" s="24">
        <f t="shared" si="2"/>
        <v>91.666666666666671</v>
      </c>
    </row>
    <row r="171" spans="1:10" x14ac:dyDescent="0.3">
      <c r="A171" s="4" t="s">
        <v>189</v>
      </c>
      <c r="B171" s="4" t="s">
        <v>281</v>
      </c>
      <c r="C171" s="4">
        <v>88.8</v>
      </c>
      <c r="D171" s="4">
        <v>95.7</v>
      </c>
      <c r="E171" s="4">
        <v>95</v>
      </c>
      <c r="F171" s="4">
        <v>87.9</v>
      </c>
      <c r="G171" s="4">
        <v>97.2</v>
      </c>
      <c r="H171" s="4">
        <v>86.3</v>
      </c>
      <c r="I171" s="4">
        <v>0</v>
      </c>
      <c r="J171" s="24">
        <f t="shared" si="2"/>
        <v>91.816666666666663</v>
      </c>
    </row>
    <row r="172" spans="1:10" x14ac:dyDescent="0.3">
      <c r="A172" s="4" t="s">
        <v>189</v>
      </c>
      <c r="B172" s="4" t="s">
        <v>282</v>
      </c>
      <c r="C172" s="4">
        <v>95.7</v>
      </c>
      <c r="D172" s="4">
        <v>96.7</v>
      </c>
      <c r="E172" s="4">
        <v>88.8</v>
      </c>
      <c r="F172" s="4">
        <v>89.3</v>
      </c>
      <c r="G172" s="4">
        <v>87.5</v>
      </c>
      <c r="H172" s="4">
        <v>91.3</v>
      </c>
      <c r="I172" s="4">
        <v>1</v>
      </c>
      <c r="J172" s="24">
        <f t="shared" si="2"/>
        <v>91.55</v>
      </c>
    </row>
    <row r="173" spans="1:10" x14ac:dyDescent="0.3">
      <c r="A173" s="4" t="s">
        <v>191</v>
      </c>
      <c r="B173" s="4" t="s">
        <v>279</v>
      </c>
      <c r="C173" s="4">
        <v>96.8</v>
      </c>
      <c r="D173" s="4">
        <v>96.8</v>
      </c>
      <c r="E173" s="4">
        <v>93.7</v>
      </c>
      <c r="F173" s="4">
        <v>99.1</v>
      </c>
      <c r="G173" s="4">
        <v>98.6</v>
      </c>
      <c r="H173" s="4">
        <v>96</v>
      </c>
      <c r="I173" s="4">
        <v>0</v>
      </c>
      <c r="J173" s="24">
        <f t="shared" si="2"/>
        <v>96.833333333333329</v>
      </c>
    </row>
    <row r="174" spans="1:10" x14ac:dyDescent="0.3">
      <c r="A174" s="4" t="s">
        <v>191</v>
      </c>
      <c r="B174" s="4" t="s">
        <v>281</v>
      </c>
      <c r="C174" s="4">
        <v>100</v>
      </c>
      <c r="D174" s="4">
        <v>95.7</v>
      </c>
      <c r="E174" s="4">
        <v>97.6</v>
      </c>
      <c r="F174" s="4">
        <v>100</v>
      </c>
      <c r="G174" s="4">
        <v>100</v>
      </c>
      <c r="H174" s="4">
        <v>98.9</v>
      </c>
      <c r="I174" s="4">
        <v>3</v>
      </c>
      <c r="J174" s="24">
        <f t="shared" si="2"/>
        <v>98.699999999999989</v>
      </c>
    </row>
    <row r="175" spans="1:10" x14ac:dyDescent="0.3">
      <c r="A175" s="4" t="s">
        <v>191</v>
      </c>
      <c r="B175" s="4" t="s">
        <v>282</v>
      </c>
      <c r="C175" s="4">
        <v>98.6</v>
      </c>
      <c r="D175" s="4">
        <v>100</v>
      </c>
      <c r="E175" s="4">
        <v>100</v>
      </c>
      <c r="F175" s="4">
        <v>92.3</v>
      </c>
      <c r="G175" s="4">
        <v>86.4</v>
      </c>
      <c r="H175" s="4">
        <v>100</v>
      </c>
      <c r="I175" s="4">
        <v>0</v>
      </c>
      <c r="J175" s="24">
        <f t="shared" si="2"/>
        <v>96.216666666666683</v>
      </c>
    </row>
    <row r="176" spans="1:10" x14ac:dyDescent="0.3">
      <c r="A176" s="4" t="s">
        <v>193</v>
      </c>
      <c r="B176" s="4" t="s">
        <v>279</v>
      </c>
      <c r="C176" s="4">
        <v>77</v>
      </c>
      <c r="D176" s="4">
        <v>74.7</v>
      </c>
      <c r="E176" s="4">
        <v>74.099999999999994</v>
      </c>
      <c r="F176" s="4">
        <v>67.599999999999994</v>
      </c>
      <c r="G176" s="4">
        <v>70.2</v>
      </c>
      <c r="H176" s="4">
        <v>70</v>
      </c>
      <c r="I176" s="4">
        <v>6</v>
      </c>
      <c r="J176" s="24">
        <f t="shared" si="2"/>
        <v>72.266666666666666</v>
      </c>
    </row>
    <row r="177" spans="1:10" x14ac:dyDescent="0.3">
      <c r="A177" s="4" t="s">
        <v>193</v>
      </c>
      <c r="B177" s="4" t="s">
        <v>281</v>
      </c>
      <c r="C177" s="4">
        <v>81.7</v>
      </c>
      <c r="D177" s="4">
        <v>81.099999999999994</v>
      </c>
      <c r="E177" s="4">
        <v>75.400000000000006</v>
      </c>
      <c r="F177" s="4">
        <v>75.8</v>
      </c>
      <c r="G177" s="4">
        <v>70</v>
      </c>
      <c r="H177" s="4">
        <v>75.599999999999994</v>
      </c>
      <c r="I177" s="4">
        <v>2</v>
      </c>
      <c r="J177" s="24">
        <f t="shared" si="2"/>
        <v>76.600000000000009</v>
      </c>
    </row>
    <row r="178" spans="1:10" x14ac:dyDescent="0.3">
      <c r="A178" s="4" t="s">
        <v>193</v>
      </c>
      <c r="B178" s="4" t="s">
        <v>282</v>
      </c>
      <c r="C178" s="4">
        <v>66.3</v>
      </c>
      <c r="D178" s="4">
        <v>78.400000000000006</v>
      </c>
      <c r="E178" s="4">
        <v>82.9</v>
      </c>
      <c r="F178" s="4">
        <v>85</v>
      </c>
      <c r="G178" s="4">
        <v>65.5</v>
      </c>
      <c r="H178" s="4">
        <v>77.7</v>
      </c>
      <c r="I178" s="4">
        <v>6</v>
      </c>
      <c r="J178" s="24">
        <f t="shared" si="2"/>
        <v>75.966666666666669</v>
      </c>
    </row>
    <row r="179" spans="1:10" x14ac:dyDescent="0.3">
      <c r="A179" s="4" t="s">
        <v>195</v>
      </c>
      <c r="B179" s="4" t="s">
        <v>279</v>
      </c>
      <c r="C179" s="4">
        <v>75.2</v>
      </c>
      <c r="D179" s="4">
        <v>69.400000000000006</v>
      </c>
      <c r="E179" s="4">
        <v>75.5</v>
      </c>
      <c r="F179" s="4">
        <v>81.2</v>
      </c>
      <c r="G179" s="4">
        <v>65.099999999999994</v>
      </c>
      <c r="H179" s="4">
        <v>74.2</v>
      </c>
      <c r="I179" s="4">
        <v>7</v>
      </c>
      <c r="J179" s="24">
        <f t="shared" si="2"/>
        <v>73.433333333333323</v>
      </c>
    </row>
    <row r="180" spans="1:10" x14ac:dyDescent="0.3">
      <c r="A180" s="4" t="s">
        <v>195</v>
      </c>
      <c r="B180" s="4" t="s">
        <v>281</v>
      </c>
      <c r="C180" s="4">
        <v>68.5</v>
      </c>
      <c r="D180" s="4">
        <v>67.7</v>
      </c>
      <c r="E180" s="4">
        <v>72.7</v>
      </c>
      <c r="F180" s="4">
        <v>62.5</v>
      </c>
      <c r="G180" s="4">
        <v>79.8</v>
      </c>
      <c r="H180" s="4">
        <v>78.099999999999994</v>
      </c>
      <c r="I180" s="4">
        <v>3</v>
      </c>
      <c r="J180" s="24">
        <f t="shared" si="2"/>
        <v>71.55</v>
      </c>
    </row>
    <row r="181" spans="1:10" x14ac:dyDescent="0.3">
      <c r="A181" s="4" t="s">
        <v>195</v>
      </c>
      <c r="B181" s="4" t="s">
        <v>282</v>
      </c>
      <c r="C181" s="4">
        <v>62.6</v>
      </c>
      <c r="D181" s="4">
        <v>71.7</v>
      </c>
      <c r="E181" s="4">
        <v>79.2</v>
      </c>
      <c r="F181" s="4">
        <v>88.4</v>
      </c>
      <c r="G181" s="4">
        <v>77.400000000000006</v>
      </c>
      <c r="H181" s="4">
        <v>72.2</v>
      </c>
      <c r="I181" s="4">
        <v>5</v>
      </c>
      <c r="J181" s="24">
        <f t="shared" si="2"/>
        <v>75.249999999999986</v>
      </c>
    </row>
    <row r="182" spans="1:10" x14ac:dyDescent="0.3">
      <c r="A182" s="4" t="s">
        <v>197</v>
      </c>
      <c r="B182" s="4" t="s">
        <v>279</v>
      </c>
      <c r="C182" s="4">
        <v>70.599999999999994</v>
      </c>
      <c r="D182" s="4">
        <v>78.400000000000006</v>
      </c>
      <c r="E182" s="4">
        <v>68.5</v>
      </c>
      <c r="F182" s="4">
        <v>80.599999999999994</v>
      </c>
      <c r="G182" s="4">
        <v>59.1</v>
      </c>
      <c r="H182" s="4">
        <v>73.8</v>
      </c>
      <c r="I182" s="4">
        <v>6</v>
      </c>
      <c r="J182" s="24">
        <f t="shared" si="2"/>
        <v>71.833333333333343</v>
      </c>
    </row>
    <row r="183" spans="1:10" x14ac:dyDescent="0.3">
      <c r="A183" s="4" t="s">
        <v>197</v>
      </c>
      <c r="B183" s="4" t="s">
        <v>281</v>
      </c>
      <c r="C183" s="4">
        <v>75</v>
      </c>
      <c r="D183" s="4">
        <v>63.3</v>
      </c>
      <c r="E183" s="4">
        <v>63.2</v>
      </c>
      <c r="F183" s="4">
        <v>77.900000000000006</v>
      </c>
      <c r="G183" s="4">
        <v>84.9</v>
      </c>
      <c r="H183" s="4">
        <v>67.8</v>
      </c>
      <c r="I183" s="4">
        <v>5</v>
      </c>
      <c r="J183" s="24">
        <f t="shared" si="2"/>
        <v>72.016666666666666</v>
      </c>
    </row>
    <row r="184" spans="1:10" x14ac:dyDescent="0.3">
      <c r="A184" s="4" t="s">
        <v>197</v>
      </c>
      <c r="B184" s="4" t="s">
        <v>282</v>
      </c>
      <c r="C184" s="4">
        <v>80.8</v>
      </c>
      <c r="D184" s="4">
        <v>66.400000000000006</v>
      </c>
      <c r="E184" s="4">
        <v>80.900000000000006</v>
      </c>
      <c r="F184" s="4">
        <v>69.2</v>
      </c>
      <c r="G184" s="4">
        <v>70.8</v>
      </c>
      <c r="H184" s="4">
        <v>72.599999999999994</v>
      </c>
      <c r="I184" s="4">
        <v>5</v>
      </c>
      <c r="J184" s="24">
        <f t="shared" si="2"/>
        <v>73.45</v>
      </c>
    </row>
    <row r="185" spans="1:10" x14ac:dyDescent="0.3">
      <c r="A185" s="4" t="s">
        <v>199</v>
      </c>
      <c r="B185" s="4" t="s">
        <v>279</v>
      </c>
      <c r="C185" s="4">
        <v>77.099999999999994</v>
      </c>
      <c r="D185" s="4">
        <v>86.7</v>
      </c>
      <c r="E185" s="4">
        <v>79.099999999999994</v>
      </c>
      <c r="F185" s="4">
        <v>88.8</v>
      </c>
      <c r="G185" s="4">
        <v>77</v>
      </c>
      <c r="H185" s="4">
        <v>85</v>
      </c>
      <c r="I185" s="4">
        <v>1</v>
      </c>
      <c r="J185" s="24">
        <f t="shared" si="2"/>
        <v>82.283333333333331</v>
      </c>
    </row>
    <row r="186" spans="1:10" x14ac:dyDescent="0.3">
      <c r="A186" s="4" t="s">
        <v>199</v>
      </c>
      <c r="B186" s="4" t="s">
        <v>281</v>
      </c>
      <c r="C186" s="4">
        <v>85</v>
      </c>
      <c r="D186" s="4">
        <v>75.400000000000006</v>
      </c>
      <c r="E186" s="4">
        <v>81.7</v>
      </c>
      <c r="F186" s="4">
        <v>75.599999999999994</v>
      </c>
      <c r="G186" s="4">
        <v>81.3</v>
      </c>
      <c r="H186" s="4">
        <v>84.7</v>
      </c>
      <c r="I186" s="4">
        <v>1</v>
      </c>
      <c r="J186" s="24">
        <f t="shared" si="2"/>
        <v>80.616666666666674</v>
      </c>
    </row>
    <row r="187" spans="1:10" x14ac:dyDescent="0.3">
      <c r="A187" s="4" t="s">
        <v>199</v>
      </c>
      <c r="B187" s="4" t="s">
        <v>282</v>
      </c>
      <c r="C187" s="4">
        <v>70.900000000000006</v>
      </c>
      <c r="D187" s="4">
        <v>85.4</v>
      </c>
      <c r="E187" s="4">
        <v>70</v>
      </c>
      <c r="F187" s="4">
        <v>81</v>
      </c>
      <c r="G187" s="4">
        <v>77.400000000000006</v>
      </c>
      <c r="H187" s="4">
        <v>75.8</v>
      </c>
      <c r="I187" s="4">
        <v>3</v>
      </c>
      <c r="J187" s="24">
        <f t="shared" si="2"/>
        <v>76.750000000000014</v>
      </c>
    </row>
    <row r="188" spans="1:10" x14ac:dyDescent="0.3">
      <c r="A188" s="4" t="s">
        <v>201</v>
      </c>
      <c r="B188" s="4" t="s">
        <v>279</v>
      </c>
      <c r="C188" s="4">
        <v>82.6</v>
      </c>
      <c r="D188" s="4">
        <v>83.2</v>
      </c>
      <c r="E188" s="4">
        <v>67.8</v>
      </c>
      <c r="F188" s="4">
        <v>79.2</v>
      </c>
      <c r="G188" s="4">
        <v>87.4</v>
      </c>
      <c r="H188" s="4">
        <v>81.599999999999994</v>
      </c>
      <c r="I188" s="4">
        <v>1</v>
      </c>
      <c r="J188" s="24">
        <f t="shared" si="2"/>
        <v>80.300000000000011</v>
      </c>
    </row>
    <row r="189" spans="1:10" x14ac:dyDescent="0.3">
      <c r="A189" s="4" t="s">
        <v>201</v>
      </c>
      <c r="B189" s="4" t="s">
        <v>281</v>
      </c>
      <c r="C189" s="4">
        <v>76.5</v>
      </c>
      <c r="D189" s="4">
        <v>74.8</v>
      </c>
      <c r="E189" s="4">
        <v>75.8</v>
      </c>
      <c r="F189" s="4">
        <v>66.5</v>
      </c>
      <c r="G189" s="4">
        <v>72.099999999999994</v>
      </c>
      <c r="H189" s="4">
        <v>80</v>
      </c>
      <c r="I189" s="4">
        <v>3</v>
      </c>
      <c r="J189" s="24">
        <f t="shared" si="2"/>
        <v>74.283333333333346</v>
      </c>
    </row>
    <row r="190" spans="1:10" x14ac:dyDescent="0.3">
      <c r="A190" s="4" t="s">
        <v>201</v>
      </c>
      <c r="B190" s="4" t="s">
        <v>282</v>
      </c>
      <c r="C190" s="4">
        <v>79.5</v>
      </c>
      <c r="D190" s="4">
        <v>72.7</v>
      </c>
      <c r="E190" s="4">
        <v>80</v>
      </c>
      <c r="F190" s="4">
        <v>71.8</v>
      </c>
      <c r="G190" s="4">
        <v>81.599999999999994</v>
      </c>
      <c r="H190" s="4">
        <v>71</v>
      </c>
      <c r="I190" s="4">
        <v>2</v>
      </c>
      <c r="J190" s="24">
        <f t="shared" si="2"/>
        <v>76.100000000000009</v>
      </c>
    </row>
    <row r="191" spans="1:10" x14ac:dyDescent="0.3">
      <c r="A191" s="4" t="s">
        <v>203</v>
      </c>
      <c r="B191" s="4" t="s">
        <v>279</v>
      </c>
      <c r="C191" s="4">
        <v>91.8</v>
      </c>
      <c r="D191" s="4">
        <v>100</v>
      </c>
      <c r="E191" s="4">
        <v>91.5</v>
      </c>
      <c r="F191" s="4">
        <v>97.1</v>
      </c>
      <c r="G191" s="4">
        <v>98.8</v>
      </c>
      <c r="H191" s="4">
        <v>96.3</v>
      </c>
      <c r="I191" s="4">
        <v>0</v>
      </c>
      <c r="J191" s="24">
        <f t="shared" si="2"/>
        <v>95.916666666666671</v>
      </c>
    </row>
    <row r="192" spans="1:10" x14ac:dyDescent="0.3">
      <c r="A192" s="4" t="s">
        <v>203</v>
      </c>
      <c r="B192" s="4" t="s">
        <v>281</v>
      </c>
      <c r="C192" s="4">
        <v>92.6</v>
      </c>
      <c r="D192" s="4">
        <v>94.2</v>
      </c>
      <c r="E192" s="4">
        <v>96.2</v>
      </c>
      <c r="F192" s="4">
        <v>100</v>
      </c>
      <c r="G192" s="4">
        <v>100</v>
      </c>
      <c r="H192" s="4">
        <v>99.2</v>
      </c>
      <c r="I192" s="4">
        <v>1</v>
      </c>
      <c r="J192" s="24">
        <f t="shared" si="2"/>
        <v>97.033333333333346</v>
      </c>
    </row>
    <row r="193" spans="1:10" x14ac:dyDescent="0.3">
      <c r="A193" s="4" t="s">
        <v>203</v>
      </c>
      <c r="B193" s="4" t="s">
        <v>282</v>
      </c>
      <c r="C193" s="4">
        <v>99</v>
      </c>
      <c r="D193" s="4">
        <v>89.9</v>
      </c>
      <c r="E193" s="4">
        <v>95.8</v>
      </c>
      <c r="F193" s="4">
        <v>96.9</v>
      </c>
      <c r="G193" s="4">
        <v>84.7</v>
      </c>
      <c r="H193" s="4">
        <v>100</v>
      </c>
      <c r="I193" s="4">
        <v>1</v>
      </c>
      <c r="J193" s="24">
        <f t="shared" si="2"/>
        <v>94.383333333333326</v>
      </c>
    </row>
    <row r="194" spans="1:10" x14ac:dyDescent="0.3">
      <c r="A194" s="4" t="s">
        <v>205</v>
      </c>
      <c r="B194" s="4" t="s">
        <v>279</v>
      </c>
      <c r="C194" s="4">
        <v>81.5</v>
      </c>
      <c r="D194" s="4">
        <v>86.1</v>
      </c>
      <c r="E194" s="4">
        <v>96.3</v>
      </c>
      <c r="F194" s="4">
        <v>86.4</v>
      </c>
      <c r="G194" s="4">
        <v>88.6</v>
      </c>
      <c r="H194" s="4">
        <v>91.5</v>
      </c>
      <c r="I194" s="4">
        <v>2</v>
      </c>
      <c r="J194" s="24">
        <f t="shared" ref="J194:J257" si="3">AVERAGE(C194:H194)</f>
        <v>88.399999999999991</v>
      </c>
    </row>
    <row r="195" spans="1:10" x14ac:dyDescent="0.3">
      <c r="A195" s="4" t="s">
        <v>205</v>
      </c>
      <c r="B195" s="4" t="s">
        <v>281</v>
      </c>
      <c r="C195" s="4">
        <v>78.900000000000006</v>
      </c>
      <c r="D195" s="4">
        <v>89.7</v>
      </c>
      <c r="E195" s="4">
        <v>83.2</v>
      </c>
      <c r="F195" s="4">
        <v>84.5</v>
      </c>
      <c r="G195" s="4">
        <v>76.900000000000006</v>
      </c>
      <c r="H195" s="4">
        <v>89.5</v>
      </c>
      <c r="I195" s="4">
        <v>1</v>
      </c>
      <c r="J195" s="24">
        <f t="shared" si="3"/>
        <v>83.783333333333346</v>
      </c>
    </row>
    <row r="196" spans="1:10" x14ac:dyDescent="0.3">
      <c r="A196" s="4" t="s">
        <v>205</v>
      </c>
      <c r="B196" s="4" t="s">
        <v>282</v>
      </c>
      <c r="C196" s="4">
        <v>89.9</v>
      </c>
      <c r="D196" s="4">
        <v>81</v>
      </c>
      <c r="E196" s="4">
        <v>88.7</v>
      </c>
      <c r="F196" s="4">
        <v>80</v>
      </c>
      <c r="G196" s="4">
        <v>75.099999999999994</v>
      </c>
      <c r="H196" s="4">
        <v>85.2</v>
      </c>
      <c r="I196" s="4">
        <v>2</v>
      </c>
      <c r="J196" s="24">
        <f t="shared" si="3"/>
        <v>83.316666666666677</v>
      </c>
    </row>
    <row r="197" spans="1:10" x14ac:dyDescent="0.3">
      <c r="A197" s="4" t="s">
        <v>207</v>
      </c>
      <c r="B197" s="4" t="s">
        <v>279</v>
      </c>
      <c r="C197" s="4">
        <v>71.599999999999994</v>
      </c>
      <c r="D197" s="4">
        <v>66</v>
      </c>
      <c r="E197" s="4">
        <v>75.3</v>
      </c>
      <c r="F197" s="4">
        <v>84.5</v>
      </c>
      <c r="G197" s="4">
        <v>71.099999999999994</v>
      </c>
      <c r="H197" s="4">
        <v>71.5</v>
      </c>
      <c r="I197" s="4">
        <v>3</v>
      </c>
      <c r="J197" s="24">
        <f t="shared" si="3"/>
        <v>73.333333333333329</v>
      </c>
    </row>
    <row r="198" spans="1:10" x14ac:dyDescent="0.3">
      <c r="A198" s="4" t="s">
        <v>207</v>
      </c>
      <c r="B198" s="4" t="s">
        <v>281</v>
      </c>
      <c r="C198" s="4">
        <v>73.900000000000006</v>
      </c>
      <c r="D198" s="4">
        <v>71.5</v>
      </c>
      <c r="E198" s="4">
        <v>69.8</v>
      </c>
      <c r="F198" s="4">
        <v>70.099999999999994</v>
      </c>
      <c r="G198" s="4">
        <v>79.2</v>
      </c>
      <c r="H198" s="4">
        <v>71.5</v>
      </c>
      <c r="I198" s="4">
        <v>1</v>
      </c>
      <c r="J198" s="24">
        <f t="shared" si="3"/>
        <v>72.666666666666657</v>
      </c>
    </row>
    <row r="199" spans="1:10" x14ac:dyDescent="0.3">
      <c r="A199" s="4" t="s">
        <v>207</v>
      </c>
      <c r="B199" s="4" t="s">
        <v>282</v>
      </c>
      <c r="C199" s="4">
        <v>72.3</v>
      </c>
      <c r="D199" s="4">
        <v>74.099999999999994</v>
      </c>
      <c r="E199" s="4">
        <v>64.5</v>
      </c>
      <c r="F199" s="4">
        <v>76.400000000000006</v>
      </c>
      <c r="G199" s="4">
        <v>80.3</v>
      </c>
      <c r="H199" s="4">
        <v>66.099999999999994</v>
      </c>
      <c r="I199" s="4">
        <v>5</v>
      </c>
      <c r="J199" s="24">
        <f t="shared" si="3"/>
        <v>72.283333333333317</v>
      </c>
    </row>
    <row r="200" spans="1:10" x14ac:dyDescent="0.3">
      <c r="A200" s="4" t="s">
        <v>209</v>
      </c>
      <c r="B200" s="4" t="s">
        <v>279</v>
      </c>
      <c r="C200" s="4">
        <v>88.6</v>
      </c>
      <c r="D200" s="4">
        <v>83.5</v>
      </c>
      <c r="E200" s="4">
        <v>92.5</v>
      </c>
      <c r="F200" s="4">
        <v>82.1</v>
      </c>
      <c r="G200" s="4">
        <v>100</v>
      </c>
      <c r="H200" s="4">
        <v>92.3</v>
      </c>
      <c r="I200" s="4">
        <v>1</v>
      </c>
      <c r="J200" s="24">
        <f t="shared" si="3"/>
        <v>89.833333333333329</v>
      </c>
    </row>
    <row r="201" spans="1:10" x14ac:dyDescent="0.3">
      <c r="A201" s="4" t="s">
        <v>209</v>
      </c>
      <c r="B201" s="4" t="s">
        <v>281</v>
      </c>
      <c r="C201" s="4">
        <v>89.9</v>
      </c>
      <c r="D201" s="4">
        <v>93.8</v>
      </c>
      <c r="E201" s="4">
        <v>86.1</v>
      </c>
      <c r="F201" s="4">
        <v>87.3</v>
      </c>
      <c r="G201" s="4">
        <v>88.2</v>
      </c>
      <c r="H201" s="4">
        <v>93</v>
      </c>
      <c r="I201" s="4">
        <v>4</v>
      </c>
      <c r="J201" s="24">
        <f t="shared" si="3"/>
        <v>89.716666666666654</v>
      </c>
    </row>
    <row r="202" spans="1:10" x14ac:dyDescent="0.3">
      <c r="A202" s="4" t="s">
        <v>209</v>
      </c>
      <c r="B202" s="4" t="s">
        <v>282</v>
      </c>
      <c r="C202" s="4">
        <v>93.6</v>
      </c>
      <c r="D202" s="4">
        <v>95.5</v>
      </c>
      <c r="E202" s="4">
        <v>95</v>
      </c>
      <c r="F202" s="4">
        <v>100</v>
      </c>
      <c r="G202" s="4">
        <v>94.6</v>
      </c>
      <c r="H202" s="4">
        <v>86.2</v>
      </c>
      <c r="I202" s="4">
        <v>0</v>
      </c>
      <c r="J202" s="24">
        <f t="shared" si="3"/>
        <v>94.15000000000002</v>
      </c>
    </row>
    <row r="203" spans="1:10" x14ac:dyDescent="0.3">
      <c r="A203" s="4" t="s">
        <v>211</v>
      </c>
      <c r="B203" s="4" t="s">
        <v>279</v>
      </c>
      <c r="C203" s="4">
        <v>81.7</v>
      </c>
      <c r="D203" s="4">
        <v>83.9</v>
      </c>
      <c r="E203" s="4">
        <v>90.1</v>
      </c>
      <c r="F203" s="4">
        <v>81.3</v>
      </c>
      <c r="G203" s="4">
        <v>90.1</v>
      </c>
      <c r="H203" s="4">
        <v>83.4</v>
      </c>
      <c r="I203" s="4">
        <v>3</v>
      </c>
      <c r="J203" s="24">
        <f t="shared" si="3"/>
        <v>85.083333333333329</v>
      </c>
    </row>
    <row r="204" spans="1:10" x14ac:dyDescent="0.3">
      <c r="A204" s="4" t="s">
        <v>211</v>
      </c>
      <c r="B204" s="4" t="s">
        <v>281</v>
      </c>
      <c r="C204" s="4">
        <v>89.9</v>
      </c>
      <c r="D204" s="4">
        <v>96.2</v>
      </c>
      <c r="E204" s="4">
        <v>96.4</v>
      </c>
      <c r="F204" s="4">
        <v>88.8</v>
      </c>
      <c r="G204" s="4">
        <v>98.3</v>
      </c>
      <c r="H204" s="4">
        <v>91.1</v>
      </c>
      <c r="I204" s="4">
        <v>1</v>
      </c>
      <c r="J204" s="24">
        <f t="shared" si="3"/>
        <v>93.45</v>
      </c>
    </row>
    <row r="205" spans="1:10" x14ac:dyDescent="0.3">
      <c r="A205" s="4" t="s">
        <v>211</v>
      </c>
      <c r="B205" s="4" t="s">
        <v>282</v>
      </c>
      <c r="C205" s="4">
        <v>88</v>
      </c>
      <c r="D205" s="4">
        <v>89.4</v>
      </c>
      <c r="E205" s="4">
        <v>90.1</v>
      </c>
      <c r="F205" s="4">
        <v>98.4</v>
      </c>
      <c r="G205" s="4">
        <v>87.7</v>
      </c>
      <c r="H205" s="4">
        <v>100</v>
      </c>
      <c r="I205" s="4">
        <v>1</v>
      </c>
      <c r="J205" s="24">
        <f t="shared" si="3"/>
        <v>92.266666666666652</v>
      </c>
    </row>
    <row r="206" spans="1:10" x14ac:dyDescent="0.3">
      <c r="A206" s="4" t="s">
        <v>213</v>
      </c>
      <c r="B206" s="4" t="s">
        <v>279</v>
      </c>
      <c r="C206" s="4">
        <v>98.9</v>
      </c>
      <c r="D206" s="4">
        <v>100</v>
      </c>
      <c r="E206" s="4">
        <v>100</v>
      </c>
      <c r="F206" s="4">
        <v>95.9</v>
      </c>
      <c r="G206" s="4">
        <v>83.6</v>
      </c>
      <c r="H206" s="4">
        <v>96.2</v>
      </c>
      <c r="I206" s="4">
        <v>2</v>
      </c>
      <c r="J206" s="24">
        <f t="shared" si="3"/>
        <v>95.766666666666666</v>
      </c>
    </row>
    <row r="207" spans="1:10" x14ac:dyDescent="0.3">
      <c r="A207" s="4" t="s">
        <v>213</v>
      </c>
      <c r="B207" s="4" t="s">
        <v>281</v>
      </c>
      <c r="C207" s="4">
        <v>97.9</v>
      </c>
      <c r="D207" s="4">
        <v>91.5</v>
      </c>
      <c r="E207" s="4">
        <v>84.6</v>
      </c>
      <c r="F207" s="4">
        <v>100</v>
      </c>
      <c r="G207" s="4">
        <v>100</v>
      </c>
      <c r="H207" s="4">
        <v>100</v>
      </c>
      <c r="I207" s="4">
        <v>0</v>
      </c>
      <c r="J207" s="24">
        <f t="shared" si="3"/>
        <v>95.666666666666671</v>
      </c>
    </row>
    <row r="208" spans="1:10" x14ac:dyDescent="0.3">
      <c r="A208" s="4" t="s">
        <v>213</v>
      </c>
      <c r="B208" s="4" t="s">
        <v>282</v>
      </c>
      <c r="C208" s="4">
        <v>95.8</v>
      </c>
      <c r="D208" s="4">
        <v>100</v>
      </c>
      <c r="E208" s="4">
        <v>100</v>
      </c>
      <c r="F208" s="4">
        <v>100</v>
      </c>
      <c r="G208" s="4">
        <v>88.9</v>
      </c>
      <c r="H208" s="4">
        <v>98.2</v>
      </c>
      <c r="I208" s="4">
        <v>0</v>
      </c>
      <c r="J208" s="24">
        <f t="shared" si="3"/>
        <v>97.15000000000002</v>
      </c>
    </row>
    <row r="209" spans="1:10" x14ac:dyDescent="0.3">
      <c r="A209" s="4" t="s">
        <v>215</v>
      </c>
      <c r="B209" s="4" t="s">
        <v>279</v>
      </c>
      <c r="C209" s="4">
        <v>95.8</v>
      </c>
      <c r="D209" s="4">
        <v>97.7</v>
      </c>
      <c r="E209" s="4">
        <v>89.1</v>
      </c>
      <c r="F209" s="4">
        <v>92.9</v>
      </c>
      <c r="G209" s="4">
        <v>90.8</v>
      </c>
      <c r="H209" s="4">
        <v>94.5</v>
      </c>
      <c r="I209" s="4">
        <v>0</v>
      </c>
      <c r="J209" s="24">
        <f t="shared" si="3"/>
        <v>93.466666666666654</v>
      </c>
    </row>
    <row r="210" spans="1:10" x14ac:dyDescent="0.3">
      <c r="A210" s="4" t="s">
        <v>215</v>
      </c>
      <c r="B210" s="4" t="s">
        <v>281</v>
      </c>
      <c r="C210" s="4">
        <v>90.9</v>
      </c>
      <c r="D210" s="4">
        <v>90.1</v>
      </c>
      <c r="E210" s="4">
        <v>94.5</v>
      </c>
      <c r="F210" s="4">
        <v>83.9</v>
      </c>
      <c r="G210" s="4">
        <v>94.2</v>
      </c>
      <c r="H210" s="4">
        <v>79.599999999999994</v>
      </c>
      <c r="I210" s="4">
        <v>1</v>
      </c>
      <c r="J210" s="24">
        <f t="shared" si="3"/>
        <v>88.86666666666666</v>
      </c>
    </row>
    <row r="211" spans="1:10" x14ac:dyDescent="0.3">
      <c r="A211" s="4" t="s">
        <v>215</v>
      </c>
      <c r="B211" s="4" t="s">
        <v>282</v>
      </c>
      <c r="C211" s="4">
        <v>100</v>
      </c>
      <c r="D211" s="4">
        <v>91.2</v>
      </c>
      <c r="E211" s="4">
        <v>100</v>
      </c>
      <c r="F211" s="4">
        <v>91.7</v>
      </c>
      <c r="G211" s="4">
        <v>91.7</v>
      </c>
      <c r="H211" s="4">
        <v>92.9</v>
      </c>
      <c r="I211" s="4">
        <v>1</v>
      </c>
      <c r="J211" s="24">
        <f t="shared" si="3"/>
        <v>94.583333333333329</v>
      </c>
    </row>
    <row r="212" spans="1:10" x14ac:dyDescent="0.3">
      <c r="A212" s="4" t="s">
        <v>217</v>
      </c>
      <c r="B212" s="4" t="s">
        <v>279</v>
      </c>
      <c r="C212" s="4">
        <v>82.3</v>
      </c>
      <c r="D212" s="4">
        <v>76.400000000000006</v>
      </c>
      <c r="E212" s="4">
        <v>97</v>
      </c>
      <c r="F212" s="4">
        <v>94.4</v>
      </c>
      <c r="G212" s="4">
        <v>73.7</v>
      </c>
      <c r="H212" s="4">
        <v>84.4</v>
      </c>
      <c r="I212" s="4">
        <v>2</v>
      </c>
      <c r="J212" s="24">
        <f t="shared" si="3"/>
        <v>84.7</v>
      </c>
    </row>
    <row r="213" spans="1:10" x14ac:dyDescent="0.3">
      <c r="A213" s="4" t="s">
        <v>217</v>
      </c>
      <c r="B213" s="4" t="s">
        <v>281</v>
      </c>
      <c r="C213" s="4">
        <v>88.1</v>
      </c>
      <c r="D213" s="4">
        <v>89.7</v>
      </c>
      <c r="E213" s="4">
        <v>82.2</v>
      </c>
      <c r="F213" s="4">
        <v>84.3</v>
      </c>
      <c r="G213" s="4">
        <v>90.1</v>
      </c>
      <c r="H213" s="4">
        <v>80.2</v>
      </c>
      <c r="I213" s="4">
        <v>1</v>
      </c>
      <c r="J213" s="24">
        <f t="shared" si="3"/>
        <v>85.766666666666666</v>
      </c>
    </row>
    <row r="214" spans="1:10" x14ac:dyDescent="0.3">
      <c r="A214" s="4" t="s">
        <v>217</v>
      </c>
      <c r="B214" s="4" t="s">
        <v>282</v>
      </c>
      <c r="C214" s="4">
        <v>87.8</v>
      </c>
      <c r="D214" s="4">
        <v>95.4</v>
      </c>
      <c r="E214" s="4">
        <v>87.6</v>
      </c>
      <c r="F214" s="4">
        <v>92.3</v>
      </c>
      <c r="G214" s="4">
        <v>92.9</v>
      </c>
      <c r="H214" s="4">
        <v>92.5</v>
      </c>
      <c r="I214" s="4">
        <v>1</v>
      </c>
      <c r="J214" s="24">
        <f t="shared" si="3"/>
        <v>91.416666666666671</v>
      </c>
    </row>
    <row r="215" spans="1:10" x14ac:dyDescent="0.3">
      <c r="A215" s="4" t="s">
        <v>219</v>
      </c>
      <c r="B215" s="4" t="s">
        <v>279</v>
      </c>
      <c r="C215" s="4">
        <v>83.6</v>
      </c>
      <c r="D215" s="4">
        <v>86.8</v>
      </c>
      <c r="E215" s="4">
        <v>77.900000000000006</v>
      </c>
      <c r="F215" s="4">
        <v>85.1</v>
      </c>
      <c r="G215" s="4">
        <v>85.6</v>
      </c>
      <c r="H215" s="4">
        <v>80.400000000000006</v>
      </c>
      <c r="I215" s="4">
        <v>1</v>
      </c>
      <c r="J215" s="24">
        <f t="shared" si="3"/>
        <v>83.233333333333334</v>
      </c>
    </row>
    <row r="216" spans="1:10" x14ac:dyDescent="0.3">
      <c r="A216" s="4" t="s">
        <v>219</v>
      </c>
      <c r="B216" s="4" t="s">
        <v>281</v>
      </c>
      <c r="C216" s="4">
        <v>75.2</v>
      </c>
      <c r="D216" s="4">
        <v>78.900000000000006</v>
      </c>
      <c r="E216" s="4">
        <v>73.8</v>
      </c>
      <c r="F216" s="4">
        <v>83.3</v>
      </c>
      <c r="G216" s="4">
        <v>87.5</v>
      </c>
      <c r="H216" s="4">
        <v>86.6</v>
      </c>
      <c r="I216" s="4">
        <v>1</v>
      </c>
      <c r="J216" s="24">
        <f t="shared" si="3"/>
        <v>80.88333333333334</v>
      </c>
    </row>
    <row r="217" spans="1:10" x14ac:dyDescent="0.3">
      <c r="A217" s="4" t="s">
        <v>219</v>
      </c>
      <c r="B217" s="4" t="s">
        <v>282</v>
      </c>
      <c r="C217" s="4">
        <v>75.3</v>
      </c>
      <c r="D217" s="4">
        <v>77.2</v>
      </c>
      <c r="E217" s="4">
        <v>86.1</v>
      </c>
      <c r="F217" s="4">
        <v>77.3</v>
      </c>
      <c r="G217" s="4">
        <v>73.599999999999994</v>
      </c>
      <c r="H217" s="4">
        <v>83.1</v>
      </c>
      <c r="I217" s="4">
        <v>2</v>
      </c>
      <c r="J217" s="24">
        <f t="shared" si="3"/>
        <v>78.766666666666666</v>
      </c>
    </row>
    <row r="218" spans="1:10" x14ac:dyDescent="0.3">
      <c r="A218" s="4" t="s">
        <v>221</v>
      </c>
      <c r="B218" s="4" t="s">
        <v>279</v>
      </c>
      <c r="C218" s="4">
        <v>85.9</v>
      </c>
      <c r="D218" s="4">
        <v>73.900000000000006</v>
      </c>
      <c r="E218" s="4">
        <v>74.2</v>
      </c>
      <c r="F218" s="4">
        <v>63.4</v>
      </c>
      <c r="G218" s="4">
        <v>80.099999999999994</v>
      </c>
      <c r="H218" s="4">
        <v>75</v>
      </c>
      <c r="I218" s="4">
        <v>2</v>
      </c>
      <c r="J218" s="24">
        <f t="shared" si="3"/>
        <v>75.416666666666671</v>
      </c>
    </row>
    <row r="219" spans="1:10" x14ac:dyDescent="0.3">
      <c r="A219" s="4" t="s">
        <v>221</v>
      </c>
      <c r="B219" s="4" t="s">
        <v>281</v>
      </c>
      <c r="C219" s="4">
        <v>75.599999999999994</v>
      </c>
      <c r="D219" s="4">
        <v>77</v>
      </c>
      <c r="E219" s="4">
        <v>72.2</v>
      </c>
      <c r="F219" s="4">
        <v>73.900000000000006</v>
      </c>
      <c r="G219" s="4">
        <v>72</v>
      </c>
      <c r="H219" s="4">
        <v>63.4</v>
      </c>
      <c r="I219" s="4">
        <v>1</v>
      </c>
      <c r="J219" s="24">
        <f t="shared" si="3"/>
        <v>72.350000000000009</v>
      </c>
    </row>
    <row r="220" spans="1:10" x14ac:dyDescent="0.3">
      <c r="A220" s="4" t="s">
        <v>221</v>
      </c>
      <c r="B220" s="4" t="s">
        <v>282</v>
      </c>
      <c r="C220" s="4">
        <v>83.1</v>
      </c>
      <c r="D220" s="4">
        <v>81.3</v>
      </c>
      <c r="E220" s="4">
        <v>79.400000000000006</v>
      </c>
      <c r="F220" s="4">
        <v>83</v>
      </c>
      <c r="G220" s="4">
        <v>70.099999999999994</v>
      </c>
      <c r="H220" s="4">
        <v>76.099999999999994</v>
      </c>
      <c r="I220" s="4">
        <v>4</v>
      </c>
      <c r="J220" s="24">
        <f t="shared" si="3"/>
        <v>78.833333333333329</v>
      </c>
    </row>
    <row r="221" spans="1:10" x14ac:dyDescent="0.3">
      <c r="A221" s="4" t="s">
        <v>223</v>
      </c>
      <c r="B221" s="4" t="s">
        <v>279</v>
      </c>
      <c r="C221" s="4">
        <v>95.9</v>
      </c>
      <c r="D221" s="4">
        <v>100</v>
      </c>
      <c r="E221" s="4">
        <v>100</v>
      </c>
      <c r="F221" s="4">
        <v>88.7</v>
      </c>
      <c r="G221" s="4">
        <v>94.1</v>
      </c>
      <c r="H221" s="4">
        <v>93.6</v>
      </c>
      <c r="I221" s="4">
        <v>1</v>
      </c>
      <c r="J221" s="24">
        <f t="shared" si="3"/>
        <v>95.383333333333326</v>
      </c>
    </row>
    <row r="222" spans="1:10" x14ac:dyDescent="0.3">
      <c r="A222" s="4" t="s">
        <v>223</v>
      </c>
      <c r="B222" s="4" t="s">
        <v>281</v>
      </c>
      <c r="C222" s="4">
        <v>87</v>
      </c>
      <c r="D222" s="4">
        <v>100</v>
      </c>
      <c r="E222" s="4">
        <v>100</v>
      </c>
      <c r="F222" s="4">
        <v>100</v>
      </c>
      <c r="G222" s="4">
        <v>92</v>
      </c>
      <c r="H222" s="4">
        <v>94.5</v>
      </c>
      <c r="I222" s="4">
        <v>1</v>
      </c>
      <c r="J222" s="24">
        <f t="shared" si="3"/>
        <v>95.583333333333329</v>
      </c>
    </row>
    <row r="223" spans="1:10" x14ac:dyDescent="0.3">
      <c r="A223" s="4" t="s">
        <v>223</v>
      </c>
      <c r="B223" s="4" t="s">
        <v>282</v>
      </c>
      <c r="C223" s="4">
        <v>99.7</v>
      </c>
      <c r="D223" s="4">
        <v>97.8</v>
      </c>
      <c r="E223" s="4">
        <v>78.900000000000006</v>
      </c>
      <c r="F223" s="4">
        <v>90.1</v>
      </c>
      <c r="G223" s="4">
        <v>91.1</v>
      </c>
      <c r="H223" s="4">
        <v>93.9</v>
      </c>
      <c r="I223" s="4">
        <v>0</v>
      </c>
      <c r="J223" s="24">
        <f t="shared" si="3"/>
        <v>91.916666666666671</v>
      </c>
    </row>
    <row r="224" spans="1:10" x14ac:dyDescent="0.3">
      <c r="A224" s="4" t="s">
        <v>225</v>
      </c>
      <c r="B224" s="4" t="s">
        <v>279</v>
      </c>
      <c r="C224" s="4">
        <v>100</v>
      </c>
      <c r="D224" s="4">
        <v>92.7</v>
      </c>
      <c r="E224" s="4">
        <v>93.3</v>
      </c>
      <c r="F224" s="4">
        <v>100</v>
      </c>
      <c r="G224" s="4">
        <v>100</v>
      </c>
      <c r="H224" s="4">
        <v>100</v>
      </c>
      <c r="I224" s="4">
        <v>0</v>
      </c>
      <c r="J224" s="24">
        <f t="shared" si="3"/>
        <v>97.666666666666671</v>
      </c>
    </row>
    <row r="225" spans="1:10" x14ac:dyDescent="0.3">
      <c r="A225" s="4" t="s">
        <v>225</v>
      </c>
      <c r="B225" s="4" t="s">
        <v>281</v>
      </c>
      <c r="C225" s="4">
        <v>91.9</v>
      </c>
      <c r="D225" s="4">
        <v>95.4</v>
      </c>
      <c r="E225" s="4">
        <v>92.1</v>
      </c>
      <c r="F225" s="4">
        <v>100</v>
      </c>
      <c r="G225" s="4">
        <v>100</v>
      </c>
      <c r="H225" s="4">
        <v>100</v>
      </c>
      <c r="I225" s="4">
        <v>0</v>
      </c>
      <c r="J225" s="24">
        <f t="shared" si="3"/>
        <v>96.566666666666663</v>
      </c>
    </row>
    <row r="226" spans="1:10" x14ac:dyDescent="0.3">
      <c r="A226" s="4" t="s">
        <v>225</v>
      </c>
      <c r="B226" s="4" t="s">
        <v>282</v>
      </c>
      <c r="C226" s="4">
        <v>88.6</v>
      </c>
      <c r="D226" s="4">
        <v>96.3</v>
      </c>
      <c r="E226" s="4">
        <v>96.3</v>
      </c>
      <c r="F226" s="4">
        <v>97.5</v>
      </c>
      <c r="G226" s="4">
        <v>97.9</v>
      </c>
      <c r="H226" s="4">
        <v>100</v>
      </c>
      <c r="I226" s="4">
        <v>0</v>
      </c>
      <c r="J226" s="24">
        <f t="shared" si="3"/>
        <v>96.100000000000009</v>
      </c>
    </row>
    <row r="227" spans="1:10" x14ac:dyDescent="0.3">
      <c r="A227" s="4" t="s">
        <v>227</v>
      </c>
      <c r="B227" s="4" t="s">
        <v>279</v>
      </c>
      <c r="C227" s="4">
        <v>100</v>
      </c>
      <c r="D227" s="4">
        <v>100</v>
      </c>
      <c r="E227" s="4">
        <v>95.5</v>
      </c>
      <c r="F227" s="4">
        <v>84.8</v>
      </c>
      <c r="G227" s="4">
        <v>89.9</v>
      </c>
      <c r="H227" s="4">
        <v>85.6</v>
      </c>
      <c r="I227" s="4">
        <v>0</v>
      </c>
      <c r="J227" s="24">
        <f t="shared" si="3"/>
        <v>92.63333333333334</v>
      </c>
    </row>
    <row r="228" spans="1:10" x14ac:dyDescent="0.3">
      <c r="A228" s="4" t="s">
        <v>227</v>
      </c>
      <c r="B228" s="4" t="s">
        <v>281</v>
      </c>
      <c r="C228" s="4">
        <v>84.4</v>
      </c>
      <c r="D228" s="4">
        <v>96.8</v>
      </c>
      <c r="E228" s="4">
        <v>86.8</v>
      </c>
      <c r="F228" s="4">
        <v>100</v>
      </c>
      <c r="G228" s="4">
        <v>94.9</v>
      </c>
      <c r="H228" s="4">
        <v>85.5</v>
      </c>
      <c r="I228" s="4">
        <v>1</v>
      </c>
      <c r="J228" s="24">
        <f t="shared" si="3"/>
        <v>91.399999999999991</v>
      </c>
    </row>
    <row r="229" spans="1:10" x14ac:dyDescent="0.3">
      <c r="A229" s="4" t="s">
        <v>227</v>
      </c>
      <c r="B229" s="4" t="s">
        <v>282</v>
      </c>
      <c r="C229" s="4">
        <v>90.5</v>
      </c>
      <c r="D229" s="4">
        <v>82.7</v>
      </c>
      <c r="E229" s="4">
        <v>95.3</v>
      </c>
      <c r="F229" s="4">
        <v>96.3</v>
      </c>
      <c r="G229" s="4">
        <v>83.3</v>
      </c>
      <c r="H229" s="4">
        <v>93.9</v>
      </c>
      <c r="I229" s="4">
        <v>1</v>
      </c>
      <c r="J229" s="24">
        <f t="shared" si="3"/>
        <v>90.333333333333329</v>
      </c>
    </row>
    <row r="230" spans="1:10" x14ac:dyDescent="0.3">
      <c r="A230" s="4" t="s">
        <v>229</v>
      </c>
      <c r="B230" s="4" t="s">
        <v>279</v>
      </c>
      <c r="C230" s="4">
        <v>98.1</v>
      </c>
      <c r="D230" s="4">
        <v>87</v>
      </c>
      <c r="E230" s="4">
        <v>90.8</v>
      </c>
      <c r="F230" s="4">
        <v>100</v>
      </c>
      <c r="G230" s="4">
        <v>88.5</v>
      </c>
      <c r="H230" s="4">
        <v>89.2</v>
      </c>
      <c r="I230" s="4">
        <v>1</v>
      </c>
      <c r="J230" s="24">
        <f t="shared" si="3"/>
        <v>92.266666666666666</v>
      </c>
    </row>
    <row r="231" spans="1:10" x14ac:dyDescent="0.3">
      <c r="A231" s="4" t="s">
        <v>229</v>
      </c>
      <c r="B231" s="4" t="s">
        <v>281</v>
      </c>
      <c r="C231" s="4">
        <v>87.1</v>
      </c>
      <c r="D231" s="4">
        <v>78.900000000000006</v>
      </c>
      <c r="E231" s="4">
        <v>90</v>
      </c>
      <c r="F231" s="4">
        <v>93.8</v>
      </c>
      <c r="G231" s="4">
        <v>92.4</v>
      </c>
      <c r="H231" s="4">
        <v>98.2</v>
      </c>
      <c r="I231" s="4">
        <v>1</v>
      </c>
      <c r="J231" s="24">
        <f t="shared" si="3"/>
        <v>90.066666666666677</v>
      </c>
    </row>
    <row r="232" spans="1:10" x14ac:dyDescent="0.3">
      <c r="A232" s="4" t="s">
        <v>229</v>
      </c>
      <c r="B232" s="4" t="s">
        <v>282</v>
      </c>
      <c r="C232" s="4">
        <v>80.3</v>
      </c>
      <c r="D232" s="4">
        <v>88.3</v>
      </c>
      <c r="E232" s="4">
        <v>97.4</v>
      </c>
      <c r="F232" s="4">
        <v>90.6</v>
      </c>
      <c r="G232" s="4">
        <v>89.4</v>
      </c>
      <c r="H232" s="4">
        <v>79.7</v>
      </c>
      <c r="I232" s="4">
        <v>1</v>
      </c>
      <c r="J232" s="24">
        <f t="shared" si="3"/>
        <v>87.616666666666674</v>
      </c>
    </row>
    <row r="233" spans="1:10" x14ac:dyDescent="0.3">
      <c r="A233" s="4" t="s">
        <v>231</v>
      </c>
      <c r="B233" s="4" t="s">
        <v>279</v>
      </c>
      <c r="C233" s="4">
        <v>91.3</v>
      </c>
      <c r="D233" s="4">
        <v>94.7</v>
      </c>
      <c r="E233" s="4">
        <v>83</v>
      </c>
      <c r="F233" s="4">
        <v>92.4</v>
      </c>
      <c r="G233" s="4">
        <v>89.4</v>
      </c>
      <c r="H233" s="4">
        <v>89.9</v>
      </c>
      <c r="I233" s="4">
        <v>0</v>
      </c>
      <c r="J233" s="24">
        <f t="shared" si="3"/>
        <v>90.11666666666666</v>
      </c>
    </row>
    <row r="234" spans="1:10" x14ac:dyDescent="0.3">
      <c r="A234" s="4" t="s">
        <v>231</v>
      </c>
      <c r="B234" s="4" t="s">
        <v>281</v>
      </c>
      <c r="C234" s="4">
        <v>100</v>
      </c>
      <c r="D234" s="4">
        <v>100</v>
      </c>
      <c r="E234" s="4">
        <v>96.8</v>
      </c>
      <c r="F234" s="4">
        <v>100</v>
      </c>
      <c r="G234" s="4">
        <v>96.3</v>
      </c>
      <c r="H234" s="4">
        <v>90</v>
      </c>
      <c r="I234" s="4">
        <v>0</v>
      </c>
      <c r="J234" s="24">
        <f t="shared" si="3"/>
        <v>97.183333333333337</v>
      </c>
    </row>
    <row r="235" spans="1:10" x14ac:dyDescent="0.3">
      <c r="A235" s="4" t="s">
        <v>231</v>
      </c>
      <c r="B235" s="4" t="s">
        <v>282</v>
      </c>
      <c r="C235" s="4">
        <v>88.2</v>
      </c>
      <c r="D235" s="4">
        <v>98.8</v>
      </c>
      <c r="E235" s="4">
        <v>93.6</v>
      </c>
      <c r="F235" s="4">
        <v>100</v>
      </c>
      <c r="G235" s="4">
        <v>90.1</v>
      </c>
      <c r="H235" s="4">
        <v>98.3</v>
      </c>
      <c r="I235" s="4">
        <v>0</v>
      </c>
      <c r="J235" s="24">
        <f t="shared" si="3"/>
        <v>94.833333333333329</v>
      </c>
    </row>
    <row r="236" spans="1:10" x14ac:dyDescent="0.3">
      <c r="A236" s="4" t="s">
        <v>233</v>
      </c>
      <c r="B236" s="4" t="s">
        <v>279</v>
      </c>
      <c r="C236" s="4">
        <v>76</v>
      </c>
      <c r="D236" s="4">
        <v>81.3</v>
      </c>
      <c r="E236" s="4">
        <v>79.2</v>
      </c>
      <c r="F236" s="4">
        <v>62.6</v>
      </c>
      <c r="G236" s="4">
        <v>67.099999999999994</v>
      </c>
      <c r="H236" s="4">
        <v>66.5</v>
      </c>
      <c r="I236" s="4">
        <v>6</v>
      </c>
      <c r="J236" s="24">
        <f t="shared" si="3"/>
        <v>72.116666666666674</v>
      </c>
    </row>
    <row r="237" spans="1:10" x14ac:dyDescent="0.3">
      <c r="A237" s="4" t="s">
        <v>233</v>
      </c>
      <c r="B237" s="4" t="s">
        <v>281</v>
      </c>
      <c r="C237" s="4">
        <v>72.7</v>
      </c>
      <c r="D237" s="4">
        <v>81.099999999999994</v>
      </c>
      <c r="E237" s="4">
        <v>68</v>
      </c>
      <c r="F237" s="4">
        <v>68.400000000000006</v>
      </c>
      <c r="G237" s="4">
        <v>74.8</v>
      </c>
      <c r="H237" s="4">
        <v>68.599999999999994</v>
      </c>
      <c r="I237" s="4">
        <v>3</v>
      </c>
      <c r="J237" s="24">
        <f t="shared" si="3"/>
        <v>72.266666666666666</v>
      </c>
    </row>
    <row r="238" spans="1:10" x14ac:dyDescent="0.3">
      <c r="A238" s="4" t="s">
        <v>233</v>
      </c>
      <c r="B238" s="4" t="s">
        <v>282</v>
      </c>
      <c r="C238" s="4">
        <v>80.8</v>
      </c>
      <c r="D238" s="4">
        <v>72.8</v>
      </c>
      <c r="E238" s="4">
        <v>76.8</v>
      </c>
      <c r="F238" s="4">
        <v>68.599999999999994</v>
      </c>
      <c r="G238" s="4">
        <v>70.2</v>
      </c>
      <c r="H238" s="4">
        <v>71.7</v>
      </c>
      <c r="I238" s="4">
        <v>3</v>
      </c>
      <c r="J238" s="24">
        <f t="shared" si="3"/>
        <v>73.483333333333334</v>
      </c>
    </row>
    <row r="239" spans="1:10" x14ac:dyDescent="0.3">
      <c r="A239" s="4" t="s">
        <v>235</v>
      </c>
      <c r="B239" s="4" t="s">
        <v>279</v>
      </c>
      <c r="C239" s="4">
        <v>83.9</v>
      </c>
      <c r="D239" s="4">
        <v>75.8</v>
      </c>
      <c r="E239" s="4">
        <v>73.7</v>
      </c>
      <c r="F239" s="4">
        <v>90.8</v>
      </c>
      <c r="G239" s="4">
        <v>73.900000000000006</v>
      </c>
      <c r="H239" s="4">
        <v>66.2</v>
      </c>
      <c r="I239" s="4">
        <v>2</v>
      </c>
      <c r="J239" s="24">
        <f t="shared" si="3"/>
        <v>77.38333333333334</v>
      </c>
    </row>
    <row r="240" spans="1:10" x14ac:dyDescent="0.3">
      <c r="A240" s="4" t="s">
        <v>235</v>
      </c>
      <c r="B240" s="4" t="s">
        <v>281</v>
      </c>
      <c r="C240" s="4">
        <v>73.400000000000006</v>
      </c>
      <c r="D240" s="4">
        <v>72.400000000000006</v>
      </c>
      <c r="E240" s="4">
        <v>77.900000000000006</v>
      </c>
      <c r="F240" s="4">
        <v>81.3</v>
      </c>
      <c r="G240" s="4">
        <v>76.599999999999994</v>
      </c>
      <c r="H240" s="4">
        <v>77.400000000000006</v>
      </c>
      <c r="I240" s="4">
        <v>2</v>
      </c>
      <c r="J240" s="24">
        <f t="shared" si="3"/>
        <v>76.5</v>
      </c>
    </row>
    <row r="241" spans="1:10" x14ac:dyDescent="0.3">
      <c r="A241" s="4" t="s">
        <v>235</v>
      </c>
      <c r="B241" s="4" t="s">
        <v>282</v>
      </c>
      <c r="C241" s="4">
        <v>72.8</v>
      </c>
      <c r="D241" s="4">
        <v>79.2</v>
      </c>
      <c r="E241" s="4">
        <v>69.099999999999994</v>
      </c>
      <c r="F241" s="4">
        <v>74.7</v>
      </c>
      <c r="G241" s="4">
        <v>70.400000000000006</v>
      </c>
      <c r="H241" s="4">
        <v>79.2</v>
      </c>
      <c r="I241" s="4">
        <v>3</v>
      </c>
      <c r="J241" s="24">
        <f t="shared" si="3"/>
        <v>74.233333333333334</v>
      </c>
    </row>
    <row r="242" spans="1:10" x14ac:dyDescent="0.3">
      <c r="A242" s="4" t="s">
        <v>237</v>
      </c>
      <c r="B242" s="4" t="s">
        <v>279</v>
      </c>
      <c r="C242" s="4">
        <v>77.5</v>
      </c>
      <c r="D242" s="4">
        <v>64.7</v>
      </c>
      <c r="E242" s="4">
        <v>78.599999999999994</v>
      </c>
      <c r="F242" s="4">
        <v>56.2</v>
      </c>
      <c r="G242" s="4">
        <v>62.2</v>
      </c>
      <c r="H242" s="4">
        <v>80.7</v>
      </c>
      <c r="I242" s="4">
        <v>5</v>
      </c>
      <c r="J242" s="24">
        <f t="shared" si="3"/>
        <v>69.983333333333334</v>
      </c>
    </row>
    <row r="243" spans="1:10" x14ac:dyDescent="0.3">
      <c r="A243" s="4" t="s">
        <v>237</v>
      </c>
      <c r="B243" s="4" t="s">
        <v>281</v>
      </c>
      <c r="C243" s="4">
        <v>72.400000000000006</v>
      </c>
      <c r="D243" s="4">
        <v>64.900000000000006</v>
      </c>
      <c r="E243" s="4">
        <v>60.8</v>
      </c>
      <c r="F243" s="4">
        <v>72.2</v>
      </c>
      <c r="G243" s="4">
        <v>81.3</v>
      </c>
      <c r="H243" s="4">
        <v>63.4</v>
      </c>
      <c r="I243" s="4">
        <v>6</v>
      </c>
      <c r="J243" s="24">
        <f t="shared" si="3"/>
        <v>69.166666666666671</v>
      </c>
    </row>
    <row r="244" spans="1:10" x14ac:dyDescent="0.3">
      <c r="A244" s="4" t="s">
        <v>237</v>
      </c>
      <c r="B244" s="4" t="s">
        <v>282</v>
      </c>
      <c r="C244" s="4">
        <v>67.3</v>
      </c>
      <c r="D244" s="4">
        <v>65.2</v>
      </c>
      <c r="E244" s="4">
        <v>77.099999999999994</v>
      </c>
      <c r="F244" s="4">
        <v>70.7</v>
      </c>
      <c r="G244" s="4">
        <v>69.900000000000006</v>
      </c>
      <c r="H244" s="4">
        <v>70.900000000000006</v>
      </c>
      <c r="I244" s="4">
        <v>5</v>
      </c>
      <c r="J244" s="24">
        <f t="shared" si="3"/>
        <v>70.183333333333337</v>
      </c>
    </row>
    <row r="245" spans="1:10" x14ac:dyDescent="0.3">
      <c r="A245" s="4" t="s">
        <v>239</v>
      </c>
      <c r="B245" s="4" t="s">
        <v>279</v>
      </c>
      <c r="C245" s="4">
        <v>76.099999999999994</v>
      </c>
      <c r="D245" s="4">
        <v>75.5</v>
      </c>
      <c r="E245" s="4">
        <v>75.099999999999994</v>
      </c>
      <c r="F245" s="4">
        <v>72.2</v>
      </c>
      <c r="G245" s="4">
        <v>79.900000000000006</v>
      </c>
      <c r="H245" s="4">
        <v>78.2</v>
      </c>
      <c r="I245" s="4">
        <v>1</v>
      </c>
      <c r="J245" s="24">
        <f t="shared" si="3"/>
        <v>76.166666666666657</v>
      </c>
    </row>
    <row r="246" spans="1:10" x14ac:dyDescent="0.3">
      <c r="A246" s="4" t="s">
        <v>239</v>
      </c>
      <c r="B246" s="4" t="s">
        <v>281</v>
      </c>
      <c r="C246" s="4">
        <v>80.900000000000006</v>
      </c>
      <c r="D246" s="4">
        <v>75.900000000000006</v>
      </c>
      <c r="E246" s="4">
        <v>72.400000000000006</v>
      </c>
      <c r="F246" s="4">
        <v>68.599999999999994</v>
      </c>
      <c r="G246" s="4">
        <v>77.099999999999994</v>
      </c>
      <c r="H246" s="4">
        <v>75.7</v>
      </c>
      <c r="I246" s="4">
        <v>2</v>
      </c>
      <c r="J246" s="24">
        <f t="shared" si="3"/>
        <v>75.099999999999994</v>
      </c>
    </row>
    <row r="247" spans="1:10" x14ac:dyDescent="0.3">
      <c r="A247" s="4" t="s">
        <v>239</v>
      </c>
      <c r="B247" s="4" t="s">
        <v>282</v>
      </c>
      <c r="C247" s="4">
        <v>78.900000000000006</v>
      </c>
      <c r="D247" s="4">
        <v>78.7</v>
      </c>
      <c r="E247" s="4">
        <v>81.2</v>
      </c>
      <c r="F247" s="4">
        <v>71</v>
      </c>
      <c r="G247" s="4">
        <v>83.7</v>
      </c>
      <c r="H247" s="4">
        <v>83.9</v>
      </c>
      <c r="I247" s="4">
        <v>4</v>
      </c>
      <c r="J247" s="24">
        <f t="shared" si="3"/>
        <v>79.566666666666663</v>
      </c>
    </row>
    <row r="248" spans="1:10" x14ac:dyDescent="0.3">
      <c r="A248" s="4" t="s">
        <v>241</v>
      </c>
      <c r="B248" s="4" t="s">
        <v>279</v>
      </c>
      <c r="C248" s="4">
        <v>96.5</v>
      </c>
      <c r="D248" s="4">
        <v>94.2</v>
      </c>
      <c r="E248" s="4">
        <v>88</v>
      </c>
      <c r="F248" s="4">
        <v>93.4</v>
      </c>
      <c r="G248" s="4">
        <v>91.7</v>
      </c>
      <c r="H248" s="4">
        <v>94.1</v>
      </c>
      <c r="I248" s="4">
        <v>1</v>
      </c>
      <c r="J248" s="24">
        <f t="shared" si="3"/>
        <v>92.983333333333334</v>
      </c>
    </row>
    <row r="249" spans="1:10" x14ac:dyDescent="0.3">
      <c r="A249" s="4" t="s">
        <v>241</v>
      </c>
      <c r="B249" s="4" t="s">
        <v>281</v>
      </c>
      <c r="C249" s="4">
        <v>91.8</v>
      </c>
      <c r="D249" s="4">
        <v>92.2</v>
      </c>
      <c r="E249" s="4">
        <v>89.6</v>
      </c>
      <c r="F249" s="4">
        <v>87.2</v>
      </c>
      <c r="G249" s="4">
        <v>91.3</v>
      </c>
      <c r="H249" s="4">
        <v>100</v>
      </c>
      <c r="I249" s="4">
        <v>0</v>
      </c>
      <c r="J249" s="24">
        <f t="shared" si="3"/>
        <v>92.016666666666666</v>
      </c>
    </row>
    <row r="250" spans="1:10" x14ac:dyDescent="0.3">
      <c r="A250" s="4" t="s">
        <v>241</v>
      </c>
      <c r="B250" s="4" t="s">
        <v>282</v>
      </c>
      <c r="C250" s="4">
        <v>100</v>
      </c>
      <c r="D250" s="4">
        <v>91.2</v>
      </c>
      <c r="E250" s="4">
        <v>95.7</v>
      </c>
      <c r="F250" s="4">
        <v>99.5</v>
      </c>
      <c r="G250" s="4">
        <v>92.7</v>
      </c>
      <c r="H250" s="4">
        <v>88.9</v>
      </c>
      <c r="I250" s="4">
        <v>0</v>
      </c>
      <c r="J250" s="24">
        <f t="shared" si="3"/>
        <v>94.666666666666671</v>
      </c>
    </row>
    <row r="251" spans="1:10" x14ac:dyDescent="0.3">
      <c r="A251" s="4" t="s">
        <v>243</v>
      </c>
      <c r="B251" s="4" t="s">
        <v>279</v>
      </c>
      <c r="C251" s="4">
        <v>71.7</v>
      </c>
      <c r="D251" s="4">
        <v>68.5</v>
      </c>
      <c r="E251" s="4">
        <v>80.2</v>
      </c>
      <c r="F251" s="4">
        <v>79.3</v>
      </c>
      <c r="G251" s="4">
        <v>72.7</v>
      </c>
      <c r="H251" s="4">
        <v>80.599999999999994</v>
      </c>
      <c r="I251" s="4">
        <v>1</v>
      </c>
      <c r="J251" s="24">
        <f t="shared" si="3"/>
        <v>75.5</v>
      </c>
    </row>
    <row r="252" spans="1:10" x14ac:dyDescent="0.3">
      <c r="A252" s="4" t="s">
        <v>243</v>
      </c>
      <c r="B252" s="4" t="s">
        <v>281</v>
      </c>
      <c r="C252" s="4">
        <v>71.5</v>
      </c>
      <c r="D252" s="4">
        <v>69.8</v>
      </c>
      <c r="E252" s="4">
        <v>74.8</v>
      </c>
      <c r="F252" s="4">
        <v>69.7</v>
      </c>
      <c r="G252" s="4">
        <v>77.099999999999994</v>
      </c>
      <c r="H252" s="4">
        <v>70.5</v>
      </c>
      <c r="I252" s="4">
        <v>2</v>
      </c>
      <c r="J252" s="24">
        <f t="shared" si="3"/>
        <v>72.233333333333334</v>
      </c>
    </row>
    <row r="253" spans="1:10" x14ac:dyDescent="0.3">
      <c r="A253" s="4" t="s">
        <v>243</v>
      </c>
      <c r="B253" s="4" t="s">
        <v>282</v>
      </c>
      <c r="C253" s="4">
        <v>72.8</v>
      </c>
      <c r="D253" s="4">
        <v>65</v>
      </c>
      <c r="E253" s="4">
        <v>85.7</v>
      </c>
      <c r="F253" s="4">
        <v>63.9</v>
      </c>
      <c r="G253" s="4">
        <v>69.599999999999994</v>
      </c>
      <c r="H253" s="4">
        <v>83.4</v>
      </c>
      <c r="I253" s="4">
        <v>5</v>
      </c>
      <c r="J253" s="24">
        <f t="shared" si="3"/>
        <v>73.399999999999991</v>
      </c>
    </row>
    <row r="254" spans="1:10" x14ac:dyDescent="0.3">
      <c r="A254" s="4" t="s">
        <v>245</v>
      </c>
      <c r="B254" s="4" t="s">
        <v>279</v>
      </c>
      <c r="C254" s="4">
        <v>66.8</v>
      </c>
      <c r="D254" s="4">
        <v>83</v>
      </c>
      <c r="E254" s="4">
        <v>68.2</v>
      </c>
      <c r="F254" s="4">
        <v>75.599999999999994</v>
      </c>
      <c r="G254" s="4">
        <v>75.7</v>
      </c>
      <c r="H254" s="4">
        <v>66.099999999999994</v>
      </c>
      <c r="I254" s="4">
        <v>7</v>
      </c>
      <c r="J254" s="24">
        <f t="shared" si="3"/>
        <v>72.566666666666663</v>
      </c>
    </row>
    <row r="255" spans="1:10" x14ac:dyDescent="0.3">
      <c r="A255" s="4" t="s">
        <v>245</v>
      </c>
      <c r="B255" s="4" t="s">
        <v>281</v>
      </c>
      <c r="C255" s="4">
        <v>67.900000000000006</v>
      </c>
      <c r="D255" s="4">
        <v>81.099999999999994</v>
      </c>
      <c r="E255" s="4">
        <v>73.900000000000006</v>
      </c>
      <c r="F255" s="4">
        <v>73.7</v>
      </c>
      <c r="G255" s="4">
        <v>72.3</v>
      </c>
      <c r="H255" s="4">
        <v>66.5</v>
      </c>
      <c r="I255" s="4">
        <v>2</v>
      </c>
      <c r="J255" s="24">
        <f t="shared" si="3"/>
        <v>72.566666666666677</v>
      </c>
    </row>
    <row r="256" spans="1:10" x14ac:dyDescent="0.3">
      <c r="A256" s="4" t="s">
        <v>245</v>
      </c>
      <c r="B256" s="4" t="s">
        <v>282</v>
      </c>
      <c r="C256" s="4">
        <v>79.400000000000006</v>
      </c>
      <c r="D256" s="4">
        <v>74.7</v>
      </c>
      <c r="E256" s="4">
        <v>75.400000000000006</v>
      </c>
      <c r="F256" s="4">
        <v>80.3</v>
      </c>
      <c r="G256" s="4">
        <v>75.3</v>
      </c>
      <c r="H256" s="4">
        <v>77</v>
      </c>
      <c r="I256" s="4">
        <v>4</v>
      </c>
      <c r="J256" s="24">
        <f t="shared" si="3"/>
        <v>77.016666666666666</v>
      </c>
    </row>
    <row r="257" spans="1:10" x14ac:dyDescent="0.3">
      <c r="A257" s="4" t="s">
        <v>247</v>
      </c>
      <c r="B257" s="4" t="s">
        <v>279</v>
      </c>
      <c r="C257" s="4">
        <v>95.4</v>
      </c>
      <c r="D257" s="4">
        <v>99.3</v>
      </c>
      <c r="E257" s="4">
        <v>92.8</v>
      </c>
      <c r="F257" s="4">
        <v>84.9</v>
      </c>
      <c r="G257" s="4">
        <v>95.1</v>
      </c>
      <c r="H257" s="4">
        <v>100</v>
      </c>
      <c r="I257" s="4">
        <v>0</v>
      </c>
      <c r="J257" s="24">
        <f t="shared" si="3"/>
        <v>94.583333333333329</v>
      </c>
    </row>
    <row r="258" spans="1:10" x14ac:dyDescent="0.3">
      <c r="A258" s="4" t="s">
        <v>247</v>
      </c>
      <c r="B258" s="4" t="s">
        <v>281</v>
      </c>
      <c r="C258" s="4">
        <v>98.2</v>
      </c>
      <c r="D258" s="4">
        <v>100</v>
      </c>
      <c r="E258" s="4">
        <v>95.8</v>
      </c>
      <c r="F258" s="4">
        <v>94.3</v>
      </c>
      <c r="G258" s="4">
        <v>97.3</v>
      </c>
      <c r="H258" s="4">
        <v>91.4</v>
      </c>
      <c r="I258" s="4">
        <v>0</v>
      </c>
      <c r="J258" s="24">
        <f t="shared" ref="J258:J301" si="4">AVERAGE(C258:H258)</f>
        <v>96.166666666666671</v>
      </c>
    </row>
    <row r="259" spans="1:10" x14ac:dyDescent="0.3">
      <c r="A259" s="4" t="s">
        <v>247</v>
      </c>
      <c r="B259" s="4" t="s">
        <v>282</v>
      </c>
      <c r="C259" s="4">
        <v>88.6</v>
      </c>
      <c r="D259" s="4">
        <v>100</v>
      </c>
      <c r="E259" s="4">
        <v>86.2</v>
      </c>
      <c r="F259" s="4">
        <v>100</v>
      </c>
      <c r="G259" s="4">
        <v>94.7</v>
      </c>
      <c r="H259" s="4">
        <v>94.4</v>
      </c>
      <c r="I259" s="4">
        <v>2</v>
      </c>
      <c r="J259" s="24">
        <f t="shared" si="4"/>
        <v>93.983333333333334</v>
      </c>
    </row>
    <row r="260" spans="1:10" x14ac:dyDescent="0.3">
      <c r="A260" s="4" t="s">
        <v>249</v>
      </c>
      <c r="B260" s="4" t="s">
        <v>279</v>
      </c>
      <c r="C260" s="4">
        <v>77.7</v>
      </c>
      <c r="D260" s="4">
        <v>75.5</v>
      </c>
      <c r="E260" s="4">
        <v>83.1</v>
      </c>
      <c r="F260" s="4">
        <v>81.900000000000006</v>
      </c>
      <c r="G260" s="4">
        <v>77.900000000000006</v>
      </c>
      <c r="H260" s="4">
        <v>82.4</v>
      </c>
      <c r="I260" s="4">
        <v>3</v>
      </c>
      <c r="J260" s="24">
        <f t="shared" si="4"/>
        <v>79.75</v>
      </c>
    </row>
    <row r="261" spans="1:10" x14ac:dyDescent="0.3">
      <c r="A261" s="4" t="s">
        <v>249</v>
      </c>
      <c r="B261" s="4" t="s">
        <v>281</v>
      </c>
      <c r="C261" s="4">
        <v>80.3</v>
      </c>
      <c r="D261" s="4">
        <v>74.900000000000006</v>
      </c>
      <c r="E261" s="4">
        <v>78.400000000000006</v>
      </c>
      <c r="F261" s="4">
        <v>77.900000000000006</v>
      </c>
      <c r="G261" s="4">
        <v>75.7</v>
      </c>
      <c r="H261" s="4">
        <v>78.099999999999994</v>
      </c>
      <c r="I261" s="4">
        <v>2</v>
      </c>
      <c r="J261" s="24">
        <f t="shared" si="4"/>
        <v>77.55</v>
      </c>
    </row>
    <row r="262" spans="1:10" x14ac:dyDescent="0.3">
      <c r="A262" s="4" t="s">
        <v>249</v>
      </c>
      <c r="B262" s="4" t="s">
        <v>282</v>
      </c>
      <c r="C262" s="4">
        <v>78.599999999999994</v>
      </c>
      <c r="D262" s="4">
        <v>76.7</v>
      </c>
      <c r="E262" s="4">
        <v>73</v>
      </c>
      <c r="F262" s="4">
        <v>66.900000000000006</v>
      </c>
      <c r="G262" s="4">
        <v>74.2</v>
      </c>
      <c r="H262" s="4">
        <v>71.2</v>
      </c>
      <c r="I262" s="4">
        <v>1</v>
      </c>
      <c r="J262" s="24">
        <f t="shared" si="4"/>
        <v>73.433333333333337</v>
      </c>
    </row>
    <row r="263" spans="1:10" x14ac:dyDescent="0.3">
      <c r="A263" s="4" t="s">
        <v>251</v>
      </c>
      <c r="B263" s="4" t="s">
        <v>279</v>
      </c>
      <c r="C263" s="4">
        <v>89</v>
      </c>
      <c r="D263" s="4">
        <v>75</v>
      </c>
      <c r="E263" s="4">
        <v>77</v>
      </c>
      <c r="F263" s="4">
        <v>78.900000000000006</v>
      </c>
      <c r="G263" s="4">
        <v>92.4</v>
      </c>
      <c r="H263" s="4">
        <v>76.400000000000006</v>
      </c>
      <c r="I263" s="4">
        <v>1</v>
      </c>
      <c r="J263" s="24">
        <f t="shared" si="4"/>
        <v>81.449999999999989</v>
      </c>
    </row>
    <row r="264" spans="1:10" x14ac:dyDescent="0.3">
      <c r="A264" s="4" t="s">
        <v>251</v>
      </c>
      <c r="B264" s="4" t="s">
        <v>281</v>
      </c>
      <c r="C264" s="4">
        <v>78.5</v>
      </c>
      <c r="D264" s="4">
        <v>85.8</v>
      </c>
      <c r="E264" s="4">
        <v>72.8</v>
      </c>
      <c r="F264" s="4">
        <v>83.9</v>
      </c>
      <c r="G264" s="4">
        <v>87.5</v>
      </c>
      <c r="H264" s="4">
        <v>77.599999999999994</v>
      </c>
      <c r="I264" s="4">
        <v>1</v>
      </c>
      <c r="J264" s="24">
        <f t="shared" si="4"/>
        <v>81.016666666666666</v>
      </c>
    </row>
    <row r="265" spans="1:10" x14ac:dyDescent="0.3">
      <c r="A265" s="4" t="s">
        <v>251</v>
      </c>
      <c r="B265" s="4" t="s">
        <v>282</v>
      </c>
      <c r="C265" s="4">
        <v>86</v>
      </c>
      <c r="D265" s="4">
        <v>79.2</v>
      </c>
      <c r="E265" s="4">
        <v>68.599999999999994</v>
      </c>
      <c r="F265" s="4">
        <v>75.099999999999994</v>
      </c>
      <c r="G265" s="4">
        <v>88.7</v>
      </c>
      <c r="H265" s="4">
        <v>94.8</v>
      </c>
      <c r="I265" s="4">
        <v>1</v>
      </c>
      <c r="J265" s="24">
        <f t="shared" si="4"/>
        <v>82.066666666666663</v>
      </c>
    </row>
    <row r="266" spans="1:10" x14ac:dyDescent="0.3">
      <c r="A266" s="4" t="s">
        <v>253</v>
      </c>
      <c r="B266" s="4" t="s">
        <v>279</v>
      </c>
      <c r="C266" s="4">
        <v>84.3</v>
      </c>
      <c r="D266" s="4">
        <v>87.2</v>
      </c>
      <c r="E266" s="4">
        <v>90.3</v>
      </c>
      <c r="F266" s="4">
        <v>88</v>
      </c>
      <c r="G266" s="4">
        <v>93.9</v>
      </c>
      <c r="H266" s="4">
        <v>95.9</v>
      </c>
      <c r="I266" s="4">
        <v>0</v>
      </c>
      <c r="J266" s="24">
        <f t="shared" si="4"/>
        <v>89.933333333333337</v>
      </c>
    </row>
    <row r="267" spans="1:10" x14ac:dyDescent="0.3">
      <c r="A267" s="4" t="s">
        <v>253</v>
      </c>
      <c r="B267" s="4" t="s">
        <v>281</v>
      </c>
      <c r="C267" s="4">
        <v>93.3</v>
      </c>
      <c r="D267" s="4">
        <v>80.2</v>
      </c>
      <c r="E267" s="4">
        <v>97.5</v>
      </c>
      <c r="F267" s="4">
        <v>96.9</v>
      </c>
      <c r="G267" s="4">
        <v>87.4</v>
      </c>
      <c r="H267" s="4">
        <v>91.4</v>
      </c>
      <c r="I267" s="4">
        <v>1</v>
      </c>
      <c r="J267" s="24">
        <f t="shared" si="4"/>
        <v>91.11666666666666</v>
      </c>
    </row>
    <row r="268" spans="1:10" x14ac:dyDescent="0.3">
      <c r="A268" s="4" t="s">
        <v>253</v>
      </c>
      <c r="B268" s="4" t="s">
        <v>282</v>
      </c>
      <c r="C268" s="4">
        <v>95.3</v>
      </c>
      <c r="D268" s="4">
        <v>86.4</v>
      </c>
      <c r="E268" s="4">
        <v>89.4</v>
      </c>
      <c r="F268" s="4">
        <v>82.5</v>
      </c>
      <c r="G268" s="4">
        <v>96.3</v>
      </c>
      <c r="H268" s="4">
        <v>93</v>
      </c>
      <c r="I268" s="4">
        <v>3</v>
      </c>
      <c r="J268" s="24">
        <f t="shared" si="4"/>
        <v>90.483333333333348</v>
      </c>
    </row>
    <row r="269" spans="1:10" x14ac:dyDescent="0.3">
      <c r="A269" s="4" t="s">
        <v>255</v>
      </c>
      <c r="B269" s="4" t="s">
        <v>279</v>
      </c>
      <c r="C269" s="4">
        <v>98.1</v>
      </c>
      <c r="D269" s="4">
        <v>96.4</v>
      </c>
      <c r="E269" s="4">
        <v>83.5</v>
      </c>
      <c r="F269" s="4">
        <v>83.8</v>
      </c>
      <c r="G269" s="4">
        <v>100</v>
      </c>
      <c r="H269" s="4">
        <v>85.1</v>
      </c>
      <c r="I269" s="4">
        <v>2</v>
      </c>
      <c r="J269" s="24">
        <f t="shared" si="4"/>
        <v>91.149999999999991</v>
      </c>
    </row>
    <row r="270" spans="1:10" x14ac:dyDescent="0.3">
      <c r="A270" s="4" t="s">
        <v>255</v>
      </c>
      <c r="B270" s="4" t="s">
        <v>281</v>
      </c>
      <c r="C270" s="4">
        <v>97.3</v>
      </c>
      <c r="D270" s="4">
        <v>99.3</v>
      </c>
      <c r="E270" s="4">
        <v>89.2</v>
      </c>
      <c r="F270" s="4">
        <v>91.7</v>
      </c>
      <c r="G270" s="4">
        <v>95.7</v>
      </c>
      <c r="H270" s="4">
        <v>100</v>
      </c>
      <c r="I270" s="4">
        <v>2</v>
      </c>
      <c r="J270" s="24">
        <f t="shared" si="4"/>
        <v>95.533333333333346</v>
      </c>
    </row>
    <row r="271" spans="1:10" x14ac:dyDescent="0.3">
      <c r="A271" s="4" t="s">
        <v>255</v>
      </c>
      <c r="B271" s="4" t="s">
        <v>282</v>
      </c>
      <c r="C271" s="4">
        <v>93.1</v>
      </c>
      <c r="D271" s="4">
        <v>94.9</v>
      </c>
      <c r="E271" s="4">
        <v>97.5</v>
      </c>
      <c r="F271" s="4">
        <v>100</v>
      </c>
      <c r="G271" s="4">
        <v>99</v>
      </c>
      <c r="H271" s="4">
        <v>100</v>
      </c>
      <c r="I271" s="4">
        <v>3</v>
      </c>
      <c r="J271" s="24">
        <f t="shared" si="4"/>
        <v>97.416666666666671</v>
      </c>
    </row>
    <row r="272" spans="1:10" x14ac:dyDescent="0.3">
      <c r="A272" s="4" t="s">
        <v>257</v>
      </c>
      <c r="B272" s="4" t="s">
        <v>279</v>
      </c>
      <c r="C272" s="4">
        <v>92.5</v>
      </c>
      <c r="D272" s="4">
        <v>94.8</v>
      </c>
      <c r="E272" s="4">
        <v>82.9</v>
      </c>
      <c r="F272" s="4">
        <v>92.9</v>
      </c>
      <c r="G272" s="4">
        <v>95.1</v>
      </c>
      <c r="H272" s="4">
        <v>98.4</v>
      </c>
      <c r="I272" s="4">
        <v>2</v>
      </c>
      <c r="J272" s="24">
        <f t="shared" si="4"/>
        <v>92.766666666666666</v>
      </c>
    </row>
    <row r="273" spans="1:10" x14ac:dyDescent="0.3">
      <c r="A273" s="4" t="s">
        <v>257</v>
      </c>
      <c r="B273" s="4" t="s">
        <v>281</v>
      </c>
      <c r="C273" s="4">
        <v>95.7</v>
      </c>
      <c r="D273" s="4">
        <v>90.7</v>
      </c>
      <c r="E273" s="4">
        <v>95.2</v>
      </c>
      <c r="F273" s="4">
        <v>81.099999999999994</v>
      </c>
      <c r="G273" s="4">
        <v>90.8</v>
      </c>
      <c r="H273" s="4">
        <v>83.7</v>
      </c>
      <c r="I273" s="4">
        <v>1</v>
      </c>
      <c r="J273" s="24">
        <f t="shared" si="4"/>
        <v>89.533333333333346</v>
      </c>
    </row>
    <row r="274" spans="1:10" x14ac:dyDescent="0.3">
      <c r="A274" s="4" t="s">
        <v>257</v>
      </c>
      <c r="B274" s="4" t="s">
        <v>282</v>
      </c>
      <c r="C274" s="4">
        <v>82.9</v>
      </c>
      <c r="D274" s="4">
        <v>82.3</v>
      </c>
      <c r="E274" s="4">
        <v>94</v>
      </c>
      <c r="F274" s="4">
        <v>90</v>
      </c>
      <c r="G274" s="4">
        <v>97.7</v>
      </c>
      <c r="H274" s="4">
        <v>97.9</v>
      </c>
      <c r="I274" s="4">
        <v>0</v>
      </c>
      <c r="J274" s="24">
        <f t="shared" si="4"/>
        <v>90.8</v>
      </c>
    </row>
    <row r="275" spans="1:10" x14ac:dyDescent="0.3">
      <c r="A275" s="4" t="s">
        <v>259</v>
      </c>
      <c r="B275" s="4" t="s">
        <v>279</v>
      </c>
      <c r="C275" s="4">
        <v>88.2</v>
      </c>
      <c r="D275" s="4">
        <v>100</v>
      </c>
      <c r="E275" s="4">
        <v>94</v>
      </c>
      <c r="F275" s="4">
        <v>87.5</v>
      </c>
      <c r="G275" s="4">
        <v>86.7</v>
      </c>
      <c r="H275" s="4">
        <v>89.6</v>
      </c>
      <c r="I275" s="4">
        <v>2</v>
      </c>
      <c r="J275" s="24">
        <f t="shared" si="4"/>
        <v>91</v>
      </c>
    </row>
    <row r="276" spans="1:10" x14ac:dyDescent="0.3">
      <c r="A276" s="4" t="s">
        <v>259</v>
      </c>
      <c r="B276" s="4" t="s">
        <v>281</v>
      </c>
      <c r="C276" s="4">
        <v>100</v>
      </c>
      <c r="D276" s="4">
        <v>94.9</v>
      </c>
      <c r="E276" s="4">
        <v>98.6</v>
      </c>
      <c r="F276" s="4">
        <v>87.3</v>
      </c>
      <c r="G276" s="4">
        <v>86.6</v>
      </c>
      <c r="H276" s="4">
        <v>88.2</v>
      </c>
      <c r="I276" s="4">
        <v>2</v>
      </c>
      <c r="J276" s="24">
        <f t="shared" si="4"/>
        <v>92.600000000000009</v>
      </c>
    </row>
    <row r="277" spans="1:10" x14ac:dyDescent="0.3">
      <c r="A277" s="4" t="s">
        <v>259</v>
      </c>
      <c r="B277" s="4" t="s">
        <v>282</v>
      </c>
      <c r="C277" s="4">
        <v>96.1</v>
      </c>
      <c r="D277" s="4">
        <v>94.1</v>
      </c>
      <c r="E277" s="4">
        <v>90.6</v>
      </c>
      <c r="F277" s="4">
        <v>76.8</v>
      </c>
      <c r="G277" s="4">
        <v>91.3</v>
      </c>
      <c r="H277" s="4">
        <v>95.3</v>
      </c>
      <c r="I277" s="4">
        <v>1</v>
      </c>
      <c r="J277" s="24">
        <f t="shared" si="4"/>
        <v>90.699999999999989</v>
      </c>
    </row>
    <row r="278" spans="1:10" x14ac:dyDescent="0.3">
      <c r="A278" s="4" t="s">
        <v>261</v>
      </c>
      <c r="B278" s="4" t="s">
        <v>279</v>
      </c>
      <c r="C278" s="4">
        <v>78.099999999999994</v>
      </c>
      <c r="D278" s="4">
        <v>76.3</v>
      </c>
      <c r="E278" s="4">
        <v>71.099999999999994</v>
      </c>
      <c r="F278" s="4">
        <v>74.900000000000006</v>
      </c>
      <c r="G278" s="4">
        <v>77.099999999999994</v>
      </c>
      <c r="H278" s="4">
        <v>74.599999999999994</v>
      </c>
      <c r="I278" s="4">
        <v>4</v>
      </c>
      <c r="J278" s="24">
        <f t="shared" si="4"/>
        <v>75.350000000000009</v>
      </c>
    </row>
    <row r="279" spans="1:10" x14ac:dyDescent="0.3">
      <c r="A279" s="4" t="s">
        <v>261</v>
      </c>
      <c r="B279" s="4" t="s">
        <v>281</v>
      </c>
      <c r="C279" s="4">
        <v>76.400000000000006</v>
      </c>
      <c r="D279" s="4">
        <v>76.7</v>
      </c>
      <c r="E279" s="4">
        <v>73.599999999999994</v>
      </c>
      <c r="F279" s="4">
        <v>66.900000000000006</v>
      </c>
      <c r="G279" s="4">
        <v>71</v>
      </c>
      <c r="H279" s="4">
        <v>72.099999999999994</v>
      </c>
      <c r="I279" s="4">
        <v>3</v>
      </c>
      <c r="J279" s="24">
        <f t="shared" si="4"/>
        <v>72.783333333333346</v>
      </c>
    </row>
    <row r="280" spans="1:10" x14ac:dyDescent="0.3">
      <c r="A280" s="4" t="s">
        <v>261</v>
      </c>
      <c r="B280" s="4" t="s">
        <v>282</v>
      </c>
      <c r="C280" s="4">
        <v>68</v>
      </c>
      <c r="D280" s="4">
        <v>73.3</v>
      </c>
      <c r="E280" s="4">
        <v>78.8</v>
      </c>
      <c r="F280" s="4">
        <v>73.400000000000006</v>
      </c>
      <c r="G280" s="4">
        <v>75.099999999999994</v>
      </c>
      <c r="H280" s="4">
        <v>67.400000000000006</v>
      </c>
      <c r="I280" s="4">
        <v>3</v>
      </c>
      <c r="J280" s="24">
        <f t="shared" si="4"/>
        <v>72.666666666666671</v>
      </c>
    </row>
    <row r="281" spans="1:10" x14ac:dyDescent="0.3">
      <c r="A281" s="4" t="s">
        <v>263</v>
      </c>
      <c r="B281" s="4" t="s">
        <v>279</v>
      </c>
      <c r="C281" s="4">
        <v>75.8</v>
      </c>
      <c r="D281" s="4">
        <v>79</v>
      </c>
      <c r="E281" s="4">
        <v>65.2</v>
      </c>
      <c r="F281" s="4">
        <v>74.599999999999994</v>
      </c>
      <c r="G281" s="4">
        <v>84.3</v>
      </c>
      <c r="H281" s="4">
        <v>80</v>
      </c>
      <c r="I281" s="4">
        <v>4</v>
      </c>
      <c r="J281" s="24">
        <f t="shared" si="4"/>
        <v>76.483333333333334</v>
      </c>
    </row>
    <row r="282" spans="1:10" x14ac:dyDescent="0.3">
      <c r="A282" s="4" t="s">
        <v>263</v>
      </c>
      <c r="B282" s="4" t="s">
        <v>281</v>
      </c>
      <c r="C282" s="4">
        <v>82.5</v>
      </c>
      <c r="D282" s="4">
        <v>84.8</v>
      </c>
      <c r="E282" s="4">
        <v>89.8</v>
      </c>
      <c r="F282" s="4">
        <v>81.3</v>
      </c>
      <c r="G282" s="4">
        <v>80</v>
      </c>
      <c r="H282" s="4">
        <v>78.900000000000006</v>
      </c>
      <c r="I282" s="4">
        <v>3</v>
      </c>
      <c r="J282" s="24">
        <f t="shared" si="4"/>
        <v>82.88333333333334</v>
      </c>
    </row>
    <row r="283" spans="1:10" x14ac:dyDescent="0.3">
      <c r="A283" s="4" t="s">
        <v>263</v>
      </c>
      <c r="B283" s="4" t="s">
        <v>282</v>
      </c>
      <c r="C283" s="4">
        <v>73.2</v>
      </c>
      <c r="D283" s="4">
        <v>82.3</v>
      </c>
      <c r="E283" s="4">
        <v>84.6</v>
      </c>
      <c r="F283" s="4">
        <v>75.400000000000006</v>
      </c>
      <c r="G283" s="4">
        <v>79.3</v>
      </c>
      <c r="H283" s="4">
        <v>88.5</v>
      </c>
      <c r="I283" s="4">
        <v>4</v>
      </c>
      <c r="J283" s="24">
        <f t="shared" si="4"/>
        <v>80.55</v>
      </c>
    </row>
    <row r="284" spans="1:10" x14ac:dyDescent="0.3">
      <c r="A284" s="4" t="s">
        <v>265</v>
      </c>
      <c r="B284" s="4" t="s">
        <v>279</v>
      </c>
      <c r="C284" s="4">
        <v>88</v>
      </c>
      <c r="D284" s="4">
        <v>91.1</v>
      </c>
      <c r="E284" s="4">
        <v>90.1</v>
      </c>
      <c r="F284" s="4">
        <v>100</v>
      </c>
      <c r="G284" s="4">
        <v>78.599999999999994</v>
      </c>
      <c r="H284" s="4">
        <v>80.3</v>
      </c>
      <c r="I284" s="4">
        <v>1</v>
      </c>
      <c r="J284" s="24">
        <f t="shared" si="4"/>
        <v>88.016666666666652</v>
      </c>
    </row>
    <row r="285" spans="1:10" x14ac:dyDescent="0.3">
      <c r="A285" s="4" t="s">
        <v>265</v>
      </c>
      <c r="B285" s="4" t="s">
        <v>281</v>
      </c>
      <c r="C285" s="4">
        <v>80.099999999999994</v>
      </c>
      <c r="D285" s="4">
        <v>87.6</v>
      </c>
      <c r="E285" s="4">
        <v>79.7</v>
      </c>
      <c r="F285" s="4">
        <v>78.099999999999994</v>
      </c>
      <c r="G285" s="4">
        <v>92.7</v>
      </c>
      <c r="H285" s="4">
        <v>81.099999999999994</v>
      </c>
      <c r="I285" s="4">
        <v>1</v>
      </c>
      <c r="J285" s="24">
        <f t="shared" si="4"/>
        <v>83.216666666666654</v>
      </c>
    </row>
    <row r="286" spans="1:10" x14ac:dyDescent="0.3">
      <c r="A286" s="4" t="s">
        <v>265</v>
      </c>
      <c r="B286" s="4" t="s">
        <v>282</v>
      </c>
      <c r="C286" s="4">
        <v>88.3</v>
      </c>
      <c r="D286" s="4">
        <v>82.7</v>
      </c>
      <c r="E286" s="4">
        <v>71.599999999999994</v>
      </c>
      <c r="F286" s="4">
        <v>80.2</v>
      </c>
      <c r="G286" s="4">
        <v>90.6</v>
      </c>
      <c r="H286" s="4">
        <v>81.5</v>
      </c>
      <c r="I286" s="4">
        <v>4</v>
      </c>
      <c r="J286" s="24">
        <f t="shared" si="4"/>
        <v>82.483333333333334</v>
      </c>
    </row>
    <row r="287" spans="1:10" x14ac:dyDescent="0.3">
      <c r="A287" s="4" t="s">
        <v>267</v>
      </c>
      <c r="B287" s="4" t="s">
        <v>279</v>
      </c>
      <c r="C287" s="4">
        <v>97.7</v>
      </c>
      <c r="D287" s="4">
        <v>100</v>
      </c>
      <c r="E287" s="4">
        <v>93</v>
      </c>
      <c r="F287" s="4">
        <v>100</v>
      </c>
      <c r="G287" s="4">
        <v>88.6</v>
      </c>
      <c r="H287" s="4">
        <v>100</v>
      </c>
      <c r="I287" s="4">
        <v>0</v>
      </c>
      <c r="J287" s="24">
        <f t="shared" si="4"/>
        <v>96.55</v>
      </c>
    </row>
    <row r="288" spans="1:10" x14ac:dyDescent="0.3">
      <c r="A288" s="4" t="s">
        <v>267</v>
      </c>
      <c r="B288" s="4" t="s">
        <v>281</v>
      </c>
      <c r="C288" s="4">
        <v>90.3</v>
      </c>
      <c r="D288" s="4">
        <v>100</v>
      </c>
      <c r="E288" s="4">
        <v>92</v>
      </c>
      <c r="F288" s="4">
        <v>87.5</v>
      </c>
      <c r="G288" s="4">
        <v>86.2</v>
      </c>
      <c r="H288" s="4">
        <v>88.3</v>
      </c>
      <c r="I288" s="4">
        <v>0</v>
      </c>
      <c r="J288" s="24">
        <f t="shared" si="4"/>
        <v>90.716666666666654</v>
      </c>
    </row>
    <row r="289" spans="1:10" x14ac:dyDescent="0.3">
      <c r="A289" s="4" t="s">
        <v>267</v>
      </c>
      <c r="B289" s="4" t="s">
        <v>282</v>
      </c>
      <c r="C289" s="4">
        <v>100</v>
      </c>
      <c r="D289" s="4">
        <v>93.3</v>
      </c>
      <c r="E289" s="4">
        <v>92.6</v>
      </c>
      <c r="F289" s="4">
        <v>94.8</v>
      </c>
      <c r="G289" s="4">
        <v>100</v>
      </c>
      <c r="H289" s="4">
        <v>93.9</v>
      </c>
      <c r="I289" s="4">
        <v>1</v>
      </c>
      <c r="J289" s="24">
        <f t="shared" si="4"/>
        <v>95.766666666666666</v>
      </c>
    </row>
    <row r="290" spans="1:10" x14ac:dyDescent="0.3">
      <c r="A290" s="4" t="s">
        <v>269</v>
      </c>
      <c r="B290" s="4" t="s">
        <v>279</v>
      </c>
      <c r="C290" s="4">
        <v>87.3</v>
      </c>
      <c r="D290" s="4">
        <v>94.4</v>
      </c>
      <c r="E290" s="4">
        <v>91.3</v>
      </c>
      <c r="F290" s="4">
        <v>87.7</v>
      </c>
      <c r="G290" s="4">
        <v>91.6</v>
      </c>
      <c r="H290" s="4">
        <v>98.7</v>
      </c>
      <c r="I290" s="4">
        <v>1</v>
      </c>
      <c r="J290" s="24">
        <f t="shared" si="4"/>
        <v>91.833333333333329</v>
      </c>
    </row>
    <row r="291" spans="1:10" x14ac:dyDescent="0.3">
      <c r="A291" s="4" t="s">
        <v>269</v>
      </c>
      <c r="B291" s="4" t="s">
        <v>281</v>
      </c>
      <c r="C291" s="4">
        <v>95.7</v>
      </c>
      <c r="D291" s="4">
        <v>89.4</v>
      </c>
      <c r="E291" s="4">
        <v>88.4</v>
      </c>
      <c r="F291" s="4">
        <v>89.2</v>
      </c>
      <c r="G291" s="4">
        <v>85.8</v>
      </c>
      <c r="H291" s="4">
        <v>95.7</v>
      </c>
      <c r="I291" s="4">
        <v>1</v>
      </c>
      <c r="J291" s="24">
        <f t="shared" si="4"/>
        <v>90.7</v>
      </c>
    </row>
    <row r="292" spans="1:10" x14ac:dyDescent="0.3">
      <c r="A292" s="4" t="s">
        <v>269</v>
      </c>
      <c r="B292" s="4" t="s">
        <v>282</v>
      </c>
      <c r="C292" s="4">
        <v>96</v>
      </c>
      <c r="D292" s="4">
        <v>100</v>
      </c>
      <c r="E292" s="4">
        <v>96.8</v>
      </c>
      <c r="F292" s="4">
        <v>93.3</v>
      </c>
      <c r="G292" s="4">
        <v>88.4</v>
      </c>
      <c r="H292" s="4">
        <v>94.7</v>
      </c>
      <c r="I292" s="4">
        <v>0</v>
      </c>
      <c r="J292" s="24">
        <f t="shared" si="4"/>
        <v>94.866666666666674</v>
      </c>
    </row>
    <row r="293" spans="1:10" x14ac:dyDescent="0.3">
      <c r="A293" s="4" t="s">
        <v>271</v>
      </c>
      <c r="B293" s="4" t="s">
        <v>279</v>
      </c>
      <c r="C293" s="4">
        <v>94.9</v>
      </c>
      <c r="D293" s="4">
        <v>95.2</v>
      </c>
      <c r="E293" s="4">
        <v>89.5</v>
      </c>
      <c r="F293" s="4">
        <v>100</v>
      </c>
      <c r="G293" s="4">
        <v>97.5</v>
      </c>
      <c r="H293" s="4">
        <v>93.2</v>
      </c>
      <c r="I293" s="4">
        <v>1</v>
      </c>
      <c r="J293" s="24">
        <f t="shared" si="4"/>
        <v>95.050000000000011</v>
      </c>
    </row>
    <row r="294" spans="1:10" x14ac:dyDescent="0.3">
      <c r="A294" s="4" t="s">
        <v>271</v>
      </c>
      <c r="B294" s="4" t="s">
        <v>281</v>
      </c>
      <c r="C294" s="4">
        <v>90</v>
      </c>
      <c r="D294" s="4">
        <v>92.8</v>
      </c>
      <c r="E294" s="4">
        <v>100</v>
      </c>
      <c r="F294" s="4">
        <v>92.8</v>
      </c>
      <c r="G294" s="4">
        <v>94</v>
      </c>
      <c r="H294" s="4">
        <v>91.7</v>
      </c>
      <c r="I294" s="4">
        <v>1</v>
      </c>
      <c r="J294" s="24">
        <f t="shared" si="4"/>
        <v>93.550000000000011</v>
      </c>
    </row>
    <row r="295" spans="1:10" x14ac:dyDescent="0.3">
      <c r="A295" s="4" t="s">
        <v>271</v>
      </c>
      <c r="B295" s="4" t="s">
        <v>282</v>
      </c>
      <c r="C295" s="4">
        <v>99.2</v>
      </c>
      <c r="D295" s="4">
        <v>94.3</v>
      </c>
      <c r="E295" s="4">
        <v>92.4</v>
      </c>
      <c r="F295" s="4">
        <v>86.9</v>
      </c>
      <c r="G295" s="4">
        <v>88.6</v>
      </c>
      <c r="H295" s="4">
        <v>93.8</v>
      </c>
      <c r="I295" s="4">
        <v>2</v>
      </c>
      <c r="J295" s="24">
        <f t="shared" si="4"/>
        <v>92.533333333333317</v>
      </c>
    </row>
    <row r="296" spans="1:10" x14ac:dyDescent="0.3">
      <c r="A296" s="4" t="s">
        <v>273</v>
      </c>
      <c r="B296" s="4" t="s">
        <v>279</v>
      </c>
      <c r="C296" s="4">
        <v>66.2</v>
      </c>
      <c r="D296" s="4">
        <v>72.900000000000006</v>
      </c>
      <c r="E296" s="4">
        <v>67.599999999999994</v>
      </c>
      <c r="F296" s="4">
        <v>88.5</v>
      </c>
      <c r="G296" s="4">
        <v>77.2</v>
      </c>
      <c r="H296" s="4">
        <v>75.599999999999994</v>
      </c>
      <c r="I296" s="4">
        <v>1</v>
      </c>
      <c r="J296" s="24">
        <f t="shared" si="4"/>
        <v>74.666666666666671</v>
      </c>
    </row>
    <row r="297" spans="1:10" x14ac:dyDescent="0.3">
      <c r="A297" s="4" t="s">
        <v>273</v>
      </c>
      <c r="B297" s="4" t="s">
        <v>281</v>
      </c>
      <c r="C297" s="4">
        <v>83.1</v>
      </c>
      <c r="D297" s="4">
        <v>77.8</v>
      </c>
      <c r="E297" s="4">
        <v>83.4</v>
      </c>
      <c r="F297" s="4">
        <v>79.8</v>
      </c>
      <c r="G297" s="4">
        <v>75.900000000000006</v>
      </c>
      <c r="H297" s="4">
        <v>68</v>
      </c>
      <c r="I297" s="4">
        <v>3</v>
      </c>
      <c r="J297" s="24">
        <f t="shared" si="4"/>
        <v>78</v>
      </c>
    </row>
    <row r="298" spans="1:10" x14ac:dyDescent="0.3">
      <c r="A298" s="4" t="s">
        <v>273</v>
      </c>
      <c r="B298" s="4" t="s">
        <v>282</v>
      </c>
      <c r="C298" s="4">
        <v>77.5</v>
      </c>
      <c r="D298" s="4">
        <v>91.6</v>
      </c>
      <c r="E298" s="4">
        <v>71.400000000000006</v>
      </c>
      <c r="F298" s="4">
        <v>74.2</v>
      </c>
      <c r="G298" s="4">
        <v>89.1</v>
      </c>
      <c r="H298" s="4">
        <v>80.599999999999994</v>
      </c>
      <c r="I298" s="4">
        <v>1</v>
      </c>
      <c r="J298" s="24">
        <f t="shared" si="4"/>
        <v>80.733333333333334</v>
      </c>
    </row>
    <row r="299" spans="1:10" x14ac:dyDescent="0.3">
      <c r="A299" s="4" t="s">
        <v>275</v>
      </c>
      <c r="B299" s="4" t="s">
        <v>279</v>
      </c>
      <c r="C299" s="4">
        <v>78</v>
      </c>
      <c r="D299" s="4">
        <v>83.7</v>
      </c>
      <c r="E299" s="4">
        <v>62.2</v>
      </c>
      <c r="F299" s="4">
        <v>69.599999999999994</v>
      </c>
      <c r="G299" s="4">
        <v>79.8</v>
      </c>
      <c r="H299" s="4">
        <v>71.8</v>
      </c>
      <c r="I299" s="4">
        <v>4</v>
      </c>
      <c r="J299" s="24">
        <f t="shared" si="4"/>
        <v>74.183333333333337</v>
      </c>
    </row>
    <row r="300" spans="1:10" x14ac:dyDescent="0.3">
      <c r="A300" s="4" t="s">
        <v>275</v>
      </c>
      <c r="B300" s="4" t="s">
        <v>281</v>
      </c>
      <c r="C300" s="4">
        <v>74.599999999999994</v>
      </c>
      <c r="D300" s="4">
        <v>81.599999999999994</v>
      </c>
      <c r="E300" s="4">
        <v>69.2</v>
      </c>
      <c r="F300" s="4">
        <v>63.9</v>
      </c>
      <c r="G300" s="4">
        <v>69</v>
      </c>
      <c r="H300" s="4">
        <v>92.4</v>
      </c>
      <c r="I300" s="4">
        <v>5</v>
      </c>
      <c r="J300" s="24">
        <f t="shared" si="4"/>
        <v>75.11666666666666</v>
      </c>
    </row>
    <row r="301" spans="1:10" x14ac:dyDescent="0.3">
      <c r="A301" s="4" t="s">
        <v>275</v>
      </c>
      <c r="B301" s="4" t="s">
        <v>282</v>
      </c>
      <c r="C301" s="4">
        <v>64</v>
      </c>
      <c r="D301" s="4">
        <v>67.3</v>
      </c>
      <c r="E301" s="4">
        <v>74.900000000000006</v>
      </c>
      <c r="F301" s="4">
        <v>70.5</v>
      </c>
      <c r="G301" s="4">
        <v>71.3</v>
      </c>
      <c r="H301" s="4">
        <v>82.1</v>
      </c>
      <c r="I301" s="4">
        <v>1</v>
      </c>
      <c r="J301" s="24">
        <f t="shared" si="4"/>
        <v>71.683333333333337</v>
      </c>
    </row>
  </sheetData>
  <autoFilter ref="A1:J301" xr:uid="{00000000-0009-0000-0000-000006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303"/>
  <sheetViews>
    <sheetView zoomScaleNormal="100" workbookViewId="0">
      <selection activeCell="E2" sqref="E2"/>
    </sheetView>
  </sheetViews>
  <sheetFormatPr baseColWidth="10" defaultColWidth="8.6640625" defaultRowHeight="14.4" x14ac:dyDescent="0.3"/>
  <cols>
    <col min="1" max="1" width="14.6640625" customWidth="1"/>
    <col min="2" max="2" width="14" customWidth="1"/>
    <col min="3" max="3" width="23.6640625" customWidth="1"/>
    <col min="4" max="4" width="13" style="34" customWidth="1"/>
    <col min="5" max="5" width="20" customWidth="1"/>
    <col min="6" max="6" width="21" customWidth="1"/>
    <col min="7" max="7" width="25" customWidth="1"/>
    <col min="8" max="8" width="14" customWidth="1"/>
    <col min="9" max="9" width="13" customWidth="1"/>
    <col min="10" max="10" width="19" customWidth="1"/>
    <col min="11" max="11" width="22" customWidth="1"/>
    <col min="12" max="12" width="16" customWidth="1"/>
    <col min="13" max="13" width="20" customWidth="1"/>
    <col min="14" max="14" width="27" customWidth="1"/>
    <col min="15" max="15" width="23" customWidth="1"/>
    <col min="16" max="16" width="20" customWidth="1"/>
    <col min="17" max="17" width="26" customWidth="1"/>
    <col min="18" max="18" width="21" customWidth="1"/>
    <col min="19" max="19" width="13" customWidth="1"/>
    <col min="20" max="20" width="24" customWidth="1"/>
    <col min="21" max="21" width="27" customWidth="1"/>
    <col min="22" max="22" width="25" customWidth="1"/>
  </cols>
  <sheetData>
    <row r="1" spans="1:101" s="34" customFormat="1" ht="25.8" customHeight="1" x14ac:dyDescent="0.3">
      <c r="A1" s="32" t="s">
        <v>4607</v>
      </c>
      <c r="B1" s="32" t="s">
        <v>4608</v>
      </c>
      <c r="C1" s="32" t="s">
        <v>16</v>
      </c>
      <c r="D1" s="32" t="s">
        <v>4609</v>
      </c>
      <c r="E1" s="32" t="s">
        <v>4634</v>
      </c>
      <c r="F1" s="32" t="s">
        <v>4610</v>
      </c>
      <c r="G1" s="32" t="s">
        <v>4611</v>
      </c>
      <c r="H1" s="32" t="s">
        <v>4612</v>
      </c>
      <c r="I1" s="32" t="s">
        <v>4613</v>
      </c>
      <c r="J1" s="32" t="s">
        <v>4614</v>
      </c>
      <c r="K1" s="32" t="s">
        <v>4615</v>
      </c>
      <c r="L1" s="32" t="s">
        <v>286</v>
      </c>
      <c r="M1" s="32" t="s">
        <v>4616</v>
      </c>
      <c r="N1" s="32" t="s">
        <v>4617</v>
      </c>
      <c r="O1" s="32" t="s">
        <v>4618</v>
      </c>
      <c r="P1" s="32" t="s">
        <v>4619</v>
      </c>
      <c r="Q1" s="32" t="s">
        <v>4620</v>
      </c>
      <c r="R1" s="32" t="s">
        <v>4621</v>
      </c>
      <c r="S1" s="32" t="s">
        <v>4622</v>
      </c>
      <c r="T1" s="32" t="s">
        <v>4623</v>
      </c>
      <c r="U1" s="32" t="s">
        <v>4624</v>
      </c>
      <c r="V1" s="32" t="s">
        <v>4625</v>
      </c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</row>
    <row r="2" spans="1:101" x14ac:dyDescent="0.3">
      <c r="A2" s="4" t="s">
        <v>61</v>
      </c>
      <c r="B2" s="4" t="str">
        <f>INDEX('Catalogo Proveedores'!$B$2:$B$101,MATCH(A2,'Catalogo Proveedores'!$A$2:$A$101,0))</f>
        <v>Comercializadora Aceros del Norte S. de R.L. de C.V.</v>
      </c>
      <c r="C2" s="4" t="str">
        <f>INDEX('Catalogo Proveedores'!$C$2:$C$101,MATCH(A2,'Catalogo Proveedores'!$A$2:$A$101,0))</f>
        <v>Materias primas</v>
      </c>
      <c r="D2" s="33" t="s">
        <v>279</v>
      </c>
      <c r="E2" s="15">
        <f>SUMIFS(Contratos!$C:$C,Contratos!$A:$A,A2,Contratos!$B:$B,D2)</f>
        <v>20306000</v>
      </c>
      <c r="F2" s="15">
        <f>SUMIFS('Historial Mensual'!$E$2:$E$3601,'Historial Mensual'!$A$2:$A$3601,$A2,'Historial Mensual'!$C$2:$C$3601,$D2)</f>
        <v>19876023.280000001</v>
      </c>
      <c r="G2" s="20">
        <f>SUMPRODUCT(('Historial Mensual'!$A$2:$A$3601=A2)*('Historial Mensual'!$C$2:$C$3601=D2)*'Historial Mensual'!$G$2:$G$3601)</f>
        <v>1.26E-2</v>
      </c>
      <c r="H2" s="27">
        <f>AVERAGEIFS('Historial Mensual'!$H$2:$H$3601,'Historial Mensual'!$A$2:$A$3601,$A2,'Historial Mensual'!$C$2:$C$3601,$D2)</f>
        <v>72.333333333333329</v>
      </c>
      <c r="I2" s="21">
        <f>AVERAGEIFS('Historial Mensual'!$K$2:$K$3601,'Historial Mensual'!$A$2:$A$3601,$A2,'Historial Mensual'!$C$2:$C$3601,$D2)</f>
        <v>0.87622500000000014</v>
      </c>
      <c r="J2" s="21">
        <f>AVERAGEIFS('Historial Mensual'!$L$2:$L$3601,'Historial Mensual'!$A$2:$A$3601,$A2,'Historial Mensual'!$C$2:$C$3601,$D2)</f>
        <v>9.7058333333333344E-2</v>
      </c>
      <c r="K2" s="28">
        <f>SUMIFS('Historial Mensual'!$M$2:$M$3601,'Historial Mensual'!$A$2:$A$3601,$A2,'Historial Mensual'!$C$2:$C$3601,$D2)</f>
        <v>14</v>
      </c>
      <c r="L2" s="28">
        <f>SUMIFS('Historial Mensual'!$N$2:$N$3601,'Historial Mensual'!$A$2:$A$3601,$A2,'Historial Mensual'!$C$2:$C$3601,$D2)</f>
        <v>1</v>
      </c>
      <c r="M2" s="27">
        <f>SUMIFS('Historial Mensual'!$O$2:$O$3601,'Historial Mensual'!$A$2:$A$3601,$A2,'Historial Mensual'!$C$2:$C$3601,$D2)</f>
        <v>24.5</v>
      </c>
      <c r="N2" s="27">
        <f>AVERAGEIFS('Historial Mensual'!$P$2:$P$3601,'Historial Mensual'!$A$2:$A$3601,$A2,'Historial Mensual'!$C$2:$C$3601,$D2)</f>
        <v>82.441666666666677</v>
      </c>
      <c r="O2" s="15">
        <f>SUMIFS('Historial Mensual'!$Q$2:$Q$3601,'Historial Mensual'!$A$2:$A$3601,$A2,'Historial Mensual'!$C$2:$C$3601,$D2)</f>
        <v>313338.53999999998</v>
      </c>
      <c r="P2" s="15">
        <f>SUMIFS('Historial Mensual'!$S$2:$S$3601,'Historial Mensual'!$A$2:$A$3601,$A2,'Historial Mensual'!$C$2:$C$3601,$D2)</f>
        <v>622416.2699999999</v>
      </c>
      <c r="Q2" s="20">
        <f>AVERAGEIFS('Historial Mensual'!$V$2:$V$3601,'Historial Mensual'!$A$2:$A$3601,$A2,'Historial Mensual'!$C$2:$C$3601,$D2)</f>
        <v>1.3327204051582541E-2</v>
      </c>
      <c r="R2" s="20">
        <f>SQRT(SUMPRODUCT(('Historial Mensual'!$A$2:$A$3601=A2)*('Historial Mensual'!$C$2:$C$3601=D2)*('Historial Mensual'!$V$2:$V$3601-Q2)^2)/11)</f>
        <v>4.8267239193689145E-2</v>
      </c>
      <c r="S2" s="27">
        <f>AVERAGEIFS('Historial Mensual'!$W$2:$W$3601,'Historial Mensual'!$A$2:$A$3601,$A2,'Historial Mensual'!$C$2:$C$3601,$D2)</f>
        <v>81.635874999999999</v>
      </c>
      <c r="T2" s="27">
        <f>SUMIFS('Auditoria Cumplimiento'!$J:$J,'Auditoria Cumplimiento'!$A:$A,A2,'Auditoria Cumplimiento'!$B:$B,D2)</f>
        <v>76.166666666666671</v>
      </c>
      <c r="U2" s="29">
        <f>AVERAGEIFS('Historial Mensual'!$AA$2:$AA$3601,'Historial Mensual'!$A$2:$A$3601,$A2,'Historial Mensual'!$C$2:$C$3601,$D2)</f>
        <v>0.13401166666666667</v>
      </c>
      <c r="V2" s="20">
        <f>AVERAGEIFS('Historial Mensual'!$AC$2:$AC$3601,'Historial Mensual'!$A$2:$A$3601,$A2,'Historial Mensual'!$C$2:$C$3601,$D2)</f>
        <v>2.7921332020010626E-3</v>
      </c>
    </row>
    <row r="3" spans="1:101" x14ac:dyDescent="0.3">
      <c r="A3" s="4" t="s">
        <v>61</v>
      </c>
      <c r="B3" s="4" t="str">
        <f>INDEX('Catalogo Proveedores'!$B$2:$B$101,MATCH(A3,'Catalogo Proveedores'!$A$2:$A$101,0))</f>
        <v>Comercializadora Aceros del Norte S. de R.L. de C.V.</v>
      </c>
      <c r="C3" s="4" t="str">
        <f>INDEX('Catalogo Proveedores'!$C$2:$C$101,MATCH(A3,'Catalogo Proveedores'!$A$2:$A$101,0))</f>
        <v>Materias primas</v>
      </c>
      <c r="D3" s="33" t="s">
        <v>281</v>
      </c>
      <c r="E3" s="15">
        <f>SUMIFS(Contratos!$C:$C,Contratos!$A:$A,A3,Contratos!$B:$B,D3)</f>
        <v>18531000</v>
      </c>
      <c r="F3" s="15">
        <f>SUMIFS('Historial Mensual'!$E$2:$E$3601,'Historial Mensual'!$A$2:$A$3601,$A3,'Historial Mensual'!$C$2:$C$3601,$D3)</f>
        <v>18575309.590000004</v>
      </c>
      <c r="G3" s="20">
        <f>SUMPRODUCT(('Historial Mensual'!$A$2:$A$3601=A3)*('Historial Mensual'!$C$2:$C$3601=D3)*'Historial Mensual'!$G$2:$G$3601)</f>
        <v>5.0999999999999997E-2</v>
      </c>
      <c r="H3" s="27">
        <f>AVERAGEIFS('Historial Mensual'!$H$2:$H$3601,'Historial Mensual'!$A$2:$A$3601,$A3,'Historial Mensual'!$C$2:$C$3601,$D3)</f>
        <v>76.041666666666657</v>
      </c>
      <c r="I3" s="21">
        <f>AVERAGEIFS('Historial Mensual'!$K$2:$K$3601,'Historial Mensual'!$A$2:$A$3601,$A3,'Historial Mensual'!$C$2:$C$3601,$D3)</f>
        <v>0.90094166666666675</v>
      </c>
      <c r="J3" s="21">
        <f>AVERAGEIFS('Historial Mensual'!$L$2:$L$3601,'Historial Mensual'!$A$2:$A$3601,$A3,'Historial Mensual'!$C$2:$C$3601,$D3)</f>
        <v>9.989166666666667E-2</v>
      </c>
      <c r="K3" s="28">
        <f>SUMIFS('Historial Mensual'!$M$2:$M$3601,'Historial Mensual'!$A$2:$A$3601,$A3,'Historial Mensual'!$C$2:$C$3601,$D3)</f>
        <v>10</v>
      </c>
      <c r="L3" s="28">
        <f>SUMIFS('Historial Mensual'!$N$2:$N$3601,'Historial Mensual'!$A$2:$A$3601,$A3,'Historial Mensual'!$C$2:$C$3601,$D3)</f>
        <v>2</v>
      </c>
      <c r="M3" s="27">
        <f>SUMIFS('Historial Mensual'!$O$2:$O$3601,'Historial Mensual'!$A$2:$A$3601,$A3,'Historial Mensual'!$C$2:$C$3601,$D3)</f>
        <v>24.200000000000003</v>
      </c>
      <c r="N3" s="27">
        <f>AVERAGEIFS('Historial Mensual'!$P$2:$P$3601,'Historial Mensual'!$A$2:$A$3601,$A3,'Historial Mensual'!$C$2:$C$3601,$D3)</f>
        <v>82.341666666666669</v>
      </c>
      <c r="O3" s="15">
        <f>SUMIFS('Historial Mensual'!$Q$2:$Q$3601,'Historial Mensual'!$A$2:$A$3601,$A3,'Historial Mensual'!$C$2:$C$3601,$D3)</f>
        <v>357146.18</v>
      </c>
      <c r="P3" s="15">
        <f>SUMIFS('Historial Mensual'!$S$2:$S$3601,'Historial Mensual'!$A$2:$A$3601,$A3,'Historial Mensual'!$C$2:$C$3601,$D3)</f>
        <v>578642.6</v>
      </c>
      <c r="Q3" s="20">
        <f>AVERAGEIFS('Historial Mensual'!$V$2:$V$3601,'Historial Mensual'!$A$2:$A$3601,$A3,'Historial Mensual'!$C$2:$C$3601,$D3)</f>
        <v>3.9791770173197329E-2</v>
      </c>
      <c r="R3" s="20">
        <f>SQRT(SUMPRODUCT(('Historial Mensual'!$A$2:$A$3601=A3)*('Historial Mensual'!$C$2:$C$3601=D3)*('Historial Mensual'!$V$2:$V$3601-Q3)^2)/11)</f>
        <v>4.224318609502551E-2</v>
      </c>
      <c r="S3" s="27">
        <f>AVERAGEIFS('Historial Mensual'!$W$2:$W$3601,'Historial Mensual'!$A$2:$A$3601,$A3,'Historial Mensual'!$C$2:$C$3601,$D3)</f>
        <v>83.612791666666666</v>
      </c>
      <c r="T3" s="27">
        <f>SUMIFS('Auditoria Cumplimiento'!$J:$J,'Auditoria Cumplimiento'!$A:$A,A3,'Auditoria Cumplimiento'!$B:$B,D3)</f>
        <v>76.25</v>
      </c>
      <c r="U3" s="29">
        <f>AVERAGEIFS('Historial Mensual'!$AA$2:$AA$3601,'Historial Mensual'!$A$2:$A$3601,$A3,'Historial Mensual'!$C$2:$C$3601,$D3)</f>
        <v>0.12663166666666667</v>
      </c>
      <c r="V3" s="20">
        <f>AVERAGEIFS('Historial Mensual'!$AC$2:$AC$3601,'Historial Mensual'!$A$2:$A$3601,$A3,'Historial Mensual'!$C$2:$C$3601,$D3)</f>
        <v>2.9808128159318662E-2</v>
      </c>
    </row>
    <row r="4" spans="1:101" x14ac:dyDescent="0.3">
      <c r="A4" s="4" t="s">
        <v>61</v>
      </c>
      <c r="B4" s="4" t="str">
        <f>INDEX('Catalogo Proveedores'!$B$2:$B$101,MATCH(A4,'Catalogo Proveedores'!$A$2:$A$101,0))</f>
        <v>Comercializadora Aceros del Norte S. de R.L. de C.V.</v>
      </c>
      <c r="C4" s="4" t="str">
        <f>INDEX('Catalogo Proveedores'!$C$2:$C$101,MATCH(A4,'Catalogo Proveedores'!$A$2:$A$101,0))</f>
        <v>Materias primas</v>
      </c>
      <c r="D4" s="33" t="s">
        <v>282</v>
      </c>
      <c r="E4" s="15">
        <f>SUMIFS(Contratos!$C:$C,Contratos!$A:$A,A4,Contratos!$B:$B,D4)</f>
        <v>19701000</v>
      </c>
      <c r="F4" s="15">
        <f>SUMIFS('Historial Mensual'!$E$2:$E$3601,'Historial Mensual'!$A$2:$A$3601,$A4,'Historial Mensual'!$C$2:$C$3601,$D4)</f>
        <v>19728094.549999997</v>
      </c>
      <c r="G4" s="20">
        <f>SUMPRODUCT(('Historial Mensual'!$A$2:$A$3601=A4)*('Historial Mensual'!$C$2:$C$3601=D4)*'Historial Mensual'!$G$2:$G$3601)</f>
        <v>0.11499999999999999</v>
      </c>
      <c r="H4" s="27">
        <f>AVERAGEIFS('Historial Mensual'!$H$2:$H$3601,'Historial Mensual'!$A$2:$A$3601,$A4,'Historial Mensual'!$C$2:$C$3601,$D4)</f>
        <v>74.074999999999989</v>
      </c>
      <c r="I4" s="21">
        <f>AVERAGEIFS('Historial Mensual'!$K$2:$K$3601,'Historial Mensual'!$A$2:$A$3601,$A4,'Historial Mensual'!$C$2:$C$3601,$D4)</f>
        <v>0.85749166666666676</v>
      </c>
      <c r="J4" s="21">
        <f>AVERAGEIFS('Historial Mensual'!$L$2:$L$3601,'Historial Mensual'!$A$2:$A$3601,$A4,'Historial Mensual'!$C$2:$C$3601,$D4)</f>
        <v>0.10780000000000001</v>
      </c>
      <c r="K4" s="28">
        <f>SUMIFS('Historial Mensual'!$M$2:$M$3601,'Historial Mensual'!$A$2:$A$3601,$A4,'Historial Mensual'!$C$2:$C$3601,$D4)</f>
        <v>18</v>
      </c>
      <c r="L4" s="28">
        <f>SUMIFS('Historial Mensual'!$N$2:$N$3601,'Historial Mensual'!$A$2:$A$3601,$A4,'Historial Mensual'!$C$2:$C$3601,$D4)</f>
        <v>3</v>
      </c>
      <c r="M4" s="27">
        <f>SUMIFS('Historial Mensual'!$O$2:$O$3601,'Historial Mensual'!$A$2:$A$3601,$A4,'Historial Mensual'!$C$2:$C$3601,$D4)</f>
        <v>93.399999999999991</v>
      </c>
      <c r="N4" s="27">
        <f>AVERAGEIFS('Historial Mensual'!$P$2:$P$3601,'Historial Mensual'!$A$2:$A$3601,$A4,'Historial Mensual'!$C$2:$C$3601,$D4)</f>
        <v>79.650000000000006</v>
      </c>
      <c r="O4" s="15">
        <f>SUMIFS('Historial Mensual'!$Q$2:$Q$3601,'Historial Mensual'!$A$2:$A$3601,$A4,'Historial Mensual'!$C$2:$C$3601,$D4)</f>
        <v>881409.53</v>
      </c>
      <c r="P4" s="15">
        <f>SUMIFS('Historial Mensual'!$S$2:$S$3601,'Historial Mensual'!$A$2:$A$3601,$A4,'Historial Mensual'!$C$2:$C$3601,$D4)</f>
        <v>682605.21000000008</v>
      </c>
      <c r="Q4" s="20">
        <f>AVERAGEIFS('Historial Mensual'!$V$2:$V$3601,'Historial Mensual'!$A$2:$A$3601,$A4,'Historial Mensual'!$C$2:$C$3601,$D4)</f>
        <v>-3.4772145213871848E-2</v>
      </c>
      <c r="R4" s="20">
        <f>SQRT(SUMPRODUCT(('Historial Mensual'!$A$2:$A$3601=A4)*('Historial Mensual'!$C$2:$C$3601=D4)*('Historial Mensual'!$V$2:$V$3601-Q4)^2)/11)</f>
        <v>9.6370767386153119E-2</v>
      </c>
      <c r="S4" s="27">
        <f>AVERAGEIFS('Historial Mensual'!$W$2:$W$3601,'Historial Mensual'!$A$2:$A$3601,$A4,'Historial Mensual'!$C$2:$C$3601,$D4)</f>
        <v>80.963999999999999</v>
      </c>
      <c r="T4" s="27">
        <f>SUMIFS('Auditoria Cumplimiento'!$J:$J,'Auditoria Cumplimiento'!$A:$A,A4,'Auditoria Cumplimiento'!$B:$B,D4)</f>
        <v>81.083333333333329</v>
      </c>
      <c r="U4" s="29">
        <f>AVERAGEIFS('Historial Mensual'!$AA$2:$AA$3601,'Historial Mensual'!$A$2:$A$3601,$A4,'Historial Mensual'!$C$2:$C$3601,$D4)</f>
        <v>0.10280583333333332</v>
      </c>
      <c r="V4" s="20">
        <f>AVERAGEIFS('Historial Mensual'!$AC$2:$AC$3601,'Historial Mensual'!$A$2:$A$3601,$A4,'Historial Mensual'!$C$2:$C$3601,$D4)</f>
        <v>-4.2959522239553329E-2</v>
      </c>
    </row>
    <row r="5" spans="1:101" x14ac:dyDescent="0.3">
      <c r="A5" s="4" t="s">
        <v>65</v>
      </c>
      <c r="B5" s="4" t="str">
        <f>INDEX('Catalogo Proveedores'!$B$2:$B$101,MATCH(A5,'Catalogo Proveedores'!$A$2:$A$101,0))</f>
        <v>Distribuidora Resinas de Occidente S.A.P.I. de C.V.</v>
      </c>
      <c r="C5" s="4" t="str">
        <f>INDEX('Catalogo Proveedores'!$C$2:$C$101,MATCH(A5,'Catalogo Proveedores'!$A$2:$A$101,0))</f>
        <v>Materias primas</v>
      </c>
      <c r="D5" s="33" t="s">
        <v>279</v>
      </c>
      <c r="E5" s="15">
        <f>SUMIFS(Contratos!$C:$C,Contratos!$A:$A,A5,Contratos!$B:$B,D5)</f>
        <v>61167000</v>
      </c>
      <c r="F5" s="15">
        <f>SUMIFS('Historial Mensual'!$E$2:$E$3601,'Historial Mensual'!$A$2:$A$3601,$A5,'Historial Mensual'!$C$2:$C$3601,$D5)</f>
        <v>61441884.420000002</v>
      </c>
      <c r="G5" s="20">
        <f>SUMPRODUCT(('Historial Mensual'!$A$2:$A$3601=A5)*('Historial Mensual'!$C$2:$C$3601=D5)*'Historial Mensual'!$G$2:$G$3601)</f>
        <v>2.86E-2</v>
      </c>
      <c r="H5" s="27">
        <f>AVERAGEIFS('Historial Mensual'!$H$2:$H$3601,'Historial Mensual'!$A$2:$A$3601,$A5,'Historial Mensual'!$C$2:$C$3601,$D5)</f>
        <v>72.891666666666666</v>
      </c>
      <c r="I5" s="21">
        <f>AVERAGEIFS('Historial Mensual'!$K$2:$K$3601,'Historial Mensual'!$A$2:$A$3601,$A5,'Historial Mensual'!$C$2:$C$3601,$D5)</f>
        <v>0.79094166666666677</v>
      </c>
      <c r="J5" s="21">
        <f>AVERAGEIFS('Historial Mensual'!$L$2:$L$3601,'Historial Mensual'!$A$2:$A$3601,$A5,'Historial Mensual'!$C$2:$C$3601,$D5)</f>
        <v>0.10819166666666667</v>
      </c>
      <c r="K5" s="28">
        <f>SUMIFS('Historial Mensual'!$M$2:$M$3601,'Historial Mensual'!$A$2:$A$3601,$A5,'Historial Mensual'!$C$2:$C$3601,$D5)</f>
        <v>16</v>
      </c>
      <c r="L5" s="28">
        <f>SUMIFS('Historial Mensual'!$N$2:$N$3601,'Historial Mensual'!$A$2:$A$3601,$A5,'Historial Mensual'!$C$2:$C$3601,$D5)</f>
        <v>3</v>
      </c>
      <c r="M5" s="27">
        <f>SUMIFS('Historial Mensual'!$O$2:$O$3601,'Historial Mensual'!$A$2:$A$3601,$A5,'Historial Mensual'!$C$2:$C$3601,$D5)</f>
        <v>118.6</v>
      </c>
      <c r="N5" s="27">
        <f>AVERAGEIFS('Historial Mensual'!$P$2:$P$3601,'Historial Mensual'!$A$2:$A$3601,$A5,'Historial Mensual'!$C$2:$C$3601,$D5)</f>
        <v>83.808333333333323</v>
      </c>
      <c r="O5" s="15">
        <f>SUMIFS('Historial Mensual'!$Q$2:$Q$3601,'Historial Mensual'!$A$2:$A$3601,$A5,'Historial Mensual'!$C$2:$C$3601,$D5)</f>
        <v>2913589.5199999996</v>
      </c>
      <c r="P5" s="15">
        <f>SUMIFS('Historial Mensual'!$S$2:$S$3601,'Historial Mensual'!$A$2:$A$3601,$A5,'Historial Mensual'!$C$2:$C$3601,$D5)</f>
        <v>2502740.7000000002</v>
      </c>
      <c r="Q5" s="20">
        <f>AVERAGEIFS('Historial Mensual'!$V$2:$V$3601,'Historial Mensual'!$A$2:$A$3601,$A5,'Historial Mensual'!$C$2:$C$3601,$D5)</f>
        <v>-1.9640046148416652E-2</v>
      </c>
      <c r="R5" s="20">
        <f>SQRT(SUMPRODUCT(('Historial Mensual'!$A$2:$A$3601=A5)*('Historial Mensual'!$C$2:$C$3601=D5)*('Historial Mensual'!$V$2:$V$3601-Q5)^2)/11)</f>
        <v>8.0768957998408344E-2</v>
      </c>
      <c r="S5" s="27">
        <f>AVERAGEIFS('Historial Mensual'!$W$2:$W$3601,'Historial Mensual'!$A$2:$A$3601,$A5,'Historial Mensual'!$C$2:$C$3601,$D5)</f>
        <v>79.379125000000002</v>
      </c>
      <c r="T5" s="27">
        <f>SUMIFS('Auditoria Cumplimiento'!$J:$J,'Auditoria Cumplimiento'!$A:$A,A5,'Auditoria Cumplimiento'!$B:$B,D5)</f>
        <v>83.649999999999991</v>
      </c>
      <c r="U5" s="29">
        <f>AVERAGEIFS('Historial Mensual'!$AA$2:$AA$3601,'Historial Mensual'!$A$2:$A$3601,$A5,'Historial Mensual'!$C$2:$C$3601,$D5)</f>
        <v>0.12469333333333334</v>
      </c>
      <c r="V5" s="20">
        <f>AVERAGEIFS('Historial Mensual'!$AC$2:$AC$3601,'Historial Mensual'!$A$2:$A$3601,$A5,'Historial Mensual'!$C$2:$C$3601,$D5)</f>
        <v>-2.9480524786193268E-2</v>
      </c>
    </row>
    <row r="6" spans="1:101" x14ac:dyDescent="0.3">
      <c r="A6" s="4" t="s">
        <v>65</v>
      </c>
      <c r="B6" s="4" t="str">
        <f>INDEX('Catalogo Proveedores'!$B$2:$B$101,MATCH(A6,'Catalogo Proveedores'!$A$2:$A$101,0))</f>
        <v>Distribuidora Resinas de Occidente S.A.P.I. de C.V.</v>
      </c>
      <c r="C6" s="4" t="str">
        <f>INDEX('Catalogo Proveedores'!$C$2:$C$101,MATCH(A6,'Catalogo Proveedores'!$A$2:$A$101,0))</f>
        <v>Materias primas</v>
      </c>
      <c r="D6" s="33" t="s">
        <v>281</v>
      </c>
      <c r="E6" s="15">
        <f>SUMIFS(Contratos!$C:$C,Contratos!$A:$A,A6,Contratos!$B:$B,D6)</f>
        <v>57430000</v>
      </c>
      <c r="F6" s="15">
        <f>SUMIFS('Historial Mensual'!$E$2:$E$3601,'Historial Mensual'!$A$2:$A$3601,$A6,'Historial Mensual'!$C$2:$C$3601,$D6)</f>
        <v>58272135.210000001</v>
      </c>
      <c r="G6" s="20">
        <f>SUMPRODUCT(('Historial Mensual'!$A$2:$A$3601=A6)*('Historial Mensual'!$C$2:$C$3601=D6)*'Historial Mensual'!$G$2:$G$3601)</f>
        <v>7.22E-2</v>
      </c>
      <c r="H6" s="27">
        <f>AVERAGEIFS('Historial Mensual'!$H$2:$H$3601,'Historial Mensual'!$A$2:$A$3601,$A6,'Historial Mensual'!$C$2:$C$3601,$D6)</f>
        <v>72.766666666666666</v>
      </c>
      <c r="I6" s="21">
        <f>AVERAGEIFS('Historial Mensual'!$K$2:$K$3601,'Historial Mensual'!$A$2:$A$3601,$A6,'Historial Mensual'!$C$2:$C$3601,$D6)</f>
        <v>0.80162500000000003</v>
      </c>
      <c r="J6" s="21">
        <f>AVERAGEIFS('Historial Mensual'!$L$2:$L$3601,'Historial Mensual'!$A$2:$A$3601,$A6,'Historial Mensual'!$C$2:$C$3601,$D6)</f>
        <v>0.10200833333333333</v>
      </c>
      <c r="K6" s="28">
        <f>SUMIFS('Historial Mensual'!$M$2:$M$3601,'Historial Mensual'!$A$2:$A$3601,$A6,'Historial Mensual'!$C$2:$C$3601,$D6)</f>
        <v>13</v>
      </c>
      <c r="L6" s="28">
        <f>SUMIFS('Historial Mensual'!$N$2:$N$3601,'Historial Mensual'!$A$2:$A$3601,$A6,'Historial Mensual'!$C$2:$C$3601,$D6)</f>
        <v>3</v>
      </c>
      <c r="M6" s="27">
        <f>SUMIFS('Historial Mensual'!$O$2:$O$3601,'Historial Mensual'!$A$2:$A$3601,$A6,'Historial Mensual'!$C$2:$C$3601,$D6)</f>
        <v>13.3</v>
      </c>
      <c r="N6" s="27">
        <f>AVERAGEIFS('Historial Mensual'!$P$2:$P$3601,'Historial Mensual'!$A$2:$A$3601,$A6,'Historial Mensual'!$C$2:$C$3601,$D6)</f>
        <v>82.208333333333329</v>
      </c>
      <c r="O6" s="15">
        <f>SUMIFS('Historial Mensual'!$Q$2:$Q$3601,'Historial Mensual'!$A$2:$A$3601,$A6,'Historial Mensual'!$C$2:$C$3601,$D6)</f>
        <v>1299816.3200000003</v>
      </c>
      <c r="P6" s="15">
        <f>SUMIFS('Historial Mensual'!$S$2:$S$3601,'Historial Mensual'!$A$2:$A$3601,$A6,'Historial Mensual'!$C$2:$C$3601,$D6)</f>
        <v>2281928.6800000002</v>
      </c>
      <c r="Q6" s="20">
        <f>AVERAGEIFS('Historial Mensual'!$V$2:$V$3601,'Historial Mensual'!$A$2:$A$3601,$A6,'Historial Mensual'!$C$2:$C$3601,$D6)</f>
        <v>2.9251318416045443E-2</v>
      </c>
      <c r="R6" s="20">
        <f>SQRT(SUMPRODUCT(('Historial Mensual'!$A$2:$A$3601=A6)*('Historial Mensual'!$C$2:$C$3601=D6)*('Historial Mensual'!$V$2:$V$3601-Q6)^2)/11)</f>
        <v>3.9086383065686021E-2</v>
      </c>
      <c r="S6" s="27">
        <f>AVERAGEIFS('Historial Mensual'!$W$2:$W$3601,'Historial Mensual'!$A$2:$A$3601,$A6,'Historial Mensual'!$C$2:$C$3601,$D6)</f>
        <v>79.428624999999997</v>
      </c>
      <c r="T6" s="27">
        <f>SUMIFS('Auditoria Cumplimiento'!$J:$J,'Auditoria Cumplimiento'!$A:$A,A6,'Auditoria Cumplimiento'!$B:$B,D6)</f>
        <v>79.63333333333334</v>
      </c>
      <c r="U6" s="29">
        <f>AVERAGEIFS('Historial Mensual'!$AA$2:$AA$3601,'Historial Mensual'!$A$2:$A$3601,$A6,'Historial Mensual'!$C$2:$C$3601,$D6)</f>
        <v>0.11322500000000002</v>
      </c>
      <c r="V6" s="20">
        <f>AVERAGEIFS('Historial Mensual'!$AC$2:$AC$3601,'Historial Mensual'!$A$2:$A$3601,$A6,'Historial Mensual'!$C$2:$C$3601,$D6)</f>
        <v>2.0275594585540926E-2</v>
      </c>
    </row>
    <row r="7" spans="1:101" x14ac:dyDescent="0.3">
      <c r="A7" s="4" t="s">
        <v>65</v>
      </c>
      <c r="B7" s="4" t="str">
        <f>INDEX('Catalogo Proveedores'!$B$2:$B$101,MATCH(A7,'Catalogo Proveedores'!$A$2:$A$101,0))</f>
        <v>Distribuidora Resinas de Occidente S.A.P.I. de C.V.</v>
      </c>
      <c r="C7" s="4" t="str">
        <f>INDEX('Catalogo Proveedores'!$C$2:$C$101,MATCH(A7,'Catalogo Proveedores'!$A$2:$A$101,0))</f>
        <v>Materias primas</v>
      </c>
      <c r="D7" s="33" t="s">
        <v>282</v>
      </c>
      <c r="E7" s="15">
        <f>SUMIFS(Contratos!$C:$C,Contratos!$A:$A,A7,Contratos!$B:$B,D7)</f>
        <v>59000000</v>
      </c>
      <c r="F7" s="15">
        <f>SUMIFS('Historial Mensual'!$E$2:$E$3601,'Historial Mensual'!$A$2:$A$3601,$A7,'Historial Mensual'!$C$2:$C$3601,$D7)</f>
        <v>57623090.810000002</v>
      </c>
      <c r="G7" s="20">
        <f>SUMPRODUCT(('Historial Mensual'!$A$2:$A$3601=A7)*('Historial Mensual'!$C$2:$C$3601=D7)*'Historial Mensual'!$G$2:$G$3601)</f>
        <v>3.09E-2</v>
      </c>
      <c r="H7" s="27">
        <f>AVERAGEIFS('Historial Mensual'!$H$2:$H$3601,'Historial Mensual'!$A$2:$A$3601,$A7,'Historial Mensual'!$C$2:$C$3601,$D7)</f>
        <v>72.216666666666683</v>
      </c>
      <c r="I7" s="21">
        <f>AVERAGEIFS('Historial Mensual'!$K$2:$K$3601,'Historial Mensual'!$A$2:$A$3601,$A7,'Historial Mensual'!$C$2:$C$3601,$D7)</f>
        <v>0.78330833333333327</v>
      </c>
      <c r="J7" s="21">
        <f>AVERAGEIFS('Historial Mensual'!$L$2:$L$3601,'Historial Mensual'!$A$2:$A$3601,$A7,'Historial Mensual'!$C$2:$C$3601,$D7)</f>
        <v>0.11459999999999999</v>
      </c>
      <c r="K7" s="28">
        <f>SUMIFS('Historial Mensual'!$M$2:$M$3601,'Historial Mensual'!$A$2:$A$3601,$A7,'Historial Mensual'!$C$2:$C$3601,$D7)</f>
        <v>9</v>
      </c>
      <c r="L7" s="28">
        <f>SUMIFS('Historial Mensual'!$N$2:$N$3601,'Historial Mensual'!$A$2:$A$3601,$A7,'Historial Mensual'!$C$2:$C$3601,$D7)</f>
        <v>6</v>
      </c>
      <c r="M7" s="27">
        <f>SUMIFS('Historial Mensual'!$O$2:$O$3601,'Historial Mensual'!$A$2:$A$3601,$A7,'Historial Mensual'!$C$2:$C$3601,$D7)</f>
        <v>213.29999999999998</v>
      </c>
      <c r="N7" s="27">
        <f>AVERAGEIFS('Historial Mensual'!$P$2:$P$3601,'Historial Mensual'!$A$2:$A$3601,$A7,'Historial Mensual'!$C$2:$C$3601,$D7)</f>
        <v>81.866666666666688</v>
      </c>
      <c r="O7" s="15">
        <f>SUMIFS('Historial Mensual'!$Q$2:$Q$3601,'Historial Mensual'!$A$2:$A$3601,$A7,'Historial Mensual'!$C$2:$C$3601,$D7)</f>
        <v>3215966.83</v>
      </c>
      <c r="P7" s="15">
        <f>SUMIFS('Historial Mensual'!$S$2:$S$3601,'Historial Mensual'!$A$2:$A$3601,$A7,'Historial Mensual'!$C$2:$C$3601,$D7)</f>
        <v>2468592.9300000002</v>
      </c>
      <c r="Q7" s="20">
        <f>AVERAGEIFS('Historial Mensual'!$V$2:$V$3601,'Historial Mensual'!$A$2:$A$3601,$A7,'Historial Mensual'!$C$2:$C$3601,$D7)</f>
        <v>-4.3344558709562858E-2</v>
      </c>
      <c r="R7" s="20">
        <f>SQRT(SUMPRODUCT(('Historial Mensual'!$A$2:$A$3601=A7)*('Historial Mensual'!$C$2:$C$3601=D7)*('Historial Mensual'!$V$2:$V$3601-Q7)^2)/11)</f>
        <v>0.19923510163853228</v>
      </c>
      <c r="S7" s="27">
        <f>AVERAGEIFS('Historial Mensual'!$W$2:$W$3601,'Historial Mensual'!$A$2:$A$3601,$A7,'Historial Mensual'!$C$2:$C$3601,$D7)</f>
        <v>78.429416666666668</v>
      </c>
      <c r="T7" s="27">
        <f>SUMIFS('Auditoria Cumplimiento'!$J:$J,'Auditoria Cumplimiento'!$A:$A,A7,'Auditoria Cumplimiento'!$B:$B,D7)</f>
        <v>81.133333333333326</v>
      </c>
      <c r="U7" s="29">
        <f>AVERAGEIFS('Historial Mensual'!$AA$2:$AA$3601,'Historial Mensual'!$A$2:$A$3601,$A7,'Historial Mensual'!$C$2:$C$3601,$D7)</f>
        <v>9.0097500000000011E-2</v>
      </c>
      <c r="V7" s="20">
        <f>AVERAGEIFS('Historial Mensual'!$AC$2:$AC$3601,'Historial Mensual'!$A$2:$A$3601,$A7,'Historial Mensual'!$C$2:$C$3601,$D7)</f>
        <v>-5.0558423131409617E-2</v>
      </c>
    </row>
    <row r="8" spans="1:101" x14ac:dyDescent="0.3">
      <c r="A8" s="4" t="s">
        <v>69</v>
      </c>
      <c r="B8" s="4" t="str">
        <f>INDEX('Catalogo Proveedores'!$B$2:$B$101,MATCH(A8,'Catalogo Proveedores'!$A$2:$A$101,0))</f>
        <v>Corporativo Metales Unidos S.A. de C.V.</v>
      </c>
      <c r="C8" s="4" t="str">
        <f>INDEX('Catalogo Proveedores'!$C$2:$C$101,MATCH(A8,'Catalogo Proveedores'!$A$2:$A$101,0))</f>
        <v>Materias primas</v>
      </c>
      <c r="D8" s="33" t="s">
        <v>279</v>
      </c>
      <c r="E8" s="15">
        <f>SUMIFS(Contratos!$C:$C,Contratos!$A:$A,A8,Contratos!$B:$B,D8)</f>
        <v>49976000</v>
      </c>
      <c r="F8" s="15">
        <f>SUMIFS('Historial Mensual'!$E$2:$E$3601,'Historial Mensual'!$A$2:$A$3601,$A8,'Historial Mensual'!$C$2:$C$3601,$D8)</f>
        <v>50271629.859999999</v>
      </c>
      <c r="G8" s="20">
        <f>SUMPRODUCT(('Historial Mensual'!$A$2:$A$3601=A8)*('Historial Mensual'!$C$2:$C$3601=D8)*'Historial Mensual'!$G$2:$G$3601)</f>
        <v>4.5699999999999998E-2</v>
      </c>
      <c r="H8" s="27">
        <f>AVERAGEIFS('Historial Mensual'!$H$2:$H$3601,'Historial Mensual'!$A$2:$A$3601,$A8,'Historial Mensual'!$C$2:$C$3601,$D8)</f>
        <v>72.908333333333346</v>
      </c>
      <c r="I8" s="21">
        <f>AVERAGEIFS('Historial Mensual'!$K$2:$K$3601,'Historial Mensual'!$A$2:$A$3601,$A8,'Historial Mensual'!$C$2:$C$3601,$D8)</f>
        <v>0.89055833333333334</v>
      </c>
      <c r="J8" s="21">
        <f>AVERAGEIFS('Historial Mensual'!$L$2:$L$3601,'Historial Mensual'!$A$2:$A$3601,$A8,'Historial Mensual'!$C$2:$C$3601,$D8)</f>
        <v>9.7158333333333333E-2</v>
      </c>
      <c r="K8" s="28">
        <f>SUMIFS('Historial Mensual'!$M$2:$M$3601,'Historial Mensual'!$A$2:$A$3601,$A8,'Historial Mensual'!$C$2:$C$3601,$D8)</f>
        <v>9</v>
      </c>
      <c r="L8" s="28">
        <f>SUMIFS('Historial Mensual'!$N$2:$N$3601,'Historial Mensual'!$A$2:$A$3601,$A8,'Historial Mensual'!$C$2:$C$3601,$D8)</f>
        <v>3</v>
      </c>
      <c r="M8" s="27">
        <f>SUMIFS('Historial Mensual'!$O$2:$O$3601,'Historial Mensual'!$A$2:$A$3601,$A8,'Historial Mensual'!$C$2:$C$3601,$D8)</f>
        <v>23.2</v>
      </c>
      <c r="N8" s="27">
        <f>AVERAGEIFS('Historial Mensual'!$P$2:$P$3601,'Historial Mensual'!$A$2:$A$3601,$A8,'Historial Mensual'!$C$2:$C$3601,$D8)</f>
        <v>78.575000000000003</v>
      </c>
      <c r="O8" s="15">
        <f>SUMIFS('Historial Mensual'!$Q$2:$Q$3601,'Historial Mensual'!$A$2:$A$3601,$A8,'Historial Mensual'!$C$2:$C$3601,$D8)</f>
        <v>960628.11</v>
      </c>
      <c r="P8" s="15">
        <f>SUMIFS('Historial Mensual'!$S$2:$S$3601,'Historial Mensual'!$A$2:$A$3601,$A8,'Historial Mensual'!$C$2:$C$3601,$D8)</f>
        <v>1687261.38</v>
      </c>
      <c r="Q8" s="20">
        <f>AVERAGEIFS('Historial Mensual'!$V$2:$V$3601,'Historial Mensual'!$A$2:$A$3601,$A8,'Historial Mensual'!$C$2:$C$3601,$D8)</f>
        <v>3.6573362369738627E-2</v>
      </c>
      <c r="R8" s="20">
        <f>SQRT(SUMPRODUCT(('Historial Mensual'!$A$2:$A$3601=A8)*('Historial Mensual'!$C$2:$C$3601=D8)*('Historial Mensual'!$V$2:$V$3601-Q8)^2)/11)</f>
        <v>5.1797337245788645E-2</v>
      </c>
      <c r="S8" s="27">
        <f>AVERAGEIFS('Historial Mensual'!$W$2:$W$3601,'Historial Mensual'!$A$2:$A$3601,$A8,'Historial Mensual'!$C$2:$C$3601,$D8)</f>
        <v>81.492291666666674</v>
      </c>
      <c r="T8" s="27">
        <f>SUMIFS('Auditoria Cumplimiento'!$J:$J,'Auditoria Cumplimiento'!$A:$A,A8,'Auditoria Cumplimiento'!$B:$B,D8)</f>
        <v>79.783333333333331</v>
      </c>
      <c r="U8" s="29">
        <f>AVERAGEIFS('Historial Mensual'!$AA$2:$AA$3601,'Historial Mensual'!$A$2:$A$3601,$A8,'Historial Mensual'!$C$2:$C$3601,$D8)</f>
        <v>0.14489416666666668</v>
      </c>
      <c r="V8" s="20">
        <f>AVERAGEIFS('Historial Mensual'!$AC$2:$AC$3601,'Historial Mensual'!$A$2:$A$3601,$A8,'Historial Mensual'!$C$2:$C$3601,$D8)</f>
        <v>2.5233849617690041E-2</v>
      </c>
    </row>
    <row r="9" spans="1:101" x14ac:dyDescent="0.3">
      <c r="A9" s="4" t="s">
        <v>69</v>
      </c>
      <c r="B9" s="4" t="str">
        <f>INDEX('Catalogo Proveedores'!$B$2:$B$101,MATCH(A9,'Catalogo Proveedores'!$A$2:$A$101,0))</f>
        <v>Corporativo Metales Unidos S.A. de C.V.</v>
      </c>
      <c r="C9" s="4" t="str">
        <f>INDEX('Catalogo Proveedores'!$C$2:$C$101,MATCH(A9,'Catalogo Proveedores'!$A$2:$A$101,0))</f>
        <v>Materias primas</v>
      </c>
      <c r="D9" s="33" t="s">
        <v>281</v>
      </c>
      <c r="E9" s="15">
        <f>SUMIFS(Contratos!$C:$C,Contratos!$A:$A,A9,Contratos!$B:$B,D9)</f>
        <v>47244000</v>
      </c>
      <c r="F9" s="15">
        <f>SUMIFS('Historial Mensual'!$E$2:$E$3601,'Historial Mensual'!$A$2:$A$3601,$A9,'Historial Mensual'!$C$2:$C$3601,$D9)</f>
        <v>48313074.250000007</v>
      </c>
      <c r="G9" s="20">
        <f>SUMPRODUCT(('Historial Mensual'!$A$2:$A$3601=A9)*('Historial Mensual'!$C$2:$C$3601=D9)*'Historial Mensual'!$G$2:$G$3601)</f>
        <v>5.11E-2</v>
      </c>
      <c r="H9" s="27">
        <f>AVERAGEIFS('Historial Mensual'!$H$2:$H$3601,'Historial Mensual'!$A$2:$A$3601,$A9,'Historial Mensual'!$C$2:$C$3601,$D9)</f>
        <v>73.949999999999989</v>
      </c>
      <c r="I9" s="21">
        <f>AVERAGEIFS('Historial Mensual'!$K$2:$K$3601,'Historial Mensual'!$A$2:$A$3601,$A9,'Historial Mensual'!$C$2:$C$3601,$D9)</f>
        <v>0.90179166666666666</v>
      </c>
      <c r="J9" s="21">
        <f>AVERAGEIFS('Historial Mensual'!$L$2:$L$3601,'Historial Mensual'!$A$2:$A$3601,$A9,'Historial Mensual'!$C$2:$C$3601,$D9)</f>
        <v>9.1958333333333322E-2</v>
      </c>
      <c r="K9" s="28">
        <f>SUMIFS('Historial Mensual'!$M$2:$M$3601,'Historial Mensual'!$A$2:$A$3601,$A9,'Historial Mensual'!$C$2:$C$3601,$D9)</f>
        <v>11</v>
      </c>
      <c r="L9" s="28">
        <f>SUMIFS('Historial Mensual'!$N$2:$N$3601,'Historial Mensual'!$A$2:$A$3601,$A9,'Historial Mensual'!$C$2:$C$3601,$D9)</f>
        <v>7</v>
      </c>
      <c r="M9" s="27">
        <f>SUMIFS('Historial Mensual'!$O$2:$O$3601,'Historial Mensual'!$A$2:$A$3601,$A9,'Historial Mensual'!$C$2:$C$3601,$D9)</f>
        <v>300</v>
      </c>
      <c r="N9" s="27">
        <f>AVERAGEIFS('Historial Mensual'!$P$2:$P$3601,'Historial Mensual'!$A$2:$A$3601,$A9,'Historial Mensual'!$C$2:$C$3601,$D9)</f>
        <v>77.691666666666663</v>
      </c>
      <c r="O9" s="15">
        <f>SUMIFS('Historial Mensual'!$Q$2:$Q$3601,'Historial Mensual'!$A$2:$A$3601,$A9,'Historial Mensual'!$C$2:$C$3601,$D9)</f>
        <v>4802067.7300000004</v>
      </c>
      <c r="P9" s="15">
        <f>SUMIFS('Historial Mensual'!$S$2:$S$3601,'Historial Mensual'!$A$2:$A$3601,$A9,'Historial Mensual'!$C$2:$C$3601,$D9)</f>
        <v>1484770.18</v>
      </c>
      <c r="Q9" s="20">
        <f>AVERAGEIFS('Historial Mensual'!$V$2:$V$3601,'Historial Mensual'!$A$2:$A$3601,$A9,'Historial Mensual'!$C$2:$C$3601,$D9)</f>
        <v>-3.5488150672718079E-2</v>
      </c>
      <c r="R9" s="20">
        <f>SQRT(SUMPRODUCT(('Historial Mensual'!$A$2:$A$3601=A9)*('Historial Mensual'!$C$2:$C$3601=D9)*('Historial Mensual'!$V$2:$V$3601-Q9)^2)/11)</f>
        <v>0.1803371252523813</v>
      </c>
      <c r="S9" s="27">
        <f>AVERAGEIFS('Historial Mensual'!$W$2:$W$3601,'Historial Mensual'!$A$2:$A$3601,$A9,'Historial Mensual'!$C$2:$C$3601,$D9)</f>
        <v>82.095208333333332</v>
      </c>
      <c r="T9" s="27">
        <f>SUMIFS('Auditoria Cumplimiento'!$J:$J,'Auditoria Cumplimiento'!$A:$A,A9,'Auditoria Cumplimiento'!$B:$B,D9)</f>
        <v>76.083333333333329</v>
      </c>
      <c r="U9" s="29">
        <f>AVERAGEIFS('Historial Mensual'!$AA$2:$AA$3601,'Historial Mensual'!$A$2:$A$3601,$A9,'Historial Mensual'!$C$2:$C$3601,$D9)</f>
        <v>0.13737333333333332</v>
      </c>
      <c r="V9" s="20">
        <f>AVERAGEIFS('Historial Mensual'!$AC$2:$AC$3601,'Historial Mensual'!$A$2:$A$3601,$A9,'Historial Mensual'!$C$2:$C$3601,$D9)</f>
        <v>-4.6271501450523757E-2</v>
      </c>
    </row>
    <row r="10" spans="1:101" x14ac:dyDescent="0.3">
      <c r="A10" s="4" t="s">
        <v>69</v>
      </c>
      <c r="B10" s="4" t="str">
        <f>INDEX('Catalogo Proveedores'!$B$2:$B$101,MATCH(A10,'Catalogo Proveedores'!$A$2:$A$101,0))</f>
        <v>Corporativo Metales Unidos S.A. de C.V.</v>
      </c>
      <c r="C10" s="4" t="str">
        <f>INDEX('Catalogo Proveedores'!$C$2:$C$101,MATCH(A10,'Catalogo Proveedores'!$A$2:$A$101,0))</f>
        <v>Materias primas</v>
      </c>
      <c r="D10" s="33" t="s">
        <v>282</v>
      </c>
      <c r="E10" s="15">
        <f>SUMIFS(Contratos!$C:$C,Contratos!$A:$A,A10,Contratos!$B:$B,D10)</f>
        <v>52773000</v>
      </c>
      <c r="F10" s="15">
        <f>SUMIFS('Historial Mensual'!$E$2:$E$3601,'Historial Mensual'!$A$2:$A$3601,$A10,'Historial Mensual'!$C$2:$C$3601,$D10)</f>
        <v>52951109.629999995</v>
      </c>
      <c r="G10" s="20">
        <f>SUMPRODUCT(('Historial Mensual'!$A$2:$A$3601=A10)*('Historial Mensual'!$C$2:$C$3601=D10)*'Historial Mensual'!$G$2:$G$3601)</f>
        <v>5.7700000000000001E-2</v>
      </c>
      <c r="H10" s="27">
        <f>AVERAGEIFS('Historial Mensual'!$H$2:$H$3601,'Historial Mensual'!$A$2:$A$3601,$A10,'Historial Mensual'!$C$2:$C$3601,$D10)</f>
        <v>74.624999999999986</v>
      </c>
      <c r="I10" s="21">
        <f>AVERAGEIFS('Historial Mensual'!$K$2:$K$3601,'Historial Mensual'!$A$2:$A$3601,$A10,'Historial Mensual'!$C$2:$C$3601,$D10)</f>
        <v>0.88134166666666669</v>
      </c>
      <c r="J10" s="21">
        <f>AVERAGEIFS('Historial Mensual'!$L$2:$L$3601,'Historial Mensual'!$A$2:$A$3601,$A10,'Historial Mensual'!$C$2:$C$3601,$D10)</f>
        <v>9.8824999999999996E-2</v>
      </c>
      <c r="K10" s="28">
        <f>SUMIFS('Historial Mensual'!$M$2:$M$3601,'Historial Mensual'!$A$2:$A$3601,$A10,'Historial Mensual'!$C$2:$C$3601,$D10)</f>
        <v>10</v>
      </c>
      <c r="L10" s="28">
        <f>SUMIFS('Historial Mensual'!$N$2:$N$3601,'Historial Mensual'!$A$2:$A$3601,$A10,'Historial Mensual'!$C$2:$C$3601,$D10)</f>
        <v>0</v>
      </c>
      <c r="M10" s="27">
        <f>SUMIFS('Historial Mensual'!$O$2:$O$3601,'Historial Mensual'!$A$2:$A$3601,$A10,'Historial Mensual'!$C$2:$C$3601,$D10)</f>
        <v>0</v>
      </c>
      <c r="N10" s="27">
        <f>AVERAGEIFS('Historial Mensual'!$P$2:$P$3601,'Historial Mensual'!$A$2:$A$3601,$A10,'Historial Mensual'!$C$2:$C$3601,$D10)</f>
        <v>77.36666666666666</v>
      </c>
      <c r="O10" s="15">
        <f>SUMIFS('Historial Mensual'!$Q$2:$Q$3601,'Historial Mensual'!$A$2:$A$3601,$A10,'Historial Mensual'!$C$2:$C$3601,$D10)</f>
        <v>601694.91999999993</v>
      </c>
      <c r="P10" s="15">
        <f>SUMIFS('Historial Mensual'!$S$2:$S$3601,'Historial Mensual'!$A$2:$A$3601,$A10,'Historial Mensual'!$C$2:$C$3601,$D10)</f>
        <v>1812723.49</v>
      </c>
      <c r="Q10" s="20">
        <f>AVERAGEIFS('Historial Mensual'!$V$2:$V$3601,'Historial Mensual'!$A$2:$A$3601,$A10,'Historial Mensual'!$C$2:$C$3601,$D10)</f>
        <v>4.7214759380877512E-2</v>
      </c>
      <c r="R10" s="20">
        <f>SQRT(SUMPRODUCT(('Historial Mensual'!$A$2:$A$3601=A10)*('Historial Mensual'!$C$2:$C$3601=D10)*('Historial Mensual'!$V$2:$V$3601-Q10)^2)/11)</f>
        <v>4.3678031546540971E-2</v>
      </c>
      <c r="S10" s="27">
        <f>AVERAGEIFS('Historial Mensual'!$W$2:$W$3601,'Historial Mensual'!$A$2:$A$3601,$A10,'Historial Mensual'!$C$2:$C$3601,$D10)</f>
        <v>81.549958333333322</v>
      </c>
      <c r="T10" s="27">
        <f>SUMIFS('Auditoria Cumplimiento'!$J:$J,'Auditoria Cumplimiento'!$A:$A,A10,'Auditoria Cumplimiento'!$B:$B,D10)</f>
        <v>80.383333333333326</v>
      </c>
      <c r="U10" s="29">
        <f>AVERAGEIFS('Historial Mensual'!$AA$2:$AA$3601,'Historial Mensual'!$A$2:$A$3601,$A10,'Historial Mensual'!$C$2:$C$3601,$D10)</f>
        <v>0.11161083333333337</v>
      </c>
      <c r="V10" s="20">
        <f>AVERAGEIFS('Historial Mensual'!$AC$2:$AC$3601,'Historial Mensual'!$A$2:$A$3601,$A10,'Historial Mensual'!$C$2:$C$3601,$D10)</f>
        <v>3.8360093807802607E-2</v>
      </c>
    </row>
    <row r="11" spans="1:101" x14ac:dyDescent="0.3">
      <c r="A11" s="4" t="s">
        <v>72</v>
      </c>
      <c r="B11" s="4" t="str">
        <f>INDEX('Catalogo Proveedores'!$B$2:$B$101,MATCH(A11,'Catalogo Proveedores'!$A$2:$A$101,0))</f>
        <v>Proveedora Polímeros del Golfo S. de R.L. de C.V.</v>
      </c>
      <c r="C11" s="4" t="str">
        <f>INDEX('Catalogo Proveedores'!$C$2:$C$101,MATCH(A11,'Catalogo Proveedores'!$A$2:$A$101,0))</f>
        <v>Materias primas</v>
      </c>
      <c r="D11" s="33" t="s">
        <v>279</v>
      </c>
      <c r="E11" s="15">
        <f>SUMIFS(Contratos!$C:$C,Contratos!$A:$A,A11,Contratos!$B:$B,D11)</f>
        <v>20298000</v>
      </c>
      <c r="F11" s="15">
        <f>SUMIFS('Historial Mensual'!$E$2:$E$3601,'Historial Mensual'!$A$2:$A$3601,$A11,'Historial Mensual'!$C$2:$C$3601,$D11)</f>
        <v>20549295.169999998</v>
      </c>
      <c r="G11" s="20">
        <f>SUMPRODUCT(('Historial Mensual'!$A$2:$A$3601=A11)*('Historial Mensual'!$C$2:$C$3601=D11)*'Historial Mensual'!$G$2:$G$3601)</f>
        <v>7.8600000000000003E-2</v>
      </c>
      <c r="H11" s="27">
        <f>AVERAGEIFS('Historial Mensual'!$H$2:$H$3601,'Historial Mensual'!$A$2:$A$3601,$A11,'Historial Mensual'!$C$2:$C$3601,$D11)</f>
        <v>90.108333333333334</v>
      </c>
      <c r="I11" s="21">
        <f>AVERAGEIFS('Historial Mensual'!$K$2:$K$3601,'Historial Mensual'!$A$2:$A$3601,$A11,'Historial Mensual'!$C$2:$C$3601,$D11)</f>
        <v>0.88570000000000004</v>
      </c>
      <c r="J11" s="21">
        <f>AVERAGEIFS('Historial Mensual'!$L$2:$L$3601,'Historial Mensual'!$A$2:$A$3601,$A11,'Historial Mensual'!$C$2:$C$3601,$D11)</f>
        <v>3.2124999999999994E-2</v>
      </c>
      <c r="K11" s="28">
        <f>SUMIFS('Historial Mensual'!$M$2:$M$3601,'Historial Mensual'!$A$2:$A$3601,$A11,'Historial Mensual'!$C$2:$C$3601,$D11)</f>
        <v>11</v>
      </c>
      <c r="L11" s="28">
        <f>SUMIFS('Historial Mensual'!$N$2:$N$3601,'Historial Mensual'!$A$2:$A$3601,$A11,'Historial Mensual'!$C$2:$C$3601,$D11)</f>
        <v>6</v>
      </c>
      <c r="M11" s="27">
        <f>SUMIFS('Historial Mensual'!$O$2:$O$3601,'Historial Mensual'!$A$2:$A$3601,$A11,'Historial Mensual'!$C$2:$C$3601,$D11)</f>
        <v>205.2</v>
      </c>
      <c r="N11" s="27">
        <f>AVERAGEIFS('Historial Mensual'!$P$2:$P$3601,'Historial Mensual'!$A$2:$A$3601,$A11,'Historial Mensual'!$C$2:$C$3601,$D11)</f>
        <v>75.108333333333334</v>
      </c>
      <c r="O11" s="15">
        <f>SUMIFS('Historial Mensual'!$Q$2:$Q$3601,'Historial Mensual'!$A$2:$A$3601,$A11,'Historial Mensual'!$C$2:$C$3601,$D11)</f>
        <v>1319501.3299999998</v>
      </c>
      <c r="P11" s="15">
        <f>SUMIFS('Historial Mensual'!$S$2:$S$3601,'Historial Mensual'!$A$2:$A$3601,$A11,'Historial Mensual'!$C$2:$C$3601,$D11)</f>
        <v>247403.59999999998</v>
      </c>
      <c r="Q11" s="20">
        <f>AVERAGEIFS('Historial Mensual'!$V$2:$V$3601,'Historial Mensual'!$A$2:$A$3601,$A11,'Historial Mensual'!$C$2:$C$3601,$D11)</f>
        <v>1.470745420002606E-2</v>
      </c>
      <c r="R11" s="20">
        <f>SQRT(SUMPRODUCT(('Historial Mensual'!$A$2:$A$3601=A11)*('Historial Mensual'!$C$2:$C$3601=D11)*('Historial Mensual'!$V$2:$V$3601-Q11)^2)/11)</f>
        <v>0.1717555332648838</v>
      </c>
      <c r="S11" s="27">
        <f>AVERAGEIFS('Historial Mensual'!$W$2:$W$3601,'Historial Mensual'!$A$2:$A$3601,$A11,'Historial Mensual'!$C$2:$C$3601,$D11)</f>
        <v>87.648708333333332</v>
      </c>
      <c r="T11" s="27">
        <f>SUMIFS('Auditoria Cumplimiento'!$J:$J,'Auditoria Cumplimiento'!$A:$A,A11,'Auditoria Cumplimiento'!$B:$B,D11)</f>
        <v>76.099999999999994</v>
      </c>
      <c r="U11" s="29">
        <f>AVERAGEIFS('Historial Mensual'!$AA$2:$AA$3601,'Historial Mensual'!$A$2:$A$3601,$A11,'Historial Mensual'!$C$2:$C$3601,$D11)</f>
        <v>0.14080583333333332</v>
      </c>
      <c r="V11" s="20">
        <f>AVERAGEIFS('Historial Mensual'!$AC$2:$AC$3601,'Historial Mensual'!$A$2:$A$3601,$A11,'Historial Mensual'!$C$2:$C$3601,$D11)</f>
        <v>3.6694429860306735E-3</v>
      </c>
    </row>
    <row r="12" spans="1:101" x14ac:dyDescent="0.3">
      <c r="A12" s="4" t="s">
        <v>72</v>
      </c>
      <c r="B12" s="4" t="str">
        <f>INDEX('Catalogo Proveedores'!$B$2:$B$101,MATCH(A12,'Catalogo Proveedores'!$A$2:$A$101,0))</f>
        <v>Proveedora Polímeros del Golfo S. de R.L. de C.V.</v>
      </c>
      <c r="C12" s="4" t="str">
        <f>INDEX('Catalogo Proveedores'!$C$2:$C$101,MATCH(A12,'Catalogo Proveedores'!$A$2:$A$101,0))</f>
        <v>Materias primas</v>
      </c>
      <c r="D12" s="33" t="s">
        <v>281</v>
      </c>
      <c r="E12" s="15">
        <f>SUMIFS(Contratos!$C:$C,Contratos!$A:$A,A12,Contratos!$B:$B,D12)</f>
        <v>22147000</v>
      </c>
      <c r="F12" s="15">
        <f>SUMIFS('Historial Mensual'!$E$2:$E$3601,'Historial Mensual'!$A$2:$A$3601,$A12,'Historial Mensual'!$C$2:$C$3601,$D12)</f>
        <v>21685990.580000002</v>
      </c>
      <c r="G12" s="20">
        <f>SUMPRODUCT(('Historial Mensual'!$A$2:$A$3601=A12)*('Historial Mensual'!$C$2:$C$3601=D12)*'Historial Mensual'!$G$2:$G$3601)</f>
        <v>4.9099999999999998E-2</v>
      </c>
      <c r="H12" s="27">
        <f>AVERAGEIFS('Historial Mensual'!$H$2:$H$3601,'Historial Mensual'!$A$2:$A$3601,$A12,'Historial Mensual'!$C$2:$C$3601,$D12)</f>
        <v>81.841666666666683</v>
      </c>
      <c r="I12" s="21">
        <f>AVERAGEIFS('Historial Mensual'!$K$2:$K$3601,'Historial Mensual'!$A$2:$A$3601,$A12,'Historial Mensual'!$C$2:$C$3601,$D12)</f>
        <v>0.88624166666666648</v>
      </c>
      <c r="J12" s="21">
        <f>AVERAGEIFS('Historial Mensual'!$L$2:$L$3601,'Historial Mensual'!$A$2:$A$3601,$A12,'Historial Mensual'!$C$2:$C$3601,$D12)</f>
        <v>6.4033333333333331E-2</v>
      </c>
      <c r="K12" s="28">
        <f>SUMIFS('Historial Mensual'!$M$2:$M$3601,'Historial Mensual'!$A$2:$A$3601,$A12,'Historial Mensual'!$C$2:$C$3601,$D12)</f>
        <v>9</v>
      </c>
      <c r="L12" s="28">
        <f>SUMIFS('Historial Mensual'!$N$2:$N$3601,'Historial Mensual'!$A$2:$A$3601,$A12,'Historial Mensual'!$C$2:$C$3601,$D12)</f>
        <v>4</v>
      </c>
      <c r="M12" s="27">
        <f>SUMIFS('Historial Mensual'!$O$2:$O$3601,'Historial Mensual'!$A$2:$A$3601,$A12,'Historial Mensual'!$C$2:$C$3601,$D12)</f>
        <v>114.1</v>
      </c>
      <c r="N12" s="27">
        <f>AVERAGEIFS('Historial Mensual'!$P$2:$P$3601,'Historial Mensual'!$A$2:$A$3601,$A12,'Historial Mensual'!$C$2:$C$3601,$D12)</f>
        <v>76.991666666666674</v>
      </c>
      <c r="O12" s="15">
        <f>SUMIFS('Historial Mensual'!$Q$2:$Q$3601,'Historial Mensual'!$A$2:$A$3601,$A12,'Historial Mensual'!$C$2:$C$3601,$D12)</f>
        <v>829455.19000000006</v>
      </c>
      <c r="P12" s="15">
        <f>SUMIFS('Historial Mensual'!$S$2:$S$3601,'Historial Mensual'!$A$2:$A$3601,$A12,'Historial Mensual'!$C$2:$C$3601,$D12)</f>
        <v>471115.58999999997</v>
      </c>
      <c r="Q12" s="20">
        <f>AVERAGEIFS('Historial Mensual'!$V$2:$V$3601,'Historial Mensual'!$A$2:$A$3601,$A12,'Historial Mensual'!$C$2:$C$3601,$D12)</f>
        <v>4.4633433109621534E-2</v>
      </c>
      <c r="R12" s="20">
        <f>SQRT(SUMPRODUCT(('Historial Mensual'!$A$2:$A$3601=A12)*('Historial Mensual'!$C$2:$C$3601=D12)*('Historial Mensual'!$V$2:$V$3601-Q12)^2)/11)</f>
        <v>8.766678266932694E-2</v>
      </c>
      <c r="S12" s="27">
        <f>AVERAGEIFS('Historial Mensual'!$W$2:$W$3601,'Historial Mensual'!$A$2:$A$3601,$A12,'Historial Mensual'!$C$2:$C$3601,$D12)</f>
        <v>84.669666666666672</v>
      </c>
      <c r="T12" s="27">
        <f>SUMIFS('Auditoria Cumplimiento'!$J:$J,'Auditoria Cumplimiento'!$A:$A,A12,'Auditoria Cumplimiento'!$B:$B,D12)</f>
        <v>75.733333333333334</v>
      </c>
      <c r="U12" s="29">
        <f>AVERAGEIFS('Historial Mensual'!$AA$2:$AA$3601,'Historial Mensual'!$A$2:$A$3601,$A12,'Historial Mensual'!$C$2:$C$3601,$D12)</f>
        <v>0.133635</v>
      </c>
      <c r="V12" s="20">
        <f>AVERAGEIFS('Historial Mensual'!$AC$2:$AC$3601,'Historial Mensual'!$A$2:$A$3601,$A12,'Historial Mensual'!$C$2:$C$3601,$D12)</f>
        <v>3.4128231977497557E-2</v>
      </c>
    </row>
    <row r="13" spans="1:101" x14ac:dyDescent="0.3">
      <c r="A13" s="4" t="s">
        <v>72</v>
      </c>
      <c r="B13" s="4" t="str">
        <f>INDEX('Catalogo Proveedores'!$B$2:$B$101,MATCH(A13,'Catalogo Proveedores'!$A$2:$A$101,0))</f>
        <v>Proveedora Polímeros del Golfo S. de R.L. de C.V.</v>
      </c>
      <c r="C13" s="4" t="str">
        <f>INDEX('Catalogo Proveedores'!$C$2:$C$101,MATCH(A13,'Catalogo Proveedores'!$A$2:$A$101,0))</f>
        <v>Materias primas</v>
      </c>
      <c r="D13" s="33" t="s">
        <v>282</v>
      </c>
      <c r="E13" s="15">
        <f>SUMIFS(Contratos!$C:$C,Contratos!$A:$A,A13,Contratos!$B:$B,D13)</f>
        <v>21801000</v>
      </c>
      <c r="F13" s="15">
        <f>SUMIFS('Historial Mensual'!$E$2:$E$3601,'Historial Mensual'!$A$2:$A$3601,$A13,'Historial Mensual'!$C$2:$C$3601,$D13)</f>
        <v>21340436</v>
      </c>
      <c r="G13" s="20">
        <f>SUMPRODUCT(('Historial Mensual'!$A$2:$A$3601=A13)*('Historial Mensual'!$C$2:$C$3601=D13)*'Historial Mensual'!$G$2:$G$3601)</f>
        <v>5.0099999999999999E-2</v>
      </c>
      <c r="H13" s="27">
        <f>AVERAGEIFS('Historial Mensual'!$H$2:$H$3601,'Historial Mensual'!$A$2:$A$3601,$A13,'Historial Mensual'!$C$2:$C$3601,$D13)</f>
        <v>85.108333333333334</v>
      </c>
      <c r="I13" s="21">
        <f>AVERAGEIFS('Historial Mensual'!$K$2:$K$3601,'Historial Mensual'!$A$2:$A$3601,$A13,'Historial Mensual'!$C$2:$C$3601,$D13)</f>
        <v>0.86669166666666664</v>
      </c>
      <c r="J13" s="21">
        <f>AVERAGEIFS('Historial Mensual'!$L$2:$L$3601,'Historial Mensual'!$A$2:$A$3601,$A13,'Historial Mensual'!$C$2:$C$3601,$D13)</f>
        <v>5.5933333333333335E-2</v>
      </c>
      <c r="K13" s="28">
        <f>SUMIFS('Historial Mensual'!$M$2:$M$3601,'Historial Mensual'!$A$2:$A$3601,$A13,'Historial Mensual'!$C$2:$C$3601,$D13)</f>
        <v>11</v>
      </c>
      <c r="L13" s="28">
        <f>SUMIFS('Historial Mensual'!$N$2:$N$3601,'Historial Mensual'!$A$2:$A$3601,$A13,'Historial Mensual'!$C$2:$C$3601,$D13)</f>
        <v>3</v>
      </c>
      <c r="M13" s="27">
        <f>SUMIFS('Historial Mensual'!$O$2:$O$3601,'Historial Mensual'!$A$2:$A$3601,$A13,'Historial Mensual'!$C$2:$C$3601,$D13)</f>
        <v>67.100000000000009</v>
      </c>
      <c r="N13" s="27">
        <f>AVERAGEIFS('Historial Mensual'!$P$2:$P$3601,'Historial Mensual'!$A$2:$A$3601,$A13,'Historial Mensual'!$C$2:$C$3601,$D13)</f>
        <v>74.291666666666671</v>
      </c>
      <c r="O13" s="15">
        <f>SUMIFS('Historial Mensual'!$Q$2:$Q$3601,'Historial Mensual'!$A$2:$A$3601,$A13,'Historial Mensual'!$C$2:$C$3601,$D13)</f>
        <v>829396.95999999985</v>
      </c>
      <c r="P13" s="15">
        <f>SUMIFS('Historial Mensual'!$S$2:$S$3601,'Historial Mensual'!$A$2:$A$3601,$A13,'Historial Mensual'!$C$2:$C$3601,$D13)</f>
        <v>421485.75000000012</v>
      </c>
      <c r="Q13" s="20">
        <f>AVERAGEIFS('Historial Mensual'!$V$2:$V$3601,'Historial Mensual'!$A$2:$A$3601,$A13,'Historial Mensual'!$C$2:$C$3601,$D13)</f>
        <v>3.5252909508923867E-2</v>
      </c>
      <c r="R13" s="20">
        <f>SQRT(SUMPRODUCT(('Historial Mensual'!$A$2:$A$3601=A13)*('Historial Mensual'!$C$2:$C$3601=D13)*('Historial Mensual'!$V$2:$V$3601-Q13)^2)/11)</f>
        <v>8.0374116603369974E-2</v>
      </c>
      <c r="S13" s="27">
        <f>AVERAGEIFS('Historial Mensual'!$W$2:$W$3601,'Historial Mensual'!$A$2:$A$3601,$A13,'Historial Mensual'!$C$2:$C$3601,$D13)</f>
        <v>84.808000000000007</v>
      </c>
      <c r="T13" s="27">
        <f>SUMIFS('Auditoria Cumplimiento'!$J:$J,'Auditoria Cumplimiento'!$A:$A,A13,'Auditoria Cumplimiento'!$B:$B,D13)</f>
        <v>74.866666666666674</v>
      </c>
      <c r="U13" s="29">
        <f>AVERAGEIFS('Historial Mensual'!$AA$2:$AA$3601,'Historial Mensual'!$A$2:$A$3601,$A13,'Historial Mensual'!$C$2:$C$3601,$D13)</f>
        <v>0.112815</v>
      </c>
      <c r="V13" s="20">
        <f>AVERAGEIFS('Historial Mensual'!$AC$2:$AC$3601,'Historial Mensual'!$A$2:$A$3601,$A13,'Historial Mensual'!$C$2:$C$3601,$D13)</f>
        <v>2.6306247127555957E-2</v>
      </c>
    </row>
    <row r="14" spans="1:101" x14ac:dyDescent="0.3">
      <c r="A14" s="4" t="s">
        <v>75</v>
      </c>
      <c r="B14" s="4" t="str">
        <f>INDEX('Catalogo Proveedores'!$B$2:$B$101,MATCH(A14,'Catalogo Proveedores'!$A$2:$A$101,0))</f>
        <v>Operadora Minerales Integrales S.A.P.I. de C.V.</v>
      </c>
      <c r="C14" s="4" t="str">
        <f>INDEX('Catalogo Proveedores'!$C$2:$C$101,MATCH(A14,'Catalogo Proveedores'!$A$2:$A$101,0))</f>
        <v>Materias primas</v>
      </c>
      <c r="D14" s="33" t="s">
        <v>279</v>
      </c>
      <c r="E14" s="15">
        <f>SUMIFS(Contratos!$C:$C,Contratos!$A:$A,A14,Contratos!$B:$B,D14)</f>
        <v>24290000</v>
      </c>
      <c r="F14" s="15">
        <f>SUMIFS('Historial Mensual'!$E$2:$E$3601,'Historial Mensual'!$A$2:$A$3601,$A14,'Historial Mensual'!$C$2:$C$3601,$D14)</f>
        <v>24318666.969999999</v>
      </c>
      <c r="G14" s="20">
        <f>SUMPRODUCT(('Historial Mensual'!$A$2:$A$3601=A14)*('Historial Mensual'!$C$2:$C$3601=D14)*'Historial Mensual'!$G$2:$G$3601)</f>
        <v>3.5299999999999998E-2</v>
      </c>
      <c r="H14" s="27">
        <f>AVERAGEIFS('Historial Mensual'!$H$2:$H$3601,'Historial Mensual'!$A$2:$A$3601,$A14,'Historial Mensual'!$C$2:$C$3601,$D14)</f>
        <v>89.691666666666677</v>
      </c>
      <c r="I14" s="21">
        <f>AVERAGEIFS('Historial Mensual'!$K$2:$K$3601,'Historial Mensual'!$A$2:$A$3601,$A14,'Historial Mensual'!$C$2:$C$3601,$D14)</f>
        <v>0.83060833333333317</v>
      </c>
      <c r="J14" s="21">
        <f>AVERAGEIFS('Historial Mensual'!$L$2:$L$3601,'Historial Mensual'!$A$2:$A$3601,$A14,'Historial Mensual'!$C$2:$C$3601,$D14)</f>
        <v>3.4724999999999999E-2</v>
      </c>
      <c r="K14" s="28">
        <f>SUMIFS('Historial Mensual'!$M$2:$M$3601,'Historial Mensual'!$A$2:$A$3601,$A14,'Historial Mensual'!$C$2:$C$3601,$D14)</f>
        <v>21</v>
      </c>
      <c r="L14" s="28">
        <f>SUMIFS('Historial Mensual'!$N$2:$N$3601,'Historial Mensual'!$A$2:$A$3601,$A14,'Historial Mensual'!$C$2:$C$3601,$D14)</f>
        <v>7</v>
      </c>
      <c r="M14" s="27">
        <f>SUMIFS('Historial Mensual'!$O$2:$O$3601,'Historial Mensual'!$A$2:$A$3601,$A14,'Historial Mensual'!$C$2:$C$3601,$D14)</f>
        <v>195.09999999999997</v>
      </c>
      <c r="N14" s="27">
        <f>AVERAGEIFS('Historial Mensual'!$P$2:$P$3601,'Historial Mensual'!$A$2:$A$3601,$A14,'Historial Mensual'!$C$2:$C$3601,$D14)</f>
        <v>79.141666666666666</v>
      </c>
      <c r="O14" s="15">
        <f>SUMIFS('Historial Mensual'!$Q$2:$Q$3601,'Historial Mensual'!$A$2:$A$3601,$A14,'Historial Mensual'!$C$2:$C$3601,$D14)</f>
        <v>1869975.68</v>
      </c>
      <c r="P14" s="15">
        <f>SUMIFS('Historial Mensual'!$S$2:$S$3601,'Historial Mensual'!$A$2:$A$3601,$A14,'Historial Mensual'!$C$2:$C$3601,$D14)</f>
        <v>106273.31</v>
      </c>
      <c r="Q14" s="20">
        <f>AVERAGEIFS('Historial Mensual'!$V$2:$V$3601,'Historial Mensual'!$A$2:$A$3601,$A14,'Historial Mensual'!$C$2:$C$3601,$D14)</f>
        <v>4.111025769658795E-3</v>
      </c>
      <c r="R14" s="20">
        <f>SQRT(SUMPRODUCT(('Historial Mensual'!$A$2:$A$3601=A14)*('Historial Mensual'!$C$2:$C$3601=D14)*('Historial Mensual'!$V$2:$V$3601-Q14)^2)/11)</f>
        <v>0.16292512661107797</v>
      </c>
      <c r="S14" s="27">
        <f>AVERAGEIFS('Historial Mensual'!$W$2:$W$3601,'Historial Mensual'!$A$2:$A$3601,$A14,'Historial Mensual'!$C$2:$C$3601,$D14)</f>
        <v>86.617791666666662</v>
      </c>
      <c r="T14" s="27">
        <f>SUMIFS('Auditoria Cumplimiento'!$J:$J,'Auditoria Cumplimiento'!$A:$A,A14,'Auditoria Cumplimiento'!$B:$B,D14)</f>
        <v>73.366666666666674</v>
      </c>
      <c r="U14" s="29">
        <f>AVERAGEIFS('Historial Mensual'!$AA$2:$AA$3601,'Historial Mensual'!$A$2:$A$3601,$A14,'Historial Mensual'!$C$2:$C$3601,$D14)</f>
        <v>0.14033416666666668</v>
      </c>
      <c r="V14" s="20">
        <f>AVERAGEIFS('Historial Mensual'!$AC$2:$AC$3601,'Historial Mensual'!$A$2:$A$3601,$A14,'Historial Mensual'!$C$2:$C$3601,$D14)</f>
        <v>-6.8923424001405623E-3</v>
      </c>
    </row>
    <row r="15" spans="1:101" x14ac:dyDescent="0.3">
      <c r="A15" s="4" t="s">
        <v>75</v>
      </c>
      <c r="B15" s="4" t="str">
        <f>INDEX('Catalogo Proveedores'!$B$2:$B$101,MATCH(A15,'Catalogo Proveedores'!$A$2:$A$101,0))</f>
        <v>Operadora Minerales Integrales S.A.P.I. de C.V.</v>
      </c>
      <c r="C15" s="4" t="str">
        <f>INDEX('Catalogo Proveedores'!$C$2:$C$101,MATCH(A15,'Catalogo Proveedores'!$A$2:$A$101,0))</f>
        <v>Materias primas</v>
      </c>
      <c r="D15" s="33" t="s">
        <v>281</v>
      </c>
      <c r="E15" s="15">
        <f>SUMIFS(Contratos!$C:$C,Contratos!$A:$A,A15,Contratos!$B:$B,D15)</f>
        <v>24884000</v>
      </c>
      <c r="F15" s="15">
        <f>SUMIFS('Historial Mensual'!$E$2:$E$3601,'Historial Mensual'!$A$2:$A$3601,$A15,'Historial Mensual'!$C$2:$C$3601,$D15)</f>
        <v>24959849.360000003</v>
      </c>
      <c r="G15" s="20">
        <f>SUMPRODUCT(('Historial Mensual'!$A$2:$A$3601=A15)*('Historial Mensual'!$C$2:$C$3601=D15)*'Historial Mensual'!$G$2:$G$3601)</f>
        <v>6.3200000000000006E-2</v>
      </c>
      <c r="H15" s="27">
        <f>AVERAGEIFS('Historial Mensual'!$H$2:$H$3601,'Historial Mensual'!$A$2:$A$3601,$A15,'Historial Mensual'!$C$2:$C$3601,$D15)</f>
        <v>87.091666666666654</v>
      </c>
      <c r="I15" s="21">
        <f>AVERAGEIFS('Historial Mensual'!$K$2:$K$3601,'Historial Mensual'!$A$2:$A$3601,$A15,'Historial Mensual'!$C$2:$C$3601,$D15)</f>
        <v>0.85175000000000012</v>
      </c>
      <c r="J15" s="21">
        <f>AVERAGEIFS('Historial Mensual'!$L$2:$L$3601,'Historial Mensual'!$A$2:$A$3601,$A15,'Historial Mensual'!$C$2:$C$3601,$D15)</f>
        <v>5.925833333333333E-2</v>
      </c>
      <c r="K15" s="28">
        <f>SUMIFS('Historial Mensual'!$M$2:$M$3601,'Historial Mensual'!$A$2:$A$3601,$A15,'Historial Mensual'!$C$2:$C$3601,$D15)</f>
        <v>14</v>
      </c>
      <c r="L15" s="28">
        <f>SUMIFS('Historial Mensual'!$N$2:$N$3601,'Historial Mensual'!$A$2:$A$3601,$A15,'Historial Mensual'!$C$2:$C$3601,$D15)</f>
        <v>7</v>
      </c>
      <c r="M15" s="27">
        <f>SUMIFS('Historial Mensual'!$O$2:$O$3601,'Historial Mensual'!$A$2:$A$3601,$A15,'Historial Mensual'!$C$2:$C$3601,$D15)</f>
        <v>114.3</v>
      </c>
      <c r="N15" s="27">
        <f>AVERAGEIFS('Historial Mensual'!$P$2:$P$3601,'Historial Mensual'!$A$2:$A$3601,$A15,'Historial Mensual'!$C$2:$C$3601,$D15)</f>
        <v>79.825000000000003</v>
      </c>
      <c r="O15" s="15">
        <f>SUMIFS('Historial Mensual'!$Q$2:$Q$3601,'Historial Mensual'!$A$2:$A$3601,$A15,'Historial Mensual'!$C$2:$C$3601,$D15)</f>
        <v>1118706.07</v>
      </c>
      <c r="P15" s="15">
        <f>SUMIFS('Historial Mensual'!$S$2:$S$3601,'Historial Mensual'!$A$2:$A$3601,$A15,'Historial Mensual'!$C$2:$C$3601,$D15)</f>
        <v>161811.86000000002</v>
      </c>
      <c r="Q15" s="20">
        <f>AVERAGEIFS('Historial Mensual'!$V$2:$V$3601,'Historial Mensual'!$A$2:$A$3601,$A15,'Historial Mensual'!$C$2:$C$3601,$D15)</f>
        <v>3.3056210573333529E-2</v>
      </c>
      <c r="R15" s="20">
        <f>SQRT(SUMPRODUCT(('Historial Mensual'!$A$2:$A$3601=A15)*('Historial Mensual'!$C$2:$C$3601=D15)*('Historial Mensual'!$V$2:$V$3601-Q15)^2)/11)</f>
        <v>0.10526752282595667</v>
      </c>
      <c r="S15" s="27">
        <f>AVERAGEIFS('Historial Mensual'!$W$2:$W$3601,'Historial Mensual'!$A$2:$A$3601,$A15,'Historial Mensual'!$C$2:$C$3601,$D15)</f>
        <v>86.110708333333335</v>
      </c>
      <c r="T15" s="27">
        <f>SUMIFS('Auditoria Cumplimiento'!$J:$J,'Auditoria Cumplimiento'!$A:$A,A15,'Auditoria Cumplimiento'!$B:$B,D15)</f>
        <v>79.066666666666677</v>
      </c>
      <c r="U15" s="29">
        <f>AVERAGEIFS('Historial Mensual'!$AA$2:$AA$3601,'Historial Mensual'!$A$2:$A$3601,$A15,'Historial Mensual'!$C$2:$C$3601,$D15)</f>
        <v>0.1302575</v>
      </c>
      <c r="V15" s="20">
        <f>AVERAGEIFS('Historial Mensual'!$AC$2:$AC$3601,'Historial Mensual'!$A$2:$A$3601,$A15,'Historial Mensual'!$C$2:$C$3601,$D15)</f>
        <v>2.2801800796257349E-2</v>
      </c>
    </row>
    <row r="16" spans="1:101" x14ac:dyDescent="0.3">
      <c r="A16" s="4" t="s">
        <v>75</v>
      </c>
      <c r="B16" s="4" t="str">
        <f>INDEX('Catalogo Proveedores'!$B$2:$B$101,MATCH(A16,'Catalogo Proveedores'!$A$2:$A$101,0))</f>
        <v>Operadora Minerales Integrales S.A.P.I. de C.V.</v>
      </c>
      <c r="C16" s="4" t="str">
        <f>INDEX('Catalogo Proveedores'!$C$2:$C$101,MATCH(A16,'Catalogo Proveedores'!$A$2:$A$101,0))</f>
        <v>Materias primas</v>
      </c>
      <c r="D16" s="33" t="s">
        <v>282</v>
      </c>
      <c r="E16" s="15">
        <f>SUMIFS(Contratos!$C:$C,Contratos!$A:$A,A16,Contratos!$B:$B,D16)</f>
        <v>26436000</v>
      </c>
      <c r="F16" s="15">
        <f>SUMIFS('Historial Mensual'!$E$2:$E$3601,'Historial Mensual'!$A$2:$A$3601,$A16,'Historial Mensual'!$C$2:$C$3601,$D16)</f>
        <v>26656246.569999997</v>
      </c>
      <c r="G16" s="20">
        <f>SUMPRODUCT(('Historial Mensual'!$A$2:$A$3601=A16)*('Historial Mensual'!$C$2:$C$3601=D16)*'Historial Mensual'!$G$2:$G$3601)</f>
        <v>1.8200000000000001E-2</v>
      </c>
      <c r="H16" s="27">
        <f>AVERAGEIFS('Historial Mensual'!$H$2:$H$3601,'Historial Mensual'!$A$2:$A$3601,$A16,'Historial Mensual'!$C$2:$C$3601,$D16)</f>
        <v>88.09999999999998</v>
      </c>
      <c r="I16" s="21">
        <f>AVERAGEIFS('Historial Mensual'!$K$2:$K$3601,'Historial Mensual'!$A$2:$A$3601,$A16,'Historial Mensual'!$C$2:$C$3601,$D16)</f>
        <v>0.83667499999999995</v>
      </c>
      <c r="J16" s="21">
        <f>AVERAGEIFS('Historial Mensual'!$L$2:$L$3601,'Historial Mensual'!$A$2:$A$3601,$A16,'Historial Mensual'!$C$2:$C$3601,$D16)</f>
        <v>4.9891666666666667E-2</v>
      </c>
      <c r="K16" s="28">
        <f>SUMIFS('Historial Mensual'!$M$2:$M$3601,'Historial Mensual'!$A$2:$A$3601,$A16,'Historial Mensual'!$C$2:$C$3601,$D16)</f>
        <v>16</v>
      </c>
      <c r="L16" s="28">
        <f>SUMIFS('Historial Mensual'!$N$2:$N$3601,'Historial Mensual'!$A$2:$A$3601,$A16,'Historial Mensual'!$C$2:$C$3601,$D16)</f>
        <v>3</v>
      </c>
      <c r="M16" s="27">
        <f>SUMIFS('Historial Mensual'!$O$2:$O$3601,'Historial Mensual'!$A$2:$A$3601,$A16,'Historial Mensual'!$C$2:$C$3601,$D16)</f>
        <v>35.200000000000003</v>
      </c>
      <c r="N16" s="27">
        <f>AVERAGEIFS('Historial Mensual'!$P$2:$P$3601,'Historial Mensual'!$A$2:$A$3601,$A16,'Historial Mensual'!$C$2:$C$3601,$D16)</f>
        <v>78.466666666666654</v>
      </c>
      <c r="O16" s="15">
        <f>SUMIFS('Historial Mensual'!$Q$2:$Q$3601,'Historial Mensual'!$A$2:$A$3601,$A16,'Historial Mensual'!$C$2:$C$3601,$D16)</f>
        <v>711537.73999999987</v>
      </c>
      <c r="P16" s="15">
        <f>SUMIFS('Historial Mensual'!$S$2:$S$3601,'Historial Mensual'!$A$2:$A$3601,$A16,'Historial Mensual'!$C$2:$C$3601,$D16)</f>
        <v>158864.15999999997</v>
      </c>
      <c r="Q16" s="20">
        <f>AVERAGEIFS('Historial Mensual'!$V$2:$V$3601,'Historial Mensual'!$A$2:$A$3601,$A16,'Historial Mensual'!$C$2:$C$3601,$D16)</f>
        <v>3.4767878947437707E-2</v>
      </c>
      <c r="R16" s="20">
        <f>SQRT(SUMPRODUCT(('Historial Mensual'!$A$2:$A$3601=A16)*('Historial Mensual'!$C$2:$C$3601=D16)*('Historial Mensual'!$V$2:$V$3601-Q16)^2)/11)</f>
        <v>4.8944616136525718E-2</v>
      </c>
      <c r="S16" s="27">
        <f>AVERAGEIFS('Historial Mensual'!$W$2:$W$3601,'Historial Mensual'!$A$2:$A$3601,$A16,'Historial Mensual'!$C$2:$C$3601,$D16)</f>
        <v>85.880208333333329</v>
      </c>
      <c r="T16" s="27">
        <f>SUMIFS('Auditoria Cumplimiento'!$J:$J,'Auditoria Cumplimiento'!$A:$A,A16,'Auditoria Cumplimiento'!$B:$B,D16)</f>
        <v>80.816666666666677</v>
      </c>
      <c r="U16" s="29">
        <f>AVERAGEIFS('Historial Mensual'!$AA$2:$AA$3601,'Historial Mensual'!$A$2:$A$3601,$A16,'Historial Mensual'!$C$2:$C$3601,$D16)</f>
        <v>0.10864499999999999</v>
      </c>
      <c r="V16" s="20">
        <f>AVERAGEIFS('Historial Mensual'!$AC$2:$AC$3601,'Historial Mensual'!$A$2:$A$3601,$A16,'Historial Mensual'!$C$2:$C$3601,$D16)</f>
        <v>2.6136868676409197E-2</v>
      </c>
    </row>
    <row r="17" spans="1:22" x14ac:dyDescent="0.3">
      <c r="A17" s="4" t="s">
        <v>79</v>
      </c>
      <c r="B17" s="4" t="str">
        <f>INDEX('Catalogo Proveedores'!$B$2:$B$101,MATCH(A17,'Catalogo Proveedores'!$A$2:$A$101,0))</f>
        <v>Comercializadora Aleaciones del Norte S.A. de C.V.</v>
      </c>
      <c r="C17" s="4" t="str">
        <f>INDEX('Catalogo Proveedores'!$C$2:$C$101,MATCH(A17,'Catalogo Proveedores'!$A$2:$A$101,0))</f>
        <v>Materias primas</v>
      </c>
      <c r="D17" s="33" t="s">
        <v>279</v>
      </c>
      <c r="E17" s="15">
        <f>SUMIFS(Contratos!$C:$C,Contratos!$A:$A,A17,Contratos!$B:$B,D17)</f>
        <v>63834000</v>
      </c>
      <c r="F17" s="15">
        <f>SUMIFS('Historial Mensual'!$E$2:$E$3601,'Historial Mensual'!$A$2:$A$3601,$A17,'Historial Mensual'!$C$2:$C$3601,$D17)</f>
        <v>64060029.269999996</v>
      </c>
      <c r="G17" s="20">
        <f>SUMPRODUCT(('Historial Mensual'!$A$2:$A$3601=A17)*('Historial Mensual'!$C$2:$C$3601=D17)*'Historial Mensual'!$G$2:$G$3601)</f>
        <v>4.82E-2</v>
      </c>
      <c r="H17" s="27">
        <f>AVERAGEIFS('Historial Mensual'!$H$2:$H$3601,'Historial Mensual'!$A$2:$A$3601,$A17,'Historial Mensual'!$C$2:$C$3601,$D17)</f>
        <v>67.875</v>
      </c>
      <c r="I17" s="21">
        <f>AVERAGEIFS('Historial Mensual'!$K$2:$K$3601,'Historial Mensual'!$A$2:$A$3601,$A17,'Historial Mensual'!$C$2:$C$3601,$D17)</f>
        <v>0.89421666666666677</v>
      </c>
      <c r="J17" s="21">
        <f>AVERAGEIFS('Historial Mensual'!$L$2:$L$3601,'Historial Mensual'!$A$2:$A$3601,$A17,'Historial Mensual'!$C$2:$C$3601,$D17)</f>
        <v>0.12544999999999998</v>
      </c>
      <c r="K17" s="28">
        <f>SUMIFS('Historial Mensual'!$M$2:$M$3601,'Historial Mensual'!$A$2:$A$3601,$A17,'Historial Mensual'!$C$2:$C$3601,$D17)</f>
        <v>10</v>
      </c>
      <c r="L17" s="28">
        <f>SUMIFS('Historial Mensual'!$N$2:$N$3601,'Historial Mensual'!$A$2:$A$3601,$A17,'Historial Mensual'!$C$2:$C$3601,$D17)</f>
        <v>1</v>
      </c>
      <c r="M17" s="27">
        <f>SUMIFS('Historial Mensual'!$O$2:$O$3601,'Historial Mensual'!$A$2:$A$3601,$A17,'Historial Mensual'!$C$2:$C$3601,$D17)</f>
        <v>19.7</v>
      </c>
      <c r="N17" s="27">
        <f>AVERAGEIFS('Historial Mensual'!$P$2:$P$3601,'Historial Mensual'!$A$2:$A$3601,$A17,'Historial Mensual'!$C$2:$C$3601,$D17)</f>
        <v>85.683333333333337</v>
      </c>
      <c r="O17" s="15">
        <f>SUMIFS('Historial Mensual'!$Q$2:$Q$3601,'Historial Mensual'!$A$2:$A$3601,$A17,'Historial Mensual'!$C$2:$C$3601,$D17)</f>
        <v>849268.02</v>
      </c>
      <c r="P17" s="15">
        <f>SUMIFS('Historial Mensual'!$S$2:$S$3601,'Historial Mensual'!$A$2:$A$3601,$A17,'Historial Mensual'!$C$2:$C$3601,$D17)</f>
        <v>2680386.54</v>
      </c>
      <c r="Q17" s="20">
        <f>AVERAGEIFS('Historial Mensual'!$V$2:$V$3601,'Historial Mensual'!$A$2:$A$3601,$A17,'Historial Mensual'!$C$2:$C$3601,$D17)</f>
        <v>5.024762094229971E-2</v>
      </c>
      <c r="R17" s="20">
        <f>SQRT(SUMPRODUCT(('Historial Mensual'!$A$2:$A$3601=A17)*('Historial Mensual'!$C$2:$C$3601=D17)*('Historial Mensual'!$V$2:$V$3601-Q17)^2)/11)</f>
        <v>4.924713994184713E-2</v>
      </c>
      <c r="S17" s="27">
        <f>AVERAGEIFS('Historial Mensual'!$W$2:$W$3601,'Historial Mensual'!$A$2:$A$3601,$A17,'Historial Mensual'!$C$2:$C$3601,$D17)</f>
        <v>80.837666666666664</v>
      </c>
      <c r="T17" s="27">
        <f>SUMIFS('Auditoria Cumplimiento'!$J:$J,'Auditoria Cumplimiento'!$A:$A,A17,'Auditoria Cumplimiento'!$B:$B,D17)</f>
        <v>89.649999999999991</v>
      </c>
      <c r="U17" s="29">
        <f>AVERAGEIFS('Historial Mensual'!$AA$2:$AA$3601,'Historial Mensual'!$A$2:$A$3601,$A17,'Historial Mensual'!$C$2:$C$3601,$D17)</f>
        <v>0.13460083333333334</v>
      </c>
      <c r="V17" s="20">
        <f>AVERAGEIFS('Historial Mensual'!$AC$2:$AC$3601,'Historial Mensual'!$A$2:$A$3601,$A17,'Historial Mensual'!$C$2:$C$3601,$D17)</f>
        <v>3.9668999455853025E-2</v>
      </c>
    </row>
    <row r="18" spans="1:22" x14ac:dyDescent="0.3">
      <c r="A18" s="4" t="s">
        <v>79</v>
      </c>
      <c r="B18" s="4" t="str">
        <f>INDEX('Catalogo Proveedores'!$B$2:$B$101,MATCH(A18,'Catalogo Proveedores'!$A$2:$A$101,0))</f>
        <v>Comercializadora Aleaciones del Norte S.A. de C.V.</v>
      </c>
      <c r="C18" s="4" t="str">
        <f>INDEX('Catalogo Proveedores'!$C$2:$C$101,MATCH(A18,'Catalogo Proveedores'!$A$2:$A$101,0))</f>
        <v>Materias primas</v>
      </c>
      <c r="D18" s="33" t="s">
        <v>281</v>
      </c>
      <c r="E18" s="15">
        <f>SUMIFS(Contratos!$C:$C,Contratos!$A:$A,A18,Contratos!$B:$B,D18)</f>
        <v>65335000</v>
      </c>
      <c r="F18" s="15">
        <f>SUMIFS('Historial Mensual'!$E$2:$E$3601,'Historial Mensual'!$A$2:$A$3601,$A18,'Historial Mensual'!$C$2:$C$3601,$D18)</f>
        <v>67026362.729999997</v>
      </c>
      <c r="G18" s="20">
        <f>SUMPRODUCT(('Historial Mensual'!$A$2:$A$3601=A18)*('Historial Mensual'!$C$2:$C$3601=D18)*'Historial Mensual'!$G$2:$G$3601)</f>
        <v>5.7599999999999998E-2</v>
      </c>
      <c r="H18" s="27">
        <f>AVERAGEIFS('Historial Mensual'!$H$2:$H$3601,'Historial Mensual'!$A$2:$A$3601,$A18,'Historial Mensual'!$C$2:$C$3601,$D18)</f>
        <v>65.008333333333326</v>
      </c>
      <c r="I18" s="21">
        <f>AVERAGEIFS('Historial Mensual'!$K$2:$K$3601,'Historial Mensual'!$A$2:$A$3601,$A18,'Historial Mensual'!$C$2:$C$3601,$D18)</f>
        <v>0.85552500000000009</v>
      </c>
      <c r="J18" s="21">
        <f>AVERAGEIFS('Historial Mensual'!$L$2:$L$3601,'Historial Mensual'!$A$2:$A$3601,$A18,'Historial Mensual'!$C$2:$C$3601,$D18)</f>
        <v>0.14331666666666668</v>
      </c>
      <c r="K18" s="28">
        <f>SUMIFS('Historial Mensual'!$M$2:$M$3601,'Historial Mensual'!$A$2:$A$3601,$A18,'Historial Mensual'!$C$2:$C$3601,$D18)</f>
        <v>8</v>
      </c>
      <c r="L18" s="28">
        <f>SUMIFS('Historial Mensual'!$N$2:$N$3601,'Historial Mensual'!$A$2:$A$3601,$A18,'Historial Mensual'!$C$2:$C$3601,$D18)</f>
        <v>4</v>
      </c>
      <c r="M18" s="27">
        <f>SUMIFS('Historial Mensual'!$O$2:$O$3601,'Historial Mensual'!$A$2:$A$3601,$A18,'Historial Mensual'!$C$2:$C$3601,$D18)</f>
        <v>16.600000000000001</v>
      </c>
      <c r="N18" s="27">
        <f>AVERAGEIFS('Historial Mensual'!$P$2:$P$3601,'Historial Mensual'!$A$2:$A$3601,$A18,'Historial Mensual'!$C$2:$C$3601,$D18)</f>
        <v>85.583333333333329</v>
      </c>
      <c r="O18" s="15">
        <f>SUMIFS('Historial Mensual'!$Q$2:$Q$3601,'Historial Mensual'!$A$2:$A$3601,$A18,'Historial Mensual'!$C$2:$C$3601,$D18)</f>
        <v>557218.64</v>
      </c>
      <c r="P18" s="15">
        <f>SUMIFS('Historial Mensual'!$S$2:$S$3601,'Historial Mensual'!$A$2:$A$3601,$A18,'Historial Mensual'!$C$2:$C$3601,$D18)</f>
        <v>3327081.5900000003</v>
      </c>
      <c r="Q18" s="20">
        <f>AVERAGEIFS('Historial Mensual'!$V$2:$V$3601,'Historial Mensual'!$A$2:$A$3601,$A18,'Historial Mensual'!$C$2:$C$3601,$D18)</f>
        <v>4.923598567873589E-2</v>
      </c>
      <c r="R18" s="20">
        <f>SQRT(SUMPRODUCT(('Historial Mensual'!$A$2:$A$3601=A18)*('Historial Mensual'!$C$2:$C$3601=D18)*('Historial Mensual'!$V$2:$V$3601-Q18)^2)/11)</f>
        <v>5.7338803036566528E-2</v>
      </c>
      <c r="S18" s="27">
        <f>AVERAGEIFS('Historial Mensual'!$W$2:$W$3601,'Historial Mensual'!$A$2:$A$3601,$A18,'Historial Mensual'!$C$2:$C$3601,$D18)</f>
        <v>78.385583333333344</v>
      </c>
      <c r="T18" s="27">
        <f>SUMIFS('Auditoria Cumplimiento'!$J:$J,'Auditoria Cumplimiento'!$A:$A,A18,'Auditoria Cumplimiento'!$B:$B,D18)</f>
        <v>86.633333333333326</v>
      </c>
      <c r="U18" s="29">
        <f>AVERAGEIFS('Historial Mensual'!$AA$2:$AA$3601,'Historial Mensual'!$A$2:$A$3601,$A18,'Historial Mensual'!$C$2:$C$3601,$D18)</f>
        <v>0.1266225</v>
      </c>
      <c r="V18" s="20">
        <f>AVERAGEIFS('Historial Mensual'!$AC$2:$AC$3601,'Historial Mensual'!$A$2:$A$3601,$A18,'Historial Mensual'!$C$2:$C$3601,$D18)</f>
        <v>3.9252517089704411E-2</v>
      </c>
    </row>
    <row r="19" spans="1:22" x14ac:dyDescent="0.3">
      <c r="A19" s="4" t="s">
        <v>79</v>
      </c>
      <c r="B19" s="4" t="str">
        <f>INDEX('Catalogo Proveedores'!$B$2:$B$101,MATCH(A19,'Catalogo Proveedores'!$A$2:$A$101,0))</f>
        <v>Comercializadora Aleaciones del Norte S.A. de C.V.</v>
      </c>
      <c r="C19" s="4" t="str">
        <f>INDEX('Catalogo Proveedores'!$C$2:$C$101,MATCH(A19,'Catalogo Proveedores'!$A$2:$A$101,0))</f>
        <v>Materias primas</v>
      </c>
      <c r="D19" s="33" t="s">
        <v>282</v>
      </c>
      <c r="E19" s="15">
        <f>SUMIFS(Contratos!$C:$C,Contratos!$A:$A,A19,Contratos!$B:$B,D19)</f>
        <v>69811000</v>
      </c>
      <c r="F19" s="15">
        <f>SUMIFS('Historial Mensual'!$E$2:$E$3601,'Historial Mensual'!$A$2:$A$3601,$A19,'Historial Mensual'!$C$2:$C$3601,$D19)</f>
        <v>68619999.030000001</v>
      </c>
      <c r="G19" s="20">
        <f>SUMPRODUCT(('Historial Mensual'!$A$2:$A$3601=A19)*('Historial Mensual'!$C$2:$C$3601=D19)*'Historial Mensual'!$G$2:$G$3601)</f>
        <v>5.3600000000000002E-2</v>
      </c>
      <c r="H19" s="27">
        <f>AVERAGEIFS('Historial Mensual'!$H$2:$H$3601,'Historial Mensual'!$A$2:$A$3601,$A19,'Historial Mensual'!$C$2:$C$3601,$D19)</f>
        <v>64.416666666666671</v>
      </c>
      <c r="I19" s="21">
        <f>AVERAGEIFS('Historial Mensual'!$K$2:$K$3601,'Historial Mensual'!$A$2:$A$3601,$A19,'Historial Mensual'!$C$2:$C$3601,$D19)</f>
        <v>0.86196666666666655</v>
      </c>
      <c r="J19" s="21">
        <f>AVERAGEIFS('Historial Mensual'!$L$2:$L$3601,'Historial Mensual'!$A$2:$A$3601,$A19,'Historial Mensual'!$C$2:$C$3601,$D19)</f>
        <v>0.16039166666666665</v>
      </c>
      <c r="K19" s="28">
        <f>SUMIFS('Historial Mensual'!$M$2:$M$3601,'Historial Mensual'!$A$2:$A$3601,$A19,'Historial Mensual'!$C$2:$C$3601,$D19)</f>
        <v>16</v>
      </c>
      <c r="L19" s="28">
        <f>SUMIFS('Historial Mensual'!$N$2:$N$3601,'Historial Mensual'!$A$2:$A$3601,$A19,'Historial Mensual'!$C$2:$C$3601,$D19)</f>
        <v>6</v>
      </c>
      <c r="M19" s="27">
        <f>SUMIFS('Historial Mensual'!$O$2:$O$3601,'Historial Mensual'!$A$2:$A$3601,$A19,'Historial Mensual'!$C$2:$C$3601,$D19)</f>
        <v>30.1</v>
      </c>
      <c r="N19" s="27">
        <f>AVERAGEIFS('Historial Mensual'!$P$2:$P$3601,'Historial Mensual'!$A$2:$A$3601,$A19,'Historial Mensual'!$C$2:$C$3601,$D19)</f>
        <v>84.616666666666674</v>
      </c>
      <c r="O19" s="15">
        <f>SUMIFS('Historial Mensual'!$Q$2:$Q$3601,'Historial Mensual'!$A$2:$A$3601,$A19,'Historial Mensual'!$C$2:$C$3601,$D19)</f>
        <v>1594014.42</v>
      </c>
      <c r="P19" s="15">
        <f>SUMIFS('Historial Mensual'!$S$2:$S$3601,'Historial Mensual'!$A$2:$A$3601,$A19,'Historial Mensual'!$C$2:$C$3601,$D19)</f>
        <v>3815514.17</v>
      </c>
      <c r="Q19" s="20">
        <f>AVERAGEIFS('Historial Mensual'!$V$2:$V$3601,'Historial Mensual'!$A$2:$A$3601,$A19,'Historial Mensual'!$C$2:$C$3601,$D19)</f>
        <v>1.3042492835397677E-2</v>
      </c>
      <c r="R19" s="20">
        <f>SQRT(SUMPRODUCT(('Historial Mensual'!$A$2:$A$3601=A19)*('Historial Mensual'!$C$2:$C$3601=D19)*('Historial Mensual'!$V$2:$V$3601-Q19)^2)/11)</f>
        <v>4.0141872512133046E-2</v>
      </c>
      <c r="S19" s="27">
        <f>AVERAGEIFS('Historial Mensual'!$W$2:$W$3601,'Historial Mensual'!$A$2:$A$3601,$A19,'Historial Mensual'!$C$2:$C$3601,$D19)</f>
        <v>77.922291666666666</v>
      </c>
      <c r="T19" s="27">
        <f>SUMIFS('Auditoria Cumplimiento'!$J:$J,'Auditoria Cumplimiento'!$A:$A,A19,'Auditoria Cumplimiento'!$B:$B,D19)</f>
        <v>81.900000000000006</v>
      </c>
      <c r="U19" s="29">
        <f>AVERAGEIFS('Historial Mensual'!$AA$2:$AA$3601,'Historial Mensual'!$A$2:$A$3601,$A19,'Historial Mensual'!$C$2:$C$3601,$D19)</f>
        <v>0.10505833333333335</v>
      </c>
      <c r="V19" s="20">
        <f>AVERAGEIFS('Historial Mensual'!$AC$2:$AC$3601,'Historial Mensual'!$A$2:$A$3601,$A19,'Historial Mensual'!$C$2:$C$3601,$D19)</f>
        <v>4.6849985839071059E-3</v>
      </c>
    </row>
    <row r="20" spans="1:22" x14ac:dyDescent="0.3">
      <c r="A20" s="4" t="s">
        <v>81</v>
      </c>
      <c r="B20" s="4" t="str">
        <f>INDEX('Catalogo Proveedores'!$B$2:$B$101,MATCH(A20,'Catalogo Proveedores'!$A$2:$A$101,0))</f>
        <v>Distribuidora Materiales de Occidente S. de R.L. de C.V.</v>
      </c>
      <c r="C20" s="4" t="str">
        <f>INDEX('Catalogo Proveedores'!$C$2:$C$101,MATCH(A20,'Catalogo Proveedores'!$A$2:$A$101,0))</f>
        <v>Materias primas</v>
      </c>
      <c r="D20" s="33" t="s">
        <v>279</v>
      </c>
      <c r="E20" s="15">
        <f>SUMIFS(Contratos!$C:$C,Contratos!$A:$A,A20,Contratos!$B:$B,D20)</f>
        <v>22664000</v>
      </c>
      <c r="F20" s="15">
        <f>SUMIFS('Historial Mensual'!$E$2:$E$3601,'Historial Mensual'!$A$2:$A$3601,$A20,'Historial Mensual'!$C$2:$C$3601,$D20)</f>
        <v>22683904.120000001</v>
      </c>
      <c r="G20" s="20">
        <f>SUMPRODUCT(('Historial Mensual'!$A$2:$A$3601=A20)*('Historial Mensual'!$C$2:$C$3601=D20)*'Historial Mensual'!$G$2:$G$3601)</f>
        <v>3.8100000000000002E-2</v>
      </c>
      <c r="H20" s="27">
        <f>AVERAGEIFS('Historial Mensual'!$H$2:$H$3601,'Historial Mensual'!$A$2:$A$3601,$A20,'Historial Mensual'!$C$2:$C$3601,$D20)</f>
        <v>66.61666666666666</v>
      </c>
      <c r="I20" s="21">
        <f>AVERAGEIFS('Historial Mensual'!$K$2:$K$3601,'Historial Mensual'!$A$2:$A$3601,$A20,'Historial Mensual'!$C$2:$C$3601,$D20)</f>
        <v>0.93624999999999992</v>
      </c>
      <c r="J20" s="21">
        <f>AVERAGEIFS('Historial Mensual'!$L$2:$L$3601,'Historial Mensual'!$A$2:$A$3601,$A20,'Historial Mensual'!$C$2:$C$3601,$D20)</f>
        <v>0.12585833333333332</v>
      </c>
      <c r="K20" s="28">
        <f>SUMIFS('Historial Mensual'!$M$2:$M$3601,'Historial Mensual'!$A$2:$A$3601,$A20,'Historial Mensual'!$C$2:$C$3601,$D20)</f>
        <v>6</v>
      </c>
      <c r="L20" s="28">
        <f>SUMIFS('Historial Mensual'!$N$2:$N$3601,'Historial Mensual'!$A$2:$A$3601,$A20,'Historial Mensual'!$C$2:$C$3601,$D20)</f>
        <v>1</v>
      </c>
      <c r="M20" s="27">
        <f>SUMIFS('Historial Mensual'!$O$2:$O$3601,'Historial Mensual'!$A$2:$A$3601,$A20,'Historial Mensual'!$C$2:$C$3601,$D20)</f>
        <v>143.9</v>
      </c>
      <c r="N20" s="27">
        <f>AVERAGEIFS('Historial Mensual'!$P$2:$P$3601,'Historial Mensual'!$A$2:$A$3601,$A20,'Historial Mensual'!$C$2:$C$3601,$D20)</f>
        <v>72.958333333333329</v>
      </c>
      <c r="O20" s="15">
        <f>SUMIFS('Historial Mensual'!$Q$2:$Q$3601,'Historial Mensual'!$A$2:$A$3601,$A20,'Historial Mensual'!$C$2:$C$3601,$D20)</f>
        <v>703114.37</v>
      </c>
      <c r="P20" s="15">
        <f>SUMIFS('Historial Mensual'!$S$2:$S$3601,'Historial Mensual'!$A$2:$A$3601,$A20,'Historial Mensual'!$C$2:$C$3601,$D20)</f>
        <v>264638.72000000003</v>
      </c>
      <c r="Q20" s="20">
        <f>AVERAGEIFS('Historial Mensual'!$V$2:$V$3601,'Historial Mensual'!$A$2:$A$3601,$A20,'Historial Mensual'!$C$2:$C$3601,$D20)</f>
        <v>-1.0243039786772068E-2</v>
      </c>
      <c r="R20" s="20">
        <f>SQRT(SUMPRODUCT(('Historial Mensual'!$A$2:$A$3601=A20)*('Historial Mensual'!$C$2:$C$3601=D20)*('Historial Mensual'!$V$2:$V$3601-Q20)^2)/11)</f>
        <v>0.1086672043836216</v>
      </c>
      <c r="S20" s="27">
        <f>AVERAGEIFS('Historial Mensual'!$W$2:$W$3601,'Historial Mensual'!$A$2:$A$3601,$A20,'Historial Mensual'!$C$2:$C$3601,$D20)</f>
        <v>79.107124999999982</v>
      </c>
      <c r="T20" s="27">
        <f>SUMIFS('Auditoria Cumplimiento'!$J:$J,'Auditoria Cumplimiento'!$A:$A,A20,'Auditoria Cumplimiento'!$B:$B,D20)</f>
        <v>76.050000000000011</v>
      </c>
      <c r="U20" s="29">
        <f>AVERAGEIFS('Historial Mensual'!$AA$2:$AA$3601,'Historial Mensual'!$A$2:$A$3601,$A20,'Historial Mensual'!$C$2:$C$3601,$D20)</f>
        <v>0.12212166666666664</v>
      </c>
      <c r="V20" s="20">
        <f>AVERAGEIFS('Historial Mensual'!$AC$2:$AC$3601,'Historial Mensual'!$A$2:$A$3601,$A20,'Historial Mensual'!$C$2:$C$3601,$D20)</f>
        <v>-1.9890719768033416E-2</v>
      </c>
    </row>
    <row r="21" spans="1:22" x14ac:dyDescent="0.3">
      <c r="A21" s="4" t="s">
        <v>81</v>
      </c>
      <c r="B21" s="4" t="str">
        <f>INDEX('Catalogo Proveedores'!$B$2:$B$101,MATCH(A21,'Catalogo Proveedores'!$A$2:$A$101,0))</f>
        <v>Distribuidora Materiales de Occidente S. de R.L. de C.V.</v>
      </c>
      <c r="C21" s="4" t="str">
        <f>INDEX('Catalogo Proveedores'!$C$2:$C$101,MATCH(A21,'Catalogo Proveedores'!$A$2:$A$101,0))</f>
        <v>Materias primas</v>
      </c>
      <c r="D21" s="33" t="s">
        <v>281</v>
      </c>
      <c r="E21" s="15">
        <f>SUMIFS(Contratos!$C:$C,Contratos!$A:$A,A21,Contratos!$B:$B,D21)</f>
        <v>22233000</v>
      </c>
      <c r="F21" s="15">
        <f>SUMIFS('Historial Mensual'!$E$2:$E$3601,'Historial Mensual'!$A$2:$A$3601,$A21,'Historial Mensual'!$C$2:$C$3601,$D21)</f>
        <v>21595265.060000002</v>
      </c>
      <c r="G21" s="20">
        <f>SUMPRODUCT(('Historial Mensual'!$A$2:$A$3601=A21)*('Historial Mensual'!$C$2:$C$3601=D21)*'Historial Mensual'!$G$2:$G$3601)</f>
        <v>6.3700000000000007E-2</v>
      </c>
      <c r="H21" s="27">
        <f>AVERAGEIFS('Historial Mensual'!$H$2:$H$3601,'Historial Mensual'!$A$2:$A$3601,$A21,'Historial Mensual'!$C$2:$C$3601,$D21)</f>
        <v>66.399999999999991</v>
      </c>
      <c r="I21" s="21">
        <f>AVERAGEIFS('Historial Mensual'!$K$2:$K$3601,'Historial Mensual'!$A$2:$A$3601,$A21,'Historial Mensual'!$C$2:$C$3601,$D21)</f>
        <v>0.93871666666666675</v>
      </c>
      <c r="J21" s="21">
        <f>AVERAGEIFS('Historial Mensual'!$L$2:$L$3601,'Historial Mensual'!$A$2:$A$3601,$A21,'Historial Mensual'!$C$2:$C$3601,$D21)</f>
        <v>0.13899999999999998</v>
      </c>
      <c r="K21" s="28">
        <f>SUMIFS('Historial Mensual'!$M$2:$M$3601,'Historial Mensual'!$A$2:$A$3601,$A21,'Historial Mensual'!$C$2:$C$3601,$D21)</f>
        <v>6</v>
      </c>
      <c r="L21" s="28">
        <f>SUMIFS('Historial Mensual'!$N$2:$N$3601,'Historial Mensual'!$A$2:$A$3601,$A21,'Historial Mensual'!$C$2:$C$3601,$D21)</f>
        <v>1</v>
      </c>
      <c r="M21" s="27">
        <f>SUMIFS('Historial Mensual'!$O$2:$O$3601,'Historial Mensual'!$A$2:$A$3601,$A21,'Historial Mensual'!$C$2:$C$3601,$D21)</f>
        <v>18.7</v>
      </c>
      <c r="N21" s="27">
        <f>AVERAGEIFS('Historial Mensual'!$P$2:$P$3601,'Historial Mensual'!$A$2:$A$3601,$A21,'Historial Mensual'!$C$2:$C$3601,$D21)</f>
        <v>74.124999999999986</v>
      </c>
      <c r="O21" s="15">
        <f>SUMIFS('Historial Mensual'!$Q$2:$Q$3601,'Historial Mensual'!$A$2:$A$3601,$A21,'Historial Mensual'!$C$2:$C$3601,$D21)</f>
        <v>225592.66999999998</v>
      </c>
      <c r="P21" s="15">
        <f>SUMIFS('Historial Mensual'!$S$2:$S$3601,'Historial Mensual'!$A$2:$A$3601,$A21,'Historial Mensual'!$C$2:$C$3601,$D21)</f>
        <v>281661.31</v>
      </c>
      <c r="Q21" s="20">
        <f>AVERAGEIFS('Historial Mensual'!$V$2:$V$3601,'Historial Mensual'!$A$2:$A$3601,$A21,'Historial Mensual'!$C$2:$C$3601,$D21)</f>
        <v>-1.1225855401958034E-2</v>
      </c>
      <c r="R21" s="20">
        <f>SQRT(SUMPRODUCT(('Historial Mensual'!$A$2:$A$3601=A21)*('Historial Mensual'!$C$2:$C$3601=D21)*('Historial Mensual'!$V$2:$V$3601-Q21)^2)/11)</f>
        <v>5.8265783710837203E-2</v>
      </c>
      <c r="S21" s="27">
        <f>AVERAGEIFS('Historial Mensual'!$W$2:$W$3601,'Historial Mensual'!$A$2:$A$3601,$A21,'Historial Mensual'!$C$2:$C$3601,$D21)</f>
        <v>79.141499999999994</v>
      </c>
      <c r="T21" s="27">
        <f>SUMIFS('Auditoria Cumplimiento'!$J:$J,'Auditoria Cumplimiento'!$A:$A,A21,'Auditoria Cumplimiento'!$B:$B,D21)</f>
        <v>72.566666666666677</v>
      </c>
      <c r="U21" s="29">
        <f>AVERAGEIFS('Historial Mensual'!$AA$2:$AA$3601,'Historial Mensual'!$A$2:$A$3601,$A21,'Historial Mensual'!$C$2:$C$3601,$D21)</f>
        <v>0.11447583333333333</v>
      </c>
      <c r="V21" s="20">
        <f>AVERAGEIFS('Historial Mensual'!$AC$2:$AC$3601,'Historial Mensual'!$A$2:$A$3601,$A21,'Historial Mensual'!$C$2:$C$3601,$D21)</f>
        <v>-2.0296400160746797E-2</v>
      </c>
    </row>
    <row r="22" spans="1:22" x14ac:dyDescent="0.3">
      <c r="A22" s="4" t="s">
        <v>81</v>
      </c>
      <c r="B22" s="4" t="str">
        <f>INDEX('Catalogo Proveedores'!$B$2:$B$101,MATCH(A22,'Catalogo Proveedores'!$A$2:$A$101,0))</f>
        <v>Distribuidora Materiales de Occidente S. de R.L. de C.V.</v>
      </c>
      <c r="C22" s="4" t="str">
        <f>INDEX('Catalogo Proveedores'!$C$2:$C$101,MATCH(A22,'Catalogo Proveedores'!$A$2:$A$101,0))</f>
        <v>Materias primas</v>
      </c>
      <c r="D22" s="33" t="s">
        <v>282</v>
      </c>
      <c r="E22" s="15">
        <f>SUMIFS(Contratos!$C:$C,Contratos!$A:$A,A22,Contratos!$B:$B,D22)</f>
        <v>21539000</v>
      </c>
      <c r="F22" s="15">
        <f>SUMIFS('Historial Mensual'!$E$2:$E$3601,'Historial Mensual'!$A$2:$A$3601,$A22,'Historial Mensual'!$C$2:$C$3601,$D22)</f>
        <v>20933670.07</v>
      </c>
      <c r="G22" s="20">
        <f>SUMPRODUCT(('Historial Mensual'!$A$2:$A$3601=A22)*('Historial Mensual'!$C$2:$C$3601=D22)*'Historial Mensual'!$G$2:$G$3601)</f>
        <v>4.4400000000000002E-2</v>
      </c>
      <c r="H22" s="27">
        <f>AVERAGEIFS('Historial Mensual'!$H$2:$H$3601,'Historial Mensual'!$A$2:$A$3601,$A22,'Historial Mensual'!$C$2:$C$3601,$D22)</f>
        <v>68.558333333333337</v>
      </c>
      <c r="I22" s="21">
        <f>AVERAGEIFS('Historial Mensual'!$K$2:$K$3601,'Historial Mensual'!$A$2:$A$3601,$A22,'Historial Mensual'!$C$2:$C$3601,$D22)</f>
        <v>0.92585833333333334</v>
      </c>
      <c r="J22" s="21">
        <f>AVERAGEIFS('Historial Mensual'!$L$2:$L$3601,'Historial Mensual'!$A$2:$A$3601,$A22,'Historial Mensual'!$C$2:$C$3601,$D22)</f>
        <v>0.12967500000000001</v>
      </c>
      <c r="K22" s="28">
        <f>SUMIFS('Historial Mensual'!$M$2:$M$3601,'Historial Mensual'!$A$2:$A$3601,$A22,'Historial Mensual'!$C$2:$C$3601,$D22)</f>
        <v>4</v>
      </c>
      <c r="L22" s="28">
        <f>SUMIFS('Historial Mensual'!$N$2:$N$3601,'Historial Mensual'!$A$2:$A$3601,$A22,'Historial Mensual'!$C$2:$C$3601,$D22)</f>
        <v>2</v>
      </c>
      <c r="M22" s="27">
        <f>SUMIFS('Historial Mensual'!$O$2:$O$3601,'Historial Mensual'!$A$2:$A$3601,$A22,'Historial Mensual'!$C$2:$C$3601,$D22)</f>
        <v>6.1</v>
      </c>
      <c r="N22" s="27">
        <f>AVERAGEIFS('Historial Mensual'!$P$2:$P$3601,'Historial Mensual'!$A$2:$A$3601,$A22,'Historial Mensual'!$C$2:$C$3601,$D22)</f>
        <v>72.291666666666657</v>
      </c>
      <c r="O22" s="15">
        <f>SUMIFS('Historial Mensual'!$Q$2:$Q$3601,'Historial Mensual'!$A$2:$A$3601,$A22,'Historial Mensual'!$C$2:$C$3601,$D22)</f>
        <v>157876.09</v>
      </c>
      <c r="P22" s="15">
        <f>SUMIFS('Historial Mensual'!$S$2:$S$3601,'Historial Mensual'!$A$2:$A$3601,$A22,'Historial Mensual'!$C$2:$C$3601,$D22)</f>
        <v>254892.48</v>
      </c>
      <c r="Q22" s="20">
        <f>AVERAGEIFS('Historial Mensual'!$V$2:$V$3601,'Historial Mensual'!$A$2:$A$3601,$A22,'Historial Mensual'!$C$2:$C$3601,$D22)</f>
        <v>-7.9742504848527693E-4</v>
      </c>
      <c r="R22" s="20">
        <f>SQRT(SUMPRODUCT(('Historial Mensual'!$A$2:$A$3601=A22)*('Historial Mensual'!$C$2:$C$3601=D22)*('Historial Mensual'!$V$2:$V$3601-Q22)^2)/11)</f>
        <v>3.6192976853473884E-2</v>
      </c>
      <c r="S22" s="27">
        <f>AVERAGEIFS('Historial Mensual'!$W$2:$W$3601,'Historial Mensual'!$A$2:$A$3601,$A22,'Historial Mensual'!$C$2:$C$3601,$D22)</f>
        <v>79.284374999999997</v>
      </c>
      <c r="T22" s="27">
        <f>SUMIFS('Auditoria Cumplimiento'!$J:$J,'Auditoria Cumplimiento'!$A:$A,A22,'Auditoria Cumplimiento'!$B:$B,D22)</f>
        <v>70.7</v>
      </c>
      <c r="U22" s="29">
        <f>AVERAGEIFS('Historial Mensual'!$AA$2:$AA$3601,'Historial Mensual'!$A$2:$A$3601,$A22,'Historial Mensual'!$C$2:$C$3601,$D22)</f>
        <v>8.6538333333333328E-2</v>
      </c>
      <c r="V22" s="20">
        <f>AVERAGEIFS('Historial Mensual'!$AC$2:$AC$3601,'Historial Mensual'!$A$2:$A$3601,$A22,'Historial Mensual'!$C$2:$C$3601,$D22)</f>
        <v>-7.7358277102763722E-3</v>
      </c>
    </row>
    <row r="23" spans="1:22" x14ac:dyDescent="0.3">
      <c r="A23" s="4" t="s">
        <v>84</v>
      </c>
      <c r="B23" s="4" t="str">
        <f>INDEX('Catalogo Proveedores'!$B$2:$B$101,MATCH(A23,'Catalogo Proveedores'!$A$2:$A$101,0))</f>
        <v>Corporativo Insumos Unidos S.A.P.I. de C.V.</v>
      </c>
      <c r="C23" s="4" t="str">
        <f>INDEX('Catalogo Proveedores'!$C$2:$C$101,MATCH(A23,'Catalogo Proveedores'!$A$2:$A$101,0))</f>
        <v>Materias primas</v>
      </c>
      <c r="D23" s="33" t="s">
        <v>279</v>
      </c>
      <c r="E23" s="15">
        <f>SUMIFS(Contratos!$C:$C,Contratos!$A:$A,A23,Contratos!$B:$B,D23)</f>
        <v>31246000</v>
      </c>
      <c r="F23" s="15">
        <f>SUMIFS('Historial Mensual'!$E$2:$E$3601,'Historial Mensual'!$A$2:$A$3601,$A23,'Historial Mensual'!$C$2:$C$3601,$D23)</f>
        <v>31983470.939999998</v>
      </c>
      <c r="G23" s="20">
        <f>SUMPRODUCT(('Historial Mensual'!$A$2:$A$3601=A23)*('Historial Mensual'!$C$2:$C$3601=D23)*'Historial Mensual'!$G$2:$G$3601)</f>
        <v>5.8999999999999997E-2</v>
      </c>
      <c r="H23" s="27">
        <f>AVERAGEIFS('Historial Mensual'!$H$2:$H$3601,'Historial Mensual'!$A$2:$A$3601,$A23,'Historial Mensual'!$C$2:$C$3601,$D23)</f>
        <v>93.574999999999989</v>
      </c>
      <c r="I23" s="21">
        <f>AVERAGEIFS('Historial Mensual'!$K$2:$K$3601,'Historial Mensual'!$A$2:$A$3601,$A23,'Historial Mensual'!$C$2:$C$3601,$D23)</f>
        <v>0.8121250000000001</v>
      </c>
      <c r="J23" s="21">
        <f>AVERAGEIFS('Historial Mensual'!$L$2:$L$3601,'Historial Mensual'!$A$2:$A$3601,$A23,'Historial Mensual'!$C$2:$C$3601,$D23)</f>
        <v>2.6591666666666666E-2</v>
      </c>
      <c r="K23" s="28">
        <f>SUMIFS('Historial Mensual'!$M$2:$M$3601,'Historial Mensual'!$A$2:$A$3601,$A23,'Historial Mensual'!$C$2:$C$3601,$D23)</f>
        <v>19</v>
      </c>
      <c r="L23" s="28">
        <f>SUMIFS('Historial Mensual'!$N$2:$N$3601,'Historial Mensual'!$A$2:$A$3601,$A23,'Historial Mensual'!$C$2:$C$3601,$D23)</f>
        <v>3</v>
      </c>
      <c r="M23" s="27">
        <f>SUMIFS('Historial Mensual'!$O$2:$O$3601,'Historial Mensual'!$A$2:$A$3601,$A23,'Historial Mensual'!$C$2:$C$3601,$D23)</f>
        <v>25.9</v>
      </c>
      <c r="N23" s="27">
        <f>AVERAGEIFS('Historial Mensual'!$P$2:$P$3601,'Historial Mensual'!$A$2:$A$3601,$A23,'Historial Mensual'!$C$2:$C$3601,$D23)</f>
        <v>89</v>
      </c>
      <c r="O23" s="15">
        <f>SUMIFS('Historial Mensual'!$Q$2:$Q$3601,'Historial Mensual'!$A$2:$A$3601,$A23,'Historial Mensual'!$C$2:$C$3601,$D23)</f>
        <v>599403.44000000006</v>
      </c>
      <c r="P23" s="15">
        <f>SUMIFS('Historial Mensual'!$S$2:$S$3601,'Historial Mensual'!$A$2:$A$3601,$A23,'Historial Mensual'!$C$2:$C$3601,$D23)</f>
        <v>401047.97</v>
      </c>
      <c r="Q23" s="20">
        <f>AVERAGEIFS('Historial Mensual'!$V$2:$V$3601,'Historial Mensual'!$A$2:$A$3601,$A23,'Historial Mensual'!$C$2:$C$3601,$D23)</f>
        <v>4.4771173370423162E-2</v>
      </c>
      <c r="R23" s="20">
        <f>SQRT(SUMPRODUCT(('Historial Mensual'!$A$2:$A$3601=A23)*('Historial Mensual'!$C$2:$C$3601=D23)*('Historial Mensual'!$V$2:$V$3601-Q23)^2)/11)</f>
        <v>4.6875361585999552E-2</v>
      </c>
      <c r="S23" s="27">
        <f>AVERAGEIFS('Historial Mensual'!$W$2:$W$3601,'Historial Mensual'!$A$2:$A$3601,$A23,'Historial Mensual'!$C$2:$C$3601,$D23)</f>
        <v>89.516124999999988</v>
      </c>
      <c r="T23" s="27">
        <f>SUMIFS('Auditoria Cumplimiento'!$J:$J,'Auditoria Cumplimiento'!$A:$A,A23,'Auditoria Cumplimiento'!$B:$B,D23)</f>
        <v>89.216666666666654</v>
      </c>
      <c r="U23" s="29">
        <f>AVERAGEIFS('Historial Mensual'!$AA$2:$AA$3601,'Historial Mensual'!$A$2:$A$3601,$A23,'Historial Mensual'!$C$2:$C$3601,$D23)</f>
        <v>0.15088166666666666</v>
      </c>
      <c r="V23" s="20">
        <f>AVERAGEIFS('Historial Mensual'!$AC$2:$AC$3601,'Historial Mensual'!$A$2:$A$3601,$A23,'Historial Mensual'!$C$2:$C$3601,$D23)</f>
        <v>3.2991810034821538E-2</v>
      </c>
    </row>
    <row r="24" spans="1:22" x14ac:dyDescent="0.3">
      <c r="A24" s="4" t="s">
        <v>84</v>
      </c>
      <c r="B24" s="4" t="str">
        <f>INDEX('Catalogo Proveedores'!$B$2:$B$101,MATCH(A24,'Catalogo Proveedores'!$A$2:$A$101,0))</f>
        <v>Corporativo Insumos Unidos S.A.P.I. de C.V.</v>
      </c>
      <c r="C24" s="4" t="str">
        <f>INDEX('Catalogo Proveedores'!$C$2:$C$101,MATCH(A24,'Catalogo Proveedores'!$A$2:$A$101,0))</f>
        <v>Materias primas</v>
      </c>
      <c r="D24" s="33" t="s">
        <v>281</v>
      </c>
      <c r="E24" s="15">
        <f>SUMIFS(Contratos!$C:$C,Contratos!$A:$A,A24,Contratos!$B:$B,D24)</f>
        <v>37615000</v>
      </c>
      <c r="F24" s="15">
        <f>SUMIFS('Historial Mensual'!$E$2:$E$3601,'Historial Mensual'!$A$2:$A$3601,$A24,'Historial Mensual'!$C$2:$C$3601,$D24)</f>
        <v>37546869.810000002</v>
      </c>
      <c r="G24" s="20">
        <f>SUMPRODUCT(('Historial Mensual'!$A$2:$A$3601=A24)*('Historial Mensual'!$C$2:$C$3601=D24)*'Historial Mensual'!$G$2:$G$3601)</f>
        <v>6.7400000000000002E-2</v>
      </c>
      <c r="H24" s="27">
        <f>AVERAGEIFS('Historial Mensual'!$H$2:$H$3601,'Historial Mensual'!$A$2:$A$3601,$A24,'Historial Mensual'!$C$2:$C$3601,$D24)</f>
        <v>92.766666666666666</v>
      </c>
      <c r="I24" s="21">
        <f>AVERAGEIFS('Historial Mensual'!$K$2:$K$3601,'Historial Mensual'!$A$2:$A$3601,$A24,'Historial Mensual'!$C$2:$C$3601,$D24)</f>
        <v>0.82351666666666679</v>
      </c>
      <c r="J24" s="21">
        <f>AVERAGEIFS('Historial Mensual'!$L$2:$L$3601,'Historial Mensual'!$A$2:$A$3601,$A24,'Historial Mensual'!$C$2:$C$3601,$D24)</f>
        <v>2.7449999999999999E-2</v>
      </c>
      <c r="K24" s="28">
        <f>SUMIFS('Historial Mensual'!$M$2:$M$3601,'Historial Mensual'!$A$2:$A$3601,$A24,'Historial Mensual'!$C$2:$C$3601,$D24)</f>
        <v>21</v>
      </c>
      <c r="L24" s="28">
        <f>SUMIFS('Historial Mensual'!$N$2:$N$3601,'Historial Mensual'!$A$2:$A$3601,$A24,'Historial Mensual'!$C$2:$C$3601,$D24)</f>
        <v>3</v>
      </c>
      <c r="M24" s="27">
        <f>SUMIFS('Historial Mensual'!$O$2:$O$3601,'Historial Mensual'!$A$2:$A$3601,$A24,'Historial Mensual'!$C$2:$C$3601,$D24)</f>
        <v>80.699999999999989</v>
      </c>
      <c r="N24" s="27">
        <f>AVERAGEIFS('Historial Mensual'!$P$2:$P$3601,'Historial Mensual'!$A$2:$A$3601,$A24,'Historial Mensual'!$C$2:$C$3601,$D24)</f>
        <v>87.00833333333334</v>
      </c>
      <c r="O24" s="15">
        <f>SUMIFS('Historial Mensual'!$Q$2:$Q$3601,'Historial Mensual'!$A$2:$A$3601,$A24,'Historial Mensual'!$C$2:$C$3601,$D24)</f>
        <v>1673816.0799999998</v>
      </c>
      <c r="P24" s="15">
        <f>SUMIFS('Historial Mensual'!$S$2:$S$3601,'Historial Mensual'!$A$2:$A$3601,$A24,'Historial Mensual'!$C$2:$C$3601,$D24)</f>
        <v>510702.97</v>
      </c>
      <c r="Q24" s="20">
        <f>AVERAGEIFS('Historial Mensual'!$V$2:$V$3601,'Historial Mensual'!$A$2:$A$3601,$A24,'Historial Mensual'!$C$2:$C$3601,$D24)</f>
        <v>1.9513168177097851E-2</v>
      </c>
      <c r="R24" s="20">
        <f>SQRT(SUMPRODUCT(('Historial Mensual'!$A$2:$A$3601=A24)*('Historial Mensual'!$C$2:$C$3601=D24)*('Historial Mensual'!$V$2:$V$3601-Q24)^2)/11)</f>
        <v>8.1150854985085966E-2</v>
      </c>
      <c r="S24" s="27">
        <f>AVERAGEIFS('Historial Mensual'!$W$2:$W$3601,'Historial Mensual'!$A$2:$A$3601,$A24,'Historial Mensual'!$C$2:$C$3601,$D24)</f>
        <v>89.163749999999993</v>
      </c>
      <c r="T24" s="27">
        <f>SUMIFS('Auditoria Cumplimiento'!$J:$J,'Auditoria Cumplimiento'!$A:$A,A24,'Auditoria Cumplimiento'!$B:$B,D24)</f>
        <v>86.933333333333337</v>
      </c>
      <c r="U24" s="29">
        <f>AVERAGEIFS('Historial Mensual'!$AA$2:$AA$3601,'Historial Mensual'!$A$2:$A$3601,$A24,'Historial Mensual'!$C$2:$C$3601,$D24)</f>
        <v>0.13952499999999998</v>
      </c>
      <c r="V24" s="20">
        <f>AVERAGEIFS('Historial Mensual'!$AC$2:$AC$3601,'Historial Mensual'!$A$2:$A$3601,$A24,'Historial Mensual'!$C$2:$C$3601,$D24)</f>
        <v>8.5727970651342782E-3</v>
      </c>
    </row>
    <row r="25" spans="1:22" x14ac:dyDescent="0.3">
      <c r="A25" s="4" t="s">
        <v>84</v>
      </c>
      <c r="B25" s="4" t="str">
        <f>INDEX('Catalogo Proveedores'!$B$2:$B$101,MATCH(A25,'Catalogo Proveedores'!$A$2:$A$101,0))</f>
        <v>Corporativo Insumos Unidos S.A.P.I. de C.V.</v>
      </c>
      <c r="C25" s="4" t="str">
        <f>INDEX('Catalogo Proveedores'!$C$2:$C$101,MATCH(A25,'Catalogo Proveedores'!$A$2:$A$101,0))</f>
        <v>Materias primas</v>
      </c>
      <c r="D25" s="33" t="s">
        <v>282</v>
      </c>
      <c r="E25" s="15">
        <f>SUMIFS(Contratos!$C:$C,Contratos!$A:$A,A25,Contratos!$B:$B,D25)</f>
        <v>39542000</v>
      </c>
      <c r="F25" s="15">
        <f>SUMIFS('Historial Mensual'!$E$2:$E$3601,'Historial Mensual'!$A$2:$A$3601,$A25,'Historial Mensual'!$C$2:$C$3601,$D25)</f>
        <v>39145054.039999999</v>
      </c>
      <c r="G25" s="20">
        <f>SUMPRODUCT(('Historial Mensual'!$A$2:$A$3601=A25)*('Historial Mensual'!$C$2:$C$3601=D25)*'Historial Mensual'!$G$2:$G$3601)</f>
        <v>8.0299999999999996E-2</v>
      </c>
      <c r="H25" s="27">
        <f>AVERAGEIFS('Historial Mensual'!$H$2:$H$3601,'Historial Mensual'!$A$2:$A$3601,$A25,'Historial Mensual'!$C$2:$C$3601,$D25)</f>
        <v>94.416666666666686</v>
      </c>
      <c r="I25" s="21">
        <f>AVERAGEIFS('Historial Mensual'!$K$2:$K$3601,'Historial Mensual'!$A$2:$A$3601,$A25,'Historial Mensual'!$C$2:$C$3601,$D25)</f>
        <v>0.79707499999999998</v>
      </c>
      <c r="J25" s="21">
        <f>AVERAGEIFS('Historial Mensual'!$L$2:$L$3601,'Historial Mensual'!$A$2:$A$3601,$A25,'Historial Mensual'!$C$2:$C$3601,$D25)</f>
        <v>2.1675E-2</v>
      </c>
      <c r="K25" s="28">
        <f>SUMIFS('Historial Mensual'!$M$2:$M$3601,'Historial Mensual'!$A$2:$A$3601,$A25,'Historial Mensual'!$C$2:$C$3601,$D25)</f>
        <v>20</v>
      </c>
      <c r="L25" s="28">
        <f>SUMIFS('Historial Mensual'!$N$2:$N$3601,'Historial Mensual'!$A$2:$A$3601,$A25,'Historial Mensual'!$C$2:$C$3601,$D25)</f>
        <v>1</v>
      </c>
      <c r="M25" s="27">
        <f>SUMIFS('Historial Mensual'!$O$2:$O$3601,'Historial Mensual'!$A$2:$A$3601,$A25,'Historial Mensual'!$C$2:$C$3601,$D25)</f>
        <v>6.4</v>
      </c>
      <c r="N25" s="27">
        <f>AVERAGEIFS('Historial Mensual'!$P$2:$P$3601,'Historial Mensual'!$A$2:$A$3601,$A25,'Historial Mensual'!$C$2:$C$3601,$D25)</f>
        <v>88.766666666666666</v>
      </c>
      <c r="O25" s="15">
        <f>SUMIFS('Historial Mensual'!$Q$2:$Q$3601,'Historial Mensual'!$A$2:$A$3601,$A25,'Historial Mensual'!$C$2:$C$3601,$D25)</f>
        <v>758085.08000000007</v>
      </c>
      <c r="P25" s="15">
        <f>SUMIFS('Historial Mensual'!$S$2:$S$3601,'Historial Mensual'!$A$2:$A$3601,$A25,'Historial Mensual'!$C$2:$C$3601,$D25)</f>
        <v>497390.7</v>
      </c>
      <c r="Q25" s="20">
        <f>AVERAGEIFS('Historial Mensual'!$V$2:$V$3601,'Historial Mensual'!$A$2:$A$3601,$A25,'Historial Mensual'!$C$2:$C$3601,$D25)</f>
        <v>2.9075556671279187E-2</v>
      </c>
      <c r="R25" s="20">
        <f>SQRT(SUMPRODUCT(('Historial Mensual'!$A$2:$A$3601=A25)*('Historial Mensual'!$C$2:$C$3601=D25)*('Historial Mensual'!$V$2:$V$3601-Q25)^2)/11)</f>
        <v>4.4739676692277519E-2</v>
      </c>
      <c r="S25" s="27">
        <f>AVERAGEIFS('Historial Mensual'!$W$2:$W$3601,'Historial Mensual'!$A$2:$A$3601,$A25,'Historial Mensual'!$C$2:$C$3601,$D25)</f>
        <v>89.386291666666651</v>
      </c>
      <c r="T25" s="27">
        <f>SUMIFS('Auditoria Cumplimiento'!$J:$J,'Auditoria Cumplimiento'!$A:$A,A25,'Auditoria Cumplimiento'!$B:$B,D25)</f>
        <v>89.466666666666683</v>
      </c>
      <c r="U25" s="29">
        <f>AVERAGEIFS('Historial Mensual'!$AA$2:$AA$3601,'Historial Mensual'!$A$2:$A$3601,$A25,'Historial Mensual'!$C$2:$C$3601,$D25)</f>
        <v>0.11690416666666666</v>
      </c>
      <c r="V25" s="20">
        <f>AVERAGEIFS('Historial Mensual'!$AC$2:$AC$3601,'Historial Mensual'!$A$2:$A$3601,$A25,'Historial Mensual'!$C$2:$C$3601,$D25)</f>
        <v>1.9819956637347005E-2</v>
      </c>
    </row>
    <row r="26" spans="1:22" x14ac:dyDescent="0.3">
      <c r="A26" s="4" t="s">
        <v>87</v>
      </c>
      <c r="B26" s="4" t="str">
        <f>INDEX('Catalogo Proveedores'!$B$2:$B$101,MATCH(A26,'Catalogo Proveedores'!$A$2:$A$101,0))</f>
        <v>Proveedora Granos del Golfo S.A. de C.V.</v>
      </c>
      <c r="C26" s="4" t="str">
        <f>INDEX('Catalogo Proveedores'!$C$2:$C$101,MATCH(A26,'Catalogo Proveedores'!$A$2:$A$101,0))</f>
        <v>Materias primas</v>
      </c>
      <c r="D26" s="33" t="s">
        <v>279</v>
      </c>
      <c r="E26" s="15">
        <f>SUMIFS(Contratos!$C:$C,Contratos!$A:$A,A26,Contratos!$B:$B,D26)</f>
        <v>27488000</v>
      </c>
      <c r="F26" s="15">
        <f>SUMIFS('Historial Mensual'!$E$2:$E$3601,'Historial Mensual'!$A$2:$A$3601,$A26,'Historial Mensual'!$C$2:$C$3601,$D26)</f>
        <v>27140359.890000001</v>
      </c>
      <c r="G26" s="20">
        <f>SUMPRODUCT(('Historial Mensual'!$A$2:$A$3601=A26)*('Historial Mensual'!$C$2:$C$3601=D26)*'Historial Mensual'!$G$2:$G$3601)</f>
        <v>5.6800000000000003E-2</v>
      </c>
      <c r="H26" s="27">
        <f>AVERAGEIFS('Historial Mensual'!$H$2:$H$3601,'Historial Mensual'!$A$2:$A$3601,$A26,'Historial Mensual'!$C$2:$C$3601,$D26)</f>
        <v>88.45</v>
      </c>
      <c r="I26" s="21">
        <f>AVERAGEIFS('Historial Mensual'!$K$2:$K$3601,'Historial Mensual'!$A$2:$A$3601,$A26,'Historial Mensual'!$C$2:$C$3601,$D26)</f>
        <v>0.95834166666666676</v>
      </c>
      <c r="J26" s="21">
        <f>AVERAGEIFS('Historial Mensual'!$L$2:$L$3601,'Historial Mensual'!$A$2:$A$3601,$A26,'Historial Mensual'!$C$2:$C$3601,$D26)</f>
        <v>4.6716666666666663E-2</v>
      </c>
      <c r="K26" s="28">
        <f>SUMIFS('Historial Mensual'!$M$2:$M$3601,'Historial Mensual'!$A$2:$A$3601,$A26,'Historial Mensual'!$C$2:$C$3601,$D26)</f>
        <v>1</v>
      </c>
      <c r="L26" s="28">
        <f>SUMIFS('Historial Mensual'!$N$2:$N$3601,'Historial Mensual'!$A$2:$A$3601,$A26,'Historial Mensual'!$C$2:$C$3601,$D26)</f>
        <v>1</v>
      </c>
      <c r="M26" s="27">
        <f>SUMIFS('Historial Mensual'!$O$2:$O$3601,'Historial Mensual'!$A$2:$A$3601,$A26,'Historial Mensual'!$C$2:$C$3601,$D26)</f>
        <v>5.7</v>
      </c>
      <c r="N26" s="27">
        <f>AVERAGEIFS('Historial Mensual'!$P$2:$P$3601,'Historial Mensual'!$A$2:$A$3601,$A26,'Historial Mensual'!$C$2:$C$3601,$D26)</f>
        <v>91.983333333333334</v>
      </c>
      <c r="O26" s="15">
        <f>SUMIFS('Historial Mensual'!$Q$2:$Q$3601,'Historial Mensual'!$A$2:$A$3601,$A26,'Historial Mensual'!$C$2:$C$3601,$D26)</f>
        <v>73845.070000000007</v>
      </c>
      <c r="P26" s="15">
        <f>SUMIFS('Historial Mensual'!$S$2:$S$3601,'Historial Mensual'!$A$2:$A$3601,$A26,'Historial Mensual'!$C$2:$C$3601,$D26)</f>
        <v>405614.02</v>
      </c>
      <c r="Q26" s="20">
        <f>AVERAGEIFS('Historial Mensual'!$V$2:$V$3601,'Historial Mensual'!$A$2:$A$3601,$A26,'Historial Mensual'!$C$2:$C$3601,$D26)</f>
        <v>6.1124400915337739E-2</v>
      </c>
      <c r="R26" s="20">
        <f>SQRT(SUMPRODUCT(('Historial Mensual'!$A$2:$A$3601=A26)*('Historial Mensual'!$C$2:$C$3601=D26)*('Historial Mensual'!$V$2:$V$3601-Q26)^2)/11)</f>
        <v>4.0742368891992384E-2</v>
      </c>
      <c r="S26" s="27">
        <f>AVERAGEIFS('Historial Mensual'!$W$2:$W$3601,'Historial Mensual'!$A$2:$A$3601,$A26,'Historial Mensual'!$C$2:$C$3601,$D26)</f>
        <v>92.403666666666652</v>
      </c>
      <c r="T26" s="27">
        <f>SUMIFS('Auditoria Cumplimiento'!$J:$J,'Auditoria Cumplimiento'!$A:$A,A26,'Auditoria Cumplimiento'!$B:$B,D26)</f>
        <v>94.383333333333326</v>
      </c>
      <c r="U26" s="29">
        <f>AVERAGEIFS('Historial Mensual'!$AA$2:$AA$3601,'Historial Mensual'!$A$2:$A$3601,$A26,'Historial Mensual'!$C$2:$C$3601,$D26)</f>
        <v>0.11911666666666666</v>
      </c>
      <c r="V26" s="20">
        <f>AVERAGEIFS('Historial Mensual'!$AC$2:$AC$3601,'Historial Mensual'!$A$2:$A$3601,$A26,'Historial Mensual'!$C$2:$C$3601,$D26)</f>
        <v>5.1702316364711509E-2</v>
      </c>
    </row>
    <row r="27" spans="1:22" x14ac:dyDescent="0.3">
      <c r="A27" s="4" t="s">
        <v>87</v>
      </c>
      <c r="B27" s="4" t="str">
        <f>INDEX('Catalogo Proveedores'!$B$2:$B$101,MATCH(A27,'Catalogo Proveedores'!$A$2:$A$101,0))</f>
        <v>Proveedora Granos del Golfo S.A. de C.V.</v>
      </c>
      <c r="C27" s="4" t="str">
        <f>INDEX('Catalogo Proveedores'!$C$2:$C$101,MATCH(A27,'Catalogo Proveedores'!$A$2:$A$101,0))</f>
        <v>Materias primas</v>
      </c>
      <c r="D27" s="33" t="s">
        <v>281</v>
      </c>
      <c r="E27" s="15">
        <f>SUMIFS(Contratos!$C:$C,Contratos!$A:$A,A27,Contratos!$B:$B,D27)</f>
        <v>29677000</v>
      </c>
      <c r="F27" s="15">
        <f>SUMIFS('Historial Mensual'!$E$2:$E$3601,'Historial Mensual'!$A$2:$A$3601,$A27,'Historial Mensual'!$C$2:$C$3601,$D27)</f>
        <v>29272105.129999992</v>
      </c>
      <c r="G27" s="20">
        <f>SUMPRODUCT(('Historial Mensual'!$A$2:$A$3601=A27)*('Historial Mensual'!$C$2:$C$3601=D27)*'Historial Mensual'!$G$2:$G$3601)</f>
        <v>5.1700000000000003E-2</v>
      </c>
      <c r="H27" s="27">
        <f>AVERAGEIFS('Historial Mensual'!$H$2:$H$3601,'Historial Mensual'!$A$2:$A$3601,$A27,'Historial Mensual'!$C$2:$C$3601,$D27)</f>
        <v>87.783333333333346</v>
      </c>
      <c r="I27" s="21">
        <f>AVERAGEIFS('Historial Mensual'!$K$2:$K$3601,'Historial Mensual'!$A$2:$A$3601,$A27,'Historial Mensual'!$C$2:$C$3601,$D27)</f>
        <v>0.96286666666666676</v>
      </c>
      <c r="J27" s="21">
        <f>AVERAGEIFS('Historial Mensual'!$L$2:$L$3601,'Historial Mensual'!$A$2:$A$3601,$A27,'Historial Mensual'!$C$2:$C$3601,$D27)</f>
        <v>5.1700000000000003E-2</v>
      </c>
      <c r="K27" s="28">
        <f>SUMIFS('Historial Mensual'!$M$2:$M$3601,'Historial Mensual'!$A$2:$A$3601,$A27,'Historial Mensual'!$C$2:$C$3601,$D27)</f>
        <v>6</v>
      </c>
      <c r="L27" s="28">
        <f>SUMIFS('Historial Mensual'!$N$2:$N$3601,'Historial Mensual'!$A$2:$A$3601,$A27,'Historial Mensual'!$C$2:$C$3601,$D27)</f>
        <v>1</v>
      </c>
      <c r="M27" s="27">
        <f>SUMIFS('Historial Mensual'!$O$2:$O$3601,'Historial Mensual'!$A$2:$A$3601,$A27,'Historial Mensual'!$C$2:$C$3601,$D27)</f>
        <v>21.4</v>
      </c>
      <c r="N27" s="27">
        <f>AVERAGEIFS('Historial Mensual'!$P$2:$P$3601,'Historial Mensual'!$A$2:$A$3601,$A27,'Historial Mensual'!$C$2:$C$3601,$D27)</f>
        <v>90.7</v>
      </c>
      <c r="O27" s="15">
        <f>SUMIFS('Historial Mensual'!$Q$2:$Q$3601,'Historial Mensual'!$A$2:$A$3601,$A27,'Historial Mensual'!$C$2:$C$3601,$D27)</f>
        <v>206118.62</v>
      </c>
      <c r="P27" s="15">
        <f>SUMIFS('Historial Mensual'!$S$2:$S$3601,'Historial Mensual'!$A$2:$A$3601,$A27,'Historial Mensual'!$C$2:$C$3601,$D27)</f>
        <v>473116.43</v>
      </c>
      <c r="Q27" s="20">
        <f>AVERAGEIFS('Historial Mensual'!$V$2:$V$3601,'Historial Mensual'!$A$2:$A$3601,$A27,'Historial Mensual'!$C$2:$C$3601,$D27)</f>
        <v>5.7839371564101356E-2</v>
      </c>
      <c r="R27" s="20">
        <f>SQRT(SUMPRODUCT(('Historial Mensual'!$A$2:$A$3601=A27)*('Historial Mensual'!$C$2:$C$3601=D27)*('Historial Mensual'!$V$2:$V$3601-Q27)^2)/11)</f>
        <v>5.4353593691324947E-2</v>
      </c>
      <c r="S27" s="27">
        <f>AVERAGEIFS('Historial Mensual'!$W$2:$W$3601,'Historial Mensual'!$A$2:$A$3601,$A27,'Historial Mensual'!$C$2:$C$3601,$D27)</f>
        <v>91.974666666666664</v>
      </c>
      <c r="T27" s="27">
        <f>SUMIFS('Auditoria Cumplimiento'!$J:$J,'Auditoria Cumplimiento'!$A:$A,A27,'Auditoria Cumplimiento'!$B:$B,D27)</f>
        <v>90.05</v>
      </c>
      <c r="U27" s="29">
        <f>AVERAGEIFS('Historial Mensual'!$AA$2:$AA$3601,'Historial Mensual'!$A$2:$A$3601,$A27,'Historial Mensual'!$C$2:$C$3601,$D27)</f>
        <v>0.11642333333333332</v>
      </c>
      <c r="V27" s="20">
        <f>AVERAGEIFS('Historial Mensual'!$AC$2:$AC$3601,'Historial Mensual'!$A$2:$A$3601,$A27,'Historial Mensual'!$C$2:$C$3601,$D27)</f>
        <v>4.8620595568248749E-2</v>
      </c>
    </row>
    <row r="28" spans="1:22" x14ac:dyDescent="0.3">
      <c r="A28" s="4" t="s">
        <v>87</v>
      </c>
      <c r="B28" s="4" t="str">
        <f>INDEX('Catalogo Proveedores'!$B$2:$B$101,MATCH(A28,'Catalogo Proveedores'!$A$2:$A$101,0))</f>
        <v>Proveedora Granos del Golfo S.A. de C.V.</v>
      </c>
      <c r="C28" s="4" t="str">
        <f>INDEX('Catalogo Proveedores'!$C$2:$C$101,MATCH(A28,'Catalogo Proveedores'!$A$2:$A$101,0))</f>
        <v>Materias primas</v>
      </c>
      <c r="D28" s="33" t="s">
        <v>282</v>
      </c>
      <c r="E28" s="15">
        <f>SUMIFS(Contratos!$C:$C,Contratos!$A:$A,A28,Contratos!$B:$B,D28)</f>
        <v>30360000</v>
      </c>
      <c r="F28" s="15">
        <f>SUMIFS('Historial Mensual'!$E$2:$E$3601,'Historial Mensual'!$A$2:$A$3601,$A28,'Historial Mensual'!$C$2:$C$3601,$D28)</f>
        <v>30220106.850000001</v>
      </c>
      <c r="G28" s="20">
        <f>SUMPRODUCT(('Historial Mensual'!$A$2:$A$3601=A28)*('Historial Mensual'!$C$2:$C$3601=D28)*'Historial Mensual'!$G$2:$G$3601)</f>
        <v>6.4799999999999996E-2</v>
      </c>
      <c r="H28" s="27">
        <f>AVERAGEIFS('Historial Mensual'!$H$2:$H$3601,'Historial Mensual'!$A$2:$A$3601,$A28,'Historial Mensual'!$C$2:$C$3601,$D28)</f>
        <v>81.650000000000006</v>
      </c>
      <c r="I28" s="21">
        <f>AVERAGEIFS('Historial Mensual'!$K$2:$K$3601,'Historial Mensual'!$A$2:$A$3601,$A28,'Historial Mensual'!$C$2:$C$3601,$D28)</f>
        <v>0.92315000000000003</v>
      </c>
      <c r="J28" s="21">
        <f>AVERAGEIFS('Historial Mensual'!$L$2:$L$3601,'Historial Mensual'!$A$2:$A$3601,$A28,'Historial Mensual'!$C$2:$C$3601,$D28)</f>
        <v>7.5708333333333322E-2</v>
      </c>
      <c r="K28" s="28">
        <f>SUMIFS('Historial Mensual'!$M$2:$M$3601,'Historial Mensual'!$A$2:$A$3601,$A28,'Historial Mensual'!$C$2:$C$3601,$D28)</f>
        <v>10</v>
      </c>
      <c r="L28" s="28">
        <f>SUMIFS('Historial Mensual'!$N$2:$N$3601,'Historial Mensual'!$A$2:$A$3601,$A28,'Historial Mensual'!$C$2:$C$3601,$D28)</f>
        <v>2</v>
      </c>
      <c r="M28" s="27">
        <f>SUMIFS('Historial Mensual'!$O$2:$O$3601,'Historial Mensual'!$A$2:$A$3601,$A28,'Historial Mensual'!$C$2:$C$3601,$D28)</f>
        <v>147.80000000000001</v>
      </c>
      <c r="N28" s="27">
        <f>AVERAGEIFS('Historial Mensual'!$P$2:$P$3601,'Historial Mensual'!$A$2:$A$3601,$A28,'Historial Mensual'!$C$2:$C$3601,$D28)</f>
        <v>92.074999999999989</v>
      </c>
      <c r="O28" s="15">
        <f>SUMIFS('Historial Mensual'!$Q$2:$Q$3601,'Historial Mensual'!$A$2:$A$3601,$A28,'Historial Mensual'!$C$2:$C$3601,$D28)</f>
        <v>1267136.33</v>
      </c>
      <c r="P28" s="15">
        <f>SUMIFS('Historial Mensual'!$S$2:$S$3601,'Historial Mensual'!$A$2:$A$3601,$A28,'Historial Mensual'!$C$2:$C$3601,$D28)</f>
        <v>746418.53000000014</v>
      </c>
      <c r="Q28" s="20">
        <f>AVERAGEIFS('Historial Mensual'!$V$2:$V$3601,'Historial Mensual'!$A$2:$A$3601,$A28,'Historial Mensual'!$C$2:$C$3601,$D28)</f>
        <v>-3.1851405598045328E-2</v>
      </c>
      <c r="R28" s="20">
        <f>SQRT(SUMPRODUCT(('Historial Mensual'!$A$2:$A$3601=A28)*('Historial Mensual'!$C$2:$C$3601=D28)*('Historial Mensual'!$V$2:$V$3601-Q28)^2)/11)</f>
        <v>0.17903459847090464</v>
      </c>
      <c r="S28" s="27">
        <f>AVERAGEIFS('Historial Mensual'!$W$2:$W$3601,'Historial Mensual'!$A$2:$A$3601,$A28,'Historial Mensual'!$C$2:$C$3601,$D28)</f>
        <v>88.551374999999993</v>
      </c>
      <c r="T28" s="27">
        <f>SUMIFS('Auditoria Cumplimiento'!$J:$J,'Auditoria Cumplimiento'!$A:$A,A28,'Auditoria Cumplimiento'!$B:$B,D28)</f>
        <v>91.350000000000009</v>
      </c>
      <c r="U28" s="29">
        <f>AVERAGEIFS('Historial Mensual'!$AA$2:$AA$3601,'Historial Mensual'!$A$2:$A$3601,$A28,'Historial Mensual'!$C$2:$C$3601,$D28)</f>
        <v>9.0637499999999996E-2</v>
      </c>
      <c r="V28" s="20">
        <f>AVERAGEIFS('Historial Mensual'!$AC$2:$AC$3601,'Historial Mensual'!$A$2:$A$3601,$A28,'Historial Mensual'!$C$2:$C$3601,$D28)</f>
        <v>-3.9106829669454217E-2</v>
      </c>
    </row>
    <row r="29" spans="1:22" x14ac:dyDescent="0.3">
      <c r="A29" s="4" t="s">
        <v>90</v>
      </c>
      <c r="B29" s="4" t="str">
        <f>INDEX('Catalogo Proveedores'!$B$2:$B$101,MATCH(A29,'Catalogo Proveedores'!$A$2:$A$101,0))</f>
        <v>Operadora Fibras Integrales S. de R.L. de C.V.</v>
      </c>
      <c r="C29" s="4" t="str">
        <f>INDEX('Catalogo Proveedores'!$C$2:$C$101,MATCH(A29,'Catalogo Proveedores'!$A$2:$A$101,0))</f>
        <v>Materias primas</v>
      </c>
      <c r="D29" s="33" t="s">
        <v>279</v>
      </c>
      <c r="E29" s="15">
        <f>SUMIFS(Contratos!$C:$C,Contratos!$A:$A,A29,Contratos!$B:$B,D29)</f>
        <v>20713000</v>
      </c>
      <c r="F29" s="15">
        <f>SUMIFS('Historial Mensual'!$E$2:$E$3601,'Historial Mensual'!$A$2:$A$3601,$A29,'Historial Mensual'!$C$2:$C$3601,$D29)</f>
        <v>20809416.060000002</v>
      </c>
      <c r="G29" s="20">
        <f>SUMPRODUCT(('Historial Mensual'!$A$2:$A$3601=A29)*('Historial Mensual'!$C$2:$C$3601=D29)*'Historial Mensual'!$G$2:$G$3601)</f>
        <v>9.0399999999999994E-2</v>
      </c>
      <c r="H29" s="27">
        <f>AVERAGEIFS('Historial Mensual'!$H$2:$H$3601,'Historial Mensual'!$A$2:$A$3601,$A29,'Historial Mensual'!$C$2:$C$3601,$D29)</f>
        <v>85.816666666666663</v>
      </c>
      <c r="I29" s="21">
        <f>AVERAGEIFS('Historial Mensual'!$K$2:$K$3601,'Historial Mensual'!$A$2:$A$3601,$A29,'Historial Mensual'!$C$2:$C$3601,$D29)</f>
        <v>0.90232499999999993</v>
      </c>
      <c r="J29" s="21">
        <f>AVERAGEIFS('Historial Mensual'!$L$2:$L$3601,'Historial Mensual'!$A$2:$A$3601,$A29,'Historial Mensual'!$C$2:$C$3601,$D29)</f>
        <v>5.8374999999999989E-2</v>
      </c>
      <c r="K29" s="28">
        <f>SUMIFS('Historial Mensual'!$M$2:$M$3601,'Historial Mensual'!$A$2:$A$3601,$A29,'Historial Mensual'!$C$2:$C$3601,$D29)</f>
        <v>5</v>
      </c>
      <c r="L29" s="28">
        <f>SUMIFS('Historial Mensual'!$N$2:$N$3601,'Historial Mensual'!$A$2:$A$3601,$A29,'Historial Mensual'!$C$2:$C$3601,$D29)</f>
        <v>2</v>
      </c>
      <c r="M29" s="27">
        <f>SUMIFS('Historial Mensual'!$O$2:$O$3601,'Historial Mensual'!$A$2:$A$3601,$A29,'Historial Mensual'!$C$2:$C$3601,$D29)</f>
        <v>23.5</v>
      </c>
      <c r="N29" s="27">
        <f>AVERAGEIFS('Historial Mensual'!$P$2:$P$3601,'Historial Mensual'!$A$2:$A$3601,$A29,'Historial Mensual'!$C$2:$C$3601,$D29)</f>
        <v>74.99166666666666</v>
      </c>
      <c r="O29" s="15">
        <f>SUMIFS('Historial Mensual'!$Q$2:$Q$3601,'Historial Mensual'!$A$2:$A$3601,$A29,'Historial Mensual'!$C$2:$C$3601,$D29)</f>
        <v>246884.31999999998</v>
      </c>
      <c r="P29" s="15">
        <f>SUMIFS('Historial Mensual'!$S$2:$S$3601,'Historial Mensual'!$A$2:$A$3601,$A29,'Historial Mensual'!$C$2:$C$3601,$D29)</f>
        <v>395223.39999999997</v>
      </c>
      <c r="Q29" s="20">
        <f>AVERAGEIFS('Historial Mensual'!$V$2:$V$3601,'Historial Mensual'!$A$2:$A$3601,$A29,'Historial Mensual'!$C$2:$C$3601,$D29)</f>
        <v>4.9208738002968884E-2</v>
      </c>
      <c r="R29" s="20">
        <f>SQRT(SUMPRODUCT(('Historial Mensual'!$A$2:$A$3601=A29)*('Historial Mensual'!$C$2:$C$3601=D29)*('Historial Mensual'!$V$2:$V$3601-Q29)^2)/11)</f>
        <v>5.779011804559965E-2</v>
      </c>
      <c r="S29" s="27">
        <f>AVERAGEIFS('Historial Mensual'!$W$2:$W$3601,'Historial Mensual'!$A$2:$A$3601,$A29,'Historial Mensual'!$C$2:$C$3601,$D29)</f>
        <v>86.228291666666664</v>
      </c>
      <c r="T29" s="27">
        <f>SUMIFS('Auditoria Cumplimiento'!$J:$J,'Auditoria Cumplimiento'!$A:$A,A29,'Auditoria Cumplimiento'!$B:$B,D29)</f>
        <v>73.583333333333329</v>
      </c>
      <c r="U29" s="29">
        <f>AVERAGEIFS('Historial Mensual'!$AA$2:$AA$3601,'Historial Mensual'!$A$2:$A$3601,$A29,'Historial Mensual'!$C$2:$C$3601,$D29)</f>
        <v>0.12365750000000002</v>
      </c>
      <c r="V29" s="20">
        <f>AVERAGEIFS('Historial Mensual'!$AC$2:$AC$3601,'Historial Mensual'!$A$2:$A$3601,$A29,'Historial Mensual'!$C$2:$C$3601,$D29)</f>
        <v>3.9445942093906533E-2</v>
      </c>
    </row>
    <row r="30" spans="1:22" x14ac:dyDescent="0.3">
      <c r="A30" s="4" t="s">
        <v>90</v>
      </c>
      <c r="B30" s="4" t="str">
        <f>INDEX('Catalogo Proveedores'!$B$2:$B$101,MATCH(A30,'Catalogo Proveedores'!$A$2:$A$101,0))</f>
        <v>Operadora Fibras Integrales S. de R.L. de C.V.</v>
      </c>
      <c r="C30" s="4" t="str">
        <f>INDEX('Catalogo Proveedores'!$C$2:$C$101,MATCH(A30,'Catalogo Proveedores'!$A$2:$A$101,0))</f>
        <v>Materias primas</v>
      </c>
      <c r="D30" s="33" t="s">
        <v>281</v>
      </c>
      <c r="E30" s="15">
        <f>SUMIFS(Contratos!$C:$C,Contratos!$A:$A,A30,Contratos!$B:$B,D30)</f>
        <v>24704000</v>
      </c>
      <c r="F30" s="15">
        <f>SUMIFS('Historial Mensual'!$E$2:$E$3601,'Historial Mensual'!$A$2:$A$3601,$A30,'Historial Mensual'!$C$2:$C$3601,$D30)</f>
        <v>24759739.490000002</v>
      </c>
      <c r="G30" s="20">
        <f>SUMPRODUCT(('Historial Mensual'!$A$2:$A$3601=A30)*('Historial Mensual'!$C$2:$C$3601=D30)*'Historial Mensual'!$G$2:$G$3601)</f>
        <v>7.1800000000000003E-2</v>
      </c>
      <c r="H30" s="27">
        <f>AVERAGEIFS('Historial Mensual'!$H$2:$H$3601,'Historial Mensual'!$A$2:$A$3601,$A30,'Historial Mensual'!$C$2:$C$3601,$D30)</f>
        <v>88</v>
      </c>
      <c r="I30" s="21">
        <f>AVERAGEIFS('Historial Mensual'!$K$2:$K$3601,'Historial Mensual'!$A$2:$A$3601,$A30,'Historial Mensual'!$C$2:$C$3601,$D30)</f>
        <v>0.88482500000000008</v>
      </c>
      <c r="J30" s="21">
        <f>AVERAGEIFS('Historial Mensual'!$L$2:$L$3601,'Historial Mensual'!$A$2:$A$3601,$A30,'Historial Mensual'!$C$2:$C$3601,$D30)</f>
        <v>5.6108333333333343E-2</v>
      </c>
      <c r="K30" s="28">
        <f>SUMIFS('Historial Mensual'!$M$2:$M$3601,'Historial Mensual'!$A$2:$A$3601,$A30,'Historial Mensual'!$C$2:$C$3601,$D30)</f>
        <v>11</v>
      </c>
      <c r="L30" s="28">
        <f>SUMIFS('Historial Mensual'!$N$2:$N$3601,'Historial Mensual'!$A$2:$A$3601,$A30,'Historial Mensual'!$C$2:$C$3601,$D30)</f>
        <v>2</v>
      </c>
      <c r="M30" s="27">
        <f>SUMIFS('Historial Mensual'!$O$2:$O$3601,'Historial Mensual'!$A$2:$A$3601,$A30,'Historial Mensual'!$C$2:$C$3601,$D30)</f>
        <v>11.7</v>
      </c>
      <c r="N30" s="27">
        <f>AVERAGEIFS('Historial Mensual'!$P$2:$P$3601,'Historial Mensual'!$A$2:$A$3601,$A30,'Historial Mensual'!$C$2:$C$3601,$D30)</f>
        <v>74.274999999999991</v>
      </c>
      <c r="O30" s="15">
        <f>SUMIFS('Historial Mensual'!$Q$2:$Q$3601,'Historial Mensual'!$A$2:$A$3601,$A30,'Historial Mensual'!$C$2:$C$3601,$D30)</f>
        <v>359583.03</v>
      </c>
      <c r="P30" s="15">
        <f>SUMIFS('Historial Mensual'!$S$2:$S$3601,'Historial Mensual'!$A$2:$A$3601,$A30,'Historial Mensual'!$C$2:$C$3601,$D30)</f>
        <v>489185.50999999995</v>
      </c>
      <c r="Q30" s="20">
        <f>AVERAGEIFS('Historial Mensual'!$V$2:$V$3601,'Historial Mensual'!$A$2:$A$3601,$A30,'Historial Mensual'!$C$2:$C$3601,$D30)</f>
        <v>4.878049356116302E-2</v>
      </c>
      <c r="R30" s="20">
        <f>SQRT(SUMPRODUCT(('Historial Mensual'!$A$2:$A$3601=A30)*('Historial Mensual'!$C$2:$C$3601=D30)*('Historial Mensual'!$V$2:$V$3601-Q30)^2)/11)</f>
        <v>5.4666300972254139E-2</v>
      </c>
      <c r="S30" s="27">
        <f>AVERAGEIFS('Historial Mensual'!$W$2:$W$3601,'Historial Mensual'!$A$2:$A$3601,$A30,'Historial Mensual'!$C$2:$C$3601,$D30)</f>
        <v>86.358124999999987</v>
      </c>
      <c r="T30" s="27">
        <f>SUMIFS('Auditoria Cumplimiento'!$J:$J,'Auditoria Cumplimiento'!$A:$A,A30,'Auditoria Cumplimiento'!$B:$B,D30)</f>
        <v>78.033333333333331</v>
      </c>
      <c r="U30" s="29">
        <f>AVERAGEIFS('Historial Mensual'!$AA$2:$AA$3601,'Historial Mensual'!$A$2:$A$3601,$A30,'Historial Mensual'!$C$2:$C$3601,$D30)</f>
        <v>0.11253500000000004</v>
      </c>
      <c r="V30" s="20">
        <f>AVERAGEIFS('Historial Mensual'!$AC$2:$AC$3601,'Historial Mensual'!$A$2:$A$3601,$A30,'Historial Mensual'!$C$2:$C$3601,$D30)</f>
        <v>3.985544404097182E-2</v>
      </c>
    </row>
    <row r="31" spans="1:22" x14ac:dyDescent="0.3">
      <c r="A31" s="4" t="s">
        <v>90</v>
      </c>
      <c r="B31" s="4" t="str">
        <f>INDEX('Catalogo Proveedores'!$B$2:$B$101,MATCH(A31,'Catalogo Proveedores'!$A$2:$A$101,0))</f>
        <v>Operadora Fibras Integrales S. de R.L. de C.V.</v>
      </c>
      <c r="C31" s="4" t="str">
        <f>INDEX('Catalogo Proveedores'!$C$2:$C$101,MATCH(A31,'Catalogo Proveedores'!$A$2:$A$101,0))</f>
        <v>Materias primas</v>
      </c>
      <c r="D31" s="33" t="s">
        <v>282</v>
      </c>
      <c r="E31" s="15">
        <f>SUMIFS(Contratos!$C:$C,Contratos!$A:$A,A31,Contratos!$B:$B,D31)</f>
        <v>26652000</v>
      </c>
      <c r="F31" s="15">
        <f>SUMIFS('Historial Mensual'!$E$2:$E$3601,'Historial Mensual'!$A$2:$A$3601,$A31,'Historial Mensual'!$C$2:$C$3601,$D31)</f>
        <v>26775461.880000003</v>
      </c>
      <c r="G31" s="20">
        <f>SUMPRODUCT(('Historial Mensual'!$A$2:$A$3601=A31)*('Historial Mensual'!$C$2:$C$3601=D31)*'Historial Mensual'!$G$2:$G$3601)</f>
        <v>6.9699999999999998E-2</v>
      </c>
      <c r="H31" s="27">
        <f>AVERAGEIFS('Historial Mensual'!$H$2:$H$3601,'Historial Mensual'!$A$2:$A$3601,$A31,'Historial Mensual'!$C$2:$C$3601,$D31)</f>
        <v>87.924999999999997</v>
      </c>
      <c r="I31" s="21">
        <f>AVERAGEIFS('Historial Mensual'!$K$2:$K$3601,'Historial Mensual'!$A$2:$A$3601,$A31,'Historial Mensual'!$C$2:$C$3601,$D31)</f>
        <v>0.85619166666666668</v>
      </c>
      <c r="J31" s="21">
        <f>AVERAGEIFS('Historial Mensual'!$L$2:$L$3601,'Historial Mensual'!$A$2:$A$3601,$A31,'Historial Mensual'!$C$2:$C$3601,$D31)</f>
        <v>4.5300000000000007E-2</v>
      </c>
      <c r="K31" s="28">
        <f>SUMIFS('Historial Mensual'!$M$2:$M$3601,'Historial Mensual'!$A$2:$A$3601,$A31,'Historial Mensual'!$C$2:$C$3601,$D31)</f>
        <v>9</v>
      </c>
      <c r="L31" s="28">
        <f>SUMIFS('Historial Mensual'!$N$2:$N$3601,'Historial Mensual'!$A$2:$A$3601,$A31,'Historial Mensual'!$C$2:$C$3601,$D31)</f>
        <v>4</v>
      </c>
      <c r="M31" s="27">
        <f>SUMIFS('Historial Mensual'!$O$2:$O$3601,'Historial Mensual'!$A$2:$A$3601,$A31,'Historial Mensual'!$C$2:$C$3601,$D31)</f>
        <v>100.69999999999999</v>
      </c>
      <c r="N31" s="27">
        <f>AVERAGEIFS('Historial Mensual'!$P$2:$P$3601,'Historial Mensual'!$A$2:$A$3601,$A31,'Historial Mensual'!$C$2:$C$3601,$D31)</f>
        <v>75.125</v>
      </c>
      <c r="O31" s="15">
        <f>SUMIFS('Historial Mensual'!$Q$2:$Q$3601,'Historial Mensual'!$A$2:$A$3601,$A31,'Historial Mensual'!$C$2:$C$3601,$D31)</f>
        <v>1105090.81</v>
      </c>
      <c r="P31" s="15">
        <f>SUMIFS('Historial Mensual'!$S$2:$S$3601,'Historial Mensual'!$A$2:$A$3601,$A31,'Historial Mensual'!$C$2:$C$3601,$D31)</f>
        <v>454596.27999999997</v>
      </c>
      <c r="Q31" s="20">
        <f>AVERAGEIFS('Historial Mensual'!$V$2:$V$3601,'Historial Mensual'!$A$2:$A$3601,$A31,'Historial Mensual'!$C$2:$C$3601,$D31)</f>
        <v>-1.6297679847229362E-2</v>
      </c>
      <c r="R31" s="20">
        <f>SQRT(SUMPRODUCT(('Historial Mensual'!$A$2:$A$3601=A31)*('Historial Mensual'!$C$2:$C$3601=D31)*('Historial Mensual'!$V$2:$V$3601-Q31)^2)/11)</f>
        <v>9.782944691190476E-2</v>
      </c>
      <c r="S31" s="27">
        <f>AVERAGEIFS('Historial Mensual'!$W$2:$W$3601,'Historial Mensual'!$A$2:$A$3601,$A31,'Historial Mensual'!$C$2:$C$3601,$D31)</f>
        <v>85.804999999999993</v>
      </c>
      <c r="T31" s="27">
        <f>SUMIFS('Auditoria Cumplimiento'!$J:$J,'Auditoria Cumplimiento'!$A:$A,A31,'Auditoria Cumplimiento'!$B:$B,D31)</f>
        <v>78.483333333333334</v>
      </c>
      <c r="U31" s="29">
        <f>AVERAGEIFS('Historial Mensual'!$AA$2:$AA$3601,'Historial Mensual'!$A$2:$A$3601,$A31,'Historial Mensual'!$C$2:$C$3601,$D31)</f>
        <v>8.8965000000000002E-2</v>
      </c>
      <c r="V31" s="20">
        <f>AVERAGEIFS('Historial Mensual'!$AC$2:$AC$3601,'Historial Mensual'!$A$2:$A$3601,$A31,'Historial Mensual'!$C$2:$C$3601,$D31)</f>
        <v>-2.3424643951796137E-2</v>
      </c>
    </row>
    <row r="32" spans="1:22" x14ac:dyDescent="0.3">
      <c r="A32" s="4" t="s">
        <v>92</v>
      </c>
      <c r="B32" s="4" t="str">
        <f>INDEX('Catalogo Proveedores'!$B$2:$B$101,MATCH(A32,'Catalogo Proveedores'!$A$2:$A$101,0))</f>
        <v>Comercializadora Empaques del Norte S.A.P.I. de C.V.</v>
      </c>
      <c r="C32" s="4" t="str">
        <f>INDEX('Catalogo Proveedores'!$C$2:$C$101,MATCH(A32,'Catalogo Proveedores'!$A$2:$A$101,0))</f>
        <v>Empaque y embalaje</v>
      </c>
      <c r="D32" s="33" t="s">
        <v>279</v>
      </c>
      <c r="E32" s="15">
        <f>SUMIFS(Contratos!$C:$C,Contratos!$A:$A,A32,Contratos!$B:$B,D32)</f>
        <v>16777000</v>
      </c>
      <c r="F32" s="15">
        <f>SUMIFS('Historial Mensual'!$E$2:$E$3601,'Historial Mensual'!$A$2:$A$3601,$A32,'Historial Mensual'!$C$2:$C$3601,$D32)</f>
        <v>17012537.150000002</v>
      </c>
      <c r="G32" s="20">
        <f>SUMPRODUCT(('Historial Mensual'!$A$2:$A$3601=A32)*('Historial Mensual'!$C$2:$C$3601=D32)*'Historial Mensual'!$G$2:$G$3601)</f>
        <v>0.1008</v>
      </c>
      <c r="H32" s="27">
        <f>AVERAGEIFS('Historial Mensual'!$H$2:$H$3601,'Historial Mensual'!$A$2:$A$3601,$A32,'Historial Mensual'!$C$2:$C$3601,$D32)</f>
        <v>71.708333333333329</v>
      </c>
      <c r="I32" s="21">
        <f>AVERAGEIFS('Historial Mensual'!$K$2:$K$3601,'Historial Mensual'!$A$2:$A$3601,$A32,'Historial Mensual'!$C$2:$C$3601,$D32)</f>
        <v>0.87413333333333332</v>
      </c>
      <c r="J32" s="21">
        <f>AVERAGEIFS('Historial Mensual'!$L$2:$L$3601,'Historial Mensual'!$A$2:$A$3601,$A32,'Historial Mensual'!$C$2:$C$3601,$D32)</f>
        <v>0.11938333333333336</v>
      </c>
      <c r="K32" s="28">
        <f>SUMIFS('Historial Mensual'!$M$2:$M$3601,'Historial Mensual'!$A$2:$A$3601,$A32,'Historial Mensual'!$C$2:$C$3601,$D32)</f>
        <v>13</v>
      </c>
      <c r="L32" s="28">
        <f>SUMIFS('Historial Mensual'!$N$2:$N$3601,'Historial Mensual'!$A$2:$A$3601,$A32,'Historial Mensual'!$C$2:$C$3601,$D32)</f>
        <v>2</v>
      </c>
      <c r="M32" s="27">
        <f>SUMIFS('Historial Mensual'!$O$2:$O$3601,'Historial Mensual'!$A$2:$A$3601,$A32,'Historial Mensual'!$C$2:$C$3601,$D32)</f>
        <v>12.8</v>
      </c>
      <c r="N32" s="27">
        <f>AVERAGEIFS('Historial Mensual'!$P$2:$P$3601,'Historial Mensual'!$A$2:$A$3601,$A32,'Historial Mensual'!$C$2:$C$3601,$D32)</f>
        <v>91.358333333333334</v>
      </c>
      <c r="O32" s="15">
        <f>SUMIFS('Historial Mensual'!$Q$2:$Q$3601,'Historial Mensual'!$A$2:$A$3601,$A32,'Historial Mensual'!$C$2:$C$3601,$D32)</f>
        <v>265558.48000000004</v>
      </c>
      <c r="P32" s="15">
        <f>SUMIFS('Historial Mensual'!$S$2:$S$3601,'Historial Mensual'!$A$2:$A$3601,$A32,'Historial Mensual'!$C$2:$C$3601,$D32)</f>
        <v>643838.41</v>
      </c>
      <c r="Q32" s="20">
        <f>AVERAGEIFS('Historial Mensual'!$V$2:$V$3601,'Historial Mensual'!$A$2:$A$3601,$A32,'Historial Mensual'!$C$2:$C$3601,$D32)</f>
        <v>4.7731313286547415E-2</v>
      </c>
      <c r="R32" s="20">
        <f>SQRT(SUMPRODUCT(('Historial Mensual'!$A$2:$A$3601=A32)*('Historial Mensual'!$C$2:$C$3601=D32)*('Historial Mensual'!$V$2:$V$3601-Q32)^2)/11)</f>
        <v>5.0185505469536602E-2</v>
      </c>
      <c r="S32" s="27">
        <f>AVERAGEIFS('Historial Mensual'!$W$2:$W$3601,'Historial Mensual'!$A$2:$A$3601,$A32,'Historial Mensual'!$C$2:$C$3601,$D32)</f>
        <v>82.802833333333339</v>
      </c>
      <c r="T32" s="27">
        <f>SUMIFS('Auditoria Cumplimiento'!$J:$J,'Auditoria Cumplimiento'!$A:$A,A32,'Auditoria Cumplimiento'!$B:$B,D32)</f>
        <v>84.3</v>
      </c>
      <c r="U32" s="29">
        <f>AVERAGEIFS('Historial Mensual'!$AA$2:$AA$3601,'Historial Mensual'!$A$2:$A$3601,$A32,'Historial Mensual'!$C$2:$C$3601,$D32)</f>
        <v>0.12894166666666668</v>
      </c>
      <c r="V32" s="20">
        <f>AVERAGEIFS('Historial Mensual'!$AC$2:$AC$3601,'Historial Mensual'!$A$2:$A$3601,$A32,'Historial Mensual'!$C$2:$C$3601,$D32)</f>
        <v>3.757406988166221E-2</v>
      </c>
    </row>
    <row r="33" spans="1:22" x14ac:dyDescent="0.3">
      <c r="A33" s="4" t="s">
        <v>92</v>
      </c>
      <c r="B33" s="4" t="str">
        <f>INDEX('Catalogo Proveedores'!$B$2:$B$101,MATCH(A33,'Catalogo Proveedores'!$A$2:$A$101,0))</f>
        <v>Comercializadora Empaques del Norte S.A.P.I. de C.V.</v>
      </c>
      <c r="C33" s="4" t="str">
        <f>INDEX('Catalogo Proveedores'!$C$2:$C$101,MATCH(A33,'Catalogo Proveedores'!$A$2:$A$101,0))</f>
        <v>Empaque y embalaje</v>
      </c>
      <c r="D33" s="33" t="s">
        <v>281</v>
      </c>
      <c r="E33" s="15">
        <f>SUMIFS(Contratos!$C:$C,Contratos!$A:$A,A33,Contratos!$B:$B,D33)</f>
        <v>16167000</v>
      </c>
      <c r="F33" s="15">
        <f>SUMIFS('Historial Mensual'!$E$2:$E$3601,'Historial Mensual'!$A$2:$A$3601,$A33,'Historial Mensual'!$C$2:$C$3601,$D33)</f>
        <v>16074617.550000001</v>
      </c>
      <c r="G33" s="20">
        <f>SUMPRODUCT(('Historial Mensual'!$A$2:$A$3601=A33)*('Historial Mensual'!$C$2:$C$3601=D33)*'Historial Mensual'!$G$2:$G$3601)</f>
        <v>6.8699999999999997E-2</v>
      </c>
      <c r="H33" s="27">
        <f>AVERAGEIFS('Historial Mensual'!$H$2:$H$3601,'Historial Mensual'!$A$2:$A$3601,$A33,'Historial Mensual'!$C$2:$C$3601,$D33)</f>
        <v>68.825000000000003</v>
      </c>
      <c r="I33" s="21">
        <f>AVERAGEIFS('Historial Mensual'!$K$2:$K$3601,'Historial Mensual'!$A$2:$A$3601,$A33,'Historial Mensual'!$C$2:$C$3601,$D33)</f>
        <v>0.79846666666666677</v>
      </c>
      <c r="J33" s="21">
        <f>AVERAGEIFS('Historial Mensual'!$L$2:$L$3601,'Historial Mensual'!$A$2:$A$3601,$A33,'Historial Mensual'!$C$2:$C$3601,$D33)</f>
        <v>0.13056666666666666</v>
      </c>
      <c r="K33" s="28">
        <f>SUMIFS('Historial Mensual'!$M$2:$M$3601,'Historial Mensual'!$A$2:$A$3601,$A33,'Historial Mensual'!$C$2:$C$3601,$D33)</f>
        <v>10</v>
      </c>
      <c r="L33" s="28">
        <f>SUMIFS('Historial Mensual'!$N$2:$N$3601,'Historial Mensual'!$A$2:$A$3601,$A33,'Historial Mensual'!$C$2:$C$3601,$D33)</f>
        <v>4</v>
      </c>
      <c r="M33" s="27">
        <f>SUMIFS('Historial Mensual'!$O$2:$O$3601,'Historial Mensual'!$A$2:$A$3601,$A33,'Historial Mensual'!$C$2:$C$3601,$D33)</f>
        <v>180</v>
      </c>
      <c r="N33" s="27">
        <f>AVERAGEIFS('Historial Mensual'!$P$2:$P$3601,'Historial Mensual'!$A$2:$A$3601,$A33,'Historial Mensual'!$C$2:$C$3601,$D33)</f>
        <v>87.433333333333323</v>
      </c>
      <c r="O33" s="15">
        <f>SUMIFS('Historial Mensual'!$Q$2:$Q$3601,'Historial Mensual'!$A$2:$A$3601,$A33,'Historial Mensual'!$C$2:$C$3601,$D33)</f>
        <v>1028888.0900000001</v>
      </c>
      <c r="P33" s="15">
        <f>SUMIFS('Historial Mensual'!$S$2:$S$3601,'Historial Mensual'!$A$2:$A$3601,$A33,'Historial Mensual'!$C$2:$C$3601,$D33)</f>
        <v>691162.40000000014</v>
      </c>
      <c r="Q33" s="20">
        <f>AVERAGEIFS('Historial Mensual'!$V$2:$V$3601,'Historial Mensual'!$A$2:$A$3601,$A33,'Historial Mensual'!$C$2:$C$3601,$D33)</f>
        <v>-3.9091891261979907E-2</v>
      </c>
      <c r="R33" s="20">
        <f>SQRT(SUMPRODUCT(('Historial Mensual'!$A$2:$A$3601=A33)*('Historial Mensual'!$C$2:$C$3601=D33)*('Historial Mensual'!$V$2:$V$3601-Q33)^2)/11)</f>
        <v>0.17178726502083341</v>
      </c>
      <c r="S33" s="27">
        <f>AVERAGEIFS('Historial Mensual'!$W$2:$W$3601,'Historial Mensual'!$A$2:$A$3601,$A33,'Historial Mensual'!$C$2:$C$3601,$D33)</f>
        <v>78.570916666666662</v>
      </c>
      <c r="T33" s="27">
        <f>SUMIFS('Auditoria Cumplimiento'!$J:$J,'Auditoria Cumplimiento'!$A:$A,A33,'Auditoria Cumplimiento'!$B:$B,D33)</f>
        <v>85.75</v>
      </c>
      <c r="U33" s="29">
        <f>AVERAGEIFS('Historial Mensual'!$AA$2:$AA$3601,'Historial Mensual'!$A$2:$A$3601,$A33,'Historial Mensual'!$C$2:$C$3601,$D33)</f>
        <v>0.12217416666666668</v>
      </c>
      <c r="V33" s="20">
        <f>AVERAGEIFS('Historial Mensual'!$AC$2:$AC$3601,'Historial Mensual'!$A$2:$A$3601,$A33,'Historial Mensual'!$C$2:$C$3601,$D33)</f>
        <v>-4.8743425410584594E-2</v>
      </c>
    </row>
    <row r="34" spans="1:22" x14ac:dyDescent="0.3">
      <c r="A34" s="4" t="s">
        <v>92</v>
      </c>
      <c r="B34" s="4" t="str">
        <f>INDEX('Catalogo Proveedores'!$B$2:$B$101,MATCH(A34,'Catalogo Proveedores'!$A$2:$A$101,0))</f>
        <v>Comercializadora Empaques del Norte S.A.P.I. de C.V.</v>
      </c>
      <c r="C34" s="4" t="str">
        <f>INDEX('Catalogo Proveedores'!$C$2:$C$101,MATCH(A34,'Catalogo Proveedores'!$A$2:$A$101,0))</f>
        <v>Empaque y embalaje</v>
      </c>
      <c r="D34" s="33" t="s">
        <v>282</v>
      </c>
      <c r="E34" s="15">
        <f>SUMIFS(Contratos!$C:$C,Contratos!$A:$A,A34,Contratos!$B:$B,D34)</f>
        <v>19795000</v>
      </c>
      <c r="F34" s="15">
        <f>SUMIFS('Historial Mensual'!$E$2:$E$3601,'Historial Mensual'!$A$2:$A$3601,$A34,'Historial Mensual'!$C$2:$C$3601,$D34)</f>
        <v>19755574.139999997</v>
      </c>
      <c r="G34" s="20">
        <f>SUMPRODUCT(('Historial Mensual'!$A$2:$A$3601=A34)*('Historial Mensual'!$C$2:$C$3601=D34)*'Historial Mensual'!$G$2:$G$3601)</f>
        <v>3.3999999999999998E-3</v>
      </c>
      <c r="H34" s="27">
        <f>AVERAGEIFS('Historial Mensual'!$H$2:$H$3601,'Historial Mensual'!$A$2:$A$3601,$A34,'Historial Mensual'!$C$2:$C$3601,$D34)</f>
        <v>68.858333333333334</v>
      </c>
      <c r="I34" s="21">
        <f>AVERAGEIFS('Historial Mensual'!$K$2:$K$3601,'Historial Mensual'!$A$2:$A$3601,$A34,'Historial Mensual'!$C$2:$C$3601,$D34)</f>
        <v>0.83189166666666647</v>
      </c>
      <c r="J34" s="21">
        <f>AVERAGEIFS('Historial Mensual'!$L$2:$L$3601,'Historial Mensual'!$A$2:$A$3601,$A34,'Historial Mensual'!$C$2:$C$3601,$D34)</f>
        <v>0.10688333333333332</v>
      </c>
      <c r="K34" s="28">
        <f>SUMIFS('Historial Mensual'!$M$2:$M$3601,'Historial Mensual'!$A$2:$A$3601,$A34,'Historial Mensual'!$C$2:$C$3601,$D34)</f>
        <v>10</v>
      </c>
      <c r="L34" s="28">
        <f>SUMIFS('Historial Mensual'!$N$2:$N$3601,'Historial Mensual'!$A$2:$A$3601,$A34,'Historial Mensual'!$C$2:$C$3601,$D34)</f>
        <v>1</v>
      </c>
      <c r="M34" s="27">
        <f>SUMIFS('Historial Mensual'!$O$2:$O$3601,'Historial Mensual'!$A$2:$A$3601,$A34,'Historial Mensual'!$C$2:$C$3601,$D34)</f>
        <v>16.399999999999999</v>
      </c>
      <c r="N34" s="27">
        <f>AVERAGEIFS('Historial Mensual'!$P$2:$P$3601,'Historial Mensual'!$A$2:$A$3601,$A34,'Historial Mensual'!$C$2:$C$3601,$D34)</f>
        <v>88.22499999999998</v>
      </c>
      <c r="O34" s="15">
        <f>SUMIFS('Historial Mensual'!$Q$2:$Q$3601,'Historial Mensual'!$A$2:$A$3601,$A34,'Historial Mensual'!$C$2:$C$3601,$D34)</f>
        <v>185831.96</v>
      </c>
      <c r="P34" s="15">
        <f>SUMIFS('Historial Mensual'!$S$2:$S$3601,'Historial Mensual'!$A$2:$A$3601,$A34,'Historial Mensual'!$C$2:$C$3601,$D34)</f>
        <v>705866.70000000007</v>
      </c>
      <c r="Q34" s="20">
        <f>AVERAGEIFS('Historial Mensual'!$V$2:$V$3601,'Historial Mensual'!$A$2:$A$3601,$A34,'Historial Mensual'!$C$2:$C$3601,$D34)</f>
        <v>4.208984679710439E-2</v>
      </c>
      <c r="R34" s="20">
        <f>SQRT(SUMPRODUCT(('Historial Mensual'!$A$2:$A$3601=A34)*('Historial Mensual'!$C$2:$C$3601=D34)*('Historial Mensual'!$V$2:$V$3601-Q34)^2)/11)</f>
        <v>6.8513985014481887E-2</v>
      </c>
      <c r="S34" s="27">
        <f>AVERAGEIFS('Historial Mensual'!$W$2:$W$3601,'Historial Mensual'!$A$2:$A$3601,$A34,'Historial Mensual'!$C$2:$C$3601,$D34)</f>
        <v>80.098916666666653</v>
      </c>
      <c r="T34" s="27">
        <f>SUMIFS('Auditoria Cumplimiento'!$J:$J,'Auditoria Cumplimiento'!$A:$A,A34,'Auditoria Cumplimiento'!$B:$B,D34)</f>
        <v>89.88333333333334</v>
      </c>
      <c r="U34" s="29">
        <f>AVERAGEIFS('Historial Mensual'!$AA$2:$AA$3601,'Historial Mensual'!$A$2:$A$3601,$A34,'Historial Mensual'!$C$2:$C$3601,$D34)</f>
        <v>9.8922500000000024E-2</v>
      </c>
      <c r="V34" s="20">
        <f>AVERAGEIFS('Historial Mensual'!$AC$2:$AC$3601,'Historial Mensual'!$A$2:$A$3601,$A34,'Historial Mensual'!$C$2:$C$3601,$D34)</f>
        <v>3.4199692908830424E-2</v>
      </c>
    </row>
    <row r="35" spans="1:22" x14ac:dyDescent="0.3">
      <c r="A35" s="4" t="s">
        <v>94</v>
      </c>
      <c r="B35" s="4" t="str">
        <f>INDEX('Catalogo Proveedores'!$B$2:$B$101,MATCH(A35,'Catalogo Proveedores'!$A$2:$A$101,0))</f>
        <v>Distribuidora Cartón de Occidente S.A. de C.V.</v>
      </c>
      <c r="C35" s="4" t="str">
        <f>INDEX('Catalogo Proveedores'!$C$2:$C$101,MATCH(A35,'Catalogo Proveedores'!$A$2:$A$101,0))</f>
        <v>Empaque y embalaje</v>
      </c>
      <c r="D35" s="33" t="s">
        <v>279</v>
      </c>
      <c r="E35" s="15">
        <f>SUMIFS(Contratos!$C:$C,Contratos!$A:$A,A35,Contratos!$B:$B,D35)</f>
        <v>12009000</v>
      </c>
      <c r="F35" s="15">
        <f>SUMIFS('Historial Mensual'!$E$2:$E$3601,'Historial Mensual'!$A$2:$A$3601,$A35,'Historial Mensual'!$C$2:$C$3601,$D35)</f>
        <v>11929699.65</v>
      </c>
      <c r="G35" s="20">
        <f>SUMPRODUCT(('Historial Mensual'!$A$2:$A$3601=A35)*('Historial Mensual'!$C$2:$C$3601=D35)*'Historial Mensual'!$G$2:$G$3601)</f>
        <v>3.1399999999999997E-2</v>
      </c>
      <c r="H35" s="27">
        <f>AVERAGEIFS('Historial Mensual'!$H$2:$H$3601,'Historial Mensual'!$A$2:$A$3601,$A35,'Historial Mensual'!$C$2:$C$3601,$D35)</f>
        <v>73.783333333333331</v>
      </c>
      <c r="I35" s="21">
        <f>AVERAGEIFS('Historial Mensual'!$K$2:$K$3601,'Historial Mensual'!$A$2:$A$3601,$A35,'Historial Mensual'!$C$2:$C$3601,$D35)</f>
        <v>0.87826666666666675</v>
      </c>
      <c r="J35" s="21">
        <f>AVERAGEIFS('Historial Mensual'!$L$2:$L$3601,'Historial Mensual'!$A$2:$A$3601,$A35,'Historial Mensual'!$C$2:$C$3601,$D35)</f>
        <v>0.11320000000000001</v>
      </c>
      <c r="K35" s="28">
        <f>SUMIFS('Historial Mensual'!$M$2:$M$3601,'Historial Mensual'!$A$2:$A$3601,$A35,'Historial Mensual'!$C$2:$C$3601,$D35)</f>
        <v>15</v>
      </c>
      <c r="L35" s="28">
        <f>SUMIFS('Historial Mensual'!$N$2:$N$3601,'Historial Mensual'!$A$2:$A$3601,$A35,'Historial Mensual'!$C$2:$C$3601,$D35)</f>
        <v>2</v>
      </c>
      <c r="M35" s="27">
        <f>SUMIFS('Historial Mensual'!$O$2:$O$3601,'Historial Mensual'!$A$2:$A$3601,$A35,'Historial Mensual'!$C$2:$C$3601,$D35)</f>
        <v>9.6999999999999993</v>
      </c>
      <c r="N35" s="27">
        <f>AVERAGEIFS('Historial Mensual'!$P$2:$P$3601,'Historial Mensual'!$A$2:$A$3601,$A35,'Historial Mensual'!$C$2:$C$3601,$D35)</f>
        <v>96.24166666666666</v>
      </c>
      <c r="O35" s="15">
        <f>SUMIFS('Historial Mensual'!$Q$2:$Q$3601,'Historial Mensual'!$A$2:$A$3601,$A35,'Historial Mensual'!$C$2:$C$3601,$D35)</f>
        <v>214410.80000000002</v>
      </c>
      <c r="P35" s="15">
        <f>SUMIFS('Historial Mensual'!$S$2:$S$3601,'Historial Mensual'!$A$2:$A$3601,$A35,'Historial Mensual'!$C$2:$C$3601,$D35)</f>
        <v>431255.62999999995</v>
      </c>
      <c r="Q35" s="20">
        <f>AVERAGEIFS('Historial Mensual'!$V$2:$V$3601,'Historial Mensual'!$A$2:$A$3601,$A35,'Historial Mensual'!$C$2:$C$3601,$D35)</f>
        <v>2.4685640416658283E-2</v>
      </c>
      <c r="R35" s="20">
        <f>SQRT(SUMPRODUCT(('Historial Mensual'!$A$2:$A$3601=A35)*('Historial Mensual'!$C$2:$C$3601=D35)*('Historial Mensual'!$V$2:$V$3601-Q35)^2)/11)</f>
        <v>5.3086503419269959E-2</v>
      </c>
      <c r="S35" s="27">
        <f>AVERAGEIFS('Historial Mensual'!$W$2:$W$3601,'Historial Mensual'!$A$2:$A$3601,$A35,'Historial Mensual'!$C$2:$C$3601,$D35)</f>
        <v>84.722499999999982</v>
      </c>
      <c r="T35" s="27">
        <f>SUMIFS('Auditoria Cumplimiento'!$J:$J,'Auditoria Cumplimiento'!$A:$A,A35,'Auditoria Cumplimiento'!$B:$B,D35)</f>
        <v>95.483333333333334</v>
      </c>
      <c r="U35" s="29">
        <f>AVERAGEIFS('Historial Mensual'!$AA$2:$AA$3601,'Historial Mensual'!$A$2:$A$3601,$A35,'Historial Mensual'!$C$2:$C$3601,$D35)</f>
        <v>0.14061666666666667</v>
      </c>
      <c r="V35" s="20">
        <f>AVERAGEIFS('Historial Mensual'!$AC$2:$AC$3601,'Historial Mensual'!$A$2:$A$3601,$A35,'Historial Mensual'!$C$2:$C$3601,$D35)</f>
        <v>1.3661384899142101E-2</v>
      </c>
    </row>
    <row r="36" spans="1:22" x14ac:dyDescent="0.3">
      <c r="A36" s="4" t="s">
        <v>94</v>
      </c>
      <c r="B36" s="4" t="str">
        <f>INDEX('Catalogo Proveedores'!$B$2:$B$101,MATCH(A36,'Catalogo Proveedores'!$A$2:$A$101,0))</f>
        <v>Distribuidora Cartón de Occidente S.A. de C.V.</v>
      </c>
      <c r="C36" s="4" t="str">
        <f>INDEX('Catalogo Proveedores'!$C$2:$C$101,MATCH(A36,'Catalogo Proveedores'!$A$2:$A$101,0))</f>
        <v>Empaque y embalaje</v>
      </c>
      <c r="D36" s="33" t="s">
        <v>281</v>
      </c>
      <c r="E36" s="15">
        <f>SUMIFS(Contratos!$C:$C,Contratos!$A:$A,A36,Contratos!$B:$B,D36)</f>
        <v>13785000</v>
      </c>
      <c r="F36" s="15">
        <f>SUMIFS('Historial Mensual'!$E$2:$E$3601,'Historial Mensual'!$A$2:$A$3601,$A36,'Historial Mensual'!$C$2:$C$3601,$D36)</f>
        <v>13890525.93</v>
      </c>
      <c r="G36" s="20">
        <f>SUMPRODUCT(('Historial Mensual'!$A$2:$A$3601=A36)*('Historial Mensual'!$C$2:$C$3601=D36)*'Historial Mensual'!$G$2:$G$3601)</f>
        <v>8.4599999999999995E-2</v>
      </c>
      <c r="H36" s="27">
        <f>AVERAGEIFS('Historial Mensual'!$H$2:$H$3601,'Historial Mensual'!$A$2:$A$3601,$A36,'Historial Mensual'!$C$2:$C$3601,$D36)</f>
        <v>76.008333333333326</v>
      </c>
      <c r="I36" s="21">
        <f>AVERAGEIFS('Historial Mensual'!$K$2:$K$3601,'Historial Mensual'!$A$2:$A$3601,$A36,'Historial Mensual'!$C$2:$C$3601,$D36)</f>
        <v>0.84744166666666665</v>
      </c>
      <c r="J36" s="21">
        <f>AVERAGEIFS('Historial Mensual'!$L$2:$L$3601,'Historial Mensual'!$A$2:$A$3601,$A36,'Historial Mensual'!$C$2:$C$3601,$D36)</f>
        <v>9.3725000000000003E-2</v>
      </c>
      <c r="K36" s="28">
        <f>SUMIFS('Historial Mensual'!$M$2:$M$3601,'Historial Mensual'!$A$2:$A$3601,$A36,'Historial Mensual'!$C$2:$C$3601,$D36)</f>
        <v>18</v>
      </c>
      <c r="L36" s="28">
        <f>SUMIFS('Historial Mensual'!$N$2:$N$3601,'Historial Mensual'!$A$2:$A$3601,$A36,'Historial Mensual'!$C$2:$C$3601,$D36)</f>
        <v>2</v>
      </c>
      <c r="M36" s="27">
        <f>SUMIFS('Historial Mensual'!$O$2:$O$3601,'Historial Mensual'!$A$2:$A$3601,$A36,'Historial Mensual'!$C$2:$C$3601,$D36)</f>
        <v>21.3</v>
      </c>
      <c r="N36" s="27">
        <f>AVERAGEIFS('Historial Mensual'!$P$2:$P$3601,'Historial Mensual'!$A$2:$A$3601,$A36,'Historial Mensual'!$C$2:$C$3601,$D36)</f>
        <v>97.61666666666666</v>
      </c>
      <c r="O36" s="15">
        <f>SUMIFS('Historial Mensual'!$Q$2:$Q$3601,'Historial Mensual'!$A$2:$A$3601,$A36,'Historial Mensual'!$C$2:$C$3601,$D36)</f>
        <v>432865.20999999996</v>
      </c>
      <c r="P36" s="15">
        <f>SUMIFS('Historial Mensual'!$S$2:$S$3601,'Historial Mensual'!$A$2:$A$3601,$A36,'Historial Mensual'!$C$2:$C$3601,$D36)</f>
        <v>426302.56999999995</v>
      </c>
      <c r="Q36" s="20">
        <f>AVERAGEIFS('Historial Mensual'!$V$2:$V$3601,'Historial Mensual'!$A$2:$A$3601,$A36,'Historial Mensual'!$C$2:$C$3601,$D36)</f>
        <v>8.0455406396145093E-3</v>
      </c>
      <c r="R36" s="20">
        <f>SQRT(SUMPRODUCT(('Historial Mensual'!$A$2:$A$3601=A36)*('Historial Mensual'!$C$2:$C$3601=D36)*('Historial Mensual'!$V$2:$V$3601-Q36)^2)/11)</f>
        <v>6.0410411382644996E-2</v>
      </c>
      <c r="S36" s="27">
        <f>AVERAGEIFS('Historial Mensual'!$W$2:$W$3601,'Historial Mensual'!$A$2:$A$3601,$A36,'Historial Mensual'!$C$2:$C$3601,$D36)</f>
        <v>85.143625</v>
      </c>
      <c r="T36" s="27">
        <f>SUMIFS('Auditoria Cumplimiento'!$J:$J,'Auditoria Cumplimiento'!$A:$A,A36,'Auditoria Cumplimiento'!$B:$B,D36)</f>
        <v>98.016666666666666</v>
      </c>
      <c r="U36" s="29">
        <f>AVERAGEIFS('Historial Mensual'!$AA$2:$AA$3601,'Historial Mensual'!$A$2:$A$3601,$A36,'Historial Mensual'!$C$2:$C$3601,$D36)</f>
        <v>0.13018166666666667</v>
      </c>
      <c r="V36" s="20">
        <f>AVERAGEIFS('Historial Mensual'!$AC$2:$AC$3601,'Historial Mensual'!$A$2:$A$3601,$A36,'Historial Mensual'!$C$2:$C$3601,$D36)</f>
        <v>-2.2038089451096679E-3</v>
      </c>
    </row>
    <row r="37" spans="1:22" x14ac:dyDescent="0.3">
      <c r="A37" s="4" t="s">
        <v>94</v>
      </c>
      <c r="B37" s="4" t="str">
        <f>INDEX('Catalogo Proveedores'!$B$2:$B$101,MATCH(A37,'Catalogo Proveedores'!$A$2:$A$101,0))</f>
        <v>Distribuidora Cartón de Occidente S.A. de C.V.</v>
      </c>
      <c r="C37" s="4" t="str">
        <f>INDEX('Catalogo Proveedores'!$C$2:$C$101,MATCH(A37,'Catalogo Proveedores'!$A$2:$A$101,0))</f>
        <v>Empaque y embalaje</v>
      </c>
      <c r="D37" s="33" t="s">
        <v>282</v>
      </c>
      <c r="E37" s="15">
        <f>SUMIFS(Contratos!$C:$C,Contratos!$A:$A,A37,Contratos!$B:$B,D37)</f>
        <v>13553000</v>
      </c>
      <c r="F37" s="15">
        <f>SUMIFS('Historial Mensual'!$E$2:$E$3601,'Historial Mensual'!$A$2:$A$3601,$A37,'Historial Mensual'!$C$2:$C$3601,$D37)</f>
        <v>13014581.99</v>
      </c>
      <c r="G37" s="20">
        <f>SUMPRODUCT(('Historial Mensual'!$A$2:$A$3601=A37)*('Historial Mensual'!$C$2:$C$3601=D37)*'Historial Mensual'!$G$2:$G$3601)</f>
        <v>6.7500000000000004E-2</v>
      </c>
      <c r="H37" s="27">
        <f>AVERAGEIFS('Historial Mensual'!$H$2:$H$3601,'Historial Mensual'!$A$2:$A$3601,$A37,'Historial Mensual'!$C$2:$C$3601,$D37)</f>
        <v>74.675000000000011</v>
      </c>
      <c r="I37" s="21">
        <f>AVERAGEIFS('Historial Mensual'!$K$2:$K$3601,'Historial Mensual'!$A$2:$A$3601,$A37,'Historial Mensual'!$C$2:$C$3601,$D37)</f>
        <v>0.8512249999999999</v>
      </c>
      <c r="J37" s="21">
        <f>AVERAGEIFS('Historial Mensual'!$L$2:$L$3601,'Historial Mensual'!$A$2:$A$3601,$A37,'Historial Mensual'!$C$2:$C$3601,$D37)</f>
        <v>0.10236666666666668</v>
      </c>
      <c r="K37" s="28">
        <f>SUMIFS('Historial Mensual'!$M$2:$M$3601,'Historial Mensual'!$A$2:$A$3601,$A37,'Historial Mensual'!$C$2:$C$3601,$D37)</f>
        <v>18</v>
      </c>
      <c r="L37" s="28">
        <f>SUMIFS('Historial Mensual'!$N$2:$N$3601,'Historial Mensual'!$A$2:$A$3601,$A37,'Historial Mensual'!$C$2:$C$3601,$D37)</f>
        <v>6</v>
      </c>
      <c r="M37" s="27">
        <f>SUMIFS('Historial Mensual'!$O$2:$O$3601,'Historial Mensual'!$A$2:$A$3601,$A37,'Historial Mensual'!$C$2:$C$3601,$D37)</f>
        <v>124.5</v>
      </c>
      <c r="N37" s="27">
        <f>AVERAGEIFS('Historial Mensual'!$P$2:$P$3601,'Historial Mensual'!$A$2:$A$3601,$A37,'Historial Mensual'!$C$2:$C$3601,$D37)</f>
        <v>97.308333333333337</v>
      </c>
      <c r="O37" s="15">
        <f>SUMIFS('Historial Mensual'!$Q$2:$Q$3601,'Historial Mensual'!$A$2:$A$3601,$A37,'Historial Mensual'!$C$2:$C$3601,$D37)</f>
        <v>922915.1100000001</v>
      </c>
      <c r="P37" s="15">
        <f>SUMIFS('Historial Mensual'!$S$2:$S$3601,'Historial Mensual'!$A$2:$A$3601,$A37,'Historial Mensual'!$C$2:$C$3601,$D37)</f>
        <v>434660.99999999994</v>
      </c>
      <c r="Q37" s="20">
        <f>AVERAGEIFS('Historial Mensual'!$V$2:$V$3601,'Historial Mensual'!$A$2:$A$3601,$A37,'Historial Mensual'!$C$2:$C$3601,$D37)</f>
        <v>-1.3187518102943453E-2</v>
      </c>
      <c r="R37" s="20">
        <f>SQRT(SUMPRODUCT(('Historial Mensual'!$A$2:$A$3601=A37)*('Historial Mensual'!$C$2:$C$3601=D37)*('Historial Mensual'!$V$2:$V$3601-Q37)^2)/11)</f>
        <v>0.1855165405443244</v>
      </c>
      <c r="S37" s="27">
        <f>AVERAGEIFS('Historial Mensual'!$W$2:$W$3601,'Historial Mensual'!$A$2:$A$3601,$A37,'Historial Mensual'!$C$2:$C$3601,$D37)</f>
        <v>84.599166666666676</v>
      </c>
      <c r="T37" s="27">
        <f>SUMIFS('Auditoria Cumplimiento'!$J:$J,'Auditoria Cumplimiento'!$A:$A,A37,'Auditoria Cumplimiento'!$B:$B,D37)</f>
        <v>94.5</v>
      </c>
      <c r="U37" s="29">
        <f>AVERAGEIFS('Historial Mensual'!$AA$2:$AA$3601,'Historial Mensual'!$A$2:$A$3601,$A37,'Historial Mensual'!$C$2:$C$3601,$D37)</f>
        <v>0.10833749999999998</v>
      </c>
      <c r="V37" s="20">
        <f>AVERAGEIFS('Historial Mensual'!$AC$2:$AC$3601,'Historial Mensual'!$A$2:$A$3601,$A37,'Historial Mensual'!$C$2:$C$3601,$D37)</f>
        <v>-2.1795111701415213E-2</v>
      </c>
    </row>
    <row r="38" spans="1:22" x14ac:dyDescent="0.3">
      <c r="A38" s="4" t="s">
        <v>96</v>
      </c>
      <c r="B38" s="4" t="str">
        <f>INDEX('Catalogo Proveedores'!$B$2:$B$101,MATCH(A38,'Catalogo Proveedores'!$A$2:$A$101,0))</f>
        <v>Corporativo Envases Unidos S. de R.L. de C.V.</v>
      </c>
      <c r="C38" s="4" t="str">
        <f>INDEX('Catalogo Proveedores'!$C$2:$C$101,MATCH(A38,'Catalogo Proveedores'!$A$2:$A$101,0))</f>
        <v>Empaque y embalaje</v>
      </c>
      <c r="D38" s="33" t="s">
        <v>279</v>
      </c>
      <c r="E38" s="15">
        <f>SUMIFS(Contratos!$C:$C,Contratos!$A:$A,A38,Contratos!$B:$B,D38)</f>
        <v>8875000</v>
      </c>
      <c r="F38" s="15">
        <f>SUMIFS('Historial Mensual'!$E$2:$E$3601,'Historial Mensual'!$A$2:$A$3601,$A38,'Historial Mensual'!$C$2:$C$3601,$D38)</f>
        <v>8916086.0100000016</v>
      </c>
      <c r="G38" s="20">
        <f>SUMPRODUCT(('Historial Mensual'!$A$2:$A$3601=A38)*('Historial Mensual'!$C$2:$C$3601=D38)*'Historial Mensual'!$G$2:$G$3601)</f>
        <v>0.1091</v>
      </c>
      <c r="H38" s="27">
        <f>AVERAGEIFS('Historial Mensual'!$H$2:$H$3601,'Historial Mensual'!$A$2:$A$3601,$A38,'Historial Mensual'!$C$2:$C$3601,$D38)</f>
        <v>70.783333333333317</v>
      </c>
      <c r="I38" s="21">
        <f>AVERAGEIFS('Historial Mensual'!$K$2:$K$3601,'Historial Mensual'!$A$2:$A$3601,$A38,'Historial Mensual'!$C$2:$C$3601,$D38)</f>
        <v>0.83323333333333338</v>
      </c>
      <c r="J38" s="21">
        <f>AVERAGEIFS('Historial Mensual'!$L$2:$L$3601,'Historial Mensual'!$A$2:$A$3601,$A38,'Historial Mensual'!$C$2:$C$3601,$D38)</f>
        <v>0.13739999999999999</v>
      </c>
      <c r="K38" s="28">
        <f>SUMIFS('Historial Mensual'!$M$2:$M$3601,'Historial Mensual'!$A$2:$A$3601,$A38,'Historial Mensual'!$C$2:$C$3601,$D38)</f>
        <v>8</v>
      </c>
      <c r="L38" s="28">
        <f>SUMIFS('Historial Mensual'!$N$2:$N$3601,'Historial Mensual'!$A$2:$A$3601,$A38,'Historial Mensual'!$C$2:$C$3601,$D38)</f>
        <v>5</v>
      </c>
      <c r="M38" s="27">
        <f>SUMIFS('Historial Mensual'!$O$2:$O$3601,'Historial Mensual'!$A$2:$A$3601,$A38,'Historial Mensual'!$C$2:$C$3601,$D38)</f>
        <v>173.2</v>
      </c>
      <c r="N38" s="27">
        <f>AVERAGEIFS('Historial Mensual'!$P$2:$P$3601,'Historial Mensual'!$A$2:$A$3601,$A38,'Historial Mensual'!$C$2:$C$3601,$D38)</f>
        <v>76.358333333333334</v>
      </c>
      <c r="O38" s="15">
        <f>SUMIFS('Historial Mensual'!$Q$2:$Q$3601,'Historial Mensual'!$A$2:$A$3601,$A38,'Historial Mensual'!$C$2:$C$3601,$D38)</f>
        <v>561487.97</v>
      </c>
      <c r="P38" s="15">
        <f>SUMIFS('Historial Mensual'!$S$2:$S$3601,'Historial Mensual'!$A$2:$A$3601,$A38,'Historial Mensual'!$C$2:$C$3601,$D38)</f>
        <v>385762.20999999996</v>
      </c>
      <c r="Q38" s="20">
        <f>AVERAGEIFS('Historial Mensual'!$V$2:$V$3601,'Historial Mensual'!$A$2:$A$3601,$A38,'Historial Mensual'!$C$2:$C$3601,$D38)</f>
        <v>-2.04862822323339E-2</v>
      </c>
      <c r="R38" s="20">
        <f>SQRT(SUMPRODUCT(('Historial Mensual'!$A$2:$A$3601=A38)*('Historial Mensual'!$C$2:$C$3601=D38)*('Historial Mensual'!$V$2:$V$3601-Q38)^2)/11)</f>
        <v>0.12468778606848974</v>
      </c>
      <c r="S38" s="27">
        <f>AVERAGEIFS('Historial Mensual'!$W$2:$W$3601,'Historial Mensual'!$A$2:$A$3601,$A38,'Historial Mensual'!$C$2:$C$3601,$D38)</f>
        <v>77.981833333333341</v>
      </c>
      <c r="T38" s="27">
        <f>SUMIFS('Auditoria Cumplimiento'!$J:$J,'Auditoria Cumplimiento'!$A:$A,A38,'Auditoria Cumplimiento'!$B:$B,D38)</f>
        <v>76.5</v>
      </c>
      <c r="U38" s="29">
        <f>AVERAGEIFS('Historial Mensual'!$AA$2:$AA$3601,'Historial Mensual'!$A$2:$A$3601,$A38,'Historial Mensual'!$C$2:$C$3601,$D38)</f>
        <v>0.13424666666666665</v>
      </c>
      <c r="V38" s="20">
        <f>AVERAGEIFS('Historial Mensual'!$AC$2:$AC$3601,'Historial Mensual'!$A$2:$A$3601,$A38,'Historial Mensual'!$C$2:$C$3601,$D38)</f>
        <v>-3.1038806739649188E-2</v>
      </c>
    </row>
    <row r="39" spans="1:22" x14ac:dyDescent="0.3">
      <c r="A39" s="4" t="s">
        <v>96</v>
      </c>
      <c r="B39" s="4" t="str">
        <f>INDEX('Catalogo Proveedores'!$B$2:$B$101,MATCH(A39,'Catalogo Proveedores'!$A$2:$A$101,0))</f>
        <v>Corporativo Envases Unidos S. de R.L. de C.V.</v>
      </c>
      <c r="C39" s="4" t="str">
        <f>INDEX('Catalogo Proveedores'!$C$2:$C$101,MATCH(A39,'Catalogo Proveedores'!$A$2:$A$101,0))</f>
        <v>Empaque y embalaje</v>
      </c>
      <c r="D39" s="33" t="s">
        <v>281</v>
      </c>
      <c r="E39" s="15">
        <f>SUMIFS(Contratos!$C:$C,Contratos!$A:$A,A39,Contratos!$B:$B,D39)</f>
        <v>10099000</v>
      </c>
      <c r="F39" s="15">
        <f>SUMIFS('Historial Mensual'!$E$2:$E$3601,'Historial Mensual'!$A$2:$A$3601,$A39,'Historial Mensual'!$C$2:$C$3601,$D39)</f>
        <v>10142348.43</v>
      </c>
      <c r="G39" s="20">
        <f>SUMPRODUCT(('Historial Mensual'!$A$2:$A$3601=A39)*('Historial Mensual'!$C$2:$C$3601=D39)*'Historial Mensual'!$G$2:$G$3601)</f>
        <v>5.8700000000000002E-2</v>
      </c>
      <c r="H39" s="27">
        <f>AVERAGEIFS('Historial Mensual'!$H$2:$H$3601,'Historial Mensual'!$A$2:$A$3601,$A39,'Historial Mensual'!$C$2:$C$3601,$D39)</f>
        <v>70.3</v>
      </c>
      <c r="I39" s="21">
        <f>AVERAGEIFS('Historial Mensual'!$K$2:$K$3601,'Historial Mensual'!$A$2:$A$3601,$A39,'Historial Mensual'!$C$2:$C$3601,$D39)</f>
        <v>0.8054</v>
      </c>
      <c r="J39" s="21">
        <f>AVERAGEIFS('Historial Mensual'!$L$2:$L$3601,'Historial Mensual'!$A$2:$A$3601,$A39,'Historial Mensual'!$C$2:$C$3601,$D39)</f>
        <v>0.11995833333333333</v>
      </c>
      <c r="K39" s="28">
        <f>SUMIFS('Historial Mensual'!$M$2:$M$3601,'Historial Mensual'!$A$2:$A$3601,$A39,'Historial Mensual'!$C$2:$C$3601,$D39)</f>
        <v>15</v>
      </c>
      <c r="L39" s="28">
        <f>SUMIFS('Historial Mensual'!$N$2:$N$3601,'Historial Mensual'!$A$2:$A$3601,$A39,'Historial Mensual'!$C$2:$C$3601,$D39)</f>
        <v>4</v>
      </c>
      <c r="M39" s="27">
        <f>SUMIFS('Historial Mensual'!$O$2:$O$3601,'Historial Mensual'!$A$2:$A$3601,$A39,'Historial Mensual'!$C$2:$C$3601,$D39)</f>
        <v>112</v>
      </c>
      <c r="N39" s="27">
        <f>AVERAGEIFS('Historial Mensual'!$P$2:$P$3601,'Historial Mensual'!$A$2:$A$3601,$A39,'Historial Mensual'!$C$2:$C$3601,$D39)</f>
        <v>76.141666666666666</v>
      </c>
      <c r="O39" s="15">
        <f>SUMIFS('Historial Mensual'!$Q$2:$Q$3601,'Historial Mensual'!$A$2:$A$3601,$A39,'Historial Mensual'!$C$2:$C$3601,$D39)</f>
        <v>515936.08</v>
      </c>
      <c r="P39" s="15">
        <f>SUMIFS('Historial Mensual'!$S$2:$S$3601,'Historial Mensual'!$A$2:$A$3601,$A39,'Historial Mensual'!$C$2:$C$3601,$D39)</f>
        <v>393018.01999999996</v>
      </c>
      <c r="Q39" s="20">
        <f>AVERAGEIFS('Historial Mensual'!$V$2:$V$3601,'Historial Mensual'!$A$2:$A$3601,$A39,'Historial Mensual'!$C$2:$C$3601,$D39)</f>
        <v>-3.3650638220584027E-2</v>
      </c>
      <c r="R39" s="20">
        <f>SQRT(SUMPRODUCT(('Historial Mensual'!$A$2:$A$3601=A39)*('Historial Mensual'!$C$2:$C$3601=D39)*('Historial Mensual'!$V$2:$V$3601-Q39)^2)/11)</f>
        <v>7.3675287977990819E-2</v>
      </c>
      <c r="S39" s="27">
        <f>AVERAGEIFS('Historial Mensual'!$W$2:$W$3601,'Historial Mensual'!$A$2:$A$3601,$A39,'Historial Mensual'!$C$2:$C$3601,$D39)</f>
        <v>77.195958333333337</v>
      </c>
      <c r="T39" s="27">
        <f>SUMIFS('Auditoria Cumplimiento'!$J:$J,'Auditoria Cumplimiento'!$A:$A,A39,'Auditoria Cumplimiento'!$B:$B,D39)</f>
        <v>73.750000000000014</v>
      </c>
      <c r="U39" s="29">
        <f>AVERAGEIFS('Historial Mensual'!$AA$2:$AA$3601,'Historial Mensual'!$A$2:$A$3601,$A39,'Historial Mensual'!$C$2:$C$3601,$D39)</f>
        <v>0.12557333333333334</v>
      </c>
      <c r="V39" s="20">
        <f>AVERAGEIFS('Historial Mensual'!$AC$2:$AC$3601,'Historial Mensual'!$A$2:$A$3601,$A39,'Historial Mensual'!$C$2:$C$3601,$D39)</f>
        <v>-4.3555431081216373E-2</v>
      </c>
    </row>
    <row r="40" spans="1:22" x14ac:dyDescent="0.3">
      <c r="A40" s="4" t="s">
        <v>96</v>
      </c>
      <c r="B40" s="4" t="str">
        <f>INDEX('Catalogo Proveedores'!$B$2:$B$101,MATCH(A40,'Catalogo Proveedores'!$A$2:$A$101,0))</f>
        <v>Corporativo Envases Unidos S. de R.L. de C.V.</v>
      </c>
      <c r="C40" s="4" t="str">
        <f>INDEX('Catalogo Proveedores'!$C$2:$C$101,MATCH(A40,'Catalogo Proveedores'!$A$2:$A$101,0))</f>
        <v>Empaque y embalaje</v>
      </c>
      <c r="D40" s="33" t="s">
        <v>282</v>
      </c>
      <c r="E40" s="15">
        <f>SUMIFS(Contratos!$C:$C,Contratos!$A:$A,A40,Contratos!$B:$B,D40)</f>
        <v>10440000</v>
      </c>
      <c r="F40" s="15">
        <f>SUMIFS('Historial Mensual'!$E$2:$E$3601,'Historial Mensual'!$A$2:$A$3601,$A40,'Historial Mensual'!$C$2:$C$3601,$D40)</f>
        <v>10267999.76</v>
      </c>
      <c r="G40" s="20">
        <f>SUMPRODUCT(('Historial Mensual'!$A$2:$A$3601=A40)*('Historial Mensual'!$C$2:$C$3601=D40)*'Historial Mensual'!$G$2:$G$3601)</f>
        <v>7.0599999999999996E-2</v>
      </c>
      <c r="H40" s="27">
        <f>AVERAGEIFS('Historial Mensual'!$H$2:$H$3601,'Historial Mensual'!$A$2:$A$3601,$A40,'Historial Mensual'!$C$2:$C$3601,$D40)</f>
        <v>69.26666666666668</v>
      </c>
      <c r="I40" s="21">
        <f>AVERAGEIFS('Historial Mensual'!$K$2:$K$3601,'Historial Mensual'!$A$2:$A$3601,$A40,'Historial Mensual'!$C$2:$C$3601,$D40)</f>
        <v>0.81417499999999998</v>
      </c>
      <c r="J40" s="21">
        <f>AVERAGEIFS('Historial Mensual'!$L$2:$L$3601,'Historial Mensual'!$A$2:$A$3601,$A40,'Historial Mensual'!$C$2:$C$3601,$D40)</f>
        <v>0.10962500000000001</v>
      </c>
      <c r="K40" s="28">
        <f>SUMIFS('Historial Mensual'!$M$2:$M$3601,'Historial Mensual'!$A$2:$A$3601,$A40,'Historial Mensual'!$C$2:$C$3601,$D40)</f>
        <v>12</v>
      </c>
      <c r="L40" s="28">
        <f>SUMIFS('Historial Mensual'!$N$2:$N$3601,'Historial Mensual'!$A$2:$A$3601,$A40,'Historial Mensual'!$C$2:$C$3601,$D40)</f>
        <v>2</v>
      </c>
      <c r="M40" s="27">
        <f>SUMIFS('Historial Mensual'!$O$2:$O$3601,'Historial Mensual'!$A$2:$A$3601,$A40,'Historial Mensual'!$C$2:$C$3601,$D40)</f>
        <v>21.1</v>
      </c>
      <c r="N40" s="27">
        <f>AVERAGEIFS('Historial Mensual'!$P$2:$P$3601,'Historial Mensual'!$A$2:$A$3601,$A40,'Historial Mensual'!$C$2:$C$3601,$D40)</f>
        <v>75.674999999999997</v>
      </c>
      <c r="O40" s="15">
        <f>SUMIFS('Historial Mensual'!$Q$2:$Q$3601,'Historial Mensual'!$A$2:$A$3601,$A40,'Historial Mensual'!$C$2:$C$3601,$D40)</f>
        <v>144919.88</v>
      </c>
      <c r="P40" s="15">
        <f>SUMIFS('Historial Mensual'!$S$2:$S$3601,'Historial Mensual'!$A$2:$A$3601,$A40,'Historial Mensual'!$C$2:$C$3601,$D40)</f>
        <v>363059.48</v>
      </c>
      <c r="Q40" s="20">
        <f>AVERAGEIFS('Historial Mensual'!$V$2:$V$3601,'Historial Mensual'!$A$2:$A$3601,$A40,'Historial Mensual'!$C$2:$C$3601,$D40)</f>
        <v>3.6505265514485942E-2</v>
      </c>
      <c r="R40" s="20">
        <f>SQRT(SUMPRODUCT(('Historial Mensual'!$A$2:$A$3601=A40)*('Historial Mensual'!$C$2:$C$3601=D40)*('Historial Mensual'!$V$2:$V$3601-Q40)^2)/11)</f>
        <v>3.3139842593762806E-2</v>
      </c>
      <c r="S40" s="27">
        <f>AVERAGEIFS('Historial Mensual'!$W$2:$W$3601,'Historial Mensual'!$A$2:$A$3601,$A40,'Historial Mensual'!$C$2:$C$3601,$D40)</f>
        <v>77.159208333333311</v>
      </c>
      <c r="T40" s="27">
        <f>SUMIFS('Auditoria Cumplimiento'!$J:$J,'Auditoria Cumplimiento'!$A:$A,A40,'Auditoria Cumplimiento'!$B:$B,D40)</f>
        <v>78.483333333333334</v>
      </c>
      <c r="U40" s="29">
        <f>AVERAGEIFS('Historial Mensual'!$AA$2:$AA$3601,'Historial Mensual'!$A$2:$A$3601,$A40,'Historial Mensual'!$C$2:$C$3601,$D40)</f>
        <v>0.10447833333333334</v>
      </c>
      <c r="V40" s="20">
        <f>AVERAGEIFS('Historial Mensual'!$AC$2:$AC$3601,'Historial Mensual'!$A$2:$A$3601,$A40,'Historial Mensual'!$C$2:$C$3601,$D40)</f>
        <v>2.8191175523084786E-2</v>
      </c>
    </row>
    <row r="41" spans="1:22" x14ac:dyDescent="0.3">
      <c r="A41" s="4" t="s">
        <v>99</v>
      </c>
      <c r="B41" s="4" t="str">
        <f>INDEX('Catalogo Proveedores'!$B$2:$B$101,MATCH(A41,'Catalogo Proveedores'!$A$2:$A$101,0))</f>
        <v>Proveedora Etiquetas del Golfo S.A.P.I. de C.V.</v>
      </c>
      <c r="C41" s="4" t="str">
        <f>INDEX('Catalogo Proveedores'!$C$2:$C$101,MATCH(A41,'Catalogo Proveedores'!$A$2:$A$101,0))</f>
        <v>Empaque y embalaje</v>
      </c>
      <c r="D41" s="33" t="s">
        <v>279</v>
      </c>
      <c r="E41" s="15">
        <f>SUMIFS(Contratos!$C:$C,Contratos!$A:$A,A41,Contratos!$B:$B,D41)</f>
        <v>7842000</v>
      </c>
      <c r="F41" s="15">
        <f>SUMIFS('Historial Mensual'!$E$2:$E$3601,'Historial Mensual'!$A$2:$A$3601,$A41,'Historial Mensual'!$C$2:$C$3601,$D41)</f>
        <v>7773776.9799999995</v>
      </c>
      <c r="G41" s="20">
        <f>SUMPRODUCT(('Historial Mensual'!$A$2:$A$3601=A41)*('Historial Mensual'!$C$2:$C$3601=D41)*'Historial Mensual'!$G$2:$G$3601)</f>
        <v>6.3799999999999996E-2</v>
      </c>
      <c r="H41" s="27">
        <f>AVERAGEIFS('Historial Mensual'!$H$2:$H$3601,'Historial Mensual'!$A$2:$A$3601,$A41,'Historial Mensual'!$C$2:$C$3601,$D41)</f>
        <v>79.083333333333329</v>
      </c>
      <c r="I41" s="21">
        <f>AVERAGEIFS('Historial Mensual'!$K$2:$K$3601,'Historial Mensual'!$A$2:$A$3601,$A41,'Historial Mensual'!$C$2:$C$3601,$D41)</f>
        <v>0.88804999999999978</v>
      </c>
      <c r="J41" s="21">
        <f>AVERAGEIFS('Historial Mensual'!$L$2:$L$3601,'Historial Mensual'!$A$2:$A$3601,$A41,'Historial Mensual'!$C$2:$C$3601,$D41)</f>
        <v>0.10079999999999999</v>
      </c>
      <c r="K41" s="28">
        <f>SUMIFS('Historial Mensual'!$M$2:$M$3601,'Historial Mensual'!$A$2:$A$3601,$A41,'Historial Mensual'!$C$2:$C$3601,$D41)</f>
        <v>6</v>
      </c>
      <c r="L41" s="28">
        <f>SUMIFS('Historial Mensual'!$N$2:$N$3601,'Historial Mensual'!$A$2:$A$3601,$A41,'Historial Mensual'!$C$2:$C$3601,$D41)</f>
        <v>0</v>
      </c>
      <c r="M41" s="27">
        <f>SUMIFS('Historial Mensual'!$O$2:$O$3601,'Historial Mensual'!$A$2:$A$3601,$A41,'Historial Mensual'!$C$2:$C$3601,$D41)</f>
        <v>0</v>
      </c>
      <c r="N41" s="27">
        <f>AVERAGEIFS('Historial Mensual'!$P$2:$P$3601,'Historial Mensual'!$A$2:$A$3601,$A41,'Historial Mensual'!$C$2:$C$3601,$D41)</f>
        <v>75.849999999999994</v>
      </c>
      <c r="O41" s="15">
        <f>SUMIFS('Historial Mensual'!$Q$2:$Q$3601,'Historial Mensual'!$A$2:$A$3601,$A41,'Historial Mensual'!$C$2:$C$3601,$D41)</f>
        <v>59828.45</v>
      </c>
      <c r="P41" s="15">
        <f>SUMIFS('Historial Mensual'!$S$2:$S$3601,'Historial Mensual'!$A$2:$A$3601,$A41,'Historial Mensual'!$C$2:$C$3601,$D41)</f>
        <v>245244.70999999996</v>
      </c>
      <c r="Q41" s="20">
        <f>AVERAGEIFS('Historial Mensual'!$V$2:$V$3601,'Historial Mensual'!$A$2:$A$3601,$A41,'Historial Mensual'!$C$2:$C$3601,$D41)</f>
        <v>5.173025688744589E-2</v>
      </c>
      <c r="R41" s="20">
        <f>SQRT(SUMPRODUCT(('Historial Mensual'!$A$2:$A$3601=A41)*('Historial Mensual'!$C$2:$C$3601=D41)*('Historial Mensual'!$V$2:$V$3601-Q41)^2)/11)</f>
        <v>4.4887889537832862E-2</v>
      </c>
      <c r="S41" s="27">
        <f>AVERAGEIFS('Historial Mensual'!$W$2:$W$3601,'Historial Mensual'!$A$2:$A$3601,$A41,'Historial Mensual'!$C$2:$C$3601,$D41)</f>
        <v>82.978666666666669</v>
      </c>
      <c r="T41" s="27">
        <f>SUMIFS('Auditoria Cumplimiento'!$J:$J,'Auditoria Cumplimiento'!$A:$A,A41,'Auditoria Cumplimiento'!$B:$B,D41)</f>
        <v>76.61666666666666</v>
      </c>
      <c r="U41" s="29">
        <f>AVERAGEIFS('Historial Mensual'!$AA$2:$AA$3601,'Historial Mensual'!$A$2:$A$3601,$A41,'Historial Mensual'!$C$2:$C$3601,$D41)</f>
        <v>0.15194166666666667</v>
      </c>
      <c r="V41" s="20">
        <f>AVERAGEIFS('Historial Mensual'!$AC$2:$AC$3601,'Historial Mensual'!$A$2:$A$3601,$A41,'Historial Mensual'!$C$2:$C$3601,$D41)</f>
        <v>3.9873237609045292E-2</v>
      </c>
    </row>
    <row r="42" spans="1:22" x14ac:dyDescent="0.3">
      <c r="A42" s="4" t="s">
        <v>99</v>
      </c>
      <c r="B42" s="4" t="str">
        <f>INDEX('Catalogo Proveedores'!$B$2:$B$101,MATCH(A42,'Catalogo Proveedores'!$A$2:$A$101,0))</f>
        <v>Proveedora Etiquetas del Golfo S.A.P.I. de C.V.</v>
      </c>
      <c r="C42" s="4" t="str">
        <f>INDEX('Catalogo Proveedores'!$C$2:$C$101,MATCH(A42,'Catalogo Proveedores'!$A$2:$A$101,0))</f>
        <v>Empaque y embalaje</v>
      </c>
      <c r="D42" s="33" t="s">
        <v>281</v>
      </c>
      <c r="E42" s="15">
        <f>SUMIFS(Contratos!$C:$C,Contratos!$A:$A,A42,Contratos!$B:$B,D42)</f>
        <v>8299000</v>
      </c>
      <c r="F42" s="15">
        <f>SUMIFS('Historial Mensual'!$E$2:$E$3601,'Historial Mensual'!$A$2:$A$3601,$A42,'Historial Mensual'!$C$2:$C$3601,$D42)</f>
        <v>8312032.8600000013</v>
      </c>
      <c r="G42" s="20">
        <f>SUMPRODUCT(('Historial Mensual'!$A$2:$A$3601=A42)*('Historial Mensual'!$C$2:$C$3601=D42)*'Historial Mensual'!$G$2:$G$3601)</f>
        <v>7.0300000000000001E-2</v>
      </c>
      <c r="H42" s="27">
        <f>AVERAGEIFS('Historial Mensual'!$H$2:$H$3601,'Historial Mensual'!$A$2:$A$3601,$A42,'Historial Mensual'!$C$2:$C$3601,$D42)</f>
        <v>78.066666666666677</v>
      </c>
      <c r="I42" s="21">
        <f>AVERAGEIFS('Historial Mensual'!$K$2:$K$3601,'Historial Mensual'!$A$2:$A$3601,$A42,'Historial Mensual'!$C$2:$C$3601,$D42)</f>
        <v>0.89465833333333322</v>
      </c>
      <c r="J42" s="21">
        <f>AVERAGEIFS('Historial Mensual'!$L$2:$L$3601,'Historial Mensual'!$A$2:$A$3601,$A42,'Historial Mensual'!$C$2:$C$3601,$D42)</f>
        <v>9.113333333333333E-2</v>
      </c>
      <c r="K42" s="28">
        <f>SUMIFS('Historial Mensual'!$M$2:$M$3601,'Historial Mensual'!$A$2:$A$3601,$A42,'Historial Mensual'!$C$2:$C$3601,$D42)</f>
        <v>4</v>
      </c>
      <c r="L42" s="28">
        <f>SUMIFS('Historial Mensual'!$N$2:$N$3601,'Historial Mensual'!$A$2:$A$3601,$A42,'Historial Mensual'!$C$2:$C$3601,$D42)</f>
        <v>1</v>
      </c>
      <c r="M42" s="27">
        <f>SUMIFS('Historial Mensual'!$O$2:$O$3601,'Historial Mensual'!$A$2:$A$3601,$A42,'Historial Mensual'!$C$2:$C$3601,$D42)</f>
        <v>16</v>
      </c>
      <c r="N42" s="27">
        <f>AVERAGEIFS('Historial Mensual'!$P$2:$P$3601,'Historial Mensual'!$A$2:$A$3601,$A42,'Historial Mensual'!$C$2:$C$3601,$D42)</f>
        <v>75.73333333333332</v>
      </c>
      <c r="O42" s="15">
        <f>SUMIFS('Historial Mensual'!$Q$2:$Q$3601,'Historial Mensual'!$A$2:$A$3601,$A42,'Historial Mensual'!$C$2:$C$3601,$D42)</f>
        <v>59538.830000000009</v>
      </c>
      <c r="P42" s="15">
        <f>SUMIFS('Historial Mensual'!$S$2:$S$3601,'Historial Mensual'!$A$2:$A$3601,$A42,'Historial Mensual'!$C$2:$C$3601,$D42)</f>
        <v>241983.27</v>
      </c>
      <c r="Q42" s="20">
        <f>AVERAGEIFS('Historial Mensual'!$V$2:$V$3601,'Historial Mensual'!$A$2:$A$3601,$A42,'Historial Mensual'!$C$2:$C$3601,$D42)</f>
        <v>5.1149794690509454E-2</v>
      </c>
      <c r="R42" s="20">
        <f>SQRT(SUMPRODUCT(('Historial Mensual'!$A$2:$A$3601=A42)*('Historial Mensual'!$C$2:$C$3601=D42)*('Historial Mensual'!$V$2:$V$3601-Q42)^2)/11)</f>
        <v>3.423396298347909E-2</v>
      </c>
      <c r="S42" s="27">
        <f>AVERAGEIFS('Historial Mensual'!$W$2:$W$3601,'Historial Mensual'!$A$2:$A$3601,$A42,'Historial Mensual'!$C$2:$C$3601,$D42)</f>
        <v>82.942750000000004</v>
      </c>
      <c r="T42" s="27">
        <f>SUMIFS('Auditoria Cumplimiento'!$J:$J,'Auditoria Cumplimiento'!$A:$A,A42,'Auditoria Cumplimiento'!$B:$B,D42)</f>
        <v>77.883333333333326</v>
      </c>
      <c r="U42" s="29">
        <f>AVERAGEIFS('Historial Mensual'!$AA$2:$AA$3601,'Historial Mensual'!$A$2:$A$3601,$A42,'Historial Mensual'!$C$2:$C$3601,$D42)</f>
        <v>0.14727583333333336</v>
      </c>
      <c r="V42" s="20">
        <f>AVERAGEIFS('Historial Mensual'!$AC$2:$AC$3601,'Historial Mensual'!$A$2:$A$3601,$A42,'Historial Mensual'!$C$2:$C$3601,$D42)</f>
        <v>3.9636478125928444E-2</v>
      </c>
    </row>
    <row r="43" spans="1:22" x14ac:dyDescent="0.3">
      <c r="A43" s="4" t="s">
        <v>99</v>
      </c>
      <c r="B43" s="4" t="str">
        <f>INDEX('Catalogo Proveedores'!$B$2:$B$101,MATCH(A43,'Catalogo Proveedores'!$A$2:$A$101,0))</f>
        <v>Proveedora Etiquetas del Golfo S.A.P.I. de C.V.</v>
      </c>
      <c r="C43" s="4" t="str">
        <f>INDEX('Catalogo Proveedores'!$C$2:$C$101,MATCH(A43,'Catalogo Proveedores'!$A$2:$A$101,0))</f>
        <v>Empaque y embalaje</v>
      </c>
      <c r="D43" s="33" t="s">
        <v>282</v>
      </c>
      <c r="E43" s="15">
        <f>SUMIFS(Contratos!$C:$C,Contratos!$A:$A,A43,Contratos!$B:$B,D43)</f>
        <v>8772000</v>
      </c>
      <c r="F43" s="15">
        <f>SUMIFS('Historial Mensual'!$E$2:$E$3601,'Historial Mensual'!$A$2:$A$3601,$A43,'Historial Mensual'!$C$2:$C$3601,$D43)</f>
        <v>8581175.5999999996</v>
      </c>
      <c r="G43" s="20">
        <f>SUMPRODUCT(('Historial Mensual'!$A$2:$A$3601=A43)*('Historial Mensual'!$C$2:$C$3601=D43)*'Historial Mensual'!$G$2:$G$3601)</f>
        <v>7.9799999999999996E-2</v>
      </c>
      <c r="H43" s="27">
        <f>AVERAGEIFS('Historial Mensual'!$H$2:$H$3601,'Historial Mensual'!$A$2:$A$3601,$A43,'Historial Mensual'!$C$2:$C$3601,$D43)</f>
        <v>76.908333333333331</v>
      </c>
      <c r="I43" s="21">
        <f>AVERAGEIFS('Historial Mensual'!$K$2:$K$3601,'Historial Mensual'!$A$2:$A$3601,$A43,'Historial Mensual'!$C$2:$C$3601,$D43)</f>
        <v>0.87163333333333337</v>
      </c>
      <c r="J43" s="21">
        <f>AVERAGEIFS('Historial Mensual'!$L$2:$L$3601,'Historial Mensual'!$A$2:$A$3601,$A43,'Historial Mensual'!$C$2:$C$3601,$D43)</f>
        <v>9.0950000000000017E-2</v>
      </c>
      <c r="K43" s="28">
        <f>SUMIFS('Historial Mensual'!$M$2:$M$3601,'Historial Mensual'!$A$2:$A$3601,$A43,'Historial Mensual'!$C$2:$C$3601,$D43)</f>
        <v>16</v>
      </c>
      <c r="L43" s="28">
        <f>SUMIFS('Historial Mensual'!$N$2:$N$3601,'Historial Mensual'!$A$2:$A$3601,$A43,'Historial Mensual'!$C$2:$C$3601,$D43)</f>
        <v>5</v>
      </c>
      <c r="M43" s="27">
        <f>SUMIFS('Historial Mensual'!$O$2:$O$3601,'Historial Mensual'!$A$2:$A$3601,$A43,'Historial Mensual'!$C$2:$C$3601,$D43)</f>
        <v>242.39999999999998</v>
      </c>
      <c r="N43" s="27">
        <f>AVERAGEIFS('Historial Mensual'!$P$2:$P$3601,'Historial Mensual'!$A$2:$A$3601,$A43,'Historial Mensual'!$C$2:$C$3601,$D43)</f>
        <v>76.175000000000011</v>
      </c>
      <c r="O43" s="15">
        <f>SUMIFS('Historial Mensual'!$Q$2:$Q$3601,'Historial Mensual'!$A$2:$A$3601,$A43,'Historial Mensual'!$C$2:$C$3601,$D43)</f>
        <v>682793.65</v>
      </c>
      <c r="P43" s="15">
        <f>SUMIFS('Historial Mensual'!$S$2:$S$3601,'Historial Mensual'!$A$2:$A$3601,$A43,'Historial Mensual'!$C$2:$C$3601,$D43)</f>
        <v>247502.07</v>
      </c>
      <c r="Q43" s="20">
        <f>AVERAGEIFS('Historial Mensual'!$V$2:$V$3601,'Historial Mensual'!$A$2:$A$3601,$A43,'Historial Mensual'!$C$2:$C$3601,$D43)</f>
        <v>-2.7346305584362709E-2</v>
      </c>
      <c r="R43" s="20">
        <f>SQRT(SUMPRODUCT(('Historial Mensual'!$A$2:$A$3601=A43)*('Historial Mensual'!$C$2:$C$3601=D43)*('Historial Mensual'!$V$2:$V$3601-Q43)^2)/11)</f>
        <v>0.16349094543189274</v>
      </c>
      <c r="S43" s="27">
        <f>AVERAGEIFS('Historial Mensual'!$W$2:$W$3601,'Historial Mensual'!$A$2:$A$3601,$A43,'Historial Mensual'!$C$2:$C$3601,$D43)</f>
        <v>81.937666666666658</v>
      </c>
      <c r="T43" s="27">
        <f>SUMIFS('Auditoria Cumplimiento'!$J:$J,'Auditoria Cumplimiento'!$A:$A,A43,'Auditoria Cumplimiento'!$B:$B,D43)</f>
        <v>71.649999999999991</v>
      </c>
      <c r="U43" s="29">
        <f>AVERAGEIFS('Historial Mensual'!$AA$2:$AA$3601,'Historial Mensual'!$A$2:$A$3601,$A43,'Historial Mensual'!$C$2:$C$3601,$D43)</f>
        <v>0.12250000000000001</v>
      </c>
      <c r="V43" s="20">
        <f>AVERAGEIFS('Historial Mensual'!$AC$2:$AC$3601,'Historial Mensual'!$A$2:$A$3601,$A43,'Historial Mensual'!$C$2:$C$3601,$D43)</f>
        <v>-3.7021747166779383E-2</v>
      </c>
    </row>
    <row r="44" spans="1:22" x14ac:dyDescent="0.3">
      <c r="A44" s="4" t="s">
        <v>101</v>
      </c>
      <c r="B44" s="4" t="str">
        <f>INDEX('Catalogo Proveedores'!$B$2:$B$101,MATCH(A44,'Catalogo Proveedores'!$A$2:$A$101,0))</f>
        <v>Operadora Embalajes Integrales S.A. de C.V.</v>
      </c>
      <c r="C44" s="4" t="str">
        <f>INDEX('Catalogo Proveedores'!$C$2:$C$101,MATCH(A44,'Catalogo Proveedores'!$A$2:$A$101,0))</f>
        <v>Empaque y embalaje</v>
      </c>
      <c r="D44" s="33" t="s">
        <v>279</v>
      </c>
      <c r="E44" s="15">
        <f>SUMIFS(Contratos!$C:$C,Contratos!$A:$A,A44,Contratos!$B:$B,D44)</f>
        <v>8246000</v>
      </c>
      <c r="F44" s="15">
        <f>SUMIFS('Historial Mensual'!$E$2:$E$3601,'Historial Mensual'!$A$2:$A$3601,$A44,'Historial Mensual'!$C$2:$C$3601,$D44)</f>
        <v>8278711.4500000002</v>
      </c>
      <c r="G44" s="20">
        <f>SUMPRODUCT(('Historial Mensual'!$A$2:$A$3601=A44)*('Historial Mensual'!$C$2:$C$3601=D44)*'Historial Mensual'!$G$2:$G$3601)</f>
        <v>8.4000000000000005E-2</v>
      </c>
      <c r="H44" s="27">
        <f>AVERAGEIFS('Historial Mensual'!$H$2:$H$3601,'Historial Mensual'!$A$2:$A$3601,$A44,'Historial Mensual'!$C$2:$C$3601,$D44)</f>
        <v>79.583333333333329</v>
      </c>
      <c r="I44" s="21">
        <f>AVERAGEIFS('Historial Mensual'!$K$2:$K$3601,'Historial Mensual'!$A$2:$A$3601,$A44,'Historial Mensual'!$C$2:$C$3601,$D44)</f>
        <v>0.9351583333333332</v>
      </c>
      <c r="J44" s="21">
        <f>AVERAGEIFS('Historial Mensual'!$L$2:$L$3601,'Historial Mensual'!$A$2:$A$3601,$A44,'Historial Mensual'!$C$2:$C$3601,$D44)</f>
        <v>8.5516666666666671E-2</v>
      </c>
      <c r="K44" s="28">
        <f>SUMIFS('Historial Mensual'!$M$2:$M$3601,'Historial Mensual'!$A$2:$A$3601,$A44,'Historial Mensual'!$C$2:$C$3601,$D44)</f>
        <v>6</v>
      </c>
      <c r="L44" s="28">
        <f>SUMIFS('Historial Mensual'!$N$2:$N$3601,'Historial Mensual'!$A$2:$A$3601,$A44,'Historial Mensual'!$C$2:$C$3601,$D44)</f>
        <v>3</v>
      </c>
      <c r="M44" s="27">
        <f>SUMIFS('Historial Mensual'!$O$2:$O$3601,'Historial Mensual'!$A$2:$A$3601,$A44,'Historial Mensual'!$C$2:$C$3601,$D44)</f>
        <v>28.5</v>
      </c>
      <c r="N44" s="27">
        <f>AVERAGEIFS('Historial Mensual'!$P$2:$P$3601,'Historial Mensual'!$A$2:$A$3601,$A44,'Historial Mensual'!$C$2:$C$3601,$D44)</f>
        <v>88.233333333333348</v>
      </c>
      <c r="O44" s="15">
        <f>SUMIFS('Historial Mensual'!$Q$2:$Q$3601,'Historial Mensual'!$A$2:$A$3601,$A44,'Historial Mensual'!$C$2:$C$3601,$D44)</f>
        <v>122436.88</v>
      </c>
      <c r="P44" s="15">
        <f>SUMIFS('Historial Mensual'!$S$2:$S$3601,'Historial Mensual'!$A$2:$A$3601,$A44,'Historial Mensual'!$C$2:$C$3601,$D44)</f>
        <v>222642.44000000003</v>
      </c>
      <c r="Q44" s="20">
        <f>AVERAGEIFS('Historial Mensual'!$V$2:$V$3601,'Historial Mensual'!$A$2:$A$3601,$A44,'Historial Mensual'!$C$2:$C$3601,$D44)</f>
        <v>2.62986060939292E-2</v>
      </c>
      <c r="R44" s="20">
        <f>SQRT(SUMPRODUCT(('Historial Mensual'!$A$2:$A$3601=A44)*('Historial Mensual'!$C$2:$C$3601=D44)*('Historial Mensual'!$V$2:$V$3601-Q44)^2)/11)</f>
        <v>2.8921638678530957E-2</v>
      </c>
      <c r="S44" s="27">
        <f>AVERAGEIFS('Historial Mensual'!$W$2:$W$3601,'Historial Mensual'!$A$2:$A$3601,$A44,'Historial Mensual'!$C$2:$C$3601,$D44)</f>
        <v>87.272833333333338</v>
      </c>
      <c r="T44" s="27">
        <f>SUMIFS('Auditoria Cumplimiento'!$J:$J,'Auditoria Cumplimiento'!$A:$A,A44,'Auditoria Cumplimiento'!$B:$B,D44)</f>
        <v>87.633333333333326</v>
      </c>
      <c r="U44" s="29">
        <f>AVERAGEIFS('Historial Mensual'!$AA$2:$AA$3601,'Historial Mensual'!$A$2:$A$3601,$A44,'Historial Mensual'!$C$2:$C$3601,$D44)</f>
        <v>0.12696250000000001</v>
      </c>
      <c r="V44" s="20">
        <f>AVERAGEIFS('Historial Mensual'!$AC$2:$AC$3601,'Historial Mensual'!$A$2:$A$3601,$A44,'Historial Mensual'!$C$2:$C$3601,$D44)</f>
        <v>1.6288707396565238E-2</v>
      </c>
    </row>
    <row r="45" spans="1:22" x14ac:dyDescent="0.3">
      <c r="A45" s="4" t="s">
        <v>101</v>
      </c>
      <c r="B45" s="4" t="str">
        <f>INDEX('Catalogo Proveedores'!$B$2:$B$101,MATCH(A45,'Catalogo Proveedores'!$A$2:$A$101,0))</f>
        <v>Operadora Embalajes Integrales S.A. de C.V.</v>
      </c>
      <c r="C45" s="4" t="str">
        <f>INDEX('Catalogo Proveedores'!$C$2:$C$101,MATCH(A45,'Catalogo Proveedores'!$A$2:$A$101,0))</f>
        <v>Empaque y embalaje</v>
      </c>
      <c r="D45" s="33" t="s">
        <v>281</v>
      </c>
      <c r="E45" s="15">
        <f>SUMIFS(Contratos!$C:$C,Contratos!$A:$A,A45,Contratos!$B:$B,D45)</f>
        <v>10145000</v>
      </c>
      <c r="F45" s="15">
        <f>SUMIFS('Historial Mensual'!$E$2:$E$3601,'Historial Mensual'!$A$2:$A$3601,$A45,'Historial Mensual'!$C$2:$C$3601,$D45)</f>
        <v>10302464.92</v>
      </c>
      <c r="G45" s="20">
        <f>SUMPRODUCT(('Historial Mensual'!$A$2:$A$3601=A45)*('Historial Mensual'!$C$2:$C$3601=D45)*'Historial Mensual'!$G$2:$G$3601)</f>
        <v>9.5599999999999991E-2</v>
      </c>
      <c r="H45" s="27">
        <f>AVERAGEIFS('Historial Mensual'!$H$2:$H$3601,'Historial Mensual'!$A$2:$A$3601,$A45,'Historial Mensual'!$C$2:$C$3601,$D45)</f>
        <v>74.575000000000003</v>
      </c>
      <c r="I45" s="21">
        <f>AVERAGEIFS('Historial Mensual'!$K$2:$K$3601,'Historial Mensual'!$A$2:$A$3601,$A45,'Historial Mensual'!$C$2:$C$3601,$D45)</f>
        <v>0.88110833333333349</v>
      </c>
      <c r="J45" s="21">
        <f>AVERAGEIFS('Historial Mensual'!$L$2:$L$3601,'Historial Mensual'!$A$2:$A$3601,$A45,'Historial Mensual'!$C$2:$C$3601,$D45)</f>
        <v>0.10298333333333336</v>
      </c>
      <c r="K45" s="28">
        <f>SUMIFS('Historial Mensual'!$M$2:$M$3601,'Historial Mensual'!$A$2:$A$3601,$A45,'Historial Mensual'!$C$2:$C$3601,$D45)</f>
        <v>12</v>
      </c>
      <c r="L45" s="28">
        <f>SUMIFS('Historial Mensual'!$N$2:$N$3601,'Historial Mensual'!$A$2:$A$3601,$A45,'Historial Mensual'!$C$2:$C$3601,$D45)</f>
        <v>4</v>
      </c>
      <c r="M45" s="27">
        <f>SUMIFS('Historial Mensual'!$O$2:$O$3601,'Historial Mensual'!$A$2:$A$3601,$A45,'Historial Mensual'!$C$2:$C$3601,$D45)</f>
        <v>48.899999999999991</v>
      </c>
      <c r="N45" s="27">
        <f>AVERAGEIFS('Historial Mensual'!$P$2:$P$3601,'Historial Mensual'!$A$2:$A$3601,$A45,'Historial Mensual'!$C$2:$C$3601,$D45)</f>
        <v>88.649999999999991</v>
      </c>
      <c r="O45" s="15">
        <f>SUMIFS('Historial Mensual'!$Q$2:$Q$3601,'Historial Mensual'!$A$2:$A$3601,$A45,'Historial Mensual'!$C$2:$C$3601,$D45)</f>
        <v>303157.12</v>
      </c>
      <c r="P45" s="15">
        <f>SUMIFS('Historial Mensual'!$S$2:$S$3601,'Historial Mensual'!$A$2:$A$3601,$A45,'Historial Mensual'!$C$2:$C$3601,$D45)</f>
        <v>334119.83</v>
      </c>
      <c r="Q45" s="20">
        <f>AVERAGEIFS('Historial Mensual'!$V$2:$V$3601,'Historial Mensual'!$A$2:$A$3601,$A45,'Historial Mensual'!$C$2:$C$3601,$D45)</f>
        <v>-1.8454195969065303E-2</v>
      </c>
      <c r="R45" s="20">
        <f>SQRT(SUMPRODUCT(('Historial Mensual'!$A$2:$A$3601=A45)*('Historial Mensual'!$C$2:$C$3601=D45)*('Historial Mensual'!$V$2:$V$3601-Q45)^2)/11)</f>
        <v>6.4311475714430161E-2</v>
      </c>
      <c r="S45" s="27">
        <f>AVERAGEIFS('Historial Mensual'!$W$2:$W$3601,'Historial Mensual'!$A$2:$A$3601,$A45,'Historial Mensual'!$C$2:$C$3601,$D45)</f>
        <v>83.719750000000005</v>
      </c>
      <c r="T45" s="27">
        <f>SUMIFS('Auditoria Cumplimiento'!$J:$J,'Auditoria Cumplimiento'!$A:$A,A45,'Auditoria Cumplimiento'!$B:$B,D45)</f>
        <v>85.7</v>
      </c>
      <c r="U45" s="29">
        <f>AVERAGEIFS('Historial Mensual'!$AA$2:$AA$3601,'Historial Mensual'!$A$2:$A$3601,$A45,'Historial Mensual'!$C$2:$C$3601,$D45)</f>
        <v>0.11695416666666669</v>
      </c>
      <c r="V45" s="20">
        <f>AVERAGEIFS('Historial Mensual'!$AC$2:$AC$3601,'Historial Mensual'!$A$2:$A$3601,$A45,'Historial Mensual'!$C$2:$C$3601,$D45)</f>
        <v>-2.7712758593267297E-2</v>
      </c>
    </row>
    <row r="46" spans="1:22" x14ac:dyDescent="0.3">
      <c r="A46" s="4" t="s">
        <v>101</v>
      </c>
      <c r="B46" s="4" t="str">
        <f>INDEX('Catalogo Proveedores'!$B$2:$B$101,MATCH(A46,'Catalogo Proveedores'!$A$2:$A$101,0))</f>
        <v>Operadora Embalajes Integrales S.A. de C.V.</v>
      </c>
      <c r="C46" s="4" t="str">
        <f>INDEX('Catalogo Proveedores'!$C$2:$C$101,MATCH(A46,'Catalogo Proveedores'!$A$2:$A$101,0))</f>
        <v>Empaque y embalaje</v>
      </c>
      <c r="D46" s="33" t="s">
        <v>282</v>
      </c>
      <c r="E46" s="15">
        <f>SUMIFS(Contratos!$C:$C,Contratos!$A:$A,A46,Contratos!$B:$B,D46)</f>
        <v>11018000</v>
      </c>
      <c r="F46" s="15">
        <f>SUMIFS('Historial Mensual'!$E$2:$E$3601,'Historial Mensual'!$A$2:$A$3601,$A46,'Historial Mensual'!$C$2:$C$3601,$D46)</f>
        <v>10931934.139999999</v>
      </c>
      <c r="G46" s="20">
        <f>SUMPRODUCT(('Historial Mensual'!$A$2:$A$3601=A46)*('Historial Mensual'!$C$2:$C$3601=D46)*'Historial Mensual'!$G$2:$G$3601)</f>
        <v>5.8099999999999999E-2</v>
      </c>
      <c r="H46" s="27">
        <f>AVERAGEIFS('Historial Mensual'!$H$2:$H$3601,'Historial Mensual'!$A$2:$A$3601,$A46,'Historial Mensual'!$C$2:$C$3601,$D46)</f>
        <v>81.108333333333334</v>
      </c>
      <c r="I46" s="21">
        <f>AVERAGEIFS('Historial Mensual'!$K$2:$K$3601,'Historial Mensual'!$A$2:$A$3601,$A46,'Historial Mensual'!$C$2:$C$3601,$D46)</f>
        <v>0.93876666666666653</v>
      </c>
      <c r="J46" s="21">
        <f>AVERAGEIFS('Historial Mensual'!$L$2:$L$3601,'Historial Mensual'!$A$2:$A$3601,$A46,'Historial Mensual'!$C$2:$C$3601,$D46)</f>
        <v>6.8816666666666679E-2</v>
      </c>
      <c r="K46" s="28">
        <f>SUMIFS('Historial Mensual'!$M$2:$M$3601,'Historial Mensual'!$A$2:$A$3601,$A46,'Historial Mensual'!$C$2:$C$3601,$D46)</f>
        <v>5</v>
      </c>
      <c r="L46" s="28">
        <f>SUMIFS('Historial Mensual'!$N$2:$N$3601,'Historial Mensual'!$A$2:$A$3601,$A46,'Historial Mensual'!$C$2:$C$3601,$D46)</f>
        <v>1</v>
      </c>
      <c r="M46" s="27">
        <f>SUMIFS('Historial Mensual'!$O$2:$O$3601,'Historial Mensual'!$A$2:$A$3601,$A46,'Historial Mensual'!$C$2:$C$3601,$D46)</f>
        <v>108.9</v>
      </c>
      <c r="N46" s="27">
        <f>AVERAGEIFS('Historial Mensual'!$P$2:$P$3601,'Historial Mensual'!$A$2:$A$3601,$A46,'Historial Mensual'!$C$2:$C$3601,$D46)</f>
        <v>86.591666666666654</v>
      </c>
      <c r="O46" s="15">
        <f>SUMIFS('Historial Mensual'!$Q$2:$Q$3601,'Historial Mensual'!$A$2:$A$3601,$A46,'Historial Mensual'!$C$2:$C$3601,$D46)</f>
        <v>510559.20999999996</v>
      </c>
      <c r="P46" s="15">
        <f>SUMIFS('Historial Mensual'!$S$2:$S$3601,'Historial Mensual'!$A$2:$A$3601,$A46,'Historial Mensual'!$C$2:$C$3601,$D46)</f>
        <v>233216.12000000002</v>
      </c>
      <c r="Q46" s="20">
        <f>AVERAGEIFS('Historial Mensual'!$V$2:$V$3601,'Historial Mensual'!$A$2:$A$3601,$A46,'Historial Mensual'!$C$2:$C$3601,$D46)</f>
        <v>7.4445301865414511E-3</v>
      </c>
      <c r="R46" s="20">
        <f>SQRT(SUMPRODUCT(('Historial Mensual'!$A$2:$A$3601=A46)*('Historial Mensual'!$C$2:$C$3601=D46)*('Historial Mensual'!$V$2:$V$3601-Q46)^2)/11)</f>
        <v>0.16395013136834585</v>
      </c>
      <c r="S46" s="27">
        <f>AVERAGEIFS('Historial Mensual'!$W$2:$W$3601,'Historial Mensual'!$A$2:$A$3601,$A46,'Historial Mensual'!$C$2:$C$3601,$D46)</f>
        <v>87.837000000000003</v>
      </c>
      <c r="T46" s="27">
        <f>SUMIFS('Auditoria Cumplimiento'!$J:$J,'Auditoria Cumplimiento'!$A:$A,A46,'Auditoria Cumplimiento'!$B:$B,D46)</f>
        <v>90.600000000000009</v>
      </c>
      <c r="U46" s="29">
        <f>AVERAGEIFS('Historial Mensual'!$AA$2:$AA$3601,'Historial Mensual'!$A$2:$A$3601,$A46,'Historial Mensual'!$C$2:$C$3601,$D46)</f>
        <v>9.2572500000000002E-2</v>
      </c>
      <c r="V46" s="20">
        <f>AVERAGEIFS('Historial Mensual'!$AC$2:$AC$3601,'Historial Mensual'!$A$2:$A$3601,$A46,'Historial Mensual'!$C$2:$C$3601,$D46)</f>
        <v>4.100454569982865E-5</v>
      </c>
    </row>
    <row r="47" spans="1:22" x14ac:dyDescent="0.3">
      <c r="A47" s="4" t="s">
        <v>103</v>
      </c>
      <c r="B47" s="4" t="str">
        <f>INDEX('Catalogo Proveedores'!$B$2:$B$101,MATCH(A47,'Catalogo Proveedores'!$A$2:$A$101,0))</f>
        <v>Comercializadora Flexibles del Norte S. de R.L. de C.V.</v>
      </c>
      <c r="C47" s="4" t="str">
        <f>INDEX('Catalogo Proveedores'!$C$2:$C$101,MATCH(A47,'Catalogo Proveedores'!$A$2:$A$101,0))</f>
        <v>Empaque y embalaje</v>
      </c>
      <c r="D47" s="33" t="s">
        <v>279</v>
      </c>
      <c r="E47" s="15">
        <f>SUMIFS(Contratos!$C:$C,Contratos!$A:$A,A47,Contratos!$B:$B,D47)</f>
        <v>11093000</v>
      </c>
      <c r="F47" s="15">
        <f>SUMIFS('Historial Mensual'!$E$2:$E$3601,'Historial Mensual'!$A$2:$A$3601,$A47,'Historial Mensual'!$C$2:$C$3601,$D47)</f>
        <v>10839516.589999998</v>
      </c>
      <c r="G47" s="20">
        <f>SUMPRODUCT(('Historial Mensual'!$A$2:$A$3601=A47)*('Historial Mensual'!$C$2:$C$3601=D47)*'Historial Mensual'!$G$2:$G$3601)</f>
        <v>5.0599999999999999E-2</v>
      </c>
      <c r="H47" s="27">
        <f>AVERAGEIFS('Historial Mensual'!$H$2:$H$3601,'Historial Mensual'!$A$2:$A$3601,$A47,'Historial Mensual'!$C$2:$C$3601,$D47)</f>
        <v>79.758333333333326</v>
      </c>
      <c r="I47" s="21">
        <f>AVERAGEIFS('Historial Mensual'!$K$2:$K$3601,'Historial Mensual'!$A$2:$A$3601,$A47,'Historial Mensual'!$C$2:$C$3601,$D47)</f>
        <v>0.92950833333333327</v>
      </c>
      <c r="J47" s="21">
        <f>AVERAGEIFS('Historial Mensual'!$L$2:$L$3601,'Historial Mensual'!$A$2:$A$3601,$A47,'Historial Mensual'!$C$2:$C$3601,$D47)</f>
        <v>6.5541666666666679E-2</v>
      </c>
      <c r="K47" s="28">
        <f>SUMIFS('Historial Mensual'!$M$2:$M$3601,'Historial Mensual'!$A$2:$A$3601,$A47,'Historial Mensual'!$C$2:$C$3601,$D47)</f>
        <v>3</v>
      </c>
      <c r="L47" s="28">
        <f>SUMIFS('Historial Mensual'!$N$2:$N$3601,'Historial Mensual'!$A$2:$A$3601,$A47,'Historial Mensual'!$C$2:$C$3601,$D47)</f>
        <v>1</v>
      </c>
      <c r="M47" s="27">
        <f>SUMIFS('Historial Mensual'!$O$2:$O$3601,'Historial Mensual'!$A$2:$A$3601,$A47,'Historial Mensual'!$C$2:$C$3601,$D47)</f>
        <v>64.2</v>
      </c>
      <c r="N47" s="27">
        <f>AVERAGEIFS('Historial Mensual'!$P$2:$P$3601,'Historial Mensual'!$A$2:$A$3601,$A47,'Historial Mensual'!$C$2:$C$3601,$D47)</f>
        <v>93.616666666666674</v>
      </c>
      <c r="O47" s="15">
        <f>SUMIFS('Historial Mensual'!$Q$2:$Q$3601,'Historial Mensual'!$A$2:$A$3601,$A47,'Historial Mensual'!$C$2:$C$3601,$D47)</f>
        <v>170064.13</v>
      </c>
      <c r="P47" s="15">
        <f>SUMIFS('Historial Mensual'!$S$2:$S$3601,'Historial Mensual'!$A$2:$A$3601,$A47,'Historial Mensual'!$C$2:$C$3601,$D47)</f>
        <v>219622.87000000002</v>
      </c>
      <c r="Q47" s="20">
        <f>AVERAGEIFS('Historial Mensual'!$V$2:$V$3601,'Historial Mensual'!$A$2:$A$3601,$A47,'Historial Mensual'!$C$2:$C$3601,$D47)</f>
        <v>3.4322497435776922E-2</v>
      </c>
      <c r="R47" s="20">
        <f>SQRT(SUMPRODUCT(('Historial Mensual'!$A$2:$A$3601=A47)*('Historial Mensual'!$C$2:$C$3601=D47)*('Historial Mensual'!$V$2:$V$3601-Q47)^2)/11)</f>
        <v>7.8147123844599764E-2</v>
      </c>
      <c r="S47" s="27">
        <f>AVERAGEIFS('Historial Mensual'!$W$2:$W$3601,'Historial Mensual'!$A$2:$A$3601,$A47,'Historial Mensual'!$C$2:$C$3601,$D47)</f>
        <v>88.540874999999986</v>
      </c>
      <c r="T47" s="27">
        <f>SUMIFS('Auditoria Cumplimiento'!$J:$J,'Auditoria Cumplimiento'!$A:$A,A47,'Auditoria Cumplimiento'!$B:$B,D47)</f>
        <v>90.95</v>
      </c>
      <c r="U47" s="29">
        <f>AVERAGEIFS('Historial Mensual'!$AA$2:$AA$3601,'Historial Mensual'!$A$2:$A$3601,$A47,'Historial Mensual'!$C$2:$C$3601,$D47)</f>
        <v>0.14621916666666665</v>
      </c>
      <c r="V47" s="20">
        <f>AVERAGEIFS('Historial Mensual'!$AC$2:$AC$3601,'Historial Mensual'!$A$2:$A$3601,$A47,'Historial Mensual'!$C$2:$C$3601,$D47)</f>
        <v>2.2885273530583009E-2</v>
      </c>
    </row>
    <row r="48" spans="1:22" x14ac:dyDescent="0.3">
      <c r="A48" s="4" t="s">
        <v>103</v>
      </c>
      <c r="B48" s="4" t="str">
        <f>INDEX('Catalogo Proveedores'!$B$2:$B$101,MATCH(A48,'Catalogo Proveedores'!$A$2:$A$101,0))</f>
        <v>Comercializadora Flexibles del Norte S. de R.L. de C.V.</v>
      </c>
      <c r="C48" s="4" t="str">
        <f>INDEX('Catalogo Proveedores'!$C$2:$C$101,MATCH(A48,'Catalogo Proveedores'!$A$2:$A$101,0))</f>
        <v>Empaque y embalaje</v>
      </c>
      <c r="D48" s="33" t="s">
        <v>281</v>
      </c>
      <c r="E48" s="15">
        <f>SUMIFS(Contratos!$C:$C,Contratos!$A:$A,A48,Contratos!$B:$B,D48)</f>
        <v>11750000</v>
      </c>
      <c r="F48" s="15">
        <f>SUMIFS('Historial Mensual'!$E$2:$E$3601,'Historial Mensual'!$A$2:$A$3601,$A48,'Historial Mensual'!$C$2:$C$3601,$D48)</f>
        <v>11604045.639999999</v>
      </c>
      <c r="G48" s="20">
        <f>SUMPRODUCT(('Historial Mensual'!$A$2:$A$3601=A48)*('Historial Mensual'!$C$2:$C$3601=D48)*'Historial Mensual'!$G$2:$G$3601)</f>
        <v>5.4400000000000004E-2</v>
      </c>
      <c r="H48" s="27">
        <f>AVERAGEIFS('Historial Mensual'!$H$2:$H$3601,'Historial Mensual'!$A$2:$A$3601,$A48,'Historial Mensual'!$C$2:$C$3601,$D48)</f>
        <v>77.624999999999986</v>
      </c>
      <c r="I48" s="21">
        <f>AVERAGEIFS('Historial Mensual'!$K$2:$K$3601,'Historial Mensual'!$A$2:$A$3601,$A48,'Historial Mensual'!$C$2:$C$3601,$D48)</f>
        <v>0.90584166666666655</v>
      </c>
      <c r="J48" s="21">
        <f>AVERAGEIFS('Historial Mensual'!$L$2:$L$3601,'Historial Mensual'!$A$2:$A$3601,$A48,'Historial Mensual'!$C$2:$C$3601,$D48)</f>
        <v>8.4283333333333321E-2</v>
      </c>
      <c r="K48" s="28">
        <f>SUMIFS('Historial Mensual'!$M$2:$M$3601,'Historial Mensual'!$A$2:$A$3601,$A48,'Historial Mensual'!$C$2:$C$3601,$D48)</f>
        <v>8</v>
      </c>
      <c r="L48" s="28">
        <f>SUMIFS('Historial Mensual'!$N$2:$N$3601,'Historial Mensual'!$A$2:$A$3601,$A48,'Historial Mensual'!$C$2:$C$3601,$D48)</f>
        <v>4</v>
      </c>
      <c r="M48" s="27">
        <f>SUMIFS('Historial Mensual'!$O$2:$O$3601,'Historial Mensual'!$A$2:$A$3601,$A48,'Historial Mensual'!$C$2:$C$3601,$D48)</f>
        <v>54.5</v>
      </c>
      <c r="N48" s="27">
        <f>AVERAGEIFS('Historial Mensual'!$P$2:$P$3601,'Historial Mensual'!$A$2:$A$3601,$A48,'Historial Mensual'!$C$2:$C$3601,$D48)</f>
        <v>94.625</v>
      </c>
      <c r="O48" s="15">
        <f>SUMIFS('Historial Mensual'!$Q$2:$Q$3601,'Historial Mensual'!$A$2:$A$3601,$A48,'Historial Mensual'!$C$2:$C$3601,$D48)</f>
        <v>314388.37999999995</v>
      </c>
      <c r="P48" s="15">
        <f>SUMIFS('Historial Mensual'!$S$2:$S$3601,'Historial Mensual'!$A$2:$A$3601,$A48,'Historial Mensual'!$C$2:$C$3601,$D48)</f>
        <v>309023.28000000003</v>
      </c>
      <c r="Q48" s="20">
        <f>AVERAGEIFS('Historial Mensual'!$V$2:$V$3601,'Historial Mensual'!$A$2:$A$3601,$A48,'Historial Mensual'!$C$2:$C$3601,$D48)</f>
        <v>-3.3135359334779181E-3</v>
      </c>
      <c r="R48" s="20">
        <f>SQRT(SUMPRODUCT(('Historial Mensual'!$A$2:$A$3601=A48)*('Historial Mensual'!$C$2:$C$3601=D48)*('Historial Mensual'!$V$2:$V$3601-Q48)^2)/11)</f>
        <v>7.7046664303897727E-2</v>
      </c>
      <c r="S48" s="27">
        <f>AVERAGEIFS('Historial Mensual'!$W$2:$W$3601,'Historial Mensual'!$A$2:$A$3601,$A48,'Historial Mensual'!$C$2:$C$3601,$D48)</f>
        <v>87.004750000000001</v>
      </c>
      <c r="T48" s="27">
        <f>SUMIFS('Auditoria Cumplimiento'!$J:$J,'Auditoria Cumplimiento'!$A:$A,A48,'Auditoria Cumplimiento'!$B:$B,D48)</f>
        <v>95.733333333333348</v>
      </c>
      <c r="U48" s="29">
        <f>AVERAGEIFS('Historial Mensual'!$AA$2:$AA$3601,'Historial Mensual'!$A$2:$A$3601,$A48,'Historial Mensual'!$C$2:$C$3601,$D48)</f>
        <v>0.13595916666666666</v>
      </c>
      <c r="V48" s="20">
        <f>AVERAGEIFS('Historial Mensual'!$AC$2:$AC$3601,'Historial Mensual'!$A$2:$A$3601,$A48,'Historial Mensual'!$C$2:$C$3601,$D48)</f>
        <v>-1.3992131495137242E-2</v>
      </c>
    </row>
    <row r="49" spans="1:22" x14ac:dyDescent="0.3">
      <c r="A49" s="4" t="s">
        <v>103</v>
      </c>
      <c r="B49" s="4" t="str">
        <f>INDEX('Catalogo Proveedores'!$B$2:$B$101,MATCH(A49,'Catalogo Proveedores'!$A$2:$A$101,0))</f>
        <v>Comercializadora Flexibles del Norte S. de R.L. de C.V.</v>
      </c>
      <c r="C49" s="4" t="str">
        <f>INDEX('Catalogo Proveedores'!$C$2:$C$101,MATCH(A49,'Catalogo Proveedores'!$A$2:$A$101,0))</f>
        <v>Empaque y embalaje</v>
      </c>
      <c r="D49" s="33" t="s">
        <v>282</v>
      </c>
      <c r="E49" s="15">
        <f>SUMIFS(Contratos!$C:$C,Contratos!$A:$A,A49,Contratos!$B:$B,D49)</f>
        <v>11780000</v>
      </c>
      <c r="F49" s="15">
        <f>SUMIFS('Historial Mensual'!$E$2:$E$3601,'Historial Mensual'!$A$2:$A$3601,$A49,'Historial Mensual'!$C$2:$C$3601,$D49)</f>
        <v>11724360.5</v>
      </c>
      <c r="G49" s="20">
        <f>SUMPRODUCT(('Historial Mensual'!$A$2:$A$3601=A49)*('Historial Mensual'!$C$2:$C$3601=D49)*'Historial Mensual'!$G$2:$G$3601)</f>
        <v>8.929999999999999E-2</v>
      </c>
      <c r="H49" s="27">
        <f>AVERAGEIFS('Historial Mensual'!$H$2:$H$3601,'Historial Mensual'!$A$2:$A$3601,$A49,'Historial Mensual'!$C$2:$C$3601,$D49)</f>
        <v>73.124999999999986</v>
      </c>
      <c r="I49" s="21">
        <f>AVERAGEIFS('Historial Mensual'!$K$2:$K$3601,'Historial Mensual'!$A$2:$A$3601,$A49,'Historial Mensual'!$C$2:$C$3601,$D49)</f>
        <v>0.92064999999999986</v>
      </c>
      <c r="J49" s="21">
        <f>AVERAGEIFS('Historial Mensual'!$L$2:$L$3601,'Historial Mensual'!$A$2:$A$3601,$A49,'Historial Mensual'!$C$2:$C$3601,$D49)</f>
        <v>0.10946666666666667</v>
      </c>
      <c r="K49" s="28">
        <f>SUMIFS('Historial Mensual'!$M$2:$M$3601,'Historial Mensual'!$A$2:$A$3601,$A49,'Historial Mensual'!$C$2:$C$3601,$D49)</f>
        <v>11</v>
      </c>
      <c r="L49" s="28">
        <f>SUMIFS('Historial Mensual'!$N$2:$N$3601,'Historial Mensual'!$A$2:$A$3601,$A49,'Historial Mensual'!$C$2:$C$3601,$D49)</f>
        <v>0</v>
      </c>
      <c r="M49" s="27">
        <f>SUMIFS('Historial Mensual'!$O$2:$O$3601,'Historial Mensual'!$A$2:$A$3601,$A49,'Historial Mensual'!$C$2:$C$3601,$D49)</f>
        <v>0</v>
      </c>
      <c r="N49" s="27">
        <f>AVERAGEIFS('Historial Mensual'!$P$2:$P$3601,'Historial Mensual'!$A$2:$A$3601,$A49,'Historial Mensual'!$C$2:$C$3601,$D49)</f>
        <v>95.424999999999997</v>
      </c>
      <c r="O49" s="15">
        <f>SUMIFS('Historial Mensual'!$Q$2:$Q$3601,'Historial Mensual'!$A$2:$A$3601,$A49,'Historial Mensual'!$C$2:$C$3601,$D49)</f>
        <v>105019.85999999999</v>
      </c>
      <c r="P49" s="15">
        <f>SUMIFS('Historial Mensual'!$S$2:$S$3601,'Historial Mensual'!$A$2:$A$3601,$A49,'Historial Mensual'!$C$2:$C$3601,$D49)</f>
        <v>397144.32999999996</v>
      </c>
      <c r="Q49" s="20">
        <f>AVERAGEIFS('Historial Mensual'!$V$2:$V$3601,'Historial Mensual'!$A$2:$A$3601,$A49,'Historial Mensual'!$C$2:$C$3601,$D49)</f>
        <v>1.67481260497757E-2</v>
      </c>
      <c r="R49" s="20">
        <f>SQRT(SUMPRODUCT(('Historial Mensual'!$A$2:$A$3601=A49)*('Historial Mensual'!$C$2:$C$3601=D49)*('Historial Mensual'!$V$2:$V$3601-Q49)^2)/11)</f>
        <v>4.7912328380722242E-2</v>
      </c>
      <c r="S49" s="27">
        <f>AVERAGEIFS('Historial Mensual'!$W$2:$W$3601,'Historial Mensual'!$A$2:$A$3601,$A49,'Historial Mensual'!$C$2:$C$3601,$D49)</f>
        <v>85.656249999999986</v>
      </c>
      <c r="T49" s="27">
        <f>SUMIFS('Auditoria Cumplimiento'!$J:$J,'Auditoria Cumplimiento'!$A:$A,A49,'Auditoria Cumplimiento'!$B:$B,D49)</f>
        <v>95.283333333333346</v>
      </c>
      <c r="U49" s="29">
        <f>AVERAGEIFS('Historial Mensual'!$AA$2:$AA$3601,'Historial Mensual'!$A$2:$A$3601,$A49,'Historial Mensual'!$C$2:$C$3601,$D49)</f>
        <v>0.11807666666666668</v>
      </c>
      <c r="V49" s="20">
        <f>AVERAGEIFS('Historial Mensual'!$AC$2:$AC$3601,'Historial Mensual'!$A$2:$A$3601,$A49,'Historial Mensual'!$C$2:$C$3601,$D49)</f>
        <v>7.4049434870073249E-3</v>
      </c>
    </row>
    <row r="50" spans="1:22" x14ac:dyDescent="0.3">
      <c r="A50" s="4" t="s">
        <v>105</v>
      </c>
      <c r="B50" s="4" t="str">
        <f>INDEX('Catalogo Proveedores'!$B$2:$B$101,MATCH(A50,'Catalogo Proveedores'!$A$2:$A$101,0))</f>
        <v>Distribuidora Corrugados de Occidente S.A.P.I. de C.V.</v>
      </c>
      <c r="C50" s="4" t="str">
        <f>INDEX('Catalogo Proveedores'!$C$2:$C$101,MATCH(A50,'Catalogo Proveedores'!$A$2:$A$101,0))</f>
        <v>Empaque y embalaje</v>
      </c>
      <c r="D50" s="33" t="s">
        <v>279</v>
      </c>
      <c r="E50" s="15">
        <f>SUMIFS(Contratos!$C:$C,Contratos!$A:$A,A50,Contratos!$B:$B,D50)</f>
        <v>16833000</v>
      </c>
      <c r="F50" s="15">
        <f>SUMIFS('Historial Mensual'!$E$2:$E$3601,'Historial Mensual'!$A$2:$A$3601,$A50,'Historial Mensual'!$C$2:$C$3601,$D50)</f>
        <v>17015333.809999999</v>
      </c>
      <c r="G50" s="20">
        <f>SUMPRODUCT(('Historial Mensual'!$A$2:$A$3601=A50)*('Historial Mensual'!$C$2:$C$3601=D50)*'Historial Mensual'!$G$2:$G$3601)</f>
        <v>2.7099999999999999E-2</v>
      </c>
      <c r="H50" s="27">
        <f>AVERAGEIFS('Historial Mensual'!$H$2:$H$3601,'Historial Mensual'!$A$2:$A$3601,$A50,'Historial Mensual'!$C$2:$C$3601,$D50)</f>
        <v>76.025000000000006</v>
      </c>
      <c r="I50" s="21">
        <f>AVERAGEIFS('Historial Mensual'!$K$2:$K$3601,'Historial Mensual'!$A$2:$A$3601,$A50,'Historial Mensual'!$C$2:$C$3601,$D50)</f>
        <v>0.83614166666666645</v>
      </c>
      <c r="J50" s="21">
        <f>AVERAGEIFS('Historial Mensual'!$L$2:$L$3601,'Historial Mensual'!$A$2:$A$3601,$A50,'Historial Mensual'!$C$2:$C$3601,$D50)</f>
        <v>8.6408333333333351E-2</v>
      </c>
      <c r="K50" s="28">
        <f>SUMIFS('Historial Mensual'!$M$2:$M$3601,'Historial Mensual'!$A$2:$A$3601,$A50,'Historial Mensual'!$C$2:$C$3601,$D50)</f>
        <v>17</v>
      </c>
      <c r="L50" s="28">
        <f>SUMIFS('Historial Mensual'!$N$2:$N$3601,'Historial Mensual'!$A$2:$A$3601,$A50,'Historial Mensual'!$C$2:$C$3601,$D50)</f>
        <v>2</v>
      </c>
      <c r="M50" s="27">
        <f>SUMIFS('Historial Mensual'!$O$2:$O$3601,'Historial Mensual'!$A$2:$A$3601,$A50,'Historial Mensual'!$C$2:$C$3601,$D50)</f>
        <v>40.700000000000003</v>
      </c>
      <c r="N50" s="27">
        <f>AVERAGEIFS('Historial Mensual'!$P$2:$P$3601,'Historial Mensual'!$A$2:$A$3601,$A50,'Historial Mensual'!$C$2:$C$3601,$D50)</f>
        <v>98.149999999999991</v>
      </c>
      <c r="O50" s="15">
        <f>SUMIFS('Historial Mensual'!$Q$2:$Q$3601,'Historial Mensual'!$A$2:$A$3601,$A50,'Historial Mensual'!$C$2:$C$3601,$D50)</f>
        <v>276976.65000000002</v>
      </c>
      <c r="P50" s="15">
        <f>SUMIFS('Historial Mensual'!$S$2:$S$3601,'Historial Mensual'!$A$2:$A$3601,$A50,'Historial Mensual'!$C$2:$C$3601,$D50)</f>
        <v>492751.67999999993</v>
      </c>
      <c r="Q50" s="20">
        <f>AVERAGEIFS('Historial Mensual'!$V$2:$V$3601,'Historial Mensual'!$A$2:$A$3601,$A50,'Historial Mensual'!$C$2:$C$3601,$D50)</f>
        <v>3.2148727717317541E-2</v>
      </c>
      <c r="R50" s="20">
        <f>SQRT(SUMPRODUCT(('Historial Mensual'!$A$2:$A$3601=A50)*('Historial Mensual'!$C$2:$C$3601=D50)*('Historial Mensual'!$V$2:$V$3601-Q50)^2)/11)</f>
        <v>3.3581307155544277E-2</v>
      </c>
      <c r="S50" s="27">
        <f>AVERAGEIFS('Historial Mensual'!$W$2:$W$3601,'Historial Mensual'!$A$2:$A$3601,$A50,'Historial Mensual'!$C$2:$C$3601,$D50)</f>
        <v>85.026875000000004</v>
      </c>
      <c r="T50" s="27">
        <f>SUMIFS('Auditoria Cumplimiento'!$J:$J,'Auditoria Cumplimiento'!$A:$A,A50,'Auditoria Cumplimiento'!$B:$B,D50)</f>
        <v>96.13333333333334</v>
      </c>
      <c r="U50" s="29">
        <f>AVERAGEIFS('Historial Mensual'!$AA$2:$AA$3601,'Historial Mensual'!$A$2:$A$3601,$A50,'Historial Mensual'!$C$2:$C$3601,$D50)</f>
        <v>0.13847583333333333</v>
      </c>
      <c r="V50" s="20">
        <f>AVERAGEIFS('Historial Mensual'!$AC$2:$AC$3601,'Historial Mensual'!$A$2:$A$3601,$A50,'Historial Mensual'!$C$2:$C$3601,$D50)</f>
        <v>2.1282855111655525E-2</v>
      </c>
    </row>
    <row r="51" spans="1:22" x14ac:dyDescent="0.3">
      <c r="A51" s="4" t="s">
        <v>105</v>
      </c>
      <c r="B51" s="4" t="str">
        <f>INDEX('Catalogo Proveedores'!$B$2:$B$101,MATCH(A51,'Catalogo Proveedores'!$A$2:$A$101,0))</f>
        <v>Distribuidora Corrugados de Occidente S.A.P.I. de C.V.</v>
      </c>
      <c r="C51" s="4" t="str">
        <f>INDEX('Catalogo Proveedores'!$C$2:$C$101,MATCH(A51,'Catalogo Proveedores'!$A$2:$A$101,0))</f>
        <v>Empaque y embalaje</v>
      </c>
      <c r="D51" s="33" t="s">
        <v>281</v>
      </c>
      <c r="E51" s="15">
        <f>SUMIFS(Contratos!$C:$C,Contratos!$A:$A,A51,Contratos!$B:$B,D51)</f>
        <v>18703000</v>
      </c>
      <c r="F51" s="15">
        <f>SUMIFS('Historial Mensual'!$E$2:$E$3601,'Historial Mensual'!$A$2:$A$3601,$A51,'Historial Mensual'!$C$2:$C$3601,$D51)</f>
        <v>18740436.829999998</v>
      </c>
      <c r="G51" s="20">
        <f>SUMPRODUCT(('Historial Mensual'!$A$2:$A$3601=A51)*('Historial Mensual'!$C$2:$C$3601=D51)*'Historial Mensual'!$G$2:$G$3601)</f>
        <v>4.3799999999999999E-2</v>
      </c>
      <c r="H51" s="27">
        <f>AVERAGEIFS('Historial Mensual'!$H$2:$H$3601,'Historial Mensual'!$A$2:$A$3601,$A51,'Historial Mensual'!$C$2:$C$3601,$D51)</f>
        <v>70.291666666666671</v>
      </c>
      <c r="I51" s="21">
        <f>AVERAGEIFS('Historial Mensual'!$K$2:$K$3601,'Historial Mensual'!$A$2:$A$3601,$A51,'Historial Mensual'!$C$2:$C$3601,$D51)</f>
        <v>0.7870583333333333</v>
      </c>
      <c r="J51" s="21">
        <f>AVERAGEIFS('Historial Mensual'!$L$2:$L$3601,'Historial Mensual'!$A$2:$A$3601,$A51,'Historial Mensual'!$C$2:$C$3601,$D51)</f>
        <v>0.11152500000000003</v>
      </c>
      <c r="K51" s="28">
        <f>SUMIFS('Historial Mensual'!$M$2:$M$3601,'Historial Mensual'!$A$2:$A$3601,$A51,'Historial Mensual'!$C$2:$C$3601,$D51)</f>
        <v>14</v>
      </c>
      <c r="L51" s="28">
        <f>SUMIFS('Historial Mensual'!$N$2:$N$3601,'Historial Mensual'!$A$2:$A$3601,$A51,'Historial Mensual'!$C$2:$C$3601,$D51)</f>
        <v>9</v>
      </c>
      <c r="M51" s="27">
        <f>SUMIFS('Historial Mensual'!$O$2:$O$3601,'Historial Mensual'!$A$2:$A$3601,$A51,'Historial Mensual'!$C$2:$C$3601,$D51)</f>
        <v>85.7</v>
      </c>
      <c r="N51" s="27">
        <f>AVERAGEIFS('Historial Mensual'!$P$2:$P$3601,'Historial Mensual'!$A$2:$A$3601,$A51,'Historial Mensual'!$C$2:$C$3601,$D51)</f>
        <v>97.924999999999997</v>
      </c>
      <c r="O51" s="15">
        <f>SUMIFS('Historial Mensual'!$Q$2:$Q$3601,'Historial Mensual'!$A$2:$A$3601,$A51,'Historial Mensual'!$C$2:$C$3601,$D51)</f>
        <v>750785.01</v>
      </c>
      <c r="P51" s="15">
        <f>SUMIFS('Historial Mensual'!$S$2:$S$3601,'Historial Mensual'!$A$2:$A$3601,$A51,'Historial Mensual'!$C$2:$C$3601,$D51)</f>
        <v>690512.78</v>
      </c>
      <c r="Q51" s="20">
        <f>AVERAGEIFS('Historial Mensual'!$V$2:$V$3601,'Historial Mensual'!$A$2:$A$3601,$A51,'Historial Mensual'!$C$2:$C$3601,$D51)</f>
        <v>-2.6635331842135439E-2</v>
      </c>
      <c r="R51" s="20">
        <f>SQRT(SUMPRODUCT(('Historial Mensual'!$A$2:$A$3601=A51)*('Historial Mensual'!$C$2:$C$3601=D51)*('Historial Mensual'!$V$2:$V$3601-Q51)^2)/11)</f>
        <v>8.3181169675556707E-2</v>
      </c>
      <c r="S51" s="27">
        <f>AVERAGEIFS('Historial Mensual'!$W$2:$W$3601,'Historial Mensual'!$A$2:$A$3601,$A51,'Historial Mensual'!$C$2:$C$3601,$D51)</f>
        <v>81.125958333333344</v>
      </c>
      <c r="T51" s="27">
        <f>SUMIFS('Auditoria Cumplimiento'!$J:$J,'Auditoria Cumplimiento'!$A:$A,A51,'Auditoria Cumplimiento'!$B:$B,D51)</f>
        <v>98.516666666666666</v>
      </c>
      <c r="U51" s="29">
        <f>AVERAGEIFS('Historial Mensual'!$AA$2:$AA$3601,'Historial Mensual'!$A$2:$A$3601,$A51,'Historial Mensual'!$C$2:$C$3601,$D51)</f>
        <v>0.1262075</v>
      </c>
      <c r="V51" s="20">
        <f>AVERAGEIFS('Historial Mensual'!$AC$2:$AC$3601,'Historial Mensual'!$A$2:$A$3601,$A51,'Historial Mensual'!$C$2:$C$3601,$D51)</f>
        <v>-3.6588195850808414E-2</v>
      </c>
    </row>
    <row r="52" spans="1:22" x14ac:dyDescent="0.3">
      <c r="A52" s="4" t="s">
        <v>105</v>
      </c>
      <c r="B52" s="4" t="str">
        <f>INDEX('Catalogo Proveedores'!$B$2:$B$101,MATCH(A52,'Catalogo Proveedores'!$A$2:$A$101,0))</f>
        <v>Distribuidora Corrugados de Occidente S.A.P.I. de C.V.</v>
      </c>
      <c r="C52" s="4" t="str">
        <f>INDEX('Catalogo Proveedores'!$C$2:$C$101,MATCH(A52,'Catalogo Proveedores'!$A$2:$A$101,0))</f>
        <v>Empaque y embalaje</v>
      </c>
      <c r="D52" s="33" t="s">
        <v>282</v>
      </c>
      <c r="E52" s="15">
        <f>SUMIFS(Contratos!$C:$C,Contratos!$A:$A,A52,Contratos!$B:$B,D52)</f>
        <v>19879000</v>
      </c>
      <c r="F52" s="15">
        <f>SUMIFS('Historial Mensual'!$E$2:$E$3601,'Historial Mensual'!$A$2:$A$3601,$A52,'Historial Mensual'!$C$2:$C$3601,$D52)</f>
        <v>19787265.099999998</v>
      </c>
      <c r="G52" s="20">
        <f>SUMPRODUCT(('Historial Mensual'!$A$2:$A$3601=A52)*('Historial Mensual'!$C$2:$C$3601=D52)*'Historial Mensual'!$G$2:$G$3601)</f>
        <v>8.1600000000000006E-2</v>
      </c>
      <c r="H52" s="27">
        <f>AVERAGEIFS('Historial Mensual'!$H$2:$H$3601,'Historial Mensual'!$A$2:$A$3601,$A52,'Historial Mensual'!$C$2:$C$3601,$D52)</f>
        <v>68.891666666666666</v>
      </c>
      <c r="I52" s="21">
        <f>AVERAGEIFS('Historial Mensual'!$K$2:$K$3601,'Historial Mensual'!$A$2:$A$3601,$A52,'Historial Mensual'!$C$2:$C$3601,$D52)</f>
        <v>0.82613333333333339</v>
      </c>
      <c r="J52" s="21">
        <f>AVERAGEIFS('Historial Mensual'!$L$2:$L$3601,'Historial Mensual'!$A$2:$A$3601,$A52,'Historial Mensual'!$C$2:$C$3601,$D52)</f>
        <v>0.12529999999999997</v>
      </c>
      <c r="K52" s="28">
        <f>SUMIFS('Historial Mensual'!$M$2:$M$3601,'Historial Mensual'!$A$2:$A$3601,$A52,'Historial Mensual'!$C$2:$C$3601,$D52)</f>
        <v>10</v>
      </c>
      <c r="L52" s="28">
        <f>SUMIFS('Historial Mensual'!$N$2:$N$3601,'Historial Mensual'!$A$2:$A$3601,$A52,'Historial Mensual'!$C$2:$C$3601,$D52)</f>
        <v>1</v>
      </c>
      <c r="M52" s="27">
        <f>SUMIFS('Historial Mensual'!$O$2:$O$3601,'Historial Mensual'!$A$2:$A$3601,$A52,'Historial Mensual'!$C$2:$C$3601,$D52)</f>
        <v>7</v>
      </c>
      <c r="N52" s="27">
        <f>AVERAGEIFS('Historial Mensual'!$P$2:$P$3601,'Historial Mensual'!$A$2:$A$3601,$A52,'Historial Mensual'!$C$2:$C$3601,$D52)</f>
        <v>97.774999999999991</v>
      </c>
      <c r="O52" s="15">
        <f>SUMIFS('Historial Mensual'!$Q$2:$Q$3601,'Historial Mensual'!$A$2:$A$3601,$A52,'Historial Mensual'!$C$2:$C$3601,$D52)</f>
        <v>199234.99</v>
      </c>
      <c r="P52" s="15">
        <f>SUMIFS('Historial Mensual'!$S$2:$S$3601,'Historial Mensual'!$A$2:$A$3601,$A52,'Historial Mensual'!$C$2:$C$3601,$D52)</f>
        <v>811072.88</v>
      </c>
      <c r="Q52" s="20">
        <f>AVERAGEIFS('Historial Mensual'!$V$2:$V$3601,'Historial Mensual'!$A$2:$A$3601,$A52,'Historial Mensual'!$C$2:$C$3601,$D52)</f>
        <v>3.1795983515895125E-2</v>
      </c>
      <c r="R52" s="20">
        <f>SQRT(SUMPRODUCT(('Historial Mensual'!$A$2:$A$3601=A52)*('Historial Mensual'!$C$2:$C$3601=D52)*('Historial Mensual'!$V$2:$V$3601-Q52)^2)/11)</f>
        <v>5.6334140970604865E-2</v>
      </c>
      <c r="S52" s="27">
        <f>AVERAGEIFS('Historial Mensual'!$W$2:$W$3601,'Historial Mensual'!$A$2:$A$3601,$A52,'Historial Mensual'!$C$2:$C$3601,$D52)</f>
        <v>81.571583333333336</v>
      </c>
      <c r="T52" s="27">
        <f>SUMIFS('Auditoria Cumplimiento'!$J:$J,'Auditoria Cumplimiento'!$A:$A,A52,'Auditoria Cumplimiento'!$B:$B,D52)</f>
        <v>93.483333333333334</v>
      </c>
      <c r="U52" s="29">
        <f>AVERAGEIFS('Historial Mensual'!$AA$2:$AA$3601,'Historial Mensual'!$A$2:$A$3601,$A52,'Historial Mensual'!$C$2:$C$3601,$D52)</f>
        <v>0.10034333333333335</v>
      </c>
      <c r="V52" s="20">
        <f>AVERAGEIFS('Historial Mensual'!$AC$2:$AC$3601,'Historial Mensual'!$A$2:$A$3601,$A52,'Historial Mensual'!$C$2:$C$3601,$D52)</f>
        <v>2.3796884956415364E-2</v>
      </c>
    </row>
    <row r="53" spans="1:22" x14ac:dyDescent="0.3">
      <c r="A53" s="4" t="s">
        <v>107</v>
      </c>
      <c r="B53" s="4" t="str">
        <f>INDEX('Catalogo Proveedores'!$B$2:$B$101,MATCH(A53,'Catalogo Proveedores'!$A$2:$A$101,0))</f>
        <v>Corporativo Bolsas Unidos S.A. de C.V.</v>
      </c>
      <c r="C53" s="4" t="str">
        <f>INDEX('Catalogo Proveedores'!$C$2:$C$101,MATCH(A53,'Catalogo Proveedores'!$A$2:$A$101,0))</f>
        <v>Empaque y embalaje</v>
      </c>
      <c r="D53" s="33" t="s">
        <v>279</v>
      </c>
      <c r="E53" s="15">
        <f>SUMIFS(Contratos!$C:$C,Contratos!$A:$A,A53,Contratos!$B:$B,D53)</f>
        <v>7398000</v>
      </c>
      <c r="F53" s="15">
        <f>SUMIFS('Historial Mensual'!$E$2:$E$3601,'Historial Mensual'!$A$2:$A$3601,$A53,'Historial Mensual'!$C$2:$C$3601,$D53)</f>
        <v>7437098.8599999994</v>
      </c>
      <c r="G53" s="20">
        <f>SUMPRODUCT(('Historial Mensual'!$A$2:$A$3601=A53)*('Historial Mensual'!$C$2:$C$3601=D53)*'Historial Mensual'!$G$2:$G$3601)</f>
        <v>5.33E-2</v>
      </c>
      <c r="H53" s="27">
        <f>AVERAGEIFS('Historial Mensual'!$H$2:$H$3601,'Historial Mensual'!$A$2:$A$3601,$A53,'Historial Mensual'!$C$2:$C$3601,$D53)</f>
        <v>79.608333333333334</v>
      </c>
      <c r="I53" s="21">
        <f>AVERAGEIFS('Historial Mensual'!$K$2:$K$3601,'Historial Mensual'!$A$2:$A$3601,$A53,'Historial Mensual'!$C$2:$C$3601,$D53)</f>
        <v>0.7873</v>
      </c>
      <c r="J53" s="21">
        <f>AVERAGEIFS('Historial Mensual'!$L$2:$L$3601,'Historial Mensual'!$A$2:$A$3601,$A53,'Historial Mensual'!$C$2:$C$3601,$D53)</f>
        <v>6.9041666666666668E-2</v>
      </c>
      <c r="K53" s="28">
        <f>SUMIFS('Historial Mensual'!$M$2:$M$3601,'Historial Mensual'!$A$2:$A$3601,$A53,'Historial Mensual'!$C$2:$C$3601,$D53)</f>
        <v>9</v>
      </c>
      <c r="L53" s="28">
        <f>SUMIFS('Historial Mensual'!$N$2:$N$3601,'Historial Mensual'!$A$2:$A$3601,$A53,'Historial Mensual'!$C$2:$C$3601,$D53)</f>
        <v>4</v>
      </c>
      <c r="M53" s="27">
        <f>SUMIFS('Historial Mensual'!$O$2:$O$3601,'Historial Mensual'!$A$2:$A$3601,$A53,'Historial Mensual'!$C$2:$C$3601,$D53)</f>
        <v>93.100000000000009</v>
      </c>
      <c r="N53" s="27">
        <f>AVERAGEIFS('Historial Mensual'!$P$2:$P$3601,'Historial Mensual'!$A$2:$A$3601,$A53,'Historial Mensual'!$C$2:$C$3601,$D53)</f>
        <v>82.75833333333334</v>
      </c>
      <c r="O53" s="15">
        <f>SUMIFS('Historial Mensual'!$Q$2:$Q$3601,'Historial Mensual'!$A$2:$A$3601,$A53,'Historial Mensual'!$C$2:$C$3601,$D53)</f>
        <v>303683.98000000004</v>
      </c>
      <c r="P53" s="15">
        <f>SUMIFS('Historial Mensual'!$S$2:$S$3601,'Historial Mensual'!$A$2:$A$3601,$A53,'Historial Mensual'!$C$2:$C$3601,$D53)</f>
        <v>51500.349999999991</v>
      </c>
      <c r="Q53" s="20">
        <f>AVERAGEIFS('Historial Mensual'!$V$2:$V$3601,'Historial Mensual'!$A$2:$A$3601,$A53,'Historial Mensual'!$C$2:$C$3601,$D53)</f>
        <v>-1.0516401524831872E-2</v>
      </c>
      <c r="R53" s="20">
        <f>SQRT(SUMPRODUCT(('Historial Mensual'!$A$2:$A$3601=A53)*('Historial Mensual'!$C$2:$C$3601=D53)*('Historial Mensual'!$V$2:$V$3601-Q53)^2)/11)</f>
        <v>7.7792847132600151E-2</v>
      </c>
      <c r="S53" s="27">
        <f>AVERAGEIFS('Historial Mensual'!$W$2:$W$3601,'Historial Mensual'!$A$2:$A$3601,$A53,'Historial Mensual'!$C$2:$C$3601,$D53)</f>
        <v>81.99795833333333</v>
      </c>
      <c r="T53" s="27">
        <f>SUMIFS('Auditoria Cumplimiento'!$J:$J,'Auditoria Cumplimiento'!$A:$A,A53,'Auditoria Cumplimiento'!$B:$B,D53)</f>
        <v>84.45</v>
      </c>
      <c r="U53" s="29">
        <f>AVERAGEIFS('Historial Mensual'!$AA$2:$AA$3601,'Historial Mensual'!$A$2:$A$3601,$A53,'Historial Mensual'!$C$2:$C$3601,$D53)</f>
        <v>0.12705666666666665</v>
      </c>
      <c r="V53" s="20">
        <f>AVERAGEIFS('Historial Mensual'!$AC$2:$AC$3601,'Historial Mensual'!$A$2:$A$3601,$A53,'Historial Mensual'!$C$2:$C$3601,$D53)</f>
        <v>-2.0533418958541973E-2</v>
      </c>
    </row>
    <row r="54" spans="1:22" x14ac:dyDescent="0.3">
      <c r="A54" s="4" t="s">
        <v>107</v>
      </c>
      <c r="B54" s="4" t="str">
        <f>INDEX('Catalogo Proveedores'!$B$2:$B$101,MATCH(A54,'Catalogo Proveedores'!$A$2:$A$101,0))</f>
        <v>Corporativo Bolsas Unidos S.A. de C.V.</v>
      </c>
      <c r="C54" s="4" t="str">
        <f>INDEX('Catalogo Proveedores'!$C$2:$C$101,MATCH(A54,'Catalogo Proveedores'!$A$2:$A$101,0))</f>
        <v>Empaque y embalaje</v>
      </c>
      <c r="D54" s="33" t="s">
        <v>281</v>
      </c>
      <c r="E54" s="15">
        <f>SUMIFS(Contratos!$C:$C,Contratos!$A:$A,A54,Contratos!$B:$B,D54)</f>
        <v>7568000</v>
      </c>
      <c r="F54" s="15">
        <f>SUMIFS('Historial Mensual'!$E$2:$E$3601,'Historial Mensual'!$A$2:$A$3601,$A54,'Historial Mensual'!$C$2:$C$3601,$D54)</f>
        <v>7504412.0500000007</v>
      </c>
      <c r="G54" s="20">
        <f>SUMPRODUCT(('Historial Mensual'!$A$2:$A$3601=A54)*('Historial Mensual'!$C$2:$C$3601=D54)*'Historial Mensual'!$G$2:$G$3601)</f>
        <v>8.8999999999999996E-2</v>
      </c>
      <c r="H54" s="27">
        <f>AVERAGEIFS('Historial Mensual'!$H$2:$H$3601,'Historial Mensual'!$A$2:$A$3601,$A54,'Historial Mensual'!$C$2:$C$3601,$D54)</f>
        <v>69.649999999999991</v>
      </c>
      <c r="I54" s="21">
        <f>AVERAGEIFS('Historial Mensual'!$K$2:$K$3601,'Historial Mensual'!$A$2:$A$3601,$A54,'Historial Mensual'!$C$2:$C$3601,$D54)</f>
        <v>0.75025000000000019</v>
      </c>
      <c r="J54" s="21">
        <f>AVERAGEIFS('Historial Mensual'!$L$2:$L$3601,'Historial Mensual'!$A$2:$A$3601,$A54,'Historial Mensual'!$C$2:$C$3601,$D54)</f>
        <v>0.12544999999999998</v>
      </c>
      <c r="K54" s="28">
        <f>SUMIFS('Historial Mensual'!$M$2:$M$3601,'Historial Mensual'!$A$2:$A$3601,$A54,'Historial Mensual'!$C$2:$C$3601,$D54)</f>
        <v>24</v>
      </c>
      <c r="L54" s="28">
        <f>SUMIFS('Historial Mensual'!$N$2:$N$3601,'Historial Mensual'!$A$2:$A$3601,$A54,'Historial Mensual'!$C$2:$C$3601,$D54)</f>
        <v>6</v>
      </c>
      <c r="M54" s="27">
        <f>SUMIFS('Historial Mensual'!$O$2:$O$3601,'Historial Mensual'!$A$2:$A$3601,$A54,'Historial Mensual'!$C$2:$C$3601,$D54)</f>
        <v>86</v>
      </c>
      <c r="N54" s="27">
        <f>AVERAGEIFS('Historial Mensual'!$P$2:$P$3601,'Historial Mensual'!$A$2:$A$3601,$A54,'Historial Mensual'!$C$2:$C$3601,$D54)</f>
        <v>83.058333333333337</v>
      </c>
      <c r="O54" s="15">
        <f>SUMIFS('Historial Mensual'!$Q$2:$Q$3601,'Historial Mensual'!$A$2:$A$3601,$A54,'Historial Mensual'!$C$2:$C$3601,$D54)</f>
        <v>302890.69</v>
      </c>
      <c r="P54" s="15">
        <f>SUMIFS('Historial Mensual'!$S$2:$S$3601,'Historial Mensual'!$A$2:$A$3601,$A54,'Historial Mensual'!$C$2:$C$3601,$D54)</f>
        <v>92482.11</v>
      </c>
      <c r="Q54" s="20">
        <f>AVERAGEIFS('Historial Mensual'!$V$2:$V$3601,'Historial Mensual'!$A$2:$A$3601,$A54,'Historial Mensual'!$C$2:$C$3601,$D54)</f>
        <v>-5.4174950109330156E-2</v>
      </c>
      <c r="R54" s="20">
        <f>SQRT(SUMPRODUCT(('Historial Mensual'!$A$2:$A$3601=A54)*('Historial Mensual'!$C$2:$C$3601=D54)*('Historial Mensual'!$V$2:$V$3601-Q54)^2)/11)</f>
        <v>9.8595310078443604E-2</v>
      </c>
      <c r="S54" s="27">
        <f>AVERAGEIFS('Historial Mensual'!$W$2:$W$3601,'Historial Mensual'!$A$2:$A$3601,$A54,'Historial Mensual'!$C$2:$C$3601,$D54)</f>
        <v>76.614916666666645</v>
      </c>
      <c r="T54" s="27">
        <f>SUMIFS('Auditoria Cumplimiento'!$J:$J,'Auditoria Cumplimiento'!$A:$A,A54,'Auditoria Cumplimiento'!$B:$B,D54)</f>
        <v>83.283333333333331</v>
      </c>
      <c r="U54" s="29">
        <f>AVERAGEIFS('Historial Mensual'!$AA$2:$AA$3601,'Historial Mensual'!$A$2:$A$3601,$A54,'Historial Mensual'!$C$2:$C$3601,$D54)</f>
        <v>0.11681666666666667</v>
      </c>
      <c r="V54" s="20">
        <f>AVERAGEIFS('Historial Mensual'!$AC$2:$AC$3601,'Historial Mensual'!$A$2:$A$3601,$A54,'Historial Mensual'!$C$2:$C$3601,$D54)</f>
        <v>-6.3423226891991924E-2</v>
      </c>
    </row>
    <row r="55" spans="1:22" x14ac:dyDescent="0.3">
      <c r="A55" s="4" t="s">
        <v>107</v>
      </c>
      <c r="B55" s="4" t="str">
        <f>INDEX('Catalogo Proveedores'!$B$2:$B$101,MATCH(A55,'Catalogo Proveedores'!$A$2:$A$101,0))</f>
        <v>Corporativo Bolsas Unidos S.A. de C.V.</v>
      </c>
      <c r="C55" s="4" t="str">
        <f>INDEX('Catalogo Proveedores'!$C$2:$C$101,MATCH(A55,'Catalogo Proveedores'!$A$2:$A$101,0))</f>
        <v>Empaque y embalaje</v>
      </c>
      <c r="D55" s="33" t="s">
        <v>282</v>
      </c>
      <c r="E55" s="15">
        <f>SUMIFS(Contratos!$C:$C,Contratos!$A:$A,A55,Contratos!$B:$B,D55)</f>
        <v>8954000</v>
      </c>
      <c r="F55" s="15">
        <f>SUMIFS('Historial Mensual'!$E$2:$E$3601,'Historial Mensual'!$A$2:$A$3601,$A55,'Historial Mensual'!$C$2:$C$3601,$D55)</f>
        <v>9073796.2300000004</v>
      </c>
      <c r="G55" s="20">
        <f>SUMPRODUCT(('Historial Mensual'!$A$2:$A$3601=A55)*('Historial Mensual'!$C$2:$C$3601=D55)*'Historial Mensual'!$G$2:$G$3601)</f>
        <v>6.0299999999999999E-2</v>
      </c>
      <c r="H55" s="27">
        <f>AVERAGEIFS('Historial Mensual'!$H$2:$H$3601,'Historial Mensual'!$A$2:$A$3601,$A55,'Historial Mensual'!$C$2:$C$3601,$D55)</f>
        <v>71.341666666666669</v>
      </c>
      <c r="I55" s="21">
        <f>AVERAGEIFS('Historial Mensual'!$K$2:$K$3601,'Historial Mensual'!$A$2:$A$3601,$A55,'Historial Mensual'!$C$2:$C$3601,$D55)</f>
        <v>0.80246666666666666</v>
      </c>
      <c r="J55" s="21">
        <f>AVERAGEIFS('Historial Mensual'!$L$2:$L$3601,'Historial Mensual'!$A$2:$A$3601,$A55,'Historial Mensual'!$C$2:$C$3601,$D55)</f>
        <v>0.10943333333333334</v>
      </c>
      <c r="K55" s="28">
        <f>SUMIFS('Historial Mensual'!$M$2:$M$3601,'Historial Mensual'!$A$2:$A$3601,$A55,'Historial Mensual'!$C$2:$C$3601,$D55)</f>
        <v>17</v>
      </c>
      <c r="L55" s="28">
        <f>SUMIFS('Historial Mensual'!$N$2:$N$3601,'Historial Mensual'!$A$2:$A$3601,$A55,'Historial Mensual'!$C$2:$C$3601,$D55)</f>
        <v>6</v>
      </c>
      <c r="M55" s="27">
        <f>SUMIFS('Historial Mensual'!$O$2:$O$3601,'Historial Mensual'!$A$2:$A$3601,$A55,'Historial Mensual'!$C$2:$C$3601,$D55)</f>
        <v>133.30000000000001</v>
      </c>
      <c r="N55" s="27">
        <f>AVERAGEIFS('Historial Mensual'!$P$2:$P$3601,'Historial Mensual'!$A$2:$A$3601,$A55,'Historial Mensual'!$C$2:$C$3601,$D55)</f>
        <v>82.816666666666663</v>
      </c>
      <c r="O55" s="15">
        <f>SUMIFS('Historial Mensual'!$Q$2:$Q$3601,'Historial Mensual'!$A$2:$A$3601,$A55,'Historial Mensual'!$C$2:$C$3601,$D55)</f>
        <v>489474.9</v>
      </c>
      <c r="P55" s="15">
        <f>SUMIFS('Historial Mensual'!$S$2:$S$3601,'Historial Mensual'!$A$2:$A$3601,$A55,'Historial Mensual'!$C$2:$C$3601,$D55)</f>
        <v>96597.489999999991</v>
      </c>
      <c r="Q55" s="20">
        <f>AVERAGEIFS('Historial Mensual'!$V$2:$V$3601,'Historial Mensual'!$A$2:$A$3601,$A55,'Historial Mensual'!$C$2:$C$3601,$D55)</f>
        <v>-4.4415265706011307E-2</v>
      </c>
      <c r="R55" s="20">
        <f>SQRT(SUMPRODUCT(('Historial Mensual'!$A$2:$A$3601=A55)*('Historial Mensual'!$C$2:$C$3601=D55)*('Historial Mensual'!$V$2:$V$3601-Q55)^2)/11)</f>
        <v>9.8819713915861043E-2</v>
      </c>
      <c r="S55" s="27">
        <f>AVERAGEIFS('Historial Mensual'!$W$2:$W$3601,'Historial Mensual'!$A$2:$A$3601,$A55,'Historial Mensual'!$C$2:$C$3601,$D55)</f>
        <v>78.96541666666667</v>
      </c>
      <c r="T55" s="27">
        <f>SUMIFS('Auditoria Cumplimiento'!$J:$J,'Auditoria Cumplimiento'!$A:$A,A55,'Auditoria Cumplimiento'!$B:$B,D55)</f>
        <v>83.566666666666677</v>
      </c>
      <c r="U55" s="29">
        <f>AVERAGEIFS('Historial Mensual'!$AA$2:$AA$3601,'Historial Mensual'!$A$2:$A$3601,$A55,'Historial Mensual'!$C$2:$C$3601,$D55)</f>
        <v>9.2983333333333321E-2</v>
      </c>
      <c r="V55" s="20">
        <f>AVERAGEIFS('Historial Mensual'!$AC$2:$AC$3601,'Historial Mensual'!$A$2:$A$3601,$A55,'Historial Mensual'!$C$2:$C$3601,$D55)</f>
        <v>-5.1850299516161151E-2</v>
      </c>
    </row>
    <row r="56" spans="1:22" x14ac:dyDescent="0.3">
      <c r="A56" s="4" t="s">
        <v>109</v>
      </c>
      <c r="B56" s="4" t="str">
        <f>INDEX('Catalogo Proveedores'!$B$2:$B$101,MATCH(A56,'Catalogo Proveedores'!$A$2:$A$101,0))</f>
        <v>Proveedora Tarimas del Golfo S. de R.L. de C.V.</v>
      </c>
      <c r="C56" s="4" t="str">
        <f>INDEX('Catalogo Proveedores'!$C$2:$C$101,MATCH(A56,'Catalogo Proveedores'!$A$2:$A$101,0))</f>
        <v>Empaque y embalaje</v>
      </c>
      <c r="D56" s="33" t="s">
        <v>279</v>
      </c>
      <c r="E56" s="15">
        <f>SUMIFS(Contratos!$C:$C,Contratos!$A:$A,A56,Contratos!$B:$B,D56)</f>
        <v>15254000</v>
      </c>
      <c r="F56" s="15">
        <f>SUMIFS('Historial Mensual'!$E$2:$E$3601,'Historial Mensual'!$A$2:$A$3601,$A56,'Historial Mensual'!$C$2:$C$3601,$D56)</f>
        <v>14908148.01</v>
      </c>
      <c r="G56" s="20">
        <f>SUMPRODUCT(('Historial Mensual'!$A$2:$A$3601=A56)*('Historial Mensual'!$C$2:$C$3601=D56)*'Historial Mensual'!$G$2:$G$3601)</f>
        <v>0.12180000000000001</v>
      </c>
      <c r="H56" s="27">
        <f>AVERAGEIFS('Historial Mensual'!$H$2:$H$3601,'Historial Mensual'!$A$2:$A$3601,$A56,'Historial Mensual'!$C$2:$C$3601,$D56)</f>
        <v>79.458333333333343</v>
      </c>
      <c r="I56" s="21">
        <f>AVERAGEIFS('Historial Mensual'!$K$2:$K$3601,'Historial Mensual'!$A$2:$A$3601,$A56,'Historial Mensual'!$C$2:$C$3601,$D56)</f>
        <v>0.95615833333333355</v>
      </c>
      <c r="J56" s="21">
        <f>AVERAGEIFS('Historial Mensual'!$L$2:$L$3601,'Historial Mensual'!$A$2:$A$3601,$A56,'Historial Mensual'!$C$2:$C$3601,$D56)</f>
        <v>8.6166666666666669E-2</v>
      </c>
      <c r="K56" s="28">
        <f>SUMIFS('Historial Mensual'!$M$2:$M$3601,'Historial Mensual'!$A$2:$A$3601,$A56,'Historial Mensual'!$C$2:$C$3601,$D56)</f>
        <v>2</v>
      </c>
      <c r="L56" s="28">
        <f>SUMIFS('Historial Mensual'!$N$2:$N$3601,'Historial Mensual'!$A$2:$A$3601,$A56,'Historial Mensual'!$C$2:$C$3601,$D56)</f>
        <v>2</v>
      </c>
      <c r="M56" s="27">
        <f>SUMIFS('Historial Mensual'!$O$2:$O$3601,'Historial Mensual'!$A$2:$A$3601,$A56,'Historial Mensual'!$C$2:$C$3601,$D56)</f>
        <v>166.89999999999998</v>
      </c>
      <c r="N56" s="27">
        <f>AVERAGEIFS('Historial Mensual'!$P$2:$P$3601,'Historial Mensual'!$A$2:$A$3601,$A56,'Historial Mensual'!$C$2:$C$3601,$D56)</f>
        <v>87.041666666666671</v>
      </c>
      <c r="O56" s="15">
        <f>SUMIFS('Historial Mensual'!$Q$2:$Q$3601,'Historial Mensual'!$A$2:$A$3601,$A56,'Historial Mensual'!$C$2:$C$3601,$D56)</f>
        <v>670857.54999999993</v>
      </c>
      <c r="P56" s="15">
        <f>SUMIFS('Historial Mensual'!$S$2:$S$3601,'Historial Mensual'!$A$2:$A$3601,$A56,'Historial Mensual'!$C$2:$C$3601,$D56)</f>
        <v>393268.99</v>
      </c>
      <c r="Q56" s="20">
        <f>AVERAGEIFS('Historial Mensual'!$V$2:$V$3601,'Historial Mensual'!$A$2:$A$3601,$A56,'Historial Mensual'!$C$2:$C$3601,$D56)</f>
        <v>2.4425560941881284E-2</v>
      </c>
      <c r="R56" s="20">
        <f>SQRT(SUMPRODUCT(('Historial Mensual'!$A$2:$A$3601=A56)*('Historial Mensual'!$C$2:$C$3601=D56)*('Historial Mensual'!$V$2:$V$3601-Q56)^2)/11)</f>
        <v>0.1179169169594598</v>
      </c>
      <c r="S56" s="27">
        <f>AVERAGEIFS('Historial Mensual'!$W$2:$W$3601,'Historial Mensual'!$A$2:$A$3601,$A56,'Historial Mensual'!$C$2:$C$3601,$D56)</f>
        <v>87.611000000000004</v>
      </c>
      <c r="T56" s="27">
        <f>SUMIFS('Auditoria Cumplimiento'!$J:$J,'Auditoria Cumplimiento'!$A:$A,A56,'Auditoria Cumplimiento'!$B:$B,D56)</f>
        <v>83.533333333333346</v>
      </c>
      <c r="U56" s="29">
        <f>AVERAGEIFS('Historial Mensual'!$AA$2:$AA$3601,'Historial Mensual'!$A$2:$A$3601,$A56,'Historial Mensual'!$C$2:$C$3601,$D56)</f>
        <v>0.13051416666666665</v>
      </c>
      <c r="V56" s="20">
        <f>AVERAGEIFS('Historial Mensual'!$AC$2:$AC$3601,'Historial Mensual'!$A$2:$A$3601,$A56,'Historial Mensual'!$C$2:$C$3601,$D56)</f>
        <v>1.4150759707373962E-2</v>
      </c>
    </row>
    <row r="57" spans="1:22" x14ac:dyDescent="0.3">
      <c r="A57" s="4" t="s">
        <v>109</v>
      </c>
      <c r="B57" s="4" t="str">
        <f>INDEX('Catalogo Proveedores'!$B$2:$B$101,MATCH(A57,'Catalogo Proveedores'!$A$2:$A$101,0))</f>
        <v>Proveedora Tarimas del Golfo S. de R.L. de C.V.</v>
      </c>
      <c r="C57" s="4" t="str">
        <f>INDEX('Catalogo Proveedores'!$C$2:$C$101,MATCH(A57,'Catalogo Proveedores'!$A$2:$A$101,0))</f>
        <v>Empaque y embalaje</v>
      </c>
      <c r="D57" s="33" t="s">
        <v>281</v>
      </c>
      <c r="E57" s="15">
        <f>SUMIFS(Contratos!$C:$C,Contratos!$A:$A,A57,Contratos!$B:$B,D57)</f>
        <v>18486000</v>
      </c>
      <c r="F57" s="15">
        <f>SUMIFS('Historial Mensual'!$E$2:$E$3601,'Historial Mensual'!$A$2:$A$3601,$A57,'Historial Mensual'!$C$2:$C$3601,$D57)</f>
        <v>18685876.27</v>
      </c>
      <c r="G57" s="20">
        <f>SUMPRODUCT(('Historial Mensual'!$A$2:$A$3601=A57)*('Historial Mensual'!$C$2:$C$3601=D57)*'Historial Mensual'!$G$2:$G$3601)</f>
        <v>5.3699999999999998E-2</v>
      </c>
      <c r="H57" s="27">
        <f>AVERAGEIFS('Historial Mensual'!$H$2:$H$3601,'Historial Mensual'!$A$2:$A$3601,$A57,'Historial Mensual'!$C$2:$C$3601,$D57)</f>
        <v>69.674999999999997</v>
      </c>
      <c r="I57" s="21">
        <f>AVERAGEIFS('Historial Mensual'!$K$2:$K$3601,'Historial Mensual'!$A$2:$A$3601,$A57,'Historial Mensual'!$C$2:$C$3601,$D57)</f>
        <v>0.90794166666666687</v>
      </c>
      <c r="J57" s="21">
        <f>AVERAGEIFS('Historial Mensual'!$L$2:$L$3601,'Historial Mensual'!$A$2:$A$3601,$A57,'Historial Mensual'!$C$2:$C$3601,$D57)</f>
        <v>0.11120833333333334</v>
      </c>
      <c r="K57" s="28">
        <f>SUMIFS('Historial Mensual'!$M$2:$M$3601,'Historial Mensual'!$A$2:$A$3601,$A57,'Historial Mensual'!$C$2:$C$3601,$D57)</f>
        <v>14</v>
      </c>
      <c r="L57" s="28">
        <f>SUMIFS('Historial Mensual'!$N$2:$N$3601,'Historial Mensual'!$A$2:$A$3601,$A57,'Historial Mensual'!$C$2:$C$3601,$D57)</f>
        <v>5</v>
      </c>
      <c r="M57" s="27">
        <f>SUMIFS('Historial Mensual'!$O$2:$O$3601,'Historial Mensual'!$A$2:$A$3601,$A57,'Historial Mensual'!$C$2:$C$3601,$D57)</f>
        <v>98.5</v>
      </c>
      <c r="N57" s="27">
        <f>AVERAGEIFS('Historial Mensual'!$P$2:$P$3601,'Historial Mensual'!$A$2:$A$3601,$A57,'Historial Mensual'!$C$2:$C$3601,$D57)</f>
        <v>86.541666666666671</v>
      </c>
      <c r="O57" s="15">
        <f>SUMIFS('Historial Mensual'!$Q$2:$Q$3601,'Historial Mensual'!$A$2:$A$3601,$A57,'Historial Mensual'!$C$2:$C$3601,$D57)</f>
        <v>935374.00999999989</v>
      </c>
      <c r="P57" s="15">
        <f>SUMIFS('Historial Mensual'!$S$2:$S$3601,'Historial Mensual'!$A$2:$A$3601,$A57,'Historial Mensual'!$C$2:$C$3601,$D57)</f>
        <v>651860.78</v>
      </c>
      <c r="Q57" s="20">
        <f>AVERAGEIFS('Historial Mensual'!$V$2:$V$3601,'Historial Mensual'!$A$2:$A$3601,$A57,'Historial Mensual'!$C$2:$C$3601,$D57)</f>
        <v>-9.2186241860632238E-3</v>
      </c>
      <c r="R57" s="20">
        <f>SQRT(SUMPRODUCT(('Historial Mensual'!$A$2:$A$3601=A57)*('Historial Mensual'!$C$2:$C$3601=D57)*('Historial Mensual'!$V$2:$V$3601-Q57)^2)/11)</f>
        <v>8.7974593419360661E-2</v>
      </c>
      <c r="S57" s="27">
        <f>AVERAGEIFS('Historial Mensual'!$W$2:$W$3601,'Historial Mensual'!$A$2:$A$3601,$A57,'Historial Mensual'!$C$2:$C$3601,$D57)</f>
        <v>82.264708333333331</v>
      </c>
      <c r="T57" s="27">
        <f>SUMIFS('Auditoria Cumplimiento'!$J:$J,'Auditoria Cumplimiento'!$A:$A,A57,'Auditoria Cumplimiento'!$B:$B,D57)</f>
        <v>87.100000000000009</v>
      </c>
      <c r="U57" s="29">
        <f>AVERAGEIFS('Historial Mensual'!$AA$2:$AA$3601,'Historial Mensual'!$A$2:$A$3601,$A57,'Historial Mensual'!$C$2:$C$3601,$D57)</f>
        <v>0.12068750000000002</v>
      </c>
      <c r="V57" s="20">
        <f>AVERAGEIFS('Historial Mensual'!$AC$2:$AC$3601,'Historial Mensual'!$A$2:$A$3601,$A57,'Historial Mensual'!$C$2:$C$3601,$D57)</f>
        <v>-1.8757398612994556E-2</v>
      </c>
    </row>
    <row r="58" spans="1:22" x14ac:dyDescent="0.3">
      <c r="A58" s="4" t="s">
        <v>109</v>
      </c>
      <c r="B58" s="4" t="str">
        <f>INDEX('Catalogo Proveedores'!$B$2:$B$101,MATCH(A58,'Catalogo Proveedores'!$A$2:$A$101,0))</f>
        <v>Proveedora Tarimas del Golfo S. de R.L. de C.V.</v>
      </c>
      <c r="C58" s="4" t="str">
        <f>INDEX('Catalogo Proveedores'!$C$2:$C$101,MATCH(A58,'Catalogo Proveedores'!$A$2:$A$101,0))</f>
        <v>Empaque y embalaje</v>
      </c>
      <c r="D58" s="33" t="s">
        <v>282</v>
      </c>
      <c r="E58" s="15">
        <f>SUMIFS(Contratos!$C:$C,Contratos!$A:$A,A58,Contratos!$B:$B,D58)</f>
        <v>19798000</v>
      </c>
      <c r="F58" s="15">
        <f>SUMIFS('Historial Mensual'!$E$2:$E$3601,'Historial Mensual'!$A$2:$A$3601,$A58,'Historial Mensual'!$C$2:$C$3601,$D58)</f>
        <v>19361548.439999998</v>
      </c>
      <c r="G58" s="20">
        <f>SUMPRODUCT(('Historial Mensual'!$A$2:$A$3601=A58)*('Historial Mensual'!$C$2:$C$3601=D58)*'Historial Mensual'!$G$2:$G$3601)</f>
        <v>4.9000000000000002E-2</v>
      </c>
      <c r="H58" s="27">
        <f>AVERAGEIFS('Historial Mensual'!$H$2:$H$3601,'Historial Mensual'!$A$2:$A$3601,$A58,'Historial Mensual'!$C$2:$C$3601,$D58)</f>
        <v>73.174999999999997</v>
      </c>
      <c r="I58" s="21">
        <f>AVERAGEIFS('Historial Mensual'!$K$2:$K$3601,'Historial Mensual'!$A$2:$A$3601,$A58,'Historial Mensual'!$C$2:$C$3601,$D58)</f>
        <v>0.94546666666666657</v>
      </c>
      <c r="J58" s="21">
        <f>AVERAGEIFS('Historial Mensual'!$L$2:$L$3601,'Historial Mensual'!$A$2:$A$3601,$A58,'Historial Mensual'!$C$2:$C$3601,$D58)</f>
        <v>0.11030833333333333</v>
      </c>
      <c r="K58" s="28">
        <f>SUMIFS('Historial Mensual'!$M$2:$M$3601,'Historial Mensual'!$A$2:$A$3601,$A58,'Historial Mensual'!$C$2:$C$3601,$D58)</f>
        <v>11</v>
      </c>
      <c r="L58" s="28">
        <f>SUMIFS('Historial Mensual'!$N$2:$N$3601,'Historial Mensual'!$A$2:$A$3601,$A58,'Historial Mensual'!$C$2:$C$3601,$D58)</f>
        <v>4</v>
      </c>
      <c r="M58" s="27">
        <f>SUMIFS('Historial Mensual'!$O$2:$O$3601,'Historial Mensual'!$A$2:$A$3601,$A58,'Historial Mensual'!$C$2:$C$3601,$D58)</f>
        <v>228.60000000000002</v>
      </c>
      <c r="N58" s="27">
        <f>AVERAGEIFS('Historial Mensual'!$P$2:$P$3601,'Historial Mensual'!$A$2:$A$3601,$A58,'Historial Mensual'!$C$2:$C$3601,$D58)</f>
        <v>86.258333333333326</v>
      </c>
      <c r="O58" s="15">
        <f>SUMIFS('Historial Mensual'!$Q$2:$Q$3601,'Historial Mensual'!$A$2:$A$3601,$A58,'Historial Mensual'!$C$2:$C$3601,$D58)</f>
        <v>1493773.6600000001</v>
      </c>
      <c r="P58" s="15">
        <f>SUMIFS('Historial Mensual'!$S$2:$S$3601,'Historial Mensual'!$A$2:$A$3601,$A58,'Historial Mensual'!$C$2:$C$3601,$D58)</f>
        <v>652926.26</v>
      </c>
      <c r="Q58" s="20">
        <f>AVERAGEIFS('Historial Mensual'!$V$2:$V$3601,'Historial Mensual'!$A$2:$A$3601,$A58,'Historial Mensual'!$C$2:$C$3601,$D58)</f>
        <v>-1.2622182715144677E-2</v>
      </c>
      <c r="R58" s="20">
        <f>SQRT(SUMPRODUCT(('Historial Mensual'!$A$2:$A$3601=A58)*('Historial Mensual'!$C$2:$C$3601=D58)*('Historial Mensual'!$V$2:$V$3601-Q58)^2)/11)</f>
        <v>0.14681292769844861</v>
      </c>
      <c r="S58" s="27">
        <f>AVERAGEIFS('Historial Mensual'!$W$2:$W$3601,'Historial Mensual'!$A$2:$A$3601,$A58,'Historial Mensual'!$C$2:$C$3601,$D58)</f>
        <v>84.572291666666672</v>
      </c>
      <c r="T58" s="27">
        <f>SUMIFS('Auditoria Cumplimiento'!$J:$J,'Auditoria Cumplimiento'!$A:$A,A58,'Auditoria Cumplimiento'!$B:$B,D58)</f>
        <v>86.133333333333326</v>
      </c>
      <c r="U58" s="29">
        <f>AVERAGEIFS('Historial Mensual'!$AA$2:$AA$3601,'Historial Mensual'!$A$2:$A$3601,$A58,'Historial Mensual'!$C$2:$C$3601,$D58)</f>
        <v>0.10098000000000001</v>
      </c>
      <c r="V58" s="20">
        <f>AVERAGEIFS('Historial Mensual'!$AC$2:$AC$3601,'Historial Mensual'!$A$2:$A$3601,$A58,'Historial Mensual'!$C$2:$C$3601,$D58)</f>
        <v>-2.0670401830111273E-2</v>
      </c>
    </row>
    <row r="59" spans="1:22" x14ac:dyDescent="0.3">
      <c r="A59" s="4" t="s">
        <v>112</v>
      </c>
      <c r="B59" s="4" t="str">
        <f>INDEX('Catalogo Proveedores'!$B$2:$B$101,MATCH(A59,'Catalogo Proveedores'!$A$2:$A$101,0))</f>
        <v>Operadora Películas Integrales S.A.P.I. de C.V.</v>
      </c>
      <c r="C59" s="4" t="str">
        <f>INDEX('Catalogo Proveedores'!$C$2:$C$101,MATCH(A59,'Catalogo Proveedores'!$A$2:$A$101,0))</f>
        <v>Empaque y embalaje</v>
      </c>
      <c r="D59" s="33" t="s">
        <v>279</v>
      </c>
      <c r="E59" s="15">
        <f>SUMIFS(Contratos!$C:$C,Contratos!$A:$A,A59,Contratos!$B:$B,D59)</f>
        <v>16076000</v>
      </c>
      <c r="F59" s="15">
        <f>SUMIFS('Historial Mensual'!$E$2:$E$3601,'Historial Mensual'!$A$2:$A$3601,$A59,'Historial Mensual'!$C$2:$C$3601,$D59)</f>
        <v>15921028.76</v>
      </c>
      <c r="G59" s="20">
        <f>SUMPRODUCT(('Historial Mensual'!$A$2:$A$3601=A59)*('Historial Mensual'!$C$2:$C$3601=D59)*'Historial Mensual'!$G$2:$G$3601)</f>
        <v>5.0299999999999997E-2</v>
      </c>
      <c r="H59" s="27">
        <f>AVERAGEIFS('Historial Mensual'!$H$2:$H$3601,'Historial Mensual'!$A$2:$A$3601,$A59,'Historial Mensual'!$C$2:$C$3601,$D59)</f>
        <v>95.825000000000003</v>
      </c>
      <c r="I59" s="21">
        <f>AVERAGEIFS('Historial Mensual'!$K$2:$K$3601,'Historial Mensual'!$A$2:$A$3601,$A59,'Historial Mensual'!$C$2:$C$3601,$D59)</f>
        <v>0.8180333333333335</v>
      </c>
      <c r="J59" s="21">
        <f>AVERAGEIFS('Historial Mensual'!$L$2:$L$3601,'Historial Mensual'!$A$2:$A$3601,$A59,'Historial Mensual'!$C$2:$C$3601,$D59)</f>
        <v>1.5116666666666667E-2</v>
      </c>
      <c r="K59" s="28">
        <f>SUMIFS('Historial Mensual'!$M$2:$M$3601,'Historial Mensual'!$A$2:$A$3601,$A59,'Historial Mensual'!$C$2:$C$3601,$D59)</f>
        <v>14</v>
      </c>
      <c r="L59" s="28">
        <f>SUMIFS('Historial Mensual'!$N$2:$N$3601,'Historial Mensual'!$A$2:$A$3601,$A59,'Historial Mensual'!$C$2:$C$3601,$D59)</f>
        <v>2</v>
      </c>
      <c r="M59" s="27">
        <f>SUMIFS('Historial Mensual'!$O$2:$O$3601,'Historial Mensual'!$A$2:$A$3601,$A59,'Historial Mensual'!$C$2:$C$3601,$D59)</f>
        <v>115</v>
      </c>
      <c r="N59" s="27">
        <f>AVERAGEIFS('Historial Mensual'!$P$2:$P$3601,'Historial Mensual'!$A$2:$A$3601,$A59,'Historial Mensual'!$C$2:$C$3601,$D59)</f>
        <v>87</v>
      </c>
      <c r="O59" s="15">
        <f>SUMIFS('Historial Mensual'!$Q$2:$Q$3601,'Historial Mensual'!$A$2:$A$3601,$A59,'Historial Mensual'!$C$2:$C$3601,$D59)</f>
        <v>653943.61</v>
      </c>
      <c r="P59" s="15">
        <f>SUMIFS('Historial Mensual'!$S$2:$S$3601,'Historial Mensual'!$A$2:$A$3601,$A59,'Historial Mensual'!$C$2:$C$3601,$D59)</f>
        <v>116214.70999999999</v>
      </c>
      <c r="Q59" s="20">
        <f>AVERAGEIFS('Historial Mensual'!$V$2:$V$3601,'Historial Mensual'!$A$2:$A$3601,$A59,'Historial Mensual'!$C$2:$C$3601,$D59)</f>
        <v>4.0564567822046371E-2</v>
      </c>
      <c r="R59" s="20">
        <f>SQRT(SUMPRODUCT(('Historial Mensual'!$A$2:$A$3601=A59)*('Historial Mensual'!$C$2:$C$3601=D59)*('Historial Mensual'!$V$2:$V$3601-Q59)^2)/11)</f>
        <v>0.10031413639739213</v>
      </c>
      <c r="S59" s="27">
        <f>AVERAGEIFS('Historial Mensual'!$W$2:$W$3601,'Historial Mensual'!$A$2:$A$3601,$A59,'Historial Mensual'!$C$2:$C$3601,$D59)</f>
        <v>90.253</v>
      </c>
      <c r="T59" s="27">
        <f>SUMIFS('Auditoria Cumplimiento'!$J:$J,'Auditoria Cumplimiento'!$A:$A,A59,'Auditoria Cumplimiento'!$B:$B,D59)</f>
        <v>86.433333333333337</v>
      </c>
      <c r="U59" s="29">
        <f>AVERAGEIFS('Historial Mensual'!$AA$2:$AA$3601,'Historial Mensual'!$A$2:$A$3601,$A59,'Historial Mensual'!$C$2:$C$3601,$D59)</f>
        <v>0.13943749999999999</v>
      </c>
      <c r="V59" s="20">
        <f>AVERAGEIFS('Historial Mensual'!$AC$2:$AC$3601,'Historial Mensual'!$A$2:$A$3601,$A59,'Historial Mensual'!$C$2:$C$3601,$D59)</f>
        <v>2.9627503510665325E-2</v>
      </c>
    </row>
    <row r="60" spans="1:22" x14ac:dyDescent="0.3">
      <c r="A60" s="4" t="s">
        <v>112</v>
      </c>
      <c r="B60" s="4" t="str">
        <f>INDEX('Catalogo Proveedores'!$B$2:$B$101,MATCH(A60,'Catalogo Proveedores'!$A$2:$A$101,0))</f>
        <v>Operadora Películas Integrales S.A.P.I. de C.V.</v>
      </c>
      <c r="C60" s="4" t="str">
        <f>INDEX('Catalogo Proveedores'!$C$2:$C$101,MATCH(A60,'Catalogo Proveedores'!$A$2:$A$101,0))</f>
        <v>Empaque y embalaje</v>
      </c>
      <c r="D60" s="33" t="s">
        <v>281</v>
      </c>
      <c r="E60" s="15">
        <f>SUMIFS(Contratos!$C:$C,Contratos!$A:$A,A60,Contratos!$B:$B,D60)</f>
        <v>18053000</v>
      </c>
      <c r="F60" s="15">
        <f>SUMIFS('Historial Mensual'!$E$2:$E$3601,'Historial Mensual'!$A$2:$A$3601,$A60,'Historial Mensual'!$C$2:$C$3601,$D60)</f>
        <v>17708658.090000004</v>
      </c>
      <c r="G60" s="20">
        <f>SUMPRODUCT(('Historial Mensual'!$A$2:$A$3601=A60)*('Historial Mensual'!$C$2:$C$3601=D60)*'Historial Mensual'!$G$2:$G$3601)</f>
        <v>0.13</v>
      </c>
      <c r="H60" s="27">
        <f>AVERAGEIFS('Historial Mensual'!$H$2:$H$3601,'Historial Mensual'!$A$2:$A$3601,$A60,'Historial Mensual'!$C$2:$C$3601,$D60)</f>
        <v>87.708333333333329</v>
      </c>
      <c r="I60" s="21">
        <f>AVERAGEIFS('Historial Mensual'!$K$2:$K$3601,'Historial Mensual'!$A$2:$A$3601,$A60,'Historial Mensual'!$C$2:$C$3601,$D60)</f>
        <v>0.78851666666666642</v>
      </c>
      <c r="J60" s="21">
        <f>AVERAGEIFS('Historial Mensual'!$L$2:$L$3601,'Historial Mensual'!$A$2:$A$3601,$A60,'Historial Mensual'!$C$2:$C$3601,$D60)</f>
        <v>5.4616666666666654E-2</v>
      </c>
      <c r="K60" s="28">
        <f>SUMIFS('Historial Mensual'!$M$2:$M$3601,'Historial Mensual'!$A$2:$A$3601,$A60,'Historial Mensual'!$C$2:$C$3601,$D60)</f>
        <v>16</v>
      </c>
      <c r="L60" s="28">
        <f>SUMIFS('Historial Mensual'!$N$2:$N$3601,'Historial Mensual'!$A$2:$A$3601,$A60,'Historial Mensual'!$C$2:$C$3601,$D60)</f>
        <v>8</v>
      </c>
      <c r="M60" s="27">
        <f>SUMIFS('Historial Mensual'!$O$2:$O$3601,'Historial Mensual'!$A$2:$A$3601,$A60,'Historial Mensual'!$C$2:$C$3601,$D60)</f>
        <v>181.29999999999998</v>
      </c>
      <c r="N60" s="27">
        <f>AVERAGEIFS('Historial Mensual'!$P$2:$P$3601,'Historial Mensual'!$A$2:$A$3601,$A60,'Historial Mensual'!$C$2:$C$3601,$D60)</f>
        <v>88.366666666666674</v>
      </c>
      <c r="O60" s="15">
        <f>SUMIFS('Historial Mensual'!$Q$2:$Q$3601,'Historial Mensual'!$A$2:$A$3601,$A60,'Historial Mensual'!$C$2:$C$3601,$D60)</f>
        <v>1180070.3700000001</v>
      </c>
      <c r="P60" s="15">
        <f>SUMIFS('Historial Mensual'!$S$2:$S$3601,'Historial Mensual'!$A$2:$A$3601,$A60,'Historial Mensual'!$C$2:$C$3601,$D60)</f>
        <v>373277.23</v>
      </c>
      <c r="Q60" s="20">
        <f>AVERAGEIFS('Historial Mensual'!$V$2:$V$3601,'Historial Mensual'!$A$2:$A$3601,$A60,'Historial Mensual'!$C$2:$C$3601,$D60)</f>
        <v>-2.0331406498727941E-2</v>
      </c>
      <c r="R60" s="20">
        <f>SQRT(SUMPRODUCT(('Historial Mensual'!$A$2:$A$3601=A60)*('Historial Mensual'!$C$2:$C$3601=D60)*('Historial Mensual'!$V$2:$V$3601-Q60)^2)/11)</f>
        <v>0.1413587262035087</v>
      </c>
      <c r="S60" s="27">
        <f>AVERAGEIFS('Historial Mensual'!$W$2:$W$3601,'Historial Mensual'!$A$2:$A$3601,$A60,'Historial Mensual'!$C$2:$C$3601,$D60)</f>
        <v>86.207499999999996</v>
      </c>
      <c r="T60" s="27">
        <f>SUMIFS('Auditoria Cumplimiento'!$J:$J,'Auditoria Cumplimiento'!$A:$A,A60,'Auditoria Cumplimiento'!$B:$B,D60)</f>
        <v>82.983333333333334</v>
      </c>
      <c r="U60" s="29">
        <f>AVERAGEIFS('Historial Mensual'!$AA$2:$AA$3601,'Historial Mensual'!$A$2:$A$3601,$A60,'Historial Mensual'!$C$2:$C$3601,$D60)</f>
        <v>0.12751166666666666</v>
      </c>
      <c r="V60" s="20">
        <f>AVERAGEIFS('Historial Mensual'!$AC$2:$AC$3601,'Historial Mensual'!$A$2:$A$3601,$A60,'Historial Mensual'!$C$2:$C$3601,$D60)</f>
        <v>-3.0380445995940433E-2</v>
      </c>
    </row>
    <row r="61" spans="1:22" x14ac:dyDescent="0.3">
      <c r="A61" s="4" t="s">
        <v>112</v>
      </c>
      <c r="B61" s="4" t="str">
        <f>INDEX('Catalogo Proveedores'!$B$2:$B$101,MATCH(A61,'Catalogo Proveedores'!$A$2:$A$101,0))</f>
        <v>Operadora Películas Integrales S.A.P.I. de C.V.</v>
      </c>
      <c r="C61" s="4" t="str">
        <f>INDEX('Catalogo Proveedores'!$C$2:$C$101,MATCH(A61,'Catalogo Proveedores'!$A$2:$A$101,0))</f>
        <v>Empaque y embalaje</v>
      </c>
      <c r="D61" s="33" t="s">
        <v>282</v>
      </c>
      <c r="E61" s="15">
        <f>SUMIFS(Contratos!$C:$C,Contratos!$A:$A,A61,Contratos!$B:$B,D61)</f>
        <v>21352000</v>
      </c>
      <c r="F61" s="15">
        <f>SUMIFS('Historial Mensual'!$E$2:$E$3601,'Historial Mensual'!$A$2:$A$3601,$A61,'Historial Mensual'!$C$2:$C$3601,$D61)</f>
        <v>22005546.07</v>
      </c>
      <c r="G61" s="20">
        <f>SUMPRODUCT(('Historial Mensual'!$A$2:$A$3601=A61)*('Historial Mensual'!$C$2:$C$3601=D61)*'Historial Mensual'!$G$2:$G$3601)</f>
        <v>0.11299999999999999</v>
      </c>
      <c r="H61" s="27">
        <f>AVERAGEIFS('Historial Mensual'!$H$2:$H$3601,'Historial Mensual'!$A$2:$A$3601,$A61,'Historial Mensual'!$C$2:$C$3601,$D61)</f>
        <v>89.858333333333348</v>
      </c>
      <c r="I61" s="21">
        <f>AVERAGEIFS('Historial Mensual'!$K$2:$K$3601,'Historial Mensual'!$A$2:$A$3601,$A61,'Historial Mensual'!$C$2:$C$3601,$D61)</f>
        <v>0.8025500000000001</v>
      </c>
      <c r="J61" s="21">
        <f>AVERAGEIFS('Historial Mensual'!$L$2:$L$3601,'Historial Mensual'!$A$2:$A$3601,$A61,'Historial Mensual'!$C$2:$C$3601,$D61)</f>
        <v>3.6275000000000009E-2</v>
      </c>
      <c r="K61" s="28">
        <f>SUMIFS('Historial Mensual'!$M$2:$M$3601,'Historial Mensual'!$A$2:$A$3601,$A61,'Historial Mensual'!$C$2:$C$3601,$D61)</f>
        <v>17</v>
      </c>
      <c r="L61" s="28">
        <f>SUMIFS('Historial Mensual'!$N$2:$N$3601,'Historial Mensual'!$A$2:$A$3601,$A61,'Historial Mensual'!$C$2:$C$3601,$D61)</f>
        <v>2</v>
      </c>
      <c r="M61" s="27">
        <f>SUMIFS('Historial Mensual'!$O$2:$O$3601,'Historial Mensual'!$A$2:$A$3601,$A61,'Historial Mensual'!$C$2:$C$3601,$D61)</f>
        <v>40</v>
      </c>
      <c r="N61" s="27">
        <f>AVERAGEIFS('Historial Mensual'!$P$2:$P$3601,'Historial Mensual'!$A$2:$A$3601,$A61,'Historial Mensual'!$C$2:$C$3601,$D61)</f>
        <v>86.958333333333314</v>
      </c>
      <c r="O61" s="15">
        <f>SUMIFS('Historial Mensual'!$Q$2:$Q$3601,'Historial Mensual'!$A$2:$A$3601,$A61,'Historial Mensual'!$C$2:$C$3601,$D61)</f>
        <v>732175.00999999989</v>
      </c>
      <c r="P61" s="15">
        <f>SUMIFS('Historial Mensual'!$S$2:$S$3601,'Historial Mensual'!$A$2:$A$3601,$A61,'Historial Mensual'!$C$2:$C$3601,$D61)</f>
        <v>335446.00000000006</v>
      </c>
      <c r="Q61" s="20">
        <f>AVERAGEIFS('Historial Mensual'!$V$2:$V$3601,'Historial Mensual'!$A$2:$A$3601,$A61,'Historial Mensual'!$C$2:$C$3601,$D61)</f>
        <v>2.9358111422667824E-2</v>
      </c>
      <c r="R61" s="20">
        <f>SQRT(SUMPRODUCT(('Historial Mensual'!$A$2:$A$3601=A61)*('Historial Mensual'!$C$2:$C$3601=D61)*('Historial Mensual'!$V$2:$V$3601-Q61)^2)/11)</f>
        <v>6.370417295582044E-2</v>
      </c>
      <c r="S61" s="27">
        <f>AVERAGEIFS('Historial Mensual'!$W$2:$W$3601,'Historial Mensual'!$A$2:$A$3601,$A61,'Historial Mensual'!$C$2:$C$3601,$D61)</f>
        <v>87.374458333333337</v>
      </c>
      <c r="T61" s="27">
        <f>SUMIFS('Auditoria Cumplimiento'!$J:$J,'Auditoria Cumplimiento'!$A:$A,A61,'Auditoria Cumplimiento'!$B:$B,D61)</f>
        <v>86.983333333333334</v>
      </c>
      <c r="U61" s="29">
        <f>AVERAGEIFS('Historial Mensual'!$AA$2:$AA$3601,'Historial Mensual'!$A$2:$A$3601,$A61,'Historial Mensual'!$C$2:$C$3601,$D61)</f>
        <v>0.1091275</v>
      </c>
      <c r="V61" s="20">
        <f>AVERAGEIFS('Historial Mensual'!$AC$2:$AC$3601,'Historial Mensual'!$A$2:$A$3601,$A61,'Historial Mensual'!$C$2:$C$3601,$D61)</f>
        <v>2.0690580219567448E-2</v>
      </c>
    </row>
    <row r="62" spans="1:22" x14ac:dyDescent="0.3">
      <c r="A62" s="4" t="s">
        <v>114</v>
      </c>
      <c r="B62" s="4" t="str">
        <f>INDEX('Catalogo Proveedores'!$B$2:$B$101,MATCH(A62,'Catalogo Proveedores'!$A$2:$A$101,0))</f>
        <v>Comercializadora Transportes del Norte S.A. de C.V.</v>
      </c>
      <c r="C62" s="4" t="str">
        <f>INDEX('Catalogo Proveedores'!$C$2:$C$101,MATCH(A62,'Catalogo Proveedores'!$A$2:$A$101,0))</f>
        <v>Transporte y logística</v>
      </c>
      <c r="D62" s="33" t="s">
        <v>279</v>
      </c>
      <c r="E62" s="15">
        <f>SUMIFS(Contratos!$C:$C,Contratos!$A:$A,A62,Contratos!$B:$B,D62)</f>
        <v>9512000</v>
      </c>
      <c r="F62" s="15">
        <f>SUMIFS('Historial Mensual'!$E$2:$E$3601,'Historial Mensual'!$A$2:$A$3601,$A62,'Historial Mensual'!$C$2:$C$3601,$D62)</f>
        <v>9446860.3100000005</v>
      </c>
      <c r="G62" s="20">
        <f>SUMPRODUCT(('Historial Mensual'!$A$2:$A$3601=A62)*('Historial Mensual'!$C$2:$C$3601=D62)*'Historial Mensual'!$G$2:$G$3601)</f>
        <v>0.12569999999999998</v>
      </c>
      <c r="H62" s="27">
        <f>AVERAGEIFS('Historial Mensual'!$H$2:$H$3601,'Historial Mensual'!$A$2:$A$3601,$A62,'Historial Mensual'!$C$2:$C$3601,$D62)</f>
        <v>74.083333333333329</v>
      </c>
      <c r="I62" s="21">
        <f>AVERAGEIFS('Historial Mensual'!$K$2:$K$3601,'Historial Mensual'!$A$2:$A$3601,$A62,'Historial Mensual'!$C$2:$C$3601,$D62)</f>
        <v>0.89582499999999998</v>
      </c>
      <c r="J62" s="21">
        <f>AVERAGEIFS('Historial Mensual'!$L$2:$L$3601,'Historial Mensual'!$A$2:$A$3601,$A62,'Historial Mensual'!$C$2:$C$3601,$D62)</f>
        <v>0.10664166666666668</v>
      </c>
      <c r="K62" s="28">
        <f>SUMIFS('Historial Mensual'!$M$2:$M$3601,'Historial Mensual'!$A$2:$A$3601,$A62,'Historial Mensual'!$C$2:$C$3601,$D62)</f>
        <v>9</v>
      </c>
      <c r="L62" s="28">
        <f>SUMIFS('Historial Mensual'!$N$2:$N$3601,'Historial Mensual'!$A$2:$A$3601,$A62,'Historial Mensual'!$C$2:$C$3601,$D62)</f>
        <v>4</v>
      </c>
      <c r="M62" s="27">
        <f>SUMIFS('Historial Mensual'!$O$2:$O$3601,'Historial Mensual'!$A$2:$A$3601,$A62,'Historial Mensual'!$C$2:$C$3601,$D62)</f>
        <v>199.8</v>
      </c>
      <c r="N62" s="27">
        <f>AVERAGEIFS('Historial Mensual'!$P$2:$P$3601,'Historial Mensual'!$A$2:$A$3601,$A62,'Historial Mensual'!$C$2:$C$3601,$D62)</f>
        <v>94.891666666666694</v>
      </c>
      <c r="O62" s="15">
        <f>SUMIFS('Historial Mensual'!$Q$2:$Q$3601,'Historial Mensual'!$A$2:$A$3601,$A62,'Historial Mensual'!$C$2:$C$3601,$D62)</f>
        <v>670503.91999999993</v>
      </c>
      <c r="P62" s="15">
        <f>SUMIFS('Historial Mensual'!$S$2:$S$3601,'Historial Mensual'!$A$2:$A$3601,$A62,'Historial Mensual'!$C$2:$C$3601,$D62)</f>
        <v>313286.36</v>
      </c>
      <c r="Q62" s="20">
        <f>AVERAGEIFS('Historial Mensual'!$V$2:$V$3601,'Historial Mensual'!$A$2:$A$3601,$A62,'Historial Mensual'!$C$2:$C$3601,$D62)</f>
        <v>-2.7082791381399147E-2</v>
      </c>
      <c r="R62" s="20">
        <f>SQRT(SUMPRODUCT(('Historial Mensual'!$A$2:$A$3601=A62)*('Historial Mensual'!$C$2:$C$3601=D62)*('Historial Mensual'!$V$2:$V$3601-Q62)^2)/11)</f>
        <v>0.21807789116135812</v>
      </c>
      <c r="S62" s="27">
        <f>AVERAGEIFS('Historial Mensual'!$W$2:$W$3601,'Historial Mensual'!$A$2:$A$3601,$A62,'Historial Mensual'!$C$2:$C$3601,$D62)</f>
        <v>85.182625000000016</v>
      </c>
      <c r="T62" s="27">
        <f>SUMIFS('Auditoria Cumplimiento'!$J:$J,'Auditoria Cumplimiento'!$A:$A,A62,'Auditoria Cumplimiento'!$B:$B,D62)</f>
        <v>92.86666666666666</v>
      </c>
      <c r="U62" s="29">
        <f>AVERAGEIFS('Historial Mensual'!$AA$2:$AA$3601,'Historial Mensual'!$A$2:$A$3601,$A62,'Historial Mensual'!$C$2:$C$3601,$D62)</f>
        <v>0.14199249999999999</v>
      </c>
      <c r="V62" s="20">
        <f>AVERAGEIFS('Historial Mensual'!$AC$2:$AC$3601,'Historial Mensual'!$A$2:$A$3601,$A62,'Historial Mensual'!$C$2:$C$3601,$D62)</f>
        <v>-3.8208541822914145E-2</v>
      </c>
    </row>
    <row r="63" spans="1:22" x14ac:dyDescent="0.3">
      <c r="A63" s="4" t="s">
        <v>114</v>
      </c>
      <c r="B63" s="4" t="str">
        <f>INDEX('Catalogo Proveedores'!$B$2:$B$101,MATCH(A63,'Catalogo Proveedores'!$A$2:$A$101,0))</f>
        <v>Comercializadora Transportes del Norte S.A. de C.V.</v>
      </c>
      <c r="C63" s="4" t="str">
        <f>INDEX('Catalogo Proveedores'!$C$2:$C$101,MATCH(A63,'Catalogo Proveedores'!$A$2:$A$101,0))</f>
        <v>Transporte y logística</v>
      </c>
      <c r="D63" s="33" t="s">
        <v>281</v>
      </c>
      <c r="E63" s="15">
        <f>SUMIFS(Contratos!$C:$C,Contratos!$A:$A,A63,Contratos!$B:$B,D63)</f>
        <v>10919000</v>
      </c>
      <c r="F63" s="15">
        <f>SUMIFS('Historial Mensual'!$E$2:$E$3601,'Historial Mensual'!$A$2:$A$3601,$A63,'Historial Mensual'!$C$2:$C$3601,$D63)</f>
        <v>11046108.240000002</v>
      </c>
      <c r="G63" s="20">
        <f>SUMPRODUCT(('Historial Mensual'!$A$2:$A$3601=A63)*('Historial Mensual'!$C$2:$C$3601=D63)*'Historial Mensual'!$G$2:$G$3601)</f>
        <v>8.0399999999999999E-2</v>
      </c>
      <c r="H63" s="27">
        <f>AVERAGEIFS('Historial Mensual'!$H$2:$H$3601,'Historial Mensual'!$A$2:$A$3601,$A63,'Historial Mensual'!$C$2:$C$3601,$D63)</f>
        <v>78.5</v>
      </c>
      <c r="I63" s="21">
        <f>AVERAGEIFS('Historial Mensual'!$K$2:$K$3601,'Historial Mensual'!$A$2:$A$3601,$A63,'Historial Mensual'!$C$2:$C$3601,$D63)</f>
        <v>0.91115000000000013</v>
      </c>
      <c r="J63" s="21">
        <f>AVERAGEIFS('Historial Mensual'!$L$2:$L$3601,'Historial Mensual'!$A$2:$A$3601,$A63,'Historial Mensual'!$C$2:$C$3601,$D63)</f>
        <v>8.4008333333333338E-2</v>
      </c>
      <c r="K63" s="28">
        <f>SUMIFS('Historial Mensual'!$M$2:$M$3601,'Historial Mensual'!$A$2:$A$3601,$A63,'Historial Mensual'!$C$2:$C$3601,$D63)</f>
        <v>11</v>
      </c>
      <c r="L63" s="28">
        <f>SUMIFS('Historial Mensual'!$N$2:$N$3601,'Historial Mensual'!$A$2:$A$3601,$A63,'Historial Mensual'!$C$2:$C$3601,$D63)</f>
        <v>2</v>
      </c>
      <c r="M63" s="27">
        <f>SUMIFS('Historial Mensual'!$O$2:$O$3601,'Historial Mensual'!$A$2:$A$3601,$A63,'Historial Mensual'!$C$2:$C$3601,$D63)</f>
        <v>185.1</v>
      </c>
      <c r="N63" s="27">
        <f>AVERAGEIFS('Historial Mensual'!$P$2:$P$3601,'Historial Mensual'!$A$2:$A$3601,$A63,'Historial Mensual'!$C$2:$C$3601,$D63)</f>
        <v>94.591666666666654</v>
      </c>
      <c r="O63" s="15">
        <f>SUMIFS('Historial Mensual'!$Q$2:$Q$3601,'Historial Mensual'!$A$2:$A$3601,$A63,'Historial Mensual'!$C$2:$C$3601,$D63)</f>
        <v>615501.08000000007</v>
      </c>
      <c r="P63" s="15">
        <f>SUMIFS('Historial Mensual'!$S$2:$S$3601,'Historial Mensual'!$A$2:$A$3601,$A63,'Historial Mensual'!$C$2:$C$3601,$D63)</f>
        <v>286506.58999999997</v>
      </c>
      <c r="Q63" s="20">
        <f>AVERAGEIFS('Historial Mensual'!$V$2:$V$3601,'Historial Mensual'!$A$2:$A$3601,$A63,'Historial Mensual'!$C$2:$C$3601,$D63)</f>
        <v>-8.7604028307002799E-3</v>
      </c>
      <c r="R63" s="20">
        <f>SQRT(SUMPRODUCT(('Historial Mensual'!$A$2:$A$3601=A63)*('Historial Mensual'!$C$2:$C$3601=D63)*('Historial Mensual'!$V$2:$V$3601-Q63)^2)/11)</f>
        <v>0.15879897000270674</v>
      </c>
      <c r="S63" s="27">
        <f>AVERAGEIFS('Historial Mensual'!$W$2:$W$3601,'Historial Mensual'!$A$2:$A$3601,$A63,'Historial Mensual'!$C$2:$C$3601,$D63)</f>
        <v>87.467708333333348</v>
      </c>
      <c r="T63" s="27">
        <f>SUMIFS('Auditoria Cumplimiento'!$J:$J,'Auditoria Cumplimiento'!$A:$A,A63,'Auditoria Cumplimiento'!$B:$B,D63)</f>
        <v>96.133333333333326</v>
      </c>
      <c r="U63" s="29">
        <f>AVERAGEIFS('Historial Mensual'!$AA$2:$AA$3601,'Historial Mensual'!$A$2:$A$3601,$A63,'Historial Mensual'!$C$2:$C$3601,$D63)</f>
        <v>0.13057333333333332</v>
      </c>
      <c r="V63" s="20">
        <f>AVERAGEIFS('Historial Mensual'!$AC$2:$AC$3601,'Historial Mensual'!$A$2:$A$3601,$A63,'Historial Mensual'!$C$2:$C$3601,$D63)</f>
        <v>-1.9039104616523798E-2</v>
      </c>
    </row>
    <row r="64" spans="1:22" x14ac:dyDescent="0.3">
      <c r="A64" s="4" t="s">
        <v>114</v>
      </c>
      <c r="B64" s="4" t="str">
        <f>INDEX('Catalogo Proveedores'!$B$2:$B$101,MATCH(A64,'Catalogo Proveedores'!$A$2:$A$101,0))</f>
        <v>Comercializadora Transportes del Norte S.A. de C.V.</v>
      </c>
      <c r="C64" s="4" t="str">
        <f>INDEX('Catalogo Proveedores'!$C$2:$C$101,MATCH(A64,'Catalogo Proveedores'!$A$2:$A$101,0))</f>
        <v>Transporte y logística</v>
      </c>
      <c r="D64" s="33" t="s">
        <v>282</v>
      </c>
      <c r="E64" s="15">
        <f>SUMIFS(Contratos!$C:$C,Contratos!$A:$A,A64,Contratos!$B:$B,D64)</f>
        <v>10673000</v>
      </c>
      <c r="F64" s="15">
        <f>SUMIFS('Historial Mensual'!$E$2:$E$3601,'Historial Mensual'!$A$2:$A$3601,$A64,'Historial Mensual'!$C$2:$C$3601,$D64)</f>
        <v>10733023.829999998</v>
      </c>
      <c r="G64" s="20">
        <f>SUMPRODUCT(('Historial Mensual'!$A$2:$A$3601=A64)*('Historial Mensual'!$C$2:$C$3601=D64)*'Historial Mensual'!$G$2:$G$3601)</f>
        <v>8.2199999999999995E-2</v>
      </c>
      <c r="H64" s="27">
        <f>AVERAGEIFS('Historial Mensual'!$H$2:$H$3601,'Historial Mensual'!$A$2:$A$3601,$A64,'Historial Mensual'!$C$2:$C$3601,$D64)</f>
        <v>71.424999999999997</v>
      </c>
      <c r="I64" s="21">
        <f>AVERAGEIFS('Historial Mensual'!$K$2:$K$3601,'Historial Mensual'!$A$2:$A$3601,$A64,'Historial Mensual'!$C$2:$C$3601,$D64)</f>
        <v>0.91887499999999989</v>
      </c>
      <c r="J64" s="21">
        <f>AVERAGEIFS('Historial Mensual'!$L$2:$L$3601,'Historial Mensual'!$A$2:$A$3601,$A64,'Historial Mensual'!$C$2:$C$3601,$D64)</f>
        <v>0.12279999999999998</v>
      </c>
      <c r="K64" s="28">
        <f>SUMIFS('Historial Mensual'!$M$2:$M$3601,'Historial Mensual'!$A$2:$A$3601,$A64,'Historial Mensual'!$C$2:$C$3601,$D64)</f>
        <v>7</v>
      </c>
      <c r="L64" s="28">
        <f>SUMIFS('Historial Mensual'!$N$2:$N$3601,'Historial Mensual'!$A$2:$A$3601,$A64,'Historial Mensual'!$C$2:$C$3601,$D64)</f>
        <v>2</v>
      </c>
      <c r="M64" s="27">
        <f>SUMIFS('Historial Mensual'!$O$2:$O$3601,'Historial Mensual'!$A$2:$A$3601,$A64,'Historial Mensual'!$C$2:$C$3601,$D64)</f>
        <v>9.6999999999999993</v>
      </c>
      <c r="N64" s="27">
        <f>AVERAGEIFS('Historial Mensual'!$P$2:$P$3601,'Historial Mensual'!$A$2:$A$3601,$A64,'Historial Mensual'!$C$2:$C$3601,$D64)</f>
        <v>94.125</v>
      </c>
      <c r="O64" s="15">
        <f>SUMIFS('Historial Mensual'!$Q$2:$Q$3601,'Historial Mensual'!$A$2:$A$3601,$A64,'Historial Mensual'!$C$2:$C$3601,$D64)</f>
        <v>115693.82999999999</v>
      </c>
      <c r="P64" s="15">
        <f>SUMIFS('Historial Mensual'!$S$2:$S$3601,'Historial Mensual'!$A$2:$A$3601,$A64,'Historial Mensual'!$C$2:$C$3601,$D64)</f>
        <v>411069.82000000007</v>
      </c>
      <c r="Q64" s="20">
        <f>AVERAGEIFS('Historial Mensual'!$V$2:$V$3601,'Historial Mensual'!$A$2:$A$3601,$A64,'Historial Mensual'!$C$2:$C$3601,$D64)</f>
        <v>3.9092560296795156E-2</v>
      </c>
      <c r="R64" s="20">
        <f>SQRT(SUMPRODUCT(('Historial Mensual'!$A$2:$A$3601=A64)*('Historial Mensual'!$C$2:$C$3601=D64)*('Historial Mensual'!$V$2:$V$3601-Q64)^2)/11)</f>
        <v>5.2326508510932158E-2</v>
      </c>
      <c r="S64" s="27">
        <f>AVERAGEIFS('Historial Mensual'!$W$2:$W$3601,'Historial Mensual'!$A$2:$A$3601,$A64,'Historial Mensual'!$C$2:$C$3601,$D64)</f>
        <v>84.548000000000002</v>
      </c>
      <c r="T64" s="27">
        <f>SUMIFS('Auditoria Cumplimiento'!$J:$J,'Auditoria Cumplimiento'!$A:$A,A64,'Auditoria Cumplimiento'!$B:$B,D64)</f>
        <v>96.083333333333329</v>
      </c>
      <c r="U64" s="29">
        <f>AVERAGEIFS('Historial Mensual'!$AA$2:$AA$3601,'Historial Mensual'!$A$2:$A$3601,$A64,'Historial Mensual'!$C$2:$C$3601,$D64)</f>
        <v>0.11158666666666667</v>
      </c>
      <c r="V64" s="20">
        <f>AVERAGEIFS('Historial Mensual'!$AC$2:$AC$3601,'Historial Mensual'!$A$2:$A$3601,$A64,'Historial Mensual'!$C$2:$C$3601,$D64)</f>
        <v>3.0240343668275205E-2</v>
      </c>
    </row>
    <row r="65" spans="1:22" x14ac:dyDescent="0.3">
      <c r="A65" s="4" t="s">
        <v>116</v>
      </c>
      <c r="B65" s="4" t="str">
        <f>INDEX('Catalogo Proveedores'!$B$2:$B$101,MATCH(A65,'Catalogo Proveedores'!$A$2:$A$101,0))</f>
        <v>Distribuidora Fletes de Occidente S. de R.L. de C.V.</v>
      </c>
      <c r="C65" s="4" t="str">
        <f>INDEX('Catalogo Proveedores'!$C$2:$C$101,MATCH(A65,'Catalogo Proveedores'!$A$2:$A$101,0))</f>
        <v>Transporte y logística</v>
      </c>
      <c r="D65" s="33" t="s">
        <v>279</v>
      </c>
      <c r="E65" s="15">
        <f>SUMIFS(Contratos!$C:$C,Contratos!$A:$A,A65,Contratos!$B:$B,D65)</f>
        <v>12558000</v>
      </c>
      <c r="F65" s="15">
        <f>SUMIFS('Historial Mensual'!$E$2:$E$3601,'Historial Mensual'!$A$2:$A$3601,$A65,'Historial Mensual'!$C$2:$C$3601,$D65)</f>
        <v>12734602.689999999</v>
      </c>
      <c r="G65" s="20">
        <f>SUMPRODUCT(('Historial Mensual'!$A$2:$A$3601=A65)*('Historial Mensual'!$C$2:$C$3601=D65)*'Historial Mensual'!$G$2:$G$3601)</f>
        <v>7.5999999999999998E-2</v>
      </c>
      <c r="H65" s="27">
        <f>AVERAGEIFS('Historial Mensual'!$H$2:$H$3601,'Historial Mensual'!$A$2:$A$3601,$A65,'Historial Mensual'!$C$2:$C$3601,$D65)</f>
        <v>88.808333333333323</v>
      </c>
      <c r="I65" s="21">
        <f>AVERAGEIFS('Historial Mensual'!$K$2:$K$3601,'Historial Mensual'!$A$2:$A$3601,$A65,'Historial Mensual'!$C$2:$C$3601,$D65)</f>
        <v>0.9244916666666666</v>
      </c>
      <c r="J65" s="21">
        <f>AVERAGEIFS('Historial Mensual'!$L$2:$L$3601,'Historial Mensual'!$A$2:$A$3601,$A65,'Historial Mensual'!$C$2:$C$3601,$D65)</f>
        <v>4.4199999999999996E-2</v>
      </c>
      <c r="K65" s="28">
        <f>SUMIFS('Historial Mensual'!$M$2:$M$3601,'Historial Mensual'!$A$2:$A$3601,$A65,'Historial Mensual'!$C$2:$C$3601,$D65)</f>
        <v>5</v>
      </c>
      <c r="L65" s="28">
        <f>SUMIFS('Historial Mensual'!$N$2:$N$3601,'Historial Mensual'!$A$2:$A$3601,$A65,'Historial Mensual'!$C$2:$C$3601,$D65)</f>
        <v>4</v>
      </c>
      <c r="M65" s="27">
        <f>SUMIFS('Historial Mensual'!$O$2:$O$3601,'Historial Mensual'!$A$2:$A$3601,$A65,'Historial Mensual'!$C$2:$C$3601,$D65)</f>
        <v>83.8</v>
      </c>
      <c r="N65" s="27">
        <f>AVERAGEIFS('Historial Mensual'!$P$2:$P$3601,'Historial Mensual'!$A$2:$A$3601,$A65,'Historial Mensual'!$C$2:$C$3601,$D65)</f>
        <v>89.833333333333329</v>
      </c>
      <c r="O65" s="15">
        <f>SUMIFS('Historial Mensual'!$Q$2:$Q$3601,'Historial Mensual'!$A$2:$A$3601,$A65,'Historial Mensual'!$C$2:$C$3601,$D65)</f>
        <v>416151.43000000005</v>
      </c>
      <c r="P65" s="15">
        <f>SUMIFS('Historial Mensual'!$S$2:$S$3601,'Historial Mensual'!$A$2:$A$3601,$A65,'Historial Mensual'!$C$2:$C$3601,$D65)</f>
        <v>176983.3</v>
      </c>
      <c r="Q65" s="20">
        <f>AVERAGEIFS('Historial Mensual'!$V$2:$V$3601,'Historial Mensual'!$A$2:$A$3601,$A65,'Historial Mensual'!$C$2:$C$3601,$D65)</f>
        <v>4.655499534537938E-2</v>
      </c>
      <c r="R65" s="20">
        <f>SQRT(SUMPRODUCT(('Historial Mensual'!$A$2:$A$3601=A65)*('Historial Mensual'!$C$2:$C$3601=D65)*('Historial Mensual'!$V$2:$V$3601-Q65)^2)/11)</f>
        <v>0.10860968201584553</v>
      </c>
      <c r="S65" s="27">
        <f>AVERAGEIFS('Historial Mensual'!$W$2:$W$3601,'Historial Mensual'!$A$2:$A$3601,$A65,'Historial Mensual'!$C$2:$C$3601,$D65)</f>
        <v>91.121333333333325</v>
      </c>
      <c r="T65" s="27">
        <f>SUMIFS('Auditoria Cumplimiento'!$J:$J,'Auditoria Cumplimiento'!$A:$A,A65,'Auditoria Cumplimiento'!$B:$B,D65)</f>
        <v>89.233333333333334</v>
      </c>
      <c r="U65" s="29">
        <f>AVERAGEIFS('Historial Mensual'!$AA$2:$AA$3601,'Historial Mensual'!$A$2:$A$3601,$A65,'Historial Mensual'!$C$2:$C$3601,$D65)</f>
        <v>0.14296166666666665</v>
      </c>
      <c r="V65" s="20">
        <f>AVERAGEIFS('Historial Mensual'!$AC$2:$AC$3601,'Historial Mensual'!$A$2:$A$3601,$A65,'Historial Mensual'!$C$2:$C$3601,$D65)</f>
        <v>3.535775470237057E-2</v>
      </c>
    </row>
    <row r="66" spans="1:22" x14ac:dyDescent="0.3">
      <c r="A66" s="4" t="s">
        <v>116</v>
      </c>
      <c r="B66" s="4" t="str">
        <f>INDEX('Catalogo Proveedores'!$B$2:$B$101,MATCH(A66,'Catalogo Proveedores'!$A$2:$A$101,0))</f>
        <v>Distribuidora Fletes de Occidente S. de R.L. de C.V.</v>
      </c>
      <c r="C66" s="4" t="str">
        <f>INDEX('Catalogo Proveedores'!$C$2:$C$101,MATCH(A66,'Catalogo Proveedores'!$A$2:$A$101,0))</f>
        <v>Transporte y logística</v>
      </c>
      <c r="D66" s="33" t="s">
        <v>281</v>
      </c>
      <c r="E66" s="15">
        <f>SUMIFS(Contratos!$C:$C,Contratos!$A:$A,A66,Contratos!$B:$B,D66)</f>
        <v>14056000</v>
      </c>
      <c r="F66" s="15">
        <f>SUMIFS('Historial Mensual'!$E$2:$E$3601,'Historial Mensual'!$A$2:$A$3601,$A66,'Historial Mensual'!$C$2:$C$3601,$D66)</f>
        <v>13846847.4</v>
      </c>
      <c r="G66" s="20">
        <f>SUMPRODUCT(('Historial Mensual'!$A$2:$A$3601=A66)*('Historial Mensual'!$C$2:$C$3601=D66)*'Historial Mensual'!$G$2:$G$3601)</f>
        <v>8.9099999999999999E-2</v>
      </c>
      <c r="H66" s="27">
        <f>AVERAGEIFS('Historial Mensual'!$H$2:$H$3601,'Historial Mensual'!$A$2:$A$3601,$A66,'Historial Mensual'!$C$2:$C$3601,$D66)</f>
        <v>89.983333333333334</v>
      </c>
      <c r="I66" s="21">
        <f>AVERAGEIFS('Historial Mensual'!$K$2:$K$3601,'Historial Mensual'!$A$2:$A$3601,$A66,'Historial Mensual'!$C$2:$C$3601,$D66)</f>
        <v>0.94163333333333343</v>
      </c>
      <c r="J66" s="21">
        <f>AVERAGEIFS('Historial Mensual'!$L$2:$L$3601,'Historial Mensual'!$A$2:$A$3601,$A66,'Historial Mensual'!$C$2:$C$3601,$D66)</f>
        <v>4.6691666666666666E-2</v>
      </c>
      <c r="K66" s="28">
        <f>SUMIFS('Historial Mensual'!$M$2:$M$3601,'Historial Mensual'!$A$2:$A$3601,$A66,'Historial Mensual'!$C$2:$C$3601,$D66)</f>
        <v>5</v>
      </c>
      <c r="L66" s="28">
        <f>SUMIFS('Historial Mensual'!$N$2:$N$3601,'Historial Mensual'!$A$2:$A$3601,$A66,'Historial Mensual'!$C$2:$C$3601,$D66)</f>
        <v>2</v>
      </c>
      <c r="M66" s="27">
        <f>SUMIFS('Historial Mensual'!$O$2:$O$3601,'Historial Mensual'!$A$2:$A$3601,$A66,'Historial Mensual'!$C$2:$C$3601,$D66)</f>
        <v>125.4</v>
      </c>
      <c r="N66" s="27">
        <f>AVERAGEIFS('Historial Mensual'!$P$2:$P$3601,'Historial Mensual'!$A$2:$A$3601,$A66,'Historial Mensual'!$C$2:$C$3601,$D66)</f>
        <v>91.416666666666671</v>
      </c>
      <c r="O66" s="15">
        <f>SUMIFS('Historial Mensual'!$Q$2:$Q$3601,'Historial Mensual'!$A$2:$A$3601,$A66,'Historial Mensual'!$C$2:$C$3601,$D66)</f>
        <v>488878.57</v>
      </c>
      <c r="P66" s="15">
        <f>SUMIFS('Historial Mensual'!$S$2:$S$3601,'Historial Mensual'!$A$2:$A$3601,$A66,'Historial Mensual'!$C$2:$C$3601,$D66)</f>
        <v>200138.96000000002</v>
      </c>
      <c r="Q66" s="20">
        <f>AVERAGEIFS('Historial Mensual'!$V$2:$V$3601,'Historial Mensual'!$A$2:$A$3601,$A66,'Historial Mensual'!$C$2:$C$3601,$D66)</f>
        <v>4.887598687026129E-2</v>
      </c>
      <c r="R66" s="20">
        <f>SQRT(SUMPRODUCT(('Historial Mensual'!$A$2:$A$3601=A66)*('Historial Mensual'!$C$2:$C$3601=D66)*('Historial Mensual'!$V$2:$V$3601-Q66)^2)/11)</f>
        <v>9.2822805356290464E-2</v>
      </c>
      <c r="S66" s="27">
        <f>AVERAGEIFS('Historial Mensual'!$W$2:$W$3601,'Historial Mensual'!$A$2:$A$3601,$A66,'Historial Mensual'!$C$2:$C$3601,$D66)</f>
        <v>92.32612499999999</v>
      </c>
      <c r="T66" s="27">
        <f>SUMIFS('Auditoria Cumplimiento'!$J:$J,'Auditoria Cumplimiento'!$A:$A,A66,'Auditoria Cumplimiento'!$B:$B,D66)</f>
        <v>90.733333333333334</v>
      </c>
      <c r="U66" s="29">
        <f>AVERAGEIFS('Historial Mensual'!$AA$2:$AA$3601,'Historial Mensual'!$A$2:$A$3601,$A66,'Historial Mensual'!$C$2:$C$3601,$D66)</f>
        <v>0.13400499999999999</v>
      </c>
      <c r="V66" s="20">
        <f>AVERAGEIFS('Historial Mensual'!$AC$2:$AC$3601,'Historial Mensual'!$A$2:$A$3601,$A66,'Historial Mensual'!$C$2:$C$3601,$D66)</f>
        <v>3.8342523383698597E-2</v>
      </c>
    </row>
    <row r="67" spans="1:22" x14ac:dyDescent="0.3">
      <c r="A67" s="4" t="s">
        <v>116</v>
      </c>
      <c r="B67" s="4" t="str">
        <f>INDEX('Catalogo Proveedores'!$B$2:$B$101,MATCH(A67,'Catalogo Proveedores'!$A$2:$A$101,0))</f>
        <v>Distribuidora Fletes de Occidente S. de R.L. de C.V.</v>
      </c>
      <c r="C67" s="4" t="str">
        <f>INDEX('Catalogo Proveedores'!$C$2:$C$101,MATCH(A67,'Catalogo Proveedores'!$A$2:$A$101,0))</f>
        <v>Transporte y logística</v>
      </c>
      <c r="D67" s="33" t="s">
        <v>282</v>
      </c>
      <c r="E67" s="15">
        <f>SUMIFS(Contratos!$C:$C,Contratos!$A:$A,A67,Contratos!$B:$B,D67)</f>
        <v>14066000</v>
      </c>
      <c r="F67" s="15">
        <f>SUMIFS('Historial Mensual'!$E$2:$E$3601,'Historial Mensual'!$A$2:$A$3601,$A67,'Historial Mensual'!$C$2:$C$3601,$D67)</f>
        <v>14371788.9</v>
      </c>
      <c r="G67" s="20">
        <f>SUMPRODUCT(('Historial Mensual'!$A$2:$A$3601=A67)*('Historial Mensual'!$C$2:$C$3601=D67)*'Historial Mensual'!$G$2:$G$3601)</f>
        <v>8.6400000000000005E-2</v>
      </c>
      <c r="H67" s="27">
        <f>AVERAGEIFS('Historial Mensual'!$H$2:$H$3601,'Historial Mensual'!$A$2:$A$3601,$A67,'Historial Mensual'!$C$2:$C$3601,$D67)</f>
        <v>87.558333333333337</v>
      </c>
      <c r="I67" s="21">
        <f>AVERAGEIFS('Historial Mensual'!$K$2:$K$3601,'Historial Mensual'!$A$2:$A$3601,$A67,'Historial Mensual'!$C$2:$C$3601,$D67)</f>
        <v>0.91954166666666659</v>
      </c>
      <c r="J67" s="21">
        <f>AVERAGEIFS('Historial Mensual'!$L$2:$L$3601,'Historial Mensual'!$A$2:$A$3601,$A67,'Historial Mensual'!$C$2:$C$3601,$D67)</f>
        <v>4.5400000000000003E-2</v>
      </c>
      <c r="K67" s="28">
        <f>SUMIFS('Historial Mensual'!$M$2:$M$3601,'Historial Mensual'!$A$2:$A$3601,$A67,'Historial Mensual'!$C$2:$C$3601,$D67)</f>
        <v>11</v>
      </c>
      <c r="L67" s="28">
        <f>SUMIFS('Historial Mensual'!$N$2:$N$3601,'Historial Mensual'!$A$2:$A$3601,$A67,'Historial Mensual'!$C$2:$C$3601,$D67)</f>
        <v>2</v>
      </c>
      <c r="M67" s="27">
        <f>SUMIFS('Historial Mensual'!$O$2:$O$3601,'Historial Mensual'!$A$2:$A$3601,$A67,'Historial Mensual'!$C$2:$C$3601,$D67)</f>
        <v>108.7</v>
      </c>
      <c r="N67" s="27">
        <f>AVERAGEIFS('Historial Mensual'!$P$2:$P$3601,'Historial Mensual'!$A$2:$A$3601,$A67,'Historial Mensual'!$C$2:$C$3601,$D67)</f>
        <v>91.741666666666674</v>
      </c>
      <c r="O67" s="15">
        <f>SUMIFS('Historial Mensual'!$Q$2:$Q$3601,'Historial Mensual'!$A$2:$A$3601,$A67,'Historial Mensual'!$C$2:$C$3601,$D67)</f>
        <v>482862.07</v>
      </c>
      <c r="P67" s="15">
        <f>SUMIFS('Historial Mensual'!$S$2:$S$3601,'Historial Mensual'!$A$2:$A$3601,$A67,'Historial Mensual'!$C$2:$C$3601,$D67)</f>
        <v>205950.63999999998</v>
      </c>
      <c r="Q67" s="20">
        <f>AVERAGEIFS('Historial Mensual'!$V$2:$V$3601,'Historial Mensual'!$A$2:$A$3601,$A67,'Historial Mensual'!$C$2:$C$3601,$D67)</f>
        <v>4.4051274039530519E-2</v>
      </c>
      <c r="R67" s="20">
        <f>SQRT(SUMPRODUCT(('Historial Mensual'!$A$2:$A$3601=A67)*('Historial Mensual'!$C$2:$C$3601=D67)*('Historial Mensual'!$V$2:$V$3601-Q67)^2)/11)</f>
        <v>0.10934099725865469</v>
      </c>
      <c r="S67" s="27">
        <f>AVERAGEIFS('Historial Mensual'!$W$2:$W$3601,'Historial Mensual'!$A$2:$A$3601,$A67,'Historial Mensual'!$C$2:$C$3601,$D67)</f>
        <v>90.899000000000001</v>
      </c>
      <c r="T67" s="27">
        <f>SUMIFS('Auditoria Cumplimiento'!$J:$J,'Auditoria Cumplimiento'!$A:$A,A67,'Auditoria Cumplimiento'!$B:$B,D67)</f>
        <v>93.183333333333337</v>
      </c>
      <c r="U67" s="29">
        <f>AVERAGEIFS('Historial Mensual'!$AA$2:$AA$3601,'Historial Mensual'!$A$2:$A$3601,$A67,'Historial Mensual'!$C$2:$C$3601,$D67)</f>
        <v>0.11018499999999999</v>
      </c>
      <c r="V67" s="20">
        <f>AVERAGEIFS('Historial Mensual'!$AC$2:$AC$3601,'Historial Mensual'!$A$2:$A$3601,$A67,'Historial Mensual'!$C$2:$C$3601,$D67)</f>
        <v>3.5303605684394633E-2</v>
      </c>
    </row>
    <row r="68" spans="1:22" x14ac:dyDescent="0.3">
      <c r="A68" s="4" t="s">
        <v>119</v>
      </c>
      <c r="B68" s="4" t="str">
        <f>INDEX('Catalogo Proveedores'!$B$2:$B$101,MATCH(A68,'Catalogo Proveedores'!$A$2:$A$101,0))</f>
        <v>Corporativo Carga Unidos S.A.P.I. de C.V.</v>
      </c>
      <c r="C68" s="4" t="str">
        <f>INDEX('Catalogo Proveedores'!$C$2:$C$101,MATCH(A68,'Catalogo Proveedores'!$A$2:$A$101,0))</f>
        <v>Transporte y logística</v>
      </c>
      <c r="D68" s="33" t="s">
        <v>279</v>
      </c>
      <c r="E68" s="15">
        <f>SUMIFS(Contratos!$C:$C,Contratos!$A:$A,A68,Contratos!$B:$B,D68)</f>
        <v>11582000</v>
      </c>
      <c r="F68" s="15">
        <f>SUMIFS('Historial Mensual'!$E$2:$E$3601,'Historial Mensual'!$A$2:$A$3601,$A68,'Historial Mensual'!$C$2:$C$3601,$D68)</f>
        <v>11645735.77</v>
      </c>
      <c r="G68" s="20">
        <f>SUMPRODUCT(('Historial Mensual'!$A$2:$A$3601=A68)*('Historial Mensual'!$C$2:$C$3601=D68)*'Historial Mensual'!$G$2:$G$3601)</f>
        <v>5.28E-2</v>
      </c>
      <c r="H68" s="27">
        <f>AVERAGEIFS('Historial Mensual'!$H$2:$H$3601,'Historial Mensual'!$A$2:$A$3601,$A68,'Historial Mensual'!$C$2:$C$3601,$D68)</f>
        <v>86.174999999999997</v>
      </c>
      <c r="I68" s="21">
        <f>AVERAGEIFS('Historial Mensual'!$K$2:$K$3601,'Historial Mensual'!$A$2:$A$3601,$A68,'Historial Mensual'!$C$2:$C$3601,$D68)</f>
        <v>0.83256666666666679</v>
      </c>
      <c r="J68" s="21">
        <f>AVERAGEIFS('Historial Mensual'!$L$2:$L$3601,'Historial Mensual'!$A$2:$A$3601,$A68,'Historial Mensual'!$C$2:$C$3601,$D68)</f>
        <v>5.1499999999999997E-2</v>
      </c>
      <c r="K68" s="28">
        <f>SUMIFS('Historial Mensual'!$M$2:$M$3601,'Historial Mensual'!$A$2:$A$3601,$A68,'Historial Mensual'!$C$2:$C$3601,$D68)</f>
        <v>16</v>
      </c>
      <c r="L68" s="28">
        <f>SUMIFS('Historial Mensual'!$N$2:$N$3601,'Historial Mensual'!$A$2:$A$3601,$A68,'Historial Mensual'!$C$2:$C$3601,$D68)</f>
        <v>3</v>
      </c>
      <c r="M68" s="27">
        <f>SUMIFS('Historial Mensual'!$O$2:$O$3601,'Historial Mensual'!$A$2:$A$3601,$A68,'Historial Mensual'!$C$2:$C$3601,$D68)</f>
        <v>74.7</v>
      </c>
      <c r="N68" s="27">
        <f>AVERAGEIFS('Historial Mensual'!$P$2:$P$3601,'Historial Mensual'!$A$2:$A$3601,$A68,'Historial Mensual'!$C$2:$C$3601,$D68)</f>
        <v>72.349999999999994</v>
      </c>
      <c r="O68" s="15">
        <f>SUMIFS('Historial Mensual'!$Q$2:$Q$3601,'Historial Mensual'!$A$2:$A$3601,$A68,'Historial Mensual'!$C$2:$C$3601,$D68)</f>
        <v>545621.48</v>
      </c>
      <c r="P68" s="15">
        <f>SUMIFS('Historial Mensual'!$S$2:$S$3601,'Historial Mensual'!$A$2:$A$3601,$A68,'Historial Mensual'!$C$2:$C$3601,$D68)</f>
        <v>201564.91999999998</v>
      </c>
      <c r="Q68" s="20">
        <f>AVERAGEIFS('Historial Mensual'!$V$2:$V$3601,'Historial Mensual'!$A$2:$A$3601,$A68,'Historial Mensual'!$C$2:$C$3601,$D68)</f>
        <v>1.5549553153498706E-2</v>
      </c>
      <c r="R68" s="20">
        <f>SQRT(SUMPRODUCT(('Historial Mensual'!$A$2:$A$3601=A68)*('Historial Mensual'!$C$2:$C$3601=D68)*('Historial Mensual'!$V$2:$V$3601-Q68)^2)/11)</f>
        <v>0.14077736855298562</v>
      </c>
      <c r="S68" s="27">
        <f>AVERAGEIFS('Historial Mensual'!$W$2:$W$3601,'Historial Mensual'!$A$2:$A$3601,$A68,'Historial Mensual'!$C$2:$C$3601,$D68)</f>
        <v>83.83574999999999</v>
      </c>
      <c r="T68" s="27">
        <f>SUMIFS('Auditoria Cumplimiento'!$J:$J,'Auditoria Cumplimiento'!$A:$A,A68,'Auditoria Cumplimiento'!$B:$B,D68)</f>
        <v>72.166666666666671</v>
      </c>
      <c r="U68" s="29">
        <f>AVERAGEIFS('Historial Mensual'!$AA$2:$AA$3601,'Historial Mensual'!$A$2:$A$3601,$A68,'Historial Mensual'!$C$2:$C$3601,$D68)</f>
        <v>0.13327416666666667</v>
      </c>
      <c r="V68" s="20">
        <f>AVERAGEIFS('Historial Mensual'!$AC$2:$AC$3601,'Historial Mensual'!$A$2:$A$3601,$A68,'Historial Mensual'!$C$2:$C$3601,$D68)</f>
        <v>5.0693681741263968E-3</v>
      </c>
    </row>
    <row r="69" spans="1:22" x14ac:dyDescent="0.3">
      <c r="A69" s="4" t="s">
        <v>119</v>
      </c>
      <c r="B69" s="4" t="str">
        <f>INDEX('Catalogo Proveedores'!$B$2:$B$101,MATCH(A69,'Catalogo Proveedores'!$A$2:$A$101,0))</f>
        <v>Corporativo Carga Unidos S.A.P.I. de C.V.</v>
      </c>
      <c r="C69" s="4" t="str">
        <f>INDEX('Catalogo Proveedores'!$C$2:$C$101,MATCH(A69,'Catalogo Proveedores'!$A$2:$A$101,0))</f>
        <v>Transporte y logística</v>
      </c>
      <c r="D69" s="33" t="s">
        <v>281</v>
      </c>
      <c r="E69" s="15">
        <f>SUMIFS(Contratos!$C:$C,Contratos!$A:$A,A69,Contratos!$B:$B,D69)</f>
        <v>13119000</v>
      </c>
      <c r="F69" s="15">
        <f>SUMIFS('Historial Mensual'!$E$2:$E$3601,'Historial Mensual'!$A$2:$A$3601,$A69,'Historial Mensual'!$C$2:$C$3601,$D69)</f>
        <v>13080209.119999997</v>
      </c>
      <c r="G69" s="20">
        <f>SUMPRODUCT(('Historial Mensual'!$A$2:$A$3601=A69)*('Historial Mensual'!$C$2:$C$3601=D69)*'Historial Mensual'!$G$2:$G$3601)</f>
        <v>8.4099999999999994E-2</v>
      </c>
      <c r="H69" s="27">
        <f>AVERAGEIFS('Historial Mensual'!$H$2:$H$3601,'Historial Mensual'!$A$2:$A$3601,$A69,'Historial Mensual'!$C$2:$C$3601,$D69)</f>
        <v>84.36666666666666</v>
      </c>
      <c r="I69" s="21">
        <f>AVERAGEIFS('Historial Mensual'!$K$2:$K$3601,'Historial Mensual'!$A$2:$A$3601,$A69,'Historial Mensual'!$C$2:$C$3601,$D69)</f>
        <v>0.85286666666666677</v>
      </c>
      <c r="J69" s="21">
        <f>AVERAGEIFS('Historial Mensual'!$L$2:$L$3601,'Historial Mensual'!$A$2:$A$3601,$A69,'Historial Mensual'!$C$2:$C$3601,$D69)</f>
        <v>6.0708333333333329E-2</v>
      </c>
      <c r="K69" s="28">
        <f>SUMIFS('Historial Mensual'!$M$2:$M$3601,'Historial Mensual'!$A$2:$A$3601,$A69,'Historial Mensual'!$C$2:$C$3601,$D69)</f>
        <v>15</v>
      </c>
      <c r="L69" s="28">
        <f>SUMIFS('Historial Mensual'!$N$2:$N$3601,'Historial Mensual'!$A$2:$A$3601,$A69,'Historial Mensual'!$C$2:$C$3601,$D69)</f>
        <v>6</v>
      </c>
      <c r="M69" s="27">
        <f>SUMIFS('Historial Mensual'!$O$2:$O$3601,'Historial Mensual'!$A$2:$A$3601,$A69,'Historial Mensual'!$C$2:$C$3601,$D69)</f>
        <v>270.7</v>
      </c>
      <c r="N69" s="27">
        <f>AVERAGEIFS('Historial Mensual'!$P$2:$P$3601,'Historial Mensual'!$A$2:$A$3601,$A69,'Historial Mensual'!$C$2:$C$3601,$D69)</f>
        <v>73.499999999999986</v>
      </c>
      <c r="O69" s="15">
        <f>SUMIFS('Historial Mensual'!$Q$2:$Q$3601,'Historial Mensual'!$A$2:$A$3601,$A69,'Historial Mensual'!$C$2:$C$3601,$D69)</f>
        <v>1197951.49</v>
      </c>
      <c r="P69" s="15">
        <f>SUMIFS('Historial Mensual'!$S$2:$S$3601,'Historial Mensual'!$A$2:$A$3601,$A69,'Historial Mensual'!$C$2:$C$3601,$D69)</f>
        <v>270590.55</v>
      </c>
      <c r="Q69" s="20">
        <f>AVERAGEIFS('Historial Mensual'!$V$2:$V$3601,'Historial Mensual'!$A$2:$A$3601,$A69,'Historial Mensual'!$C$2:$C$3601,$D69)</f>
        <v>-4.7261990072905907E-2</v>
      </c>
      <c r="R69" s="20">
        <f>SQRT(SUMPRODUCT(('Historial Mensual'!$A$2:$A$3601=A69)*('Historial Mensual'!$C$2:$C$3601=D69)*('Historial Mensual'!$V$2:$V$3601-Q69)^2)/11)</f>
        <v>0.15159258732642095</v>
      </c>
      <c r="S69" s="27">
        <f>AVERAGEIFS('Historial Mensual'!$W$2:$W$3601,'Historial Mensual'!$A$2:$A$3601,$A69,'Historial Mensual'!$C$2:$C$3601,$D69)</f>
        <v>83.903708333333341</v>
      </c>
      <c r="T69" s="27">
        <f>SUMIFS('Auditoria Cumplimiento'!$J:$J,'Auditoria Cumplimiento'!$A:$A,A69,'Auditoria Cumplimiento'!$B:$B,D69)</f>
        <v>74.55</v>
      </c>
      <c r="U69" s="29">
        <f>AVERAGEIFS('Historial Mensual'!$AA$2:$AA$3601,'Historial Mensual'!$A$2:$A$3601,$A69,'Historial Mensual'!$C$2:$C$3601,$D69)</f>
        <v>0.12242416666666665</v>
      </c>
      <c r="V69" s="20">
        <f>AVERAGEIFS('Historial Mensual'!$AC$2:$AC$3601,'Historial Mensual'!$A$2:$A$3601,$A69,'Historial Mensual'!$C$2:$C$3601,$D69)</f>
        <v>-5.6931961498545347E-2</v>
      </c>
    </row>
    <row r="70" spans="1:22" x14ac:dyDescent="0.3">
      <c r="A70" s="4" t="s">
        <v>119</v>
      </c>
      <c r="B70" s="4" t="str">
        <f>INDEX('Catalogo Proveedores'!$B$2:$B$101,MATCH(A70,'Catalogo Proveedores'!$A$2:$A$101,0))</f>
        <v>Corporativo Carga Unidos S.A.P.I. de C.V.</v>
      </c>
      <c r="C70" s="4" t="str">
        <f>INDEX('Catalogo Proveedores'!$C$2:$C$101,MATCH(A70,'Catalogo Proveedores'!$A$2:$A$101,0))</f>
        <v>Transporte y logística</v>
      </c>
      <c r="D70" s="33" t="s">
        <v>282</v>
      </c>
      <c r="E70" s="15">
        <f>SUMIFS(Contratos!$C:$C,Contratos!$A:$A,A70,Contratos!$B:$B,D70)</f>
        <v>13660000</v>
      </c>
      <c r="F70" s="15">
        <f>SUMIFS('Historial Mensual'!$E$2:$E$3601,'Historial Mensual'!$A$2:$A$3601,$A70,'Historial Mensual'!$C$2:$C$3601,$D70)</f>
        <v>13619326.92</v>
      </c>
      <c r="G70" s="20">
        <f>SUMPRODUCT(('Historial Mensual'!$A$2:$A$3601=A70)*('Historial Mensual'!$C$2:$C$3601=D70)*'Historial Mensual'!$G$2:$G$3601)</f>
        <v>9.459999999999999E-2</v>
      </c>
      <c r="H70" s="27">
        <f>AVERAGEIFS('Historial Mensual'!$H$2:$H$3601,'Historial Mensual'!$A$2:$A$3601,$A70,'Historial Mensual'!$C$2:$C$3601,$D70)</f>
        <v>82.424999999999997</v>
      </c>
      <c r="I70" s="21">
        <f>AVERAGEIFS('Historial Mensual'!$K$2:$K$3601,'Historial Mensual'!$A$2:$A$3601,$A70,'Historial Mensual'!$C$2:$C$3601,$D70)</f>
        <v>0.86049166666666677</v>
      </c>
      <c r="J70" s="21">
        <f>AVERAGEIFS('Historial Mensual'!$L$2:$L$3601,'Historial Mensual'!$A$2:$A$3601,$A70,'Historial Mensual'!$C$2:$C$3601,$D70)</f>
        <v>7.226666666666666E-2</v>
      </c>
      <c r="K70" s="28">
        <f>SUMIFS('Historial Mensual'!$M$2:$M$3601,'Historial Mensual'!$A$2:$A$3601,$A70,'Historial Mensual'!$C$2:$C$3601,$D70)</f>
        <v>6</v>
      </c>
      <c r="L70" s="28">
        <f>SUMIFS('Historial Mensual'!$N$2:$N$3601,'Historial Mensual'!$A$2:$A$3601,$A70,'Historial Mensual'!$C$2:$C$3601,$D70)</f>
        <v>2</v>
      </c>
      <c r="M70" s="27">
        <f>SUMIFS('Historial Mensual'!$O$2:$O$3601,'Historial Mensual'!$A$2:$A$3601,$A70,'Historial Mensual'!$C$2:$C$3601,$D70)</f>
        <v>9.1</v>
      </c>
      <c r="N70" s="27">
        <f>AVERAGEIFS('Historial Mensual'!$P$2:$P$3601,'Historial Mensual'!$A$2:$A$3601,$A70,'Historial Mensual'!$C$2:$C$3601,$D70)</f>
        <v>72.64166666666668</v>
      </c>
      <c r="O70" s="15">
        <f>SUMIFS('Historial Mensual'!$Q$2:$Q$3601,'Historial Mensual'!$A$2:$A$3601,$A70,'Historial Mensual'!$C$2:$C$3601,$D70)</f>
        <v>91976.76</v>
      </c>
      <c r="P70" s="15">
        <f>SUMIFS('Historial Mensual'!$S$2:$S$3601,'Historial Mensual'!$A$2:$A$3601,$A70,'Historial Mensual'!$C$2:$C$3601,$D70)</f>
        <v>330273.07999999996</v>
      </c>
      <c r="Q70" s="20">
        <f>AVERAGEIFS('Historial Mensual'!$V$2:$V$3601,'Historial Mensual'!$A$2:$A$3601,$A70,'Historial Mensual'!$C$2:$C$3601,$D70)</f>
        <v>5.5482238418351558E-2</v>
      </c>
      <c r="R70" s="20">
        <f>SQRT(SUMPRODUCT(('Historial Mensual'!$A$2:$A$3601=A70)*('Historial Mensual'!$C$2:$C$3601=D70)*('Historial Mensual'!$V$2:$V$3601-Q70)^2)/11)</f>
        <v>5.1606558837065448E-2</v>
      </c>
      <c r="S70" s="27">
        <f>AVERAGEIFS('Historial Mensual'!$W$2:$W$3601,'Historial Mensual'!$A$2:$A$3601,$A70,'Historial Mensual'!$C$2:$C$3601,$D70)</f>
        <v>83.107833333333318</v>
      </c>
      <c r="T70" s="27">
        <f>SUMIFS('Auditoria Cumplimiento'!$J:$J,'Auditoria Cumplimiento'!$A:$A,A70,'Auditoria Cumplimiento'!$B:$B,D70)</f>
        <v>68.883333333333326</v>
      </c>
      <c r="U70" s="29">
        <f>AVERAGEIFS('Historial Mensual'!$AA$2:$AA$3601,'Historial Mensual'!$A$2:$A$3601,$A70,'Historial Mensual'!$C$2:$C$3601,$D70)</f>
        <v>0.10088666666666667</v>
      </c>
      <c r="V70" s="20">
        <f>AVERAGEIFS('Historial Mensual'!$AC$2:$AC$3601,'Historial Mensual'!$A$2:$A$3601,$A70,'Historial Mensual'!$C$2:$C$3601,$D70)</f>
        <v>4.7441610670481339E-2</v>
      </c>
    </row>
    <row r="71" spans="1:22" x14ac:dyDescent="0.3">
      <c r="A71" s="4" t="s">
        <v>121</v>
      </c>
      <c r="B71" s="4" t="str">
        <f>INDEX('Catalogo Proveedores'!$B$2:$B$101,MATCH(A71,'Catalogo Proveedores'!$A$2:$A$101,0))</f>
        <v>Proveedora Logística del Golfo S.A. de C.V.</v>
      </c>
      <c r="C71" s="4" t="str">
        <f>INDEX('Catalogo Proveedores'!$C$2:$C$101,MATCH(A71,'Catalogo Proveedores'!$A$2:$A$101,0))</f>
        <v>Transporte y logística</v>
      </c>
      <c r="D71" s="33" t="s">
        <v>279</v>
      </c>
      <c r="E71" s="15">
        <f>SUMIFS(Contratos!$C:$C,Contratos!$A:$A,A71,Contratos!$B:$B,D71)</f>
        <v>6822000</v>
      </c>
      <c r="F71" s="15">
        <f>SUMIFS('Historial Mensual'!$E$2:$E$3601,'Historial Mensual'!$A$2:$A$3601,$A71,'Historial Mensual'!$C$2:$C$3601,$D71)</f>
        <v>6733573</v>
      </c>
      <c r="G71" s="20">
        <f>SUMPRODUCT(('Historial Mensual'!$A$2:$A$3601=A71)*('Historial Mensual'!$C$2:$C$3601=D71)*'Historial Mensual'!$G$2:$G$3601)</f>
        <v>6.8400000000000002E-2</v>
      </c>
      <c r="H71" s="27">
        <f>AVERAGEIFS('Historial Mensual'!$H$2:$H$3601,'Historial Mensual'!$A$2:$A$3601,$A71,'Historial Mensual'!$C$2:$C$3601,$D71)</f>
        <v>86.600000000000009</v>
      </c>
      <c r="I71" s="21">
        <f>AVERAGEIFS('Historial Mensual'!$K$2:$K$3601,'Historial Mensual'!$A$2:$A$3601,$A71,'Historial Mensual'!$C$2:$C$3601,$D71)</f>
        <v>0.8923416666666667</v>
      </c>
      <c r="J71" s="21">
        <f>AVERAGEIFS('Historial Mensual'!$L$2:$L$3601,'Historial Mensual'!$A$2:$A$3601,$A71,'Historial Mensual'!$C$2:$C$3601,$D71)</f>
        <v>4.5908333333333336E-2</v>
      </c>
      <c r="K71" s="28">
        <f>SUMIFS('Historial Mensual'!$M$2:$M$3601,'Historial Mensual'!$A$2:$A$3601,$A71,'Historial Mensual'!$C$2:$C$3601,$D71)</f>
        <v>11</v>
      </c>
      <c r="L71" s="28">
        <f>SUMIFS('Historial Mensual'!$N$2:$N$3601,'Historial Mensual'!$A$2:$A$3601,$A71,'Historial Mensual'!$C$2:$C$3601,$D71)</f>
        <v>2</v>
      </c>
      <c r="M71" s="27">
        <f>SUMIFS('Historial Mensual'!$O$2:$O$3601,'Historial Mensual'!$A$2:$A$3601,$A71,'Historial Mensual'!$C$2:$C$3601,$D71)</f>
        <v>106.69999999999999</v>
      </c>
      <c r="N71" s="27">
        <f>AVERAGEIFS('Historial Mensual'!$P$2:$P$3601,'Historial Mensual'!$A$2:$A$3601,$A71,'Historial Mensual'!$C$2:$C$3601,$D71)</f>
        <v>93.325000000000003</v>
      </c>
      <c r="O71" s="15">
        <f>SUMIFS('Historial Mensual'!$Q$2:$Q$3601,'Historial Mensual'!$A$2:$A$3601,$A71,'Historial Mensual'!$C$2:$C$3601,$D71)</f>
        <v>374132.88</v>
      </c>
      <c r="P71" s="15">
        <f>SUMIFS('Historial Mensual'!$S$2:$S$3601,'Historial Mensual'!$A$2:$A$3601,$A71,'Historial Mensual'!$C$2:$C$3601,$D71)</f>
        <v>99261.25</v>
      </c>
      <c r="Q71" s="20">
        <f>AVERAGEIFS('Historial Mensual'!$V$2:$V$3601,'Historial Mensual'!$A$2:$A$3601,$A71,'Historial Mensual'!$C$2:$C$3601,$D71)</f>
        <v>-2.010723819152373E-3</v>
      </c>
      <c r="R71" s="20">
        <f>SQRT(SUMPRODUCT(('Historial Mensual'!$A$2:$A$3601=A71)*('Historial Mensual'!$C$2:$C$3601=D71)*('Historial Mensual'!$V$2:$V$3601-Q71)^2)/11)</f>
        <v>0.16563523315168607</v>
      </c>
      <c r="S71" s="27">
        <f>AVERAGEIFS('Historial Mensual'!$W$2:$W$3601,'Historial Mensual'!$A$2:$A$3601,$A71,'Historial Mensual'!$C$2:$C$3601,$D71)</f>
        <v>90.056624999999997</v>
      </c>
      <c r="T71" s="27">
        <f>SUMIFS('Auditoria Cumplimiento'!$J:$J,'Auditoria Cumplimiento'!$A:$A,A71,'Auditoria Cumplimiento'!$B:$B,D71)</f>
        <v>89.95</v>
      </c>
      <c r="U71" s="29">
        <f>AVERAGEIFS('Historial Mensual'!$AA$2:$AA$3601,'Historial Mensual'!$A$2:$A$3601,$A71,'Historial Mensual'!$C$2:$C$3601,$D71)</f>
        <v>0.15536916666666664</v>
      </c>
      <c r="V71" s="20">
        <f>AVERAGEIFS('Historial Mensual'!$AC$2:$AC$3601,'Historial Mensual'!$A$2:$A$3601,$A71,'Historial Mensual'!$C$2:$C$3601,$D71)</f>
        <v>-1.4118285556641968E-2</v>
      </c>
    </row>
    <row r="72" spans="1:22" x14ac:dyDescent="0.3">
      <c r="A72" s="4" t="s">
        <v>121</v>
      </c>
      <c r="B72" s="4" t="str">
        <f>INDEX('Catalogo Proveedores'!$B$2:$B$101,MATCH(A72,'Catalogo Proveedores'!$A$2:$A$101,0))</f>
        <v>Proveedora Logística del Golfo S.A. de C.V.</v>
      </c>
      <c r="C72" s="4" t="str">
        <f>INDEX('Catalogo Proveedores'!$C$2:$C$101,MATCH(A72,'Catalogo Proveedores'!$A$2:$A$101,0))</f>
        <v>Transporte y logística</v>
      </c>
      <c r="D72" s="33" t="s">
        <v>281</v>
      </c>
      <c r="E72" s="15">
        <f>SUMIFS(Contratos!$C:$C,Contratos!$A:$A,A72,Contratos!$B:$B,D72)</f>
        <v>7708000</v>
      </c>
      <c r="F72" s="15">
        <f>SUMIFS('Historial Mensual'!$E$2:$E$3601,'Historial Mensual'!$A$2:$A$3601,$A72,'Historial Mensual'!$C$2:$C$3601,$D72)</f>
        <v>7719774.6699999999</v>
      </c>
      <c r="G72" s="20">
        <f>SUMPRODUCT(('Historial Mensual'!$A$2:$A$3601=A72)*('Historial Mensual'!$C$2:$C$3601=D72)*'Historial Mensual'!$G$2:$G$3601)</f>
        <v>6.7500000000000004E-2</v>
      </c>
      <c r="H72" s="27">
        <f>AVERAGEIFS('Historial Mensual'!$H$2:$H$3601,'Historial Mensual'!$A$2:$A$3601,$A72,'Historial Mensual'!$C$2:$C$3601,$D72)</f>
        <v>86.716666666666683</v>
      </c>
      <c r="I72" s="21">
        <f>AVERAGEIFS('Historial Mensual'!$K$2:$K$3601,'Historial Mensual'!$A$2:$A$3601,$A72,'Historial Mensual'!$C$2:$C$3601,$D72)</f>
        <v>0.88824166666666671</v>
      </c>
      <c r="J72" s="21">
        <f>AVERAGEIFS('Historial Mensual'!$L$2:$L$3601,'Historial Mensual'!$A$2:$A$3601,$A72,'Historial Mensual'!$C$2:$C$3601,$D72)</f>
        <v>4.7741666666666675E-2</v>
      </c>
      <c r="K72" s="28">
        <f>SUMIFS('Historial Mensual'!$M$2:$M$3601,'Historial Mensual'!$A$2:$A$3601,$A72,'Historial Mensual'!$C$2:$C$3601,$D72)</f>
        <v>11</v>
      </c>
      <c r="L72" s="28">
        <f>SUMIFS('Historial Mensual'!$N$2:$N$3601,'Historial Mensual'!$A$2:$A$3601,$A72,'Historial Mensual'!$C$2:$C$3601,$D72)</f>
        <v>1</v>
      </c>
      <c r="M72" s="27">
        <f>SUMIFS('Historial Mensual'!$O$2:$O$3601,'Historial Mensual'!$A$2:$A$3601,$A72,'Historial Mensual'!$C$2:$C$3601,$D72)</f>
        <v>4.5</v>
      </c>
      <c r="N72" s="27">
        <f>AVERAGEIFS('Historial Mensual'!$P$2:$P$3601,'Historial Mensual'!$A$2:$A$3601,$A72,'Historial Mensual'!$C$2:$C$3601,$D72)</f>
        <v>92.708333333333329</v>
      </c>
      <c r="O72" s="15">
        <f>SUMIFS('Historial Mensual'!$Q$2:$Q$3601,'Historial Mensual'!$A$2:$A$3601,$A72,'Historial Mensual'!$C$2:$C$3601,$D72)</f>
        <v>77456.81</v>
      </c>
      <c r="P72" s="15">
        <f>SUMIFS('Historial Mensual'!$S$2:$S$3601,'Historial Mensual'!$A$2:$A$3601,$A72,'Historial Mensual'!$C$2:$C$3601,$D72)</f>
        <v>118358.37000000002</v>
      </c>
      <c r="Q72" s="20">
        <f>AVERAGEIFS('Historial Mensual'!$V$2:$V$3601,'Historial Mensual'!$A$2:$A$3601,$A72,'Historial Mensual'!$C$2:$C$3601,$D72)</f>
        <v>4.3588723791852281E-2</v>
      </c>
      <c r="R72" s="20">
        <f>SQRT(SUMPRODUCT(('Historial Mensual'!$A$2:$A$3601=A72)*('Historial Mensual'!$C$2:$C$3601=D72)*('Historial Mensual'!$V$2:$V$3601-Q72)^2)/11)</f>
        <v>4.3408537018159339E-2</v>
      </c>
      <c r="S72" s="27">
        <f>AVERAGEIFS('Historial Mensual'!$W$2:$W$3601,'Historial Mensual'!$A$2:$A$3601,$A72,'Historial Mensual'!$C$2:$C$3601,$D72)</f>
        <v>89.823624999999993</v>
      </c>
      <c r="T72" s="27">
        <f>SUMIFS('Auditoria Cumplimiento'!$J:$J,'Auditoria Cumplimiento'!$A:$A,A72,'Auditoria Cumplimiento'!$B:$B,D72)</f>
        <v>95.916666666666671</v>
      </c>
      <c r="U72" s="29">
        <f>AVERAGEIFS('Historial Mensual'!$AA$2:$AA$3601,'Historial Mensual'!$A$2:$A$3601,$A72,'Historial Mensual'!$C$2:$C$3601,$D72)</f>
        <v>0.14245250000000001</v>
      </c>
      <c r="V72" s="20">
        <f>AVERAGEIFS('Historial Mensual'!$AC$2:$AC$3601,'Historial Mensual'!$A$2:$A$3601,$A72,'Historial Mensual'!$C$2:$C$3601,$D72)</f>
        <v>3.2430440300266088E-2</v>
      </c>
    </row>
    <row r="73" spans="1:22" x14ac:dyDescent="0.3">
      <c r="A73" s="4" t="s">
        <v>121</v>
      </c>
      <c r="B73" s="4" t="str">
        <f>INDEX('Catalogo Proveedores'!$B$2:$B$101,MATCH(A73,'Catalogo Proveedores'!$A$2:$A$101,0))</f>
        <v>Proveedora Logística del Golfo S.A. de C.V.</v>
      </c>
      <c r="C73" s="4" t="str">
        <f>INDEX('Catalogo Proveedores'!$C$2:$C$101,MATCH(A73,'Catalogo Proveedores'!$A$2:$A$101,0))</f>
        <v>Transporte y logística</v>
      </c>
      <c r="D73" s="33" t="s">
        <v>282</v>
      </c>
      <c r="E73" s="15">
        <f>SUMIFS(Contratos!$C:$C,Contratos!$A:$A,A73,Contratos!$B:$B,D73)</f>
        <v>8758000</v>
      </c>
      <c r="F73" s="15">
        <f>SUMIFS('Historial Mensual'!$E$2:$E$3601,'Historial Mensual'!$A$2:$A$3601,$A73,'Historial Mensual'!$C$2:$C$3601,$D73)</f>
        <v>8961428.0999999996</v>
      </c>
      <c r="G73" s="20">
        <f>SUMPRODUCT(('Historial Mensual'!$A$2:$A$3601=A73)*('Historial Mensual'!$C$2:$C$3601=D73)*'Historial Mensual'!$G$2:$G$3601)</f>
        <v>7.0499999999999993E-2</v>
      </c>
      <c r="H73" s="27">
        <f>AVERAGEIFS('Historial Mensual'!$H$2:$H$3601,'Historial Mensual'!$A$2:$A$3601,$A73,'Historial Mensual'!$C$2:$C$3601,$D73)</f>
        <v>90.091666666666654</v>
      </c>
      <c r="I73" s="21">
        <f>AVERAGEIFS('Historial Mensual'!$K$2:$K$3601,'Historial Mensual'!$A$2:$A$3601,$A73,'Historial Mensual'!$C$2:$C$3601,$D73)</f>
        <v>0.8962</v>
      </c>
      <c r="J73" s="21">
        <f>AVERAGEIFS('Historial Mensual'!$L$2:$L$3601,'Historial Mensual'!$A$2:$A$3601,$A73,'Historial Mensual'!$C$2:$C$3601,$D73)</f>
        <v>4.6941666666666666E-2</v>
      </c>
      <c r="K73" s="28">
        <f>SUMIFS('Historial Mensual'!$M$2:$M$3601,'Historial Mensual'!$A$2:$A$3601,$A73,'Historial Mensual'!$C$2:$C$3601,$D73)</f>
        <v>5</v>
      </c>
      <c r="L73" s="28">
        <f>SUMIFS('Historial Mensual'!$N$2:$N$3601,'Historial Mensual'!$A$2:$A$3601,$A73,'Historial Mensual'!$C$2:$C$3601,$D73)</f>
        <v>1</v>
      </c>
      <c r="M73" s="27">
        <f>SUMIFS('Historial Mensual'!$O$2:$O$3601,'Historial Mensual'!$A$2:$A$3601,$A73,'Historial Mensual'!$C$2:$C$3601,$D73)</f>
        <v>5.2</v>
      </c>
      <c r="N73" s="27">
        <f>AVERAGEIFS('Historial Mensual'!$P$2:$P$3601,'Historial Mensual'!$A$2:$A$3601,$A73,'Historial Mensual'!$C$2:$C$3601,$D73)</f>
        <v>93.891666666666652</v>
      </c>
      <c r="O73" s="15">
        <f>SUMIFS('Historial Mensual'!$Q$2:$Q$3601,'Historial Mensual'!$A$2:$A$3601,$A73,'Historial Mensual'!$C$2:$C$3601,$D73)</f>
        <v>43787.060000000005</v>
      </c>
      <c r="P73" s="15">
        <f>SUMIFS('Historial Mensual'!$S$2:$S$3601,'Historial Mensual'!$A$2:$A$3601,$A73,'Historial Mensual'!$C$2:$C$3601,$D73)</f>
        <v>137191.57</v>
      </c>
      <c r="Q73" s="20">
        <f>AVERAGEIFS('Historial Mensual'!$V$2:$V$3601,'Historial Mensual'!$A$2:$A$3601,$A73,'Historial Mensual'!$C$2:$C$3601,$D73)</f>
        <v>7.7365112557031296E-2</v>
      </c>
      <c r="R73" s="20">
        <f>SQRT(SUMPRODUCT(('Historial Mensual'!$A$2:$A$3601=A73)*('Historial Mensual'!$C$2:$C$3601=D73)*('Historial Mensual'!$V$2:$V$3601-Q73)^2)/11)</f>
        <v>5.5579619917858571E-2</v>
      </c>
      <c r="S73" s="27">
        <f>AVERAGEIFS('Historial Mensual'!$W$2:$W$3601,'Historial Mensual'!$A$2:$A$3601,$A73,'Historial Mensual'!$C$2:$C$3601,$D73)</f>
        <v>91.492291666666674</v>
      </c>
      <c r="T73" s="27">
        <f>SUMIFS('Auditoria Cumplimiento'!$J:$J,'Auditoria Cumplimiento'!$A:$A,A73,'Auditoria Cumplimiento'!$B:$B,D73)</f>
        <v>94.399999999999991</v>
      </c>
      <c r="U73" s="29">
        <f>AVERAGEIFS('Historial Mensual'!$AA$2:$AA$3601,'Historial Mensual'!$A$2:$A$3601,$A73,'Historial Mensual'!$C$2:$C$3601,$D73)</f>
        <v>0.12054166666666666</v>
      </c>
      <c r="V73" s="20">
        <f>AVERAGEIFS('Historial Mensual'!$AC$2:$AC$3601,'Historial Mensual'!$A$2:$A$3601,$A73,'Historial Mensual'!$C$2:$C$3601,$D73)</f>
        <v>6.783779219392147E-2</v>
      </c>
    </row>
    <row r="74" spans="1:22" x14ac:dyDescent="0.3">
      <c r="A74" s="4" t="s">
        <v>123</v>
      </c>
      <c r="B74" s="4" t="str">
        <f>INDEX('Catalogo Proveedores'!$B$2:$B$101,MATCH(A74,'Catalogo Proveedores'!$A$2:$A$101,0))</f>
        <v>Operadora Traslados Integrales S. de R.L. de C.V.</v>
      </c>
      <c r="C74" s="4" t="str">
        <f>INDEX('Catalogo Proveedores'!$C$2:$C$101,MATCH(A74,'Catalogo Proveedores'!$A$2:$A$101,0))</f>
        <v>Transporte y logística</v>
      </c>
      <c r="D74" s="33" t="s">
        <v>279</v>
      </c>
      <c r="E74" s="15">
        <f>SUMIFS(Contratos!$C:$C,Contratos!$A:$A,A74,Contratos!$B:$B,D74)</f>
        <v>15984000</v>
      </c>
      <c r="F74" s="15">
        <f>SUMIFS('Historial Mensual'!$E$2:$E$3601,'Historial Mensual'!$A$2:$A$3601,$A74,'Historial Mensual'!$C$2:$C$3601,$D74)</f>
        <v>15841893.220000001</v>
      </c>
      <c r="G74" s="20">
        <f>SUMPRODUCT(('Historial Mensual'!$A$2:$A$3601=A74)*('Historial Mensual'!$C$2:$C$3601=D74)*'Historial Mensual'!$G$2:$G$3601)</f>
        <v>5.7500000000000002E-2</v>
      </c>
      <c r="H74" s="27">
        <f>AVERAGEIFS('Historial Mensual'!$H$2:$H$3601,'Historial Mensual'!$A$2:$A$3601,$A74,'Historial Mensual'!$C$2:$C$3601,$D74)</f>
        <v>68.825000000000003</v>
      </c>
      <c r="I74" s="21">
        <f>AVERAGEIFS('Historial Mensual'!$K$2:$K$3601,'Historial Mensual'!$A$2:$A$3601,$A74,'Historial Mensual'!$C$2:$C$3601,$D74)</f>
        <v>0.80222500000000008</v>
      </c>
      <c r="J74" s="21">
        <f>AVERAGEIFS('Historial Mensual'!$L$2:$L$3601,'Historial Mensual'!$A$2:$A$3601,$A74,'Historial Mensual'!$C$2:$C$3601,$D74)</f>
        <v>0.12603333333333333</v>
      </c>
      <c r="K74" s="28">
        <f>SUMIFS('Historial Mensual'!$M$2:$M$3601,'Historial Mensual'!$A$2:$A$3601,$A74,'Historial Mensual'!$C$2:$C$3601,$D74)</f>
        <v>14</v>
      </c>
      <c r="L74" s="28">
        <f>SUMIFS('Historial Mensual'!$N$2:$N$3601,'Historial Mensual'!$A$2:$A$3601,$A74,'Historial Mensual'!$C$2:$C$3601,$D74)</f>
        <v>5</v>
      </c>
      <c r="M74" s="27">
        <f>SUMIFS('Historial Mensual'!$O$2:$O$3601,'Historial Mensual'!$A$2:$A$3601,$A74,'Historial Mensual'!$C$2:$C$3601,$D74)</f>
        <v>63.3</v>
      </c>
      <c r="N74" s="27">
        <f>AVERAGEIFS('Historial Mensual'!$P$2:$P$3601,'Historial Mensual'!$A$2:$A$3601,$A74,'Historial Mensual'!$C$2:$C$3601,$D74)</f>
        <v>98.899999999999991</v>
      </c>
      <c r="O74" s="15">
        <f>SUMIFS('Historial Mensual'!$Q$2:$Q$3601,'Historial Mensual'!$A$2:$A$3601,$A74,'Historial Mensual'!$C$2:$C$3601,$D74)</f>
        <v>448524.75</v>
      </c>
      <c r="P74" s="15">
        <f>SUMIFS('Historial Mensual'!$S$2:$S$3601,'Historial Mensual'!$A$2:$A$3601,$A74,'Historial Mensual'!$C$2:$C$3601,$D74)</f>
        <v>196098.23</v>
      </c>
      <c r="Q74" s="20">
        <f>AVERAGEIFS('Historial Mensual'!$V$2:$V$3601,'Historial Mensual'!$A$2:$A$3601,$A74,'Historial Mensual'!$C$2:$C$3601,$D74)</f>
        <v>1.1100932488085266E-2</v>
      </c>
      <c r="R74" s="20">
        <f>SQRT(SUMPRODUCT(('Historial Mensual'!$A$2:$A$3601=A74)*('Historial Mensual'!$C$2:$C$3601=D74)*('Historial Mensual'!$V$2:$V$3601-Q74)^2)/11)</f>
        <v>6.767743603760315E-2</v>
      </c>
      <c r="S74" s="27">
        <f>AVERAGEIFS('Historial Mensual'!$W$2:$W$3601,'Historial Mensual'!$A$2:$A$3601,$A74,'Historial Mensual'!$C$2:$C$3601,$D74)</f>
        <v>81.045000000000002</v>
      </c>
      <c r="T74" s="27">
        <f>SUMIFS('Auditoria Cumplimiento'!$J:$J,'Auditoria Cumplimiento'!$A:$A,A74,'Auditoria Cumplimiento'!$B:$B,D74)</f>
        <v>98.333333333333329</v>
      </c>
      <c r="U74" s="29">
        <f>AVERAGEIFS('Historial Mensual'!$AA$2:$AA$3601,'Historial Mensual'!$A$2:$A$3601,$A74,'Historial Mensual'!$C$2:$C$3601,$D74)</f>
        <v>0.13481583333333336</v>
      </c>
      <c r="V74" s="20">
        <f>AVERAGEIFS('Historial Mensual'!$AC$2:$AC$3601,'Historial Mensual'!$A$2:$A$3601,$A74,'Historial Mensual'!$C$2:$C$3601,$D74)</f>
        <v>5.0612442310014188E-4</v>
      </c>
    </row>
    <row r="75" spans="1:22" x14ac:dyDescent="0.3">
      <c r="A75" s="4" t="s">
        <v>123</v>
      </c>
      <c r="B75" s="4" t="str">
        <f>INDEX('Catalogo Proveedores'!$B$2:$B$101,MATCH(A75,'Catalogo Proveedores'!$A$2:$A$101,0))</f>
        <v>Operadora Traslados Integrales S. de R.L. de C.V.</v>
      </c>
      <c r="C75" s="4" t="str">
        <f>INDEX('Catalogo Proveedores'!$C$2:$C$101,MATCH(A75,'Catalogo Proveedores'!$A$2:$A$101,0))</f>
        <v>Transporte y logística</v>
      </c>
      <c r="D75" s="33" t="s">
        <v>281</v>
      </c>
      <c r="E75" s="15">
        <f>SUMIFS(Contratos!$C:$C,Contratos!$A:$A,A75,Contratos!$B:$B,D75)</f>
        <v>16829000</v>
      </c>
      <c r="F75" s="15">
        <f>SUMIFS('Historial Mensual'!$E$2:$E$3601,'Historial Mensual'!$A$2:$A$3601,$A75,'Historial Mensual'!$C$2:$C$3601,$D75)</f>
        <v>16939490.48</v>
      </c>
      <c r="G75" s="20">
        <f>SUMPRODUCT(('Historial Mensual'!$A$2:$A$3601=A75)*('Historial Mensual'!$C$2:$C$3601=D75)*'Historial Mensual'!$G$2:$G$3601)</f>
        <v>6.5699999999999995E-2</v>
      </c>
      <c r="H75" s="27">
        <f>AVERAGEIFS('Historial Mensual'!$H$2:$H$3601,'Historial Mensual'!$A$2:$A$3601,$A75,'Historial Mensual'!$C$2:$C$3601,$D75)</f>
        <v>71.433333333333323</v>
      </c>
      <c r="I75" s="21">
        <f>AVERAGEIFS('Historial Mensual'!$K$2:$K$3601,'Historial Mensual'!$A$2:$A$3601,$A75,'Historial Mensual'!$C$2:$C$3601,$D75)</f>
        <v>0.80710833333333332</v>
      </c>
      <c r="J75" s="21">
        <f>AVERAGEIFS('Historial Mensual'!$L$2:$L$3601,'Historial Mensual'!$A$2:$A$3601,$A75,'Historial Mensual'!$C$2:$C$3601,$D75)</f>
        <v>0.11325833333333335</v>
      </c>
      <c r="K75" s="28">
        <f>SUMIFS('Historial Mensual'!$M$2:$M$3601,'Historial Mensual'!$A$2:$A$3601,$A75,'Historial Mensual'!$C$2:$C$3601,$D75)</f>
        <v>17</v>
      </c>
      <c r="L75" s="28">
        <f>SUMIFS('Historial Mensual'!$N$2:$N$3601,'Historial Mensual'!$A$2:$A$3601,$A75,'Historial Mensual'!$C$2:$C$3601,$D75)</f>
        <v>5</v>
      </c>
      <c r="M75" s="27">
        <f>SUMIFS('Historial Mensual'!$O$2:$O$3601,'Historial Mensual'!$A$2:$A$3601,$A75,'Historial Mensual'!$C$2:$C$3601,$D75)</f>
        <v>96.6</v>
      </c>
      <c r="N75" s="27">
        <f>AVERAGEIFS('Historial Mensual'!$P$2:$P$3601,'Historial Mensual'!$A$2:$A$3601,$A75,'Historial Mensual'!$C$2:$C$3601,$D75)</f>
        <v>97.716666666666654</v>
      </c>
      <c r="O75" s="15">
        <f>SUMIFS('Historial Mensual'!$Q$2:$Q$3601,'Historial Mensual'!$A$2:$A$3601,$A75,'Historial Mensual'!$C$2:$C$3601,$D75)</f>
        <v>707313.61</v>
      </c>
      <c r="P75" s="15">
        <f>SUMIFS('Historial Mensual'!$S$2:$S$3601,'Historial Mensual'!$A$2:$A$3601,$A75,'Historial Mensual'!$C$2:$C$3601,$D75)</f>
        <v>190359.59</v>
      </c>
      <c r="Q75" s="20">
        <f>AVERAGEIFS('Historial Mensual'!$V$2:$V$3601,'Historial Mensual'!$A$2:$A$3601,$A75,'Historial Mensual'!$C$2:$C$3601,$D75)</f>
        <v>-6.0928434208044309E-3</v>
      </c>
      <c r="R75" s="20">
        <f>SQRT(SUMPRODUCT(('Historial Mensual'!$A$2:$A$3601=A75)*('Historial Mensual'!$C$2:$C$3601=D75)*('Historial Mensual'!$V$2:$V$3601-Q75)^2)/11)</f>
        <v>6.8109766902594848E-2</v>
      </c>
      <c r="S75" s="27">
        <f>AVERAGEIFS('Historial Mensual'!$W$2:$W$3601,'Historial Mensual'!$A$2:$A$3601,$A75,'Historial Mensual'!$C$2:$C$3601,$D75)</f>
        <v>82.059375000000003</v>
      </c>
      <c r="T75" s="27">
        <f>SUMIFS('Auditoria Cumplimiento'!$J:$J,'Auditoria Cumplimiento'!$A:$A,A75,'Auditoria Cumplimiento'!$B:$B,D75)</f>
        <v>98.533333333333346</v>
      </c>
      <c r="U75" s="29">
        <f>AVERAGEIFS('Historial Mensual'!$AA$2:$AA$3601,'Historial Mensual'!$A$2:$A$3601,$A75,'Historial Mensual'!$C$2:$C$3601,$D75)</f>
        <v>0.1247625</v>
      </c>
      <c r="V75" s="20">
        <f>AVERAGEIFS('Historial Mensual'!$AC$2:$AC$3601,'Historial Mensual'!$A$2:$A$3601,$A75,'Historial Mensual'!$C$2:$C$3601,$D75)</f>
        <v>-1.5937376538541072E-2</v>
      </c>
    </row>
    <row r="76" spans="1:22" x14ac:dyDescent="0.3">
      <c r="A76" s="4" t="s">
        <v>123</v>
      </c>
      <c r="B76" s="4" t="str">
        <f>INDEX('Catalogo Proveedores'!$B$2:$B$101,MATCH(A76,'Catalogo Proveedores'!$A$2:$A$101,0))</f>
        <v>Operadora Traslados Integrales S. de R.L. de C.V.</v>
      </c>
      <c r="C76" s="4" t="str">
        <f>INDEX('Catalogo Proveedores'!$C$2:$C$101,MATCH(A76,'Catalogo Proveedores'!$A$2:$A$101,0))</f>
        <v>Transporte y logística</v>
      </c>
      <c r="D76" s="33" t="s">
        <v>282</v>
      </c>
      <c r="E76" s="15">
        <f>SUMIFS(Contratos!$C:$C,Contratos!$A:$A,A76,Contratos!$B:$B,D76)</f>
        <v>20169000</v>
      </c>
      <c r="F76" s="15">
        <f>SUMIFS('Historial Mensual'!$E$2:$E$3601,'Historial Mensual'!$A$2:$A$3601,$A76,'Historial Mensual'!$C$2:$C$3601,$D76)</f>
        <v>20391407.519999996</v>
      </c>
      <c r="G76" s="20">
        <f>SUMPRODUCT(('Historial Mensual'!$A$2:$A$3601=A76)*('Historial Mensual'!$C$2:$C$3601=D76)*'Historial Mensual'!$G$2:$G$3601)</f>
        <v>0.1273</v>
      </c>
      <c r="H76" s="27">
        <f>AVERAGEIFS('Historial Mensual'!$H$2:$H$3601,'Historial Mensual'!$A$2:$A$3601,$A76,'Historial Mensual'!$C$2:$C$3601,$D76)</f>
        <v>70.349999999999994</v>
      </c>
      <c r="I76" s="21">
        <f>AVERAGEIFS('Historial Mensual'!$K$2:$K$3601,'Historial Mensual'!$A$2:$A$3601,$A76,'Historial Mensual'!$C$2:$C$3601,$D76)</f>
        <v>0.79029166666666661</v>
      </c>
      <c r="J76" s="21">
        <f>AVERAGEIFS('Historial Mensual'!$L$2:$L$3601,'Historial Mensual'!$A$2:$A$3601,$A76,'Historial Mensual'!$C$2:$C$3601,$D76)</f>
        <v>0.10386666666666668</v>
      </c>
      <c r="K76" s="28">
        <f>SUMIFS('Historial Mensual'!$M$2:$M$3601,'Historial Mensual'!$A$2:$A$3601,$A76,'Historial Mensual'!$C$2:$C$3601,$D76)</f>
        <v>13</v>
      </c>
      <c r="L76" s="28">
        <f>SUMIFS('Historial Mensual'!$N$2:$N$3601,'Historial Mensual'!$A$2:$A$3601,$A76,'Historial Mensual'!$C$2:$C$3601,$D76)</f>
        <v>5</v>
      </c>
      <c r="M76" s="27">
        <f>SUMIFS('Historial Mensual'!$O$2:$O$3601,'Historial Mensual'!$A$2:$A$3601,$A76,'Historial Mensual'!$C$2:$C$3601,$D76)</f>
        <v>101.6</v>
      </c>
      <c r="N76" s="27">
        <f>AVERAGEIFS('Historial Mensual'!$P$2:$P$3601,'Historial Mensual'!$A$2:$A$3601,$A76,'Historial Mensual'!$C$2:$C$3601,$D76)</f>
        <v>98.441666666666663</v>
      </c>
      <c r="O76" s="15">
        <f>SUMIFS('Historial Mensual'!$Q$2:$Q$3601,'Historial Mensual'!$A$2:$A$3601,$A76,'Historial Mensual'!$C$2:$C$3601,$D76)</f>
        <v>1221879.1400000001</v>
      </c>
      <c r="P76" s="15">
        <f>SUMIFS('Historial Mensual'!$S$2:$S$3601,'Historial Mensual'!$A$2:$A$3601,$A76,'Historial Mensual'!$C$2:$C$3601,$D76)</f>
        <v>214953.00999999998</v>
      </c>
      <c r="Q76" s="20">
        <f>AVERAGEIFS('Historial Mensual'!$V$2:$V$3601,'Historial Mensual'!$A$2:$A$3601,$A76,'Historial Mensual'!$C$2:$C$3601,$D76)</f>
        <v>-2.7653153683829673E-2</v>
      </c>
      <c r="R76" s="20">
        <f>SQRT(SUMPRODUCT(('Historial Mensual'!$A$2:$A$3601=A76)*('Historial Mensual'!$C$2:$C$3601=D76)*('Historial Mensual'!$V$2:$V$3601-Q76)^2)/11)</f>
        <v>0.11246254541571296</v>
      </c>
      <c r="S76" s="27">
        <f>AVERAGEIFS('Historial Mensual'!$W$2:$W$3601,'Historial Mensual'!$A$2:$A$3601,$A76,'Historial Mensual'!$C$2:$C$3601,$D76)</f>
        <v>81.461583333333337</v>
      </c>
      <c r="T76" s="27">
        <f>SUMIFS('Auditoria Cumplimiento'!$J:$J,'Auditoria Cumplimiento'!$A:$A,A76,'Auditoria Cumplimiento'!$B:$B,D76)</f>
        <v>97.066666666666663</v>
      </c>
      <c r="U76" s="29">
        <f>AVERAGEIFS('Historial Mensual'!$AA$2:$AA$3601,'Historial Mensual'!$A$2:$A$3601,$A76,'Historial Mensual'!$C$2:$C$3601,$D76)</f>
        <v>0.10257333333333331</v>
      </c>
      <c r="V76" s="20">
        <f>AVERAGEIFS('Historial Mensual'!$AC$2:$AC$3601,'Historial Mensual'!$A$2:$A$3601,$A76,'Historial Mensual'!$C$2:$C$3601,$D76)</f>
        <v>-3.5821998385917014E-2</v>
      </c>
    </row>
    <row r="77" spans="1:22" x14ac:dyDescent="0.3">
      <c r="A77" s="4" t="s">
        <v>125</v>
      </c>
      <c r="B77" s="4" t="str">
        <f>INDEX('Catalogo Proveedores'!$B$2:$B$101,MATCH(A77,'Catalogo Proveedores'!$A$2:$A$101,0))</f>
        <v>Comercializadora Cadena del Norte S.A.P.I. de C.V.</v>
      </c>
      <c r="C77" s="4" t="str">
        <f>INDEX('Catalogo Proveedores'!$C$2:$C$101,MATCH(A77,'Catalogo Proveedores'!$A$2:$A$101,0))</f>
        <v>Transporte y logística</v>
      </c>
      <c r="D77" s="33" t="s">
        <v>279</v>
      </c>
      <c r="E77" s="15">
        <f>SUMIFS(Contratos!$C:$C,Contratos!$A:$A,A77,Contratos!$B:$B,D77)</f>
        <v>14947000</v>
      </c>
      <c r="F77" s="15">
        <f>SUMIFS('Historial Mensual'!$E$2:$E$3601,'Historial Mensual'!$A$2:$A$3601,$A77,'Historial Mensual'!$C$2:$C$3601,$D77)</f>
        <v>15028705.239999998</v>
      </c>
      <c r="G77" s="20">
        <f>SUMPRODUCT(('Historial Mensual'!$A$2:$A$3601=A77)*('Historial Mensual'!$C$2:$C$3601=D77)*'Historial Mensual'!$G$2:$G$3601)</f>
        <v>0.14750000000000002</v>
      </c>
      <c r="H77" s="27">
        <f>AVERAGEIFS('Historial Mensual'!$H$2:$H$3601,'Historial Mensual'!$A$2:$A$3601,$A77,'Historial Mensual'!$C$2:$C$3601,$D77)</f>
        <v>89.52500000000002</v>
      </c>
      <c r="I77" s="21">
        <f>AVERAGEIFS('Historial Mensual'!$K$2:$K$3601,'Historial Mensual'!$A$2:$A$3601,$A77,'Historial Mensual'!$C$2:$C$3601,$D77)</f>
        <v>0.78715000000000002</v>
      </c>
      <c r="J77" s="21">
        <f>AVERAGEIFS('Historial Mensual'!$L$2:$L$3601,'Historial Mensual'!$A$2:$A$3601,$A77,'Historial Mensual'!$C$2:$C$3601,$D77)</f>
        <v>4.6733333333333342E-2</v>
      </c>
      <c r="K77" s="28">
        <f>SUMIFS('Historial Mensual'!$M$2:$M$3601,'Historial Mensual'!$A$2:$A$3601,$A77,'Historial Mensual'!$C$2:$C$3601,$D77)</f>
        <v>18</v>
      </c>
      <c r="L77" s="28">
        <f>SUMIFS('Historial Mensual'!$N$2:$N$3601,'Historial Mensual'!$A$2:$A$3601,$A77,'Historial Mensual'!$C$2:$C$3601,$D77)</f>
        <v>4</v>
      </c>
      <c r="M77" s="27">
        <f>SUMIFS('Historial Mensual'!$O$2:$O$3601,'Historial Mensual'!$A$2:$A$3601,$A77,'Historial Mensual'!$C$2:$C$3601,$D77)</f>
        <v>63.9</v>
      </c>
      <c r="N77" s="27">
        <f>AVERAGEIFS('Historial Mensual'!$P$2:$P$3601,'Historial Mensual'!$A$2:$A$3601,$A77,'Historial Mensual'!$C$2:$C$3601,$D77)</f>
        <v>77</v>
      </c>
      <c r="O77" s="15">
        <f>SUMIFS('Historial Mensual'!$Q$2:$Q$3601,'Historial Mensual'!$A$2:$A$3601,$A77,'Historial Mensual'!$C$2:$C$3601,$D77)</f>
        <v>331041.83999999997</v>
      </c>
      <c r="P77" s="15">
        <f>SUMIFS('Historial Mensual'!$S$2:$S$3601,'Historial Mensual'!$A$2:$A$3601,$A77,'Historial Mensual'!$C$2:$C$3601,$D77)</f>
        <v>79254.89</v>
      </c>
      <c r="Q77" s="20">
        <f>AVERAGEIFS('Historial Mensual'!$V$2:$V$3601,'Historial Mensual'!$A$2:$A$3601,$A77,'Historial Mensual'!$C$2:$C$3601,$D77)</f>
        <v>5.739756779697943E-2</v>
      </c>
      <c r="R77" s="20">
        <f>SQRT(SUMPRODUCT(('Historial Mensual'!$A$2:$A$3601=A77)*('Historial Mensual'!$C$2:$C$3601=D77)*('Historial Mensual'!$V$2:$V$3601-Q77)^2)/11)</f>
        <v>8.0161233191992309E-2</v>
      </c>
      <c r="S77" s="27">
        <f>AVERAGEIFS('Historial Mensual'!$W$2:$W$3601,'Historial Mensual'!$A$2:$A$3601,$A77,'Historial Mensual'!$C$2:$C$3601,$D77)</f>
        <v>84.64725</v>
      </c>
      <c r="T77" s="27">
        <f>SUMIFS('Auditoria Cumplimiento'!$J:$J,'Auditoria Cumplimiento'!$A:$A,A77,'Auditoria Cumplimiento'!$B:$B,D77)</f>
        <v>76.833333333333329</v>
      </c>
      <c r="U77" s="29">
        <f>AVERAGEIFS('Historial Mensual'!$AA$2:$AA$3601,'Historial Mensual'!$A$2:$A$3601,$A77,'Historial Mensual'!$C$2:$C$3601,$D77)</f>
        <v>0.14484416666666666</v>
      </c>
      <c r="V77" s="20">
        <f>AVERAGEIFS('Historial Mensual'!$AC$2:$AC$3601,'Historial Mensual'!$A$2:$A$3601,$A77,'Historial Mensual'!$C$2:$C$3601,$D77)</f>
        <v>4.6061633597372503E-2</v>
      </c>
    </row>
    <row r="78" spans="1:22" x14ac:dyDescent="0.3">
      <c r="A78" s="4" t="s">
        <v>125</v>
      </c>
      <c r="B78" s="4" t="str">
        <f>INDEX('Catalogo Proveedores'!$B$2:$B$101,MATCH(A78,'Catalogo Proveedores'!$A$2:$A$101,0))</f>
        <v>Comercializadora Cadena del Norte S.A.P.I. de C.V.</v>
      </c>
      <c r="C78" s="4" t="str">
        <f>INDEX('Catalogo Proveedores'!$C$2:$C$101,MATCH(A78,'Catalogo Proveedores'!$A$2:$A$101,0))</f>
        <v>Transporte y logística</v>
      </c>
      <c r="D78" s="33" t="s">
        <v>281</v>
      </c>
      <c r="E78" s="15">
        <f>SUMIFS(Contratos!$C:$C,Contratos!$A:$A,A78,Contratos!$B:$B,D78)</f>
        <v>15301000</v>
      </c>
      <c r="F78" s="15">
        <f>SUMIFS('Historial Mensual'!$E$2:$E$3601,'Historial Mensual'!$A$2:$A$3601,$A78,'Historial Mensual'!$C$2:$C$3601,$D78)</f>
        <v>14935279.899999999</v>
      </c>
      <c r="G78" s="20">
        <f>SUMPRODUCT(('Historial Mensual'!$A$2:$A$3601=A78)*('Historial Mensual'!$C$2:$C$3601=D78)*'Historial Mensual'!$G$2:$G$3601)</f>
        <v>5.4199999999999998E-2</v>
      </c>
      <c r="H78" s="27">
        <f>AVERAGEIFS('Historial Mensual'!$H$2:$H$3601,'Historial Mensual'!$A$2:$A$3601,$A78,'Historial Mensual'!$C$2:$C$3601,$D78)</f>
        <v>90.25</v>
      </c>
      <c r="I78" s="21">
        <f>AVERAGEIFS('Historial Mensual'!$K$2:$K$3601,'Historial Mensual'!$A$2:$A$3601,$A78,'Historial Mensual'!$C$2:$C$3601,$D78)</f>
        <v>0.79719166666666663</v>
      </c>
      <c r="J78" s="21">
        <f>AVERAGEIFS('Historial Mensual'!$L$2:$L$3601,'Historial Mensual'!$A$2:$A$3601,$A78,'Historial Mensual'!$C$2:$C$3601,$D78)</f>
        <v>4.0358333333333329E-2</v>
      </c>
      <c r="K78" s="28">
        <f>SUMIFS('Historial Mensual'!$M$2:$M$3601,'Historial Mensual'!$A$2:$A$3601,$A78,'Historial Mensual'!$C$2:$C$3601,$D78)</f>
        <v>12</v>
      </c>
      <c r="L78" s="28">
        <f>SUMIFS('Historial Mensual'!$N$2:$N$3601,'Historial Mensual'!$A$2:$A$3601,$A78,'Historial Mensual'!$C$2:$C$3601,$D78)</f>
        <v>4</v>
      </c>
      <c r="M78" s="27">
        <f>SUMIFS('Historial Mensual'!$O$2:$O$3601,'Historial Mensual'!$A$2:$A$3601,$A78,'Historial Mensual'!$C$2:$C$3601,$D78)</f>
        <v>68.7</v>
      </c>
      <c r="N78" s="27">
        <f>AVERAGEIFS('Historial Mensual'!$P$2:$P$3601,'Historial Mensual'!$A$2:$A$3601,$A78,'Historial Mensual'!$C$2:$C$3601,$D78)</f>
        <v>77.283333333333331</v>
      </c>
      <c r="O78" s="15">
        <f>SUMIFS('Historial Mensual'!$Q$2:$Q$3601,'Historial Mensual'!$A$2:$A$3601,$A78,'Historial Mensual'!$C$2:$C$3601,$D78)</f>
        <v>459401.88000000006</v>
      </c>
      <c r="P78" s="15">
        <f>SUMIFS('Historial Mensual'!$S$2:$S$3601,'Historial Mensual'!$A$2:$A$3601,$A78,'Historial Mensual'!$C$2:$C$3601,$D78)</f>
        <v>70620.210000000006</v>
      </c>
      <c r="Q78" s="20">
        <f>AVERAGEIFS('Historial Mensual'!$V$2:$V$3601,'Historial Mensual'!$A$2:$A$3601,$A78,'Historial Mensual'!$C$2:$C$3601,$D78)</f>
        <v>4.7443043101286088E-2</v>
      </c>
      <c r="R78" s="20">
        <f>SQRT(SUMPRODUCT(('Historial Mensual'!$A$2:$A$3601=A78)*('Historial Mensual'!$C$2:$C$3601=D78)*('Historial Mensual'!$V$2:$V$3601-Q78)^2)/11)</f>
        <v>4.786317022602276E-2</v>
      </c>
      <c r="S78" s="27">
        <f>AVERAGEIFS('Historial Mensual'!$W$2:$W$3601,'Historial Mensual'!$A$2:$A$3601,$A78,'Historial Mensual'!$C$2:$C$3601,$D78)</f>
        <v>85.354541666666648</v>
      </c>
      <c r="T78" s="27">
        <f>SUMIFS('Auditoria Cumplimiento'!$J:$J,'Auditoria Cumplimiento'!$A:$A,A78,'Auditoria Cumplimiento'!$B:$B,D78)</f>
        <v>77.11666666666666</v>
      </c>
      <c r="U78" s="29">
        <f>AVERAGEIFS('Historial Mensual'!$AA$2:$AA$3601,'Historial Mensual'!$A$2:$A$3601,$A78,'Historial Mensual'!$C$2:$C$3601,$D78)</f>
        <v>0.13799333333333333</v>
      </c>
      <c r="V78" s="20">
        <f>AVERAGEIFS('Historial Mensual'!$AC$2:$AC$3601,'Historial Mensual'!$A$2:$A$3601,$A78,'Historial Mensual'!$C$2:$C$3601,$D78)</f>
        <v>3.6614383392299672E-2</v>
      </c>
    </row>
    <row r="79" spans="1:22" x14ac:dyDescent="0.3">
      <c r="A79" s="4" t="s">
        <v>125</v>
      </c>
      <c r="B79" s="4" t="str">
        <f>INDEX('Catalogo Proveedores'!$B$2:$B$101,MATCH(A79,'Catalogo Proveedores'!$A$2:$A$101,0))</f>
        <v>Comercializadora Cadena del Norte S.A.P.I. de C.V.</v>
      </c>
      <c r="C79" s="4" t="str">
        <f>INDEX('Catalogo Proveedores'!$C$2:$C$101,MATCH(A79,'Catalogo Proveedores'!$A$2:$A$101,0))</f>
        <v>Transporte y logística</v>
      </c>
      <c r="D79" s="33" t="s">
        <v>282</v>
      </c>
      <c r="E79" s="15">
        <f>SUMIFS(Contratos!$C:$C,Contratos!$A:$A,A79,Contratos!$B:$B,D79)</f>
        <v>18072000</v>
      </c>
      <c r="F79" s="15">
        <f>SUMIFS('Historial Mensual'!$E$2:$E$3601,'Historial Mensual'!$A$2:$A$3601,$A79,'Historial Mensual'!$C$2:$C$3601,$D79)</f>
        <v>17365216.5</v>
      </c>
      <c r="G79" s="20">
        <f>SUMPRODUCT(('Historial Mensual'!$A$2:$A$3601=A79)*('Historial Mensual'!$C$2:$C$3601=D79)*'Historial Mensual'!$G$2:$G$3601)</f>
        <v>3.32E-2</v>
      </c>
      <c r="H79" s="27">
        <f>AVERAGEIFS('Historial Mensual'!$H$2:$H$3601,'Historial Mensual'!$A$2:$A$3601,$A79,'Historial Mensual'!$C$2:$C$3601,$D79)</f>
        <v>85.366666666666674</v>
      </c>
      <c r="I79" s="21">
        <f>AVERAGEIFS('Historial Mensual'!$K$2:$K$3601,'Historial Mensual'!$A$2:$A$3601,$A79,'Historial Mensual'!$C$2:$C$3601,$D79)</f>
        <v>0.77159166666666668</v>
      </c>
      <c r="J79" s="21">
        <f>AVERAGEIFS('Historial Mensual'!$L$2:$L$3601,'Historial Mensual'!$A$2:$A$3601,$A79,'Historial Mensual'!$C$2:$C$3601,$D79)</f>
        <v>6.221666666666667E-2</v>
      </c>
      <c r="K79" s="28">
        <f>SUMIFS('Historial Mensual'!$M$2:$M$3601,'Historial Mensual'!$A$2:$A$3601,$A79,'Historial Mensual'!$C$2:$C$3601,$D79)</f>
        <v>19</v>
      </c>
      <c r="L79" s="28">
        <f>SUMIFS('Historial Mensual'!$N$2:$N$3601,'Historial Mensual'!$A$2:$A$3601,$A79,'Historial Mensual'!$C$2:$C$3601,$D79)</f>
        <v>4</v>
      </c>
      <c r="M79" s="27">
        <f>SUMIFS('Historial Mensual'!$O$2:$O$3601,'Historial Mensual'!$A$2:$A$3601,$A79,'Historial Mensual'!$C$2:$C$3601,$D79)</f>
        <v>55.3</v>
      </c>
      <c r="N79" s="27">
        <f>AVERAGEIFS('Historial Mensual'!$P$2:$P$3601,'Historial Mensual'!$A$2:$A$3601,$A79,'Historial Mensual'!$C$2:$C$3601,$D79)</f>
        <v>76.308333333333323</v>
      </c>
      <c r="O79" s="15">
        <f>SUMIFS('Historial Mensual'!$Q$2:$Q$3601,'Historial Mensual'!$A$2:$A$3601,$A79,'Historial Mensual'!$C$2:$C$3601,$D79)</f>
        <v>643389.87</v>
      </c>
      <c r="P79" s="15">
        <f>SUMIFS('Historial Mensual'!$S$2:$S$3601,'Historial Mensual'!$A$2:$A$3601,$A79,'Historial Mensual'!$C$2:$C$3601,$D79)</f>
        <v>119111.73000000001</v>
      </c>
      <c r="Q79" s="20">
        <f>AVERAGEIFS('Historial Mensual'!$V$2:$V$3601,'Historial Mensual'!$A$2:$A$3601,$A79,'Historial Mensual'!$C$2:$C$3601,$D79)</f>
        <v>2.0753854414664086E-2</v>
      </c>
      <c r="R79" s="20">
        <f>SQRT(SUMPRODUCT(('Historial Mensual'!$A$2:$A$3601=A79)*('Historial Mensual'!$C$2:$C$3601=D79)*('Historial Mensual'!$V$2:$V$3601-Q79)^2)/11)</f>
        <v>6.6723868617088275E-2</v>
      </c>
      <c r="S79" s="27">
        <f>AVERAGEIFS('Historial Mensual'!$W$2:$W$3601,'Historial Mensual'!$A$2:$A$3601,$A79,'Historial Mensual'!$C$2:$C$3601,$D79)</f>
        <v>82.354500000000016</v>
      </c>
      <c r="T79" s="27">
        <f>SUMIFS('Auditoria Cumplimiento'!$J:$J,'Auditoria Cumplimiento'!$A:$A,A79,'Auditoria Cumplimiento'!$B:$B,D79)</f>
        <v>73.683333333333337</v>
      </c>
      <c r="U79" s="29">
        <f>AVERAGEIFS('Historial Mensual'!$AA$2:$AA$3601,'Historial Mensual'!$A$2:$A$3601,$A79,'Historial Mensual'!$C$2:$C$3601,$D79)</f>
        <v>0.11386583333333333</v>
      </c>
      <c r="V79" s="20">
        <f>AVERAGEIFS('Historial Mensual'!$AC$2:$AC$3601,'Historial Mensual'!$A$2:$A$3601,$A79,'Historial Mensual'!$C$2:$C$3601,$D79)</f>
        <v>1.1728557291679013E-2</v>
      </c>
    </row>
    <row r="80" spans="1:22" x14ac:dyDescent="0.3">
      <c r="A80" s="4" t="s">
        <v>127</v>
      </c>
      <c r="B80" s="4" t="str">
        <f>INDEX('Catalogo Proveedores'!$B$2:$B$101,MATCH(A80,'Catalogo Proveedores'!$A$2:$A$101,0))</f>
        <v>Distribuidora Distribución de Occidente S.A. de C.V.</v>
      </c>
      <c r="C80" s="4" t="str">
        <f>INDEX('Catalogo Proveedores'!$C$2:$C$101,MATCH(A80,'Catalogo Proveedores'!$A$2:$A$101,0))</f>
        <v>Transporte y logística</v>
      </c>
      <c r="D80" s="33" t="s">
        <v>279</v>
      </c>
      <c r="E80" s="15">
        <f>SUMIFS(Contratos!$C:$C,Contratos!$A:$A,A80,Contratos!$B:$B,D80)</f>
        <v>26226000</v>
      </c>
      <c r="F80" s="15">
        <f>SUMIFS('Historial Mensual'!$E$2:$E$3601,'Historial Mensual'!$A$2:$A$3601,$A80,'Historial Mensual'!$C$2:$C$3601,$D80)</f>
        <v>25876075.589999996</v>
      </c>
      <c r="G80" s="20">
        <f>SUMPRODUCT(('Historial Mensual'!$A$2:$A$3601=A80)*('Historial Mensual'!$C$2:$C$3601=D80)*'Historial Mensual'!$G$2:$G$3601)</f>
        <v>7.9699999999999993E-2</v>
      </c>
      <c r="H80" s="27">
        <f>AVERAGEIFS('Historial Mensual'!$H$2:$H$3601,'Historial Mensual'!$A$2:$A$3601,$A80,'Historial Mensual'!$C$2:$C$3601,$D80)</f>
        <v>90.141666666666652</v>
      </c>
      <c r="I80" s="21">
        <f>AVERAGEIFS('Historial Mensual'!$K$2:$K$3601,'Historial Mensual'!$A$2:$A$3601,$A80,'Historial Mensual'!$C$2:$C$3601,$D80)</f>
        <v>0.91705833333333331</v>
      </c>
      <c r="J80" s="21">
        <f>AVERAGEIFS('Historial Mensual'!$L$2:$L$3601,'Historial Mensual'!$A$2:$A$3601,$A80,'Historial Mensual'!$C$2:$C$3601,$D80)</f>
        <v>3.4975000000000006E-2</v>
      </c>
      <c r="K80" s="28">
        <f>SUMIFS('Historial Mensual'!$M$2:$M$3601,'Historial Mensual'!$A$2:$A$3601,$A80,'Historial Mensual'!$C$2:$C$3601,$D80)</f>
        <v>19</v>
      </c>
      <c r="L80" s="28">
        <f>SUMIFS('Historial Mensual'!$N$2:$N$3601,'Historial Mensual'!$A$2:$A$3601,$A80,'Historial Mensual'!$C$2:$C$3601,$D80)</f>
        <v>2</v>
      </c>
      <c r="M80" s="27">
        <f>SUMIFS('Historial Mensual'!$O$2:$O$3601,'Historial Mensual'!$A$2:$A$3601,$A80,'Historial Mensual'!$C$2:$C$3601,$D80)</f>
        <v>41.4</v>
      </c>
      <c r="N80" s="27">
        <f>AVERAGEIFS('Historial Mensual'!$P$2:$P$3601,'Historial Mensual'!$A$2:$A$3601,$A80,'Historial Mensual'!$C$2:$C$3601,$D80)</f>
        <v>97.891666666666666</v>
      </c>
      <c r="O80" s="15">
        <f>SUMIFS('Historial Mensual'!$Q$2:$Q$3601,'Historial Mensual'!$A$2:$A$3601,$A80,'Historial Mensual'!$C$2:$C$3601,$D80)</f>
        <v>563512.69000000006</v>
      </c>
      <c r="P80" s="15">
        <f>SUMIFS('Historial Mensual'!$S$2:$S$3601,'Historial Mensual'!$A$2:$A$3601,$A80,'Historial Mensual'!$C$2:$C$3601,$D80)</f>
        <v>315316.29000000004</v>
      </c>
      <c r="Q80" s="20">
        <f>AVERAGEIFS('Historial Mensual'!$V$2:$V$3601,'Historial Mensual'!$A$2:$A$3601,$A80,'Historial Mensual'!$C$2:$C$3601,$D80)</f>
        <v>3.7014608260399921E-2</v>
      </c>
      <c r="R80" s="20">
        <f>SQRT(SUMPRODUCT(('Historial Mensual'!$A$2:$A$3601=A80)*('Historial Mensual'!$C$2:$C$3601=D80)*('Historial Mensual'!$V$2:$V$3601-Q80)^2)/11)</f>
        <v>5.8681189929263668E-2</v>
      </c>
      <c r="S80" s="27">
        <f>AVERAGEIFS('Historial Mensual'!$W$2:$W$3601,'Historial Mensual'!$A$2:$A$3601,$A80,'Historial Mensual'!$C$2:$C$3601,$D80)</f>
        <v>93.11504166666667</v>
      </c>
      <c r="T80" s="27">
        <f>SUMIFS('Auditoria Cumplimiento'!$J:$J,'Auditoria Cumplimiento'!$A:$A,A80,'Auditoria Cumplimiento'!$B:$B,D80)</f>
        <v>94.583333333333329</v>
      </c>
      <c r="U80" s="29">
        <f>AVERAGEIFS('Historial Mensual'!$AA$2:$AA$3601,'Historial Mensual'!$A$2:$A$3601,$A80,'Historial Mensual'!$C$2:$C$3601,$D80)</f>
        <v>0.16657583333333334</v>
      </c>
      <c r="V80" s="20">
        <f>AVERAGEIFS('Historial Mensual'!$AC$2:$AC$3601,'Historial Mensual'!$A$2:$A$3601,$A80,'Historial Mensual'!$C$2:$C$3601,$D80)</f>
        <v>2.4092685885625607E-2</v>
      </c>
    </row>
    <row r="81" spans="1:22" x14ac:dyDescent="0.3">
      <c r="A81" s="4" t="s">
        <v>127</v>
      </c>
      <c r="B81" s="4" t="str">
        <f>INDEX('Catalogo Proveedores'!$B$2:$B$101,MATCH(A81,'Catalogo Proveedores'!$A$2:$A$101,0))</f>
        <v>Distribuidora Distribución de Occidente S.A. de C.V.</v>
      </c>
      <c r="C81" s="4" t="str">
        <f>INDEX('Catalogo Proveedores'!$C$2:$C$101,MATCH(A81,'Catalogo Proveedores'!$A$2:$A$101,0))</f>
        <v>Transporte y logística</v>
      </c>
      <c r="D81" s="33" t="s">
        <v>281</v>
      </c>
      <c r="E81" s="15">
        <f>SUMIFS(Contratos!$C:$C,Contratos!$A:$A,A81,Contratos!$B:$B,D81)</f>
        <v>29487000</v>
      </c>
      <c r="F81" s="15">
        <f>SUMIFS('Historial Mensual'!$E$2:$E$3601,'Historial Mensual'!$A$2:$A$3601,$A81,'Historial Mensual'!$C$2:$C$3601,$D81)</f>
        <v>29927800.840000004</v>
      </c>
      <c r="G81" s="20">
        <f>SUMPRODUCT(('Historial Mensual'!$A$2:$A$3601=A81)*('Historial Mensual'!$C$2:$C$3601=D81)*'Historial Mensual'!$G$2:$G$3601)</f>
        <v>6.5600000000000006E-2</v>
      </c>
      <c r="H81" s="27">
        <f>AVERAGEIFS('Historial Mensual'!$H$2:$H$3601,'Historial Mensual'!$A$2:$A$3601,$A81,'Historial Mensual'!$C$2:$C$3601,$D81)</f>
        <v>81.599999999999994</v>
      </c>
      <c r="I81" s="21">
        <f>AVERAGEIFS('Historial Mensual'!$K$2:$K$3601,'Historial Mensual'!$A$2:$A$3601,$A81,'Historial Mensual'!$C$2:$C$3601,$D81)</f>
        <v>0.89169999999999983</v>
      </c>
      <c r="J81" s="21">
        <f>AVERAGEIFS('Historial Mensual'!$L$2:$L$3601,'Historial Mensual'!$A$2:$A$3601,$A81,'Historial Mensual'!$C$2:$C$3601,$D81)</f>
        <v>6.6125000000000003E-2</v>
      </c>
      <c r="K81" s="28">
        <f>SUMIFS('Historial Mensual'!$M$2:$M$3601,'Historial Mensual'!$A$2:$A$3601,$A81,'Historial Mensual'!$C$2:$C$3601,$D81)</f>
        <v>15</v>
      </c>
      <c r="L81" s="28">
        <f>SUMIFS('Historial Mensual'!$N$2:$N$3601,'Historial Mensual'!$A$2:$A$3601,$A81,'Historial Mensual'!$C$2:$C$3601,$D81)</f>
        <v>6</v>
      </c>
      <c r="M81" s="27">
        <f>SUMIFS('Historial Mensual'!$O$2:$O$3601,'Historial Mensual'!$A$2:$A$3601,$A81,'Historial Mensual'!$C$2:$C$3601,$D81)</f>
        <v>332.7</v>
      </c>
      <c r="N81" s="27">
        <f>AVERAGEIFS('Historial Mensual'!$P$2:$P$3601,'Historial Mensual'!$A$2:$A$3601,$A81,'Historial Mensual'!$C$2:$C$3601,$D81)</f>
        <v>96.975000000000009</v>
      </c>
      <c r="O81" s="15">
        <f>SUMIFS('Historial Mensual'!$Q$2:$Q$3601,'Historial Mensual'!$A$2:$A$3601,$A81,'Historial Mensual'!$C$2:$C$3601,$D81)</f>
        <v>3863728.65</v>
      </c>
      <c r="P81" s="15">
        <f>SUMIFS('Historial Mensual'!$S$2:$S$3601,'Historial Mensual'!$A$2:$A$3601,$A81,'Historial Mensual'!$C$2:$C$3601,$D81)</f>
        <v>672595.60000000009</v>
      </c>
      <c r="Q81" s="20">
        <f>AVERAGEIFS('Historial Mensual'!$V$2:$V$3601,'Historial Mensual'!$A$2:$A$3601,$A81,'Historial Mensual'!$C$2:$C$3601,$D81)</f>
        <v>-8.8081419493622234E-2</v>
      </c>
      <c r="R81" s="20">
        <f>SQRT(SUMPRODUCT(('Historial Mensual'!$A$2:$A$3601=A81)*('Historial Mensual'!$C$2:$C$3601=D81)*('Historial Mensual'!$V$2:$V$3601-Q81)^2)/11)</f>
        <v>0.22848870748841393</v>
      </c>
      <c r="S81" s="27">
        <f>AVERAGEIFS('Historial Mensual'!$W$2:$W$3601,'Historial Mensual'!$A$2:$A$3601,$A81,'Historial Mensual'!$C$2:$C$3601,$D81)</f>
        <v>88.714124999999981</v>
      </c>
      <c r="T81" s="27">
        <f>SUMIFS('Auditoria Cumplimiento'!$J:$J,'Auditoria Cumplimiento'!$A:$A,A81,'Auditoria Cumplimiento'!$B:$B,D81)</f>
        <v>99.316666666666663</v>
      </c>
      <c r="U81" s="29">
        <f>AVERAGEIFS('Historial Mensual'!$AA$2:$AA$3601,'Historial Mensual'!$A$2:$A$3601,$A81,'Historial Mensual'!$C$2:$C$3601,$D81)</f>
        <v>0.15702916666666666</v>
      </c>
      <c r="V81" s="20">
        <f>AVERAGEIFS('Historial Mensual'!$AC$2:$AC$3601,'Historial Mensual'!$A$2:$A$3601,$A81,'Historial Mensual'!$C$2:$C$3601,$D81)</f>
        <v>-0.10030921578774588</v>
      </c>
    </row>
    <row r="82" spans="1:22" x14ac:dyDescent="0.3">
      <c r="A82" s="4" t="s">
        <v>127</v>
      </c>
      <c r="B82" s="4" t="str">
        <f>INDEX('Catalogo Proveedores'!$B$2:$B$101,MATCH(A82,'Catalogo Proveedores'!$A$2:$A$101,0))</f>
        <v>Distribuidora Distribución de Occidente S.A. de C.V.</v>
      </c>
      <c r="C82" s="4" t="str">
        <f>INDEX('Catalogo Proveedores'!$C$2:$C$101,MATCH(A82,'Catalogo Proveedores'!$A$2:$A$101,0))</f>
        <v>Transporte y logística</v>
      </c>
      <c r="D82" s="33" t="s">
        <v>282</v>
      </c>
      <c r="E82" s="15">
        <f>SUMIFS(Contratos!$C:$C,Contratos!$A:$A,A82,Contratos!$B:$B,D82)</f>
        <v>28631000</v>
      </c>
      <c r="F82" s="15">
        <f>SUMIFS('Historial Mensual'!$E$2:$E$3601,'Historial Mensual'!$A$2:$A$3601,$A82,'Historial Mensual'!$C$2:$C$3601,$D82)</f>
        <v>29494422.25</v>
      </c>
      <c r="G82" s="20">
        <f>SUMPRODUCT(('Historial Mensual'!$A$2:$A$3601=A82)*('Historial Mensual'!$C$2:$C$3601=D82)*'Historial Mensual'!$G$2:$G$3601)</f>
        <v>6.9599999999999995E-2</v>
      </c>
      <c r="H82" s="27">
        <f>AVERAGEIFS('Historial Mensual'!$H$2:$H$3601,'Historial Mensual'!$A$2:$A$3601,$A82,'Historial Mensual'!$C$2:$C$3601,$D82)</f>
        <v>77.95</v>
      </c>
      <c r="I82" s="21">
        <f>AVERAGEIFS('Historial Mensual'!$K$2:$K$3601,'Historial Mensual'!$A$2:$A$3601,$A82,'Historial Mensual'!$C$2:$C$3601,$D82)</f>
        <v>0.92322499999999996</v>
      </c>
      <c r="J82" s="21">
        <f>AVERAGEIFS('Historial Mensual'!$L$2:$L$3601,'Historial Mensual'!$A$2:$A$3601,$A82,'Historial Mensual'!$C$2:$C$3601,$D82)</f>
        <v>8.9466666666666653E-2</v>
      </c>
      <c r="K82" s="28">
        <f>SUMIFS('Historial Mensual'!$M$2:$M$3601,'Historial Mensual'!$A$2:$A$3601,$A82,'Historial Mensual'!$C$2:$C$3601,$D82)</f>
        <v>9</v>
      </c>
      <c r="L82" s="28">
        <f>SUMIFS('Historial Mensual'!$N$2:$N$3601,'Historial Mensual'!$A$2:$A$3601,$A82,'Historial Mensual'!$C$2:$C$3601,$D82)</f>
        <v>1</v>
      </c>
      <c r="M82" s="27">
        <f>SUMIFS('Historial Mensual'!$O$2:$O$3601,'Historial Mensual'!$A$2:$A$3601,$A82,'Historial Mensual'!$C$2:$C$3601,$D82)</f>
        <v>28.5</v>
      </c>
      <c r="N82" s="27">
        <f>AVERAGEIFS('Historial Mensual'!$P$2:$P$3601,'Historial Mensual'!$A$2:$A$3601,$A82,'Historial Mensual'!$C$2:$C$3601,$D82)</f>
        <v>97.350000000000009</v>
      </c>
      <c r="O82" s="15">
        <f>SUMIFS('Historial Mensual'!$Q$2:$Q$3601,'Historial Mensual'!$A$2:$A$3601,$A82,'Historial Mensual'!$C$2:$C$3601,$D82)</f>
        <v>372541.87</v>
      </c>
      <c r="P82" s="15">
        <f>SUMIFS('Historial Mensual'!$S$2:$S$3601,'Historial Mensual'!$A$2:$A$3601,$A82,'Historial Mensual'!$C$2:$C$3601,$D82)</f>
        <v>836400.74</v>
      </c>
      <c r="Q82" s="20">
        <f>AVERAGEIFS('Historial Mensual'!$V$2:$V$3601,'Historial Mensual'!$A$2:$A$3601,$A82,'Historial Mensual'!$C$2:$C$3601,$D82)</f>
        <v>4.819289348331688E-2</v>
      </c>
      <c r="R82" s="20">
        <f>SQRT(SUMPRODUCT(('Historial Mensual'!$A$2:$A$3601=A82)*('Historial Mensual'!$C$2:$C$3601=D82)*('Historial Mensual'!$V$2:$V$3601-Q82)^2)/11)</f>
        <v>5.8923018769766425E-2</v>
      </c>
      <c r="S82" s="27">
        <f>AVERAGEIFS('Historial Mensual'!$W$2:$W$3601,'Historial Mensual'!$A$2:$A$3601,$A82,'Historial Mensual'!$C$2:$C$3601,$D82)</f>
        <v>88.107250000000008</v>
      </c>
      <c r="T82" s="27">
        <f>SUMIFS('Auditoria Cumplimiento'!$J:$J,'Auditoria Cumplimiento'!$A:$A,A82,'Auditoria Cumplimiento'!$B:$B,D82)</f>
        <v>91.016666666666652</v>
      </c>
      <c r="U82" s="29">
        <f>AVERAGEIFS('Historial Mensual'!$AA$2:$AA$3601,'Historial Mensual'!$A$2:$A$3601,$A82,'Historial Mensual'!$C$2:$C$3601,$D82)</f>
        <v>0.13395666666666667</v>
      </c>
      <c r="V82" s="20">
        <f>AVERAGEIFS('Historial Mensual'!$AC$2:$AC$3601,'Historial Mensual'!$A$2:$A$3601,$A82,'Historial Mensual'!$C$2:$C$3601,$D82)</f>
        <v>3.7663369646921213E-2</v>
      </c>
    </row>
    <row r="83" spans="1:22" x14ac:dyDescent="0.3">
      <c r="A83" s="4" t="s">
        <v>129</v>
      </c>
      <c r="B83" s="4" t="str">
        <f>INDEX('Catalogo Proveedores'!$B$2:$B$101,MATCH(A83,'Catalogo Proveedores'!$A$2:$A$101,0))</f>
        <v>Corporativo Rutas Unidos S. de R.L. de C.V.</v>
      </c>
      <c r="C83" s="4" t="str">
        <f>INDEX('Catalogo Proveedores'!$C$2:$C$101,MATCH(A83,'Catalogo Proveedores'!$A$2:$A$101,0))</f>
        <v>Transporte y logística</v>
      </c>
      <c r="D83" s="33" t="s">
        <v>279</v>
      </c>
      <c r="E83" s="15">
        <f>SUMIFS(Contratos!$C:$C,Contratos!$A:$A,A83,Contratos!$B:$B,D83)</f>
        <v>21875000</v>
      </c>
      <c r="F83" s="15">
        <f>SUMIFS('Historial Mensual'!$E$2:$E$3601,'Historial Mensual'!$A$2:$A$3601,$A83,'Historial Mensual'!$C$2:$C$3601,$D83)</f>
        <v>21662613.630000003</v>
      </c>
      <c r="G83" s="20">
        <f>SUMPRODUCT(('Historial Mensual'!$A$2:$A$3601=A83)*('Historial Mensual'!$C$2:$C$3601=D83)*'Historial Mensual'!$G$2:$G$3601)</f>
        <v>0.1071</v>
      </c>
      <c r="H83" s="27">
        <f>AVERAGEIFS('Historial Mensual'!$H$2:$H$3601,'Historial Mensual'!$A$2:$A$3601,$A83,'Historial Mensual'!$C$2:$C$3601,$D83)</f>
        <v>77.666666666666671</v>
      </c>
      <c r="I83" s="21">
        <f>AVERAGEIFS('Historial Mensual'!$K$2:$K$3601,'Historial Mensual'!$A$2:$A$3601,$A83,'Historial Mensual'!$C$2:$C$3601,$D83)</f>
        <v>0.85593333333333332</v>
      </c>
      <c r="J83" s="21">
        <f>AVERAGEIFS('Historial Mensual'!$L$2:$L$3601,'Historial Mensual'!$A$2:$A$3601,$A83,'Historial Mensual'!$C$2:$C$3601,$D83)</f>
        <v>9.0374999999999997E-2</v>
      </c>
      <c r="K83" s="28">
        <f>SUMIFS('Historial Mensual'!$M$2:$M$3601,'Historial Mensual'!$A$2:$A$3601,$A83,'Historial Mensual'!$C$2:$C$3601,$D83)</f>
        <v>10</v>
      </c>
      <c r="L83" s="28">
        <f>SUMIFS('Historial Mensual'!$N$2:$N$3601,'Historial Mensual'!$A$2:$A$3601,$A83,'Historial Mensual'!$C$2:$C$3601,$D83)</f>
        <v>2</v>
      </c>
      <c r="M83" s="27">
        <f>SUMIFS('Historial Mensual'!$O$2:$O$3601,'Historial Mensual'!$A$2:$A$3601,$A83,'Historial Mensual'!$C$2:$C$3601,$D83)</f>
        <v>41</v>
      </c>
      <c r="N83" s="27">
        <f>AVERAGEIFS('Historial Mensual'!$P$2:$P$3601,'Historial Mensual'!$A$2:$A$3601,$A83,'Historial Mensual'!$C$2:$C$3601,$D83)</f>
        <v>87.716666666666654</v>
      </c>
      <c r="O83" s="15">
        <f>SUMIFS('Historial Mensual'!$Q$2:$Q$3601,'Historial Mensual'!$A$2:$A$3601,$A83,'Historial Mensual'!$C$2:$C$3601,$D83)</f>
        <v>528840.87</v>
      </c>
      <c r="P83" s="15">
        <f>SUMIFS('Historial Mensual'!$S$2:$S$3601,'Historial Mensual'!$A$2:$A$3601,$A83,'Historial Mensual'!$C$2:$C$3601,$D83)</f>
        <v>648421.90000000014</v>
      </c>
      <c r="Q83" s="20">
        <f>AVERAGEIFS('Historial Mensual'!$V$2:$V$3601,'Historial Mensual'!$A$2:$A$3601,$A83,'Historial Mensual'!$C$2:$C$3601,$D83)</f>
        <v>3.3438564912099775E-2</v>
      </c>
      <c r="R83" s="20">
        <f>SQRT(SUMPRODUCT(('Historial Mensual'!$A$2:$A$3601=A83)*('Historial Mensual'!$C$2:$C$3601=D83)*('Historial Mensual'!$V$2:$V$3601-Q83)^2)/11)</f>
        <v>5.7782464089413753E-2</v>
      </c>
      <c r="S83" s="27">
        <f>AVERAGEIFS('Historial Mensual'!$W$2:$W$3601,'Historial Mensual'!$A$2:$A$3601,$A83,'Historial Mensual'!$C$2:$C$3601,$D83)</f>
        <v>84.049041666666653</v>
      </c>
      <c r="T83" s="27">
        <f>SUMIFS('Auditoria Cumplimiento'!$J:$J,'Auditoria Cumplimiento'!$A:$A,A83,'Auditoria Cumplimiento'!$B:$B,D83)</f>
        <v>86.466666666666654</v>
      </c>
      <c r="U83" s="29">
        <f>AVERAGEIFS('Historial Mensual'!$AA$2:$AA$3601,'Historial Mensual'!$A$2:$A$3601,$A83,'Historial Mensual'!$C$2:$C$3601,$D83)</f>
        <v>0.14247083333333332</v>
      </c>
      <c r="V83" s="20">
        <f>AVERAGEIFS('Historial Mensual'!$AC$2:$AC$3601,'Historial Mensual'!$A$2:$A$3601,$A83,'Historial Mensual'!$C$2:$C$3601,$D83)</f>
        <v>2.2277458506320683E-2</v>
      </c>
    </row>
    <row r="84" spans="1:22" x14ac:dyDescent="0.3">
      <c r="A84" s="4" t="s">
        <v>129</v>
      </c>
      <c r="B84" s="4" t="str">
        <f>INDEX('Catalogo Proveedores'!$B$2:$B$101,MATCH(A84,'Catalogo Proveedores'!$A$2:$A$101,0))</f>
        <v>Corporativo Rutas Unidos S. de R.L. de C.V.</v>
      </c>
      <c r="C84" s="4" t="str">
        <f>INDEX('Catalogo Proveedores'!$C$2:$C$101,MATCH(A84,'Catalogo Proveedores'!$A$2:$A$101,0))</f>
        <v>Transporte y logística</v>
      </c>
      <c r="D84" s="33" t="s">
        <v>281</v>
      </c>
      <c r="E84" s="15">
        <f>SUMIFS(Contratos!$C:$C,Contratos!$A:$A,A84,Contratos!$B:$B,D84)</f>
        <v>22145000</v>
      </c>
      <c r="F84" s="15">
        <f>SUMIFS('Historial Mensual'!$E$2:$E$3601,'Historial Mensual'!$A$2:$A$3601,$A84,'Historial Mensual'!$C$2:$C$3601,$D84)</f>
        <v>21751680.819999997</v>
      </c>
      <c r="G84" s="20">
        <f>SUMPRODUCT(('Historial Mensual'!$A$2:$A$3601=A84)*('Historial Mensual'!$C$2:$C$3601=D84)*'Historial Mensual'!$G$2:$G$3601)</f>
        <v>7.7299999999999994E-2</v>
      </c>
      <c r="H84" s="27">
        <f>AVERAGEIFS('Historial Mensual'!$H$2:$H$3601,'Historial Mensual'!$A$2:$A$3601,$A84,'Historial Mensual'!$C$2:$C$3601,$D84)</f>
        <v>75.674999999999997</v>
      </c>
      <c r="I84" s="21">
        <f>AVERAGEIFS('Historial Mensual'!$K$2:$K$3601,'Historial Mensual'!$A$2:$A$3601,$A84,'Historial Mensual'!$C$2:$C$3601,$D84)</f>
        <v>0.86900000000000011</v>
      </c>
      <c r="J84" s="21">
        <f>AVERAGEIFS('Historial Mensual'!$L$2:$L$3601,'Historial Mensual'!$A$2:$A$3601,$A84,'Historial Mensual'!$C$2:$C$3601,$D84)</f>
        <v>9.5841666666666658E-2</v>
      </c>
      <c r="K84" s="28">
        <f>SUMIFS('Historial Mensual'!$M$2:$M$3601,'Historial Mensual'!$A$2:$A$3601,$A84,'Historial Mensual'!$C$2:$C$3601,$D84)</f>
        <v>16</v>
      </c>
      <c r="L84" s="28">
        <f>SUMIFS('Historial Mensual'!$N$2:$N$3601,'Historial Mensual'!$A$2:$A$3601,$A84,'Historial Mensual'!$C$2:$C$3601,$D84)</f>
        <v>6</v>
      </c>
      <c r="M84" s="27">
        <f>SUMIFS('Historial Mensual'!$O$2:$O$3601,'Historial Mensual'!$A$2:$A$3601,$A84,'Historial Mensual'!$C$2:$C$3601,$D84)</f>
        <v>155</v>
      </c>
      <c r="N84" s="27">
        <f>AVERAGEIFS('Historial Mensual'!$P$2:$P$3601,'Historial Mensual'!$A$2:$A$3601,$A84,'Historial Mensual'!$C$2:$C$3601,$D84)</f>
        <v>87.05</v>
      </c>
      <c r="O84" s="15">
        <f>SUMIFS('Historial Mensual'!$Q$2:$Q$3601,'Historial Mensual'!$A$2:$A$3601,$A84,'Historial Mensual'!$C$2:$C$3601,$D84)</f>
        <v>1039741.4099999999</v>
      </c>
      <c r="P84" s="15">
        <f>SUMIFS('Historial Mensual'!$S$2:$S$3601,'Historial Mensual'!$A$2:$A$3601,$A84,'Historial Mensual'!$C$2:$C$3601,$D84)</f>
        <v>691670.04999999993</v>
      </c>
      <c r="Q84" s="20">
        <f>AVERAGEIFS('Historial Mensual'!$V$2:$V$3601,'Historial Mensual'!$A$2:$A$3601,$A84,'Historial Mensual'!$C$2:$C$3601,$D84)</f>
        <v>-7.0355723127397416E-3</v>
      </c>
      <c r="R84" s="20">
        <f>SQRT(SUMPRODUCT(('Historial Mensual'!$A$2:$A$3601=A84)*('Historial Mensual'!$C$2:$C$3601=D84)*('Historial Mensual'!$V$2:$V$3601-Q84)^2)/11)</f>
        <v>0.13403484576141186</v>
      </c>
      <c r="S84" s="27">
        <f>AVERAGEIFS('Historial Mensual'!$W$2:$W$3601,'Historial Mensual'!$A$2:$A$3601,$A84,'Historial Mensual'!$C$2:$C$3601,$D84)</f>
        <v>83.528624999999991</v>
      </c>
      <c r="T84" s="27">
        <f>SUMIFS('Auditoria Cumplimiento'!$J:$J,'Auditoria Cumplimiento'!$A:$A,A84,'Auditoria Cumplimiento'!$B:$B,D84)</f>
        <v>90.533333333333317</v>
      </c>
      <c r="U84" s="29">
        <f>AVERAGEIFS('Historial Mensual'!$AA$2:$AA$3601,'Historial Mensual'!$A$2:$A$3601,$A84,'Historial Mensual'!$C$2:$C$3601,$D84)</f>
        <v>0.13624583333333334</v>
      </c>
      <c r="V84" s="20">
        <f>AVERAGEIFS('Historial Mensual'!$AC$2:$AC$3601,'Historial Mensual'!$A$2:$A$3601,$A84,'Historial Mensual'!$C$2:$C$3601,$D84)</f>
        <v>-1.7734556728016358E-2</v>
      </c>
    </row>
    <row r="85" spans="1:22" x14ac:dyDescent="0.3">
      <c r="A85" s="4" t="s">
        <v>129</v>
      </c>
      <c r="B85" s="4" t="str">
        <f>INDEX('Catalogo Proveedores'!$B$2:$B$101,MATCH(A85,'Catalogo Proveedores'!$A$2:$A$101,0))</f>
        <v>Corporativo Rutas Unidos S. de R.L. de C.V.</v>
      </c>
      <c r="C85" s="4" t="str">
        <f>INDEX('Catalogo Proveedores'!$C$2:$C$101,MATCH(A85,'Catalogo Proveedores'!$A$2:$A$101,0))</f>
        <v>Transporte y logística</v>
      </c>
      <c r="D85" s="33" t="s">
        <v>282</v>
      </c>
      <c r="E85" s="15">
        <f>SUMIFS(Contratos!$C:$C,Contratos!$A:$A,A85,Contratos!$B:$B,D85)</f>
        <v>25080000</v>
      </c>
      <c r="F85" s="15">
        <f>SUMIFS('Historial Mensual'!$E$2:$E$3601,'Historial Mensual'!$A$2:$A$3601,$A85,'Historial Mensual'!$C$2:$C$3601,$D85)</f>
        <v>25306639.75</v>
      </c>
      <c r="G85" s="20">
        <f>SUMPRODUCT(('Historial Mensual'!$A$2:$A$3601=A85)*('Historial Mensual'!$C$2:$C$3601=D85)*'Historial Mensual'!$G$2:$G$3601)</f>
        <v>0.14729999999999999</v>
      </c>
      <c r="H85" s="27">
        <f>AVERAGEIFS('Historial Mensual'!$H$2:$H$3601,'Historial Mensual'!$A$2:$A$3601,$A85,'Historial Mensual'!$C$2:$C$3601,$D85)</f>
        <v>84.583333333333329</v>
      </c>
      <c r="I85" s="21">
        <f>AVERAGEIFS('Historial Mensual'!$K$2:$K$3601,'Historial Mensual'!$A$2:$A$3601,$A85,'Historial Mensual'!$C$2:$C$3601,$D85)</f>
        <v>0.84885833333333316</v>
      </c>
      <c r="J85" s="21">
        <f>AVERAGEIFS('Historial Mensual'!$L$2:$L$3601,'Historial Mensual'!$A$2:$A$3601,$A85,'Historial Mensual'!$C$2:$C$3601,$D85)</f>
        <v>6.7658333333333348E-2</v>
      </c>
      <c r="K85" s="28">
        <f>SUMIFS('Historial Mensual'!$M$2:$M$3601,'Historial Mensual'!$A$2:$A$3601,$A85,'Historial Mensual'!$C$2:$C$3601,$D85)</f>
        <v>18</v>
      </c>
      <c r="L85" s="28">
        <f>SUMIFS('Historial Mensual'!$N$2:$N$3601,'Historial Mensual'!$A$2:$A$3601,$A85,'Historial Mensual'!$C$2:$C$3601,$D85)</f>
        <v>3</v>
      </c>
      <c r="M85" s="27">
        <f>SUMIFS('Historial Mensual'!$O$2:$O$3601,'Historial Mensual'!$A$2:$A$3601,$A85,'Historial Mensual'!$C$2:$C$3601,$D85)</f>
        <v>26.4</v>
      </c>
      <c r="N85" s="27">
        <f>AVERAGEIFS('Historial Mensual'!$P$2:$P$3601,'Historial Mensual'!$A$2:$A$3601,$A85,'Historial Mensual'!$C$2:$C$3601,$D85)</f>
        <v>86.466666666666654</v>
      </c>
      <c r="O85" s="15">
        <f>SUMIFS('Historial Mensual'!$Q$2:$Q$3601,'Historial Mensual'!$A$2:$A$3601,$A85,'Historial Mensual'!$C$2:$C$3601,$D85)</f>
        <v>657641.09</v>
      </c>
      <c r="P85" s="15">
        <f>SUMIFS('Historial Mensual'!$S$2:$S$3601,'Historial Mensual'!$A$2:$A$3601,$A85,'Historial Mensual'!$C$2:$C$3601,$D85)</f>
        <v>592288.06999999995</v>
      </c>
      <c r="Q85" s="20">
        <f>AVERAGEIFS('Historial Mensual'!$V$2:$V$3601,'Historial Mensual'!$A$2:$A$3601,$A85,'Historial Mensual'!$C$2:$C$3601,$D85)</f>
        <v>3.2691566107974419E-2</v>
      </c>
      <c r="R85" s="20">
        <f>SQRT(SUMPRODUCT(('Historial Mensual'!$A$2:$A$3601=A85)*('Historial Mensual'!$C$2:$C$3601=D85)*('Historial Mensual'!$V$2:$V$3601-Q85)^2)/11)</f>
        <v>4.8577446051426325E-2</v>
      </c>
      <c r="S85" s="27">
        <f>AVERAGEIFS('Historial Mensual'!$W$2:$W$3601,'Historial Mensual'!$A$2:$A$3601,$A85,'Historial Mensual'!$C$2:$C$3601,$D85)</f>
        <v>86.348375000000019</v>
      </c>
      <c r="T85" s="27">
        <f>SUMIFS('Auditoria Cumplimiento'!$J:$J,'Auditoria Cumplimiento'!$A:$A,A85,'Auditoria Cumplimiento'!$B:$B,D85)</f>
        <v>86.916666666666671</v>
      </c>
      <c r="U85" s="29">
        <f>AVERAGEIFS('Historial Mensual'!$AA$2:$AA$3601,'Historial Mensual'!$A$2:$A$3601,$A85,'Historial Mensual'!$C$2:$C$3601,$D85)</f>
        <v>0.11067583333333332</v>
      </c>
      <c r="V85" s="20">
        <f>AVERAGEIFS('Historial Mensual'!$AC$2:$AC$3601,'Historial Mensual'!$A$2:$A$3601,$A85,'Historial Mensual'!$C$2:$C$3601,$D85)</f>
        <v>2.3906554771864551E-2</v>
      </c>
    </row>
    <row r="86" spans="1:22" x14ac:dyDescent="0.3">
      <c r="A86" s="4" t="s">
        <v>132</v>
      </c>
      <c r="B86" s="4" t="str">
        <f>INDEX('Catalogo Proveedores'!$B$2:$B$101,MATCH(A86,'Catalogo Proveedores'!$A$2:$A$101,0))</f>
        <v>Proveedora Almacenes del Golfo S.A.P.I. de C.V.</v>
      </c>
      <c r="C86" s="4" t="str">
        <f>INDEX('Catalogo Proveedores'!$C$2:$C$101,MATCH(A86,'Catalogo Proveedores'!$A$2:$A$101,0))</f>
        <v>Transporte y logística</v>
      </c>
      <c r="D86" s="33" t="s">
        <v>279</v>
      </c>
      <c r="E86" s="15">
        <f>SUMIFS(Contratos!$C:$C,Contratos!$A:$A,A86,Contratos!$B:$B,D86)</f>
        <v>10061000</v>
      </c>
      <c r="F86" s="15">
        <f>SUMIFS('Historial Mensual'!$E$2:$E$3601,'Historial Mensual'!$A$2:$A$3601,$A86,'Historial Mensual'!$C$2:$C$3601,$D86)</f>
        <v>10228611.470000001</v>
      </c>
      <c r="G86" s="20">
        <f>SUMPRODUCT(('Historial Mensual'!$A$2:$A$3601=A86)*('Historial Mensual'!$C$2:$C$3601=D86)*'Historial Mensual'!$G$2:$G$3601)</f>
        <v>5.1700000000000003E-2</v>
      </c>
      <c r="H86" s="27">
        <f>AVERAGEIFS('Historial Mensual'!$H$2:$H$3601,'Historial Mensual'!$A$2:$A$3601,$A86,'Historial Mensual'!$C$2:$C$3601,$D86)</f>
        <v>82.375</v>
      </c>
      <c r="I86" s="21">
        <f>AVERAGEIFS('Historial Mensual'!$K$2:$K$3601,'Historial Mensual'!$A$2:$A$3601,$A86,'Historial Mensual'!$C$2:$C$3601,$D86)</f>
        <v>0.8667083333333333</v>
      </c>
      <c r="J86" s="21">
        <f>AVERAGEIFS('Historial Mensual'!$L$2:$L$3601,'Historial Mensual'!$A$2:$A$3601,$A86,'Historial Mensual'!$C$2:$C$3601,$D86)</f>
        <v>7.7733333333333335E-2</v>
      </c>
      <c r="K86" s="28">
        <f>SUMIFS('Historial Mensual'!$M$2:$M$3601,'Historial Mensual'!$A$2:$A$3601,$A86,'Historial Mensual'!$C$2:$C$3601,$D86)</f>
        <v>12</v>
      </c>
      <c r="L86" s="28">
        <f>SUMIFS('Historial Mensual'!$N$2:$N$3601,'Historial Mensual'!$A$2:$A$3601,$A86,'Historial Mensual'!$C$2:$C$3601,$D86)</f>
        <v>5</v>
      </c>
      <c r="M86" s="27">
        <f>SUMIFS('Historial Mensual'!$O$2:$O$3601,'Historial Mensual'!$A$2:$A$3601,$A86,'Historial Mensual'!$C$2:$C$3601,$D86)</f>
        <v>28.400000000000002</v>
      </c>
      <c r="N86" s="27">
        <f>AVERAGEIFS('Historial Mensual'!$P$2:$P$3601,'Historial Mensual'!$A$2:$A$3601,$A86,'Historial Mensual'!$C$2:$C$3601,$D86)</f>
        <v>72.666666666666671</v>
      </c>
      <c r="O86" s="15">
        <f>SUMIFS('Historial Mensual'!$Q$2:$Q$3601,'Historial Mensual'!$A$2:$A$3601,$A86,'Historial Mensual'!$C$2:$C$3601,$D86)</f>
        <v>210798.24000000002</v>
      </c>
      <c r="P86" s="15">
        <f>SUMIFS('Historial Mensual'!$S$2:$S$3601,'Historial Mensual'!$A$2:$A$3601,$A86,'Historial Mensual'!$C$2:$C$3601,$D86)</f>
        <v>258045.04999999996</v>
      </c>
      <c r="Q86" s="20">
        <f>AVERAGEIFS('Historial Mensual'!$V$2:$V$3601,'Historial Mensual'!$A$2:$A$3601,$A86,'Historial Mensual'!$C$2:$C$3601,$D86)</f>
        <v>2.0167538748557642E-2</v>
      </c>
      <c r="R86" s="20">
        <f>SQRT(SUMPRODUCT(('Historial Mensual'!$A$2:$A$3601=A86)*('Historial Mensual'!$C$2:$C$3601=D86)*('Historial Mensual'!$V$2:$V$3601-Q86)^2)/11)</f>
        <v>9.0419904608644491E-2</v>
      </c>
      <c r="S86" s="27">
        <f>AVERAGEIFS('Historial Mensual'!$W$2:$W$3601,'Historial Mensual'!$A$2:$A$3601,$A86,'Historial Mensual'!$C$2:$C$3601,$D86)</f>
        <v>83.199833333333331</v>
      </c>
      <c r="T86" s="27">
        <f>SUMIFS('Auditoria Cumplimiento'!$J:$J,'Auditoria Cumplimiento'!$A:$A,A86,'Auditoria Cumplimiento'!$B:$B,D86)</f>
        <v>69.416666666666671</v>
      </c>
      <c r="U86" s="29">
        <f>AVERAGEIFS('Historial Mensual'!$AA$2:$AA$3601,'Historial Mensual'!$A$2:$A$3601,$A86,'Historial Mensual'!$C$2:$C$3601,$D86)</f>
        <v>0.15818166666666666</v>
      </c>
      <c r="V86" s="20">
        <f>AVERAGEIFS('Historial Mensual'!$AC$2:$AC$3601,'Historial Mensual'!$A$2:$A$3601,$A86,'Historial Mensual'!$C$2:$C$3601,$D86)</f>
        <v>7.8550128984660132E-3</v>
      </c>
    </row>
    <row r="87" spans="1:22" x14ac:dyDescent="0.3">
      <c r="A87" s="4" t="s">
        <v>132</v>
      </c>
      <c r="B87" s="4" t="str">
        <f>INDEX('Catalogo Proveedores'!$B$2:$B$101,MATCH(A87,'Catalogo Proveedores'!$A$2:$A$101,0))</f>
        <v>Proveedora Almacenes del Golfo S.A.P.I. de C.V.</v>
      </c>
      <c r="C87" s="4" t="str">
        <f>INDEX('Catalogo Proveedores'!$C$2:$C$101,MATCH(A87,'Catalogo Proveedores'!$A$2:$A$101,0))</f>
        <v>Transporte y logística</v>
      </c>
      <c r="D87" s="33" t="s">
        <v>281</v>
      </c>
      <c r="E87" s="15">
        <f>SUMIFS(Contratos!$C:$C,Contratos!$A:$A,A87,Contratos!$B:$B,D87)</f>
        <v>10913000</v>
      </c>
      <c r="F87" s="15">
        <f>SUMIFS('Historial Mensual'!$E$2:$E$3601,'Historial Mensual'!$A$2:$A$3601,$A87,'Historial Mensual'!$C$2:$C$3601,$D87)</f>
        <v>10830026.75</v>
      </c>
      <c r="G87" s="20">
        <f>SUMPRODUCT(('Historial Mensual'!$A$2:$A$3601=A87)*('Historial Mensual'!$C$2:$C$3601=D87)*'Historial Mensual'!$G$2:$G$3601)</f>
        <v>0.14730000000000001</v>
      </c>
      <c r="H87" s="27">
        <f>AVERAGEIFS('Historial Mensual'!$H$2:$H$3601,'Historial Mensual'!$A$2:$A$3601,$A87,'Historial Mensual'!$C$2:$C$3601,$D87)</f>
        <v>88.458333333333329</v>
      </c>
      <c r="I87" s="21">
        <f>AVERAGEIFS('Historial Mensual'!$K$2:$K$3601,'Historial Mensual'!$A$2:$A$3601,$A87,'Historial Mensual'!$C$2:$C$3601,$D87)</f>
        <v>0.9041083333333334</v>
      </c>
      <c r="J87" s="21">
        <f>AVERAGEIFS('Historial Mensual'!$L$2:$L$3601,'Historial Mensual'!$A$2:$A$3601,$A87,'Historial Mensual'!$C$2:$C$3601,$D87)</f>
        <v>3.981666666666666E-2</v>
      </c>
      <c r="K87" s="28">
        <f>SUMIFS('Historial Mensual'!$M$2:$M$3601,'Historial Mensual'!$A$2:$A$3601,$A87,'Historial Mensual'!$C$2:$C$3601,$D87)</f>
        <v>12</v>
      </c>
      <c r="L87" s="28">
        <f>SUMIFS('Historial Mensual'!$N$2:$N$3601,'Historial Mensual'!$A$2:$A$3601,$A87,'Historial Mensual'!$C$2:$C$3601,$D87)</f>
        <v>1</v>
      </c>
      <c r="M87" s="27">
        <f>SUMIFS('Historial Mensual'!$O$2:$O$3601,'Historial Mensual'!$A$2:$A$3601,$A87,'Historial Mensual'!$C$2:$C$3601,$D87)</f>
        <v>18.899999999999999</v>
      </c>
      <c r="N87" s="27">
        <f>AVERAGEIFS('Historial Mensual'!$P$2:$P$3601,'Historial Mensual'!$A$2:$A$3601,$A87,'Historial Mensual'!$C$2:$C$3601,$D87)</f>
        <v>73.77500000000002</v>
      </c>
      <c r="O87" s="15">
        <f>SUMIFS('Historial Mensual'!$Q$2:$Q$3601,'Historial Mensual'!$A$2:$A$3601,$A87,'Historial Mensual'!$C$2:$C$3601,$D87)</f>
        <v>222909.88999999996</v>
      </c>
      <c r="P87" s="15">
        <f>SUMIFS('Historial Mensual'!$S$2:$S$3601,'Historial Mensual'!$A$2:$A$3601,$A87,'Historial Mensual'!$C$2:$C$3601,$D87)</f>
        <v>138243.89000000001</v>
      </c>
      <c r="Q87" s="20">
        <f>AVERAGEIFS('Historial Mensual'!$V$2:$V$3601,'Historial Mensual'!$A$2:$A$3601,$A87,'Historial Mensual'!$C$2:$C$3601,$D87)</f>
        <v>3.835448777562029E-2</v>
      </c>
      <c r="R87" s="20">
        <f>SQRT(SUMPRODUCT(('Historial Mensual'!$A$2:$A$3601=A87)*('Historial Mensual'!$C$2:$C$3601=D87)*('Historial Mensual'!$V$2:$V$3601-Q87)^2)/11)</f>
        <v>6.6999270290189664E-2</v>
      </c>
      <c r="S87" s="27">
        <f>AVERAGEIFS('Historial Mensual'!$W$2:$W$3601,'Historial Mensual'!$A$2:$A$3601,$A87,'Historial Mensual'!$C$2:$C$3601,$D87)</f>
        <v>87.241416666666666</v>
      </c>
      <c r="T87" s="27">
        <f>SUMIFS('Auditoria Cumplimiento'!$J:$J,'Auditoria Cumplimiento'!$A:$A,A87,'Auditoria Cumplimiento'!$B:$B,D87)</f>
        <v>70.033333333333331</v>
      </c>
      <c r="U87" s="29">
        <f>AVERAGEIFS('Historial Mensual'!$AA$2:$AA$3601,'Historial Mensual'!$A$2:$A$3601,$A87,'Historial Mensual'!$C$2:$C$3601,$D87)</f>
        <v>0.14919916666666663</v>
      </c>
      <c r="V87" s="20">
        <f>AVERAGEIFS('Historial Mensual'!$AC$2:$AC$3601,'Historial Mensual'!$A$2:$A$3601,$A87,'Historial Mensual'!$C$2:$C$3601,$D87)</f>
        <v>2.6699387871666536E-2</v>
      </c>
    </row>
    <row r="88" spans="1:22" x14ac:dyDescent="0.3">
      <c r="A88" s="4" t="s">
        <v>132</v>
      </c>
      <c r="B88" s="4" t="str">
        <f>INDEX('Catalogo Proveedores'!$B$2:$B$101,MATCH(A88,'Catalogo Proveedores'!$A$2:$A$101,0))</f>
        <v>Proveedora Almacenes del Golfo S.A.P.I. de C.V.</v>
      </c>
      <c r="C88" s="4" t="str">
        <f>INDEX('Catalogo Proveedores'!$C$2:$C$101,MATCH(A88,'Catalogo Proveedores'!$A$2:$A$101,0))</f>
        <v>Transporte y logística</v>
      </c>
      <c r="D88" s="33" t="s">
        <v>282</v>
      </c>
      <c r="E88" s="15">
        <f>SUMIFS(Contratos!$C:$C,Contratos!$A:$A,A88,Contratos!$B:$B,D88)</f>
        <v>11219000</v>
      </c>
      <c r="F88" s="15">
        <f>SUMIFS('Historial Mensual'!$E$2:$E$3601,'Historial Mensual'!$A$2:$A$3601,$A88,'Historial Mensual'!$C$2:$C$3601,$D88)</f>
        <v>11161456.5</v>
      </c>
      <c r="G88" s="20">
        <f>SUMPRODUCT(('Historial Mensual'!$A$2:$A$3601=A88)*('Historial Mensual'!$C$2:$C$3601=D88)*'Historial Mensual'!$G$2:$G$3601)</f>
        <v>4.87E-2</v>
      </c>
      <c r="H88" s="27">
        <f>AVERAGEIFS('Historial Mensual'!$H$2:$H$3601,'Historial Mensual'!$A$2:$A$3601,$A88,'Historial Mensual'!$C$2:$C$3601,$D88)</f>
        <v>86.433333333333337</v>
      </c>
      <c r="I88" s="21">
        <f>AVERAGEIFS('Historial Mensual'!$K$2:$K$3601,'Historial Mensual'!$A$2:$A$3601,$A88,'Historial Mensual'!$C$2:$C$3601,$D88)</f>
        <v>0.91307499999999975</v>
      </c>
      <c r="J88" s="21">
        <f>AVERAGEIFS('Historial Mensual'!$L$2:$L$3601,'Historial Mensual'!$A$2:$A$3601,$A88,'Historial Mensual'!$C$2:$C$3601,$D88)</f>
        <v>5.5233333333333336E-2</v>
      </c>
      <c r="K88" s="28">
        <f>SUMIFS('Historial Mensual'!$M$2:$M$3601,'Historial Mensual'!$A$2:$A$3601,$A88,'Historial Mensual'!$C$2:$C$3601,$D88)</f>
        <v>5</v>
      </c>
      <c r="L88" s="28">
        <f>SUMIFS('Historial Mensual'!$N$2:$N$3601,'Historial Mensual'!$A$2:$A$3601,$A88,'Historial Mensual'!$C$2:$C$3601,$D88)</f>
        <v>6</v>
      </c>
      <c r="M88" s="27">
        <f>SUMIFS('Historial Mensual'!$O$2:$O$3601,'Historial Mensual'!$A$2:$A$3601,$A88,'Historial Mensual'!$C$2:$C$3601,$D88)</f>
        <v>153</v>
      </c>
      <c r="N88" s="27">
        <f>AVERAGEIFS('Historial Mensual'!$P$2:$P$3601,'Historial Mensual'!$A$2:$A$3601,$A88,'Historial Mensual'!$C$2:$C$3601,$D88)</f>
        <v>74.116666666666688</v>
      </c>
      <c r="O88" s="15">
        <f>SUMIFS('Historial Mensual'!$Q$2:$Q$3601,'Historial Mensual'!$A$2:$A$3601,$A88,'Historial Mensual'!$C$2:$C$3601,$D88)</f>
        <v>482057.82</v>
      </c>
      <c r="P88" s="15">
        <f>SUMIFS('Historial Mensual'!$S$2:$S$3601,'Historial Mensual'!$A$2:$A$3601,$A88,'Historial Mensual'!$C$2:$C$3601,$D88)</f>
        <v>190530.34999999998</v>
      </c>
      <c r="Q88" s="20">
        <f>AVERAGEIFS('Historial Mensual'!$V$2:$V$3601,'Historial Mensual'!$A$2:$A$3601,$A88,'Historial Mensual'!$C$2:$C$3601,$D88)</f>
        <v>2.8446307266203546E-2</v>
      </c>
      <c r="R88" s="20">
        <f>SQRT(SUMPRODUCT(('Historial Mensual'!$A$2:$A$3601=A88)*('Historial Mensual'!$C$2:$C$3601=D88)*('Historial Mensual'!$V$2:$V$3601-Q88)^2)/11)</f>
        <v>0.13669108021276252</v>
      </c>
      <c r="S88" s="27">
        <f>AVERAGEIFS('Historial Mensual'!$W$2:$W$3601,'Historial Mensual'!$A$2:$A$3601,$A88,'Historial Mensual'!$C$2:$C$3601,$D88)</f>
        <v>86.638750000000002</v>
      </c>
      <c r="T88" s="27">
        <f>SUMIFS('Auditoria Cumplimiento'!$J:$J,'Auditoria Cumplimiento'!$A:$A,A88,'Auditoria Cumplimiento'!$B:$B,D88)</f>
        <v>74.033333333333331</v>
      </c>
      <c r="U88" s="29">
        <f>AVERAGEIFS('Historial Mensual'!$AA$2:$AA$3601,'Historial Mensual'!$A$2:$A$3601,$A88,'Historial Mensual'!$C$2:$C$3601,$D88)</f>
        <v>0.13032416666666666</v>
      </c>
      <c r="V88" s="20">
        <f>AVERAGEIFS('Historial Mensual'!$AC$2:$AC$3601,'Historial Mensual'!$A$2:$A$3601,$A88,'Historial Mensual'!$C$2:$C$3601,$D88)</f>
        <v>1.818722395552597E-2</v>
      </c>
    </row>
    <row r="89" spans="1:22" x14ac:dyDescent="0.3">
      <c r="A89" s="4" t="s">
        <v>134</v>
      </c>
      <c r="B89" s="4" t="str">
        <f>INDEX('Catalogo Proveedores'!$B$2:$B$101,MATCH(A89,'Catalogo Proveedores'!$A$2:$A$101,0))</f>
        <v>Operadora Paquetería Integrales S.A. de C.V.</v>
      </c>
      <c r="C89" s="4" t="str">
        <f>INDEX('Catalogo Proveedores'!$C$2:$C$101,MATCH(A89,'Catalogo Proveedores'!$A$2:$A$101,0))</f>
        <v>Transporte y logística</v>
      </c>
      <c r="D89" s="33" t="s">
        <v>279</v>
      </c>
      <c r="E89" s="15">
        <f>SUMIFS(Contratos!$C:$C,Contratos!$A:$A,A89,Contratos!$B:$B,D89)</f>
        <v>23166000</v>
      </c>
      <c r="F89" s="15">
        <f>SUMIFS('Historial Mensual'!$E$2:$E$3601,'Historial Mensual'!$A$2:$A$3601,$A89,'Historial Mensual'!$C$2:$C$3601,$D89)</f>
        <v>23322430.41</v>
      </c>
      <c r="G89" s="20">
        <f>SUMPRODUCT(('Historial Mensual'!$A$2:$A$3601=A89)*('Historial Mensual'!$C$2:$C$3601=D89)*'Historial Mensual'!$G$2:$G$3601)</f>
        <v>3.6600000000000001E-2</v>
      </c>
      <c r="H89" s="27">
        <f>AVERAGEIFS('Historial Mensual'!$H$2:$H$3601,'Historial Mensual'!$A$2:$A$3601,$A89,'Historial Mensual'!$C$2:$C$3601,$D89)</f>
        <v>66.816666666666663</v>
      </c>
      <c r="I89" s="21">
        <f>AVERAGEIFS('Historial Mensual'!$K$2:$K$3601,'Historial Mensual'!$A$2:$A$3601,$A89,'Historial Mensual'!$C$2:$C$3601,$D89)</f>
        <v>0.78199999999999992</v>
      </c>
      <c r="J89" s="21">
        <f>AVERAGEIFS('Historial Mensual'!$L$2:$L$3601,'Historial Mensual'!$A$2:$A$3601,$A89,'Historial Mensual'!$C$2:$C$3601,$D89)</f>
        <v>0.15077499999999999</v>
      </c>
      <c r="K89" s="28">
        <f>SUMIFS('Historial Mensual'!$M$2:$M$3601,'Historial Mensual'!$A$2:$A$3601,$A89,'Historial Mensual'!$C$2:$C$3601,$D89)</f>
        <v>19</v>
      </c>
      <c r="L89" s="28">
        <f>SUMIFS('Historial Mensual'!$N$2:$N$3601,'Historial Mensual'!$A$2:$A$3601,$A89,'Historial Mensual'!$C$2:$C$3601,$D89)</f>
        <v>3</v>
      </c>
      <c r="M89" s="27">
        <f>SUMIFS('Historial Mensual'!$O$2:$O$3601,'Historial Mensual'!$A$2:$A$3601,$A89,'Historial Mensual'!$C$2:$C$3601,$D89)</f>
        <v>57.9</v>
      </c>
      <c r="N89" s="27">
        <f>AVERAGEIFS('Historial Mensual'!$P$2:$P$3601,'Historial Mensual'!$A$2:$A$3601,$A89,'Historial Mensual'!$C$2:$C$3601,$D89)</f>
        <v>83.108333333333334</v>
      </c>
      <c r="O89" s="15">
        <f>SUMIFS('Historial Mensual'!$Q$2:$Q$3601,'Historial Mensual'!$A$2:$A$3601,$A89,'Historial Mensual'!$C$2:$C$3601,$D89)</f>
        <v>895254.67000000016</v>
      </c>
      <c r="P89" s="15">
        <f>SUMIFS('Historial Mensual'!$S$2:$S$3601,'Historial Mensual'!$A$2:$A$3601,$A89,'Historial Mensual'!$C$2:$C$3601,$D89)</f>
        <v>1190108.25</v>
      </c>
      <c r="Q89" s="20">
        <f>AVERAGEIFS('Historial Mensual'!$V$2:$V$3601,'Historial Mensual'!$A$2:$A$3601,$A89,'Historial Mensual'!$C$2:$C$3601,$D89)</f>
        <v>9.5344321694063334E-3</v>
      </c>
      <c r="R89" s="20">
        <f>SQRT(SUMPRODUCT(('Historial Mensual'!$A$2:$A$3601=A89)*('Historial Mensual'!$C$2:$C$3601=D89)*('Historial Mensual'!$V$2:$V$3601-Q89)^2)/11)</f>
        <v>8.1764975803960693E-2</v>
      </c>
      <c r="S89" s="27">
        <f>AVERAGEIFS('Historial Mensual'!$W$2:$W$3601,'Historial Mensual'!$A$2:$A$3601,$A89,'Historial Mensual'!$C$2:$C$3601,$D89)</f>
        <v>76.205874999999992</v>
      </c>
      <c r="T89" s="27">
        <f>SUMIFS('Auditoria Cumplimiento'!$J:$J,'Auditoria Cumplimiento'!$A:$A,A89,'Auditoria Cumplimiento'!$B:$B,D89)</f>
        <v>83.600000000000009</v>
      </c>
      <c r="U89" s="29">
        <f>AVERAGEIFS('Historial Mensual'!$AA$2:$AA$3601,'Historial Mensual'!$A$2:$A$3601,$A89,'Historial Mensual'!$C$2:$C$3601,$D89)</f>
        <v>0.15879916666666669</v>
      </c>
      <c r="V89" s="20">
        <f>AVERAGEIFS('Historial Mensual'!$AC$2:$AC$3601,'Historial Mensual'!$A$2:$A$3601,$A89,'Historial Mensual'!$C$2:$C$3601,$D89)</f>
        <v>-2.8231741214962656E-3</v>
      </c>
    </row>
    <row r="90" spans="1:22" x14ac:dyDescent="0.3">
      <c r="A90" s="4" t="s">
        <v>134</v>
      </c>
      <c r="B90" s="4" t="str">
        <f>INDEX('Catalogo Proveedores'!$B$2:$B$101,MATCH(A90,'Catalogo Proveedores'!$A$2:$A$101,0))</f>
        <v>Operadora Paquetería Integrales S.A. de C.V.</v>
      </c>
      <c r="C90" s="4" t="str">
        <f>INDEX('Catalogo Proveedores'!$C$2:$C$101,MATCH(A90,'Catalogo Proveedores'!$A$2:$A$101,0))</f>
        <v>Transporte y logística</v>
      </c>
      <c r="D90" s="33" t="s">
        <v>281</v>
      </c>
      <c r="E90" s="15">
        <f>SUMIFS(Contratos!$C:$C,Contratos!$A:$A,A90,Contratos!$B:$B,D90)</f>
        <v>21445000</v>
      </c>
      <c r="F90" s="15">
        <f>SUMIFS('Historial Mensual'!$E$2:$E$3601,'Historial Mensual'!$A$2:$A$3601,$A90,'Historial Mensual'!$C$2:$C$3601,$D90)</f>
        <v>21438606.189999998</v>
      </c>
      <c r="G90" s="20">
        <f>SUMPRODUCT(('Historial Mensual'!$A$2:$A$3601=A90)*('Historial Mensual'!$C$2:$C$3601=D90)*'Historial Mensual'!$G$2:$G$3601)</f>
        <v>7.1999999999999995E-2</v>
      </c>
      <c r="H90" s="27">
        <f>AVERAGEIFS('Historial Mensual'!$H$2:$H$3601,'Historial Mensual'!$A$2:$A$3601,$A90,'Historial Mensual'!$C$2:$C$3601,$D90)</f>
        <v>65.45</v>
      </c>
      <c r="I90" s="21">
        <f>AVERAGEIFS('Historial Mensual'!$K$2:$K$3601,'Historial Mensual'!$A$2:$A$3601,$A90,'Historial Mensual'!$C$2:$C$3601,$D90)</f>
        <v>0.78979166666666689</v>
      </c>
      <c r="J90" s="21">
        <f>AVERAGEIFS('Historial Mensual'!$L$2:$L$3601,'Historial Mensual'!$A$2:$A$3601,$A90,'Historial Mensual'!$C$2:$C$3601,$D90)</f>
        <v>0.14805833333333332</v>
      </c>
      <c r="K90" s="28">
        <f>SUMIFS('Historial Mensual'!$M$2:$M$3601,'Historial Mensual'!$A$2:$A$3601,$A90,'Historial Mensual'!$C$2:$C$3601,$D90)</f>
        <v>21</v>
      </c>
      <c r="L90" s="28">
        <f>SUMIFS('Historial Mensual'!$N$2:$N$3601,'Historial Mensual'!$A$2:$A$3601,$A90,'Historial Mensual'!$C$2:$C$3601,$D90)</f>
        <v>6</v>
      </c>
      <c r="M90" s="27">
        <f>SUMIFS('Historial Mensual'!$O$2:$O$3601,'Historial Mensual'!$A$2:$A$3601,$A90,'Historial Mensual'!$C$2:$C$3601,$D90)</f>
        <v>70.5</v>
      </c>
      <c r="N90" s="27">
        <f>AVERAGEIFS('Historial Mensual'!$P$2:$P$3601,'Historial Mensual'!$A$2:$A$3601,$A90,'Historial Mensual'!$C$2:$C$3601,$D90)</f>
        <v>82.391666666666652</v>
      </c>
      <c r="O90" s="15">
        <f>SUMIFS('Historial Mensual'!$Q$2:$Q$3601,'Historial Mensual'!$A$2:$A$3601,$A90,'Historial Mensual'!$C$2:$C$3601,$D90)</f>
        <v>897612.60999999987</v>
      </c>
      <c r="P90" s="15">
        <f>SUMIFS('Historial Mensual'!$S$2:$S$3601,'Historial Mensual'!$A$2:$A$3601,$A90,'Historial Mensual'!$C$2:$C$3601,$D90)</f>
        <v>1041638.2600000002</v>
      </c>
      <c r="Q90" s="20">
        <f>AVERAGEIFS('Historial Mensual'!$V$2:$V$3601,'Historial Mensual'!$A$2:$A$3601,$A90,'Historial Mensual'!$C$2:$C$3601,$D90)</f>
        <v>-5.7109189399066401E-3</v>
      </c>
      <c r="R90" s="20">
        <f>SQRT(SUMPRODUCT(('Historial Mensual'!$A$2:$A$3601=A90)*('Historial Mensual'!$C$2:$C$3601=D90)*('Historial Mensual'!$V$2:$V$3601-Q90)^2)/11)</f>
        <v>6.031620776097292E-2</v>
      </c>
      <c r="S90" s="27">
        <f>AVERAGEIFS('Historial Mensual'!$W$2:$W$3601,'Historial Mensual'!$A$2:$A$3601,$A90,'Historial Mensual'!$C$2:$C$3601,$D90)</f>
        <v>75.858708333333325</v>
      </c>
      <c r="T90" s="27">
        <f>SUMIFS('Auditoria Cumplimiento'!$J:$J,'Auditoria Cumplimiento'!$A:$A,A90,'Auditoria Cumplimiento'!$B:$B,D90)</f>
        <v>80.633333333333326</v>
      </c>
      <c r="U90" s="29">
        <f>AVERAGEIFS('Historial Mensual'!$AA$2:$AA$3601,'Historial Mensual'!$A$2:$A$3601,$A90,'Historial Mensual'!$C$2:$C$3601,$D90)</f>
        <v>0.14958749999999998</v>
      </c>
      <c r="V90" s="20">
        <f>AVERAGEIFS('Historial Mensual'!$AC$2:$AC$3601,'Historial Mensual'!$A$2:$A$3601,$A90,'Historial Mensual'!$C$2:$C$3601,$D90)</f>
        <v>-1.7394194758635146E-2</v>
      </c>
    </row>
    <row r="91" spans="1:22" x14ac:dyDescent="0.3">
      <c r="A91" s="4" t="s">
        <v>134</v>
      </c>
      <c r="B91" s="4" t="str">
        <f>INDEX('Catalogo Proveedores'!$B$2:$B$101,MATCH(A91,'Catalogo Proveedores'!$A$2:$A$101,0))</f>
        <v>Operadora Paquetería Integrales S.A. de C.V.</v>
      </c>
      <c r="C91" s="4" t="str">
        <f>INDEX('Catalogo Proveedores'!$C$2:$C$101,MATCH(A91,'Catalogo Proveedores'!$A$2:$A$101,0))</f>
        <v>Transporte y logística</v>
      </c>
      <c r="D91" s="33" t="s">
        <v>282</v>
      </c>
      <c r="E91" s="15">
        <f>SUMIFS(Contratos!$C:$C,Contratos!$A:$A,A91,Contratos!$B:$B,D91)</f>
        <v>24842000</v>
      </c>
      <c r="F91" s="15">
        <f>SUMIFS('Historial Mensual'!$E$2:$E$3601,'Historial Mensual'!$A$2:$A$3601,$A91,'Historial Mensual'!$C$2:$C$3601,$D91)</f>
        <v>24861214.760000002</v>
      </c>
      <c r="G91" s="20">
        <f>SUMPRODUCT(('Historial Mensual'!$A$2:$A$3601=A91)*('Historial Mensual'!$C$2:$C$3601=D91)*'Historial Mensual'!$G$2:$G$3601)</f>
        <v>0.03</v>
      </c>
      <c r="H91" s="27">
        <f>AVERAGEIFS('Historial Mensual'!$H$2:$H$3601,'Historial Mensual'!$A$2:$A$3601,$A91,'Historial Mensual'!$C$2:$C$3601,$D91)</f>
        <v>64.733333333333334</v>
      </c>
      <c r="I91" s="21">
        <f>AVERAGEIFS('Historial Mensual'!$K$2:$K$3601,'Historial Mensual'!$A$2:$A$3601,$A91,'Historial Mensual'!$C$2:$C$3601,$D91)</f>
        <v>0.81470833333333348</v>
      </c>
      <c r="J91" s="21">
        <f>AVERAGEIFS('Historial Mensual'!$L$2:$L$3601,'Historial Mensual'!$A$2:$A$3601,$A91,'Historial Mensual'!$C$2:$C$3601,$D91)</f>
        <v>0.14897500000000002</v>
      </c>
      <c r="K91" s="28">
        <f>SUMIFS('Historial Mensual'!$M$2:$M$3601,'Historial Mensual'!$A$2:$A$3601,$A91,'Historial Mensual'!$C$2:$C$3601,$D91)</f>
        <v>19</v>
      </c>
      <c r="L91" s="28">
        <f>SUMIFS('Historial Mensual'!$N$2:$N$3601,'Historial Mensual'!$A$2:$A$3601,$A91,'Historial Mensual'!$C$2:$C$3601,$D91)</f>
        <v>4</v>
      </c>
      <c r="M91" s="27">
        <f>SUMIFS('Historial Mensual'!$O$2:$O$3601,'Historial Mensual'!$A$2:$A$3601,$A91,'Historial Mensual'!$C$2:$C$3601,$D91)</f>
        <v>65.5</v>
      </c>
      <c r="N91" s="27">
        <f>AVERAGEIFS('Historial Mensual'!$P$2:$P$3601,'Historial Mensual'!$A$2:$A$3601,$A91,'Historial Mensual'!$C$2:$C$3601,$D91)</f>
        <v>81.850000000000009</v>
      </c>
      <c r="O91" s="15">
        <f>SUMIFS('Historial Mensual'!$Q$2:$Q$3601,'Historial Mensual'!$A$2:$A$3601,$A91,'Historial Mensual'!$C$2:$C$3601,$D91)</f>
        <v>1018289.5199999999</v>
      </c>
      <c r="P91" s="15">
        <f>SUMIFS('Historial Mensual'!$S$2:$S$3601,'Historial Mensual'!$A$2:$A$3601,$A91,'Historial Mensual'!$C$2:$C$3601,$D91)</f>
        <v>1199104.04</v>
      </c>
      <c r="Q91" s="20">
        <f>AVERAGEIFS('Historial Mensual'!$V$2:$V$3601,'Historial Mensual'!$A$2:$A$3601,$A91,'Historial Mensual'!$C$2:$C$3601,$D91)</f>
        <v>8.8523093639469187E-3</v>
      </c>
      <c r="R91" s="20">
        <f>SQRT(SUMPRODUCT(('Historial Mensual'!$A$2:$A$3601=A91)*('Historial Mensual'!$C$2:$C$3601=D91)*('Historial Mensual'!$V$2:$V$3601-Q91)^2)/11)</f>
        <v>7.8207993653202579E-2</v>
      </c>
      <c r="S91" s="27">
        <f>AVERAGEIFS('Historial Mensual'!$W$2:$W$3601,'Historial Mensual'!$A$2:$A$3601,$A91,'Historial Mensual'!$C$2:$C$3601,$D91)</f>
        <v>76.233291666666659</v>
      </c>
      <c r="T91" s="27">
        <f>SUMIFS('Auditoria Cumplimiento'!$J:$J,'Auditoria Cumplimiento'!$A:$A,A91,'Auditoria Cumplimiento'!$B:$B,D91)</f>
        <v>77.833333333333329</v>
      </c>
      <c r="U91" s="29">
        <f>AVERAGEIFS('Historial Mensual'!$AA$2:$AA$3601,'Historial Mensual'!$A$2:$A$3601,$A91,'Historial Mensual'!$C$2:$C$3601,$D91)</f>
        <v>0.13024833333333333</v>
      </c>
      <c r="V91" s="20">
        <f>AVERAGEIFS('Historial Mensual'!$AC$2:$AC$3601,'Historial Mensual'!$A$2:$A$3601,$A91,'Historial Mensual'!$C$2:$C$3601,$D91)</f>
        <v>-1.4007262330914324E-3</v>
      </c>
    </row>
    <row r="92" spans="1:22" x14ac:dyDescent="0.3">
      <c r="A92" s="4" t="s">
        <v>136</v>
      </c>
      <c r="B92" s="4" t="str">
        <f>INDEX('Catalogo Proveedores'!$B$2:$B$101,MATCH(A92,'Catalogo Proveedores'!$A$2:$A$101,0))</f>
        <v>Comercializadora Mantenimiento del Norte S. de R.L. de C.V.</v>
      </c>
      <c r="C92" s="4" t="str">
        <f>INDEX('Catalogo Proveedores'!$C$2:$C$101,MATCH(A92,'Catalogo Proveedores'!$A$2:$A$101,0))</f>
        <v>Mantenimiento industrial</v>
      </c>
      <c r="D92" s="33" t="s">
        <v>279</v>
      </c>
      <c r="E92" s="15">
        <f>SUMIFS(Contratos!$C:$C,Contratos!$A:$A,A92,Contratos!$B:$B,D92)</f>
        <v>3847000</v>
      </c>
      <c r="F92" s="15">
        <f>SUMIFS('Historial Mensual'!$E$2:$E$3601,'Historial Mensual'!$A$2:$A$3601,$A92,'Historial Mensual'!$C$2:$C$3601,$D92)</f>
        <v>3847723.4099999992</v>
      </c>
      <c r="G92" s="20">
        <f>SUMPRODUCT(('Historial Mensual'!$A$2:$A$3601=A92)*('Historial Mensual'!$C$2:$C$3601=D92)*'Historial Mensual'!$G$2:$G$3601)</f>
        <v>5.8999999999999997E-2</v>
      </c>
      <c r="H92" s="27">
        <f>AVERAGEIFS('Historial Mensual'!$H$2:$H$3601,'Historial Mensual'!$A$2:$A$3601,$A92,'Historial Mensual'!$C$2:$C$3601,$D92)</f>
        <v>92.533333333333317</v>
      </c>
      <c r="I92" s="21">
        <f>AVERAGEIFS('Historial Mensual'!$K$2:$K$3601,'Historial Mensual'!$A$2:$A$3601,$A92,'Historial Mensual'!$C$2:$C$3601,$D92)</f>
        <v>0.95494166666666669</v>
      </c>
      <c r="J92" s="21">
        <f>AVERAGEIFS('Historial Mensual'!$L$2:$L$3601,'Historial Mensual'!$A$2:$A$3601,$A92,'Historial Mensual'!$C$2:$C$3601,$D92)</f>
        <v>3.506666666666667E-2</v>
      </c>
      <c r="K92" s="28">
        <f>SUMIFS('Historial Mensual'!$M$2:$M$3601,'Historial Mensual'!$A$2:$A$3601,$A92,'Historial Mensual'!$C$2:$C$3601,$D92)</f>
        <v>1</v>
      </c>
      <c r="L92" s="28">
        <f>SUMIFS('Historial Mensual'!$N$2:$N$3601,'Historial Mensual'!$A$2:$A$3601,$A92,'Historial Mensual'!$C$2:$C$3601,$D92)</f>
        <v>0</v>
      </c>
      <c r="M92" s="27">
        <f>SUMIFS('Historial Mensual'!$O$2:$O$3601,'Historial Mensual'!$A$2:$A$3601,$A92,'Historial Mensual'!$C$2:$C$3601,$D92)</f>
        <v>0</v>
      </c>
      <c r="N92" s="27">
        <f>AVERAGEIFS('Historial Mensual'!$P$2:$P$3601,'Historial Mensual'!$A$2:$A$3601,$A92,'Historial Mensual'!$C$2:$C$3601,$D92)</f>
        <v>92.25</v>
      </c>
      <c r="O92" s="15">
        <f>SUMIFS('Historial Mensual'!$Q$2:$Q$3601,'Historial Mensual'!$A$2:$A$3601,$A92,'Historial Mensual'!$C$2:$C$3601,$D92)</f>
        <v>1090.02</v>
      </c>
      <c r="P92" s="15">
        <f>SUMIFS('Historial Mensual'!$S$2:$S$3601,'Historial Mensual'!$A$2:$A$3601,$A92,'Historial Mensual'!$C$2:$C$3601,$D92)</f>
        <v>41891.130000000005</v>
      </c>
      <c r="Q92" s="20">
        <f>AVERAGEIFS('Historial Mensual'!$V$2:$V$3601,'Historial Mensual'!$A$2:$A$3601,$A92,'Historial Mensual'!$C$2:$C$3601,$D92)</f>
        <v>3.6891392896106774E-2</v>
      </c>
      <c r="R92" s="20">
        <f>SQRT(SUMPRODUCT(('Historial Mensual'!$A$2:$A$3601=A92)*('Historial Mensual'!$C$2:$C$3601=D92)*('Historial Mensual'!$V$2:$V$3601-Q92)^2)/11)</f>
        <v>2.6061399122762535E-2</v>
      </c>
      <c r="S92" s="27">
        <f>AVERAGEIFS('Historial Mensual'!$W$2:$W$3601,'Historial Mensual'!$A$2:$A$3601,$A92,'Historial Mensual'!$C$2:$C$3601,$D92)</f>
        <v>93.958916666666667</v>
      </c>
      <c r="T92" s="27">
        <f>SUMIFS('Auditoria Cumplimiento'!$J:$J,'Auditoria Cumplimiento'!$A:$A,A92,'Auditoria Cumplimiento'!$B:$B,D92)</f>
        <v>93.199999999999989</v>
      </c>
      <c r="U92" s="29">
        <f>AVERAGEIFS('Historial Mensual'!$AA$2:$AA$3601,'Historial Mensual'!$A$2:$A$3601,$A92,'Historial Mensual'!$C$2:$C$3601,$D92)</f>
        <v>0.14980666666666667</v>
      </c>
      <c r="V92" s="20">
        <f>AVERAGEIFS('Historial Mensual'!$AC$2:$AC$3601,'Historial Mensual'!$A$2:$A$3601,$A92,'Historial Mensual'!$C$2:$C$3601,$D92)</f>
        <v>2.5190780377730395E-2</v>
      </c>
    </row>
    <row r="93" spans="1:22" x14ac:dyDescent="0.3">
      <c r="A93" s="4" t="s">
        <v>136</v>
      </c>
      <c r="B93" s="4" t="str">
        <f>INDEX('Catalogo Proveedores'!$B$2:$B$101,MATCH(A93,'Catalogo Proveedores'!$A$2:$A$101,0))</f>
        <v>Comercializadora Mantenimiento del Norte S. de R.L. de C.V.</v>
      </c>
      <c r="C93" s="4" t="str">
        <f>INDEX('Catalogo Proveedores'!$C$2:$C$101,MATCH(A93,'Catalogo Proveedores'!$A$2:$A$101,0))</f>
        <v>Mantenimiento industrial</v>
      </c>
      <c r="D93" s="33" t="s">
        <v>281</v>
      </c>
      <c r="E93" s="15">
        <f>SUMIFS(Contratos!$C:$C,Contratos!$A:$A,A93,Contratos!$B:$B,D93)</f>
        <v>4108000</v>
      </c>
      <c r="F93" s="15">
        <f>SUMIFS('Historial Mensual'!$E$2:$E$3601,'Historial Mensual'!$A$2:$A$3601,$A93,'Historial Mensual'!$C$2:$C$3601,$D93)</f>
        <v>4168471.9799999995</v>
      </c>
      <c r="G93" s="20">
        <f>SUMPRODUCT(('Historial Mensual'!$A$2:$A$3601=A93)*('Historial Mensual'!$C$2:$C$3601=D93)*'Historial Mensual'!$G$2:$G$3601)</f>
        <v>4.2999999999999997E-2</v>
      </c>
      <c r="H93" s="27">
        <f>AVERAGEIFS('Historial Mensual'!$H$2:$H$3601,'Historial Mensual'!$A$2:$A$3601,$A93,'Historial Mensual'!$C$2:$C$3601,$D93)</f>
        <v>92.908333333333346</v>
      </c>
      <c r="I93" s="21">
        <f>AVERAGEIFS('Historial Mensual'!$K$2:$K$3601,'Historial Mensual'!$A$2:$A$3601,$A93,'Historial Mensual'!$C$2:$C$3601,$D93)</f>
        <v>0.97696666666666643</v>
      </c>
      <c r="J93" s="21">
        <f>AVERAGEIFS('Historial Mensual'!$L$2:$L$3601,'Historial Mensual'!$A$2:$A$3601,$A93,'Historial Mensual'!$C$2:$C$3601,$D93)</f>
        <v>2.3199999999999998E-2</v>
      </c>
      <c r="K93" s="28">
        <f>SUMIFS('Historial Mensual'!$M$2:$M$3601,'Historial Mensual'!$A$2:$A$3601,$A93,'Historial Mensual'!$C$2:$C$3601,$D93)</f>
        <v>1</v>
      </c>
      <c r="L93" s="28">
        <f>SUMIFS('Historial Mensual'!$N$2:$N$3601,'Historial Mensual'!$A$2:$A$3601,$A93,'Historial Mensual'!$C$2:$C$3601,$D93)</f>
        <v>0</v>
      </c>
      <c r="M93" s="27">
        <f>SUMIFS('Historial Mensual'!$O$2:$O$3601,'Historial Mensual'!$A$2:$A$3601,$A93,'Historial Mensual'!$C$2:$C$3601,$D93)</f>
        <v>0</v>
      </c>
      <c r="N93" s="27">
        <f>AVERAGEIFS('Historial Mensual'!$P$2:$P$3601,'Historial Mensual'!$A$2:$A$3601,$A93,'Historial Mensual'!$C$2:$C$3601,$D93)</f>
        <v>93.283333333333317</v>
      </c>
      <c r="O93" s="15">
        <f>SUMIFS('Historial Mensual'!$Q$2:$Q$3601,'Historial Mensual'!$A$2:$A$3601,$A93,'Historial Mensual'!$C$2:$C$3601,$D93)</f>
        <v>3016.8</v>
      </c>
      <c r="P93" s="15">
        <f>SUMIFS('Historial Mensual'!$S$2:$S$3601,'Historial Mensual'!$A$2:$A$3601,$A93,'Historial Mensual'!$C$2:$C$3601,$D93)</f>
        <v>30090.780000000002</v>
      </c>
      <c r="Q93" s="20">
        <f>AVERAGEIFS('Historial Mensual'!$V$2:$V$3601,'Historial Mensual'!$A$2:$A$3601,$A93,'Historial Mensual'!$C$2:$C$3601,$D93)</f>
        <v>4.6689004298872294E-2</v>
      </c>
      <c r="R93" s="20">
        <f>SQRT(SUMPRODUCT(('Historial Mensual'!$A$2:$A$3601=A93)*('Historial Mensual'!$C$2:$C$3601=D93)*('Historial Mensual'!$V$2:$V$3601-Q93)^2)/11)</f>
        <v>1.9639990650916192E-2</v>
      </c>
      <c r="S93" s="27">
        <f>AVERAGEIFS('Historial Mensual'!$W$2:$W$3601,'Historial Mensual'!$A$2:$A$3601,$A93,'Historial Mensual'!$C$2:$C$3601,$D93)</f>
        <v>95.135583333333329</v>
      </c>
      <c r="T93" s="27">
        <f>SUMIFS('Auditoria Cumplimiento'!$J:$J,'Auditoria Cumplimiento'!$A:$A,A93,'Auditoria Cumplimiento'!$B:$B,D93)</f>
        <v>94.649999999999991</v>
      </c>
      <c r="U93" s="29">
        <f>AVERAGEIFS('Historial Mensual'!$AA$2:$AA$3601,'Historial Mensual'!$A$2:$A$3601,$A93,'Historial Mensual'!$C$2:$C$3601,$D93)</f>
        <v>0.13887916666666664</v>
      </c>
      <c r="V93" s="20">
        <f>AVERAGEIFS('Historial Mensual'!$AC$2:$AC$3601,'Historial Mensual'!$A$2:$A$3601,$A93,'Historial Mensual'!$C$2:$C$3601,$D93)</f>
        <v>3.5794847973580728E-2</v>
      </c>
    </row>
    <row r="94" spans="1:22" x14ac:dyDescent="0.3">
      <c r="A94" s="4" t="s">
        <v>136</v>
      </c>
      <c r="B94" s="4" t="str">
        <f>INDEX('Catalogo Proveedores'!$B$2:$B$101,MATCH(A94,'Catalogo Proveedores'!$A$2:$A$101,0))</f>
        <v>Comercializadora Mantenimiento del Norte S. de R.L. de C.V.</v>
      </c>
      <c r="C94" s="4" t="str">
        <f>INDEX('Catalogo Proveedores'!$C$2:$C$101,MATCH(A94,'Catalogo Proveedores'!$A$2:$A$101,0))</f>
        <v>Mantenimiento industrial</v>
      </c>
      <c r="D94" s="33" t="s">
        <v>282</v>
      </c>
      <c r="E94" s="15">
        <f>SUMIFS(Contratos!$C:$C,Contratos!$A:$A,A94,Contratos!$B:$B,D94)</f>
        <v>4254000</v>
      </c>
      <c r="F94" s="15">
        <f>SUMIFS('Historial Mensual'!$E$2:$E$3601,'Historial Mensual'!$A$2:$A$3601,$A94,'Historial Mensual'!$C$2:$C$3601,$D94)</f>
        <v>4175714.81</v>
      </c>
      <c r="G94" s="20">
        <f>SUMPRODUCT(('Historial Mensual'!$A$2:$A$3601=A94)*('Historial Mensual'!$C$2:$C$3601=D94)*'Historial Mensual'!$G$2:$G$3601)</f>
        <v>5.8799999999999998E-2</v>
      </c>
      <c r="H94" s="27">
        <f>AVERAGEIFS('Historial Mensual'!$H$2:$H$3601,'Historial Mensual'!$A$2:$A$3601,$A94,'Historial Mensual'!$C$2:$C$3601,$D94)</f>
        <v>93.949999999999989</v>
      </c>
      <c r="I94" s="21">
        <f>AVERAGEIFS('Historial Mensual'!$K$2:$K$3601,'Historial Mensual'!$A$2:$A$3601,$A94,'Historial Mensual'!$C$2:$C$3601,$D94)</f>
        <v>0.97469166666666673</v>
      </c>
      <c r="J94" s="21">
        <f>AVERAGEIFS('Historial Mensual'!$L$2:$L$3601,'Historial Mensual'!$A$2:$A$3601,$A94,'Historial Mensual'!$C$2:$C$3601,$D94)</f>
        <v>2.1316666666666668E-2</v>
      </c>
      <c r="K94" s="28">
        <f>SUMIFS('Historial Mensual'!$M$2:$M$3601,'Historial Mensual'!$A$2:$A$3601,$A94,'Historial Mensual'!$C$2:$C$3601,$D94)</f>
        <v>4</v>
      </c>
      <c r="L94" s="28">
        <f>SUMIFS('Historial Mensual'!$N$2:$N$3601,'Historial Mensual'!$A$2:$A$3601,$A94,'Historial Mensual'!$C$2:$C$3601,$D94)</f>
        <v>3</v>
      </c>
      <c r="M94" s="27">
        <f>SUMIFS('Historial Mensual'!$O$2:$O$3601,'Historial Mensual'!$A$2:$A$3601,$A94,'Historial Mensual'!$C$2:$C$3601,$D94)</f>
        <v>13.200000000000001</v>
      </c>
      <c r="N94" s="27">
        <f>AVERAGEIFS('Historial Mensual'!$P$2:$P$3601,'Historial Mensual'!$A$2:$A$3601,$A94,'Historial Mensual'!$C$2:$C$3601,$D94)</f>
        <v>92.491666666666674</v>
      </c>
      <c r="O94" s="15">
        <f>SUMIFS('Historial Mensual'!$Q$2:$Q$3601,'Historial Mensual'!$A$2:$A$3601,$A94,'Historial Mensual'!$C$2:$C$3601,$D94)</f>
        <v>19025.88</v>
      </c>
      <c r="P94" s="15">
        <f>SUMIFS('Historial Mensual'!$S$2:$S$3601,'Historial Mensual'!$A$2:$A$3601,$A94,'Historial Mensual'!$C$2:$C$3601,$D94)</f>
        <v>27115.520000000004</v>
      </c>
      <c r="Q94" s="20">
        <f>AVERAGEIFS('Historial Mensual'!$V$2:$V$3601,'Historial Mensual'!$A$2:$A$3601,$A94,'Historial Mensual'!$C$2:$C$3601,$D94)</f>
        <v>3.8117831719412687E-2</v>
      </c>
      <c r="R94" s="20">
        <f>SQRT(SUMPRODUCT(('Historial Mensual'!$A$2:$A$3601=A94)*('Historial Mensual'!$C$2:$C$3601=D94)*('Historial Mensual'!$V$2:$V$3601-Q94)^2)/11)</f>
        <v>2.5991283298015193E-2</v>
      </c>
      <c r="S94" s="27">
        <f>AVERAGEIFS('Historial Mensual'!$W$2:$W$3601,'Historial Mensual'!$A$2:$A$3601,$A94,'Historial Mensual'!$C$2:$C$3601,$D94)</f>
        <v>95.30183333333332</v>
      </c>
      <c r="T94" s="27">
        <f>SUMIFS('Auditoria Cumplimiento'!$J:$J,'Auditoria Cumplimiento'!$A:$A,A94,'Auditoria Cumplimiento'!$B:$B,D94)</f>
        <v>91.433333333333323</v>
      </c>
      <c r="U94" s="29">
        <f>AVERAGEIFS('Historial Mensual'!$AA$2:$AA$3601,'Historial Mensual'!$A$2:$A$3601,$A94,'Historial Mensual'!$C$2:$C$3601,$D94)</f>
        <v>0.11498083333333332</v>
      </c>
      <c r="V94" s="20">
        <f>AVERAGEIFS('Historial Mensual'!$AC$2:$AC$3601,'Historial Mensual'!$A$2:$A$3601,$A94,'Historial Mensual'!$C$2:$C$3601,$D94)</f>
        <v>2.9008191392861166E-2</v>
      </c>
    </row>
    <row r="95" spans="1:22" x14ac:dyDescent="0.3">
      <c r="A95" s="4" t="s">
        <v>138</v>
      </c>
      <c r="B95" s="4" t="str">
        <f>INDEX('Catalogo Proveedores'!$B$2:$B$101,MATCH(A95,'Catalogo Proveedores'!$A$2:$A$101,0))</f>
        <v>Distribuidora Montajes de Occidente S.A.P.I. de C.V.</v>
      </c>
      <c r="C95" s="4" t="str">
        <f>INDEX('Catalogo Proveedores'!$C$2:$C$101,MATCH(A95,'Catalogo Proveedores'!$A$2:$A$101,0))</f>
        <v>Mantenimiento industrial</v>
      </c>
      <c r="D95" s="33" t="s">
        <v>279</v>
      </c>
      <c r="E95" s="15">
        <f>SUMIFS(Contratos!$C:$C,Contratos!$A:$A,A95,Contratos!$B:$B,D95)</f>
        <v>8044000</v>
      </c>
      <c r="F95" s="15">
        <f>SUMIFS('Historial Mensual'!$E$2:$E$3601,'Historial Mensual'!$A$2:$A$3601,$A95,'Historial Mensual'!$C$2:$C$3601,$D95)</f>
        <v>8030116.0100000007</v>
      </c>
      <c r="G95" s="20">
        <f>SUMPRODUCT(('Historial Mensual'!$A$2:$A$3601=A95)*('Historial Mensual'!$C$2:$C$3601=D95)*'Historial Mensual'!$G$2:$G$3601)</f>
        <v>5.5800000000000002E-2</v>
      </c>
      <c r="H95" s="27">
        <f>AVERAGEIFS('Historial Mensual'!$H$2:$H$3601,'Historial Mensual'!$A$2:$A$3601,$A95,'Historial Mensual'!$C$2:$C$3601,$D95)</f>
        <v>70.825000000000003</v>
      </c>
      <c r="I95" s="21">
        <f>AVERAGEIFS('Historial Mensual'!$K$2:$K$3601,'Historial Mensual'!$A$2:$A$3601,$A95,'Historial Mensual'!$C$2:$C$3601,$D95)</f>
        <v>0.88667499999999988</v>
      </c>
      <c r="J95" s="21">
        <f>AVERAGEIFS('Historial Mensual'!$L$2:$L$3601,'Historial Mensual'!$A$2:$A$3601,$A95,'Historial Mensual'!$C$2:$C$3601,$D95)</f>
        <v>0.12421666666666668</v>
      </c>
      <c r="K95" s="28">
        <f>SUMIFS('Historial Mensual'!$M$2:$M$3601,'Historial Mensual'!$A$2:$A$3601,$A95,'Historial Mensual'!$C$2:$C$3601,$D95)</f>
        <v>12</v>
      </c>
      <c r="L95" s="28">
        <f>SUMIFS('Historial Mensual'!$N$2:$N$3601,'Historial Mensual'!$A$2:$A$3601,$A95,'Historial Mensual'!$C$2:$C$3601,$D95)</f>
        <v>3</v>
      </c>
      <c r="M95" s="27">
        <f>SUMIFS('Historial Mensual'!$O$2:$O$3601,'Historial Mensual'!$A$2:$A$3601,$A95,'Historial Mensual'!$C$2:$C$3601,$D95)</f>
        <v>51.5</v>
      </c>
      <c r="N95" s="27">
        <f>AVERAGEIFS('Historial Mensual'!$P$2:$P$3601,'Historial Mensual'!$A$2:$A$3601,$A95,'Historial Mensual'!$C$2:$C$3601,$D95)</f>
        <v>81.683333333333323</v>
      </c>
      <c r="O95" s="15">
        <f>SUMIFS('Historial Mensual'!$Q$2:$Q$3601,'Historial Mensual'!$A$2:$A$3601,$A95,'Historial Mensual'!$C$2:$C$3601,$D95)</f>
        <v>226793.92</v>
      </c>
      <c r="P95" s="15">
        <f>SUMIFS('Historial Mensual'!$S$2:$S$3601,'Historial Mensual'!$A$2:$A$3601,$A95,'Historial Mensual'!$C$2:$C$3601,$D95)</f>
        <v>313654.20000000007</v>
      </c>
      <c r="Q95" s="20">
        <f>AVERAGEIFS('Historial Mensual'!$V$2:$V$3601,'Historial Mensual'!$A$2:$A$3601,$A95,'Historial Mensual'!$C$2:$C$3601,$D95)</f>
        <v>3.7842601618417967E-3</v>
      </c>
      <c r="R95" s="20">
        <f>SQRT(SUMPRODUCT(('Historial Mensual'!$A$2:$A$3601=A95)*('Historial Mensual'!$C$2:$C$3601=D95)*('Historial Mensual'!$V$2:$V$3601-Q95)^2)/11)</f>
        <v>9.3649684345535597E-2</v>
      </c>
      <c r="S95" s="27">
        <f>AVERAGEIFS('Historial Mensual'!$W$2:$W$3601,'Historial Mensual'!$A$2:$A$3601,$A95,'Historial Mensual'!$C$2:$C$3601,$D95)</f>
        <v>80.862416666666675</v>
      </c>
      <c r="T95" s="27">
        <f>SUMIFS('Auditoria Cumplimiento'!$J:$J,'Auditoria Cumplimiento'!$A:$A,A95,'Auditoria Cumplimiento'!$B:$B,D95)</f>
        <v>76.233333333333334</v>
      </c>
      <c r="U95" s="29">
        <f>AVERAGEIFS('Historial Mensual'!$AA$2:$AA$3601,'Historial Mensual'!$A$2:$A$3601,$A95,'Historial Mensual'!$C$2:$C$3601,$D95)</f>
        <v>0.14386833333333335</v>
      </c>
      <c r="V95" s="20">
        <f>AVERAGEIFS('Historial Mensual'!$AC$2:$AC$3601,'Historial Mensual'!$A$2:$A$3601,$A95,'Historial Mensual'!$C$2:$C$3601,$D95)</f>
        <v>-7.4797722313473354E-3</v>
      </c>
    </row>
    <row r="96" spans="1:22" x14ac:dyDescent="0.3">
      <c r="A96" s="4" t="s">
        <v>138</v>
      </c>
      <c r="B96" s="4" t="str">
        <f>INDEX('Catalogo Proveedores'!$B$2:$B$101,MATCH(A96,'Catalogo Proveedores'!$A$2:$A$101,0))</f>
        <v>Distribuidora Montajes de Occidente S.A.P.I. de C.V.</v>
      </c>
      <c r="C96" s="4" t="str">
        <f>INDEX('Catalogo Proveedores'!$C$2:$C$101,MATCH(A96,'Catalogo Proveedores'!$A$2:$A$101,0))</f>
        <v>Mantenimiento industrial</v>
      </c>
      <c r="D96" s="33" t="s">
        <v>281</v>
      </c>
      <c r="E96" s="15">
        <f>SUMIFS(Contratos!$C:$C,Contratos!$A:$A,A96,Contratos!$B:$B,D96)</f>
        <v>8994000</v>
      </c>
      <c r="F96" s="15">
        <f>SUMIFS('Historial Mensual'!$E$2:$E$3601,'Historial Mensual'!$A$2:$A$3601,$A96,'Historial Mensual'!$C$2:$C$3601,$D96)</f>
        <v>8874850.8300000001</v>
      </c>
      <c r="G96" s="20">
        <f>SUMPRODUCT(('Historial Mensual'!$A$2:$A$3601=A96)*('Historial Mensual'!$C$2:$C$3601=D96)*'Historial Mensual'!$G$2:$G$3601)</f>
        <v>7.6100000000000001E-2</v>
      </c>
      <c r="H96" s="27">
        <f>AVERAGEIFS('Historial Mensual'!$H$2:$H$3601,'Historial Mensual'!$A$2:$A$3601,$A96,'Historial Mensual'!$C$2:$C$3601,$D96)</f>
        <v>62.116666666666667</v>
      </c>
      <c r="I96" s="21">
        <f>AVERAGEIFS('Historial Mensual'!$K$2:$K$3601,'Historial Mensual'!$A$2:$A$3601,$A96,'Historial Mensual'!$C$2:$C$3601,$D96)</f>
        <v>0.8821500000000001</v>
      </c>
      <c r="J96" s="21">
        <f>AVERAGEIFS('Historial Mensual'!$L$2:$L$3601,'Historial Mensual'!$A$2:$A$3601,$A96,'Historial Mensual'!$C$2:$C$3601,$D96)</f>
        <v>0.14402500000000004</v>
      </c>
      <c r="K96" s="28">
        <f>SUMIFS('Historial Mensual'!$M$2:$M$3601,'Historial Mensual'!$A$2:$A$3601,$A96,'Historial Mensual'!$C$2:$C$3601,$D96)</f>
        <v>13</v>
      </c>
      <c r="L96" s="28">
        <f>SUMIFS('Historial Mensual'!$N$2:$N$3601,'Historial Mensual'!$A$2:$A$3601,$A96,'Historial Mensual'!$C$2:$C$3601,$D96)</f>
        <v>6</v>
      </c>
      <c r="M96" s="27">
        <f>SUMIFS('Historial Mensual'!$O$2:$O$3601,'Historial Mensual'!$A$2:$A$3601,$A96,'Historial Mensual'!$C$2:$C$3601,$D96)</f>
        <v>67.599999999999994</v>
      </c>
      <c r="N96" s="27">
        <f>AVERAGEIFS('Historial Mensual'!$P$2:$P$3601,'Historial Mensual'!$A$2:$A$3601,$A96,'Historial Mensual'!$C$2:$C$3601,$D96)</f>
        <v>81.300000000000011</v>
      </c>
      <c r="O96" s="15">
        <f>SUMIFS('Historial Mensual'!$Q$2:$Q$3601,'Historial Mensual'!$A$2:$A$3601,$A96,'Historial Mensual'!$C$2:$C$3601,$D96)</f>
        <v>334828.38999999996</v>
      </c>
      <c r="P96" s="15">
        <f>SUMIFS('Historial Mensual'!$S$2:$S$3601,'Historial Mensual'!$A$2:$A$3601,$A96,'Historial Mensual'!$C$2:$C$3601,$D96)</f>
        <v>400635.22000000003</v>
      </c>
      <c r="Q96" s="20">
        <f>AVERAGEIFS('Historial Mensual'!$V$2:$V$3601,'Historial Mensual'!$A$2:$A$3601,$A96,'Historial Mensual'!$C$2:$C$3601,$D96)</f>
        <v>-4.7976738925203386E-3</v>
      </c>
      <c r="R96" s="20">
        <f>SQRT(SUMPRODUCT(('Historial Mensual'!$A$2:$A$3601=A96)*('Historial Mensual'!$C$2:$C$3601=D96)*('Historial Mensual'!$V$2:$V$3601-Q96)^2)/11)</f>
        <v>8.7472971804237853E-2</v>
      </c>
      <c r="S96" s="27">
        <f>AVERAGEIFS('Historial Mensual'!$W$2:$W$3601,'Historial Mensual'!$A$2:$A$3601,$A96,'Historial Mensual'!$C$2:$C$3601,$D96)</f>
        <v>77.304958333333332</v>
      </c>
      <c r="T96" s="27">
        <f>SUMIFS('Auditoria Cumplimiento'!$J:$J,'Auditoria Cumplimiento'!$A:$A,A96,'Auditoria Cumplimiento'!$B:$B,D96)</f>
        <v>82.3</v>
      </c>
      <c r="U96" s="29">
        <f>AVERAGEIFS('Historial Mensual'!$AA$2:$AA$3601,'Historial Mensual'!$A$2:$A$3601,$A96,'Historial Mensual'!$C$2:$C$3601,$D96)</f>
        <v>0.13042416666666665</v>
      </c>
      <c r="V96" s="20">
        <f>AVERAGEIFS('Historial Mensual'!$AC$2:$AC$3601,'Historial Mensual'!$A$2:$A$3601,$A96,'Historial Mensual'!$C$2:$C$3601,$D96)</f>
        <v>-1.5064986406846862E-2</v>
      </c>
    </row>
    <row r="97" spans="1:22" x14ac:dyDescent="0.3">
      <c r="A97" s="4" t="s">
        <v>138</v>
      </c>
      <c r="B97" s="4" t="str">
        <f>INDEX('Catalogo Proveedores'!$B$2:$B$101,MATCH(A97,'Catalogo Proveedores'!$A$2:$A$101,0))</f>
        <v>Distribuidora Montajes de Occidente S.A.P.I. de C.V.</v>
      </c>
      <c r="C97" s="4" t="str">
        <f>INDEX('Catalogo Proveedores'!$C$2:$C$101,MATCH(A97,'Catalogo Proveedores'!$A$2:$A$101,0))</f>
        <v>Mantenimiento industrial</v>
      </c>
      <c r="D97" s="33" t="s">
        <v>282</v>
      </c>
      <c r="E97" s="15">
        <f>SUMIFS(Contratos!$C:$C,Contratos!$A:$A,A97,Contratos!$B:$B,D97)</f>
        <v>9115000</v>
      </c>
      <c r="F97" s="15">
        <f>SUMIFS('Historial Mensual'!$E$2:$E$3601,'Historial Mensual'!$A$2:$A$3601,$A97,'Historial Mensual'!$C$2:$C$3601,$D97)</f>
        <v>9302679.8000000007</v>
      </c>
      <c r="G97" s="20">
        <f>SUMPRODUCT(('Historial Mensual'!$A$2:$A$3601=A97)*('Historial Mensual'!$C$2:$C$3601=D97)*'Historial Mensual'!$G$2:$G$3601)</f>
        <v>8.7899999999999992E-2</v>
      </c>
      <c r="H97" s="27">
        <f>AVERAGEIFS('Historial Mensual'!$H$2:$H$3601,'Historial Mensual'!$A$2:$A$3601,$A97,'Historial Mensual'!$C$2:$C$3601,$D97)</f>
        <v>62.183333333333337</v>
      </c>
      <c r="I97" s="21">
        <f>AVERAGEIFS('Historial Mensual'!$K$2:$K$3601,'Historial Mensual'!$A$2:$A$3601,$A97,'Historial Mensual'!$C$2:$C$3601,$D97)</f>
        <v>0.89204166666666662</v>
      </c>
      <c r="J97" s="21">
        <f>AVERAGEIFS('Historial Mensual'!$L$2:$L$3601,'Historial Mensual'!$A$2:$A$3601,$A97,'Historial Mensual'!$C$2:$C$3601,$D97)</f>
        <v>0.14984166666666668</v>
      </c>
      <c r="K97" s="28">
        <f>SUMIFS('Historial Mensual'!$M$2:$M$3601,'Historial Mensual'!$A$2:$A$3601,$A97,'Historial Mensual'!$C$2:$C$3601,$D97)</f>
        <v>11</v>
      </c>
      <c r="L97" s="28">
        <f>SUMIFS('Historial Mensual'!$N$2:$N$3601,'Historial Mensual'!$A$2:$A$3601,$A97,'Historial Mensual'!$C$2:$C$3601,$D97)</f>
        <v>1</v>
      </c>
      <c r="M97" s="27">
        <f>SUMIFS('Historial Mensual'!$O$2:$O$3601,'Historial Mensual'!$A$2:$A$3601,$A97,'Historial Mensual'!$C$2:$C$3601,$D97)</f>
        <v>42.9</v>
      </c>
      <c r="N97" s="27">
        <f>AVERAGEIFS('Historial Mensual'!$P$2:$P$3601,'Historial Mensual'!$A$2:$A$3601,$A97,'Historial Mensual'!$C$2:$C$3601,$D97)</f>
        <v>80.591666666666683</v>
      </c>
      <c r="O97" s="15">
        <f>SUMIFS('Historial Mensual'!$Q$2:$Q$3601,'Historial Mensual'!$A$2:$A$3601,$A97,'Historial Mensual'!$C$2:$C$3601,$D97)</f>
        <v>138744.99</v>
      </c>
      <c r="P97" s="15">
        <f>SUMIFS('Historial Mensual'!$S$2:$S$3601,'Historial Mensual'!$A$2:$A$3601,$A97,'Historial Mensual'!$C$2:$C$3601,$D97)</f>
        <v>433090.37999999995</v>
      </c>
      <c r="Q97" s="20">
        <f>AVERAGEIFS('Historial Mensual'!$V$2:$V$3601,'Historial Mensual'!$A$2:$A$3601,$A97,'Historial Mensual'!$C$2:$C$3601,$D97)</f>
        <v>3.3543719395628051E-2</v>
      </c>
      <c r="R97" s="20">
        <f>SQRT(SUMPRODUCT(('Historial Mensual'!$A$2:$A$3601=A97)*('Historial Mensual'!$C$2:$C$3601=D97)*('Historial Mensual'!$V$2:$V$3601-Q97)^2)/11)</f>
        <v>6.7095886930976498E-2</v>
      </c>
      <c r="S97" s="27">
        <f>AVERAGEIFS('Historial Mensual'!$W$2:$W$3601,'Historial Mensual'!$A$2:$A$3601,$A97,'Historial Mensual'!$C$2:$C$3601,$D97)</f>
        <v>77.396124999999998</v>
      </c>
      <c r="T97" s="27">
        <f>SUMIFS('Auditoria Cumplimiento'!$J:$J,'Auditoria Cumplimiento'!$A:$A,A97,'Auditoria Cumplimiento'!$B:$B,D97)</f>
        <v>76.933333333333323</v>
      </c>
      <c r="U97" s="29">
        <f>AVERAGEIFS('Historial Mensual'!$AA$2:$AA$3601,'Historial Mensual'!$A$2:$A$3601,$A97,'Historial Mensual'!$C$2:$C$3601,$D97)</f>
        <v>0.1093325</v>
      </c>
      <c r="V97" s="20">
        <f>AVERAGEIFS('Historial Mensual'!$AC$2:$AC$3601,'Historial Mensual'!$A$2:$A$3601,$A97,'Historial Mensual'!$C$2:$C$3601,$D97)</f>
        <v>2.4860772337647812E-2</v>
      </c>
    </row>
    <row r="98" spans="1:22" x14ac:dyDescent="0.3">
      <c r="A98" s="4" t="s">
        <v>140</v>
      </c>
      <c r="B98" s="4" t="str">
        <f>INDEX('Catalogo Proveedores'!$B$2:$B$101,MATCH(A98,'Catalogo Proveedores'!$A$2:$A$101,0))</f>
        <v>Corporativo Ingeniería Unidos S.A. de C.V.</v>
      </c>
      <c r="C98" s="4" t="str">
        <f>INDEX('Catalogo Proveedores'!$C$2:$C$101,MATCH(A98,'Catalogo Proveedores'!$A$2:$A$101,0))</f>
        <v>Mantenimiento industrial</v>
      </c>
      <c r="D98" s="33" t="s">
        <v>279</v>
      </c>
      <c r="E98" s="15">
        <f>SUMIFS(Contratos!$C:$C,Contratos!$A:$A,A98,Contratos!$B:$B,D98)</f>
        <v>10092000</v>
      </c>
      <c r="F98" s="15">
        <f>SUMIFS('Historial Mensual'!$E$2:$E$3601,'Historial Mensual'!$A$2:$A$3601,$A98,'Historial Mensual'!$C$2:$C$3601,$D98)</f>
        <v>10037863.289999999</v>
      </c>
      <c r="G98" s="20">
        <f>SUMPRODUCT(('Historial Mensual'!$A$2:$A$3601=A98)*('Historial Mensual'!$C$2:$C$3601=D98)*'Historial Mensual'!$G$2:$G$3601)</f>
        <v>4.9000000000000002E-2</v>
      </c>
      <c r="H98" s="27">
        <f>AVERAGEIFS('Historial Mensual'!$H$2:$H$3601,'Historial Mensual'!$A$2:$A$3601,$A98,'Historial Mensual'!$C$2:$C$3601,$D98)</f>
        <v>68.441666666666677</v>
      </c>
      <c r="I98" s="21">
        <f>AVERAGEIFS('Historial Mensual'!$K$2:$K$3601,'Historial Mensual'!$A$2:$A$3601,$A98,'Historial Mensual'!$C$2:$C$3601,$D98)</f>
        <v>0.89214166666666672</v>
      </c>
      <c r="J98" s="21">
        <f>AVERAGEIFS('Historial Mensual'!$L$2:$L$3601,'Historial Mensual'!$A$2:$A$3601,$A98,'Historial Mensual'!$C$2:$C$3601,$D98)</f>
        <v>0.14258333333333334</v>
      </c>
      <c r="K98" s="28">
        <f>SUMIFS('Historial Mensual'!$M$2:$M$3601,'Historial Mensual'!$A$2:$A$3601,$A98,'Historial Mensual'!$C$2:$C$3601,$D98)</f>
        <v>17</v>
      </c>
      <c r="L98" s="28">
        <f>SUMIFS('Historial Mensual'!$N$2:$N$3601,'Historial Mensual'!$A$2:$A$3601,$A98,'Historial Mensual'!$C$2:$C$3601,$D98)</f>
        <v>1</v>
      </c>
      <c r="M98" s="27">
        <f>SUMIFS('Historial Mensual'!$O$2:$O$3601,'Historial Mensual'!$A$2:$A$3601,$A98,'Historial Mensual'!$C$2:$C$3601,$D98)</f>
        <v>38.4</v>
      </c>
      <c r="N98" s="27">
        <f>AVERAGEIFS('Historial Mensual'!$P$2:$P$3601,'Historial Mensual'!$A$2:$A$3601,$A98,'Historial Mensual'!$C$2:$C$3601,$D98)</f>
        <v>74.025000000000006</v>
      </c>
      <c r="O98" s="15">
        <f>SUMIFS('Historial Mensual'!$Q$2:$Q$3601,'Historial Mensual'!$A$2:$A$3601,$A98,'Historial Mensual'!$C$2:$C$3601,$D98)</f>
        <v>213485.39</v>
      </c>
      <c r="P98" s="15">
        <f>SUMIFS('Historial Mensual'!$S$2:$S$3601,'Historial Mensual'!$A$2:$A$3601,$A98,'Historial Mensual'!$C$2:$C$3601,$D98)</f>
        <v>442244.37</v>
      </c>
      <c r="Q98" s="20">
        <f>AVERAGEIFS('Historial Mensual'!$V$2:$V$3601,'Historial Mensual'!$A$2:$A$3601,$A98,'Historial Mensual'!$C$2:$C$3601,$D98)</f>
        <v>1.4242916307129256E-2</v>
      </c>
      <c r="R98" s="20">
        <f>SQRT(SUMPRODUCT(('Historial Mensual'!$A$2:$A$3601=A98)*('Historial Mensual'!$C$2:$C$3601=D98)*('Historial Mensual'!$V$2:$V$3601-Q98)^2)/11)</f>
        <v>7.6546367370042723E-2</v>
      </c>
      <c r="S98" s="27">
        <f>AVERAGEIFS('Historial Mensual'!$W$2:$W$3601,'Historial Mensual'!$A$2:$A$3601,$A98,'Historial Mensual'!$C$2:$C$3601,$D98)</f>
        <v>78.385083333333327</v>
      </c>
      <c r="T98" s="27">
        <f>SUMIFS('Auditoria Cumplimiento'!$J:$J,'Auditoria Cumplimiento'!$A:$A,A98,'Auditoria Cumplimiento'!$B:$B,D98)</f>
        <v>76.5</v>
      </c>
      <c r="U98" s="29">
        <f>AVERAGEIFS('Historial Mensual'!$AA$2:$AA$3601,'Historial Mensual'!$A$2:$A$3601,$A98,'Historial Mensual'!$C$2:$C$3601,$D98)</f>
        <v>0.13881749999999998</v>
      </c>
      <c r="V98" s="20">
        <f>AVERAGEIFS('Historial Mensual'!$AC$2:$AC$3601,'Historial Mensual'!$A$2:$A$3601,$A98,'Historial Mensual'!$C$2:$C$3601,$D98)</f>
        <v>3.3517575194092646E-3</v>
      </c>
    </row>
    <row r="99" spans="1:22" x14ac:dyDescent="0.3">
      <c r="A99" s="4" t="s">
        <v>140</v>
      </c>
      <c r="B99" s="4" t="str">
        <f>INDEX('Catalogo Proveedores'!$B$2:$B$101,MATCH(A99,'Catalogo Proveedores'!$A$2:$A$101,0))</f>
        <v>Corporativo Ingeniería Unidos S.A. de C.V.</v>
      </c>
      <c r="C99" s="4" t="str">
        <f>INDEX('Catalogo Proveedores'!$C$2:$C$101,MATCH(A99,'Catalogo Proveedores'!$A$2:$A$101,0))</f>
        <v>Mantenimiento industrial</v>
      </c>
      <c r="D99" s="33" t="s">
        <v>281</v>
      </c>
      <c r="E99" s="15">
        <f>SUMIFS(Contratos!$C:$C,Contratos!$A:$A,A99,Contratos!$B:$B,D99)</f>
        <v>9754000</v>
      </c>
      <c r="F99" s="15">
        <f>SUMIFS('Historial Mensual'!$E$2:$E$3601,'Historial Mensual'!$A$2:$A$3601,$A99,'Historial Mensual'!$C$2:$C$3601,$D99)</f>
        <v>9646562.4899999984</v>
      </c>
      <c r="G99" s="20">
        <f>SUMPRODUCT(('Historial Mensual'!$A$2:$A$3601=A99)*('Historial Mensual'!$C$2:$C$3601=D99)*'Historial Mensual'!$G$2:$G$3601)</f>
        <v>6.7500000000000004E-2</v>
      </c>
      <c r="H99" s="27">
        <f>AVERAGEIFS('Historial Mensual'!$H$2:$H$3601,'Historial Mensual'!$A$2:$A$3601,$A99,'Historial Mensual'!$C$2:$C$3601,$D99)</f>
        <v>63.233333333333341</v>
      </c>
      <c r="I99" s="21">
        <f>AVERAGEIFS('Historial Mensual'!$K$2:$K$3601,'Historial Mensual'!$A$2:$A$3601,$A99,'Historial Mensual'!$C$2:$C$3601,$D99)</f>
        <v>0.88105000000000011</v>
      </c>
      <c r="J99" s="21">
        <f>AVERAGEIFS('Historial Mensual'!$L$2:$L$3601,'Historial Mensual'!$A$2:$A$3601,$A99,'Historial Mensual'!$C$2:$C$3601,$D99)</f>
        <v>0.15221666666666667</v>
      </c>
      <c r="K99" s="28">
        <f>SUMIFS('Historial Mensual'!$M$2:$M$3601,'Historial Mensual'!$A$2:$A$3601,$A99,'Historial Mensual'!$C$2:$C$3601,$D99)</f>
        <v>9</v>
      </c>
      <c r="L99" s="28">
        <f>SUMIFS('Historial Mensual'!$N$2:$N$3601,'Historial Mensual'!$A$2:$A$3601,$A99,'Historial Mensual'!$C$2:$C$3601,$D99)</f>
        <v>3</v>
      </c>
      <c r="M99" s="27">
        <f>SUMIFS('Historial Mensual'!$O$2:$O$3601,'Historial Mensual'!$A$2:$A$3601,$A99,'Historial Mensual'!$C$2:$C$3601,$D99)</f>
        <v>55.3</v>
      </c>
      <c r="N99" s="27">
        <f>AVERAGEIFS('Historial Mensual'!$P$2:$P$3601,'Historial Mensual'!$A$2:$A$3601,$A99,'Historial Mensual'!$C$2:$C$3601,$D99)</f>
        <v>73.99166666666666</v>
      </c>
      <c r="O99" s="15">
        <f>SUMIFS('Historial Mensual'!$Q$2:$Q$3601,'Historial Mensual'!$A$2:$A$3601,$A99,'Historial Mensual'!$C$2:$C$3601,$D99)</f>
        <v>183100.50000000003</v>
      </c>
      <c r="P99" s="15">
        <f>SUMIFS('Historial Mensual'!$S$2:$S$3601,'Historial Mensual'!$A$2:$A$3601,$A99,'Historial Mensual'!$C$2:$C$3601,$D99)</f>
        <v>467026.51</v>
      </c>
      <c r="Q99" s="20">
        <f>AVERAGEIFS('Historial Mensual'!$V$2:$V$3601,'Historial Mensual'!$A$2:$A$3601,$A99,'Historial Mensual'!$C$2:$C$3601,$D99)</f>
        <v>1.6869897852745497E-2</v>
      </c>
      <c r="R99" s="20">
        <f>SQRT(SUMPRODUCT(('Historial Mensual'!$A$2:$A$3601=A99)*('Historial Mensual'!$C$2:$C$3601=D99)*('Historial Mensual'!$V$2:$V$3601-Q99)^2)/11)</f>
        <v>7.6710816193904449E-2</v>
      </c>
      <c r="S99" s="27">
        <f>AVERAGEIFS('Historial Mensual'!$W$2:$W$3601,'Historial Mensual'!$A$2:$A$3601,$A99,'Historial Mensual'!$C$2:$C$3601,$D99)</f>
        <v>76.078249999999983</v>
      </c>
      <c r="T99" s="27">
        <f>SUMIFS('Auditoria Cumplimiento'!$J:$J,'Auditoria Cumplimiento'!$A:$A,A99,'Auditoria Cumplimiento'!$B:$B,D99)</f>
        <v>71.166666666666671</v>
      </c>
      <c r="U99" s="29">
        <f>AVERAGEIFS('Historial Mensual'!$AA$2:$AA$3601,'Historial Mensual'!$A$2:$A$3601,$A99,'Historial Mensual'!$C$2:$C$3601,$D99)</f>
        <v>0.13376583333333331</v>
      </c>
      <c r="V99" s="20">
        <f>AVERAGEIFS('Historial Mensual'!$AC$2:$AC$3601,'Historial Mensual'!$A$2:$A$3601,$A99,'Historial Mensual'!$C$2:$C$3601,$D99)</f>
        <v>6.3542209648660341E-3</v>
      </c>
    </row>
    <row r="100" spans="1:22" x14ac:dyDescent="0.3">
      <c r="A100" s="4" t="s">
        <v>140</v>
      </c>
      <c r="B100" s="4" t="str">
        <f>INDEX('Catalogo Proveedores'!$B$2:$B$101,MATCH(A100,'Catalogo Proveedores'!$A$2:$A$101,0))</f>
        <v>Corporativo Ingeniería Unidos S.A. de C.V.</v>
      </c>
      <c r="C100" s="4" t="str">
        <f>INDEX('Catalogo Proveedores'!$C$2:$C$101,MATCH(A100,'Catalogo Proveedores'!$A$2:$A$101,0))</f>
        <v>Mantenimiento industrial</v>
      </c>
      <c r="D100" s="33" t="s">
        <v>282</v>
      </c>
      <c r="E100" s="15">
        <f>SUMIFS(Contratos!$C:$C,Contratos!$A:$A,A100,Contratos!$B:$B,D100)</f>
        <v>11116000</v>
      </c>
      <c r="F100" s="15">
        <f>SUMIFS('Historial Mensual'!$E$2:$E$3601,'Historial Mensual'!$A$2:$A$3601,$A100,'Historial Mensual'!$C$2:$C$3601,$D100)</f>
        <v>11157606.020000001</v>
      </c>
      <c r="G100" s="20">
        <f>SUMPRODUCT(('Historial Mensual'!$A$2:$A$3601=A100)*('Historial Mensual'!$C$2:$C$3601=D100)*'Historial Mensual'!$G$2:$G$3601)</f>
        <v>0.1399</v>
      </c>
      <c r="H100" s="27">
        <f>AVERAGEIFS('Historial Mensual'!$H$2:$H$3601,'Historial Mensual'!$A$2:$A$3601,$A100,'Historial Mensual'!$C$2:$C$3601,$D100)</f>
        <v>71.366666666666674</v>
      </c>
      <c r="I100" s="21">
        <f>AVERAGEIFS('Historial Mensual'!$K$2:$K$3601,'Historial Mensual'!$A$2:$A$3601,$A100,'Historial Mensual'!$C$2:$C$3601,$D100)</f>
        <v>0.91325000000000001</v>
      </c>
      <c r="J100" s="21">
        <f>AVERAGEIFS('Historial Mensual'!$L$2:$L$3601,'Historial Mensual'!$A$2:$A$3601,$A100,'Historial Mensual'!$C$2:$C$3601,$D100)</f>
        <v>0.10604166666666666</v>
      </c>
      <c r="K100" s="28">
        <f>SUMIFS('Historial Mensual'!$M$2:$M$3601,'Historial Mensual'!$A$2:$A$3601,$A100,'Historial Mensual'!$C$2:$C$3601,$D100)</f>
        <v>8</v>
      </c>
      <c r="L100" s="28">
        <f>SUMIFS('Historial Mensual'!$N$2:$N$3601,'Historial Mensual'!$A$2:$A$3601,$A100,'Historial Mensual'!$C$2:$C$3601,$D100)</f>
        <v>1</v>
      </c>
      <c r="M100" s="27">
        <f>SUMIFS('Historial Mensual'!$O$2:$O$3601,'Historial Mensual'!$A$2:$A$3601,$A100,'Historial Mensual'!$C$2:$C$3601,$D100)</f>
        <v>11.2</v>
      </c>
      <c r="N100" s="27">
        <f>AVERAGEIFS('Historial Mensual'!$P$2:$P$3601,'Historial Mensual'!$A$2:$A$3601,$A100,'Historial Mensual'!$C$2:$C$3601,$D100)</f>
        <v>72.525000000000006</v>
      </c>
      <c r="O100" s="15">
        <f>SUMIFS('Historial Mensual'!$Q$2:$Q$3601,'Historial Mensual'!$A$2:$A$3601,$A100,'Historial Mensual'!$C$2:$C$3601,$D100)</f>
        <v>106900.11</v>
      </c>
      <c r="P100" s="15">
        <f>SUMIFS('Historial Mensual'!$S$2:$S$3601,'Historial Mensual'!$A$2:$A$3601,$A100,'Historial Mensual'!$C$2:$C$3601,$D100)</f>
        <v>363294.27999999997</v>
      </c>
      <c r="Q100" s="20">
        <f>AVERAGEIFS('Historial Mensual'!$V$2:$V$3601,'Historial Mensual'!$A$2:$A$3601,$A100,'Historial Mensual'!$C$2:$C$3601,$D100)</f>
        <v>5.9032494422212166E-2</v>
      </c>
      <c r="R100" s="20">
        <f>SQRT(SUMPRODUCT(('Historial Mensual'!$A$2:$A$3601=A100)*('Historial Mensual'!$C$2:$C$3601=D100)*('Historial Mensual'!$V$2:$V$3601-Q100)^2)/11)</f>
        <v>4.7682390640045542E-2</v>
      </c>
      <c r="S100" s="27">
        <f>AVERAGEIFS('Historial Mensual'!$W$2:$W$3601,'Historial Mensual'!$A$2:$A$3601,$A100,'Historial Mensual'!$C$2:$C$3601,$D100)</f>
        <v>80.290208333333325</v>
      </c>
      <c r="T100" s="27">
        <f>SUMIFS('Auditoria Cumplimiento'!$J:$J,'Auditoria Cumplimiento'!$A:$A,A100,'Auditoria Cumplimiento'!$B:$B,D100)</f>
        <v>71.88333333333334</v>
      </c>
      <c r="U100" s="29">
        <f>AVERAGEIFS('Historial Mensual'!$AA$2:$AA$3601,'Historial Mensual'!$A$2:$A$3601,$A100,'Historial Mensual'!$C$2:$C$3601,$D100)</f>
        <v>0.10706166666666668</v>
      </c>
      <c r="V100" s="20">
        <f>AVERAGEIFS('Historial Mensual'!$AC$2:$AC$3601,'Historial Mensual'!$A$2:$A$3601,$A100,'Historial Mensual'!$C$2:$C$3601,$D100)</f>
        <v>5.052206218806319E-2</v>
      </c>
    </row>
    <row r="101" spans="1:22" x14ac:dyDescent="0.3">
      <c r="A101" s="4" t="s">
        <v>142</v>
      </c>
      <c r="B101" s="4" t="str">
        <f>INDEX('Catalogo Proveedores'!$B$2:$B$101,MATCH(A101,'Catalogo Proveedores'!$A$2:$A$101,0))</f>
        <v>Proveedora Técnicos del Golfo S. de R.L. de C.V.</v>
      </c>
      <c r="C101" s="4" t="str">
        <f>INDEX('Catalogo Proveedores'!$C$2:$C$101,MATCH(A101,'Catalogo Proveedores'!$A$2:$A$101,0))</f>
        <v>Mantenimiento industrial</v>
      </c>
      <c r="D101" s="33" t="s">
        <v>279</v>
      </c>
      <c r="E101" s="15">
        <f>SUMIFS(Contratos!$C:$C,Contratos!$A:$A,A101,Contratos!$B:$B,D101)</f>
        <v>2103000</v>
      </c>
      <c r="F101" s="15">
        <f>SUMIFS('Historial Mensual'!$E$2:$E$3601,'Historial Mensual'!$A$2:$A$3601,$A101,'Historial Mensual'!$C$2:$C$3601,$D101)</f>
        <v>2087917.7799999998</v>
      </c>
      <c r="G101" s="20">
        <f>SUMPRODUCT(('Historial Mensual'!$A$2:$A$3601=A101)*('Historial Mensual'!$C$2:$C$3601=D101)*'Historial Mensual'!$G$2:$G$3601)</f>
        <v>0.14879999999999999</v>
      </c>
      <c r="H101" s="27">
        <f>AVERAGEIFS('Historial Mensual'!$H$2:$H$3601,'Historial Mensual'!$A$2:$A$3601,$A101,'Historial Mensual'!$C$2:$C$3601,$D101)</f>
        <v>85.241666666666674</v>
      </c>
      <c r="I101" s="21">
        <f>AVERAGEIFS('Historial Mensual'!$K$2:$K$3601,'Historial Mensual'!$A$2:$A$3601,$A101,'Historial Mensual'!$C$2:$C$3601,$D101)</f>
        <v>0.97212500000000013</v>
      </c>
      <c r="J101" s="21">
        <f>AVERAGEIFS('Historial Mensual'!$L$2:$L$3601,'Historial Mensual'!$A$2:$A$3601,$A101,'Historial Mensual'!$C$2:$C$3601,$D101)</f>
        <v>7.0575000000000013E-2</v>
      </c>
      <c r="K101" s="28">
        <f>SUMIFS('Historial Mensual'!$M$2:$M$3601,'Historial Mensual'!$A$2:$A$3601,$A101,'Historial Mensual'!$C$2:$C$3601,$D101)</f>
        <v>6</v>
      </c>
      <c r="L101" s="28">
        <f>SUMIFS('Historial Mensual'!$N$2:$N$3601,'Historial Mensual'!$A$2:$A$3601,$A101,'Historial Mensual'!$C$2:$C$3601,$D101)</f>
        <v>2</v>
      </c>
      <c r="M101" s="27">
        <f>SUMIFS('Historial Mensual'!$O$2:$O$3601,'Historial Mensual'!$A$2:$A$3601,$A101,'Historial Mensual'!$C$2:$C$3601,$D101)</f>
        <v>203.4</v>
      </c>
      <c r="N101" s="27">
        <f>AVERAGEIFS('Historial Mensual'!$P$2:$P$3601,'Historial Mensual'!$A$2:$A$3601,$A101,'Historial Mensual'!$C$2:$C$3601,$D101)</f>
        <v>88.266666666666666</v>
      </c>
      <c r="O101" s="15">
        <f>SUMIFS('Historial Mensual'!$Q$2:$Q$3601,'Historial Mensual'!$A$2:$A$3601,$A101,'Historial Mensual'!$C$2:$C$3601,$D101)</f>
        <v>145354.29</v>
      </c>
      <c r="P101" s="15">
        <f>SUMIFS('Historial Mensual'!$S$2:$S$3601,'Historial Mensual'!$A$2:$A$3601,$A101,'Historial Mensual'!$C$2:$C$3601,$D101)</f>
        <v>13406.390000000001</v>
      </c>
      <c r="Q101" s="20">
        <f>AVERAGEIFS('Historial Mensual'!$V$2:$V$3601,'Historial Mensual'!$A$2:$A$3601,$A101,'Historial Mensual'!$C$2:$C$3601,$D101)</f>
        <v>-4.3550257785931808E-2</v>
      </c>
      <c r="R101" s="20">
        <f>SQRT(SUMPRODUCT(('Historial Mensual'!$A$2:$A$3601=A101)*('Historial Mensual'!$C$2:$C$3601=D101)*('Historial Mensual'!$V$2:$V$3601-Q101)^2)/11)</f>
        <v>0.17096877837149596</v>
      </c>
      <c r="S101" s="27">
        <f>AVERAGEIFS('Historial Mensual'!$W$2:$W$3601,'Historial Mensual'!$A$2:$A$3601,$A101,'Historial Mensual'!$C$2:$C$3601,$D101)</f>
        <v>90.59304166666665</v>
      </c>
      <c r="T101" s="27">
        <f>SUMIFS('Auditoria Cumplimiento'!$J:$J,'Auditoria Cumplimiento'!$A:$A,A101,'Auditoria Cumplimiento'!$B:$B,D101)</f>
        <v>89.050000000000011</v>
      </c>
      <c r="U101" s="29">
        <f>AVERAGEIFS('Historial Mensual'!$AA$2:$AA$3601,'Historial Mensual'!$A$2:$A$3601,$A101,'Historial Mensual'!$C$2:$C$3601,$D101)</f>
        <v>0.13837750000000001</v>
      </c>
      <c r="V101" s="20">
        <f>AVERAGEIFS('Historial Mensual'!$AC$2:$AC$3601,'Historial Mensual'!$A$2:$A$3601,$A101,'Historial Mensual'!$C$2:$C$3601,$D101)</f>
        <v>-5.4408709526796654E-2</v>
      </c>
    </row>
    <row r="102" spans="1:22" x14ac:dyDescent="0.3">
      <c r="A102" s="4" t="s">
        <v>142</v>
      </c>
      <c r="B102" s="4" t="str">
        <f>INDEX('Catalogo Proveedores'!$B$2:$B$101,MATCH(A102,'Catalogo Proveedores'!$A$2:$A$101,0))</f>
        <v>Proveedora Técnicos del Golfo S. de R.L. de C.V.</v>
      </c>
      <c r="C102" s="4" t="str">
        <f>INDEX('Catalogo Proveedores'!$C$2:$C$101,MATCH(A102,'Catalogo Proveedores'!$A$2:$A$101,0))</f>
        <v>Mantenimiento industrial</v>
      </c>
      <c r="D102" s="33" t="s">
        <v>281</v>
      </c>
      <c r="E102" s="15">
        <f>SUMIFS(Contratos!$C:$C,Contratos!$A:$A,A102,Contratos!$B:$B,D102)</f>
        <v>2716000</v>
      </c>
      <c r="F102" s="15">
        <f>SUMIFS('Historial Mensual'!$E$2:$E$3601,'Historial Mensual'!$A$2:$A$3601,$A102,'Historial Mensual'!$C$2:$C$3601,$D102)</f>
        <v>2746013.1999999997</v>
      </c>
      <c r="G102" s="20">
        <f>SUMPRODUCT(('Historial Mensual'!$A$2:$A$3601=A102)*('Historial Mensual'!$C$2:$C$3601=D102)*'Historial Mensual'!$G$2:$G$3601)</f>
        <v>7.5700000000000003E-2</v>
      </c>
      <c r="H102" s="27">
        <f>AVERAGEIFS('Historial Mensual'!$H$2:$H$3601,'Historial Mensual'!$A$2:$A$3601,$A102,'Historial Mensual'!$C$2:$C$3601,$D102)</f>
        <v>85.241666666666688</v>
      </c>
      <c r="I102" s="21">
        <f>AVERAGEIFS('Historial Mensual'!$K$2:$K$3601,'Historial Mensual'!$A$2:$A$3601,$A102,'Historial Mensual'!$C$2:$C$3601,$D102)</f>
        <v>0.94985833333333325</v>
      </c>
      <c r="J102" s="21">
        <f>AVERAGEIFS('Historial Mensual'!$L$2:$L$3601,'Historial Mensual'!$A$2:$A$3601,$A102,'Historial Mensual'!$C$2:$C$3601,$D102)</f>
        <v>6.2366666666666674E-2</v>
      </c>
      <c r="K102" s="28">
        <f>SUMIFS('Historial Mensual'!$M$2:$M$3601,'Historial Mensual'!$A$2:$A$3601,$A102,'Historial Mensual'!$C$2:$C$3601,$D102)</f>
        <v>6</v>
      </c>
      <c r="L102" s="28">
        <f>SUMIFS('Historial Mensual'!$N$2:$N$3601,'Historial Mensual'!$A$2:$A$3601,$A102,'Historial Mensual'!$C$2:$C$3601,$D102)</f>
        <v>0</v>
      </c>
      <c r="M102" s="27">
        <f>SUMIFS('Historial Mensual'!$O$2:$O$3601,'Historial Mensual'!$A$2:$A$3601,$A102,'Historial Mensual'!$C$2:$C$3601,$D102)</f>
        <v>0</v>
      </c>
      <c r="N102" s="27">
        <f>AVERAGEIFS('Historial Mensual'!$P$2:$P$3601,'Historial Mensual'!$A$2:$A$3601,$A102,'Historial Mensual'!$C$2:$C$3601,$D102)</f>
        <v>86.625</v>
      </c>
      <c r="O102" s="15">
        <f>SUMIFS('Historial Mensual'!$Q$2:$Q$3601,'Historial Mensual'!$A$2:$A$3601,$A102,'Historial Mensual'!$C$2:$C$3601,$D102)</f>
        <v>9867.1</v>
      </c>
      <c r="P102" s="15">
        <f>SUMIFS('Historial Mensual'!$S$2:$S$3601,'Historial Mensual'!$A$2:$A$3601,$A102,'Historial Mensual'!$C$2:$C$3601,$D102)</f>
        <v>15637.1</v>
      </c>
      <c r="Q102" s="20">
        <f>AVERAGEIFS('Historial Mensual'!$V$2:$V$3601,'Historial Mensual'!$A$2:$A$3601,$A102,'Historial Mensual'!$C$2:$C$3601,$D102)</f>
        <v>2.508884720600589E-2</v>
      </c>
      <c r="R102" s="20">
        <f>SQRT(SUMPRODUCT(('Historial Mensual'!$A$2:$A$3601=A102)*('Historial Mensual'!$C$2:$C$3601=D102)*('Historial Mensual'!$V$2:$V$3601-Q102)^2)/11)</f>
        <v>4.3755753861894599E-2</v>
      </c>
      <c r="S102" s="27">
        <f>AVERAGEIFS('Historial Mensual'!$W$2:$W$3601,'Historial Mensual'!$A$2:$A$3601,$A102,'Historial Mensual'!$C$2:$C$3601,$D102)</f>
        <v>89.719833333333327</v>
      </c>
      <c r="T102" s="27">
        <f>SUMIFS('Auditoria Cumplimiento'!$J:$J,'Auditoria Cumplimiento'!$A:$A,A102,'Auditoria Cumplimiento'!$B:$B,D102)</f>
        <v>86.916666666666671</v>
      </c>
      <c r="U102" s="29">
        <f>AVERAGEIFS('Historial Mensual'!$AA$2:$AA$3601,'Historial Mensual'!$A$2:$A$3601,$A102,'Historial Mensual'!$C$2:$C$3601,$D102)</f>
        <v>0.12698499999999999</v>
      </c>
      <c r="V102" s="20">
        <f>AVERAGEIFS('Historial Mensual'!$AC$2:$AC$3601,'Historial Mensual'!$A$2:$A$3601,$A102,'Historial Mensual'!$C$2:$C$3601,$D102)</f>
        <v>1.5079036977195615E-2</v>
      </c>
    </row>
    <row r="103" spans="1:22" x14ac:dyDescent="0.3">
      <c r="A103" s="4" t="s">
        <v>142</v>
      </c>
      <c r="B103" s="4" t="str">
        <f>INDEX('Catalogo Proveedores'!$B$2:$B$101,MATCH(A103,'Catalogo Proveedores'!$A$2:$A$101,0))</f>
        <v>Proveedora Técnicos del Golfo S. de R.L. de C.V.</v>
      </c>
      <c r="C103" s="4" t="str">
        <f>INDEX('Catalogo Proveedores'!$C$2:$C$101,MATCH(A103,'Catalogo Proveedores'!$A$2:$A$101,0))</f>
        <v>Mantenimiento industrial</v>
      </c>
      <c r="D103" s="33" t="s">
        <v>282</v>
      </c>
      <c r="E103" s="15">
        <f>SUMIFS(Contratos!$C:$C,Contratos!$A:$A,A103,Contratos!$B:$B,D103)</f>
        <v>2598000</v>
      </c>
      <c r="F103" s="15">
        <f>SUMIFS('Historial Mensual'!$E$2:$E$3601,'Historial Mensual'!$A$2:$A$3601,$A103,'Historial Mensual'!$C$2:$C$3601,$D103)</f>
        <v>2573168.83</v>
      </c>
      <c r="G103" s="20">
        <f>SUMPRODUCT(('Historial Mensual'!$A$2:$A$3601=A103)*('Historial Mensual'!$C$2:$C$3601=D103)*'Historial Mensual'!$G$2:$G$3601)</f>
        <v>6.3899999999999998E-2</v>
      </c>
      <c r="H103" s="27">
        <f>AVERAGEIFS('Historial Mensual'!$H$2:$H$3601,'Historial Mensual'!$A$2:$A$3601,$A103,'Historial Mensual'!$C$2:$C$3601,$D103)</f>
        <v>82.758333333333326</v>
      </c>
      <c r="I103" s="21">
        <f>AVERAGEIFS('Historial Mensual'!$K$2:$K$3601,'Historial Mensual'!$A$2:$A$3601,$A103,'Historial Mensual'!$C$2:$C$3601,$D103)</f>
        <v>0.96021666666666661</v>
      </c>
      <c r="J103" s="21">
        <f>AVERAGEIFS('Historial Mensual'!$L$2:$L$3601,'Historial Mensual'!$A$2:$A$3601,$A103,'Historial Mensual'!$C$2:$C$3601,$D103)</f>
        <v>6.9641666666666657E-2</v>
      </c>
      <c r="K103" s="28">
        <f>SUMIFS('Historial Mensual'!$M$2:$M$3601,'Historial Mensual'!$A$2:$A$3601,$A103,'Historial Mensual'!$C$2:$C$3601,$D103)</f>
        <v>8</v>
      </c>
      <c r="L103" s="28">
        <f>SUMIFS('Historial Mensual'!$N$2:$N$3601,'Historial Mensual'!$A$2:$A$3601,$A103,'Historial Mensual'!$C$2:$C$3601,$D103)</f>
        <v>1</v>
      </c>
      <c r="M103" s="27">
        <f>SUMIFS('Historial Mensual'!$O$2:$O$3601,'Historial Mensual'!$A$2:$A$3601,$A103,'Historial Mensual'!$C$2:$C$3601,$D103)</f>
        <v>34.700000000000003</v>
      </c>
      <c r="N103" s="27">
        <f>AVERAGEIFS('Historial Mensual'!$P$2:$P$3601,'Historial Mensual'!$A$2:$A$3601,$A103,'Historial Mensual'!$C$2:$C$3601,$D103)</f>
        <v>87.516666666666666</v>
      </c>
      <c r="O103" s="15">
        <f>SUMIFS('Historial Mensual'!$Q$2:$Q$3601,'Historial Mensual'!$A$2:$A$3601,$A103,'Historial Mensual'!$C$2:$C$3601,$D103)</f>
        <v>53758.71</v>
      </c>
      <c r="P103" s="15">
        <f>SUMIFS('Historial Mensual'!$S$2:$S$3601,'Historial Mensual'!$A$2:$A$3601,$A103,'Historial Mensual'!$C$2:$C$3601,$D103)</f>
        <v>16285.019999999997</v>
      </c>
      <c r="Q103" s="20">
        <f>AVERAGEIFS('Historial Mensual'!$V$2:$V$3601,'Historial Mensual'!$A$2:$A$3601,$A103,'Historial Mensual'!$C$2:$C$3601,$D103)</f>
        <v>3.8282851202322762E-3</v>
      </c>
      <c r="R103" s="20">
        <f>SQRT(SUMPRODUCT(('Historial Mensual'!$A$2:$A$3601=A103)*('Historial Mensual'!$C$2:$C$3601=D103)*('Historial Mensual'!$V$2:$V$3601-Q103)^2)/11)</f>
        <v>5.727882635770138E-2</v>
      </c>
      <c r="S103" s="27">
        <f>AVERAGEIFS('Historial Mensual'!$W$2:$W$3601,'Historial Mensual'!$A$2:$A$3601,$A103,'Historial Mensual'!$C$2:$C$3601,$D103)</f>
        <v>89.230624999999989</v>
      </c>
      <c r="T103" s="27">
        <f>SUMIFS('Auditoria Cumplimiento'!$J:$J,'Auditoria Cumplimiento'!$A:$A,A103,'Auditoria Cumplimiento'!$B:$B,D103)</f>
        <v>85.633333333333326</v>
      </c>
      <c r="U103" s="29">
        <f>AVERAGEIFS('Historial Mensual'!$AA$2:$AA$3601,'Historial Mensual'!$A$2:$A$3601,$A103,'Historial Mensual'!$C$2:$C$3601,$D103)</f>
        <v>0.10475083333333333</v>
      </c>
      <c r="V103" s="20">
        <f>AVERAGEIFS('Historial Mensual'!$AC$2:$AC$3601,'Historial Mensual'!$A$2:$A$3601,$A103,'Historial Mensual'!$C$2:$C$3601,$D103)</f>
        <v>-4.5069888272957562E-3</v>
      </c>
    </row>
    <row r="104" spans="1:22" x14ac:dyDescent="0.3">
      <c r="A104" s="4" t="s">
        <v>144</v>
      </c>
      <c r="B104" s="4" t="str">
        <f>INDEX('Catalogo Proveedores'!$B$2:$B$101,MATCH(A104,'Catalogo Proveedores'!$A$2:$A$101,0))</f>
        <v>Operadora Electromecánica Integrales S.A.P.I. de C.V.</v>
      </c>
      <c r="C104" s="4" t="str">
        <f>INDEX('Catalogo Proveedores'!$C$2:$C$101,MATCH(A104,'Catalogo Proveedores'!$A$2:$A$101,0))</f>
        <v>Mantenimiento industrial</v>
      </c>
      <c r="D104" s="33" t="s">
        <v>279</v>
      </c>
      <c r="E104" s="15">
        <f>SUMIFS(Contratos!$C:$C,Contratos!$A:$A,A104,Contratos!$B:$B,D104)</f>
        <v>2611000</v>
      </c>
      <c r="F104" s="15">
        <f>SUMIFS('Historial Mensual'!$E$2:$E$3601,'Historial Mensual'!$A$2:$A$3601,$A104,'Historial Mensual'!$C$2:$C$3601,$D104)</f>
        <v>2614114.27</v>
      </c>
      <c r="G104" s="20">
        <f>SUMPRODUCT(('Historial Mensual'!$A$2:$A$3601=A104)*('Historial Mensual'!$C$2:$C$3601=D104)*'Historial Mensual'!$G$2:$G$3601)</f>
        <v>0.1164</v>
      </c>
      <c r="H104" s="27">
        <f>AVERAGEIFS('Historial Mensual'!$H$2:$H$3601,'Historial Mensual'!$A$2:$A$3601,$A104,'Historial Mensual'!$C$2:$C$3601,$D104)</f>
        <v>83.575000000000003</v>
      </c>
      <c r="I104" s="21">
        <f>AVERAGEIFS('Historial Mensual'!$K$2:$K$3601,'Historial Mensual'!$A$2:$A$3601,$A104,'Historial Mensual'!$C$2:$C$3601,$D104)</f>
        <v>0.93162499999999993</v>
      </c>
      <c r="J104" s="21">
        <f>AVERAGEIFS('Historial Mensual'!$L$2:$L$3601,'Historial Mensual'!$A$2:$A$3601,$A104,'Historial Mensual'!$C$2:$C$3601,$D104)</f>
        <v>6.3616666666666669E-2</v>
      </c>
      <c r="K104" s="28">
        <f>SUMIFS('Historial Mensual'!$M$2:$M$3601,'Historial Mensual'!$A$2:$A$3601,$A104,'Historial Mensual'!$C$2:$C$3601,$D104)</f>
        <v>6</v>
      </c>
      <c r="L104" s="28">
        <f>SUMIFS('Historial Mensual'!$N$2:$N$3601,'Historial Mensual'!$A$2:$A$3601,$A104,'Historial Mensual'!$C$2:$C$3601,$D104)</f>
        <v>2</v>
      </c>
      <c r="M104" s="27">
        <f>SUMIFS('Historial Mensual'!$O$2:$O$3601,'Historial Mensual'!$A$2:$A$3601,$A104,'Historial Mensual'!$C$2:$C$3601,$D104)</f>
        <v>53.5</v>
      </c>
      <c r="N104" s="27">
        <f>AVERAGEIFS('Historial Mensual'!$P$2:$P$3601,'Historial Mensual'!$A$2:$A$3601,$A104,'Historial Mensual'!$C$2:$C$3601,$D104)</f>
        <v>74.966666666666683</v>
      </c>
      <c r="O104" s="15">
        <f>SUMIFS('Historial Mensual'!$Q$2:$Q$3601,'Historial Mensual'!$A$2:$A$3601,$A104,'Historial Mensual'!$C$2:$C$3601,$D104)</f>
        <v>82501.14999999998</v>
      </c>
      <c r="P104" s="15">
        <f>SUMIFS('Historial Mensual'!$S$2:$S$3601,'Historial Mensual'!$A$2:$A$3601,$A104,'Historial Mensual'!$C$2:$C$3601,$D104)</f>
        <v>15183.32</v>
      </c>
      <c r="Q104" s="20">
        <f>AVERAGEIFS('Historial Mensual'!$V$2:$V$3601,'Historial Mensual'!$A$2:$A$3601,$A104,'Historial Mensual'!$C$2:$C$3601,$D104)</f>
        <v>-1.2134943821186732E-2</v>
      </c>
      <c r="R104" s="20">
        <f>SQRT(SUMPRODUCT(('Historial Mensual'!$A$2:$A$3601=A104)*('Historial Mensual'!$C$2:$C$3601=D104)*('Historial Mensual'!$V$2:$V$3601-Q104)^2)/11)</f>
        <v>7.9363724195660887E-2</v>
      </c>
      <c r="S104" s="27">
        <f>AVERAGEIFS('Historial Mensual'!$W$2:$W$3601,'Historial Mensual'!$A$2:$A$3601,$A104,'Historial Mensual'!$C$2:$C$3601,$D104)</f>
        <v>86.239083333333326</v>
      </c>
      <c r="T104" s="27">
        <f>SUMIFS('Auditoria Cumplimiento'!$J:$J,'Auditoria Cumplimiento'!$A:$A,A104,'Auditoria Cumplimiento'!$B:$B,D104)</f>
        <v>72.916666666666671</v>
      </c>
      <c r="U104" s="29">
        <f>AVERAGEIFS('Historial Mensual'!$AA$2:$AA$3601,'Historial Mensual'!$A$2:$A$3601,$A104,'Historial Mensual'!$C$2:$C$3601,$D104)</f>
        <v>0.14818666666666669</v>
      </c>
      <c r="V104" s="20">
        <f>AVERAGEIFS('Historial Mensual'!$AC$2:$AC$3601,'Historial Mensual'!$A$2:$A$3601,$A104,'Historial Mensual'!$C$2:$C$3601,$D104)</f>
        <v>-2.3716503584101767E-2</v>
      </c>
    </row>
    <row r="105" spans="1:22" x14ac:dyDescent="0.3">
      <c r="A105" s="4" t="s">
        <v>144</v>
      </c>
      <c r="B105" s="4" t="str">
        <f>INDEX('Catalogo Proveedores'!$B$2:$B$101,MATCH(A105,'Catalogo Proveedores'!$A$2:$A$101,0))</f>
        <v>Operadora Electromecánica Integrales S.A.P.I. de C.V.</v>
      </c>
      <c r="C105" s="4" t="str">
        <f>INDEX('Catalogo Proveedores'!$C$2:$C$101,MATCH(A105,'Catalogo Proveedores'!$A$2:$A$101,0))</f>
        <v>Mantenimiento industrial</v>
      </c>
      <c r="D105" s="33" t="s">
        <v>281</v>
      </c>
      <c r="E105" s="15">
        <f>SUMIFS(Contratos!$C:$C,Contratos!$A:$A,A105,Contratos!$B:$B,D105)</f>
        <v>2779000</v>
      </c>
      <c r="F105" s="15">
        <f>SUMIFS('Historial Mensual'!$E$2:$E$3601,'Historial Mensual'!$A$2:$A$3601,$A105,'Historial Mensual'!$C$2:$C$3601,$D105)</f>
        <v>2735405.2399999998</v>
      </c>
      <c r="G105" s="20">
        <f>SUMPRODUCT(('Historial Mensual'!$A$2:$A$3601=A105)*('Historial Mensual'!$C$2:$C$3601=D105)*'Historial Mensual'!$G$2:$G$3601)</f>
        <v>4.3200000000000002E-2</v>
      </c>
      <c r="H105" s="27">
        <f>AVERAGEIFS('Historial Mensual'!$H$2:$H$3601,'Historial Mensual'!$A$2:$A$3601,$A105,'Historial Mensual'!$C$2:$C$3601,$D105)</f>
        <v>76.624999999999986</v>
      </c>
      <c r="I105" s="21">
        <f>AVERAGEIFS('Historial Mensual'!$K$2:$K$3601,'Historial Mensual'!$A$2:$A$3601,$A105,'Historial Mensual'!$C$2:$C$3601,$D105)</f>
        <v>0.90720833333333328</v>
      </c>
      <c r="J105" s="21">
        <f>AVERAGEIFS('Historial Mensual'!$L$2:$L$3601,'Historial Mensual'!$A$2:$A$3601,$A105,'Historial Mensual'!$C$2:$C$3601,$D105)</f>
        <v>8.401666666666667E-2</v>
      </c>
      <c r="K105" s="28">
        <f>SUMIFS('Historial Mensual'!$M$2:$M$3601,'Historial Mensual'!$A$2:$A$3601,$A105,'Historial Mensual'!$C$2:$C$3601,$D105)</f>
        <v>8</v>
      </c>
      <c r="L105" s="28">
        <f>SUMIFS('Historial Mensual'!$N$2:$N$3601,'Historial Mensual'!$A$2:$A$3601,$A105,'Historial Mensual'!$C$2:$C$3601,$D105)</f>
        <v>2</v>
      </c>
      <c r="M105" s="27">
        <f>SUMIFS('Historial Mensual'!$O$2:$O$3601,'Historial Mensual'!$A$2:$A$3601,$A105,'Historial Mensual'!$C$2:$C$3601,$D105)</f>
        <v>21.9</v>
      </c>
      <c r="N105" s="27">
        <f>AVERAGEIFS('Historial Mensual'!$P$2:$P$3601,'Historial Mensual'!$A$2:$A$3601,$A105,'Historial Mensual'!$C$2:$C$3601,$D105)</f>
        <v>74.49166666666666</v>
      </c>
      <c r="O105" s="15">
        <f>SUMIFS('Historial Mensual'!$Q$2:$Q$3601,'Historial Mensual'!$A$2:$A$3601,$A105,'Historial Mensual'!$C$2:$C$3601,$D105)</f>
        <v>62809.35</v>
      </c>
      <c r="P105" s="15">
        <f>SUMIFS('Historial Mensual'!$S$2:$S$3601,'Historial Mensual'!$A$2:$A$3601,$A105,'Historial Mensual'!$C$2:$C$3601,$D105)</f>
        <v>20921.55</v>
      </c>
      <c r="Q105" s="20">
        <f>AVERAGEIFS('Historial Mensual'!$V$2:$V$3601,'Historial Mensual'!$A$2:$A$3601,$A105,'Historial Mensual'!$C$2:$C$3601,$D105)</f>
        <v>-2.4501912635300951E-2</v>
      </c>
      <c r="R105" s="20">
        <f>SQRT(SUMPRODUCT(('Historial Mensual'!$A$2:$A$3601=A105)*('Historial Mensual'!$C$2:$C$3601=D105)*('Historial Mensual'!$V$2:$V$3601-Q105)^2)/11)</f>
        <v>5.3465680804813065E-2</v>
      </c>
      <c r="S105" s="27">
        <f>AVERAGEIFS('Historial Mensual'!$W$2:$W$3601,'Historial Mensual'!$A$2:$A$3601,$A105,'Historial Mensual'!$C$2:$C$3601,$D105)</f>
        <v>82.673083333333338</v>
      </c>
      <c r="T105" s="27">
        <f>SUMIFS('Auditoria Cumplimiento'!$J:$J,'Auditoria Cumplimiento'!$A:$A,A105,'Auditoria Cumplimiento'!$B:$B,D105)</f>
        <v>74.000000000000014</v>
      </c>
      <c r="U105" s="29">
        <f>AVERAGEIFS('Historial Mensual'!$AA$2:$AA$3601,'Historial Mensual'!$A$2:$A$3601,$A105,'Historial Mensual'!$C$2:$C$3601,$D105)</f>
        <v>0.13938333333333333</v>
      </c>
      <c r="V105" s="20">
        <f>AVERAGEIFS('Historial Mensual'!$AC$2:$AC$3601,'Historial Mensual'!$A$2:$A$3601,$A105,'Historial Mensual'!$C$2:$C$3601,$D105)</f>
        <v>-3.5433401233850033E-2</v>
      </c>
    </row>
    <row r="106" spans="1:22" x14ac:dyDescent="0.3">
      <c r="A106" s="4" t="s">
        <v>144</v>
      </c>
      <c r="B106" s="4" t="str">
        <f>INDEX('Catalogo Proveedores'!$B$2:$B$101,MATCH(A106,'Catalogo Proveedores'!$A$2:$A$101,0))</f>
        <v>Operadora Electromecánica Integrales S.A.P.I. de C.V.</v>
      </c>
      <c r="C106" s="4" t="str">
        <f>INDEX('Catalogo Proveedores'!$C$2:$C$101,MATCH(A106,'Catalogo Proveedores'!$A$2:$A$101,0))</f>
        <v>Mantenimiento industrial</v>
      </c>
      <c r="D106" s="33" t="s">
        <v>282</v>
      </c>
      <c r="E106" s="15">
        <f>SUMIFS(Contratos!$C:$C,Contratos!$A:$A,A106,Contratos!$B:$B,D106)</f>
        <v>2982000</v>
      </c>
      <c r="F106" s="15">
        <f>SUMIFS('Historial Mensual'!$E$2:$E$3601,'Historial Mensual'!$A$2:$A$3601,$A106,'Historial Mensual'!$C$2:$C$3601,$D106)</f>
        <v>3002541.02</v>
      </c>
      <c r="G106" s="20">
        <f>SUMPRODUCT(('Historial Mensual'!$A$2:$A$3601=A106)*('Historial Mensual'!$C$2:$C$3601=D106)*'Historial Mensual'!$G$2:$G$3601)</f>
        <v>9.4600000000000004E-2</v>
      </c>
      <c r="H106" s="27">
        <f>AVERAGEIFS('Historial Mensual'!$H$2:$H$3601,'Historial Mensual'!$A$2:$A$3601,$A106,'Historial Mensual'!$C$2:$C$3601,$D106)</f>
        <v>80.85833333333332</v>
      </c>
      <c r="I106" s="21">
        <f>AVERAGEIFS('Historial Mensual'!$K$2:$K$3601,'Historial Mensual'!$A$2:$A$3601,$A106,'Historial Mensual'!$C$2:$C$3601,$D106)</f>
        <v>0.92954999999999999</v>
      </c>
      <c r="J106" s="21">
        <f>AVERAGEIFS('Historial Mensual'!$L$2:$L$3601,'Historial Mensual'!$A$2:$A$3601,$A106,'Historial Mensual'!$C$2:$C$3601,$D106)</f>
        <v>7.5991666666666666E-2</v>
      </c>
      <c r="K106" s="28">
        <f>SUMIFS('Historial Mensual'!$M$2:$M$3601,'Historial Mensual'!$A$2:$A$3601,$A106,'Historial Mensual'!$C$2:$C$3601,$D106)</f>
        <v>5</v>
      </c>
      <c r="L106" s="28">
        <f>SUMIFS('Historial Mensual'!$N$2:$N$3601,'Historial Mensual'!$A$2:$A$3601,$A106,'Historial Mensual'!$C$2:$C$3601,$D106)</f>
        <v>0</v>
      </c>
      <c r="M106" s="27">
        <f>SUMIFS('Historial Mensual'!$O$2:$O$3601,'Historial Mensual'!$A$2:$A$3601,$A106,'Historial Mensual'!$C$2:$C$3601,$D106)</f>
        <v>0</v>
      </c>
      <c r="N106" s="27">
        <f>AVERAGEIFS('Historial Mensual'!$P$2:$P$3601,'Historial Mensual'!$A$2:$A$3601,$A106,'Historial Mensual'!$C$2:$C$3601,$D106)</f>
        <v>74.316666666666663</v>
      </c>
      <c r="O106" s="15">
        <f>SUMIFS('Historial Mensual'!$Q$2:$Q$3601,'Historial Mensual'!$A$2:$A$3601,$A106,'Historial Mensual'!$C$2:$C$3601,$D106)</f>
        <v>17475.469999999998</v>
      </c>
      <c r="P106" s="15">
        <f>SUMIFS('Historial Mensual'!$S$2:$S$3601,'Historial Mensual'!$A$2:$A$3601,$A106,'Historial Mensual'!$C$2:$C$3601,$D106)</f>
        <v>20903.629999999997</v>
      </c>
      <c r="Q106" s="20">
        <f>AVERAGEIFS('Historial Mensual'!$V$2:$V$3601,'Historial Mensual'!$A$2:$A$3601,$A106,'Historial Mensual'!$C$2:$C$3601,$D106)</f>
        <v>7.8368401662519838E-3</v>
      </c>
      <c r="R106" s="20">
        <f>SQRT(SUMPRODUCT(('Historial Mensual'!$A$2:$A$3601=A106)*('Historial Mensual'!$C$2:$C$3601=D106)*('Historial Mensual'!$V$2:$V$3601-Q106)^2)/11)</f>
        <v>3.925502737338369E-2</v>
      </c>
      <c r="S106" s="27">
        <f>AVERAGEIFS('Historial Mensual'!$W$2:$W$3601,'Historial Mensual'!$A$2:$A$3601,$A106,'Historial Mensual'!$C$2:$C$3601,$D106)</f>
        <v>84.910374999999988</v>
      </c>
      <c r="T106" s="27">
        <f>SUMIFS('Auditoria Cumplimiento'!$J:$J,'Auditoria Cumplimiento'!$A:$A,A106,'Auditoria Cumplimiento'!$B:$B,D106)</f>
        <v>74.650000000000006</v>
      </c>
      <c r="U106" s="29">
        <f>AVERAGEIFS('Historial Mensual'!$AA$2:$AA$3601,'Historial Mensual'!$A$2:$A$3601,$A106,'Historial Mensual'!$C$2:$C$3601,$D106)</f>
        <v>0.11378916666666668</v>
      </c>
      <c r="V106" s="20">
        <f>AVERAGEIFS('Historial Mensual'!$AC$2:$AC$3601,'Historial Mensual'!$A$2:$A$3601,$A106,'Historial Mensual'!$C$2:$C$3601,$D106)</f>
        <v>-1.1826918549866887E-3</v>
      </c>
    </row>
    <row r="107" spans="1:22" x14ac:dyDescent="0.3">
      <c r="A107" s="4" t="s">
        <v>146</v>
      </c>
      <c r="B107" s="4" t="str">
        <f>INDEX('Catalogo Proveedores'!$B$2:$B$101,MATCH(A107,'Catalogo Proveedores'!$A$2:$A$101,0))</f>
        <v>Comercializadora Automatización del Norte S.A. de C.V.</v>
      </c>
      <c r="C107" s="4" t="str">
        <f>INDEX('Catalogo Proveedores'!$C$2:$C$101,MATCH(A107,'Catalogo Proveedores'!$A$2:$A$101,0))</f>
        <v>Mantenimiento industrial</v>
      </c>
      <c r="D107" s="33" t="s">
        <v>279</v>
      </c>
      <c r="E107" s="15">
        <f>SUMIFS(Contratos!$C:$C,Contratos!$A:$A,A107,Contratos!$B:$B,D107)</f>
        <v>4790000</v>
      </c>
      <c r="F107" s="15">
        <f>SUMIFS('Historial Mensual'!$E$2:$E$3601,'Historial Mensual'!$A$2:$A$3601,$A107,'Historial Mensual'!$C$2:$C$3601,$D107)</f>
        <v>4800730.2899999991</v>
      </c>
      <c r="G107" s="20">
        <f>SUMPRODUCT(('Historial Mensual'!$A$2:$A$3601=A107)*('Historial Mensual'!$C$2:$C$3601=D107)*'Historial Mensual'!$G$2:$G$3601)</f>
        <v>7.3899999999999993E-2</v>
      </c>
      <c r="H107" s="27">
        <f>AVERAGEIFS('Historial Mensual'!$H$2:$H$3601,'Historial Mensual'!$A$2:$A$3601,$A107,'Historial Mensual'!$C$2:$C$3601,$D107)</f>
        <v>65.408333333333331</v>
      </c>
      <c r="I107" s="21">
        <f>AVERAGEIFS('Historial Mensual'!$K$2:$K$3601,'Historial Mensual'!$A$2:$A$3601,$A107,'Historial Mensual'!$C$2:$C$3601,$D107)</f>
        <v>0.90549166666666647</v>
      </c>
      <c r="J107" s="21">
        <f>AVERAGEIFS('Historial Mensual'!$L$2:$L$3601,'Historial Mensual'!$A$2:$A$3601,$A107,'Historial Mensual'!$C$2:$C$3601,$D107)</f>
        <v>0.13378333333333334</v>
      </c>
      <c r="K107" s="28">
        <f>SUMIFS('Historial Mensual'!$M$2:$M$3601,'Historial Mensual'!$A$2:$A$3601,$A107,'Historial Mensual'!$C$2:$C$3601,$D107)</f>
        <v>9</v>
      </c>
      <c r="L107" s="28">
        <f>SUMIFS('Historial Mensual'!$N$2:$N$3601,'Historial Mensual'!$A$2:$A$3601,$A107,'Historial Mensual'!$C$2:$C$3601,$D107)</f>
        <v>4</v>
      </c>
      <c r="M107" s="27">
        <f>SUMIFS('Historial Mensual'!$O$2:$O$3601,'Historial Mensual'!$A$2:$A$3601,$A107,'Historial Mensual'!$C$2:$C$3601,$D107)</f>
        <v>58.7</v>
      </c>
      <c r="N107" s="27">
        <f>AVERAGEIFS('Historial Mensual'!$P$2:$P$3601,'Historial Mensual'!$A$2:$A$3601,$A107,'Historial Mensual'!$C$2:$C$3601,$D107)</f>
        <v>90.5</v>
      </c>
      <c r="O107" s="15">
        <f>SUMIFS('Historial Mensual'!$Q$2:$Q$3601,'Historial Mensual'!$A$2:$A$3601,$A107,'Historial Mensual'!$C$2:$C$3601,$D107)</f>
        <v>116659.28</v>
      </c>
      <c r="P107" s="15">
        <f>SUMIFS('Historial Mensual'!$S$2:$S$3601,'Historial Mensual'!$A$2:$A$3601,$A107,'Historial Mensual'!$C$2:$C$3601,$D107)</f>
        <v>58783.229999999996</v>
      </c>
      <c r="Q107" s="20">
        <f>AVERAGEIFS('Historial Mensual'!$V$2:$V$3601,'Historial Mensual'!$A$2:$A$3601,$A107,'Historial Mensual'!$C$2:$C$3601,$D107)</f>
        <v>-3.0317471711112529E-2</v>
      </c>
      <c r="R107" s="20">
        <f>SQRT(SUMPRODUCT(('Historial Mensual'!$A$2:$A$3601=A107)*('Historial Mensual'!$C$2:$C$3601=D107)*('Historial Mensual'!$V$2:$V$3601-Q107)^2)/11)</f>
        <v>4.8596254423851765E-2</v>
      </c>
      <c r="S107" s="27">
        <f>AVERAGEIFS('Historial Mensual'!$W$2:$W$3601,'Historial Mensual'!$A$2:$A$3601,$A107,'Historial Mensual'!$C$2:$C$3601,$D107)</f>
        <v>81.150916666666674</v>
      </c>
      <c r="T107" s="27">
        <f>SUMIFS('Auditoria Cumplimiento'!$J:$J,'Auditoria Cumplimiento'!$A:$A,A107,'Auditoria Cumplimiento'!$B:$B,D107)</f>
        <v>88.466666666666683</v>
      </c>
      <c r="U107" s="29">
        <f>AVERAGEIFS('Historial Mensual'!$AA$2:$AA$3601,'Historial Mensual'!$A$2:$A$3601,$A107,'Historial Mensual'!$C$2:$C$3601,$D107)</f>
        <v>0.13425583333333332</v>
      </c>
      <c r="V107" s="20">
        <f>AVERAGEIFS('Historial Mensual'!$AC$2:$AC$3601,'Historial Mensual'!$A$2:$A$3601,$A107,'Historial Mensual'!$C$2:$C$3601,$D107)</f>
        <v>-4.0870676990777254E-2</v>
      </c>
    </row>
    <row r="108" spans="1:22" x14ac:dyDescent="0.3">
      <c r="A108" s="4" t="s">
        <v>146</v>
      </c>
      <c r="B108" s="4" t="str">
        <f>INDEX('Catalogo Proveedores'!$B$2:$B$101,MATCH(A108,'Catalogo Proveedores'!$A$2:$A$101,0))</f>
        <v>Comercializadora Automatización del Norte S.A. de C.V.</v>
      </c>
      <c r="C108" s="4" t="str">
        <f>INDEX('Catalogo Proveedores'!$C$2:$C$101,MATCH(A108,'Catalogo Proveedores'!$A$2:$A$101,0))</f>
        <v>Mantenimiento industrial</v>
      </c>
      <c r="D108" s="33" t="s">
        <v>281</v>
      </c>
      <c r="E108" s="15">
        <f>SUMIFS(Contratos!$C:$C,Contratos!$A:$A,A108,Contratos!$B:$B,D108)</f>
        <v>5895000</v>
      </c>
      <c r="F108" s="15">
        <f>SUMIFS('Historial Mensual'!$E$2:$E$3601,'Historial Mensual'!$A$2:$A$3601,$A108,'Historial Mensual'!$C$2:$C$3601,$D108)</f>
        <v>5981982.5800000001</v>
      </c>
      <c r="G108" s="20">
        <f>SUMPRODUCT(('Historial Mensual'!$A$2:$A$3601=A108)*('Historial Mensual'!$C$2:$C$3601=D108)*'Historial Mensual'!$G$2:$G$3601)</f>
        <v>0.1671</v>
      </c>
      <c r="H108" s="27">
        <f>AVERAGEIFS('Historial Mensual'!$H$2:$H$3601,'Historial Mensual'!$A$2:$A$3601,$A108,'Historial Mensual'!$C$2:$C$3601,$D108)</f>
        <v>62.541666666666657</v>
      </c>
      <c r="I108" s="21">
        <f>AVERAGEIFS('Historial Mensual'!$K$2:$K$3601,'Historial Mensual'!$A$2:$A$3601,$A108,'Historial Mensual'!$C$2:$C$3601,$D108)</f>
        <v>0.91295000000000004</v>
      </c>
      <c r="J108" s="21">
        <f>AVERAGEIFS('Historial Mensual'!$L$2:$L$3601,'Historial Mensual'!$A$2:$A$3601,$A108,'Historial Mensual'!$C$2:$C$3601,$D108)</f>
        <v>0.11596666666666666</v>
      </c>
      <c r="K108" s="28">
        <f>SUMIFS('Historial Mensual'!$M$2:$M$3601,'Historial Mensual'!$A$2:$A$3601,$A108,'Historial Mensual'!$C$2:$C$3601,$D108)</f>
        <v>7</v>
      </c>
      <c r="L108" s="28">
        <f>SUMIFS('Historial Mensual'!$N$2:$N$3601,'Historial Mensual'!$A$2:$A$3601,$A108,'Historial Mensual'!$C$2:$C$3601,$D108)</f>
        <v>2</v>
      </c>
      <c r="M108" s="27">
        <f>SUMIFS('Historial Mensual'!$O$2:$O$3601,'Historial Mensual'!$A$2:$A$3601,$A108,'Historial Mensual'!$C$2:$C$3601,$D108)</f>
        <v>33.6</v>
      </c>
      <c r="N108" s="27">
        <f>AVERAGEIFS('Historial Mensual'!$P$2:$P$3601,'Historial Mensual'!$A$2:$A$3601,$A108,'Historial Mensual'!$C$2:$C$3601,$D108)</f>
        <v>89.183333333333337</v>
      </c>
      <c r="O108" s="15">
        <f>SUMIFS('Historial Mensual'!$Q$2:$Q$3601,'Historial Mensual'!$A$2:$A$3601,$A108,'Historial Mensual'!$C$2:$C$3601,$D108)</f>
        <v>81076.209999999992</v>
      </c>
      <c r="P108" s="15">
        <f>SUMIFS('Historial Mensual'!$S$2:$S$3601,'Historial Mensual'!$A$2:$A$3601,$A108,'Historial Mensual'!$C$2:$C$3601,$D108)</f>
        <v>63728.59</v>
      </c>
      <c r="Q108" s="20">
        <f>AVERAGEIFS('Historial Mensual'!$V$2:$V$3601,'Historial Mensual'!$A$2:$A$3601,$A108,'Historial Mensual'!$C$2:$C$3601,$D108)</f>
        <v>-4.5332792282525283E-3</v>
      </c>
      <c r="R108" s="20">
        <f>SQRT(SUMPRODUCT(('Historial Mensual'!$A$2:$A$3601=A108)*('Historial Mensual'!$C$2:$C$3601=D108)*('Historial Mensual'!$V$2:$V$3601-Q108)^2)/11)</f>
        <v>5.5230043623806069E-2</v>
      </c>
      <c r="S108" s="27">
        <f>AVERAGEIFS('Historial Mensual'!$W$2:$W$3601,'Historial Mensual'!$A$2:$A$3601,$A108,'Historial Mensual'!$C$2:$C$3601,$D108)</f>
        <v>80.375249999999994</v>
      </c>
      <c r="T108" s="27">
        <f>SUMIFS('Auditoria Cumplimiento'!$J:$J,'Auditoria Cumplimiento'!$A:$A,A108,'Auditoria Cumplimiento'!$B:$B,D108)</f>
        <v>92.033333333333317</v>
      </c>
      <c r="U108" s="29">
        <f>AVERAGEIFS('Historial Mensual'!$AA$2:$AA$3601,'Historial Mensual'!$A$2:$A$3601,$A108,'Historial Mensual'!$C$2:$C$3601,$D108)</f>
        <v>0.123645</v>
      </c>
      <c r="V108" s="20">
        <f>AVERAGEIFS('Historial Mensual'!$AC$2:$AC$3601,'Historial Mensual'!$A$2:$A$3601,$A108,'Historial Mensual'!$C$2:$C$3601,$D108)</f>
        <v>-1.4294409696330406E-2</v>
      </c>
    </row>
    <row r="109" spans="1:22" x14ac:dyDescent="0.3">
      <c r="A109" s="4" t="s">
        <v>146</v>
      </c>
      <c r="B109" s="4" t="str">
        <f>INDEX('Catalogo Proveedores'!$B$2:$B$101,MATCH(A109,'Catalogo Proveedores'!$A$2:$A$101,0))</f>
        <v>Comercializadora Automatización del Norte S.A. de C.V.</v>
      </c>
      <c r="C109" s="4" t="str">
        <f>INDEX('Catalogo Proveedores'!$C$2:$C$101,MATCH(A109,'Catalogo Proveedores'!$A$2:$A$101,0))</f>
        <v>Mantenimiento industrial</v>
      </c>
      <c r="D109" s="33" t="s">
        <v>282</v>
      </c>
      <c r="E109" s="15">
        <f>SUMIFS(Contratos!$C:$C,Contratos!$A:$A,A109,Contratos!$B:$B,D109)</f>
        <v>6613000</v>
      </c>
      <c r="F109" s="15">
        <f>SUMIFS('Historial Mensual'!$E$2:$E$3601,'Historial Mensual'!$A$2:$A$3601,$A109,'Historial Mensual'!$C$2:$C$3601,$D109)</f>
        <v>6645905</v>
      </c>
      <c r="G109" s="20">
        <f>SUMPRODUCT(('Historial Mensual'!$A$2:$A$3601=A109)*('Historial Mensual'!$C$2:$C$3601=D109)*'Historial Mensual'!$G$2:$G$3601)</f>
        <v>8.6400000000000005E-2</v>
      </c>
      <c r="H109" s="27">
        <f>AVERAGEIFS('Historial Mensual'!$H$2:$H$3601,'Historial Mensual'!$A$2:$A$3601,$A109,'Historial Mensual'!$C$2:$C$3601,$D109)</f>
        <v>62.658333333333331</v>
      </c>
      <c r="I109" s="21">
        <f>AVERAGEIFS('Historial Mensual'!$K$2:$K$3601,'Historial Mensual'!$A$2:$A$3601,$A109,'Historial Mensual'!$C$2:$C$3601,$D109)</f>
        <v>0.93013333333333337</v>
      </c>
      <c r="J109" s="21">
        <f>AVERAGEIFS('Historial Mensual'!$L$2:$L$3601,'Historial Mensual'!$A$2:$A$3601,$A109,'Historial Mensual'!$C$2:$C$3601,$D109)</f>
        <v>0.11285833333333332</v>
      </c>
      <c r="K109" s="28">
        <f>SUMIFS('Historial Mensual'!$M$2:$M$3601,'Historial Mensual'!$A$2:$A$3601,$A109,'Historial Mensual'!$C$2:$C$3601,$D109)</f>
        <v>8</v>
      </c>
      <c r="L109" s="28">
        <f>SUMIFS('Historial Mensual'!$N$2:$N$3601,'Historial Mensual'!$A$2:$A$3601,$A109,'Historial Mensual'!$C$2:$C$3601,$D109)</f>
        <v>0</v>
      </c>
      <c r="M109" s="27">
        <f>SUMIFS('Historial Mensual'!$O$2:$O$3601,'Historial Mensual'!$A$2:$A$3601,$A109,'Historial Mensual'!$C$2:$C$3601,$D109)</f>
        <v>0</v>
      </c>
      <c r="N109" s="27">
        <f>AVERAGEIFS('Historial Mensual'!$P$2:$P$3601,'Historial Mensual'!$A$2:$A$3601,$A109,'Historial Mensual'!$C$2:$C$3601,$D109)</f>
        <v>89.899999999999991</v>
      </c>
      <c r="O109" s="15">
        <f>SUMIFS('Historial Mensual'!$Q$2:$Q$3601,'Historial Mensual'!$A$2:$A$3601,$A109,'Historial Mensual'!$C$2:$C$3601,$D109)</f>
        <v>75049.53</v>
      </c>
      <c r="P109" s="15">
        <f>SUMIFS('Historial Mensual'!$S$2:$S$3601,'Historial Mensual'!$A$2:$A$3601,$A109,'Historial Mensual'!$C$2:$C$3601,$D109)</f>
        <v>67370.720000000016</v>
      </c>
      <c r="Q109" s="20">
        <f>AVERAGEIFS('Historial Mensual'!$V$2:$V$3601,'Historial Mensual'!$A$2:$A$3601,$A109,'Historial Mensual'!$C$2:$C$3601,$D109)</f>
        <v>6.2934531877113667E-4</v>
      </c>
      <c r="R109" s="20">
        <f>SQRT(SUMPRODUCT(('Historial Mensual'!$A$2:$A$3601=A109)*('Historial Mensual'!$C$2:$C$3601=D109)*('Historial Mensual'!$V$2:$V$3601-Q109)^2)/11)</f>
        <v>5.234145893557976E-2</v>
      </c>
      <c r="S109" s="27">
        <f>AVERAGEIFS('Historial Mensual'!$W$2:$W$3601,'Historial Mensual'!$A$2:$A$3601,$A109,'Historial Mensual'!$C$2:$C$3601,$D109)</f>
        <v>81.121541666666658</v>
      </c>
      <c r="T109" s="27">
        <f>SUMIFS('Auditoria Cumplimiento'!$J:$J,'Auditoria Cumplimiento'!$A:$A,A109,'Auditoria Cumplimiento'!$B:$B,D109)</f>
        <v>88.283333333333346</v>
      </c>
      <c r="U109" s="29">
        <f>AVERAGEIFS('Historial Mensual'!$AA$2:$AA$3601,'Historial Mensual'!$A$2:$A$3601,$A109,'Historial Mensual'!$C$2:$C$3601,$D109)</f>
        <v>0.10085833333333333</v>
      </c>
      <c r="V109" s="20">
        <f>AVERAGEIFS('Historial Mensual'!$AC$2:$AC$3601,'Historial Mensual'!$A$2:$A$3601,$A109,'Historial Mensual'!$C$2:$C$3601,$D109)</f>
        <v>-7.4093205584951985E-3</v>
      </c>
    </row>
    <row r="110" spans="1:22" x14ac:dyDescent="0.3">
      <c r="A110" s="4" t="s">
        <v>148</v>
      </c>
      <c r="B110" s="4" t="str">
        <f>INDEX('Catalogo Proveedores'!$B$2:$B$101,MATCH(A110,'Catalogo Proveedores'!$A$2:$A$101,0))</f>
        <v>Distribuidora Hidráulica de Occidente S. de R.L. de C.V.</v>
      </c>
      <c r="C110" s="4" t="str">
        <f>INDEX('Catalogo Proveedores'!$C$2:$C$101,MATCH(A110,'Catalogo Proveedores'!$A$2:$A$101,0))</f>
        <v>Mantenimiento industrial</v>
      </c>
      <c r="D110" s="33" t="s">
        <v>279</v>
      </c>
      <c r="E110" s="15">
        <f>SUMIFS(Contratos!$C:$C,Contratos!$A:$A,A110,Contratos!$B:$B,D110)</f>
        <v>7653000</v>
      </c>
      <c r="F110" s="15">
        <f>SUMIFS('Historial Mensual'!$E$2:$E$3601,'Historial Mensual'!$A$2:$A$3601,$A110,'Historial Mensual'!$C$2:$C$3601,$D110)</f>
        <v>7667127.2000000011</v>
      </c>
      <c r="G110" s="20">
        <f>SUMPRODUCT(('Historial Mensual'!$A$2:$A$3601=A110)*('Historial Mensual'!$C$2:$C$3601=D110)*'Historial Mensual'!$G$2:$G$3601)</f>
        <v>4.8800000000000003E-2</v>
      </c>
      <c r="H110" s="27">
        <f>AVERAGEIFS('Historial Mensual'!$H$2:$H$3601,'Historial Mensual'!$A$2:$A$3601,$A110,'Historial Mensual'!$C$2:$C$3601,$D110)</f>
        <v>84.333333333333343</v>
      </c>
      <c r="I110" s="21">
        <f>AVERAGEIFS('Historial Mensual'!$K$2:$K$3601,'Historial Mensual'!$A$2:$A$3601,$A110,'Historial Mensual'!$C$2:$C$3601,$D110)</f>
        <v>0.85207500000000025</v>
      </c>
      <c r="J110" s="21">
        <f>AVERAGEIFS('Historial Mensual'!$L$2:$L$3601,'Historial Mensual'!$A$2:$A$3601,$A110,'Historial Mensual'!$C$2:$C$3601,$D110)</f>
        <v>6.6850000000000007E-2</v>
      </c>
      <c r="K110" s="28">
        <f>SUMIFS('Historial Mensual'!$M$2:$M$3601,'Historial Mensual'!$A$2:$A$3601,$A110,'Historial Mensual'!$C$2:$C$3601,$D110)</f>
        <v>11</v>
      </c>
      <c r="L110" s="28">
        <f>SUMIFS('Historial Mensual'!$N$2:$N$3601,'Historial Mensual'!$A$2:$A$3601,$A110,'Historial Mensual'!$C$2:$C$3601,$D110)</f>
        <v>1</v>
      </c>
      <c r="M110" s="27">
        <f>SUMIFS('Historial Mensual'!$O$2:$O$3601,'Historial Mensual'!$A$2:$A$3601,$A110,'Historial Mensual'!$C$2:$C$3601,$D110)</f>
        <v>42.6</v>
      </c>
      <c r="N110" s="27">
        <f>AVERAGEIFS('Historial Mensual'!$P$2:$P$3601,'Historial Mensual'!$A$2:$A$3601,$A110,'Historial Mensual'!$C$2:$C$3601,$D110)</f>
        <v>92.583333333333329</v>
      </c>
      <c r="O110" s="15">
        <f>SUMIFS('Historial Mensual'!$Q$2:$Q$3601,'Historial Mensual'!$A$2:$A$3601,$A110,'Historial Mensual'!$C$2:$C$3601,$D110)</f>
        <v>222177.48</v>
      </c>
      <c r="P110" s="15">
        <f>SUMIFS('Historial Mensual'!$S$2:$S$3601,'Historial Mensual'!$A$2:$A$3601,$A110,'Historial Mensual'!$C$2:$C$3601,$D110)</f>
        <v>50132.25</v>
      </c>
      <c r="Q110" s="20">
        <f>AVERAGEIFS('Historial Mensual'!$V$2:$V$3601,'Historial Mensual'!$A$2:$A$3601,$A110,'Historial Mensual'!$C$2:$C$3601,$D110)</f>
        <v>-5.6288723494668262E-3</v>
      </c>
      <c r="R110" s="20">
        <f>SQRT(SUMPRODUCT(('Historial Mensual'!$A$2:$A$3601=A110)*('Historial Mensual'!$C$2:$C$3601=D110)*('Historial Mensual'!$V$2:$V$3601-Q110)^2)/11)</f>
        <v>9.1290542970680399E-2</v>
      </c>
      <c r="S110" s="27">
        <f>AVERAGEIFS('Historial Mensual'!$W$2:$W$3601,'Historial Mensual'!$A$2:$A$3601,$A110,'Historial Mensual'!$C$2:$C$3601,$D110)</f>
        <v>87.592833333333331</v>
      </c>
      <c r="T110" s="27">
        <f>SUMIFS('Auditoria Cumplimiento'!$J:$J,'Auditoria Cumplimiento'!$A:$A,A110,'Auditoria Cumplimiento'!$B:$B,D110)</f>
        <v>95.916666666666671</v>
      </c>
      <c r="U110" s="29">
        <f>AVERAGEIFS('Historial Mensual'!$AA$2:$AA$3601,'Historial Mensual'!$A$2:$A$3601,$A110,'Historial Mensual'!$C$2:$C$3601,$D110)</f>
        <v>0.14321500000000001</v>
      </c>
      <c r="V110" s="20">
        <f>AVERAGEIFS('Historial Mensual'!$AC$2:$AC$3601,'Historial Mensual'!$A$2:$A$3601,$A110,'Historial Mensual'!$C$2:$C$3601,$D110)</f>
        <v>-1.6844772266749439E-2</v>
      </c>
    </row>
    <row r="111" spans="1:22" x14ac:dyDescent="0.3">
      <c r="A111" s="4" t="s">
        <v>148</v>
      </c>
      <c r="B111" s="4" t="str">
        <f>INDEX('Catalogo Proveedores'!$B$2:$B$101,MATCH(A111,'Catalogo Proveedores'!$A$2:$A$101,0))</f>
        <v>Distribuidora Hidráulica de Occidente S. de R.L. de C.V.</v>
      </c>
      <c r="C111" s="4" t="str">
        <f>INDEX('Catalogo Proveedores'!$C$2:$C$101,MATCH(A111,'Catalogo Proveedores'!$A$2:$A$101,0))</f>
        <v>Mantenimiento industrial</v>
      </c>
      <c r="D111" s="33" t="s">
        <v>281</v>
      </c>
      <c r="E111" s="15">
        <f>SUMIFS(Contratos!$C:$C,Contratos!$A:$A,A111,Contratos!$B:$B,D111)</f>
        <v>7303000</v>
      </c>
      <c r="F111" s="15">
        <f>SUMIFS('Historial Mensual'!$E$2:$E$3601,'Historial Mensual'!$A$2:$A$3601,$A111,'Historial Mensual'!$C$2:$C$3601,$D111)</f>
        <v>7067919.71</v>
      </c>
      <c r="G111" s="20">
        <f>SUMPRODUCT(('Historial Mensual'!$A$2:$A$3601=A111)*('Historial Mensual'!$C$2:$C$3601=D111)*'Historial Mensual'!$G$2:$G$3601)</f>
        <v>3.0499999999999999E-2</v>
      </c>
      <c r="H111" s="27">
        <f>AVERAGEIFS('Historial Mensual'!$H$2:$H$3601,'Historial Mensual'!$A$2:$A$3601,$A111,'Historial Mensual'!$C$2:$C$3601,$D111)</f>
        <v>83.600000000000009</v>
      </c>
      <c r="I111" s="21">
        <f>AVERAGEIFS('Historial Mensual'!$K$2:$K$3601,'Historial Mensual'!$A$2:$A$3601,$A111,'Historial Mensual'!$C$2:$C$3601,$D111)</f>
        <v>0.85025833333333356</v>
      </c>
      <c r="J111" s="21">
        <f>AVERAGEIFS('Historial Mensual'!$L$2:$L$3601,'Historial Mensual'!$A$2:$A$3601,$A111,'Historial Mensual'!$C$2:$C$3601,$D111)</f>
        <v>5.7033333333333325E-2</v>
      </c>
      <c r="K111" s="28">
        <f>SUMIFS('Historial Mensual'!$M$2:$M$3601,'Historial Mensual'!$A$2:$A$3601,$A111,'Historial Mensual'!$C$2:$C$3601,$D111)</f>
        <v>17</v>
      </c>
      <c r="L111" s="28">
        <f>SUMIFS('Historial Mensual'!$N$2:$N$3601,'Historial Mensual'!$A$2:$A$3601,$A111,'Historial Mensual'!$C$2:$C$3601,$D111)</f>
        <v>2</v>
      </c>
      <c r="M111" s="27">
        <f>SUMIFS('Historial Mensual'!$O$2:$O$3601,'Historial Mensual'!$A$2:$A$3601,$A111,'Historial Mensual'!$C$2:$C$3601,$D111)</f>
        <v>175.7</v>
      </c>
      <c r="N111" s="27">
        <f>AVERAGEIFS('Historial Mensual'!$P$2:$P$3601,'Historial Mensual'!$A$2:$A$3601,$A111,'Historial Mensual'!$C$2:$C$3601,$D111)</f>
        <v>92.333333333333329</v>
      </c>
      <c r="O111" s="15">
        <f>SUMIFS('Historial Mensual'!$Q$2:$Q$3601,'Historial Mensual'!$A$2:$A$3601,$A111,'Historial Mensual'!$C$2:$C$3601,$D111)</f>
        <v>356986.97000000003</v>
      </c>
      <c r="P111" s="15">
        <f>SUMIFS('Historial Mensual'!$S$2:$S$3601,'Historial Mensual'!$A$2:$A$3601,$A111,'Historial Mensual'!$C$2:$C$3601,$D111)</f>
        <v>40219.19</v>
      </c>
      <c r="Q111" s="20">
        <f>AVERAGEIFS('Historial Mensual'!$V$2:$V$3601,'Historial Mensual'!$A$2:$A$3601,$A111,'Historial Mensual'!$C$2:$C$3601,$D111)</f>
        <v>-2.4174994346184467E-3</v>
      </c>
      <c r="R111" s="20">
        <f>SQRT(SUMPRODUCT(('Historial Mensual'!$A$2:$A$3601=A111)*('Historial Mensual'!$C$2:$C$3601=D111)*('Historial Mensual'!$V$2:$V$3601-Q111)^2)/11)</f>
        <v>8.3862968301270643E-2</v>
      </c>
      <c r="S111" s="27">
        <f>AVERAGEIFS('Historial Mensual'!$W$2:$W$3601,'Historial Mensual'!$A$2:$A$3601,$A111,'Historial Mensual'!$C$2:$C$3601,$D111)</f>
        <v>87.378916666666655</v>
      </c>
      <c r="T111" s="27">
        <f>SUMIFS('Auditoria Cumplimiento'!$J:$J,'Auditoria Cumplimiento'!$A:$A,A111,'Auditoria Cumplimiento'!$B:$B,D111)</f>
        <v>93.8</v>
      </c>
      <c r="U111" s="29">
        <f>AVERAGEIFS('Historial Mensual'!$AA$2:$AA$3601,'Historial Mensual'!$A$2:$A$3601,$A111,'Historial Mensual'!$C$2:$C$3601,$D111)</f>
        <v>0.13604833333333333</v>
      </c>
      <c r="V111" s="20">
        <f>AVERAGEIFS('Historial Mensual'!$AC$2:$AC$3601,'Historial Mensual'!$A$2:$A$3601,$A111,'Historial Mensual'!$C$2:$C$3601,$D111)</f>
        <v>-1.3102473410146401E-2</v>
      </c>
    </row>
    <row r="112" spans="1:22" x14ac:dyDescent="0.3">
      <c r="A112" s="4" t="s">
        <v>148</v>
      </c>
      <c r="B112" s="4" t="str">
        <f>INDEX('Catalogo Proveedores'!$B$2:$B$101,MATCH(A112,'Catalogo Proveedores'!$A$2:$A$101,0))</f>
        <v>Distribuidora Hidráulica de Occidente S. de R.L. de C.V.</v>
      </c>
      <c r="C112" s="4" t="str">
        <f>INDEX('Catalogo Proveedores'!$C$2:$C$101,MATCH(A112,'Catalogo Proveedores'!$A$2:$A$101,0))</f>
        <v>Mantenimiento industrial</v>
      </c>
      <c r="D112" s="33" t="s">
        <v>282</v>
      </c>
      <c r="E112" s="15">
        <f>SUMIFS(Contratos!$C:$C,Contratos!$A:$A,A112,Contratos!$B:$B,D112)</f>
        <v>7446000</v>
      </c>
      <c r="F112" s="15">
        <f>SUMIFS('Historial Mensual'!$E$2:$E$3601,'Historial Mensual'!$A$2:$A$3601,$A112,'Historial Mensual'!$C$2:$C$3601,$D112)</f>
        <v>7516856.9699999997</v>
      </c>
      <c r="G112" s="20">
        <f>SUMPRODUCT(('Historial Mensual'!$A$2:$A$3601=A112)*('Historial Mensual'!$C$2:$C$3601=D112)*'Historial Mensual'!$G$2:$G$3601)</f>
        <v>3.85E-2</v>
      </c>
      <c r="H112" s="27">
        <f>AVERAGEIFS('Historial Mensual'!$H$2:$H$3601,'Historial Mensual'!$A$2:$A$3601,$A112,'Historial Mensual'!$C$2:$C$3601,$D112)</f>
        <v>88.5</v>
      </c>
      <c r="I112" s="21">
        <f>AVERAGEIFS('Historial Mensual'!$K$2:$K$3601,'Historial Mensual'!$A$2:$A$3601,$A112,'Historial Mensual'!$C$2:$C$3601,$D112)</f>
        <v>0.86139166666666656</v>
      </c>
      <c r="J112" s="21">
        <f>AVERAGEIFS('Historial Mensual'!$L$2:$L$3601,'Historial Mensual'!$A$2:$A$3601,$A112,'Historial Mensual'!$C$2:$C$3601,$D112)</f>
        <v>4.8999999999999995E-2</v>
      </c>
      <c r="K112" s="28">
        <f>SUMIFS('Historial Mensual'!$M$2:$M$3601,'Historial Mensual'!$A$2:$A$3601,$A112,'Historial Mensual'!$C$2:$C$3601,$D112)</f>
        <v>12</v>
      </c>
      <c r="L112" s="28">
        <f>SUMIFS('Historial Mensual'!$N$2:$N$3601,'Historial Mensual'!$A$2:$A$3601,$A112,'Historial Mensual'!$C$2:$C$3601,$D112)</f>
        <v>2</v>
      </c>
      <c r="M112" s="27">
        <f>SUMIFS('Historial Mensual'!$O$2:$O$3601,'Historial Mensual'!$A$2:$A$3601,$A112,'Historial Mensual'!$C$2:$C$3601,$D112)</f>
        <v>94.800000000000011</v>
      </c>
      <c r="N112" s="27">
        <f>AVERAGEIFS('Historial Mensual'!$P$2:$P$3601,'Historial Mensual'!$A$2:$A$3601,$A112,'Historial Mensual'!$C$2:$C$3601,$D112)</f>
        <v>92.433333333333323</v>
      </c>
      <c r="O112" s="15">
        <f>SUMIFS('Historial Mensual'!$Q$2:$Q$3601,'Historial Mensual'!$A$2:$A$3601,$A112,'Historial Mensual'!$C$2:$C$3601,$D112)</f>
        <v>298658.88</v>
      </c>
      <c r="P112" s="15">
        <f>SUMIFS('Historial Mensual'!$S$2:$S$3601,'Historial Mensual'!$A$2:$A$3601,$A112,'Historial Mensual'!$C$2:$C$3601,$D112)</f>
        <v>36926.019999999997</v>
      </c>
      <c r="Q112" s="20">
        <f>AVERAGEIFS('Historial Mensual'!$V$2:$V$3601,'Historial Mensual'!$A$2:$A$3601,$A112,'Historial Mensual'!$C$2:$C$3601,$D112)</f>
        <v>1.4211614220538188E-2</v>
      </c>
      <c r="R112" s="20">
        <f>SQRT(SUMPRODUCT(('Historial Mensual'!$A$2:$A$3601=A112)*('Historial Mensual'!$C$2:$C$3601=D112)*('Historial Mensual'!$V$2:$V$3601-Q112)^2)/11)</f>
        <v>8.6095233925317413E-2</v>
      </c>
      <c r="S112" s="27">
        <f>AVERAGEIFS('Historial Mensual'!$W$2:$W$3601,'Historial Mensual'!$A$2:$A$3601,$A112,'Historial Mensual'!$C$2:$C$3601,$D112)</f>
        <v>89.568416666666664</v>
      </c>
      <c r="T112" s="27">
        <f>SUMIFS('Auditoria Cumplimiento'!$J:$J,'Auditoria Cumplimiento'!$A:$A,A112,'Auditoria Cumplimiento'!$B:$B,D112)</f>
        <v>92.216666666666683</v>
      </c>
      <c r="U112" s="29">
        <f>AVERAGEIFS('Historial Mensual'!$AA$2:$AA$3601,'Historial Mensual'!$A$2:$A$3601,$A112,'Historial Mensual'!$C$2:$C$3601,$D112)</f>
        <v>0.11317833333333333</v>
      </c>
      <c r="V112" s="20">
        <f>AVERAGEIFS('Historial Mensual'!$AC$2:$AC$3601,'Historial Mensual'!$A$2:$A$3601,$A112,'Historial Mensual'!$C$2:$C$3601,$D112)</f>
        <v>5.2380196043632895E-3</v>
      </c>
    </row>
    <row r="113" spans="1:22" x14ac:dyDescent="0.3">
      <c r="A113" s="4" t="s">
        <v>150</v>
      </c>
      <c r="B113" s="4" t="str">
        <f>INDEX('Catalogo Proveedores'!$B$2:$B$101,MATCH(A113,'Catalogo Proveedores'!$A$2:$A$101,0))</f>
        <v>Corporativo Soldaduras Unidos S.A.P.I. de C.V.</v>
      </c>
      <c r="C113" s="4" t="str">
        <f>INDEX('Catalogo Proveedores'!$C$2:$C$101,MATCH(A113,'Catalogo Proveedores'!$A$2:$A$101,0))</f>
        <v>Mantenimiento industrial</v>
      </c>
      <c r="D113" s="33" t="s">
        <v>279</v>
      </c>
      <c r="E113" s="15">
        <f>SUMIFS(Contratos!$C:$C,Contratos!$A:$A,A113,Contratos!$B:$B,D113)</f>
        <v>10914000</v>
      </c>
      <c r="F113" s="15">
        <f>SUMIFS('Historial Mensual'!$E$2:$E$3601,'Historial Mensual'!$A$2:$A$3601,$A113,'Historial Mensual'!$C$2:$C$3601,$D113)</f>
        <v>10872516.15</v>
      </c>
      <c r="G113" s="20">
        <f>SUMPRODUCT(('Historial Mensual'!$A$2:$A$3601=A113)*('Historial Mensual'!$C$2:$C$3601=D113)*'Historial Mensual'!$G$2:$G$3601)</f>
        <v>7.7300000000000008E-2</v>
      </c>
      <c r="H113" s="27">
        <f>AVERAGEIFS('Historial Mensual'!$H$2:$H$3601,'Historial Mensual'!$A$2:$A$3601,$A113,'Historial Mensual'!$C$2:$C$3601,$D113)</f>
        <v>78.75</v>
      </c>
      <c r="I113" s="21">
        <f>AVERAGEIFS('Historial Mensual'!$K$2:$K$3601,'Historial Mensual'!$A$2:$A$3601,$A113,'Historial Mensual'!$C$2:$C$3601,$D113)</f>
        <v>0.8347416666666666</v>
      </c>
      <c r="J113" s="21">
        <f>AVERAGEIFS('Historial Mensual'!$L$2:$L$3601,'Historial Mensual'!$A$2:$A$3601,$A113,'Historial Mensual'!$C$2:$C$3601,$D113)</f>
        <v>8.8349999999999984E-2</v>
      </c>
      <c r="K113" s="28">
        <f>SUMIFS('Historial Mensual'!$M$2:$M$3601,'Historial Mensual'!$A$2:$A$3601,$A113,'Historial Mensual'!$C$2:$C$3601,$D113)</f>
        <v>11</v>
      </c>
      <c r="L113" s="28">
        <f>SUMIFS('Historial Mensual'!$N$2:$N$3601,'Historial Mensual'!$A$2:$A$3601,$A113,'Historial Mensual'!$C$2:$C$3601,$D113)</f>
        <v>4</v>
      </c>
      <c r="M113" s="27">
        <f>SUMIFS('Historial Mensual'!$O$2:$O$3601,'Historial Mensual'!$A$2:$A$3601,$A113,'Historial Mensual'!$C$2:$C$3601,$D113)</f>
        <v>138.39999999999998</v>
      </c>
      <c r="N113" s="27">
        <f>AVERAGEIFS('Historial Mensual'!$P$2:$P$3601,'Historial Mensual'!$A$2:$A$3601,$A113,'Historial Mensual'!$C$2:$C$3601,$D113)</f>
        <v>95.699999999999989</v>
      </c>
      <c r="O113" s="15">
        <f>SUMIFS('Historial Mensual'!$Q$2:$Q$3601,'Historial Mensual'!$A$2:$A$3601,$A113,'Historial Mensual'!$C$2:$C$3601,$D113)</f>
        <v>524094.90999999992</v>
      </c>
      <c r="P113" s="15">
        <f>SUMIFS('Historial Mensual'!$S$2:$S$3601,'Historial Mensual'!$A$2:$A$3601,$A113,'Historial Mensual'!$C$2:$C$3601,$D113)</f>
        <v>316006.27999999997</v>
      </c>
      <c r="Q113" s="20">
        <f>AVERAGEIFS('Historial Mensual'!$V$2:$V$3601,'Historial Mensual'!$A$2:$A$3601,$A113,'Historial Mensual'!$C$2:$C$3601,$D113)</f>
        <v>-1.6499002981225062E-2</v>
      </c>
      <c r="R113" s="20">
        <f>SQRT(SUMPRODUCT(('Historial Mensual'!$A$2:$A$3601=A113)*('Historial Mensual'!$C$2:$C$3601=D113)*('Historial Mensual'!$V$2:$V$3601-Q113)^2)/11)</f>
        <v>8.5273997966553383E-2</v>
      </c>
      <c r="S113" s="27">
        <f>AVERAGEIFS('Historial Mensual'!$W$2:$W$3601,'Historial Mensual'!$A$2:$A$3601,$A113,'Historial Mensual'!$C$2:$C$3601,$D113)</f>
        <v>85.419499999999985</v>
      </c>
      <c r="T113" s="27">
        <f>SUMIFS('Auditoria Cumplimiento'!$J:$J,'Auditoria Cumplimiento'!$A:$A,A113,'Auditoria Cumplimiento'!$B:$B,D113)</f>
        <v>92.216666666666683</v>
      </c>
      <c r="U113" s="29">
        <f>AVERAGEIFS('Historial Mensual'!$AA$2:$AA$3601,'Historial Mensual'!$A$2:$A$3601,$A113,'Historial Mensual'!$C$2:$C$3601,$D113)</f>
        <v>0.14669416666666665</v>
      </c>
      <c r="V113" s="20">
        <f>AVERAGEIFS('Historial Mensual'!$AC$2:$AC$3601,'Historial Mensual'!$A$2:$A$3601,$A113,'Historial Mensual'!$C$2:$C$3601,$D113)</f>
        <v>-2.7970952906530747E-2</v>
      </c>
    </row>
    <row r="114" spans="1:22" x14ac:dyDescent="0.3">
      <c r="A114" s="4" t="s">
        <v>150</v>
      </c>
      <c r="B114" s="4" t="str">
        <f>INDEX('Catalogo Proveedores'!$B$2:$B$101,MATCH(A114,'Catalogo Proveedores'!$A$2:$A$101,0))</f>
        <v>Corporativo Soldaduras Unidos S.A.P.I. de C.V.</v>
      </c>
      <c r="C114" s="4" t="str">
        <f>INDEX('Catalogo Proveedores'!$C$2:$C$101,MATCH(A114,'Catalogo Proveedores'!$A$2:$A$101,0))</f>
        <v>Mantenimiento industrial</v>
      </c>
      <c r="D114" s="33" t="s">
        <v>281</v>
      </c>
      <c r="E114" s="15">
        <f>SUMIFS(Contratos!$C:$C,Contratos!$A:$A,A114,Contratos!$B:$B,D114)</f>
        <v>12437000</v>
      </c>
      <c r="F114" s="15">
        <f>SUMIFS('Historial Mensual'!$E$2:$E$3601,'Historial Mensual'!$A$2:$A$3601,$A114,'Historial Mensual'!$C$2:$C$3601,$D114)</f>
        <v>12314088.989999998</v>
      </c>
      <c r="G114" s="20">
        <f>SUMPRODUCT(('Historial Mensual'!$A$2:$A$3601=A114)*('Historial Mensual'!$C$2:$C$3601=D114)*'Historial Mensual'!$G$2:$G$3601)</f>
        <v>0.12139999999999999</v>
      </c>
      <c r="H114" s="27">
        <f>AVERAGEIFS('Historial Mensual'!$H$2:$H$3601,'Historial Mensual'!$A$2:$A$3601,$A114,'Historial Mensual'!$C$2:$C$3601,$D114)</f>
        <v>71.283333333333331</v>
      </c>
      <c r="I114" s="21">
        <f>AVERAGEIFS('Historial Mensual'!$K$2:$K$3601,'Historial Mensual'!$A$2:$A$3601,$A114,'Historial Mensual'!$C$2:$C$3601,$D114)</f>
        <v>0.85591666666666677</v>
      </c>
      <c r="J114" s="21">
        <f>AVERAGEIFS('Historial Mensual'!$L$2:$L$3601,'Historial Mensual'!$A$2:$A$3601,$A114,'Historial Mensual'!$C$2:$C$3601,$D114)</f>
        <v>0.12248333333333333</v>
      </c>
      <c r="K114" s="28">
        <f>SUMIFS('Historial Mensual'!$M$2:$M$3601,'Historial Mensual'!$A$2:$A$3601,$A114,'Historial Mensual'!$C$2:$C$3601,$D114)</f>
        <v>15</v>
      </c>
      <c r="L114" s="28">
        <f>SUMIFS('Historial Mensual'!$N$2:$N$3601,'Historial Mensual'!$A$2:$A$3601,$A114,'Historial Mensual'!$C$2:$C$3601,$D114)</f>
        <v>2</v>
      </c>
      <c r="M114" s="27">
        <f>SUMIFS('Historial Mensual'!$O$2:$O$3601,'Historial Mensual'!$A$2:$A$3601,$A114,'Historial Mensual'!$C$2:$C$3601,$D114)</f>
        <v>29.1</v>
      </c>
      <c r="N114" s="27">
        <f>AVERAGEIFS('Historial Mensual'!$P$2:$P$3601,'Historial Mensual'!$A$2:$A$3601,$A114,'Historial Mensual'!$C$2:$C$3601,$D114)</f>
        <v>96.75833333333334</v>
      </c>
      <c r="O114" s="15">
        <f>SUMIFS('Historial Mensual'!$Q$2:$Q$3601,'Historial Mensual'!$A$2:$A$3601,$A114,'Historial Mensual'!$C$2:$C$3601,$D114)</f>
        <v>233416</v>
      </c>
      <c r="P114" s="15">
        <f>SUMIFS('Historial Mensual'!$S$2:$S$3601,'Historial Mensual'!$A$2:$A$3601,$A114,'Historial Mensual'!$C$2:$C$3601,$D114)</f>
        <v>475937.26000000007</v>
      </c>
      <c r="Q114" s="20">
        <f>AVERAGEIFS('Historial Mensual'!$V$2:$V$3601,'Historial Mensual'!$A$2:$A$3601,$A114,'Historial Mensual'!$C$2:$C$3601,$D114)</f>
        <v>-4.3345786516520218E-3</v>
      </c>
      <c r="R114" s="20">
        <f>SQRT(SUMPRODUCT(('Historial Mensual'!$A$2:$A$3601=A114)*('Historial Mensual'!$C$2:$C$3601=D114)*('Historial Mensual'!$V$2:$V$3601-Q114)^2)/11)</f>
        <v>4.4021176652794487E-2</v>
      </c>
      <c r="S114" s="27">
        <f>AVERAGEIFS('Historial Mensual'!$W$2:$W$3601,'Historial Mensual'!$A$2:$A$3601,$A114,'Historial Mensual'!$C$2:$C$3601,$D114)</f>
        <v>83.141083333333327</v>
      </c>
      <c r="T114" s="27">
        <f>SUMIFS('Auditoria Cumplimiento'!$J:$J,'Auditoria Cumplimiento'!$A:$A,A114,'Auditoria Cumplimiento'!$B:$B,D114)</f>
        <v>97.833333333333329</v>
      </c>
      <c r="U114" s="29">
        <f>AVERAGEIFS('Historial Mensual'!$AA$2:$AA$3601,'Historial Mensual'!$A$2:$A$3601,$A114,'Historial Mensual'!$C$2:$C$3601,$D114)</f>
        <v>0.13520333333333331</v>
      </c>
      <c r="V114" s="20">
        <f>AVERAGEIFS('Historial Mensual'!$AC$2:$AC$3601,'Historial Mensual'!$A$2:$A$3601,$A114,'Historial Mensual'!$C$2:$C$3601,$D114)</f>
        <v>-1.4956989693544051E-2</v>
      </c>
    </row>
    <row r="115" spans="1:22" x14ac:dyDescent="0.3">
      <c r="A115" s="4" t="s">
        <v>150</v>
      </c>
      <c r="B115" s="4" t="str">
        <f>INDEX('Catalogo Proveedores'!$B$2:$B$101,MATCH(A115,'Catalogo Proveedores'!$A$2:$A$101,0))</f>
        <v>Corporativo Soldaduras Unidos S.A.P.I. de C.V.</v>
      </c>
      <c r="C115" s="4" t="str">
        <f>INDEX('Catalogo Proveedores'!$C$2:$C$101,MATCH(A115,'Catalogo Proveedores'!$A$2:$A$101,0))</f>
        <v>Mantenimiento industrial</v>
      </c>
      <c r="D115" s="33" t="s">
        <v>282</v>
      </c>
      <c r="E115" s="15">
        <f>SUMIFS(Contratos!$C:$C,Contratos!$A:$A,A115,Contratos!$B:$B,D115)</f>
        <v>13890000</v>
      </c>
      <c r="F115" s="15">
        <f>SUMIFS('Historial Mensual'!$E$2:$E$3601,'Historial Mensual'!$A$2:$A$3601,$A115,'Historial Mensual'!$C$2:$C$3601,$D115)</f>
        <v>14297353.859999998</v>
      </c>
      <c r="G115" s="20">
        <f>SUMPRODUCT(('Historial Mensual'!$A$2:$A$3601=A115)*('Historial Mensual'!$C$2:$C$3601=D115)*'Historial Mensual'!$G$2:$G$3601)</f>
        <v>3.4299999999999997E-2</v>
      </c>
      <c r="H115" s="27">
        <f>AVERAGEIFS('Historial Mensual'!$H$2:$H$3601,'Historial Mensual'!$A$2:$A$3601,$A115,'Historial Mensual'!$C$2:$C$3601,$D115)</f>
        <v>76.708333333333329</v>
      </c>
      <c r="I115" s="21">
        <f>AVERAGEIFS('Historial Mensual'!$K$2:$K$3601,'Historial Mensual'!$A$2:$A$3601,$A115,'Historial Mensual'!$C$2:$C$3601,$D115)</f>
        <v>0.84651666666666658</v>
      </c>
      <c r="J115" s="21">
        <f>AVERAGEIFS('Historial Mensual'!$L$2:$L$3601,'Historial Mensual'!$A$2:$A$3601,$A115,'Historial Mensual'!$C$2:$C$3601,$D115)</f>
        <v>8.646666666666665E-2</v>
      </c>
      <c r="K115" s="28">
        <f>SUMIFS('Historial Mensual'!$M$2:$M$3601,'Historial Mensual'!$A$2:$A$3601,$A115,'Historial Mensual'!$C$2:$C$3601,$D115)</f>
        <v>12</v>
      </c>
      <c r="L115" s="28">
        <f>SUMIFS('Historial Mensual'!$N$2:$N$3601,'Historial Mensual'!$A$2:$A$3601,$A115,'Historial Mensual'!$C$2:$C$3601,$D115)</f>
        <v>2</v>
      </c>
      <c r="M115" s="27">
        <f>SUMIFS('Historial Mensual'!$O$2:$O$3601,'Historial Mensual'!$A$2:$A$3601,$A115,'Historial Mensual'!$C$2:$C$3601,$D115)</f>
        <v>55.8</v>
      </c>
      <c r="N115" s="27">
        <f>AVERAGEIFS('Historial Mensual'!$P$2:$P$3601,'Historial Mensual'!$A$2:$A$3601,$A115,'Historial Mensual'!$C$2:$C$3601,$D115)</f>
        <v>97.391666666666652</v>
      </c>
      <c r="O115" s="15">
        <f>SUMIFS('Historial Mensual'!$Q$2:$Q$3601,'Historial Mensual'!$A$2:$A$3601,$A115,'Historial Mensual'!$C$2:$C$3601,$D115)</f>
        <v>326891.62</v>
      </c>
      <c r="P115" s="15">
        <f>SUMIFS('Historial Mensual'!$S$2:$S$3601,'Historial Mensual'!$A$2:$A$3601,$A115,'Historial Mensual'!$C$2:$C$3601,$D115)</f>
        <v>404643.25999999995</v>
      </c>
      <c r="Q115" s="20">
        <f>AVERAGEIFS('Historial Mensual'!$V$2:$V$3601,'Historial Mensual'!$A$2:$A$3601,$A115,'Historial Mensual'!$C$2:$C$3601,$D115)</f>
        <v>2.2967815528843385E-2</v>
      </c>
      <c r="R115" s="20">
        <f>SQRT(SUMPRODUCT(('Historial Mensual'!$A$2:$A$3601=A115)*('Historial Mensual'!$C$2:$C$3601=D115)*('Historial Mensual'!$V$2:$V$3601-Q115)^2)/11)</f>
        <v>5.95963624403687E-2</v>
      </c>
      <c r="S115" s="27">
        <f>AVERAGEIFS('Historial Mensual'!$W$2:$W$3601,'Historial Mensual'!$A$2:$A$3601,$A115,'Historial Mensual'!$C$2:$C$3601,$D115)</f>
        <v>85.424750000000003</v>
      </c>
      <c r="T115" s="27">
        <f>SUMIFS('Auditoria Cumplimiento'!$J:$J,'Auditoria Cumplimiento'!$A:$A,A115,'Auditoria Cumplimiento'!$B:$B,D115)</f>
        <v>94.8</v>
      </c>
      <c r="U115" s="29">
        <f>AVERAGEIFS('Historial Mensual'!$AA$2:$AA$3601,'Historial Mensual'!$A$2:$A$3601,$A115,'Historial Mensual'!$C$2:$C$3601,$D115)</f>
        <v>0.11336916666666667</v>
      </c>
      <c r="V115" s="20">
        <f>AVERAGEIFS('Historial Mensual'!$AC$2:$AC$3601,'Historial Mensual'!$A$2:$A$3601,$A115,'Historial Mensual'!$C$2:$C$3601,$D115)</f>
        <v>1.3980014482391079E-2</v>
      </c>
    </row>
    <row r="116" spans="1:22" x14ac:dyDescent="0.3">
      <c r="A116" s="4" t="s">
        <v>152</v>
      </c>
      <c r="B116" s="4" t="str">
        <f>INDEX('Catalogo Proveedores'!$B$2:$B$101,MATCH(A116,'Catalogo Proveedores'!$A$2:$A$101,0))</f>
        <v>Proveedora Calibraciones del Golfo S.A. de C.V.</v>
      </c>
      <c r="C116" s="4" t="str">
        <f>INDEX('Catalogo Proveedores'!$C$2:$C$101,MATCH(A116,'Catalogo Proveedores'!$A$2:$A$101,0))</f>
        <v>Mantenimiento industrial</v>
      </c>
      <c r="D116" s="33" t="s">
        <v>279</v>
      </c>
      <c r="E116" s="15">
        <f>SUMIFS(Contratos!$C:$C,Contratos!$A:$A,A116,Contratos!$B:$B,D116)</f>
        <v>4278000</v>
      </c>
      <c r="F116" s="15">
        <f>SUMIFS('Historial Mensual'!$E$2:$E$3601,'Historial Mensual'!$A$2:$A$3601,$A116,'Historial Mensual'!$C$2:$C$3601,$D116)</f>
        <v>4250041.1100000003</v>
      </c>
      <c r="G116" s="20">
        <f>SUMPRODUCT(('Historial Mensual'!$A$2:$A$3601=A116)*('Historial Mensual'!$C$2:$C$3601=D116)*'Historial Mensual'!$G$2:$G$3601)</f>
        <v>2.8400000000000002E-2</v>
      </c>
      <c r="H116" s="27">
        <f>AVERAGEIFS('Historial Mensual'!$H$2:$H$3601,'Historial Mensual'!$A$2:$A$3601,$A116,'Historial Mensual'!$C$2:$C$3601,$D116)</f>
        <v>76.124999999999986</v>
      </c>
      <c r="I116" s="21">
        <f>AVERAGEIFS('Historial Mensual'!$K$2:$K$3601,'Historial Mensual'!$A$2:$A$3601,$A116,'Historial Mensual'!$C$2:$C$3601,$D116)</f>
        <v>0.81827499999999997</v>
      </c>
      <c r="J116" s="21">
        <f>AVERAGEIFS('Historial Mensual'!$L$2:$L$3601,'Historial Mensual'!$A$2:$A$3601,$A116,'Historial Mensual'!$C$2:$C$3601,$D116)</f>
        <v>8.2491666666666658E-2</v>
      </c>
      <c r="K116" s="28">
        <f>SUMIFS('Historial Mensual'!$M$2:$M$3601,'Historial Mensual'!$A$2:$A$3601,$A116,'Historial Mensual'!$C$2:$C$3601,$D116)</f>
        <v>9</v>
      </c>
      <c r="L116" s="28">
        <f>SUMIFS('Historial Mensual'!$N$2:$N$3601,'Historial Mensual'!$A$2:$A$3601,$A116,'Historial Mensual'!$C$2:$C$3601,$D116)</f>
        <v>5</v>
      </c>
      <c r="M116" s="27">
        <f>SUMIFS('Historial Mensual'!$O$2:$O$3601,'Historial Mensual'!$A$2:$A$3601,$A116,'Historial Mensual'!$C$2:$C$3601,$D116)</f>
        <v>91.2</v>
      </c>
      <c r="N116" s="27">
        <f>AVERAGEIFS('Historial Mensual'!$P$2:$P$3601,'Historial Mensual'!$A$2:$A$3601,$A116,'Historial Mensual'!$C$2:$C$3601,$D116)</f>
        <v>81.400000000000006</v>
      </c>
      <c r="O116" s="15">
        <f>SUMIFS('Historial Mensual'!$Q$2:$Q$3601,'Historial Mensual'!$A$2:$A$3601,$A116,'Historial Mensual'!$C$2:$C$3601,$D116)</f>
        <v>167970.38999999998</v>
      </c>
      <c r="P116" s="15">
        <f>SUMIFS('Historial Mensual'!$S$2:$S$3601,'Historial Mensual'!$A$2:$A$3601,$A116,'Historial Mensual'!$C$2:$C$3601,$D116)</f>
        <v>114412.27000000002</v>
      </c>
      <c r="Q116" s="20">
        <f>AVERAGEIFS('Historial Mensual'!$V$2:$V$3601,'Historial Mensual'!$A$2:$A$3601,$A116,'Historial Mensual'!$C$2:$C$3601,$D116)</f>
        <v>1.4763208602802764E-2</v>
      </c>
      <c r="R116" s="20">
        <f>SQRT(SUMPRODUCT(('Historial Mensual'!$A$2:$A$3601=A116)*('Historial Mensual'!$C$2:$C$3601=D116)*('Historial Mensual'!$V$2:$V$3601-Q116)^2)/11)</f>
        <v>6.1498096953385518E-2</v>
      </c>
      <c r="S116" s="27">
        <f>AVERAGEIFS('Historial Mensual'!$W$2:$W$3601,'Historial Mensual'!$A$2:$A$3601,$A116,'Historial Mensual'!$C$2:$C$3601,$D116)</f>
        <v>81.234624999999994</v>
      </c>
      <c r="T116" s="27">
        <f>SUMIFS('Auditoria Cumplimiento'!$J:$J,'Auditoria Cumplimiento'!$A:$A,A116,'Auditoria Cumplimiento'!$B:$B,D116)</f>
        <v>85.633333333333326</v>
      </c>
      <c r="U116" s="29">
        <f>AVERAGEIFS('Historial Mensual'!$AA$2:$AA$3601,'Historial Mensual'!$A$2:$A$3601,$A116,'Historial Mensual'!$C$2:$C$3601,$D116)</f>
        <v>0.15691750000000002</v>
      </c>
      <c r="V116" s="20">
        <f>AVERAGEIFS('Historial Mensual'!$AC$2:$AC$3601,'Historial Mensual'!$A$2:$A$3601,$A116,'Historial Mensual'!$C$2:$C$3601,$D116)</f>
        <v>2.5426911110371857E-3</v>
      </c>
    </row>
    <row r="117" spans="1:22" x14ac:dyDescent="0.3">
      <c r="A117" s="4" t="s">
        <v>152</v>
      </c>
      <c r="B117" s="4" t="str">
        <f>INDEX('Catalogo Proveedores'!$B$2:$B$101,MATCH(A117,'Catalogo Proveedores'!$A$2:$A$101,0))</f>
        <v>Proveedora Calibraciones del Golfo S.A. de C.V.</v>
      </c>
      <c r="C117" s="4" t="str">
        <f>INDEX('Catalogo Proveedores'!$C$2:$C$101,MATCH(A117,'Catalogo Proveedores'!$A$2:$A$101,0))</f>
        <v>Mantenimiento industrial</v>
      </c>
      <c r="D117" s="33" t="s">
        <v>281</v>
      </c>
      <c r="E117" s="15">
        <f>SUMIFS(Contratos!$C:$C,Contratos!$A:$A,A117,Contratos!$B:$B,D117)</f>
        <v>4422000</v>
      </c>
      <c r="F117" s="15">
        <f>SUMIFS('Historial Mensual'!$E$2:$E$3601,'Historial Mensual'!$A$2:$A$3601,$A117,'Historial Mensual'!$C$2:$C$3601,$D117)</f>
        <v>4402211.51</v>
      </c>
      <c r="G117" s="20">
        <f>SUMPRODUCT(('Historial Mensual'!$A$2:$A$3601=A117)*('Historial Mensual'!$C$2:$C$3601=D117)*'Historial Mensual'!$G$2:$G$3601)</f>
        <v>4.4400000000000002E-2</v>
      </c>
      <c r="H117" s="27">
        <f>AVERAGEIFS('Historial Mensual'!$H$2:$H$3601,'Historial Mensual'!$A$2:$A$3601,$A117,'Historial Mensual'!$C$2:$C$3601,$D117)</f>
        <v>72.51666666666668</v>
      </c>
      <c r="I117" s="21">
        <f>AVERAGEIFS('Historial Mensual'!$K$2:$K$3601,'Historial Mensual'!$A$2:$A$3601,$A117,'Historial Mensual'!$C$2:$C$3601,$D117)</f>
        <v>0.79400000000000004</v>
      </c>
      <c r="J117" s="21">
        <f>AVERAGEIFS('Historial Mensual'!$L$2:$L$3601,'Historial Mensual'!$A$2:$A$3601,$A117,'Historial Mensual'!$C$2:$C$3601,$D117)</f>
        <v>0.11017499999999998</v>
      </c>
      <c r="K117" s="28">
        <f>SUMIFS('Historial Mensual'!$M$2:$M$3601,'Historial Mensual'!$A$2:$A$3601,$A117,'Historial Mensual'!$C$2:$C$3601,$D117)</f>
        <v>22</v>
      </c>
      <c r="L117" s="28">
        <f>SUMIFS('Historial Mensual'!$N$2:$N$3601,'Historial Mensual'!$A$2:$A$3601,$A117,'Historial Mensual'!$C$2:$C$3601,$D117)</f>
        <v>5</v>
      </c>
      <c r="M117" s="27">
        <f>SUMIFS('Historial Mensual'!$O$2:$O$3601,'Historial Mensual'!$A$2:$A$3601,$A117,'Historial Mensual'!$C$2:$C$3601,$D117)</f>
        <v>86.100000000000009</v>
      </c>
      <c r="N117" s="27">
        <f>AVERAGEIFS('Historial Mensual'!$P$2:$P$3601,'Historial Mensual'!$A$2:$A$3601,$A117,'Historial Mensual'!$C$2:$C$3601,$D117)</f>
        <v>81.64166666666668</v>
      </c>
      <c r="O117" s="15">
        <f>SUMIFS('Historial Mensual'!$Q$2:$Q$3601,'Historial Mensual'!$A$2:$A$3601,$A117,'Historial Mensual'!$C$2:$C$3601,$D117)</f>
        <v>220777.11999999994</v>
      </c>
      <c r="P117" s="15">
        <f>SUMIFS('Historial Mensual'!$S$2:$S$3601,'Historial Mensual'!$A$2:$A$3601,$A117,'Historial Mensual'!$C$2:$C$3601,$D117)</f>
        <v>153544.45000000001</v>
      </c>
      <c r="Q117" s="20">
        <f>AVERAGEIFS('Historial Mensual'!$V$2:$V$3601,'Historial Mensual'!$A$2:$A$3601,$A117,'Historial Mensual'!$C$2:$C$3601,$D117)</f>
        <v>-1.3728828094145362E-2</v>
      </c>
      <c r="R117" s="20">
        <f>SQRT(SUMPRODUCT(('Historial Mensual'!$A$2:$A$3601=A117)*('Historial Mensual'!$C$2:$C$3601=D117)*('Historial Mensual'!$V$2:$V$3601-Q117)^2)/11)</f>
        <v>7.8625084530344558E-2</v>
      </c>
      <c r="S117" s="27">
        <f>AVERAGEIFS('Historial Mensual'!$W$2:$W$3601,'Historial Mensual'!$A$2:$A$3601,$A117,'Historial Mensual'!$C$2:$C$3601,$D117)</f>
        <v>78.876541666666682</v>
      </c>
      <c r="T117" s="27">
        <f>SUMIFS('Auditoria Cumplimiento'!$J:$J,'Auditoria Cumplimiento'!$A:$A,A117,'Auditoria Cumplimiento'!$B:$B,D117)</f>
        <v>78.7</v>
      </c>
      <c r="U117" s="29">
        <f>AVERAGEIFS('Historial Mensual'!$AA$2:$AA$3601,'Historial Mensual'!$A$2:$A$3601,$A117,'Historial Mensual'!$C$2:$C$3601,$D117)</f>
        <v>0.14480750000000001</v>
      </c>
      <c r="V117" s="20">
        <f>AVERAGEIFS('Historial Mensual'!$AC$2:$AC$3601,'Historial Mensual'!$A$2:$A$3601,$A117,'Historial Mensual'!$C$2:$C$3601,$D117)</f>
        <v>-2.5059911512785398E-2</v>
      </c>
    </row>
    <row r="118" spans="1:22" x14ac:dyDescent="0.3">
      <c r="A118" s="4" t="s">
        <v>152</v>
      </c>
      <c r="B118" s="4" t="str">
        <f>INDEX('Catalogo Proveedores'!$B$2:$B$101,MATCH(A118,'Catalogo Proveedores'!$A$2:$A$101,0))</f>
        <v>Proveedora Calibraciones del Golfo S.A. de C.V.</v>
      </c>
      <c r="C118" s="4" t="str">
        <f>INDEX('Catalogo Proveedores'!$C$2:$C$101,MATCH(A118,'Catalogo Proveedores'!$A$2:$A$101,0))</f>
        <v>Mantenimiento industrial</v>
      </c>
      <c r="D118" s="33" t="s">
        <v>282</v>
      </c>
      <c r="E118" s="15">
        <f>SUMIFS(Contratos!$C:$C,Contratos!$A:$A,A118,Contratos!$B:$B,D118)</f>
        <v>4613000</v>
      </c>
      <c r="F118" s="15">
        <f>SUMIFS('Historial Mensual'!$E$2:$E$3601,'Historial Mensual'!$A$2:$A$3601,$A118,'Historial Mensual'!$C$2:$C$3601,$D118)</f>
        <v>4651913.99</v>
      </c>
      <c r="G118" s="20">
        <f>SUMPRODUCT(('Historial Mensual'!$A$2:$A$3601=A118)*('Historial Mensual'!$C$2:$C$3601=D118)*'Historial Mensual'!$G$2:$G$3601)</f>
        <v>4.58E-2</v>
      </c>
      <c r="H118" s="27">
        <f>AVERAGEIFS('Historial Mensual'!$H$2:$H$3601,'Historial Mensual'!$A$2:$A$3601,$A118,'Historial Mensual'!$C$2:$C$3601,$D118)</f>
        <v>69.783333333333331</v>
      </c>
      <c r="I118" s="21">
        <f>AVERAGEIFS('Historial Mensual'!$K$2:$K$3601,'Historial Mensual'!$A$2:$A$3601,$A118,'Historial Mensual'!$C$2:$C$3601,$D118)</f>
        <v>0.79512500000000008</v>
      </c>
      <c r="J118" s="21">
        <f>AVERAGEIFS('Historial Mensual'!$L$2:$L$3601,'Historial Mensual'!$A$2:$A$3601,$A118,'Historial Mensual'!$C$2:$C$3601,$D118)</f>
        <v>0.11682499999999997</v>
      </c>
      <c r="K118" s="28">
        <f>SUMIFS('Historial Mensual'!$M$2:$M$3601,'Historial Mensual'!$A$2:$A$3601,$A118,'Historial Mensual'!$C$2:$C$3601,$D118)</f>
        <v>11</v>
      </c>
      <c r="L118" s="28">
        <f>SUMIFS('Historial Mensual'!$N$2:$N$3601,'Historial Mensual'!$A$2:$A$3601,$A118,'Historial Mensual'!$C$2:$C$3601,$D118)</f>
        <v>4</v>
      </c>
      <c r="M118" s="27">
        <f>SUMIFS('Historial Mensual'!$O$2:$O$3601,'Historial Mensual'!$A$2:$A$3601,$A118,'Historial Mensual'!$C$2:$C$3601,$D118)</f>
        <v>44.2</v>
      </c>
      <c r="N118" s="27">
        <f>AVERAGEIFS('Historial Mensual'!$P$2:$P$3601,'Historial Mensual'!$A$2:$A$3601,$A118,'Historial Mensual'!$C$2:$C$3601,$D118)</f>
        <v>81.841666666666683</v>
      </c>
      <c r="O118" s="15">
        <f>SUMIFS('Historial Mensual'!$Q$2:$Q$3601,'Historial Mensual'!$A$2:$A$3601,$A118,'Historial Mensual'!$C$2:$C$3601,$D118)</f>
        <v>140010.28</v>
      </c>
      <c r="P118" s="15">
        <f>SUMIFS('Historial Mensual'!$S$2:$S$3601,'Historial Mensual'!$A$2:$A$3601,$A118,'Historial Mensual'!$C$2:$C$3601,$D118)</f>
        <v>173887.09</v>
      </c>
      <c r="Q118" s="20">
        <f>AVERAGEIFS('Historial Mensual'!$V$2:$V$3601,'Historial Mensual'!$A$2:$A$3601,$A118,'Historial Mensual'!$C$2:$C$3601,$D118)</f>
        <v>2.7450271245165317E-2</v>
      </c>
      <c r="R118" s="20">
        <f>SQRT(SUMPRODUCT(('Historial Mensual'!$A$2:$A$3601=A118)*('Historial Mensual'!$C$2:$C$3601=D118)*('Historial Mensual'!$V$2:$V$3601-Q118)^2)/11)</f>
        <v>6.2317115117731997E-2</v>
      </c>
      <c r="S118" s="27">
        <f>AVERAGEIFS('Historial Mensual'!$W$2:$W$3601,'Historial Mensual'!$A$2:$A$3601,$A118,'Historial Mensual'!$C$2:$C$3601,$D118)</f>
        <v>77.89387499999998</v>
      </c>
      <c r="T118" s="27">
        <f>SUMIFS('Auditoria Cumplimiento'!$J:$J,'Auditoria Cumplimiento'!$A:$A,A118,'Auditoria Cumplimiento'!$B:$B,D118)</f>
        <v>83.8</v>
      </c>
      <c r="U118" s="29">
        <f>AVERAGEIFS('Historial Mensual'!$AA$2:$AA$3601,'Historial Mensual'!$A$2:$A$3601,$A118,'Historial Mensual'!$C$2:$C$3601,$D118)</f>
        <v>0.12218250000000001</v>
      </c>
      <c r="V118" s="20">
        <f>AVERAGEIFS('Historial Mensual'!$AC$2:$AC$3601,'Historial Mensual'!$A$2:$A$3601,$A118,'Historial Mensual'!$C$2:$C$3601,$D118)</f>
        <v>1.7798182681639105E-2</v>
      </c>
    </row>
    <row r="119" spans="1:22" x14ac:dyDescent="0.3">
      <c r="A119" s="4" t="s">
        <v>154</v>
      </c>
      <c r="B119" s="4" t="str">
        <f>INDEX('Catalogo Proveedores'!$B$2:$B$101,MATCH(A119,'Catalogo Proveedores'!$A$2:$A$101,0))</f>
        <v>Operadora Instalaciones Integrales S. de R.L. de C.V.</v>
      </c>
      <c r="C119" s="4" t="str">
        <f>INDEX('Catalogo Proveedores'!$C$2:$C$101,MATCH(A119,'Catalogo Proveedores'!$A$2:$A$101,0))</f>
        <v>Mantenimiento industrial</v>
      </c>
      <c r="D119" s="33" t="s">
        <v>279</v>
      </c>
      <c r="E119" s="15">
        <f>SUMIFS(Contratos!$C:$C,Contratos!$A:$A,A119,Contratos!$B:$B,D119)</f>
        <v>4131000</v>
      </c>
      <c r="F119" s="15">
        <f>SUMIFS('Historial Mensual'!$E$2:$E$3601,'Historial Mensual'!$A$2:$A$3601,$A119,'Historial Mensual'!$C$2:$C$3601,$D119)</f>
        <v>4057574.4699999997</v>
      </c>
      <c r="G119" s="20">
        <f>SUMPRODUCT(('Historial Mensual'!$A$2:$A$3601=A119)*('Historial Mensual'!$C$2:$C$3601=D119)*'Historial Mensual'!$G$2:$G$3601)</f>
        <v>8.1000000000000003E-2</v>
      </c>
      <c r="H119" s="27">
        <f>AVERAGEIFS('Historial Mensual'!$H$2:$H$3601,'Historial Mensual'!$A$2:$A$3601,$A119,'Historial Mensual'!$C$2:$C$3601,$D119)</f>
        <v>83.533333333333331</v>
      </c>
      <c r="I119" s="21">
        <f>AVERAGEIFS('Historial Mensual'!$K$2:$K$3601,'Historial Mensual'!$A$2:$A$3601,$A119,'Historial Mensual'!$C$2:$C$3601,$D119)</f>
        <v>0.85578333333333323</v>
      </c>
      <c r="J119" s="21">
        <f>AVERAGEIFS('Historial Mensual'!$L$2:$L$3601,'Historial Mensual'!$A$2:$A$3601,$A119,'Historial Mensual'!$C$2:$C$3601,$D119)</f>
        <v>6.8158333333333335E-2</v>
      </c>
      <c r="K119" s="28">
        <f>SUMIFS('Historial Mensual'!$M$2:$M$3601,'Historial Mensual'!$A$2:$A$3601,$A119,'Historial Mensual'!$C$2:$C$3601,$D119)</f>
        <v>9</v>
      </c>
      <c r="L119" s="28">
        <f>SUMIFS('Historial Mensual'!$N$2:$N$3601,'Historial Mensual'!$A$2:$A$3601,$A119,'Historial Mensual'!$C$2:$C$3601,$D119)</f>
        <v>0</v>
      </c>
      <c r="M119" s="27">
        <f>SUMIFS('Historial Mensual'!$O$2:$O$3601,'Historial Mensual'!$A$2:$A$3601,$A119,'Historial Mensual'!$C$2:$C$3601,$D119)</f>
        <v>0</v>
      </c>
      <c r="N119" s="27">
        <f>AVERAGEIFS('Historial Mensual'!$P$2:$P$3601,'Historial Mensual'!$A$2:$A$3601,$A119,'Historial Mensual'!$C$2:$C$3601,$D119)</f>
        <v>96.641666666666694</v>
      </c>
      <c r="O119" s="15">
        <f>SUMIFS('Historial Mensual'!$Q$2:$Q$3601,'Historial Mensual'!$A$2:$A$3601,$A119,'Historial Mensual'!$C$2:$C$3601,$D119)</f>
        <v>32209.57</v>
      </c>
      <c r="P119" s="15">
        <f>SUMIFS('Historial Mensual'!$S$2:$S$3601,'Historial Mensual'!$A$2:$A$3601,$A119,'Historial Mensual'!$C$2:$C$3601,$D119)</f>
        <v>89970.45</v>
      </c>
      <c r="Q119" s="20">
        <f>AVERAGEIFS('Historial Mensual'!$V$2:$V$3601,'Historial Mensual'!$A$2:$A$3601,$A119,'Historial Mensual'!$C$2:$C$3601,$D119)</f>
        <v>4.1332190048760681E-2</v>
      </c>
      <c r="R119" s="20">
        <f>SQRT(SUMPRODUCT(('Historial Mensual'!$A$2:$A$3601=A119)*('Historial Mensual'!$C$2:$C$3601=D119)*('Historial Mensual'!$V$2:$V$3601-Q119)^2)/11)</f>
        <v>3.5339563872956684E-2</v>
      </c>
      <c r="S119" s="27">
        <f>AVERAGEIFS('Historial Mensual'!$W$2:$W$3601,'Historial Mensual'!$A$2:$A$3601,$A119,'Historial Mensual'!$C$2:$C$3601,$D119)</f>
        <v>88.216124999999977</v>
      </c>
      <c r="T119" s="27">
        <f>SUMIFS('Auditoria Cumplimiento'!$J:$J,'Auditoria Cumplimiento'!$A:$A,A119,'Auditoria Cumplimiento'!$B:$B,D119)</f>
        <v>92.833333333333329</v>
      </c>
      <c r="U119" s="29">
        <f>AVERAGEIFS('Historial Mensual'!$AA$2:$AA$3601,'Historial Mensual'!$A$2:$A$3601,$A119,'Historial Mensual'!$C$2:$C$3601,$D119)</f>
        <v>0.12850666666666669</v>
      </c>
      <c r="V119" s="20">
        <f>AVERAGEIFS('Historial Mensual'!$AC$2:$AC$3601,'Historial Mensual'!$A$2:$A$3601,$A119,'Historial Mensual'!$C$2:$C$3601,$D119)</f>
        <v>3.1206833374639909E-2</v>
      </c>
    </row>
    <row r="120" spans="1:22" x14ac:dyDescent="0.3">
      <c r="A120" s="4" t="s">
        <v>154</v>
      </c>
      <c r="B120" s="4" t="str">
        <f>INDEX('Catalogo Proveedores'!$B$2:$B$101,MATCH(A120,'Catalogo Proveedores'!$A$2:$A$101,0))</f>
        <v>Operadora Instalaciones Integrales S. de R.L. de C.V.</v>
      </c>
      <c r="C120" s="4" t="str">
        <f>INDEX('Catalogo Proveedores'!$C$2:$C$101,MATCH(A120,'Catalogo Proveedores'!$A$2:$A$101,0))</f>
        <v>Mantenimiento industrial</v>
      </c>
      <c r="D120" s="33" t="s">
        <v>281</v>
      </c>
      <c r="E120" s="15">
        <f>SUMIFS(Contratos!$C:$C,Contratos!$A:$A,A120,Contratos!$B:$B,D120)</f>
        <v>4742000</v>
      </c>
      <c r="F120" s="15">
        <f>SUMIFS('Historial Mensual'!$E$2:$E$3601,'Historial Mensual'!$A$2:$A$3601,$A120,'Historial Mensual'!$C$2:$C$3601,$D120)</f>
        <v>4653333.5199999996</v>
      </c>
      <c r="G120" s="20">
        <f>SUMPRODUCT(('Historial Mensual'!$A$2:$A$3601=A120)*('Historial Mensual'!$C$2:$C$3601=D120)*'Historial Mensual'!$G$2:$G$3601)</f>
        <v>0.12720000000000001</v>
      </c>
      <c r="H120" s="27">
        <f>AVERAGEIFS('Historial Mensual'!$H$2:$H$3601,'Historial Mensual'!$A$2:$A$3601,$A120,'Historial Mensual'!$C$2:$C$3601,$D120)</f>
        <v>80.425000000000011</v>
      </c>
      <c r="I120" s="21">
        <f>AVERAGEIFS('Historial Mensual'!$K$2:$K$3601,'Historial Mensual'!$A$2:$A$3601,$A120,'Historial Mensual'!$C$2:$C$3601,$D120)</f>
        <v>0.87250833333333333</v>
      </c>
      <c r="J120" s="21">
        <f>AVERAGEIFS('Historial Mensual'!$L$2:$L$3601,'Historial Mensual'!$A$2:$A$3601,$A120,'Historial Mensual'!$C$2:$C$3601,$D120)</f>
        <v>8.8891666666666661E-2</v>
      </c>
      <c r="K120" s="28">
        <f>SUMIFS('Historial Mensual'!$M$2:$M$3601,'Historial Mensual'!$A$2:$A$3601,$A120,'Historial Mensual'!$C$2:$C$3601,$D120)</f>
        <v>8</v>
      </c>
      <c r="L120" s="28">
        <f>SUMIFS('Historial Mensual'!$N$2:$N$3601,'Historial Mensual'!$A$2:$A$3601,$A120,'Historial Mensual'!$C$2:$C$3601,$D120)</f>
        <v>5</v>
      </c>
      <c r="M120" s="27">
        <f>SUMIFS('Historial Mensual'!$O$2:$O$3601,'Historial Mensual'!$A$2:$A$3601,$A120,'Historial Mensual'!$C$2:$C$3601,$D120)</f>
        <v>78.099999999999994</v>
      </c>
      <c r="N120" s="27">
        <f>AVERAGEIFS('Historial Mensual'!$P$2:$P$3601,'Historial Mensual'!$A$2:$A$3601,$A120,'Historial Mensual'!$C$2:$C$3601,$D120)</f>
        <v>95.13333333333334</v>
      </c>
      <c r="O120" s="15">
        <f>SUMIFS('Historial Mensual'!$Q$2:$Q$3601,'Historial Mensual'!$A$2:$A$3601,$A120,'Historial Mensual'!$C$2:$C$3601,$D120)</f>
        <v>136627.52999999997</v>
      </c>
      <c r="P120" s="15">
        <f>SUMIFS('Historial Mensual'!$S$2:$S$3601,'Historial Mensual'!$A$2:$A$3601,$A120,'Historial Mensual'!$C$2:$C$3601,$D120)</f>
        <v>131143.29</v>
      </c>
      <c r="Q120" s="20">
        <f>AVERAGEIFS('Historial Mensual'!$V$2:$V$3601,'Historial Mensual'!$A$2:$A$3601,$A120,'Historial Mensual'!$C$2:$C$3601,$D120)</f>
        <v>2.6941420346409711E-2</v>
      </c>
      <c r="R120" s="20">
        <f>SQRT(SUMPRODUCT(('Historial Mensual'!$A$2:$A$3601=A120)*('Historial Mensual'!$C$2:$C$3601=D120)*('Historial Mensual'!$V$2:$V$3601-Q120)^2)/11)</f>
        <v>9.1420087901048525E-2</v>
      </c>
      <c r="S120" s="27">
        <f>AVERAGEIFS('Historial Mensual'!$W$2:$W$3601,'Historial Mensual'!$A$2:$A$3601,$A120,'Historial Mensual'!$C$2:$C$3601,$D120)</f>
        <v>87.017291666666679</v>
      </c>
      <c r="T120" s="27">
        <f>SUMIFS('Auditoria Cumplimiento'!$J:$J,'Auditoria Cumplimiento'!$A:$A,A120,'Auditoria Cumplimiento'!$B:$B,D120)</f>
        <v>97.283333333333346</v>
      </c>
      <c r="U120" s="29">
        <f>AVERAGEIFS('Historial Mensual'!$AA$2:$AA$3601,'Historial Mensual'!$A$2:$A$3601,$A120,'Historial Mensual'!$C$2:$C$3601,$D120)</f>
        <v>0.12314750000000001</v>
      </c>
      <c r="V120" s="20">
        <f>AVERAGEIFS('Historial Mensual'!$AC$2:$AC$3601,'Historial Mensual'!$A$2:$A$3601,$A120,'Historial Mensual'!$C$2:$C$3601,$D120)</f>
        <v>1.7218076456227693E-2</v>
      </c>
    </row>
    <row r="121" spans="1:22" x14ac:dyDescent="0.3">
      <c r="A121" s="4" t="s">
        <v>154</v>
      </c>
      <c r="B121" s="4" t="str">
        <f>INDEX('Catalogo Proveedores'!$B$2:$B$101,MATCH(A121,'Catalogo Proveedores'!$A$2:$A$101,0))</f>
        <v>Operadora Instalaciones Integrales S. de R.L. de C.V.</v>
      </c>
      <c r="C121" s="4" t="str">
        <f>INDEX('Catalogo Proveedores'!$C$2:$C$101,MATCH(A121,'Catalogo Proveedores'!$A$2:$A$101,0))</f>
        <v>Mantenimiento industrial</v>
      </c>
      <c r="D121" s="33" t="s">
        <v>282</v>
      </c>
      <c r="E121" s="15">
        <f>SUMIFS(Contratos!$C:$C,Contratos!$A:$A,A121,Contratos!$B:$B,D121)</f>
        <v>4649000</v>
      </c>
      <c r="F121" s="15">
        <f>SUMIFS('Historial Mensual'!$E$2:$E$3601,'Historial Mensual'!$A$2:$A$3601,$A121,'Historial Mensual'!$C$2:$C$3601,$D121)</f>
        <v>4768823.5099999988</v>
      </c>
      <c r="G121" s="20">
        <f>SUMPRODUCT(('Historial Mensual'!$A$2:$A$3601=A121)*('Historial Mensual'!$C$2:$C$3601=D121)*'Historial Mensual'!$G$2:$G$3601)</f>
        <v>0.1043</v>
      </c>
      <c r="H121" s="27">
        <f>AVERAGEIFS('Historial Mensual'!$H$2:$H$3601,'Historial Mensual'!$A$2:$A$3601,$A121,'Historial Mensual'!$C$2:$C$3601,$D121)</f>
        <v>84.116666666666674</v>
      </c>
      <c r="I121" s="21">
        <f>AVERAGEIFS('Historial Mensual'!$K$2:$K$3601,'Historial Mensual'!$A$2:$A$3601,$A121,'Historial Mensual'!$C$2:$C$3601,$D121)</f>
        <v>0.87125833333333347</v>
      </c>
      <c r="J121" s="21">
        <f>AVERAGEIFS('Historial Mensual'!$L$2:$L$3601,'Historial Mensual'!$A$2:$A$3601,$A121,'Historial Mensual'!$C$2:$C$3601,$D121)</f>
        <v>7.5891666666666677E-2</v>
      </c>
      <c r="K121" s="28">
        <f>SUMIFS('Historial Mensual'!$M$2:$M$3601,'Historial Mensual'!$A$2:$A$3601,$A121,'Historial Mensual'!$C$2:$C$3601,$D121)</f>
        <v>8</v>
      </c>
      <c r="L121" s="28">
        <f>SUMIFS('Historial Mensual'!$N$2:$N$3601,'Historial Mensual'!$A$2:$A$3601,$A121,'Historial Mensual'!$C$2:$C$3601,$D121)</f>
        <v>2</v>
      </c>
      <c r="M121" s="27">
        <f>SUMIFS('Historial Mensual'!$O$2:$O$3601,'Historial Mensual'!$A$2:$A$3601,$A121,'Historial Mensual'!$C$2:$C$3601,$D121)</f>
        <v>62.9</v>
      </c>
      <c r="N121" s="27">
        <f>AVERAGEIFS('Historial Mensual'!$P$2:$P$3601,'Historial Mensual'!$A$2:$A$3601,$A121,'Historial Mensual'!$C$2:$C$3601,$D121)</f>
        <v>96.708333333333314</v>
      </c>
      <c r="O121" s="15">
        <f>SUMIFS('Historial Mensual'!$Q$2:$Q$3601,'Historial Mensual'!$A$2:$A$3601,$A121,'Historial Mensual'!$C$2:$C$3601,$D121)</f>
        <v>102374.7</v>
      </c>
      <c r="P121" s="15">
        <f>SUMIFS('Historial Mensual'!$S$2:$S$3601,'Historial Mensual'!$A$2:$A$3601,$A121,'Historial Mensual'!$C$2:$C$3601,$D121)</f>
        <v>115386.98</v>
      </c>
      <c r="Q121" s="20">
        <f>AVERAGEIFS('Historial Mensual'!$V$2:$V$3601,'Historial Mensual'!$A$2:$A$3601,$A121,'Historial Mensual'!$C$2:$C$3601,$D121)</f>
        <v>3.6918164417898074E-2</v>
      </c>
      <c r="R121" s="20">
        <f>SQRT(SUMPRODUCT(('Historial Mensual'!$A$2:$A$3601=A121)*('Historial Mensual'!$C$2:$C$3601=D121)*('Historial Mensual'!$V$2:$V$3601-Q121)^2)/11)</f>
        <v>7.7711999223430778E-2</v>
      </c>
      <c r="S121" s="27">
        <f>AVERAGEIFS('Historial Mensual'!$W$2:$W$3601,'Historial Mensual'!$A$2:$A$3601,$A121,'Historial Mensual'!$C$2:$C$3601,$D121)</f>
        <v>88.781875000000014</v>
      </c>
      <c r="T121" s="27">
        <f>SUMIFS('Auditoria Cumplimiento'!$J:$J,'Auditoria Cumplimiento'!$A:$A,A121,'Auditoria Cumplimiento'!$B:$B,D121)</f>
        <v>92.866666666666674</v>
      </c>
      <c r="U121" s="29">
        <f>AVERAGEIFS('Historial Mensual'!$AA$2:$AA$3601,'Historial Mensual'!$A$2:$A$3601,$A121,'Historial Mensual'!$C$2:$C$3601,$D121)</f>
        <v>9.9255833333333335E-2</v>
      </c>
      <c r="V121" s="20">
        <f>AVERAGEIFS('Historial Mensual'!$AC$2:$AC$3601,'Historial Mensual'!$A$2:$A$3601,$A121,'Historial Mensual'!$C$2:$C$3601,$D121)</f>
        <v>2.900349271058153E-2</v>
      </c>
    </row>
    <row r="122" spans="1:22" x14ac:dyDescent="0.3">
      <c r="A122" s="4" t="s">
        <v>156</v>
      </c>
      <c r="B122" s="4" t="str">
        <f>INDEX('Catalogo Proveedores'!$B$2:$B$101,MATCH(A122,'Catalogo Proveedores'!$A$2:$A$101,0))</f>
        <v>Comercializadora Sistemas del Norte S.A.P.I. de C.V.</v>
      </c>
      <c r="C122" s="4" t="str">
        <f>INDEX('Catalogo Proveedores'!$C$2:$C$101,MATCH(A122,'Catalogo Proveedores'!$A$2:$A$101,0))</f>
        <v>Tecnologías de la información</v>
      </c>
      <c r="D122" s="33" t="s">
        <v>279</v>
      </c>
      <c r="E122" s="15">
        <f>SUMIFS(Contratos!$C:$C,Contratos!$A:$A,A122,Contratos!$B:$B,D122)</f>
        <v>10897000</v>
      </c>
      <c r="F122" s="15">
        <f>SUMIFS('Historial Mensual'!$E$2:$E$3601,'Historial Mensual'!$A$2:$A$3601,$A122,'Historial Mensual'!$C$2:$C$3601,$D122)</f>
        <v>10654955.52</v>
      </c>
      <c r="G122" s="20">
        <f>SUMPRODUCT(('Historial Mensual'!$A$2:$A$3601=A122)*('Historial Mensual'!$C$2:$C$3601=D122)*'Historial Mensual'!$G$2:$G$3601)</f>
        <v>6.1600000000000002E-2</v>
      </c>
      <c r="H122" s="27">
        <f>AVERAGEIFS('Historial Mensual'!$H$2:$H$3601,'Historial Mensual'!$A$2:$A$3601,$A122,'Historial Mensual'!$C$2:$C$3601,$D122)</f>
        <v>93.791666666666686</v>
      </c>
      <c r="I122" s="21">
        <f>AVERAGEIFS('Historial Mensual'!$K$2:$K$3601,'Historial Mensual'!$A$2:$A$3601,$A122,'Historial Mensual'!$C$2:$C$3601,$D122)</f>
        <v>0.91462500000000002</v>
      </c>
      <c r="J122" s="21">
        <f>AVERAGEIFS('Historial Mensual'!$L$2:$L$3601,'Historial Mensual'!$A$2:$A$3601,$A122,'Historial Mensual'!$C$2:$C$3601,$D122)</f>
        <v>2.5724999999999998E-2</v>
      </c>
      <c r="K122" s="28">
        <f>SUMIFS('Historial Mensual'!$M$2:$M$3601,'Historial Mensual'!$A$2:$A$3601,$A122,'Historial Mensual'!$C$2:$C$3601,$D122)</f>
        <v>11</v>
      </c>
      <c r="L122" s="28">
        <f>SUMIFS('Historial Mensual'!$N$2:$N$3601,'Historial Mensual'!$A$2:$A$3601,$A122,'Historial Mensual'!$C$2:$C$3601,$D122)</f>
        <v>1</v>
      </c>
      <c r="M122" s="27">
        <f>SUMIFS('Historial Mensual'!$O$2:$O$3601,'Historial Mensual'!$A$2:$A$3601,$A122,'Historial Mensual'!$C$2:$C$3601,$D122)</f>
        <v>7.2</v>
      </c>
      <c r="N122" s="27">
        <f>AVERAGEIFS('Historial Mensual'!$P$2:$P$3601,'Historial Mensual'!$A$2:$A$3601,$A122,'Historial Mensual'!$C$2:$C$3601,$D122)</f>
        <v>83.1</v>
      </c>
      <c r="O122" s="15">
        <f>SUMIFS('Historial Mensual'!$Q$2:$Q$3601,'Historial Mensual'!$A$2:$A$3601,$A122,'Historial Mensual'!$C$2:$C$3601,$D122)</f>
        <v>61085.120000000003</v>
      </c>
      <c r="P122" s="15">
        <f>SUMIFS('Historial Mensual'!$S$2:$S$3601,'Historial Mensual'!$A$2:$A$3601,$A122,'Historial Mensual'!$C$2:$C$3601,$D122)</f>
        <v>26725.329999999998</v>
      </c>
      <c r="Q122" s="20">
        <f>AVERAGEIFS('Historial Mensual'!$V$2:$V$3601,'Historial Mensual'!$A$2:$A$3601,$A122,'Historial Mensual'!$C$2:$C$3601,$D122)</f>
        <v>2.1715298097361575E-2</v>
      </c>
      <c r="R122" s="20">
        <f>SQRT(SUMPRODUCT(('Historial Mensual'!$A$2:$A$3601=A122)*('Historial Mensual'!$C$2:$C$3601=D122)*('Historial Mensual'!$V$2:$V$3601-Q122)^2)/11)</f>
        <v>3.5166094373762835E-2</v>
      </c>
      <c r="S122" s="27">
        <f>AVERAGEIFS('Historial Mensual'!$W$2:$W$3601,'Historial Mensual'!$A$2:$A$3601,$A122,'Historial Mensual'!$C$2:$C$3601,$D122)</f>
        <v>91.499958333333325</v>
      </c>
      <c r="T122" s="27">
        <f>SUMIFS('Auditoria Cumplimiento'!$J:$J,'Auditoria Cumplimiento'!$A:$A,A122,'Auditoria Cumplimiento'!$B:$B,D122)</f>
        <v>81.899999999999991</v>
      </c>
      <c r="U122" s="29">
        <f>AVERAGEIFS('Historial Mensual'!$AA$2:$AA$3601,'Historial Mensual'!$A$2:$A$3601,$A122,'Historial Mensual'!$C$2:$C$3601,$D122)</f>
        <v>0.14450666666666667</v>
      </c>
      <c r="V122" s="20">
        <f>AVERAGEIFS('Historial Mensual'!$AC$2:$AC$3601,'Historial Mensual'!$A$2:$A$3601,$A122,'Historial Mensual'!$C$2:$C$3601,$D122)</f>
        <v>1.0404170805895783E-2</v>
      </c>
    </row>
    <row r="123" spans="1:22" x14ac:dyDescent="0.3">
      <c r="A123" s="4" t="s">
        <v>156</v>
      </c>
      <c r="B123" s="4" t="str">
        <f>INDEX('Catalogo Proveedores'!$B$2:$B$101,MATCH(A123,'Catalogo Proveedores'!$A$2:$A$101,0))</f>
        <v>Comercializadora Sistemas del Norte S.A.P.I. de C.V.</v>
      </c>
      <c r="C123" s="4" t="str">
        <f>INDEX('Catalogo Proveedores'!$C$2:$C$101,MATCH(A123,'Catalogo Proveedores'!$A$2:$A$101,0))</f>
        <v>Tecnologías de la información</v>
      </c>
      <c r="D123" s="33" t="s">
        <v>281</v>
      </c>
      <c r="E123" s="15">
        <f>SUMIFS(Contratos!$C:$C,Contratos!$A:$A,A123,Contratos!$B:$B,D123)</f>
        <v>10291000</v>
      </c>
      <c r="F123" s="15">
        <f>SUMIFS('Historial Mensual'!$E$2:$E$3601,'Historial Mensual'!$A$2:$A$3601,$A123,'Historial Mensual'!$C$2:$C$3601,$D123)</f>
        <v>10355310.639999999</v>
      </c>
      <c r="G123" s="20">
        <f>SUMPRODUCT(('Historial Mensual'!$A$2:$A$3601=A123)*('Historial Mensual'!$C$2:$C$3601=D123)*'Historial Mensual'!$G$2:$G$3601)</f>
        <v>7.0000000000000007E-2</v>
      </c>
      <c r="H123" s="27">
        <f>AVERAGEIFS('Historial Mensual'!$H$2:$H$3601,'Historial Mensual'!$A$2:$A$3601,$A123,'Historial Mensual'!$C$2:$C$3601,$D123)</f>
        <v>93.216666666666654</v>
      </c>
      <c r="I123" s="21">
        <f>AVERAGEIFS('Historial Mensual'!$K$2:$K$3601,'Historial Mensual'!$A$2:$A$3601,$A123,'Historial Mensual'!$C$2:$C$3601,$D123)</f>
        <v>0.90742499999999993</v>
      </c>
      <c r="J123" s="21">
        <f>AVERAGEIFS('Historial Mensual'!$L$2:$L$3601,'Historial Mensual'!$A$2:$A$3601,$A123,'Historial Mensual'!$C$2:$C$3601,$D123)</f>
        <v>2.7141666666666665E-2</v>
      </c>
      <c r="K123" s="28">
        <f>SUMIFS('Historial Mensual'!$M$2:$M$3601,'Historial Mensual'!$A$2:$A$3601,$A123,'Historial Mensual'!$C$2:$C$3601,$D123)</f>
        <v>10</v>
      </c>
      <c r="L123" s="28">
        <f>SUMIFS('Historial Mensual'!$N$2:$N$3601,'Historial Mensual'!$A$2:$A$3601,$A123,'Historial Mensual'!$C$2:$C$3601,$D123)</f>
        <v>3</v>
      </c>
      <c r="M123" s="27">
        <f>SUMIFS('Historial Mensual'!$O$2:$O$3601,'Historial Mensual'!$A$2:$A$3601,$A123,'Historial Mensual'!$C$2:$C$3601,$D123)</f>
        <v>37.700000000000003</v>
      </c>
      <c r="N123" s="27">
        <f>AVERAGEIFS('Historial Mensual'!$P$2:$P$3601,'Historial Mensual'!$A$2:$A$3601,$A123,'Historial Mensual'!$C$2:$C$3601,$D123)</f>
        <v>79.433333333333323</v>
      </c>
      <c r="O123" s="15">
        <f>SUMIFS('Historial Mensual'!$Q$2:$Q$3601,'Historial Mensual'!$A$2:$A$3601,$A123,'Historial Mensual'!$C$2:$C$3601,$D123)</f>
        <v>258789.88</v>
      </c>
      <c r="P123" s="15">
        <f>SUMIFS('Historial Mensual'!$S$2:$S$3601,'Historial Mensual'!$A$2:$A$3601,$A123,'Historial Mensual'!$C$2:$C$3601,$D123)</f>
        <v>26810.720000000001</v>
      </c>
      <c r="Q123" s="20">
        <f>AVERAGEIFS('Historial Mensual'!$V$2:$V$3601,'Historial Mensual'!$A$2:$A$3601,$A123,'Historial Mensual'!$C$2:$C$3601,$D123)</f>
        <v>-2.3449862013648786E-3</v>
      </c>
      <c r="R123" s="20">
        <f>SQRT(SUMPRODUCT(('Historial Mensual'!$A$2:$A$3601=A123)*('Historial Mensual'!$C$2:$C$3601=D123)*('Historial Mensual'!$V$2:$V$3601-Q123)^2)/11)</f>
        <v>4.690697739458613E-2</v>
      </c>
      <c r="S123" s="27">
        <f>AVERAGEIFS('Historial Mensual'!$W$2:$W$3601,'Historial Mensual'!$A$2:$A$3601,$A123,'Historial Mensual'!$C$2:$C$3601,$D123)</f>
        <v>90.328125</v>
      </c>
      <c r="T123" s="27">
        <f>SUMIFS('Auditoria Cumplimiento'!$J:$J,'Auditoria Cumplimiento'!$A:$A,A123,'Auditoria Cumplimiento'!$B:$B,D123)</f>
        <v>77.816666666666677</v>
      </c>
      <c r="U123" s="29">
        <f>AVERAGEIFS('Historial Mensual'!$AA$2:$AA$3601,'Historial Mensual'!$A$2:$A$3601,$A123,'Historial Mensual'!$C$2:$C$3601,$D123)</f>
        <v>0.13524250000000002</v>
      </c>
      <c r="V123" s="20">
        <f>AVERAGEIFS('Historial Mensual'!$AC$2:$AC$3601,'Historial Mensual'!$A$2:$A$3601,$A123,'Historial Mensual'!$C$2:$C$3601,$D123)</f>
        <v>-1.2970587588128151E-2</v>
      </c>
    </row>
    <row r="124" spans="1:22" x14ac:dyDescent="0.3">
      <c r="A124" s="4" t="s">
        <v>156</v>
      </c>
      <c r="B124" s="4" t="str">
        <f>INDEX('Catalogo Proveedores'!$B$2:$B$101,MATCH(A124,'Catalogo Proveedores'!$A$2:$A$101,0))</f>
        <v>Comercializadora Sistemas del Norte S.A.P.I. de C.V.</v>
      </c>
      <c r="C124" s="4" t="str">
        <f>INDEX('Catalogo Proveedores'!$C$2:$C$101,MATCH(A124,'Catalogo Proveedores'!$A$2:$A$101,0))</f>
        <v>Tecnologías de la información</v>
      </c>
      <c r="D124" s="33" t="s">
        <v>282</v>
      </c>
      <c r="E124" s="15">
        <f>SUMIFS(Contratos!$C:$C,Contratos!$A:$A,A124,Contratos!$B:$B,D124)</f>
        <v>12687000</v>
      </c>
      <c r="F124" s="15">
        <f>SUMIFS('Historial Mensual'!$E$2:$E$3601,'Historial Mensual'!$A$2:$A$3601,$A124,'Historial Mensual'!$C$2:$C$3601,$D124)</f>
        <v>12656221.470000001</v>
      </c>
      <c r="G124" s="20">
        <f>SUMPRODUCT(('Historial Mensual'!$A$2:$A$3601=A124)*('Historial Mensual'!$C$2:$C$3601=D124)*'Historial Mensual'!$G$2:$G$3601)</f>
        <v>2.6100000000000002E-2</v>
      </c>
      <c r="H124" s="27">
        <f>AVERAGEIFS('Historial Mensual'!$H$2:$H$3601,'Historial Mensual'!$A$2:$A$3601,$A124,'Historial Mensual'!$C$2:$C$3601,$D124)</f>
        <v>96.416666666666671</v>
      </c>
      <c r="I124" s="21">
        <f>AVERAGEIFS('Historial Mensual'!$K$2:$K$3601,'Historial Mensual'!$A$2:$A$3601,$A124,'Historial Mensual'!$C$2:$C$3601,$D124)</f>
        <v>0.91079999999999994</v>
      </c>
      <c r="J124" s="21">
        <f>AVERAGEIFS('Historial Mensual'!$L$2:$L$3601,'Historial Mensual'!$A$2:$A$3601,$A124,'Historial Mensual'!$C$2:$C$3601,$D124)</f>
        <v>1.1533333333333335E-2</v>
      </c>
      <c r="K124" s="28">
        <f>SUMIFS('Historial Mensual'!$M$2:$M$3601,'Historial Mensual'!$A$2:$A$3601,$A124,'Historial Mensual'!$C$2:$C$3601,$D124)</f>
        <v>8</v>
      </c>
      <c r="L124" s="28">
        <f>SUMIFS('Historial Mensual'!$N$2:$N$3601,'Historial Mensual'!$A$2:$A$3601,$A124,'Historial Mensual'!$C$2:$C$3601,$D124)</f>
        <v>0</v>
      </c>
      <c r="M124" s="27">
        <f>SUMIFS('Historial Mensual'!$O$2:$O$3601,'Historial Mensual'!$A$2:$A$3601,$A124,'Historial Mensual'!$C$2:$C$3601,$D124)</f>
        <v>0</v>
      </c>
      <c r="N124" s="27">
        <f>AVERAGEIFS('Historial Mensual'!$P$2:$P$3601,'Historial Mensual'!$A$2:$A$3601,$A124,'Historial Mensual'!$C$2:$C$3601,$D124)</f>
        <v>80.849999999999994</v>
      </c>
      <c r="O124" s="15">
        <f>SUMIFS('Historial Mensual'!$Q$2:$Q$3601,'Historial Mensual'!$A$2:$A$3601,$A124,'Historial Mensual'!$C$2:$C$3601,$D124)</f>
        <v>59066.320000000007</v>
      </c>
      <c r="P124" s="15">
        <f>SUMIFS('Historial Mensual'!$S$2:$S$3601,'Historial Mensual'!$A$2:$A$3601,$A124,'Historial Mensual'!$C$2:$C$3601,$D124)</f>
        <v>17934.96</v>
      </c>
      <c r="Q124" s="20">
        <f>AVERAGEIFS('Historial Mensual'!$V$2:$V$3601,'Historial Mensual'!$A$2:$A$3601,$A124,'Historial Mensual'!$C$2:$C$3601,$D124)</f>
        <v>3.2410829553158618E-2</v>
      </c>
      <c r="R124" s="20">
        <f>SQRT(SUMPRODUCT(('Historial Mensual'!$A$2:$A$3601=A124)*('Historial Mensual'!$C$2:$C$3601=D124)*('Historial Mensual'!$V$2:$V$3601-Q124)^2)/11)</f>
        <v>2.3212837476857359E-2</v>
      </c>
      <c r="S124" s="27">
        <f>AVERAGEIFS('Historial Mensual'!$W$2:$W$3601,'Historial Mensual'!$A$2:$A$3601,$A124,'Historial Mensual'!$C$2:$C$3601,$D124)</f>
        <v>92.066833333333321</v>
      </c>
      <c r="T124" s="27">
        <f>SUMIFS('Auditoria Cumplimiento'!$J:$J,'Auditoria Cumplimiento'!$A:$A,A124,'Auditoria Cumplimiento'!$B:$B,D124)</f>
        <v>80.650000000000006</v>
      </c>
      <c r="U124" s="29">
        <f>AVERAGEIFS('Historial Mensual'!$AA$2:$AA$3601,'Historial Mensual'!$A$2:$A$3601,$A124,'Historial Mensual'!$C$2:$C$3601,$D124)</f>
        <v>0.11316250000000001</v>
      </c>
      <c r="V124" s="20">
        <f>AVERAGEIFS('Historial Mensual'!$AC$2:$AC$3601,'Historial Mensual'!$A$2:$A$3601,$A124,'Historial Mensual'!$C$2:$C$3601,$D124)</f>
        <v>2.3438949515709403E-2</v>
      </c>
    </row>
    <row r="125" spans="1:22" x14ac:dyDescent="0.3">
      <c r="A125" s="4" t="s">
        <v>158</v>
      </c>
      <c r="B125" s="4" t="str">
        <f>INDEX('Catalogo Proveedores'!$B$2:$B$101,MATCH(A125,'Catalogo Proveedores'!$A$2:$A$101,0))</f>
        <v>Distribuidora Redes de Occidente S.A. de C.V.</v>
      </c>
      <c r="C125" s="4" t="str">
        <f>INDEX('Catalogo Proveedores'!$C$2:$C$101,MATCH(A125,'Catalogo Proveedores'!$A$2:$A$101,0))</f>
        <v>Tecnologías de la información</v>
      </c>
      <c r="D125" s="33" t="s">
        <v>279</v>
      </c>
      <c r="E125" s="15">
        <f>SUMIFS(Contratos!$C:$C,Contratos!$A:$A,A125,Contratos!$B:$B,D125)</f>
        <v>8514000</v>
      </c>
      <c r="F125" s="15">
        <f>SUMIFS('Historial Mensual'!$E$2:$E$3601,'Historial Mensual'!$A$2:$A$3601,$A125,'Historial Mensual'!$C$2:$C$3601,$D125)</f>
        <v>8413116.7300000004</v>
      </c>
      <c r="G125" s="20">
        <f>SUMPRODUCT(('Historial Mensual'!$A$2:$A$3601=A125)*('Historial Mensual'!$C$2:$C$3601=D125)*'Historial Mensual'!$G$2:$G$3601)</f>
        <v>8.2699999999999996E-2</v>
      </c>
      <c r="H125" s="27">
        <f>AVERAGEIFS('Historial Mensual'!$H$2:$H$3601,'Historial Mensual'!$A$2:$A$3601,$A125,'Historial Mensual'!$C$2:$C$3601,$D125)</f>
        <v>84.791666666666671</v>
      </c>
      <c r="I125" s="21">
        <f>AVERAGEIFS('Historial Mensual'!$K$2:$K$3601,'Historial Mensual'!$A$2:$A$3601,$A125,'Historial Mensual'!$C$2:$C$3601,$D125)</f>
        <v>0.79177500000000001</v>
      </c>
      <c r="J125" s="21">
        <f>AVERAGEIFS('Historial Mensual'!$L$2:$L$3601,'Historial Mensual'!$A$2:$A$3601,$A125,'Historial Mensual'!$C$2:$C$3601,$D125)</f>
        <v>6.977499999999999E-2</v>
      </c>
      <c r="K125" s="28">
        <f>SUMIFS('Historial Mensual'!$M$2:$M$3601,'Historial Mensual'!$A$2:$A$3601,$A125,'Historial Mensual'!$C$2:$C$3601,$D125)</f>
        <v>11</v>
      </c>
      <c r="L125" s="28">
        <f>SUMIFS('Historial Mensual'!$N$2:$N$3601,'Historial Mensual'!$A$2:$A$3601,$A125,'Historial Mensual'!$C$2:$C$3601,$D125)</f>
        <v>2</v>
      </c>
      <c r="M125" s="27">
        <f>SUMIFS('Historial Mensual'!$O$2:$O$3601,'Historial Mensual'!$A$2:$A$3601,$A125,'Historial Mensual'!$C$2:$C$3601,$D125)</f>
        <v>102.89999999999999</v>
      </c>
      <c r="N125" s="27">
        <f>AVERAGEIFS('Historial Mensual'!$P$2:$P$3601,'Historial Mensual'!$A$2:$A$3601,$A125,'Historial Mensual'!$C$2:$C$3601,$D125)</f>
        <v>78.13333333333334</v>
      </c>
      <c r="O125" s="15">
        <f>SUMIFS('Historial Mensual'!$Q$2:$Q$3601,'Historial Mensual'!$A$2:$A$3601,$A125,'Historial Mensual'!$C$2:$C$3601,$D125)</f>
        <v>424938.95000000007</v>
      </c>
      <c r="P125" s="15">
        <f>SUMIFS('Historial Mensual'!$S$2:$S$3601,'Historial Mensual'!$A$2:$A$3601,$A125,'Historial Mensual'!$C$2:$C$3601,$D125)</f>
        <v>194469.75</v>
      </c>
      <c r="Q125" s="20">
        <f>AVERAGEIFS('Historial Mensual'!$V$2:$V$3601,'Historial Mensual'!$A$2:$A$3601,$A125,'Historial Mensual'!$C$2:$C$3601,$D125)</f>
        <v>-3.3883327646699592E-4</v>
      </c>
      <c r="R125" s="20">
        <f>SQRT(SUMPRODUCT(('Historial Mensual'!$A$2:$A$3601=A125)*('Historial Mensual'!$C$2:$C$3601=D125)*('Historial Mensual'!$V$2:$V$3601-Q125)^2)/11)</f>
        <v>0.14265545005861807</v>
      </c>
      <c r="S125" s="27">
        <f>AVERAGEIFS('Historial Mensual'!$W$2:$W$3601,'Historial Mensual'!$A$2:$A$3601,$A125,'Historial Mensual'!$C$2:$C$3601,$D125)</f>
        <v>83.010374999999996</v>
      </c>
      <c r="T125" s="27">
        <f>SUMIFS('Auditoria Cumplimiento'!$J:$J,'Auditoria Cumplimiento'!$A:$A,A125,'Auditoria Cumplimiento'!$B:$B,D125)</f>
        <v>77.649999999999991</v>
      </c>
      <c r="U125" s="29">
        <f>AVERAGEIFS('Historial Mensual'!$AA$2:$AA$3601,'Historial Mensual'!$A$2:$A$3601,$A125,'Historial Mensual'!$C$2:$C$3601,$D125)</f>
        <v>0.1523225</v>
      </c>
      <c r="V125" s="20">
        <f>AVERAGEIFS('Historial Mensual'!$AC$2:$AC$3601,'Historial Mensual'!$A$2:$A$3601,$A125,'Historial Mensual'!$C$2:$C$3601,$D125)</f>
        <v>-1.2223519226185697E-2</v>
      </c>
    </row>
    <row r="126" spans="1:22" x14ac:dyDescent="0.3">
      <c r="A126" s="4" t="s">
        <v>158</v>
      </c>
      <c r="B126" s="4" t="str">
        <f>INDEX('Catalogo Proveedores'!$B$2:$B$101,MATCH(A126,'Catalogo Proveedores'!$A$2:$A$101,0))</f>
        <v>Distribuidora Redes de Occidente S.A. de C.V.</v>
      </c>
      <c r="C126" s="4" t="str">
        <f>INDEX('Catalogo Proveedores'!$C$2:$C$101,MATCH(A126,'Catalogo Proveedores'!$A$2:$A$101,0))</f>
        <v>Tecnologías de la información</v>
      </c>
      <c r="D126" s="33" t="s">
        <v>281</v>
      </c>
      <c r="E126" s="15">
        <f>SUMIFS(Contratos!$C:$C,Contratos!$A:$A,A126,Contratos!$B:$B,D126)</f>
        <v>10158000</v>
      </c>
      <c r="F126" s="15">
        <f>SUMIFS('Historial Mensual'!$E$2:$E$3601,'Historial Mensual'!$A$2:$A$3601,$A126,'Historial Mensual'!$C$2:$C$3601,$D126)</f>
        <v>10038079.950000001</v>
      </c>
      <c r="G126" s="20">
        <f>SUMPRODUCT(('Historial Mensual'!$A$2:$A$3601=A126)*('Historial Mensual'!$C$2:$C$3601=D126)*'Historial Mensual'!$G$2:$G$3601)</f>
        <v>5.2600000000000001E-2</v>
      </c>
      <c r="H126" s="27">
        <f>AVERAGEIFS('Historial Mensual'!$H$2:$H$3601,'Historial Mensual'!$A$2:$A$3601,$A126,'Historial Mensual'!$C$2:$C$3601,$D126)</f>
        <v>73.391666666666666</v>
      </c>
      <c r="I126" s="21">
        <f>AVERAGEIFS('Historial Mensual'!$K$2:$K$3601,'Historial Mensual'!$A$2:$A$3601,$A126,'Historial Mensual'!$C$2:$C$3601,$D126)</f>
        <v>0.79885833333333334</v>
      </c>
      <c r="J126" s="21">
        <f>AVERAGEIFS('Historial Mensual'!$L$2:$L$3601,'Historial Mensual'!$A$2:$A$3601,$A126,'Historial Mensual'!$C$2:$C$3601,$D126)</f>
        <v>0.11363333333333335</v>
      </c>
      <c r="K126" s="28">
        <f>SUMIFS('Historial Mensual'!$M$2:$M$3601,'Historial Mensual'!$A$2:$A$3601,$A126,'Historial Mensual'!$C$2:$C$3601,$D126)</f>
        <v>12</v>
      </c>
      <c r="L126" s="28">
        <f>SUMIFS('Historial Mensual'!$N$2:$N$3601,'Historial Mensual'!$A$2:$A$3601,$A126,'Historial Mensual'!$C$2:$C$3601,$D126)</f>
        <v>7</v>
      </c>
      <c r="M126" s="27">
        <f>SUMIFS('Historial Mensual'!$O$2:$O$3601,'Historial Mensual'!$A$2:$A$3601,$A126,'Historial Mensual'!$C$2:$C$3601,$D126)</f>
        <v>219.1</v>
      </c>
      <c r="N126" s="27">
        <f>AVERAGEIFS('Historial Mensual'!$P$2:$P$3601,'Historial Mensual'!$A$2:$A$3601,$A126,'Historial Mensual'!$C$2:$C$3601,$D126)</f>
        <v>78.516666666666666</v>
      </c>
      <c r="O126" s="15">
        <f>SUMIFS('Historial Mensual'!$Q$2:$Q$3601,'Historial Mensual'!$A$2:$A$3601,$A126,'Historial Mensual'!$C$2:$C$3601,$D126)</f>
        <v>782085.95</v>
      </c>
      <c r="P126" s="15">
        <f>SUMIFS('Historial Mensual'!$S$2:$S$3601,'Historial Mensual'!$A$2:$A$3601,$A126,'Historial Mensual'!$C$2:$C$3601,$D126)</f>
        <v>368234.78000000009</v>
      </c>
      <c r="Q126" s="20">
        <f>AVERAGEIFS('Historial Mensual'!$V$2:$V$3601,'Historial Mensual'!$A$2:$A$3601,$A126,'Historial Mensual'!$C$2:$C$3601,$D126)</f>
        <v>-4.2427086477734736E-2</v>
      </c>
      <c r="R126" s="20">
        <f>SQRT(SUMPRODUCT(('Historial Mensual'!$A$2:$A$3601=A126)*('Historial Mensual'!$C$2:$C$3601=D126)*('Historial Mensual'!$V$2:$V$3601-Q126)^2)/11)</f>
        <v>0.15732147397877186</v>
      </c>
      <c r="S126" s="27">
        <f>AVERAGEIFS('Historial Mensual'!$W$2:$W$3601,'Historial Mensual'!$A$2:$A$3601,$A126,'Historial Mensual'!$C$2:$C$3601,$D126)</f>
        <v>78.651666666666657</v>
      </c>
      <c r="T126" s="27">
        <f>SUMIFS('Auditoria Cumplimiento'!$J:$J,'Auditoria Cumplimiento'!$A:$A,A126,'Auditoria Cumplimiento'!$B:$B,D126)</f>
        <v>78.133333333333326</v>
      </c>
      <c r="U126" s="29">
        <f>AVERAGEIFS('Historial Mensual'!$AA$2:$AA$3601,'Historial Mensual'!$A$2:$A$3601,$A126,'Historial Mensual'!$C$2:$C$3601,$D126)</f>
        <v>0.1436875</v>
      </c>
      <c r="V126" s="20">
        <f>AVERAGEIFS('Historial Mensual'!$AC$2:$AC$3601,'Historial Mensual'!$A$2:$A$3601,$A126,'Historial Mensual'!$C$2:$C$3601,$D126)</f>
        <v>-5.3675407387517367E-2</v>
      </c>
    </row>
    <row r="127" spans="1:22" x14ac:dyDescent="0.3">
      <c r="A127" s="4" t="s">
        <v>158</v>
      </c>
      <c r="B127" s="4" t="str">
        <f>INDEX('Catalogo Proveedores'!$B$2:$B$101,MATCH(A127,'Catalogo Proveedores'!$A$2:$A$101,0))</f>
        <v>Distribuidora Redes de Occidente S.A. de C.V.</v>
      </c>
      <c r="C127" s="4" t="str">
        <f>INDEX('Catalogo Proveedores'!$C$2:$C$101,MATCH(A127,'Catalogo Proveedores'!$A$2:$A$101,0))</f>
        <v>Tecnologías de la información</v>
      </c>
      <c r="D127" s="33" t="s">
        <v>282</v>
      </c>
      <c r="E127" s="15">
        <f>SUMIFS(Contratos!$C:$C,Contratos!$A:$A,A127,Contratos!$B:$B,D127)</f>
        <v>9418000</v>
      </c>
      <c r="F127" s="15">
        <f>SUMIFS('Historial Mensual'!$E$2:$E$3601,'Historial Mensual'!$A$2:$A$3601,$A127,'Historial Mensual'!$C$2:$C$3601,$D127)</f>
        <v>9444382.6300000008</v>
      </c>
      <c r="G127" s="20">
        <f>SUMPRODUCT(('Historial Mensual'!$A$2:$A$3601=A127)*('Historial Mensual'!$C$2:$C$3601=D127)*'Historial Mensual'!$G$2:$G$3601)</f>
        <v>8.0700000000000008E-2</v>
      </c>
      <c r="H127" s="27">
        <f>AVERAGEIFS('Historial Mensual'!$H$2:$H$3601,'Historial Mensual'!$A$2:$A$3601,$A127,'Historial Mensual'!$C$2:$C$3601,$D127)</f>
        <v>82.608333333333334</v>
      </c>
      <c r="I127" s="21">
        <f>AVERAGEIFS('Historial Mensual'!$K$2:$K$3601,'Historial Mensual'!$A$2:$A$3601,$A127,'Historial Mensual'!$C$2:$C$3601,$D127)</f>
        <v>0.81635000000000002</v>
      </c>
      <c r="J127" s="21">
        <f>AVERAGEIFS('Historial Mensual'!$L$2:$L$3601,'Historial Mensual'!$A$2:$A$3601,$A127,'Historial Mensual'!$C$2:$C$3601,$D127)</f>
        <v>6.2291666666666669E-2</v>
      </c>
      <c r="K127" s="28">
        <f>SUMIFS('Historial Mensual'!$M$2:$M$3601,'Historial Mensual'!$A$2:$A$3601,$A127,'Historial Mensual'!$C$2:$C$3601,$D127)</f>
        <v>15</v>
      </c>
      <c r="L127" s="28">
        <f>SUMIFS('Historial Mensual'!$N$2:$N$3601,'Historial Mensual'!$A$2:$A$3601,$A127,'Historial Mensual'!$C$2:$C$3601,$D127)</f>
        <v>2</v>
      </c>
      <c r="M127" s="27">
        <f>SUMIFS('Historial Mensual'!$O$2:$O$3601,'Historial Mensual'!$A$2:$A$3601,$A127,'Historial Mensual'!$C$2:$C$3601,$D127)</f>
        <v>6.7</v>
      </c>
      <c r="N127" s="27">
        <f>AVERAGEIFS('Historial Mensual'!$P$2:$P$3601,'Historial Mensual'!$A$2:$A$3601,$A127,'Historial Mensual'!$C$2:$C$3601,$D127)</f>
        <v>76.383333333333326</v>
      </c>
      <c r="O127" s="15">
        <f>SUMIFS('Historial Mensual'!$Q$2:$Q$3601,'Historial Mensual'!$A$2:$A$3601,$A127,'Historial Mensual'!$C$2:$C$3601,$D127)</f>
        <v>74706.61</v>
      </c>
      <c r="P127" s="15">
        <f>SUMIFS('Historial Mensual'!$S$2:$S$3601,'Historial Mensual'!$A$2:$A$3601,$A127,'Historial Mensual'!$C$2:$C$3601,$D127)</f>
        <v>192845.03</v>
      </c>
      <c r="Q127" s="20">
        <f>AVERAGEIFS('Historial Mensual'!$V$2:$V$3601,'Historial Mensual'!$A$2:$A$3601,$A127,'Historial Mensual'!$C$2:$C$3601,$D127)</f>
        <v>5.5425023589519208E-2</v>
      </c>
      <c r="R127" s="20">
        <f>SQRT(SUMPRODUCT(('Historial Mensual'!$A$2:$A$3601=A127)*('Historial Mensual'!$C$2:$C$3601=D127)*('Historial Mensual'!$V$2:$V$3601-Q127)^2)/11)</f>
        <v>2.3366045162092675E-2</v>
      </c>
      <c r="S127" s="27">
        <f>AVERAGEIFS('Historial Mensual'!$W$2:$W$3601,'Historial Mensual'!$A$2:$A$3601,$A127,'Historial Mensual'!$C$2:$C$3601,$D127)</f>
        <v>82.745708333333326</v>
      </c>
      <c r="T127" s="27">
        <f>SUMIFS('Auditoria Cumplimiento'!$J:$J,'Auditoria Cumplimiento'!$A:$A,A127,'Auditoria Cumplimiento'!$B:$B,D127)</f>
        <v>76.3</v>
      </c>
      <c r="U127" s="29">
        <f>AVERAGEIFS('Historial Mensual'!$AA$2:$AA$3601,'Historial Mensual'!$A$2:$A$3601,$A127,'Historial Mensual'!$C$2:$C$3601,$D127)</f>
        <v>0.11765083333333332</v>
      </c>
      <c r="V127" s="20">
        <f>AVERAGEIFS('Historial Mensual'!$AC$2:$AC$3601,'Historial Mensual'!$A$2:$A$3601,$A127,'Historial Mensual'!$C$2:$C$3601,$D127)</f>
        <v>4.6113884710927922E-2</v>
      </c>
    </row>
    <row r="128" spans="1:22" x14ac:dyDescent="0.3">
      <c r="A128" s="4" t="s">
        <v>160</v>
      </c>
      <c r="B128" s="4" t="str">
        <f>INDEX('Catalogo Proveedores'!$B$2:$B$101,MATCH(A128,'Catalogo Proveedores'!$A$2:$A$101,0))</f>
        <v>Corporativo Software Unidos S. de R.L. de C.V.</v>
      </c>
      <c r="C128" s="4" t="str">
        <f>INDEX('Catalogo Proveedores'!$C$2:$C$101,MATCH(A128,'Catalogo Proveedores'!$A$2:$A$101,0))</f>
        <v>Tecnologías de la información</v>
      </c>
      <c r="D128" s="33" t="s">
        <v>279</v>
      </c>
      <c r="E128" s="15">
        <f>SUMIFS(Contratos!$C:$C,Contratos!$A:$A,A128,Contratos!$B:$B,D128)</f>
        <v>8588000</v>
      </c>
      <c r="F128" s="15">
        <f>SUMIFS('Historial Mensual'!$E$2:$E$3601,'Historial Mensual'!$A$2:$A$3601,$A128,'Historial Mensual'!$C$2:$C$3601,$D128)</f>
        <v>8650904.9700000007</v>
      </c>
      <c r="G128" s="20">
        <f>SUMPRODUCT(('Historial Mensual'!$A$2:$A$3601=A128)*('Historial Mensual'!$C$2:$C$3601=D128)*'Historial Mensual'!$G$2:$G$3601)</f>
        <v>7.0000000000000007E-2</v>
      </c>
      <c r="H128" s="27">
        <f>AVERAGEIFS('Historial Mensual'!$H$2:$H$3601,'Historial Mensual'!$A$2:$A$3601,$A128,'Historial Mensual'!$C$2:$C$3601,$D128)</f>
        <v>73.566666666666677</v>
      </c>
      <c r="I128" s="21">
        <f>AVERAGEIFS('Historial Mensual'!$K$2:$K$3601,'Historial Mensual'!$A$2:$A$3601,$A128,'Historial Mensual'!$C$2:$C$3601,$D128)</f>
        <v>0.95605833333333312</v>
      </c>
      <c r="J128" s="21">
        <f>AVERAGEIFS('Historial Mensual'!$L$2:$L$3601,'Historial Mensual'!$A$2:$A$3601,$A128,'Historial Mensual'!$C$2:$C$3601,$D128)</f>
        <v>9.2050000000000007E-2</v>
      </c>
      <c r="K128" s="28">
        <f>SUMIFS('Historial Mensual'!$M$2:$M$3601,'Historial Mensual'!$A$2:$A$3601,$A128,'Historial Mensual'!$C$2:$C$3601,$D128)</f>
        <v>6</v>
      </c>
      <c r="L128" s="28">
        <f>SUMIFS('Historial Mensual'!$N$2:$N$3601,'Historial Mensual'!$A$2:$A$3601,$A128,'Historial Mensual'!$C$2:$C$3601,$D128)</f>
        <v>1</v>
      </c>
      <c r="M128" s="27">
        <f>SUMIFS('Historial Mensual'!$O$2:$O$3601,'Historial Mensual'!$A$2:$A$3601,$A128,'Historial Mensual'!$C$2:$C$3601,$D128)</f>
        <v>12.2</v>
      </c>
      <c r="N128" s="27">
        <f>AVERAGEIFS('Historial Mensual'!$P$2:$P$3601,'Historial Mensual'!$A$2:$A$3601,$A128,'Historial Mensual'!$C$2:$C$3601,$D128)</f>
        <v>92.916666666666671</v>
      </c>
      <c r="O128" s="15">
        <f>SUMIFS('Historial Mensual'!$Q$2:$Q$3601,'Historial Mensual'!$A$2:$A$3601,$A128,'Historial Mensual'!$C$2:$C$3601,$D128)</f>
        <v>85853.23</v>
      </c>
      <c r="P128" s="15">
        <f>SUMIFS('Historial Mensual'!$S$2:$S$3601,'Historial Mensual'!$A$2:$A$3601,$A128,'Historial Mensual'!$C$2:$C$3601,$D128)</f>
        <v>242677.32000000004</v>
      </c>
      <c r="Q128" s="20">
        <f>AVERAGEIFS('Historial Mensual'!$V$2:$V$3601,'Historial Mensual'!$A$2:$A$3601,$A128,'Historial Mensual'!$C$2:$C$3601,$D128)</f>
        <v>-5.9215065956131057E-4</v>
      </c>
      <c r="R128" s="20">
        <f>SQRT(SUMPRODUCT(('Historial Mensual'!$A$2:$A$3601=A128)*('Historial Mensual'!$C$2:$C$3601=D128)*('Historial Mensual'!$V$2:$V$3601-Q128)^2)/11)</f>
        <v>7.2381801668055676E-2</v>
      </c>
      <c r="S128" s="27">
        <f>AVERAGEIFS('Historial Mensual'!$W$2:$W$3601,'Historial Mensual'!$A$2:$A$3601,$A128,'Historial Mensual'!$C$2:$C$3601,$D128)</f>
        <v>86.632666666666651</v>
      </c>
      <c r="T128" s="27">
        <f>SUMIFS('Auditoria Cumplimiento'!$J:$J,'Auditoria Cumplimiento'!$A:$A,A128,'Auditoria Cumplimiento'!$B:$B,D128)</f>
        <v>95.683333333333323</v>
      </c>
      <c r="U128" s="29">
        <f>AVERAGEIFS('Historial Mensual'!$AA$2:$AA$3601,'Historial Mensual'!$A$2:$A$3601,$A128,'Historial Mensual'!$C$2:$C$3601,$D128)</f>
        <v>0.15359249999999999</v>
      </c>
      <c r="V128" s="20">
        <f>AVERAGEIFS('Historial Mensual'!$AC$2:$AC$3601,'Historial Mensual'!$A$2:$A$3601,$A128,'Historial Mensual'!$C$2:$C$3601,$D128)</f>
        <v>-1.2569846950061248E-2</v>
      </c>
    </row>
    <row r="129" spans="1:22" x14ac:dyDescent="0.3">
      <c r="A129" s="4" t="s">
        <v>160</v>
      </c>
      <c r="B129" s="4" t="str">
        <f>INDEX('Catalogo Proveedores'!$B$2:$B$101,MATCH(A129,'Catalogo Proveedores'!$A$2:$A$101,0))</f>
        <v>Corporativo Software Unidos S. de R.L. de C.V.</v>
      </c>
      <c r="C129" s="4" t="str">
        <f>INDEX('Catalogo Proveedores'!$C$2:$C$101,MATCH(A129,'Catalogo Proveedores'!$A$2:$A$101,0))</f>
        <v>Tecnologías de la información</v>
      </c>
      <c r="D129" s="33" t="s">
        <v>281</v>
      </c>
      <c r="E129" s="15">
        <f>SUMIFS(Contratos!$C:$C,Contratos!$A:$A,A129,Contratos!$B:$B,D129)</f>
        <v>8171000</v>
      </c>
      <c r="F129" s="15">
        <f>SUMIFS('Historial Mensual'!$E$2:$E$3601,'Historial Mensual'!$A$2:$A$3601,$A129,'Historial Mensual'!$C$2:$C$3601,$D129)</f>
        <v>8108749.4200000009</v>
      </c>
      <c r="G129" s="20">
        <f>SUMPRODUCT(('Historial Mensual'!$A$2:$A$3601=A129)*('Historial Mensual'!$C$2:$C$3601=D129)*'Historial Mensual'!$G$2:$G$3601)</f>
        <v>7.0400000000000004E-2</v>
      </c>
      <c r="H129" s="27">
        <f>AVERAGEIFS('Historial Mensual'!$H$2:$H$3601,'Historial Mensual'!$A$2:$A$3601,$A129,'Historial Mensual'!$C$2:$C$3601,$D129)</f>
        <v>66.558333333333337</v>
      </c>
      <c r="I129" s="21">
        <f>AVERAGEIFS('Historial Mensual'!$K$2:$K$3601,'Historial Mensual'!$A$2:$A$3601,$A129,'Historial Mensual'!$C$2:$C$3601,$D129)</f>
        <v>0.93590833333333334</v>
      </c>
      <c r="J129" s="21">
        <f>AVERAGEIFS('Historial Mensual'!$L$2:$L$3601,'Historial Mensual'!$A$2:$A$3601,$A129,'Historial Mensual'!$C$2:$C$3601,$D129)</f>
        <v>0.14912499999999998</v>
      </c>
      <c r="K129" s="28">
        <f>SUMIFS('Historial Mensual'!$M$2:$M$3601,'Historial Mensual'!$A$2:$A$3601,$A129,'Historial Mensual'!$C$2:$C$3601,$D129)</f>
        <v>2</v>
      </c>
      <c r="L129" s="28">
        <f>SUMIFS('Historial Mensual'!$N$2:$N$3601,'Historial Mensual'!$A$2:$A$3601,$A129,'Historial Mensual'!$C$2:$C$3601,$D129)</f>
        <v>0</v>
      </c>
      <c r="M129" s="27">
        <f>SUMIFS('Historial Mensual'!$O$2:$O$3601,'Historial Mensual'!$A$2:$A$3601,$A129,'Historial Mensual'!$C$2:$C$3601,$D129)</f>
        <v>0</v>
      </c>
      <c r="N129" s="27">
        <f>AVERAGEIFS('Historial Mensual'!$P$2:$P$3601,'Historial Mensual'!$A$2:$A$3601,$A129,'Historial Mensual'!$C$2:$C$3601,$D129)</f>
        <v>93.966666666666654</v>
      </c>
      <c r="O129" s="15">
        <f>SUMIFS('Historial Mensual'!$Q$2:$Q$3601,'Historial Mensual'!$A$2:$A$3601,$A129,'Historial Mensual'!$C$2:$C$3601,$D129)</f>
        <v>28772.05</v>
      </c>
      <c r="P129" s="15">
        <f>SUMIFS('Historial Mensual'!$S$2:$S$3601,'Historial Mensual'!$A$2:$A$3601,$A129,'Historial Mensual'!$C$2:$C$3601,$D129)</f>
        <v>370138.68000000005</v>
      </c>
      <c r="Q129" s="20">
        <f>AVERAGEIFS('Historial Mensual'!$V$2:$V$3601,'Historial Mensual'!$A$2:$A$3601,$A129,'Historial Mensual'!$C$2:$C$3601,$D129)</f>
        <v>-1.1592528115502597E-2</v>
      </c>
      <c r="R129" s="20">
        <f>SQRT(SUMPRODUCT(('Historial Mensual'!$A$2:$A$3601=A129)*('Historial Mensual'!$C$2:$C$3601=D129)*('Historial Mensual'!$V$2:$V$3601-Q129)^2)/11)</f>
        <v>4.4905513723999382E-2</v>
      </c>
      <c r="S129" s="27">
        <f>AVERAGEIFS('Historial Mensual'!$W$2:$W$3601,'Historial Mensual'!$A$2:$A$3601,$A129,'Historial Mensual'!$C$2:$C$3601,$D129)</f>
        <v>82.929124999999999</v>
      </c>
      <c r="T129" s="27">
        <f>SUMIFS('Auditoria Cumplimiento'!$J:$J,'Auditoria Cumplimiento'!$A:$A,A129,'Auditoria Cumplimiento'!$B:$B,D129)</f>
        <v>92.516666666666666</v>
      </c>
      <c r="U129" s="29">
        <f>AVERAGEIFS('Historial Mensual'!$AA$2:$AA$3601,'Historial Mensual'!$A$2:$A$3601,$A129,'Historial Mensual'!$C$2:$C$3601,$D129)</f>
        <v>0.14046416666666664</v>
      </c>
      <c r="V129" s="20">
        <f>AVERAGEIFS('Historial Mensual'!$AC$2:$AC$3601,'Historial Mensual'!$A$2:$A$3601,$A129,'Historial Mensual'!$C$2:$C$3601,$D129)</f>
        <v>-2.2604652517736631E-2</v>
      </c>
    </row>
    <row r="130" spans="1:22" x14ac:dyDescent="0.3">
      <c r="A130" s="4" t="s">
        <v>160</v>
      </c>
      <c r="B130" s="4" t="str">
        <f>INDEX('Catalogo Proveedores'!$B$2:$B$101,MATCH(A130,'Catalogo Proveedores'!$A$2:$A$101,0))</f>
        <v>Corporativo Software Unidos S. de R.L. de C.V.</v>
      </c>
      <c r="C130" s="4" t="str">
        <f>INDEX('Catalogo Proveedores'!$C$2:$C$101,MATCH(A130,'Catalogo Proveedores'!$A$2:$A$101,0))</f>
        <v>Tecnologías de la información</v>
      </c>
      <c r="D130" s="33" t="s">
        <v>282</v>
      </c>
      <c r="E130" s="15">
        <f>SUMIFS(Contratos!$C:$C,Contratos!$A:$A,A130,Contratos!$B:$B,D130)</f>
        <v>9748000</v>
      </c>
      <c r="F130" s="15">
        <f>SUMIFS('Historial Mensual'!$E$2:$E$3601,'Historial Mensual'!$A$2:$A$3601,$A130,'Historial Mensual'!$C$2:$C$3601,$D130)</f>
        <v>9984790.0100000016</v>
      </c>
      <c r="G130" s="20">
        <f>SUMPRODUCT(('Historial Mensual'!$A$2:$A$3601=A130)*('Historial Mensual'!$C$2:$C$3601=D130)*'Historial Mensual'!$G$2:$G$3601)</f>
        <v>5.9700000000000003E-2</v>
      </c>
      <c r="H130" s="27">
        <f>AVERAGEIFS('Historial Mensual'!$H$2:$H$3601,'Historial Mensual'!$A$2:$A$3601,$A130,'Historial Mensual'!$C$2:$C$3601,$D130)</f>
        <v>70.150000000000006</v>
      </c>
      <c r="I130" s="21">
        <f>AVERAGEIFS('Historial Mensual'!$K$2:$K$3601,'Historial Mensual'!$A$2:$A$3601,$A130,'Historial Mensual'!$C$2:$C$3601,$D130)</f>
        <v>0.93629166666666652</v>
      </c>
      <c r="J130" s="21">
        <f>AVERAGEIFS('Historial Mensual'!$L$2:$L$3601,'Historial Mensual'!$A$2:$A$3601,$A130,'Historial Mensual'!$C$2:$C$3601,$D130)</f>
        <v>0.10961666666666668</v>
      </c>
      <c r="K130" s="28">
        <f>SUMIFS('Historial Mensual'!$M$2:$M$3601,'Historial Mensual'!$A$2:$A$3601,$A130,'Historial Mensual'!$C$2:$C$3601,$D130)</f>
        <v>6</v>
      </c>
      <c r="L130" s="28">
        <f>SUMIFS('Historial Mensual'!$N$2:$N$3601,'Historial Mensual'!$A$2:$A$3601,$A130,'Historial Mensual'!$C$2:$C$3601,$D130)</f>
        <v>0</v>
      </c>
      <c r="M130" s="27">
        <f>SUMIFS('Historial Mensual'!$O$2:$O$3601,'Historial Mensual'!$A$2:$A$3601,$A130,'Historial Mensual'!$C$2:$C$3601,$D130)</f>
        <v>0</v>
      </c>
      <c r="N130" s="27">
        <f>AVERAGEIFS('Historial Mensual'!$P$2:$P$3601,'Historial Mensual'!$A$2:$A$3601,$A130,'Historial Mensual'!$C$2:$C$3601,$D130)</f>
        <v>94.066666666666677</v>
      </c>
      <c r="O130" s="15">
        <f>SUMIFS('Historial Mensual'!$Q$2:$Q$3601,'Historial Mensual'!$A$2:$A$3601,$A130,'Historial Mensual'!$C$2:$C$3601,$D130)</f>
        <v>18749.740000000002</v>
      </c>
      <c r="P130" s="15">
        <f>SUMIFS('Historial Mensual'!$S$2:$S$3601,'Historial Mensual'!$A$2:$A$3601,$A130,'Historial Mensual'!$C$2:$C$3601,$D130)</f>
        <v>329102.83</v>
      </c>
      <c r="Q130" s="20">
        <f>AVERAGEIFS('Historial Mensual'!$V$2:$V$3601,'Historial Mensual'!$A$2:$A$3601,$A130,'Historial Mensual'!$C$2:$C$3601,$D130)</f>
        <v>9.9647947436551747E-3</v>
      </c>
      <c r="R130" s="20">
        <f>SQRT(SUMPRODUCT(('Historial Mensual'!$A$2:$A$3601=A130)*('Historial Mensual'!$C$2:$C$3601=D130)*('Historial Mensual'!$V$2:$V$3601-Q130)^2)/11)</f>
        <v>3.6541219160808477E-2</v>
      </c>
      <c r="S130" s="27">
        <f>AVERAGEIFS('Historial Mensual'!$W$2:$W$3601,'Historial Mensual'!$A$2:$A$3601,$A130,'Historial Mensual'!$C$2:$C$3601,$D130)</f>
        <v>84.810333333333332</v>
      </c>
      <c r="T130" s="27">
        <f>SUMIFS('Auditoria Cumplimiento'!$J:$J,'Auditoria Cumplimiento'!$A:$A,A130,'Auditoria Cumplimiento'!$B:$B,D130)</f>
        <v>91.433333333333337</v>
      </c>
      <c r="U130" s="29">
        <f>AVERAGEIFS('Historial Mensual'!$AA$2:$AA$3601,'Historial Mensual'!$A$2:$A$3601,$A130,'Historial Mensual'!$C$2:$C$3601,$D130)</f>
        <v>0.12144083333333333</v>
      </c>
      <c r="V130" s="20">
        <f>AVERAGEIFS('Historial Mensual'!$AC$2:$AC$3601,'Historial Mensual'!$A$2:$A$3601,$A130,'Historial Mensual'!$C$2:$C$3601,$D130)</f>
        <v>3.6896643842354641E-4</v>
      </c>
    </row>
    <row r="131" spans="1:22" x14ac:dyDescent="0.3">
      <c r="A131" s="4" t="s">
        <v>162</v>
      </c>
      <c r="B131" s="4" t="str">
        <f>INDEX('Catalogo Proveedores'!$B$2:$B$101,MATCH(A131,'Catalogo Proveedores'!$A$2:$A$101,0))</f>
        <v>Proveedora Datos del Golfo S.A.P.I. de C.V.</v>
      </c>
      <c r="C131" s="4" t="str">
        <f>INDEX('Catalogo Proveedores'!$C$2:$C$101,MATCH(A131,'Catalogo Proveedores'!$A$2:$A$101,0))</f>
        <v>Tecnologías de la información</v>
      </c>
      <c r="D131" s="33" t="s">
        <v>279</v>
      </c>
      <c r="E131" s="15">
        <f>SUMIFS(Contratos!$C:$C,Contratos!$A:$A,A131,Contratos!$B:$B,D131)</f>
        <v>11143000</v>
      </c>
      <c r="F131" s="15">
        <f>SUMIFS('Historial Mensual'!$E$2:$E$3601,'Historial Mensual'!$A$2:$A$3601,$A131,'Historial Mensual'!$C$2:$C$3601,$D131)</f>
        <v>11008893.860000001</v>
      </c>
      <c r="G131" s="20">
        <f>SUMPRODUCT(('Historial Mensual'!$A$2:$A$3601=A131)*('Historial Mensual'!$C$2:$C$3601=D131)*'Historial Mensual'!$G$2:$G$3601)</f>
        <v>5.4100000000000002E-2</v>
      </c>
      <c r="H131" s="27">
        <f>AVERAGEIFS('Historial Mensual'!$H$2:$H$3601,'Historial Mensual'!$A$2:$A$3601,$A131,'Historial Mensual'!$C$2:$C$3601,$D131)</f>
        <v>89.591666666666654</v>
      </c>
      <c r="I131" s="21">
        <f>AVERAGEIFS('Historial Mensual'!$K$2:$K$3601,'Historial Mensual'!$A$2:$A$3601,$A131,'Historial Mensual'!$C$2:$C$3601,$D131)</f>
        <v>0.91040833333333337</v>
      </c>
      <c r="J131" s="21">
        <f>AVERAGEIFS('Historial Mensual'!$L$2:$L$3601,'Historial Mensual'!$A$2:$A$3601,$A131,'Historial Mensual'!$C$2:$C$3601,$D131)</f>
        <v>4.3383333333333336E-2</v>
      </c>
      <c r="K131" s="28">
        <f>SUMIFS('Historial Mensual'!$M$2:$M$3601,'Historial Mensual'!$A$2:$A$3601,$A131,'Historial Mensual'!$C$2:$C$3601,$D131)</f>
        <v>8</v>
      </c>
      <c r="L131" s="28">
        <f>SUMIFS('Historial Mensual'!$N$2:$N$3601,'Historial Mensual'!$A$2:$A$3601,$A131,'Historial Mensual'!$C$2:$C$3601,$D131)</f>
        <v>2</v>
      </c>
      <c r="M131" s="27">
        <f>SUMIFS('Historial Mensual'!$O$2:$O$3601,'Historial Mensual'!$A$2:$A$3601,$A131,'Historial Mensual'!$C$2:$C$3601,$D131)</f>
        <v>17.600000000000001</v>
      </c>
      <c r="N131" s="27">
        <f>AVERAGEIFS('Historial Mensual'!$P$2:$P$3601,'Historial Mensual'!$A$2:$A$3601,$A131,'Historial Mensual'!$C$2:$C$3601,$D131)</f>
        <v>94.091666666666654</v>
      </c>
      <c r="O131" s="15">
        <f>SUMIFS('Historial Mensual'!$Q$2:$Q$3601,'Historial Mensual'!$A$2:$A$3601,$A131,'Historial Mensual'!$C$2:$C$3601,$D131)</f>
        <v>135432.19</v>
      </c>
      <c r="P131" s="15">
        <f>SUMIFS('Historial Mensual'!$S$2:$S$3601,'Historial Mensual'!$A$2:$A$3601,$A131,'Historial Mensual'!$C$2:$C$3601,$D131)</f>
        <v>146091.79</v>
      </c>
      <c r="Q131" s="20">
        <f>AVERAGEIFS('Historial Mensual'!$V$2:$V$3601,'Historial Mensual'!$A$2:$A$3601,$A131,'Historial Mensual'!$C$2:$C$3601,$D131)</f>
        <v>2.6319144119124324E-2</v>
      </c>
      <c r="R131" s="20">
        <f>SQRT(SUMPRODUCT(('Historial Mensual'!$A$2:$A$3601=A131)*('Historial Mensual'!$C$2:$C$3601=D131)*('Historial Mensual'!$V$2:$V$3601-Q131)^2)/11)</f>
        <v>2.9040098616597849E-2</v>
      </c>
      <c r="S131" s="27">
        <f>AVERAGEIFS('Historial Mensual'!$W$2:$W$3601,'Historial Mensual'!$A$2:$A$3601,$A131,'Historial Mensual'!$C$2:$C$3601,$D131)</f>
        <v>91.836916666666653</v>
      </c>
      <c r="T131" s="27">
        <f>SUMIFS('Auditoria Cumplimiento'!$J:$J,'Auditoria Cumplimiento'!$A:$A,A131,'Auditoria Cumplimiento'!$B:$B,D131)</f>
        <v>92.699999999999989</v>
      </c>
      <c r="U131" s="29">
        <f>AVERAGEIFS('Historial Mensual'!$AA$2:$AA$3601,'Historial Mensual'!$A$2:$A$3601,$A131,'Historial Mensual'!$C$2:$C$3601,$D131)</f>
        <v>0.13854249999999999</v>
      </c>
      <c r="V131" s="20">
        <f>AVERAGEIFS('Historial Mensual'!$AC$2:$AC$3601,'Historial Mensual'!$A$2:$A$3601,$A131,'Historial Mensual'!$C$2:$C$3601,$D131)</f>
        <v>1.5448606408768502E-2</v>
      </c>
    </row>
    <row r="132" spans="1:22" x14ac:dyDescent="0.3">
      <c r="A132" s="4" t="s">
        <v>162</v>
      </c>
      <c r="B132" s="4" t="str">
        <f>INDEX('Catalogo Proveedores'!$B$2:$B$101,MATCH(A132,'Catalogo Proveedores'!$A$2:$A$101,0))</f>
        <v>Proveedora Datos del Golfo S.A.P.I. de C.V.</v>
      </c>
      <c r="C132" s="4" t="str">
        <f>INDEX('Catalogo Proveedores'!$C$2:$C$101,MATCH(A132,'Catalogo Proveedores'!$A$2:$A$101,0))</f>
        <v>Tecnologías de la información</v>
      </c>
      <c r="D132" s="33" t="s">
        <v>281</v>
      </c>
      <c r="E132" s="15">
        <f>SUMIFS(Contratos!$C:$C,Contratos!$A:$A,A132,Contratos!$B:$B,D132)</f>
        <v>11982000</v>
      </c>
      <c r="F132" s="15">
        <f>SUMIFS('Historial Mensual'!$E$2:$E$3601,'Historial Mensual'!$A$2:$A$3601,$A132,'Historial Mensual'!$C$2:$C$3601,$D132)</f>
        <v>11772688.540000001</v>
      </c>
      <c r="G132" s="20">
        <f>SUMPRODUCT(('Historial Mensual'!$A$2:$A$3601=A132)*('Historial Mensual'!$C$2:$C$3601=D132)*'Historial Mensual'!$G$2:$G$3601)</f>
        <v>9.6799999999999997E-2</v>
      </c>
      <c r="H132" s="27">
        <f>AVERAGEIFS('Historial Mensual'!$H$2:$H$3601,'Historial Mensual'!$A$2:$A$3601,$A132,'Historial Mensual'!$C$2:$C$3601,$D132)</f>
        <v>86.191666666666663</v>
      </c>
      <c r="I132" s="21">
        <f>AVERAGEIFS('Historial Mensual'!$K$2:$K$3601,'Historial Mensual'!$A$2:$A$3601,$A132,'Historial Mensual'!$C$2:$C$3601,$D132)</f>
        <v>0.91394999999999993</v>
      </c>
      <c r="J132" s="21">
        <f>AVERAGEIFS('Historial Mensual'!$L$2:$L$3601,'Historial Mensual'!$A$2:$A$3601,$A132,'Historial Mensual'!$C$2:$C$3601,$D132)</f>
        <v>5.11E-2</v>
      </c>
      <c r="K132" s="28">
        <f>SUMIFS('Historial Mensual'!$M$2:$M$3601,'Historial Mensual'!$A$2:$A$3601,$A132,'Historial Mensual'!$C$2:$C$3601,$D132)</f>
        <v>6</v>
      </c>
      <c r="L132" s="28">
        <f>SUMIFS('Historial Mensual'!$N$2:$N$3601,'Historial Mensual'!$A$2:$A$3601,$A132,'Historial Mensual'!$C$2:$C$3601,$D132)</f>
        <v>1</v>
      </c>
      <c r="M132" s="27">
        <f>SUMIFS('Historial Mensual'!$O$2:$O$3601,'Historial Mensual'!$A$2:$A$3601,$A132,'Historial Mensual'!$C$2:$C$3601,$D132)</f>
        <v>3.4</v>
      </c>
      <c r="N132" s="27">
        <f>AVERAGEIFS('Historial Mensual'!$P$2:$P$3601,'Historial Mensual'!$A$2:$A$3601,$A132,'Historial Mensual'!$C$2:$C$3601,$D132)</f>
        <v>94.350000000000009</v>
      </c>
      <c r="O132" s="15">
        <f>SUMIFS('Historial Mensual'!$Q$2:$Q$3601,'Historial Mensual'!$A$2:$A$3601,$A132,'Historial Mensual'!$C$2:$C$3601,$D132)</f>
        <v>44884.69</v>
      </c>
      <c r="P132" s="15">
        <f>SUMIFS('Historial Mensual'!$S$2:$S$3601,'Historial Mensual'!$A$2:$A$3601,$A132,'Historial Mensual'!$C$2:$C$3601,$D132)</f>
        <v>187913.76999999996</v>
      </c>
      <c r="Q132" s="20">
        <f>AVERAGEIFS('Historial Mensual'!$V$2:$V$3601,'Historial Mensual'!$A$2:$A$3601,$A132,'Historial Mensual'!$C$2:$C$3601,$D132)</f>
        <v>3.0823786822164818E-2</v>
      </c>
      <c r="R132" s="20">
        <f>SQRT(SUMPRODUCT(('Historial Mensual'!$A$2:$A$3601=A132)*('Historial Mensual'!$C$2:$C$3601=D132)*('Historial Mensual'!$V$2:$V$3601-Q132)^2)/11)</f>
        <v>2.2365754257000561E-2</v>
      </c>
      <c r="S132" s="27">
        <f>AVERAGEIFS('Historial Mensual'!$W$2:$W$3601,'Historial Mensual'!$A$2:$A$3601,$A132,'Historial Mensual'!$C$2:$C$3601,$D132)</f>
        <v>90.689083333333329</v>
      </c>
      <c r="T132" s="27">
        <f>SUMIFS('Auditoria Cumplimiento'!$J:$J,'Auditoria Cumplimiento'!$A:$A,A132,'Auditoria Cumplimiento'!$B:$B,D132)</f>
        <v>96.783333333333346</v>
      </c>
      <c r="U132" s="29">
        <f>AVERAGEIFS('Historial Mensual'!$AA$2:$AA$3601,'Historial Mensual'!$A$2:$A$3601,$A132,'Historial Mensual'!$C$2:$C$3601,$D132)</f>
        <v>0.13109250000000003</v>
      </c>
      <c r="V132" s="20">
        <f>AVERAGEIFS('Historial Mensual'!$AC$2:$AC$3601,'Historial Mensual'!$A$2:$A$3601,$A132,'Historial Mensual'!$C$2:$C$3601,$D132)</f>
        <v>2.0508046417127002E-2</v>
      </c>
    </row>
    <row r="133" spans="1:22" x14ac:dyDescent="0.3">
      <c r="A133" s="4" t="s">
        <v>162</v>
      </c>
      <c r="B133" s="4" t="str">
        <f>INDEX('Catalogo Proveedores'!$B$2:$B$101,MATCH(A133,'Catalogo Proveedores'!$A$2:$A$101,0))</f>
        <v>Proveedora Datos del Golfo S.A.P.I. de C.V.</v>
      </c>
      <c r="C133" s="4" t="str">
        <f>INDEX('Catalogo Proveedores'!$C$2:$C$101,MATCH(A133,'Catalogo Proveedores'!$A$2:$A$101,0))</f>
        <v>Tecnologías de la información</v>
      </c>
      <c r="D133" s="33" t="s">
        <v>282</v>
      </c>
      <c r="E133" s="15">
        <f>SUMIFS(Contratos!$C:$C,Contratos!$A:$A,A133,Contratos!$B:$B,D133)</f>
        <v>12018000</v>
      </c>
      <c r="F133" s="15">
        <f>SUMIFS('Historial Mensual'!$E$2:$E$3601,'Historial Mensual'!$A$2:$A$3601,$A133,'Historial Mensual'!$C$2:$C$3601,$D133)</f>
        <v>11881449.010000002</v>
      </c>
      <c r="G133" s="20">
        <f>SUMPRODUCT(('Historial Mensual'!$A$2:$A$3601=A133)*('Historial Mensual'!$C$2:$C$3601=D133)*'Historial Mensual'!$G$2:$G$3601)</f>
        <v>2.1700000000000001E-2</v>
      </c>
      <c r="H133" s="27">
        <f>AVERAGEIFS('Historial Mensual'!$H$2:$H$3601,'Historial Mensual'!$A$2:$A$3601,$A133,'Historial Mensual'!$C$2:$C$3601,$D133)</f>
        <v>88.741666666666674</v>
      </c>
      <c r="I133" s="21">
        <f>AVERAGEIFS('Historial Mensual'!$K$2:$K$3601,'Historial Mensual'!$A$2:$A$3601,$A133,'Historial Mensual'!$C$2:$C$3601,$D133)</f>
        <v>0.88243333333333329</v>
      </c>
      <c r="J133" s="21">
        <f>AVERAGEIFS('Historial Mensual'!$L$2:$L$3601,'Historial Mensual'!$A$2:$A$3601,$A133,'Historial Mensual'!$C$2:$C$3601,$D133)</f>
        <v>4.4258333333333323E-2</v>
      </c>
      <c r="K133" s="28">
        <f>SUMIFS('Historial Mensual'!$M$2:$M$3601,'Historial Mensual'!$A$2:$A$3601,$A133,'Historial Mensual'!$C$2:$C$3601,$D133)</f>
        <v>6</v>
      </c>
      <c r="L133" s="28">
        <f>SUMIFS('Historial Mensual'!$N$2:$N$3601,'Historial Mensual'!$A$2:$A$3601,$A133,'Historial Mensual'!$C$2:$C$3601,$D133)</f>
        <v>3</v>
      </c>
      <c r="M133" s="27">
        <f>SUMIFS('Historial Mensual'!$O$2:$O$3601,'Historial Mensual'!$A$2:$A$3601,$A133,'Historial Mensual'!$C$2:$C$3601,$D133)</f>
        <v>57.5</v>
      </c>
      <c r="N133" s="27">
        <f>AVERAGEIFS('Historial Mensual'!$P$2:$P$3601,'Historial Mensual'!$A$2:$A$3601,$A133,'Historial Mensual'!$C$2:$C$3601,$D133)</f>
        <v>94.091666666666654</v>
      </c>
      <c r="O133" s="15">
        <f>SUMIFS('Historial Mensual'!$Q$2:$Q$3601,'Historial Mensual'!$A$2:$A$3601,$A133,'Historial Mensual'!$C$2:$C$3601,$D133)</f>
        <v>298096.10000000003</v>
      </c>
      <c r="P133" s="15">
        <f>SUMIFS('Historial Mensual'!$S$2:$S$3601,'Historial Mensual'!$A$2:$A$3601,$A133,'Historial Mensual'!$C$2:$C$3601,$D133)</f>
        <v>171271.31000000003</v>
      </c>
      <c r="Q133" s="20">
        <f>AVERAGEIFS('Historial Mensual'!$V$2:$V$3601,'Historial Mensual'!$A$2:$A$3601,$A133,'Historial Mensual'!$C$2:$C$3601,$D133)</f>
        <v>6.3575435361137708E-3</v>
      </c>
      <c r="R133" s="20">
        <f>SQRT(SUMPRODUCT(('Historial Mensual'!$A$2:$A$3601=A133)*('Historial Mensual'!$C$2:$C$3601=D133)*('Historial Mensual'!$V$2:$V$3601-Q133)^2)/11)</f>
        <v>5.9775444456057203E-2</v>
      </c>
      <c r="S133" s="27">
        <f>AVERAGEIFS('Historial Mensual'!$W$2:$W$3601,'Historial Mensual'!$A$2:$A$3601,$A133,'Historial Mensual'!$C$2:$C$3601,$D133)</f>
        <v>90.687041666666644</v>
      </c>
      <c r="T133" s="27">
        <f>SUMIFS('Auditoria Cumplimiento'!$J:$J,'Auditoria Cumplimiento'!$A:$A,A133,'Auditoria Cumplimiento'!$B:$B,D133)</f>
        <v>91.966666666666654</v>
      </c>
      <c r="U133" s="29">
        <f>AVERAGEIFS('Historial Mensual'!$AA$2:$AA$3601,'Historial Mensual'!$A$2:$A$3601,$A133,'Historial Mensual'!$C$2:$C$3601,$D133)</f>
        <v>0.10748583333333335</v>
      </c>
      <c r="V133" s="20">
        <f>AVERAGEIFS('Historial Mensual'!$AC$2:$AC$3601,'Historial Mensual'!$A$2:$A$3601,$A133,'Historial Mensual'!$C$2:$C$3601,$D133)</f>
        <v>-2.183452395223513E-3</v>
      </c>
    </row>
    <row r="134" spans="1:22" x14ac:dyDescent="0.3">
      <c r="A134" s="4" t="s">
        <v>165</v>
      </c>
      <c r="B134" s="4" t="str">
        <f>INDEX('Catalogo Proveedores'!$B$2:$B$101,MATCH(A134,'Catalogo Proveedores'!$A$2:$A$101,0))</f>
        <v>Operadora Nube Integrales S.A. de C.V.</v>
      </c>
      <c r="C134" s="4" t="str">
        <f>INDEX('Catalogo Proveedores'!$C$2:$C$101,MATCH(A134,'Catalogo Proveedores'!$A$2:$A$101,0))</f>
        <v>Tecnologías de la información</v>
      </c>
      <c r="D134" s="33" t="s">
        <v>279</v>
      </c>
      <c r="E134" s="15">
        <f>SUMIFS(Contratos!$C:$C,Contratos!$A:$A,A134,Contratos!$B:$B,D134)</f>
        <v>13633000</v>
      </c>
      <c r="F134" s="15">
        <f>SUMIFS('Historial Mensual'!$E$2:$E$3601,'Historial Mensual'!$A$2:$A$3601,$A134,'Historial Mensual'!$C$2:$C$3601,$D134)</f>
        <v>14058701.659999998</v>
      </c>
      <c r="G134" s="20">
        <f>SUMPRODUCT(('Historial Mensual'!$A$2:$A$3601=A134)*('Historial Mensual'!$C$2:$C$3601=D134)*'Historial Mensual'!$G$2:$G$3601)</f>
        <v>5.0900000000000001E-2</v>
      </c>
      <c r="H134" s="27">
        <f>AVERAGEIFS('Historial Mensual'!$H$2:$H$3601,'Historial Mensual'!$A$2:$A$3601,$A134,'Historial Mensual'!$C$2:$C$3601,$D134)</f>
        <v>91.283333333333346</v>
      </c>
      <c r="I134" s="21">
        <f>AVERAGEIFS('Historial Mensual'!$K$2:$K$3601,'Historial Mensual'!$A$2:$A$3601,$A134,'Historial Mensual'!$C$2:$C$3601,$D134)</f>
        <v>0.80485833333333334</v>
      </c>
      <c r="J134" s="21">
        <f>AVERAGEIFS('Historial Mensual'!$L$2:$L$3601,'Historial Mensual'!$A$2:$A$3601,$A134,'Historial Mensual'!$C$2:$C$3601,$D134)</f>
        <v>3.2483333333333329E-2</v>
      </c>
      <c r="K134" s="28">
        <f>SUMIFS('Historial Mensual'!$M$2:$M$3601,'Historial Mensual'!$A$2:$A$3601,$A134,'Historial Mensual'!$C$2:$C$3601,$D134)</f>
        <v>11</v>
      </c>
      <c r="L134" s="28">
        <f>SUMIFS('Historial Mensual'!$N$2:$N$3601,'Historial Mensual'!$A$2:$A$3601,$A134,'Historial Mensual'!$C$2:$C$3601,$D134)</f>
        <v>1</v>
      </c>
      <c r="M134" s="27">
        <f>SUMIFS('Historial Mensual'!$O$2:$O$3601,'Historial Mensual'!$A$2:$A$3601,$A134,'Historial Mensual'!$C$2:$C$3601,$D134)</f>
        <v>3.2</v>
      </c>
      <c r="N134" s="27">
        <f>AVERAGEIFS('Historial Mensual'!$P$2:$P$3601,'Historial Mensual'!$A$2:$A$3601,$A134,'Historial Mensual'!$C$2:$C$3601,$D134)</f>
        <v>79.733333333333334</v>
      </c>
      <c r="O134" s="15">
        <f>SUMIFS('Historial Mensual'!$Q$2:$Q$3601,'Historial Mensual'!$A$2:$A$3601,$A134,'Historial Mensual'!$C$2:$C$3601,$D134)</f>
        <v>161518.03</v>
      </c>
      <c r="P134" s="15">
        <f>SUMIFS('Historial Mensual'!$S$2:$S$3601,'Historial Mensual'!$A$2:$A$3601,$A134,'Historial Mensual'!$C$2:$C$3601,$D134)</f>
        <v>169037.72000000003</v>
      </c>
      <c r="Q134" s="20">
        <f>AVERAGEIFS('Historial Mensual'!$V$2:$V$3601,'Historial Mensual'!$A$2:$A$3601,$A134,'Historial Mensual'!$C$2:$C$3601,$D134)</f>
        <v>5.5090556145749647E-2</v>
      </c>
      <c r="R134" s="20">
        <f>SQRT(SUMPRODUCT(('Historial Mensual'!$A$2:$A$3601=A134)*('Historial Mensual'!$C$2:$C$3601=D134)*('Historial Mensual'!$V$2:$V$3601-Q134)^2)/11)</f>
        <v>3.9846066839311502E-2</v>
      </c>
      <c r="S134" s="27">
        <f>AVERAGEIFS('Historial Mensual'!$W$2:$W$3601,'Historial Mensual'!$A$2:$A$3601,$A134,'Historial Mensual'!$C$2:$C$3601,$D134)</f>
        <v>86.554333333333318</v>
      </c>
      <c r="T134" s="27">
        <f>SUMIFS('Auditoria Cumplimiento'!$J:$J,'Auditoria Cumplimiento'!$A:$A,A134,'Auditoria Cumplimiento'!$B:$B,D134)</f>
        <v>79.316666666666663</v>
      </c>
      <c r="U134" s="29">
        <f>AVERAGEIFS('Historial Mensual'!$AA$2:$AA$3601,'Historial Mensual'!$A$2:$A$3601,$A134,'Historial Mensual'!$C$2:$C$3601,$D134)</f>
        <v>0.13163750000000002</v>
      </c>
      <c r="V134" s="20">
        <f>AVERAGEIFS('Historial Mensual'!$AC$2:$AC$3601,'Historial Mensual'!$A$2:$A$3601,$A134,'Historial Mensual'!$C$2:$C$3601,$D134)</f>
        <v>4.4732183249526748E-2</v>
      </c>
    </row>
    <row r="135" spans="1:22" x14ac:dyDescent="0.3">
      <c r="A135" s="4" t="s">
        <v>165</v>
      </c>
      <c r="B135" s="4" t="str">
        <f>INDEX('Catalogo Proveedores'!$B$2:$B$101,MATCH(A135,'Catalogo Proveedores'!$A$2:$A$101,0))</f>
        <v>Operadora Nube Integrales S.A. de C.V.</v>
      </c>
      <c r="C135" s="4" t="str">
        <f>INDEX('Catalogo Proveedores'!$C$2:$C$101,MATCH(A135,'Catalogo Proveedores'!$A$2:$A$101,0))</f>
        <v>Tecnologías de la información</v>
      </c>
      <c r="D135" s="33" t="s">
        <v>281</v>
      </c>
      <c r="E135" s="15">
        <f>SUMIFS(Contratos!$C:$C,Contratos!$A:$A,A135,Contratos!$B:$B,D135)</f>
        <v>14319000</v>
      </c>
      <c r="F135" s="15">
        <f>SUMIFS('Historial Mensual'!$E$2:$E$3601,'Historial Mensual'!$A$2:$A$3601,$A135,'Historial Mensual'!$C$2:$C$3601,$D135)</f>
        <v>14176476.390000001</v>
      </c>
      <c r="G135" s="20">
        <f>SUMPRODUCT(('Historial Mensual'!$A$2:$A$3601=A135)*('Historial Mensual'!$C$2:$C$3601=D135)*'Historial Mensual'!$G$2:$G$3601)</f>
        <v>4.5100000000000001E-2</v>
      </c>
      <c r="H135" s="27">
        <f>AVERAGEIFS('Historial Mensual'!$H$2:$H$3601,'Historial Mensual'!$A$2:$A$3601,$A135,'Historial Mensual'!$C$2:$C$3601,$D135)</f>
        <v>87.058333333333337</v>
      </c>
      <c r="I135" s="21">
        <f>AVERAGEIFS('Historial Mensual'!$K$2:$K$3601,'Historial Mensual'!$A$2:$A$3601,$A135,'Historial Mensual'!$C$2:$C$3601,$D135)</f>
        <v>0.78799166666666665</v>
      </c>
      <c r="J135" s="21">
        <f>AVERAGEIFS('Historial Mensual'!$L$2:$L$3601,'Historial Mensual'!$A$2:$A$3601,$A135,'Historial Mensual'!$C$2:$C$3601,$D135)</f>
        <v>5.8541666666666659E-2</v>
      </c>
      <c r="K135" s="28">
        <f>SUMIFS('Historial Mensual'!$M$2:$M$3601,'Historial Mensual'!$A$2:$A$3601,$A135,'Historial Mensual'!$C$2:$C$3601,$D135)</f>
        <v>17</v>
      </c>
      <c r="L135" s="28">
        <f>SUMIFS('Historial Mensual'!$N$2:$N$3601,'Historial Mensual'!$A$2:$A$3601,$A135,'Historial Mensual'!$C$2:$C$3601,$D135)</f>
        <v>4</v>
      </c>
      <c r="M135" s="27">
        <f>SUMIFS('Historial Mensual'!$O$2:$O$3601,'Historial Mensual'!$A$2:$A$3601,$A135,'Historial Mensual'!$C$2:$C$3601,$D135)</f>
        <v>117.69999999999999</v>
      </c>
      <c r="N135" s="27">
        <f>AVERAGEIFS('Historial Mensual'!$P$2:$P$3601,'Historial Mensual'!$A$2:$A$3601,$A135,'Historial Mensual'!$C$2:$C$3601,$D135)</f>
        <v>78.258333333333326</v>
      </c>
      <c r="O135" s="15">
        <f>SUMIFS('Historial Mensual'!$Q$2:$Q$3601,'Historial Mensual'!$A$2:$A$3601,$A135,'Historial Mensual'!$C$2:$C$3601,$D135)</f>
        <v>913948.39</v>
      </c>
      <c r="P135" s="15">
        <f>SUMIFS('Historial Mensual'!$S$2:$S$3601,'Historial Mensual'!$A$2:$A$3601,$A135,'Historial Mensual'!$C$2:$C$3601,$D135)</f>
        <v>281266.76</v>
      </c>
      <c r="Q135" s="20">
        <f>AVERAGEIFS('Historial Mensual'!$V$2:$V$3601,'Historial Mensual'!$A$2:$A$3601,$A135,'Historial Mensual'!$C$2:$C$3601,$D135)</f>
        <v>-6.7241335299172171E-3</v>
      </c>
      <c r="R135" s="20">
        <f>SQRT(SUMPRODUCT(('Historial Mensual'!$A$2:$A$3601=A135)*('Historial Mensual'!$C$2:$C$3601=D135)*('Historial Mensual'!$V$2:$V$3601-Q135)^2)/11)</f>
        <v>0.13829791233279967</v>
      </c>
      <c r="S135" s="27">
        <f>AVERAGEIFS('Historial Mensual'!$W$2:$W$3601,'Historial Mensual'!$A$2:$A$3601,$A135,'Historial Mensual'!$C$2:$C$3601,$D135)</f>
        <v>83.883708333333331</v>
      </c>
      <c r="T135" s="27">
        <f>SUMIFS('Auditoria Cumplimiento'!$J:$J,'Auditoria Cumplimiento'!$A:$A,A135,'Auditoria Cumplimiento'!$B:$B,D135)</f>
        <v>74.399999999999991</v>
      </c>
      <c r="U135" s="29">
        <f>AVERAGEIFS('Historial Mensual'!$AA$2:$AA$3601,'Historial Mensual'!$A$2:$A$3601,$A135,'Historial Mensual'!$C$2:$C$3601,$D135)</f>
        <v>0.12018166666666667</v>
      </c>
      <c r="V135" s="20">
        <f>AVERAGEIFS('Historial Mensual'!$AC$2:$AC$3601,'Historial Mensual'!$A$2:$A$3601,$A135,'Historial Mensual'!$C$2:$C$3601,$D135)</f>
        <v>-1.6225463808880639E-2</v>
      </c>
    </row>
    <row r="136" spans="1:22" x14ac:dyDescent="0.3">
      <c r="A136" s="4" t="s">
        <v>165</v>
      </c>
      <c r="B136" s="4" t="str">
        <f>INDEX('Catalogo Proveedores'!$B$2:$B$101,MATCH(A136,'Catalogo Proveedores'!$A$2:$A$101,0))</f>
        <v>Operadora Nube Integrales S.A. de C.V.</v>
      </c>
      <c r="C136" s="4" t="str">
        <f>INDEX('Catalogo Proveedores'!$C$2:$C$101,MATCH(A136,'Catalogo Proveedores'!$A$2:$A$101,0))</f>
        <v>Tecnologías de la información</v>
      </c>
      <c r="D136" s="33" t="s">
        <v>282</v>
      </c>
      <c r="E136" s="15">
        <f>SUMIFS(Contratos!$C:$C,Contratos!$A:$A,A136,Contratos!$B:$B,D136)</f>
        <v>16164000</v>
      </c>
      <c r="F136" s="15">
        <f>SUMIFS('Historial Mensual'!$E$2:$E$3601,'Historial Mensual'!$A$2:$A$3601,$A136,'Historial Mensual'!$C$2:$C$3601,$D136)</f>
        <v>15867389.729999997</v>
      </c>
      <c r="G136" s="20">
        <f>SUMPRODUCT(('Historial Mensual'!$A$2:$A$3601=A136)*('Historial Mensual'!$C$2:$C$3601=D136)*'Historial Mensual'!$G$2:$G$3601)</f>
        <v>4.07E-2</v>
      </c>
      <c r="H136" s="27">
        <f>AVERAGEIFS('Historial Mensual'!$H$2:$H$3601,'Historial Mensual'!$A$2:$A$3601,$A136,'Historial Mensual'!$C$2:$C$3601,$D136)</f>
        <v>84.033333333333346</v>
      </c>
      <c r="I136" s="21">
        <f>AVERAGEIFS('Historial Mensual'!$K$2:$K$3601,'Historial Mensual'!$A$2:$A$3601,$A136,'Historial Mensual'!$C$2:$C$3601,$D136)</f>
        <v>0.81335000000000013</v>
      </c>
      <c r="J136" s="21">
        <f>AVERAGEIFS('Historial Mensual'!$L$2:$L$3601,'Historial Mensual'!$A$2:$A$3601,$A136,'Historial Mensual'!$C$2:$C$3601,$D136)</f>
        <v>6.6133333333333336E-2</v>
      </c>
      <c r="K136" s="28">
        <f>SUMIFS('Historial Mensual'!$M$2:$M$3601,'Historial Mensual'!$A$2:$A$3601,$A136,'Historial Mensual'!$C$2:$C$3601,$D136)</f>
        <v>8</v>
      </c>
      <c r="L136" s="28">
        <f>SUMIFS('Historial Mensual'!$N$2:$N$3601,'Historial Mensual'!$A$2:$A$3601,$A136,'Historial Mensual'!$C$2:$C$3601,$D136)</f>
        <v>4</v>
      </c>
      <c r="M136" s="27">
        <f>SUMIFS('Historial Mensual'!$O$2:$O$3601,'Historial Mensual'!$A$2:$A$3601,$A136,'Historial Mensual'!$C$2:$C$3601,$D136)</f>
        <v>29.400000000000002</v>
      </c>
      <c r="N136" s="27">
        <f>AVERAGEIFS('Historial Mensual'!$P$2:$P$3601,'Historial Mensual'!$A$2:$A$3601,$A136,'Historial Mensual'!$C$2:$C$3601,$D136)</f>
        <v>78.85833333333332</v>
      </c>
      <c r="O136" s="15">
        <f>SUMIFS('Historial Mensual'!$Q$2:$Q$3601,'Historial Mensual'!$A$2:$A$3601,$A136,'Historial Mensual'!$C$2:$C$3601,$D136)</f>
        <v>281043.18999999994</v>
      </c>
      <c r="P136" s="15">
        <f>SUMIFS('Historial Mensual'!$S$2:$S$3601,'Historial Mensual'!$A$2:$A$3601,$A136,'Historial Mensual'!$C$2:$C$3601,$D136)</f>
        <v>349327.31999999995</v>
      </c>
      <c r="Q136" s="20">
        <f>AVERAGEIFS('Historial Mensual'!$V$2:$V$3601,'Historial Mensual'!$A$2:$A$3601,$A136,'Historial Mensual'!$C$2:$C$3601,$D136)</f>
        <v>5.1212912309464433E-2</v>
      </c>
      <c r="R136" s="20">
        <f>SQRT(SUMPRODUCT(('Historial Mensual'!$A$2:$A$3601=A136)*('Historial Mensual'!$C$2:$C$3601=D136)*('Historial Mensual'!$V$2:$V$3601-Q136)^2)/11)</f>
        <v>5.206946168366737E-2</v>
      </c>
      <c r="S136" s="27">
        <f>AVERAGEIFS('Historial Mensual'!$W$2:$W$3601,'Historial Mensual'!$A$2:$A$3601,$A136,'Historial Mensual'!$C$2:$C$3601,$D136)</f>
        <v>83.591833333333327</v>
      </c>
      <c r="T136" s="27">
        <f>SUMIFS('Auditoria Cumplimiento'!$J:$J,'Auditoria Cumplimiento'!$A:$A,A136,'Auditoria Cumplimiento'!$B:$B,D136)</f>
        <v>76.36666666666666</v>
      </c>
      <c r="U136" s="29">
        <f>AVERAGEIFS('Historial Mensual'!$AA$2:$AA$3601,'Historial Mensual'!$A$2:$A$3601,$A136,'Historial Mensual'!$C$2:$C$3601,$D136)</f>
        <v>9.6934999999999993E-2</v>
      </c>
      <c r="V136" s="20">
        <f>AVERAGEIFS('Historial Mensual'!$AC$2:$AC$3601,'Historial Mensual'!$A$2:$A$3601,$A136,'Historial Mensual'!$C$2:$C$3601,$D136)</f>
        <v>4.3474029278252224E-2</v>
      </c>
    </row>
    <row r="137" spans="1:22" x14ac:dyDescent="0.3">
      <c r="A137" s="4" t="s">
        <v>167</v>
      </c>
      <c r="B137" s="4" t="str">
        <f>INDEX('Catalogo Proveedores'!$B$2:$B$101,MATCH(A137,'Catalogo Proveedores'!$A$2:$A$101,0))</f>
        <v>Comercializadora Cómputo del Norte S. de R.L. de C.V.</v>
      </c>
      <c r="C137" s="4" t="str">
        <f>INDEX('Catalogo Proveedores'!$C$2:$C$101,MATCH(A137,'Catalogo Proveedores'!$A$2:$A$101,0))</f>
        <v>Tecnologías de la información</v>
      </c>
      <c r="D137" s="33" t="s">
        <v>279</v>
      </c>
      <c r="E137" s="15">
        <f>SUMIFS(Contratos!$C:$C,Contratos!$A:$A,A137,Contratos!$B:$B,D137)</f>
        <v>4386000</v>
      </c>
      <c r="F137" s="15">
        <f>SUMIFS('Historial Mensual'!$E$2:$E$3601,'Historial Mensual'!$A$2:$A$3601,$A137,'Historial Mensual'!$C$2:$C$3601,$D137)</f>
        <v>4449463.28</v>
      </c>
      <c r="G137" s="20">
        <f>SUMPRODUCT(('Historial Mensual'!$A$2:$A$3601=A137)*('Historial Mensual'!$C$2:$C$3601=D137)*'Historial Mensual'!$G$2:$G$3601)</f>
        <v>6.8500000000000005E-2</v>
      </c>
      <c r="H137" s="27">
        <f>AVERAGEIFS('Historial Mensual'!$H$2:$H$3601,'Historial Mensual'!$A$2:$A$3601,$A137,'Historial Mensual'!$C$2:$C$3601,$D137)</f>
        <v>94.641666666666666</v>
      </c>
      <c r="I137" s="21">
        <f>AVERAGEIFS('Historial Mensual'!$K$2:$K$3601,'Historial Mensual'!$A$2:$A$3601,$A137,'Historial Mensual'!$C$2:$C$3601,$D137)</f>
        <v>0.81060833333333326</v>
      </c>
      <c r="J137" s="21">
        <f>AVERAGEIFS('Historial Mensual'!$L$2:$L$3601,'Historial Mensual'!$A$2:$A$3601,$A137,'Historial Mensual'!$C$2:$C$3601,$D137)</f>
        <v>1.9649999999999997E-2</v>
      </c>
      <c r="K137" s="28">
        <f>SUMIFS('Historial Mensual'!$M$2:$M$3601,'Historial Mensual'!$A$2:$A$3601,$A137,'Historial Mensual'!$C$2:$C$3601,$D137)</f>
        <v>21</v>
      </c>
      <c r="L137" s="28">
        <f>SUMIFS('Historial Mensual'!$N$2:$N$3601,'Historial Mensual'!$A$2:$A$3601,$A137,'Historial Mensual'!$C$2:$C$3601,$D137)</f>
        <v>3</v>
      </c>
      <c r="M137" s="27">
        <f>SUMIFS('Historial Mensual'!$O$2:$O$3601,'Historial Mensual'!$A$2:$A$3601,$A137,'Historial Mensual'!$C$2:$C$3601,$D137)</f>
        <v>22.2</v>
      </c>
      <c r="N137" s="27">
        <f>AVERAGEIFS('Historial Mensual'!$P$2:$P$3601,'Historial Mensual'!$A$2:$A$3601,$A137,'Historial Mensual'!$C$2:$C$3601,$D137)</f>
        <v>80.441666666666677</v>
      </c>
      <c r="O137" s="15">
        <f>SUMIFS('Historial Mensual'!$Q$2:$Q$3601,'Historial Mensual'!$A$2:$A$3601,$A137,'Historial Mensual'!$C$2:$C$3601,$D137)</f>
        <v>123140.46</v>
      </c>
      <c r="P137" s="15">
        <f>SUMIFS('Historial Mensual'!$S$2:$S$3601,'Historial Mensual'!$A$2:$A$3601,$A137,'Historial Mensual'!$C$2:$C$3601,$D137)</f>
        <v>10774.05</v>
      </c>
      <c r="Q137" s="20">
        <f>AVERAGEIFS('Historial Mensual'!$V$2:$V$3601,'Historial Mensual'!$A$2:$A$3601,$A137,'Historial Mensual'!$C$2:$C$3601,$D137)</f>
        <v>1.2628729444793409E-2</v>
      </c>
      <c r="R137" s="20">
        <f>SQRT(SUMPRODUCT(('Historial Mensual'!$A$2:$A$3601=A137)*('Historial Mensual'!$C$2:$C$3601=D137)*('Historial Mensual'!$V$2:$V$3601-Q137)^2)/11)</f>
        <v>5.2326156849597155E-2</v>
      </c>
      <c r="S137" s="27">
        <f>AVERAGEIFS('Historial Mensual'!$W$2:$W$3601,'Historial Mensual'!$A$2:$A$3601,$A137,'Historial Mensual'!$C$2:$C$3601,$D137)</f>
        <v>88.23641666666667</v>
      </c>
      <c r="T137" s="27">
        <f>SUMIFS('Auditoria Cumplimiento'!$J:$J,'Auditoria Cumplimiento'!$A:$A,A137,'Auditoria Cumplimiento'!$B:$B,D137)</f>
        <v>80.316666666666663</v>
      </c>
      <c r="U137" s="29">
        <f>AVERAGEIFS('Historial Mensual'!$AA$2:$AA$3601,'Historial Mensual'!$A$2:$A$3601,$A137,'Historial Mensual'!$C$2:$C$3601,$D137)</f>
        <v>0.14049249999999999</v>
      </c>
      <c r="V137" s="20">
        <f>AVERAGEIFS('Historial Mensual'!$AC$2:$AC$3601,'Historial Mensual'!$A$2:$A$3601,$A137,'Historial Mensual'!$C$2:$C$3601,$D137)</f>
        <v>1.6136406286009026E-3</v>
      </c>
    </row>
    <row r="138" spans="1:22" x14ac:dyDescent="0.3">
      <c r="A138" s="4" t="s">
        <v>167</v>
      </c>
      <c r="B138" s="4" t="str">
        <f>INDEX('Catalogo Proveedores'!$B$2:$B$101,MATCH(A138,'Catalogo Proveedores'!$A$2:$A$101,0))</f>
        <v>Comercializadora Cómputo del Norte S. de R.L. de C.V.</v>
      </c>
      <c r="C138" s="4" t="str">
        <f>INDEX('Catalogo Proveedores'!$C$2:$C$101,MATCH(A138,'Catalogo Proveedores'!$A$2:$A$101,0))</f>
        <v>Tecnologías de la información</v>
      </c>
      <c r="D138" s="33" t="s">
        <v>281</v>
      </c>
      <c r="E138" s="15">
        <f>SUMIFS(Contratos!$C:$C,Contratos!$A:$A,A138,Contratos!$B:$B,D138)</f>
        <v>4489000</v>
      </c>
      <c r="F138" s="15">
        <f>SUMIFS('Historial Mensual'!$E$2:$E$3601,'Historial Mensual'!$A$2:$A$3601,$A138,'Historial Mensual'!$C$2:$C$3601,$D138)</f>
        <v>4505580.4399999995</v>
      </c>
      <c r="G138" s="20">
        <f>SUMPRODUCT(('Historial Mensual'!$A$2:$A$3601=A138)*('Historial Mensual'!$C$2:$C$3601=D138)*'Historial Mensual'!$G$2:$G$3601)</f>
        <v>8.1699999999999995E-2</v>
      </c>
      <c r="H138" s="27">
        <f>AVERAGEIFS('Historial Mensual'!$H$2:$H$3601,'Historial Mensual'!$A$2:$A$3601,$A138,'Historial Mensual'!$C$2:$C$3601,$D138)</f>
        <v>93.074999999999989</v>
      </c>
      <c r="I138" s="21">
        <f>AVERAGEIFS('Historial Mensual'!$K$2:$K$3601,'Historial Mensual'!$A$2:$A$3601,$A138,'Historial Mensual'!$C$2:$C$3601,$D138)</f>
        <v>0.80423333333333324</v>
      </c>
      <c r="J138" s="21">
        <f>AVERAGEIFS('Historial Mensual'!$L$2:$L$3601,'Historial Mensual'!$A$2:$A$3601,$A138,'Historial Mensual'!$C$2:$C$3601,$D138)</f>
        <v>3.1824999999999999E-2</v>
      </c>
      <c r="K138" s="28">
        <f>SUMIFS('Historial Mensual'!$M$2:$M$3601,'Historial Mensual'!$A$2:$A$3601,$A138,'Historial Mensual'!$C$2:$C$3601,$D138)</f>
        <v>12</v>
      </c>
      <c r="L138" s="28">
        <f>SUMIFS('Historial Mensual'!$N$2:$N$3601,'Historial Mensual'!$A$2:$A$3601,$A138,'Historial Mensual'!$C$2:$C$3601,$D138)</f>
        <v>4</v>
      </c>
      <c r="M138" s="27">
        <f>SUMIFS('Historial Mensual'!$O$2:$O$3601,'Historial Mensual'!$A$2:$A$3601,$A138,'Historial Mensual'!$C$2:$C$3601,$D138)</f>
        <v>87.1</v>
      </c>
      <c r="N138" s="27">
        <f>AVERAGEIFS('Historial Mensual'!$P$2:$P$3601,'Historial Mensual'!$A$2:$A$3601,$A138,'Historial Mensual'!$C$2:$C$3601,$D138)</f>
        <v>80.641666666666694</v>
      </c>
      <c r="O138" s="15">
        <f>SUMIFS('Historial Mensual'!$Q$2:$Q$3601,'Historial Mensual'!$A$2:$A$3601,$A138,'Historial Mensual'!$C$2:$C$3601,$D138)</f>
        <v>191914.26</v>
      </c>
      <c r="P138" s="15">
        <f>SUMIFS('Historial Mensual'!$S$2:$S$3601,'Historial Mensual'!$A$2:$A$3601,$A138,'Historial Mensual'!$C$2:$C$3601,$D138)</f>
        <v>16236.190000000002</v>
      </c>
      <c r="Q138" s="20">
        <f>AVERAGEIFS('Historial Mensual'!$V$2:$V$3601,'Historial Mensual'!$A$2:$A$3601,$A138,'Historial Mensual'!$C$2:$C$3601,$D138)</f>
        <v>-1.074841955575718E-2</v>
      </c>
      <c r="R138" s="20">
        <f>SQRT(SUMPRODUCT(('Historial Mensual'!$A$2:$A$3601=A138)*('Historial Mensual'!$C$2:$C$3601=D138)*('Historial Mensual'!$V$2:$V$3601-Q138)^2)/11)</f>
        <v>0.10758524557037298</v>
      </c>
      <c r="S138" s="27">
        <f>AVERAGEIFS('Historial Mensual'!$W$2:$W$3601,'Historial Mensual'!$A$2:$A$3601,$A138,'Historial Mensual'!$C$2:$C$3601,$D138)</f>
        <v>87.354208333333318</v>
      </c>
      <c r="T138" s="27">
        <f>SUMIFS('Auditoria Cumplimiento'!$J:$J,'Auditoria Cumplimiento'!$A:$A,A138,'Auditoria Cumplimiento'!$B:$B,D138)</f>
        <v>78.266666666666666</v>
      </c>
      <c r="U138" s="29">
        <f>AVERAGEIFS('Historial Mensual'!$AA$2:$AA$3601,'Historial Mensual'!$A$2:$A$3601,$A138,'Historial Mensual'!$C$2:$C$3601,$D138)</f>
        <v>0.12991999999999998</v>
      </c>
      <c r="V138" s="20">
        <f>AVERAGEIFS('Historial Mensual'!$AC$2:$AC$3601,'Historial Mensual'!$A$2:$A$3601,$A138,'Historial Mensual'!$C$2:$C$3601,$D138)</f>
        <v>-2.0977652119737636E-2</v>
      </c>
    </row>
    <row r="139" spans="1:22" x14ac:dyDescent="0.3">
      <c r="A139" s="4" t="s">
        <v>167</v>
      </c>
      <c r="B139" s="4" t="str">
        <f>INDEX('Catalogo Proveedores'!$B$2:$B$101,MATCH(A139,'Catalogo Proveedores'!$A$2:$A$101,0))</f>
        <v>Comercializadora Cómputo del Norte S. de R.L. de C.V.</v>
      </c>
      <c r="C139" s="4" t="str">
        <f>INDEX('Catalogo Proveedores'!$C$2:$C$101,MATCH(A139,'Catalogo Proveedores'!$A$2:$A$101,0))</f>
        <v>Tecnologías de la información</v>
      </c>
      <c r="D139" s="33" t="s">
        <v>282</v>
      </c>
      <c r="E139" s="15">
        <f>SUMIFS(Contratos!$C:$C,Contratos!$A:$A,A139,Contratos!$B:$B,D139)</f>
        <v>4422000</v>
      </c>
      <c r="F139" s="15">
        <f>SUMIFS('Historial Mensual'!$E$2:$E$3601,'Historial Mensual'!$A$2:$A$3601,$A139,'Historial Mensual'!$C$2:$C$3601,$D139)</f>
        <v>4296749.96</v>
      </c>
      <c r="G139" s="20">
        <f>SUMPRODUCT(('Historial Mensual'!$A$2:$A$3601=A139)*('Historial Mensual'!$C$2:$C$3601=D139)*'Historial Mensual'!$G$2:$G$3601)</f>
        <v>7.1000000000000008E-2</v>
      </c>
      <c r="H139" s="27">
        <f>AVERAGEIFS('Historial Mensual'!$H$2:$H$3601,'Historial Mensual'!$A$2:$A$3601,$A139,'Historial Mensual'!$C$2:$C$3601,$D139)</f>
        <v>91.858333333333334</v>
      </c>
      <c r="I139" s="21">
        <f>AVERAGEIFS('Historial Mensual'!$K$2:$K$3601,'Historial Mensual'!$A$2:$A$3601,$A139,'Historial Mensual'!$C$2:$C$3601,$D139)</f>
        <v>0.80597500000000011</v>
      </c>
      <c r="J139" s="21">
        <f>AVERAGEIFS('Historial Mensual'!$L$2:$L$3601,'Historial Mensual'!$A$2:$A$3601,$A139,'Historial Mensual'!$C$2:$C$3601,$D139)</f>
        <v>3.4766666666666668E-2</v>
      </c>
      <c r="K139" s="28">
        <f>SUMIFS('Historial Mensual'!$M$2:$M$3601,'Historial Mensual'!$A$2:$A$3601,$A139,'Historial Mensual'!$C$2:$C$3601,$D139)</f>
        <v>16</v>
      </c>
      <c r="L139" s="28">
        <f>SUMIFS('Historial Mensual'!$N$2:$N$3601,'Historial Mensual'!$A$2:$A$3601,$A139,'Historial Mensual'!$C$2:$C$3601,$D139)</f>
        <v>3</v>
      </c>
      <c r="M139" s="27">
        <f>SUMIFS('Historial Mensual'!$O$2:$O$3601,'Historial Mensual'!$A$2:$A$3601,$A139,'Historial Mensual'!$C$2:$C$3601,$D139)</f>
        <v>20.5</v>
      </c>
      <c r="N139" s="27">
        <f>AVERAGEIFS('Historial Mensual'!$P$2:$P$3601,'Historial Mensual'!$A$2:$A$3601,$A139,'Historial Mensual'!$C$2:$C$3601,$D139)</f>
        <v>79.600000000000009</v>
      </c>
      <c r="O139" s="15">
        <f>SUMIFS('Historial Mensual'!$Q$2:$Q$3601,'Historial Mensual'!$A$2:$A$3601,$A139,'Historial Mensual'!$C$2:$C$3601,$D139)</f>
        <v>137726.97</v>
      </c>
      <c r="P139" s="15">
        <f>SUMIFS('Historial Mensual'!$S$2:$S$3601,'Historial Mensual'!$A$2:$A$3601,$A139,'Historial Mensual'!$C$2:$C$3601,$D139)</f>
        <v>15800.699999999999</v>
      </c>
      <c r="Q139" s="20">
        <f>AVERAGEIFS('Historial Mensual'!$V$2:$V$3601,'Historial Mensual'!$A$2:$A$3601,$A139,'Historial Mensual'!$C$2:$C$3601,$D139)</f>
        <v>2.279448531491673E-3</v>
      </c>
      <c r="R139" s="20">
        <f>SQRT(SUMPRODUCT(('Historial Mensual'!$A$2:$A$3601=A139)*('Historial Mensual'!$C$2:$C$3601=D139)*('Historial Mensual'!$V$2:$V$3601-Q139)^2)/11)</f>
        <v>5.1629682041555845E-2</v>
      </c>
      <c r="S139" s="27">
        <f>AVERAGEIFS('Historial Mensual'!$W$2:$W$3601,'Historial Mensual'!$A$2:$A$3601,$A139,'Historial Mensual'!$C$2:$C$3601,$D139)</f>
        <v>86.728166666666667</v>
      </c>
      <c r="T139" s="27">
        <f>SUMIFS('Auditoria Cumplimiento'!$J:$J,'Auditoria Cumplimiento'!$A:$A,A139,'Auditoria Cumplimiento'!$B:$B,D139)</f>
        <v>79.283333333333331</v>
      </c>
      <c r="U139" s="29">
        <f>AVERAGEIFS('Historial Mensual'!$AA$2:$AA$3601,'Historial Mensual'!$A$2:$A$3601,$A139,'Historial Mensual'!$C$2:$C$3601,$D139)</f>
        <v>0.10933833333333333</v>
      </c>
      <c r="V139" s="20">
        <f>AVERAGEIFS('Historial Mensual'!$AC$2:$AC$3601,'Historial Mensual'!$A$2:$A$3601,$A139,'Historial Mensual'!$C$2:$C$3601,$D139)</f>
        <v>-6.4038116137579799E-3</v>
      </c>
    </row>
    <row r="140" spans="1:22" x14ac:dyDescent="0.3">
      <c r="A140" s="4" t="s">
        <v>169</v>
      </c>
      <c r="B140" s="4" t="str">
        <f>INDEX('Catalogo Proveedores'!$B$2:$B$101,MATCH(A140,'Catalogo Proveedores'!$A$2:$A$101,0))</f>
        <v>Distribuidora Telecom de Occidente S.A.P.I. de C.V.</v>
      </c>
      <c r="C140" s="4" t="str">
        <f>INDEX('Catalogo Proveedores'!$C$2:$C$101,MATCH(A140,'Catalogo Proveedores'!$A$2:$A$101,0))</f>
        <v>Tecnologías de la información</v>
      </c>
      <c r="D140" s="33" t="s">
        <v>279</v>
      </c>
      <c r="E140" s="15">
        <f>SUMIFS(Contratos!$C:$C,Contratos!$A:$A,A140,Contratos!$B:$B,D140)</f>
        <v>12970000</v>
      </c>
      <c r="F140" s="15">
        <f>SUMIFS('Historial Mensual'!$E$2:$E$3601,'Historial Mensual'!$A$2:$A$3601,$A140,'Historial Mensual'!$C$2:$C$3601,$D140)</f>
        <v>12725853.15</v>
      </c>
      <c r="G140" s="20">
        <f>SUMPRODUCT(('Historial Mensual'!$A$2:$A$3601=A140)*('Historial Mensual'!$C$2:$C$3601=D140)*'Historial Mensual'!$G$2:$G$3601)</f>
        <v>0.1051</v>
      </c>
      <c r="H140" s="27">
        <f>AVERAGEIFS('Historial Mensual'!$H$2:$H$3601,'Historial Mensual'!$A$2:$A$3601,$A140,'Historial Mensual'!$C$2:$C$3601,$D140)</f>
        <v>95.78333333333336</v>
      </c>
      <c r="I140" s="21">
        <f>AVERAGEIFS('Historial Mensual'!$K$2:$K$3601,'Historial Mensual'!$A$2:$A$3601,$A140,'Historial Mensual'!$C$2:$C$3601,$D140)</f>
        <v>0.86819999999999997</v>
      </c>
      <c r="J140" s="21">
        <f>AVERAGEIFS('Historial Mensual'!$L$2:$L$3601,'Historial Mensual'!$A$2:$A$3601,$A140,'Historial Mensual'!$C$2:$C$3601,$D140)</f>
        <v>1.5683333333333334E-2</v>
      </c>
      <c r="K140" s="28">
        <f>SUMIFS('Historial Mensual'!$M$2:$M$3601,'Historial Mensual'!$A$2:$A$3601,$A140,'Historial Mensual'!$C$2:$C$3601,$D140)</f>
        <v>10</v>
      </c>
      <c r="L140" s="28">
        <f>SUMIFS('Historial Mensual'!$N$2:$N$3601,'Historial Mensual'!$A$2:$A$3601,$A140,'Historial Mensual'!$C$2:$C$3601,$D140)</f>
        <v>2</v>
      </c>
      <c r="M140" s="27">
        <f>SUMIFS('Historial Mensual'!$O$2:$O$3601,'Historial Mensual'!$A$2:$A$3601,$A140,'Historial Mensual'!$C$2:$C$3601,$D140)</f>
        <v>89.1</v>
      </c>
      <c r="N140" s="27">
        <f>AVERAGEIFS('Historial Mensual'!$P$2:$P$3601,'Historial Mensual'!$A$2:$A$3601,$A140,'Historial Mensual'!$C$2:$C$3601,$D140)</f>
        <v>78.208333333333343</v>
      </c>
      <c r="O140" s="15">
        <f>SUMIFS('Historial Mensual'!$Q$2:$Q$3601,'Historial Mensual'!$A$2:$A$3601,$A140,'Historial Mensual'!$C$2:$C$3601,$D140)</f>
        <v>496997.36000000004</v>
      </c>
      <c r="P140" s="15">
        <f>SUMIFS('Historial Mensual'!$S$2:$S$3601,'Historial Mensual'!$A$2:$A$3601,$A140,'Historial Mensual'!$C$2:$C$3601,$D140)</f>
        <v>77154.64</v>
      </c>
      <c r="Q140" s="20">
        <f>AVERAGEIFS('Historial Mensual'!$V$2:$V$3601,'Historial Mensual'!$A$2:$A$3601,$A140,'Historial Mensual'!$C$2:$C$3601,$D140)</f>
        <v>2.924097017282223E-2</v>
      </c>
      <c r="R140" s="20">
        <f>SQRT(SUMPRODUCT(('Historial Mensual'!$A$2:$A$3601=A140)*('Historial Mensual'!$C$2:$C$3601=D140)*('Historial Mensual'!$V$2:$V$3601-Q140)^2)/11)</f>
        <v>0.10343701887839214</v>
      </c>
      <c r="S140" s="27">
        <f>AVERAGEIFS('Historial Mensual'!$W$2:$W$3601,'Historial Mensual'!$A$2:$A$3601,$A140,'Historial Mensual'!$C$2:$C$3601,$D140)</f>
        <v>89.976583333333338</v>
      </c>
      <c r="T140" s="27">
        <f>SUMIFS('Auditoria Cumplimiento'!$J:$J,'Auditoria Cumplimiento'!$A:$A,A140,'Auditoria Cumplimiento'!$B:$B,D140)</f>
        <v>77.55</v>
      </c>
      <c r="U140" s="29">
        <f>AVERAGEIFS('Historial Mensual'!$AA$2:$AA$3601,'Historial Mensual'!$A$2:$A$3601,$A140,'Historial Mensual'!$C$2:$C$3601,$D140)</f>
        <v>0.13571083333333331</v>
      </c>
      <c r="V140" s="20">
        <f>AVERAGEIFS('Historial Mensual'!$AC$2:$AC$3601,'Historial Mensual'!$A$2:$A$3601,$A140,'Historial Mensual'!$C$2:$C$3601,$D140)</f>
        <v>1.8579884658742492E-2</v>
      </c>
    </row>
    <row r="141" spans="1:22" x14ac:dyDescent="0.3">
      <c r="A141" s="4" t="s">
        <v>169</v>
      </c>
      <c r="B141" s="4" t="str">
        <f>INDEX('Catalogo Proveedores'!$B$2:$B$101,MATCH(A141,'Catalogo Proveedores'!$A$2:$A$101,0))</f>
        <v>Distribuidora Telecom de Occidente S.A.P.I. de C.V.</v>
      </c>
      <c r="C141" s="4" t="str">
        <f>INDEX('Catalogo Proveedores'!$C$2:$C$101,MATCH(A141,'Catalogo Proveedores'!$A$2:$A$101,0))</f>
        <v>Tecnologías de la información</v>
      </c>
      <c r="D141" s="33" t="s">
        <v>281</v>
      </c>
      <c r="E141" s="15">
        <f>SUMIFS(Contratos!$C:$C,Contratos!$A:$A,A141,Contratos!$B:$B,D141)</f>
        <v>12399000</v>
      </c>
      <c r="F141" s="15">
        <f>SUMIFS('Historial Mensual'!$E$2:$E$3601,'Historial Mensual'!$A$2:$A$3601,$A141,'Historial Mensual'!$C$2:$C$3601,$D141)</f>
        <v>12541623.99</v>
      </c>
      <c r="G141" s="20">
        <f>SUMPRODUCT(('Historial Mensual'!$A$2:$A$3601=A141)*('Historial Mensual'!$C$2:$C$3601=D141)*'Historial Mensual'!$G$2:$G$3601)</f>
        <v>3.1800000000000002E-2</v>
      </c>
      <c r="H141" s="27">
        <f>AVERAGEIFS('Historial Mensual'!$H$2:$H$3601,'Historial Mensual'!$A$2:$A$3601,$A141,'Historial Mensual'!$C$2:$C$3601,$D141)</f>
        <v>86.699999999999989</v>
      </c>
      <c r="I141" s="21">
        <f>AVERAGEIFS('Historial Mensual'!$K$2:$K$3601,'Historial Mensual'!$A$2:$A$3601,$A141,'Historial Mensual'!$C$2:$C$3601,$D141)</f>
        <v>0.84284999999999999</v>
      </c>
      <c r="J141" s="21">
        <f>AVERAGEIFS('Historial Mensual'!$L$2:$L$3601,'Historial Mensual'!$A$2:$A$3601,$A141,'Historial Mensual'!$C$2:$C$3601,$D141)</f>
        <v>4.6408333333333336E-2</v>
      </c>
      <c r="K141" s="28">
        <f>SUMIFS('Historial Mensual'!$M$2:$M$3601,'Historial Mensual'!$A$2:$A$3601,$A141,'Historial Mensual'!$C$2:$C$3601,$D141)</f>
        <v>11</v>
      </c>
      <c r="L141" s="28">
        <f>SUMIFS('Historial Mensual'!$N$2:$N$3601,'Historial Mensual'!$A$2:$A$3601,$A141,'Historial Mensual'!$C$2:$C$3601,$D141)</f>
        <v>6</v>
      </c>
      <c r="M141" s="27">
        <f>SUMIFS('Historial Mensual'!$O$2:$O$3601,'Historial Mensual'!$A$2:$A$3601,$A141,'Historial Mensual'!$C$2:$C$3601,$D141)</f>
        <v>53.5</v>
      </c>
      <c r="N141" s="27">
        <f>AVERAGEIFS('Historial Mensual'!$P$2:$P$3601,'Historial Mensual'!$A$2:$A$3601,$A141,'Historial Mensual'!$C$2:$C$3601,$D141)</f>
        <v>79.158333333333331</v>
      </c>
      <c r="O141" s="15">
        <f>SUMIFS('Historial Mensual'!$Q$2:$Q$3601,'Historial Mensual'!$A$2:$A$3601,$A141,'Historial Mensual'!$C$2:$C$3601,$D141)</f>
        <v>287513.14</v>
      </c>
      <c r="P141" s="15">
        <f>SUMIFS('Historial Mensual'!$S$2:$S$3601,'Historial Mensual'!$A$2:$A$3601,$A141,'Historial Mensual'!$C$2:$C$3601,$D141)</f>
        <v>193562.79000000004</v>
      </c>
      <c r="Q141" s="20">
        <f>AVERAGEIFS('Historial Mensual'!$V$2:$V$3601,'Historial Mensual'!$A$2:$A$3601,$A141,'Historial Mensual'!$C$2:$C$3601,$D141)</f>
        <v>1.9285920430385444E-2</v>
      </c>
      <c r="R141" s="20">
        <f>SQRT(SUMPRODUCT(('Historial Mensual'!$A$2:$A$3601=A141)*('Historial Mensual'!$C$2:$C$3601=D141)*('Historial Mensual'!$V$2:$V$3601-Q141)^2)/11)</f>
        <v>4.6981450661203857E-2</v>
      </c>
      <c r="S141" s="27">
        <f>AVERAGEIFS('Historial Mensual'!$W$2:$W$3601,'Historial Mensual'!$A$2:$A$3601,$A141,'Historial Mensual'!$C$2:$C$3601,$D141)</f>
        <v>85.766041666666652</v>
      </c>
      <c r="T141" s="27">
        <f>SUMIFS('Auditoria Cumplimiento'!$J:$J,'Auditoria Cumplimiento'!$A:$A,A141,'Auditoria Cumplimiento'!$B:$B,D141)</f>
        <v>77.45</v>
      </c>
      <c r="U141" s="29">
        <f>AVERAGEIFS('Historial Mensual'!$AA$2:$AA$3601,'Historial Mensual'!$A$2:$A$3601,$A141,'Historial Mensual'!$C$2:$C$3601,$D141)</f>
        <v>0.1262291666666667</v>
      </c>
      <c r="V141" s="20">
        <f>AVERAGEIFS('Historial Mensual'!$AC$2:$AC$3601,'Historial Mensual'!$A$2:$A$3601,$A141,'Historial Mensual'!$C$2:$C$3601,$D141)</f>
        <v>9.3315596116408436E-3</v>
      </c>
    </row>
    <row r="142" spans="1:22" x14ac:dyDescent="0.3">
      <c r="A142" s="4" t="s">
        <v>169</v>
      </c>
      <c r="B142" s="4" t="str">
        <f>INDEX('Catalogo Proveedores'!$B$2:$B$101,MATCH(A142,'Catalogo Proveedores'!$A$2:$A$101,0))</f>
        <v>Distribuidora Telecom de Occidente S.A.P.I. de C.V.</v>
      </c>
      <c r="C142" s="4" t="str">
        <f>INDEX('Catalogo Proveedores'!$C$2:$C$101,MATCH(A142,'Catalogo Proveedores'!$A$2:$A$101,0))</f>
        <v>Tecnologías de la información</v>
      </c>
      <c r="D142" s="33" t="s">
        <v>282</v>
      </c>
      <c r="E142" s="15">
        <f>SUMIFS(Contratos!$C:$C,Contratos!$A:$A,A142,Contratos!$B:$B,D142)</f>
        <v>14207000</v>
      </c>
      <c r="F142" s="15">
        <f>SUMIFS('Historial Mensual'!$E$2:$E$3601,'Historial Mensual'!$A$2:$A$3601,$A142,'Historial Mensual'!$C$2:$C$3601,$D142)</f>
        <v>14144707.100000001</v>
      </c>
      <c r="G142" s="20">
        <f>SUMPRODUCT(('Historial Mensual'!$A$2:$A$3601=A142)*('Historial Mensual'!$C$2:$C$3601=D142)*'Historial Mensual'!$G$2:$G$3601)</f>
        <v>4.58E-2</v>
      </c>
      <c r="H142" s="27">
        <f>AVERAGEIFS('Historial Mensual'!$H$2:$H$3601,'Historial Mensual'!$A$2:$A$3601,$A142,'Historial Mensual'!$C$2:$C$3601,$D142)</f>
        <v>90.766666666666652</v>
      </c>
      <c r="I142" s="21">
        <f>AVERAGEIFS('Historial Mensual'!$K$2:$K$3601,'Historial Mensual'!$A$2:$A$3601,$A142,'Historial Mensual'!$C$2:$C$3601,$D142)</f>
        <v>0.85538333333333327</v>
      </c>
      <c r="J142" s="21">
        <f>AVERAGEIFS('Historial Mensual'!$L$2:$L$3601,'Historial Mensual'!$A$2:$A$3601,$A142,'Historial Mensual'!$C$2:$C$3601,$D142)</f>
        <v>4.0500000000000001E-2</v>
      </c>
      <c r="K142" s="28">
        <f>SUMIFS('Historial Mensual'!$M$2:$M$3601,'Historial Mensual'!$A$2:$A$3601,$A142,'Historial Mensual'!$C$2:$C$3601,$D142)</f>
        <v>10</v>
      </c>
      <c r="L142" s="28">
        <f>SUMIFS('Historial Mensual'!$N$2:$N$3601,'Historial Mensual'!$A$2:$A$3601,$A142,'Historial Mensual'!$C$2:$C$3601,$D142)</f>
        <v>4</v>
      </c>
      <c r="M142" s="27">
        <f>SUMIFS('Historial Mensual'!$O$2:$O$3601,'Historial Mensual'!$A$2:$A$3601,$A142,'Historial Mensual'!$C$2:$C$3601,$D142)</f>
        <v>44.8</v>
      </c>
      <c r="N142" s="27">
        <f>AVERAGEIFS('Historial Mensual'!$P$2:$P$3601,'Historial Mensual'!$A$2:$A$3601,$A142,'Historial Mensual'!$C$2:$C$3601,$D142)</f>
        <v>78.86666666666666</v>
      </c>
      <c r="O142" s="15">
        <f>SUMIFS('Historial Mensual'!$Q$2:$Q$3601,'Historial Mensual'!$A$2:$A$3601,$A142,'Historial Mensual'!$C$2:$C$3601,$D142)</f>
        <v>321033.14999999997</v>
      </c>
      <c r="P142" s="15">
        <f>SUMIFS('Historial Mensual'!$S$2:$S$3601,'Historial Mensual'!$A$2:$A$3601,$A142,'Historial Mensual'!$C$2:$C$3601,$D142)</f>
        <v>195638.35</v>
      </c>
      <c r="Q142" s="20">
        <f>AVERAGEIFS('Historial Mensual'!$V$2:$V$3601,'Historial Mensual'!$A$2:$A$3601,$A142,'Historial Mensual'!$C$2:$C$3601,$D142)</f>
        <v>4.1116556004189349E-2</v>
      </c>
      <c r="R142" s="20">
        <f>SQRT(SUMPRODUCT(('Historial Mensual'!$A$2:$A$3601=A142)*('Historial Mensual'!$C$2:$C$3601=D142)*('Historial Mensual'!$V$2:$V$3601-Q142)^2)/11)</f>
        <v>2.9819792056078293E-2</v>
      </c>
      <c r="S142" s="27">
        <f>AVERAGEIFS('Historial Mensual'!$W$2:$W$3601,'Historial Mensual'!$A$2:$A$3601,$A142,'Historial Mensual'!$C$2:$C$3601,$D142)</f>
        <v>87.595666666666659</v>
      </c>
      <c r="T142" s="27">
        <f>SUMIFS('Auditoria Cumplimiento'!$J:$J,'Auditoria Cumplimiento'!$A:$A,A142,'Auditoria Cumplimiento'!$B:$B,D142)</f>
        <v>78.63333333333334</v>
      </c>
      <c r="U142" s="29">
        <f>AVERAGEIFS('Historial Mensual'!$AA$2:$AA$3601,'Historial Mensual'!$A$2:$A$3601,$A142,'Historial Mensual'!$C$2:$C$3601,$D142)</f>
        <v>0.10210083333333332</v>
      </c>
      <c r="V142" s="20">
        <f>AVERAGEIFS('Historial Mensual'!$AC$2:$AC$3601,'Historial Mensual'!$A$2:$A$3601,$A142,'Historial Mensual'!$C$2:$C$3601,$D142)</f>
        <v>3.2983467724171732E-2</v>
      </c>
    </row>
    <row r="143" spans="1:22" x14ac:dyDescent="0.3">
      <c r="A143" s="4" t="s">
        <v>171</v>
      </c>
      <c r="B143" s="4" t="str">
        <f>INDEX('Catalogo Proveedores'!$B$2:$B$101,MATCH(A143,'Catalogo Proveedores'!$A$2:$A$101,0))</f>
        <v>Corporativo Digital Unidos S.A. de C.V.</v>
      </c>
      <c r="C143" s="4" t="str">
        <f>INDEX('Catalogo Proveedores'!$C$2:$C$101,MATCH(A143,'Catalogo Proveedores'!$A$2:$A$101,0))</f>
        <v>Tecnologías de la información</v>
      </c>
      <c r="D143" s="33" t="s">
        <v>279</v>
      </c>
      <c r="E143" s="15">
        <f>SUMIFS(Contratos!$C:$C,Contratos!$A:$A,A143,Contratos!$B:$B,D143)</f>
        <v>10071000</v>
      </c>
      <c r="F143" s="15">
        <f>SUMIFS('Historial Mensual'!$E$2:$E$3601,'Historial Mensual'!$A$2:$A$3601,$A143,'Historial Mensual'!$C$2:$C$3601,$D143)</f>
        <v>10257825.27</v>
      </c>
      <c r="G143" s="20">
        <f>SUMPRODUCT(('Historial Mensual'!$A$2:$A$3601=A143)*('Historial Mensual'!$C$2:$C$3601=D143)*'Historial Mensual'!$G$2:$G$3601)</f>
        <v>6.8400000000000002E-2</v>
      </c>
      <c r="H143" s="27">
        <f>AVERAGEIFS('Historial Mensual'!$H$2:$H$3601,'Historial Mensual'!$A$2:$A$3601,$A143,'Historial Mensual'!$C$2:$C$3601,$D143)</f>
        <v>72.591666666666683</v>
      </c>
      <c r="I143" s="21">
        <f>AVERAGEIFS('Historial Mensual'!$K$2:$K$3601,'Historial Mensual'!$A$2:$A$3601,$A143,'Historial Mensual'!$C$2:$C$3601,$D143)</f>
        <v>0.90518333333333312</v>
      </c>
      <c r="J143" s="21">
        <f>AVERAGEIFS('Historial Mensual'!$L$2:$L$3601,'Historial Mensual'!$A$2:$A$3601,$A143,'Historial Mensual'!$C$2:$C$3601,$D143)</f>
        <v>0.12805833333333333</v>
      </c>
      <c r="K143" s="28">
        <f>SUMIFS('Historial Mensual'!$M$2:$M$3601,'Historial Mensual'!$A$2:$A$3601,$A143,'Historial Mensual'!$C$2:$C$3601,$D143)</f>
        <v>8</v>
      </c>
      <c r="L143" s="28">
        <f>SUMIFS('Historial Mensual'!$N$2:$N$3601,'Historial Mensual'!$A$2:$A$3601,$A143,'Historial Mensual'!$C$2:$C$3601,$D143)</f>
        <v>0</v>
      </c>
      <c r="M143" s="27">
        <f>SUMIFS('Historial Mensual'!$O$2:$O$3601,'Historial Mensual'!$A$2:$A$3601,$A143,'Historial Mensual'!$C$2:$C$3601,$D143)</f>
        <v>0</v>
      </c>
      <c r="N143" s="27">
        <f>AVERAGEIFS('Historial Mensual'!$P$2:$P$3601,'Historial Mensual'!$A$2:$A$3601,$A143,'Historial Mensual'!$C$2:$C$3601,$D143)</f>
        <v>74.983333333333334</v>
      </c>
      <c r="O143" s="15">
        <f>SUMIFS('Historial Mensual'!$Q$2:$Q$3601,'Historial Mensual'!$A$2:$A$3601,$A143,'Historial Mensual'!$C$2:$C$3601,$D143)</f>
        <v>46545.23</v>
      </c>
      <c r="P143" s="15">
        <f>SUMIFS('Historial Mensual'!$S$2:$S$3601,'Historial Mensual'!$A$2:$A$3601,$A143,'Historial Mensual'!$C$2:$C$3601,$D143)</f>
        <v>395967.51</v>
      </c>
      <c r="Q143" s="20">
        <f>AVERAGEIFS('Historial Mensual'!$V$2:$V$3601,'Historial Mensual'!$A$2:$A$3601,$A143,'Historial Mensual'!$C$2:$C$3601,$D143)</f>
        <v>4.8052708604574446E-2</v>
      </c>
      <c r="R143" s="20">
        <f>SQRT(SUMPRODUCT(('Historial Mensual'!$A$2:$A$3601=A143)*('Historial Mensual'!$C$2:$C$3601=D143)*('Historial Mensual'!$V$2:$V$3601-Q143)^2)/11)</f>
        <v>4.7458694625523948E-2</v>
      </c>
      <c r="S143" s="27">
        <f>AVERAGEIFS('Historial Mensual'!$W$2:$W$3601,'Historial Mensual'!$A$2:$A$3601,$A143,'Historial Mensual'!$C$2:$C$3601,$D143)</f>
        <v>80.638374999999982</v>
      </c>
      <c r="T143" s="27">
        <f>SUMIFS('Auditoria Cumplimiento'!$J:$J,'Auditoria Cumplimiento'!$A:$A,A143,'Auditoria Cumplimiento'!$B:$B,D143)</f>
        <v>73.249999999999986</v>
      </c>
      <c r="U143" s="29">
        <f>AVERAGEIFS('Historial Mensual'!$AA$2:$AA$3601,'Historial Mensual'!$A$2:$A$3601,$A143,'Historial Mensual'!$C$2:$C$3601,$D143)</f>
        <v>0.14826916666666667</v>
      </c>
      <c r="V143" s="20">
        <f>AVERAGEIFS('Historial Mensual'!$AC$2:$AC$3601,'Historial Mensual'!$A$2:$A$3601,$A143,'Historial Mensual'!$C$2:$C$3601,$D143)</f>
        <v>3.6465016490135803E-2</v>
      </c>
    </row>
    <row r="144" spans="1:22" x14ac:dyDescent="0.3">
      <c r="A144" s="4" t="s">
        <v>171</v>
      </c>
      <c r="B144" s="4" t="str">
        <f>INDEX('Catalogo Proveedores'!$B$2:$B$101,MATCH(A144,'Catalogo Proveedores'!$A$2:$A$101,0))</f>
        <v>Corporativo Digital Unidos S.A. de C.V.</v>
      </c>
      <c r="C144" s="4" t="str">
        <f>INDEX('Catalogo Proveedores'!$C$2:$C$101,MATCH(A144,'Catalogo Proveedores'!$A$2:$A$101,0))</f>
        <v>Tecnologías de la información</v>
      </c>
      <c r="D144" s="33" t="s">
        <v>281</v>
      </c>
      <c r="E144" s="15">
        <f>SUMIFS(Contratos!$C:$C,Contratos!$A:$A,A144,Contratos!$B:$B,D144)</f>
        <v>9703000</v>
      </c>
      <c r="F144" s="15">
        <f>SUMIFS('Historial Mensual'!$E$2:$E$3601,'Historial Mensual'!$A$2:$A$3601,$A144,'Historial Mensual'!$C$2:$C$3601,$D144)</f>
        <v>9730553.379999999</v>
      </c>
      <c r="G144" s="20">
        <f>SUMPRODUCT(('Historial Mensual'!$A$2:$A$3601=A144)*('Historial Mensual'!$C$2:$C$3601=D144)*'Historial Mensual'!$G$2:$G$3601)</f>
        <v>7.6300000000000007E-2</v>
      </c>
      <c r="H144" s="27">
        <f>AVERAGEIFS('Historial Mensual'!$H$2:$H$3601,'Historial Mensual'!$A$2:$A$3601,$A144,'Historial Mensual'!$C$2:$C$3601,$D144)</f>
        <v>69.133333333333326</v>
      </c>
      <c r="I144" s="21">
        <f>AVERAGEIFS('Historial Mensual'!$K$2:$K$3601,'Historial Mensual'!$A$2:$A$3601,$A144,'Historial Mensual'!$C$2:$C$3601,$D144)</f>
        <v>0.88521666666666687</v>
      </c>
      <c r="J144" s="21">
        <f>AVERAGEIFS('Historial Mensual'!$L$2:$L$3601,'Historial Mensual'!$A$2:$A$3601,$A144,'Historial Mensual'!$C$2:$C$3601,$D144)</f>
        <v>0.116025</v>
      </c>
      <c r="K144" s="28">
        <f>SUMIFS('Historial Mensual'!$M$2:$M$3601,'Historial Mensual'!$A$2:$A$3601,$A144,'Historial Mensual'!$C$2:$C$3601,$D144)</f>
        <v>15</v>
      </c>
      <c r="L144" s="28">
        <f>SUMIFS('Historial Mensual'!$N$2:$N$3601,'Historial Mensual'!$A$2:$A$3601,$A144,'Historial Mensual'!$C$2:$C$3601,$D144)</f>
        <v>5</v>
      </c>
      <c r="M144" s="27">
        <f>SUMIFS('Historial Mensual'!$O$2:$O$3601,'Historial Mensual'!$A$2:$A$3601,$A144,'Historial Mensual'!$C$2:$C$3601,$D144)</f>
        <v>224.39999999999998</v>
      </c>
      <c r="N144" s="27">
        <f>AVERAGEIFS('Historial Mensual'!$P$2:$P$3601,'Historial Mensual'!$A$2:$A$3601,$A144,'Historial Mensual'!$C$2:$C$3601,$D144)</f>
        <v>75.325000000000003</v>
      </c>
      <c r="O144" s="15">
        <f>SUMIFS('Historial Mensual'!$Q$2:$Q$3601,'Historial Mensual'!$A$2:$A$3601,$A144,'Historial Mensual'!$C$2:$C$3601,$D144)</f>
        <v>1083364.55</v>
      </c>
      <c r="P144" s="15">
        <f>SUMIFS('Historial Mensual'!$S$2:$S$3601,'Historial Mensual'!$A$2:$A$3601,$A144,'Historial Mensual'!$C$2:$C$3601,$D144)</f>
        <v>349774.45999999996</v>
      </c>
      <c r="Q144" s="20">
        <f>AVERAGEIFS('Historial Mensual'!$V$2:$V$3601,'Historial Mensual'!$A$2:$A$3601,$A144,'Historial Mensual'!$C$2:$C$3601,$D144)</f>
        <v>-6.2665609934698371E-2</v>
      </c>
      <c r="R144" s="20">
        <f>SQRT(SUMPRODUCT(('Historial Mensual'!$A$2:$A$3601=A144)*('Historial Mensual'!$C$2:$C$3601=D144)*('Historial Mensual'!$V$2:$V$3601-Q144)^2)/11)</f>
        <v>0.21717395220453278</v>
      </c>
      <c r="S144" s="27">
        <f>AVERAGEIFS('Historial Mensual'!$W$2:$W$3601,'Historial Mensual'!$A$2:$A$3601,$A144,'Historial Mensual'!$C$2:$C$3601,$D144)</f>
        <v>79.077791666666641</v>
      </c>
      <c r="T144" s="27">
        <f>SUMIFS('Auditoria Cumplimiento'!$J:$J,'Auditoria Cumplimiento'!$A:$A,A144,'Auditoria Cumplimiento'!$B:$B,D144)</f>
        <v>72.383333333333326</v>
      </c>
      <c r="U144" s="29">
        <f>AVERAGEIFS('Historial Mensual'!$AA$2:$AA$3601,'Historial Mensual'!$A$2:$A$3601,$A144,'Historial Mensual'!$C$2:$C$3601,$D144)</f>
        <v>0.14106333333333335</v>
      </c>
      <c r="V144" s="20">
        <f>AVERAGEIFS('Historial Mensual'!$AC$2:$AC$3601,'Historial Mensual'!$A$2:$A$3601,$A144,'Historial Mensual'!$C$2:$C$3601,$D144)</f>
        <v>-7.3722213400111175E-2</v>
      </c>
    </row>
    <row r="145" spans="1:22" x14ac:dyDescent="0.3">
      <c r="A145" s="4" t="s">
        <v>171</v>
      </c>
      <c r="B145" s="4" t="str">
        <f>INDEX('Catalogo Proveedores'!$B$2:$B$101,MATCH(A145,'Catalogo Proveedores'!$A$2:$A$101,0))</f>
        <v>Corporativo Digital Unidos S.A. de C.V.</v>
      </c>
      <c r="C145" s="4" t="str">
        <f>INDEX('Catalogo Proveedores'!$C$2:$C$101,MATCH(A145,'Catalogo Proveedores'!$A$2:$A$101,0))</f>
        <v>Tecnologías de la información</v>
      </c>
      <c r="D145" s="33" t="s">
        <v>282</v>
      </c>
      <c r="E145" s="15">
        <f>SUMIFS(Contratos!$C:$C,Contratos!$A:$A,A145,Contratos!$B:$B,D145)</f>
        <v>11045000</v>
      </c>
      <c r="F145" s="15">
        <f>SUMIFS('Historial Mensual'!$E$2:$E$3601,'Historial Mensual'!$A$2:$A$3601,$A145,'Historial Mensual'!$C$2:$C$3601,$D145)</f>
        <v>11266894.259999998</v>
      </c>
      <c r="G145" s="20">
        <f>SUMPRODUCT(('Historial Mensual'!$A$2:$A$3601=A145)*('Historial Mensual'!$C$2:$C$3601=D145)*'Historial Mensual'!$G$2:$G$3601)</f>
        <v>5.0099999999999999E-2</v>
      </c>
      <c r="H145" s="27">
        <f>AVERAGEIFS('Historial Mensual'!$H$2:$H$3601,'Historial Mensual'!$A$2:$A$3601,$A145,'Historial Mensual'!$C$2:$C$3601,$D145)</f>
        <v>69.566666666666677</v>
      </c>
      <c r="I145" s="21">
        <f>AVERAGEIFS('Historial Mensual'!$K$2:$K$3601,'Historial Mensual'!$A$2:$A$3601,$A145,'Historial Mensual'!$C$2:$C$3601,$D145)</f>
        <v>0.90677500000000011</v>
      </c>
      <c r="J145" s="21">
        <f>AVERAGEIFS('Historial Mensual'!$L$2:$L$3601,'Historial Mensual'!$A$2:$A$3601,$A145,'Historial Mensual'!$C$2:$C$3601,$D145)</f>
        <v>0.10180833333333333</v>
      </c>
      <c r="K145" s="28">
        <f>SUMIFS('Historial Mensual'!$M$2:$M$3601,'Historial Mensual'!$A$2:$A$3601,$A145,'Historial Mensual'!$C$2:$C$3601,$D145)</f>
        <v>6</v>
      </c>
      <c r="L145" s="28">
        <f>SUMIFS('Historial Mensual'!$N$2:$N$3601,'Historial Mensual'!$A$2:$A$3601,$A145,'Historial Mensual'!$C$2:$C$3601,$D145)</f>
        <v>1</v>
      </c>
      <c r="M145" s="27">
        <f>SUMIFS('Historial Mensual'!$O$2:$O$3601,'Historial Mensual'!$A$2:$A$3601,$A145,'Historial Mensual'!$C$2:$C$3601,$D145)</f>
        <v>7</v>
      </c>
      <c r="N145" s="27">
        <f>AVERAGEIFS('Historial Mensual'!$P$2:$P$3601,'Historial Mensual'!$A$2:$A$3601,$A145,'Historial Mensual'!$C$2:$C$3601,$D145)</f>
        <v>77.11666666666666</v>
      </c>
      <c r="O145" s="15">
        <f>SUMIFS('Historial Mensual'!$Q$2:$Q$3601,'Historial Mensual'!$A$2:$A$3601,$A145,'Historial Mensual'!$C$2:$C$3601,$D145)</f>
        <v>95309.150000000009</v>
      </c>
      <c r="P145" s="15">
        <f>SUMIFS('Historial Mensual'!$S$2:$S$3601,'Historial Mensual'!$A$2:$A$3601,$A145,'Historial Mensual'!$C$2:$C$3601,$D145)</f>
        <v>355510.39999999997</v>
      </c>
      <c r="Q145" s="20">
        <f>AVERAGEIFS('Historial Mensual'!$V$2:$V$3601,'Historial Mensual'!$A$2:$A$3601,$A145,'Historial Mensual'!$C$2:$C$3601,$D145)</f>
        <v>5.8092511322706548E-2</v>
      </c>
      <c r="R145" s="20">
        <f>SQRT(SUMPRODUCT(('Historial Mensual'!$A$2:$A$3601=A145)*('Historial Mensual'!$C$2:$C$3601=D145)*('Historial Mensual'!$V$2:$V$3601-Q145)^2)/11)</f>
        <v>4.0024775830511547E-2</v>
      </c>
      <c r="S145" s="27">
        <f>AVERAGEIFS('Historial Mensual'!$W$2:$W$3601,'Historial Mensual'!$A$2:$A$3601,$A145,'Historial Mensual'!$C$2:$C$3601,$D145)</f>
        <v>80.44779166666666</v>
      </c>
      <c r="T145" s="27">
        <f>SUMIFS('Auditoria Cumplimiento'!$J:$J,'Auditoria Cumplimiento'!$A:$A,A145,'Auditoria Cumplimiento'!$B:$B,D145)</f>
        <v>73.316666666666677</v>
      </c>
      <c r="U145" s="29">
        <f>AVERAGEIFS('Historial Mensual'!$AA$2:$AA$3601,'Historial Mensual'!$A$2:$A$3601,$A145,'Historial Mensual'!$C$2:$C$3601,$D145)</f>
        <v>0.11442666666666668</v>
      </c>
      <c r="V145" s="20">
        <f>AVERAGEIFS('Historial Mensual'!$AC$2:$AC$3601,'Historial Mensual'!$A$2:$A$3601,$A145,'Historial Mensual'!$C$2:$C$3601,$D145)</f>
        <v>4.9024701935204557E-2</v>
      </c>
    </row>
    <row r="146" spans="1:22" x14ac:dyDescent="0.3">
      <c r="A146" s="4" t="s">
        <v>173</v>
      </c>
      <c r="B146" s="4" t="str">
        <f>INDEX('Catalogo Proveedores'!$B$2:$B$101,MATCH(A146,'Catalogo Proveedores'!$A$2:$A$101,0))</f>
        <v>Proveedora Ciberseguridad del Golfo S. de R.L. de C.V.</v>
      </c>
      <c r="C146" s="4" t="str">
        <f>INDEX('Catalogo Proveedores'!$C$2:$C$101,MATCH(A146,'Catalogo Proveedores'!$A$2:$A$101,0))</f>
        <v>Tecnologías de la información</v>
      </c>
      <c r="D146" s="33" t="s">
        <v>279</v>
      </c>
      <c r="E146" s="15">
        <f>SUMIFS(Contratos!$C:$C,Contratos!$A:$A,A146,Contratos!$B:$B,D146)</f>
        <v>15845000</v>
      </c>
      <c r="F146" s="15">
        <f>SUMIFS('Historial Mensual'!$E$2:$E$3601,'Historial Mensual'!$A$2:$A$3601,$A146,'Historial Mensual'!$C$2:$C$3601,$D146)</f>
        <v>15803109.219999999</v>
      </c>
      <c r="G146" s="20">
        <f>SUMPRODUCT(('Historial Mensual'!$A$2:$A$3601=A146)*('Historial Mensual'!$C$2:$C$3601=D146)*'Historial Mensual'!$G$2:$G$3601)</f>
        <v>6.1400000000000003E-2</v>
      </c>
      <c r="H146" s="27">
        <f>AVERAGEIFS('Historial Mensual'!$H$2:$H$3601,'Historial Mensual'!$A$2:$A$3601,$A146,'Historial Mensual'!$C$2:$C$3601,$D146)</f>
        <v>83.583333333333343</v>
      </c>
      <c r="I146" s="21">
        <f>AVERAGEIFS('Historial Mensual'!$K$2:$K$3601,'Historial Mensual'!$A$2:$A$3601,$A146,'Historial Mensual'!$C$2:$C$3601,$D146)</f>
        <v>0.88605</v>
      </c>
      <c r="J146" s="21">
        <f>AVERAGEIFS('Historial Mensual'!$L$2:$L$3601,'Historial Mensual'!$A$2:$A$3601,$A146,'Historial Mensual'!$C$2:$C$3601,$D146)</f>
        <v>6.7974999999999994E-2</v>
      </c>
      <c r="K146" s="28">
        <f>SUMIFS('Historial Mensual'!$M$2:$M$3601,'Historial Mensual'!$A$2:$A$3601,$A146,'Historial Mensual'!$C$2:$C$3601,$D146)</f>
        <v>6</v>
      </c>
      <c r="L146" s="28">
        <f>SUMIFS('Historial Mensual'!$N$2:$N$3601,'Historial Mensual'!$A$2:$A$3601,$A146,'Historial Mensual'!$C$2:$C$3601,$D146)</f>
        <v>2</v>
      </c>
      <c r="M146" s="27">
        <f>SUMIFS('Historial Mensual'!$O$2:$O$3601,'Historial Mensual'!$A$2:$A$3601,$A146,'Historial Mensual'!$C$2:$C$3601,$D146)</f>
        <v>17</v>
      </c>
      <c r="N146" s="27">
        <f>AVERAGEIFS('Historial Mensual'!$P$2:$P$3601,'Historial Mensual'!$A$2:$A$3601,$A146,'Historial Mensual'!$C$2:$C$3601,$D146)</f>
        <v>73.766666666666666</v>
      </c>
      <c r="O146" s="15">
        <f>SUMIFS('Historial Mensual'!$Q$2:$Q$3601,'Historial Mensual'!$A$2:$A$3601,$A146,'Historial Mensual'!$C$2:$C$3601,$D146)</f>
        <v>204444.45</v>
      </c>
      <c r="P146" s="15">
        <f>SUMIFS('Historial Mensual'!$S$2:$S$3601,'Historial Mensual'!$A$2:$A$3601,$A146,'Historial Mensual'!$C$2:$C$3601,$D146)</f>
        <v>333005.33999999997</v>
      </c>
      <c r="Q146" s="20">
        <f>AVERAGEIFS('Historial Mensual'!$V$2:$V$3601,'Historial Mensual'!$A$2:$A$3601,$A146,'Historial Mensual'!$C$2:$C$3601,$D146)</f>
        <v>1.619627454504079E-2</v>
      </c>
      <c r="R146" s="20">
        <f>SQRT(SUMPRODUCT(('Historial Mensual'!$A$2:$A$3601=A146)*('Historial Mensual'!$C$2:$C$3601=D146)*('Historial Mensual'!$V$2:$V$3601-Q146)^2)/11)</f>
        <v>5.3343982399982788E-2</v>
      </c>
      <c r="S146" s="27">
        <f>AVERAGEIFS('Historial Mensual'!$W$2:$W$3601,'Historial Mensual'!$A$2:$A$3601,$A146,'Historial Mensual'!$C$2:$C$3601,$D146)</f>
        <v>84.569374999999994</v>
      </c>
      <c r="T146" s="27">
        <f>SUMIFS('Auditoria Cumplimiento'!$J:$J,'Auditoria Cumplimiento'!$A:$A,A146,'Auditoria Cumplimiento'!$B:$B,D146)</f>
        <v>76.016666666666666</v>
      </c>
      <c r="U146" s="29">
        <f>AVERAGEIFS('Historial Mensual'!$AA$2:$AA$3601,'Historial Mensual'!$A$2:$A$3601,$A146,'Historial Mensual'!$C$2:$C$3601,$D146)</f>
        <v>0.12663583333333331</v>
      </c>
      <c r="V146" s="20">
        <f>AVERAGEIFS('Historial Mensual'!$AC$2:$AC$3601,'Historial Mensual'!$A$2:$A$3601,$A146,'Historial Mensual'!$C$2:$C$3601,$D146)</f>
        <v>6.2106976172287805E-3</v>
      </c>
    </row>
    <row r="147" spans="1:22" x14ac:dyDescent="0.3">
      <c r="A147" s="4" t="s">
        <v>173</v>
      </c>
      <c r="B147" s="4" t="str">
        <f>INDEX('Catalogo Proveedores'!$B$2:$B$101,MATCH(A147,'Catalogo Proveedores'!$A$2:$A$101,0))</f>
        <v>Proveedora Ciberseguridad del Golfo S. de R.L. de C.V.</v>
      </c>
      <c r="C147" s="4" t="str">
        <f>INDEX('Catalogo Proveedores'!$C$2:$C$101,MATCH(A147,'Catalogo Proveedores'!$A$2:$A$101,0))</f>
        <v>Tecnologías de la información</v>
      </c>
      <c r="D147" s="33" t="s">
        <v>281</v>
      </c>
      <c r="E147" s="15">
        <f>SUMIFS(Contratos!$C:$C,Contratos!$A:$A,A147,Contratos!$B:$B,D147)</f>
        <v>17129000</v>
      </c>
      <c r="F147" s="15">
        <f>SUMIFS('Historial Mensual'!$E$2:$E$3601,'Historial Mensual'!$A$2:$A$3601,$A147,'Historial Mensual'!$C$2:$C$3601,$D147)</f>
        <v>16989416.559999999</v>
      </c>
      <c r="G147" s="20">
        <f>SUMPRODUCT(('Historial Mensual'!$A$2:$A$3601=A147)*('Historial Mensual'!$C$2:$C$3601=D147)*'Historial Mensual'!$G$2:$G$3601)</f>
        <v>0.1074</v>
      </c>
      <c r="H147" s="27">
        <f>AVERAGEIFS('Historial Mensual'!$H$2:$H$3601,'Historial Mensual'!$A$2:$A$3601,$A147,'Historial Mensual'!$C$2:$C$3601,$D147)</f>
        <v>73.05</v>
      </c>
      <c r="I147" s="21">
        <f>AVERAGEIFS('Historial Mensual'!$K$2:$K$3601,'Historial Mensual'!$A$2:$A$3601,$A147,'Historial Mensual'!$C$2:$C$3601,$D147)</f>
        <v>0.87129166666666669</v>
      </c>
      <c r="J147" s="21">
        <f>AVERAGEIFS('Historial Mensual'!$L$2:$L$3601,'Historial Mensual'!$A$2:$A$3601,$A147,'Historial Mensual'!$C$2:$C$3601,$D147)</f>
        <v>9.2716666666666683E-2</v>
      </c>
      <c r="K147" s="28">
        <f>SUMIFS('Historial Mensual'!$M$2:$M$3601,'Historial Mensual'!$A$2:$A$3601,$A147,'Historial Mensual'!$C$2:$C$3601,$D147)</f>
        <v>9</v>
      </c>
      <c r="L147" s="28">
        <f>SUMIFS('Historial Mensual'!$N$2:$N$3601,'Historial Mensual'!$A$2:$A$3601,$A147,'Historial Mensual'!$C$2:$C$3601,$D147)</f>
        <v>6</v>
      </c>
      <c r="M147" s="27">
        <f>SUMIFS('Historial Mensual'!$O$2:$O$3601,'Historial Mensual'!$A$2:$A$3601,$A147,'Historial Mensual'!$C$2:$C$3601,$D147)</f>
        <v>288.90000000000003</v>
      </c>
      <c r="N147" s="27">
        <f>AVERAGEIFS('Historial Mensual'!$P$2:$P$3601,'Historial Mensual'!$A$2:$A$3601,$A147,'Historial Mensual'!$C$2:$C$3601,$D147)</f>
        <v>73.766666666666666</v>
      </c>
      <c r="O147" s="15">
        <f>SUMIFS('Historial Mensual'!$Q$2:$Q$3601,'Historial Mensual'!$A$2:$A$3601,$A147,'Historial Mensual'!$C$2:$C$3601,$D147)</f>
        <v>1981820.48</v>
      </c>
      <c r="P147" s="15">
        <f>SUMIFS('Historial Mensual'!$S$2:$S$3601,'Historial Mensual'!$A$2:$A$3601,$A147,'Historial Mensual'!$C$2:$C$3601,$D147)</f>
        <v>505303.73999999993</v>
      </c>
      <c r="Q147" s="20">
        <f>AVERAGEIFS('Historial Mensual'!$V$2:$V$3601,'Historial Mensual'!$A$2:$A$3601,$A147,'Historial Mensual'!$C$2:$C$3601,$D147)</f>
        <v>-9.7149146722795135E-2</v>
      </c>
      <c r="R147" s="20">
        <f>SQRT(SUMPRODUCT(('Historial Mensual'!$A$2:$A$3601=A147)*('Historial Mensual'!$C$2:$C$3601=D147)*('Historial Mensual'!$V$2:$V$3601-Q147)^2)/11)</f>
        <v>0.25494488790437858</v>
      </c>
      <c r="S147" s="27">
        <f>AVERAGEIFS('Historial Mensual'!$W$2:$W$3601,'Historial Mensual'!$A$2:$A$3601,$A147,'Historial Mensual'!$C$2:$C$3601,$D147)</f>
        <v>80.06883333333333</v>
      </c>
      <c r="T147" s="27">
        <f>SUMIFS('Auditoria Cumplimiento'!$J:$J,'Auditoria Cumplimiento'!$A:$A,A147,'Auditoria Cumplimiento'!$B:$B,D147)</f>
        <v>73.88333333333334</v>
      </c>
      <c r="U147" s="29">
        <f>AVERAGEIFS('Historial Mensual'!$AA$2:$AA$3601,'Historial Mensual'!$A$2:$A$3601,$A147,'Historial Mensual'!$C$2:$C$3601,$D147)</f>
        <v>0.12150250000000001</v>
      </c>
      <c r="V147" s="20">
        <f>AVERAGEIFS('Historial Mensual'!$AC$2:$AC$3601,'Historial Mensual'!$A$2:$A$3601,$A147,'Historial Mensual'!$C$2:$C$3601,$D147)</f>
        <v>-0.10674967791470535</v>
      </c>
    </row>
    <row r="148" spans="1:22" x14ac:dyDescent="0.3">
      <c r="A148" s="4" t="s">
        <v>173</v>
      </c>
      <c r="B148" s="4" t="str">
        <f>INDEX('Catalogo Proveedores'!$B$2:$B$101,MATCH(A148,'Catalogo Proveedores'!$A$2:$A$101,0))</f>
        <v>Proveedora Ciberseguridad del Golfo S. de R.L. de C.V.</v>
      </c>
      <c r="C148" s="4" t="str">
        <f>INDEX('Catalogo Proveedores'!$C$2:$C$101,MATCH(A148,'Catalogo Proveedores'!$A$2:$A$101,0))</f>
        <v>Tecnologías de la información</v>
      </c>
      <c r="D148" s="33" t="s">
        <v>282</v>
      </c>
      <c r="E148" s="15">
        <f>SUMIFS(Contratos!$C:$C,Contratos!$A:$A,A148,Contratos!$B:$B,D148)</f>
        <v>20201000</v>
      </c>
      <c r="F148" s="15">
        <f>SUMIFS('Historial Mensual'!$E$2:$E$3601,'Historial Mensual'!$A$2:$A$3601,$A148,'Historial Mensual'!$C$2:$C$3601,$D148)</f>
        <v>20234193.419999998</v>
      </c>
      <c r="G148" s="20">
        <f>SUMPRODUCT(('Historial Mensual'!$A$2:$A$3601=A148)*('Historial Mensual'!$C$2:$C$3601=D148)*'Historial Mensual'!$G$2:$G$3601)</f>
        <v>4.0300000000000002E-2</v>
      </c>
      <c r="H148" s="27">
        <f>AVERAGEIFS('Historial Mensual'!$H$2:$H$3601,'Historial Mensual'!$A$2:$A$3601,$A148,'Historial Mensual'!$C$2:$C$3601,$D148)</f>
        <v>84.716666666666654</v>
      </c>
      <c r="I148" s="21">
        <f>AVERAGEIFS('Historial Mensual'!$K$2:$K$3601,'Historial Mensual'!$A$2:$A$3601,$A148,'Historial Mensual'!$C$2:$C$3601,$D148)</f>
        <v>0.8791000000000001</v>
      </c>
      <c r="J148" s="21">
        <f>AVERAGEIFS('Historial Mensual'!$L$2:$L$3601,'Historial Mensual'!$A$2:$A$3601,$A148,'Historial Mensual'!$C$2:$C$3601,$D148)</f>
        <v>7.125833333333334E-2</v>
      </c>
      <c r="K148" s="28">
        <f>SUMIFS('Historial Mensual'!$M$2:$M$3601,'Historial Mensual'!$A$2:$A$3601,$A148,'Historial Mensual'!$C$2:$C$3601,$D148)</f>
        <v>9</v>
      </c>
      <c r="L148" s="28">
        <f>SUMIFS('Historial Mensual'!$N$2:$N$3601,'Historial Mensual'!$A$2:$A$3601,$A148,'Historial Mensual'!$C$2:$C$3601,$D148)</f>
        <v>2</v>
      </c>
      <c r="M148" s="27">
        <f>SUMIFS('Historial Mensual'!$O$2:$O$3601,'Historial Mensual'!$A$2:$A$3601,$A148,'Historial Mensual'!$C$2:$C$3601,$D148)</f>
        <v>44.3</v>
      </c>
      <c r="N148" s="27">
        <f>AVERAGEIFS('Historial Mensual'!$P$2:$P$3601,'Historial Mensual'!$A$2:$A$3601,$A148,'Historial Mensual'!$C$2:$C$3601,$D148)</f>
        <v>72.583333333333329</v>
      </c>
      <c r="O148" s="15">
        <f>SUMIFS('Historial Mensual'!$Q$2:$Q$3601,'Historial Mensual'!$A$2:$A$3601,$A148,'Historial Mensual'!$C$2:$C$3601,$D148)</f>
        <v>555451.11</v>
      </c>
      <c r="P148" s="15">
        <f>SUMIFS('Historial Mensual'!$S$2:$S$3601,'Historial Mensual'!$A$2:$A$3601,$A148,'Historial Mensual'!$C$2:$C$3601,$D148)</f>
        <v>453948.4</v>
      </c>
      <c r="Q148" s="20">
        <f>AVERAGEIFS('Historial Mensual'!$V$2:$V$3601,'Historial Mensual'!$A$2:$A$3601,$A148,'Historial Mensual'!$C$2:$C$3601,$D148)</f>
        <v>1.8427651282135218E-2</v>
      </c>
      <c r="R148" s="20">
        <f>SQRT(SUMPRODUCT(('Historial Mensual'!$A$2:$A$3601=A148)*('Historial Mensual'!$C$2:$C$3601=D148)*('Historial Mensual'!$V$2:$V$3601-Q148)^2)/11)</f>
        <v>5.5411308274915229E-2</v>
      </c>
      <c r="S148" s="27">
        <f>AVERAGEIFS('Historial Mensual'!$W$2:$W$3601,'Historial Mensual'!$A$2:$A$3601,$A148,'Historial Mensual'!$C$2:$C$3601,$D148)</f>
        <v>84.471625000000003</v>
      </c>
      <c r="T148" s="27">
        <f>SUMIFS('Auditoria Cumplimiento'!$J:$J,'Auditoria Cumplimiento'!$A:$A,A148,'Auditoria Cumplimiento'!$B:$B,D148)</f>
        <v>75.783333333333331</v>
      </c>
      <c r="U148" s="29">
        <f>AVERAGEIFS('Historial Mensual'!$AA$2:$AA$3601,'Historial Mensual'!$A$2:$A$3601,$A148,'Historial Mensual'!$C$2:$C$3601,$D148)</f>
        <v>9.5399166666666646E-2</v>
      </c>
      <c r="V148" s="20">
        <f>AVERAGEIFS('Historial Mensual'!$AC$2:$AC$3601,'Historial Mensual'!$A$2:$A$3601,$A148,'Historial Mensual'!$C$2:$C$3601,$D148)</f>
        <v>1.0807137752381938E-2</v>
      </c>
    </row>
    <row r="149" spans="1:22" x14ac:dyDescent="0.3">
      <c r="A149" s="4" t="s">
        <v>175</v>
      </c>
      <c r="B149" s="4" t="str">
        <f>INDEX('Catalogo Proveedores'!$B$2:$B$101,MATCH(A149,'Catalogo Proveedores'!$A$2:$A$101,0))</f>
        <v>Operadora Informática Integrales S.A.P.I. de C.V.</v>
      </c>
      <c r="C149" s="4" t="str">
        <f>INDEX('Catalogo Proveedores'!$C$2:$C$101,MATCH(A149,'Catalogo Proveedores'!$A$2:$A$101,0))</f>
        <v>Tecnologías de la información</v>
      </c>
      <c r="D149" s="33" t="s">
        <v>279</v>
      </c>
      <c r="E149" s="15">
        <f>SUMIFS(Contratos!$C:$C,Contratos!$A:$A,A149,Contratos!$B:$B,D149)</f>
        <v>10787000</v>
      </c>
      <c r="F149" s="15">
        <f>SUMIFS('Historial Mensual'!$E$2:$E$3601,'Historial Mensual'!$A$2:$A$3601,$A149,'Historial Mensual'!$C$2:$C$3601,$D149)</f>
        <v>10634313.369999999</v>
      </c>
      <c r="G149" s="20">
        <f>SUMPRODUCT(('Historial Mensual'!$A$2:$A$3601=A149)*('Historial Mensual'!$C$2:$C$3601=D149)*'Historial Mensual'!$G$2:$G$3601)</f>
        <v>4.9799999999999997E-2</v>
      </c>
      <c r="H149" s="27">
        <f>AVERAGEIFS('Historial Mensual'!$H$2:$H$3601,'Historial Mensual'!$A$2:$A$3601,$A149,'Historial Mensual'!$C$2:$C$3601,$D149)</f>
        <v>69.400000000000006</v>
      </c>
      <c r="I149" s="21">
        <f>AVERAGEIFS('Historial Mensual'!$K$2:$K$3601,'Historial Mensual'!$A$2:$A$3601,$A149,'Historial Mensual'!$C$2:$C$3601,$D149)</f>
        <v>0.86154999999999993</v>
      </c>
      <c r="J149" s="21">
        <f>AVERAGEIFS('Historial Mensual'!$L$2:$L$3601,'Historial Mensual'!$A$2:$A$3601,$A149,'Historial Mensual'!$C$2:$C$3601,$D149)</f>
        <v>0.117575</v>
      </c>
      <c r="K149" s="28">
        <f>SUMIFS('Historial Mensual'!$M$2:$M$3601,'Historial Mensual'!$A$2:$A$3601,$A149,'Historial Mensual'!$C$2:$C$3601,$D149)</f>
        <v>15</v>
      </c>
      <c r="L149" s="28">
        <f>SUMIFS('Historial Mensual'!$N$2:$N$3601,'Historial Mensual'!$A$2:$A$3601,$A149,'Historial Mensual'!$C$2:$C$3601,$D149)</f>
        <v>4</v>
      </c>
      <c r="M149" s="27">
        <f>SUMIFS('Historial Mensual'!$O$2:$O$3601,'Historial Mensual'!$A$2:$A$3601,$A149,'Historial Mensual'!$C$2:$C$3601,$D149)</f>
        <v>148.70000000000002</v>
      </c>
      <c r="N149" s="27">
        <f>AVERAGEIFS('Historial Mensual'!$P$2:$P$3601,'Historial Mensual'!$A$2:$A$3601,$A149,'Historial Mensual'!$C$2:$C$3601,$D149)</f>
        <v>93.47499999999998</v>
      </c>
      <c r="O149" s="15">
        <f>SUMIFS('Historial Mensual'!$Q$2:$Q$3601,'Historial Mensual'!$A$2:$A$3601,$A149,'Historial Mensual'!$C$2:$C$3601,$D149)</f>
        <v>525129.55000000005</v>
      </c>
      <c r="P149" s="15">
        <f>SUMIFS('Historial Mensual'!$S$2:$S$3601,'Historial Mensual'!$A$2:$A$3601,$A149,'Historial Mensual'!$C$2:$C$3601,$D149)</f>
        <v>393055.42</v>
      </c>
      <c r="Q149" s="20">
        <f>AVERAGEIFS('Historial Mensual'!$V$2:$V$3601,'Historial Mensual'!$A$2:$A$3601,$A149,'Historial Mensual'!$C$2:$C$3601,$D149)</f>
        <v>7.1664599723822026E-3</v>
      </c>
      <c r="R149" s="20">
        <f>SQRT(SUMPRODUCT(('Historial Mensual'!$A$2:$A$3601=A149)*('Historial Mensual'!$C$2:$C$3601=D149)*('Historial Mensual'!$V$2:$V$3601-Q149)^2)/11)</f>
        <v>9.9385051328352292E-2</v>
      </c>
      <c r="S149" s="27">
        <f>AVERAGEIFS('Historial Mensual'!$W$2:$W$3601,'Historial Mensual'!$A$2:$A$3601,$A149,'Historial Mensual'!$C$2:$C$3601,$D149)</f>
        <v>82.067875000000001</v>
      </c>
      <c r="T149" s="27">
        <f>SUMIFS('Auditoria Cumplimiento'!$J:$J,'Auditoria Cumplimiento'!$A:$A,A149,'Auditoria Cumplimiento'!$B:$B,D149)</f>
        <v>96.399999999999991</v>
      </c>
      <c r="U149" s="29">
        <f>AVERAGEIFS('Historial Mensual'!$AA$2:$AA$3601,'Historial Mensual'!$A$2:$A$3601,$A149,'Historial Mensual'!$C$2:$C$3601,$D149)</f>
        <v>0.14406333333333332</v>
      </c>
      <c r="V149" s="20">
        <f>AVERAGEIFS('Historial Mensual'!$AC$2:$AC$3601,'Historial Mensual'!$A$2:$A$3601,$A149,'Historial Mensual'!$C$2:$C$3601,$D149)</f>
        <v>-4.1120047115041393E-3</v>
      </c>
    </row>
    <row r="150" spans="1:22" x14ac:dyDescent="0.3">
      <c r="A150" s="4" t="s">
        <v>175</v>
      </c>
      <c r="B150" s="4" t="str">
        <f>INDEX('Catalogo Proveedores'!$B$2:$B$101,MATCH(A150,'Catalogo Proveedores'!$A$2:$A$101,0))</f>
        <v>Operadora Informática Integrales S.A.P.I. de C.V.</v>
      </c>
      <c r="C150" s="4" t="str">
        <f>INDEX('Catalogo Proveedores'!$C$2:$C$101,MATCH(A150,'Catalogo Proveedores'!$A$2:$A$101,0))</f>
        <v>Tecnologías de la información</v>
      </c>
      <c r="D150" s="33" t="s">
        <v>281</v>
      </c>
      <c r="E150" s="15">
        <f>SUMIFS(Contratos!$C:$C,Contratos!$A:$A,A150,Contratos!$B:$B,D150)</f>
        <v>11621000</v>
      </c>
      <c r="F150" s="15">
        <f>SUMIFS('Historial Mensual'!$E$2:$E$3601,'Historial Mensual'!$A$2:$A$3601,$A150,'Historial Mensual'!$C$2:$C$3601,$D150)</f>
        <v>11433034.34</v>
      </c>
      <c r="G150" s="20">
        <f>SUMPRODUCT(('Historial Mensual'!$A$2:$A$3601=A150)*('Historial Mensual'!$C$2:$C$3601=D150)*'Historial Mensual'!$G$2:$G$3601)</f>
        <v>5.7200000000000001E-2</v>
      </c>
      <c r="H150" s="27">
        <f>AVERAGEIFS('Historial Mensual'!$H$2:$H$3601,'Historial Mensual'!$A$2:$A$3601,$A150,'Historial Mensual'!$C$2:$C$3601,$D150)</f>
        <v>63.65</v>
      </c>
      <c r="I150" s="21">
        <f>AVERAGEIFS('Historial Mensual'!$K$2:$K$3601,'Historial Mensual'!$A$2:$A$3601,$A150,'Historial Mensual'!$C$2:$C$3601,$D150)</f>
        <v>0.82747499999999985</v>
      </c>
      <c r="J150" s="21">
        <f>AVERAGEIFS('Historial Mensual'!$L$2:$L$3601,'Historial Mensual'!$A$2:$A$3601,$A150,'Historial Mensual'!$C$2:$C$3601,$D150)</f>
        <v>0.13395833333333332</v>
      </c>
      <c r="K150" s="28">
        <f>SUMIFS('Historial Mensual'!$M$2:$M$3601,'Historial Mensual'!$A$2:$A$3601,$A150,'Historial Mensual'!$C$2:$C$3601,$D150)</f>
        <v>20</v>
      </c>
      <c r="L150" s="28">
        <f>SUMIFS('Historial Mensual'!$N$2:$N$3601,'Historial Mensual'!$A$2:$A$3601,$A150,'Historial Mensual'!$C$2:$C$3601,$D150)</f>
        <v>2</v>
      </c>
      <c r="M150" s="27">
        <f>SUMIFS('Historial Mensual'!$O$2:$O$3601,'Historial Mensual'!$A$2:$A$3601,$A150,'Historial Mensual'!$C$2:$C$3601,$D150)</f>
        <v>60.1</v>
      </c>
      <c r="N150" s="27">
        <f>AVERAGEIFS('Historial Mensual'!$P$2:$P$3601,'Historial Mensual'!$A$2:$A$3601,$A150,'Historial Mensual'!$C$2:$C$3601,$D150)</f>
        <v>92.933333333333337</v>
      </c>
      <c r="O150" s="15">
        <f>SUMIFS('Historial Mensual'!$Q$2:$Q$3601,'Historial Mensual'!$A$2:$A$3601,$A150,'Historial Mensual'!$C$2:$C$3601,$D150)</f>
        <v>369212.45</v>
      </c>
      <c r="P150" s="15">
        <f>SUMIFS('Historial Mensual'!$S$2:$S$3601,'Historial Mensual'!$A$2:$A$3601,$A150,'Historial Mensual'!$C$2:$C$3601,$D150)</f>
        <v>483379.74</v>
      </c>
      <c r="Q150" s="20">
        <f>AVERAGEIFS('Historial Mensual'!$V$2:$V$3601,'Historial Mensual'!$A$2:$A$3601,$A150,'Historial Mensual'!$C$2:$C$3601,$D150)</f>
        <v>9.3627704760381215E-3</v>
      </c>
      <c r="R150" s="20">
        <f>SQRT(SUMPRODUCT(('Historial Mensual'!$A$2:$A$3601=A150)*('Historial Mensual'!$C$2:$C$3601=D150)*('Historial Mensual'!$V$2:$V$3601-Q150)^2)/11)</f>
        <v>6.2031165235465292E-2</v>
      </c>
      <c r="S150" s="27">
        <f>AVERAGEIFS('Historial Mensual'!$W$2:$W$3601,'Historial Mensual'!$A$2:$A$3601,$A150,'Historial Mensual'!$C$2:$C$3601,$D150)</f>
        <v>78.679041666666663</v>
      </c>
      <c r="T150" s="27">
        <f>SUMIFS('Auditoria Cumplimiento'!$J:$J,'Auditoria Cumplimiento'!$A:$A,A150,'Auditoria Cumplimiento'!$B:$B,D150)</f>
        <v>95.016666666666666</v>
      </c>
      <c r="U150" s="29">
        <f>AVERAGEIFS('Historial Mensual'!$AA$2:$AA$3601,'Historial Mensual'!$A$2:$A$3601,$A150,'Historial Mensual'!$C$2:$C$3601,$D150)</f>
        <v>0.1378675</v>
      </c>
      <c r="V150" s="20">
        <f>AVERAGEIFS('Historial Mensual'!$AC$2:$AC$3601,'Historial Mensual'!$A$2:$A$3601,$A150,'Historial Mensual'!$C$2:$C$3601,$D150)</f>
        <v>-1.4563265088016338E-3</v>
      </c>
    </row>
    <row r="151" spans="1:22" x14ac:dyDescent="0.3">
      <c r="A151" s="4" t="s">
        <v>175</v>
      </c>
      <c r="B151" s="4" t="str">
        <f>INDEX('Catalogo Proveedores'!$B$2:$B$101,MATCH(A151,'Catalogo Proveedores'!$A$2:$A$101,0))</f>
        <v>Operadora Informática Integrales S.A.P.I. de C.V.</v>
      </c>
      <c r="C151" s="4" t="str">
        <f>INDEX('Catalogo Proveedores'!$C$2:$C$101,MATCH(A151,'Catalogo Proveedores'!$A$2:$A$101,0))</f>
        <v>Tecnologías de la información</v>
      </c>
      <c r="D151" s="33" t="s">
        <v>282</v>
      </c>
      <c r="E151" s="15">
        <f>SUMIFS(Contratos!$C:$C,Contratos!$A:$A,A151,Contratos!$B:$B,D151)</f>
        <v>11762000</v>
      </c>
      <c r="F151" s="15">
        <f>SUMIFS('Historial Mensual'!$E$2:$E$3601,'Historial Mensual'!$A$2:$A$3601,$A151,'Historial Mensual'!$C$2:$C$3601,$D151)</f>
        <v>11894568.649999999</v>
      </c>
      <c r="G151" s="20">
        <f>SUMPRODUCT(('Historial Mensual'!$A$2:$A$3601=A151)*('Historial Mensual'!$C$2:$C$3601=D151)*'Historial Mensual'!$G$2:$G$3601)</f>
        <v>4.8800000000000003E-2</v>
      </c>
      <c r="H151" s="27">
        <f>AVERAGEIFS('Historial Mensual'!$H$2:$H$3601,'Historial Mensual'!$A$2:$A$3601,$A151,'Historial Mensual'!$C$2:$C$3601,$D151)</f>
        <v>68.808333333333323</v>
      </c>
      <c r="I151" s="21">
        <f>AVERAGEIFS('Historial Mensual'!$K$2:$K$3601,'Historial Mensual'!$A$2:$A$3601,$A151,'Historial Mensual'!$C$2:$C$3601,$D151)</f>
        <v>0.85912500000000014</v>
      </c>
      <c r="J151" s="21">
        <f>AVERAGEIFS('Historial Mensual'!$L$2:$L$3601,'Historial Mensual'!$A$2:$A$3601,$A151,'Historial Mensual'!$C$2:$C$3601,$D151)</f>
        <v>0.13304999999999997</v>
      </c>
      <c r="K151" s="28">
        <f>SUMIFS('Historial Mensual'!$M$2:$M$3601,'Historial Mensual'!$A$2:$A$3601,$A151,'Historial Mensual'!$C$2:$C$3601,$D151)</f>
        <v>18</v>
      </c>
      <c r="L151" s="28">
        <f>SUMIFS('Historial Mensual'!$N$2:$N$3601,'Historial Mensual'!$A$2:$A$3601,$A151,'Historial Mensual'!$C$2:$C$3601,$D151)</f>
        <v>2</v>
      </c>
      <c r="M151" s="27">
        <f>SUMIFS('Historial Mensual'!$O$2:$O$3601,'Historial Mensual'!$A$2:$A$3601,$A151,'Historial Mensual'!$C$2:$C$3601,$D151)</f>
        <v>8.1000000000000014</v>
      </c>
      <c r="N151" s="27">
        <f>AVERAGEIFS('Historial Mensual'!$P$2:$P$3601,'Historial Mensual'!$A$2:$A$3601,$A151,'Historial Mensual'!$C$2:$C$3601,$D151)</f>
        <v>94.166666666666671</v>
      </c>
      <c r="O151" s="15">
        <f>SUMIFS('Historial Mensual'!$Q$2:$Q$3601,'Historial Mensual'!$A$2:$A$3601,$A151,'Historial Mensual'!$C$2:$C$3601,$D151)</f>
        <v>173971.67000000004</v>
      </c>
      <c r="P151" s="15">
        <f>SUMIFS('Historial Mensual'!$S$2:$S$3601,'Historial Mensual'!$A$2:$A$3601,$A151,'Historial Mensual'!$C$2:$C$3601,$D151)</f>
        <v>490705.37</v>
      </c>
      <c r="Q151" s="20">
        <f>AVERAGEIFS('Historial Mensual'!$V$2:$V$3601,'Historial Mensual'!$A$2:$A$3601,$A151,'Historial Mensual'!$C$2:$C$3601,$D151)</f>
        <v>4.4049481535825968E-2</v>
      </c>
      <c r="R151" s="20">
        <f>SQRT(SUMPRODUCT(('Historial Mensual'!$A$2:$A$3601=A151)*('Historial Mensual'!$C$2:$C$3601=D151)*('Historial Mensual'!$V$2:$V$3601-Q151)^2)/11)</f>
        <v>3.7148241710284011E-2</v>
      </c>
      <c r="S151" s="27">
        <f>AVERAGEIFS('Historial Mensual'!$W$2:$W$3601,'Historial Mensual'!$A$2:$A$3601,$A151,'Historial Mensual'!$C$2:$C$3601,$D151)</f>
        <v>81.694249999999997</v>
      </c>
      <c r="T151" s="27">
        <f>SUMIFS('Auditoria Cumplimiento'!$J:$J,'Auditoria Cumplimiento'!$A:$A,A151,'Auditoria Cumplimiento'!$B:$B,D151)</f>
        <v>98.3</v>
      </c>
      <c r="U151" s="29">
        <f>AVERAGEIFS('Historial Mensual'!$AA$2:$AA$3601,'Historial Mensual'!$A$2:$A$3601,$A151,'Historial Mensual'!$C$2:$C$3601,$D151)</f>
        <v>0.11106833333333334</v>
      </c>
      <c r="V151" s="20">
        <f>AVERAGEIFS('Historial Mensual'!$AC$2:$AC$3601,'Historial Mensual'!$A$2:$A$3601,$A151,'Historial Mensual'!$C$2:$C$3601,$D151)</f>
        <v>3.5235697915054827E-2</v>
      </c>
    </row>
    <row r="152" spans="1:22" x14ac:dyDescent="0.3">
      <c r="A152" s="4" t="s">
        <v>177</v>
      </c>
      <c r="B152" s="4" t="str">
        <f>INDEX('Catalogo Proveedores'!$B$2:$B$101,MATCH(A152,'Catalogo Proveedores'!$A$2:$A$101,0))</f>
        <v>Comercializadora Refacciones del Norte S.A. de C.V.</v>
      </c>
      <c r="C152" s="4" t="str">
        <f>INDEX('Catalogo Proveedores'!$C$2:$C$101,MATCH(A152,'Catalogo Proveedores'!$A$2:$A$101,0))</f>
        <v>Refacciones y componentes</v>
      </c>
      <c r="D152" s="33" t="s">
        <v>279</v>
      </c>
      <c r="E152" s="15">
        <f>SUMIFS(Contratos!$C:$C,Contratos!$A:$A,A152,Contratos!$B:$B,D152)</f>
        <v>3218000</v>
      </c>
      <c r="F152" s="15">
        <f>SUMIFS('Historial Mensual'!$E$2:$E$3601,'Historial Mensual'!$A$2:$A$3601,$A152,'Historial Mensual'!$C$2:$C$3601,$D152)</f>
        <v>3247189.1399999997</v>
      </c>
      <c r="G152" s="20">
        <f>SUMPRODUCT(('Historial Mensual'!$A$2:$A$3601=A152)*('Historial Mensual'!$C$2:$C$3601=D152)*'Historial Mensual'!$G$2:$G$3601)</f>
        <v>7.1300000000000002E-2</v>
      </c>
      <c r="H152" s="27">
        <f>AVERAGEIFS('Historial Mensual'!$H$2:$H$3601,'Historial Mensual'!$A$2:$A$3601,$A152,'Historial Mensual'!$C$2:$C$3601,$D152)</f>
        <v>85.941666666666663</v>
      </c>
      <c r="I152" s="21">
        <f>AVERAGEIFS('Historial Mensual'!$K$2:$K$3601,'Historial Mensual'!$A$2:$A$3601,$A152,'Historial Mensual'!$C$2:$C$3601,$D152)</f>
        <v>0.79988333333333339</v>
      </c>
      <c r="J152" s="21">
        <f>AVERAGEIFS('Historial Mensual'!$L$2:$L$3601,'Historial Mensual'!$A$2:$A$3601,$A152,'Historial Mensual'!$C$2:$C$3601,$D152)</f>
        <v>5.1583333333333335E-2</v>
      </c>
      <c r="K152" s="28">
        <f>SUMIFS('Historial Mensual'!$M$2:$M$3601,'Historial Mensual'!$A$2:$A$3601,$A152,'Historial Mensual'!$C$2:$C$3601,$D152)</f>
        <v>22</v>
      </c>
      <c r="L152" s="28">
        <f>SUMIFS('Historial Mensual'!$N$2:$N$3601,'Historial Mensual'!$A$2:$A$3601,$A152,'Historial Mensual'!$C$2:$C$3601,$D152)</f>
        <v>9</v>
      </c>
      <c r="M152" s="27">
        <f>SUMIFS('Historial Mensual'!$O$2:$O$3601,'Historial Mensual'!$A$2:$A$3601,$A152,'Historial Mensual'!$C$2:$C$3601,$D152)</f>
        <v>171.39999999999998</v>
      </c>
      <c r="N152" s="27">
        <f>AVERAGEIFS('Historial Mensual'!$P$2:$P$3601,'Historial Mensual'!$A$2:$A$3601,$A152,'Historial Mensual'!$C$2:$C$3601,$D152)</f>
        <v>82.891666666666666</v>
      </c>
      <c r="O152" s="15">
        <f>SUMIFS('Historial Mensual'!$Q$2:$Q$3601,'Historial Mensual'!$A$2:$A$3601,$A152,'Historial Mensual'!$C$2:$C$3601,$D152)</f>
        <v>190556.24000000002</v>
      </c>
      <c r="P152" s="15">
        <f>SUMIFS('Historial Mensual'!$S$2:$S$3601,'Historial Mensual'!$A$2:$A$3601,$A152,'Historial Mensual'!$C$2:$C$3601,$D152)</f>
        <v>17060.61</v>
      </c>
      <c r="Q152" s="20">
        <f>AVERAGEIFS('Historial Mensual'!$V$2:$V$3601,'Historial Mensual'!$A$2:$A$3601,$A152,'Historial Mensual'!$C$2:$C$3601,$D152)</f>
        <v>-3.009080827323023E-2</v>
      </c>
      <c r="R152" s="20">
        <f>SQRT(SUMPRODUCT(('Historial Mensual'!$A$2:$A$3601=A152)*('Historial Mensual'!$C$2:$C$3601=D152)*('Historial Mensual'!$V$2:$V$3601-Q152)^2)/11)</f>
        <v>0.1413675036044808</v>
      </c>
      <c r="S152" s="27">
        <f>AVERAGEIFS('Historial Mensual'!$W$2:$W$3601,'Historial Mensual'!$A$2:$A$3601,$A152,'Historial Mensual'!$C$2:$C$3601,$D152)</f>
        <v>84.88066666666667</v>
      </c>
      <c r="T152" s="27">
        <f>SUMIFS('Auditoria Cumplimiento'!$J:$J,'Auditoria Cumplimiento'!$A:$A,A152,'Auditoria Cumplimiento'!$B:$B,D152)</f>
        <v>83.033333333333331</v>
      </c>
      <c r="U152" s="29">
        <f>AVERAGEIFS('Historial Mensual'!$AA$2:$AA$3601,'Historial Mensual'!$A$2:$A$3601,$A152,'Historial Mensual'!$C$2:$C$3601,$D152)</f>
        <v>0.15026500000000001</v>
      </c>
      <c r="V152" s="20">
        <f>AVERAGEIFS('Historial Mensual'!$AC$2:$AC$3601,'Historial Mensual'!$A$2:$A$3601,$A152,'Historial Mensual'!$C$2:$C$3601,$D152)</f>
        <v>-4.1824856019989948E-2</v>
      </c>
    </row>
    <row r="153" spans="1:22" x14ac:dyDescent="0.3">
      <c r="A153" s="4" t="s">
        <v>177</v>
      </c>
      <c r="B153" s="4" t="str">
        <f>INDEX('Catalogo Proveedores'!$B$2:$B$101,MATCH(A153,'Catalogo Proveedores'!$A$2:$A$101,0))</f>
        <v>Comercializadora Refacciones del Norte S.A. de C.V.</v>
      </c>
      <c r="C153" s="4" t="str">
        <f>INDEX('Catalogo Proveedores'!$C$2:$C$101,MATCH(A153,'Catalogo Proveedores'!$A$2:$A$101,0))</f>
        <v>Refacciones y componentes</v>
      </c>
      <c r="D153" s="33" t="s">
        <v>281</v>
      </c>
      <c r="E153" s="15">
        <f>SUMIFS(Contratos!$C:$C,Contratos!$A:$A,A153,Contratos!$B:$B,D153)</f>
        <v>3587000</v>
      </c>
      <c r="F153" s="15">
        <f>SUMIFS('Historial Mensual'!$E$2:$E$3601,'Historial Mensual'!$A$2:$A$3601,$A153,'Historial Mensual'!$C$2:$C$3601,$D153)</f>
        <v>3621114.2300000004</v>
      </c>
      <c r="G153" s="20">
        <f>SUMPRODUCT(('Historial Mensual'!$A$2:$A$3601=A153)*('Historial Mensual'!$C$2:$C$3601=D153)*'Historial Mensual'!$G$2:$G$3601)</f>
        <v>6.9699999999999998E-2</v>
      </c>
      <c r="H153" s="27">
        <f>AVERAGEIFS('Historial Mensual'!$H$2:$H$3601,'Historial Mensual'!$A$2:$A$3601,$A153,'Historial Mensual'!$C$2:$C$3601,$D153)</f>
        <v>89.733333333333348</v>
      </c>
      <c r="I153" s="21">
        <f>AVERAGEIFS('Historial Mensual'!$K$2:$K$3601,'Historial Mensual'!$A$2:$A$3601,$A153,'Historial Mensual'!$C$2:$C$3601,$D153)</f>
        <v>0.80998333333333339</v>
      </c>
      <c r="J153" s="21">
        <f>AVERAGEIFS('Historial Mensual'!$L$2:$L$3601,'Historial Mensual'!$A$2:$A$3601,$A153,'Historial Mensual'!$C$2:$C$3601,$D153)</f>
        <v>4.1524999999999999E-2</v>
      </c>
      <c r="K153" s="28">
        <f>SUMIFS('Historial Mensual'!$M$2:$M$3601,'Historial Mensual'!$A$2:$A$3601,$A153,'Historial Mensual'!$C$2:$C$3601,$D153)</f>
        <v>16</v>
      </c>
      <c r="L153" s="28">
        <f>SUMIFS('Historial Mensual'!$N$2:$N$3601,'Historial Mensual'!$A$2:$A$3601,$A153,'Historial Mensual'!$C$2:$C$3601,$D153)</f>
        <v>4</v>
      </c>
      <c r="M153" s="27">
        <f>SUMIFS('Historial Mensual'!$O$2:$O$3601,'Historial Mensual'!$A$2:$A$3601,$A153,'Historial Mensual'!$C$2:$C$3601,$D153)</f>
        <v>27.800000000000004</v>
      </c>
      <c r="N153" s="27">
        <f>AVERAGEIFS('Historial Mensual'!$P$2:$P$3601,'Historial Mensual'!$A$2:$A$3601,$A153,'Historial Mensual'!$C$2:$C$3601,$D153)</f>
        <v>81.716666666666669</v>
      </c>
      <c r="O153" s="15">
        <f>SUMIFS('Historial Mensual'!$Q$2:$Q$3601,'Historial Mensual'!$A$2:$A$3601,$A153,'Historial Mensual'!$C$2:$C$3601,$D153)</f>
        <v>111871.06</v>
      </c>
      <c r="P153" s="15">
        <f>SUMIFS('Historial Mensual'!$S$2:$S$3601,'Historial Mensual'!$A$2:$A$3601,$A153,'Historial Mensual'!$C$2:$C$3601,$D153)</f>
        <v>15486.74</v>
      </c>
      <c r="Q153" s="20">
        <f>AVERAGEIFS('Historial Mensual'!$V$2:$V$3601,'Historial Mensual'!$A$2:$A$3601,$A153,'Historial Mensual'!$C$2:$C$3601,$D153)</f>
        <v>2.7431591271580184E-2</v>
      </c>
      <c r="R153" s="20">
        <f>SQRT(SUMPRODUCT(('Historial Mensual'!$A$2:$A$3601=A153)*('Historial Mensual'!$C$2:$C$3601=D153)*('Historial Mensual'!$V$2:$V$3601-Q153)^2)/11)</f>
        <v>5.6313707658291627E-2</v>
      </c>
      <c r="S153" s="27">
        <f>AVERAGEIFS('Historial Mensual'!$W$2:$W$3601,'Historial Mensual'!$A$2:$A$3601,$A153,'Historial Mensual'!$C$2:$C$3601,$D153)</f>
        <v>86.426625000000001</v>
      </c>
      <c r="T153" s="27">
        <f>SUMIFS('Auditoria Cumplimiento'!$J:$J,'Auditoria Cumplimiento'!$A:$A,A153,'Auditoria Cumplimiento'!$B:$B,D153)</f>
        <v>81.433333333333323</v>
      </c>
      <c r="U153" s="29">
        <f>AVERAGEIFS('Historial Mensual'!$AA$2:$AA$3601,'Historial Mensual'!$A$2:$A$3601,$A153,'Historial Mensual'!$C$2:$C$3601,$D153)</f>
        <v>0.14097000000000001</v>
      </c>
      <c r="V153" s="20">
        <f>AVERAGEIFS('Historial Mensual'!$AC$2:$AC$3601,'Historial Mensual'!$A$2:$A$3601,$A153,'Historial Mensual'!$C$2:$C$3601,$D153)</f>
        <v>1.6383327591572391E-2</v>
      </c>
    </row>
    <row r="154" spans="1:22" x14ac:dyDescent="0.3">
      <c r="A154" s="4" t="s">
        <v>177</v>
      </c>
      <c r="B154" s="4" t="str">
        <f>INDEX('Catalogo Proveedores'!$B$2:$B$101,MATCH(A154,'Catalogo Proveedores'!$A$2:$A$101,0))</f>
        <v>Comercializadora Refacciones del Norte S.A. de C.V.</v>
      </c>
      <c r="C154" s="4" t="str">
        <f>INDEX('Catalogo Proveedores'!$C$2:$C$101,MATCH(A154,'Catalogo Proveedores'!$A$2:$A$101,0))</f>
        <v>Refacciones y componentes</v>
      </c>
      <c r="D154" s="33" t="s">
        <v>282</v>
      </c>
      <c r="E154" s="15">
        <f>SUMIFS(Contratos!$C:$C,Contratos!$A:$A,A154,Contratos!$B:$B,D154)</f>
        <v>3834000</v>
      </c>
      <c r="F154" s="15">
        <f>SUMIFS('Historial Mensual'!$E$2:$E$3601,'Historial Mensual'!$A$2:$A$3601,$A154,'Historial Mensual'!$C$2:$C$3601,$D154)</f>
        <v>3657435.86</v>
      </c>
      <c r="G154" s="20">
        <f>SUMPRODUCT(('Historial Mensual'!$A$2:$A$3601=A154)*('Historial Mensual'!$C$2:$C$3601=D154)*'Historial Mensual'!$G$2:$G$3601)</f>
        <v>6.0600000000000001E-2</v>
      </c>
      <c r="H154" s="27">
        <f>AVERAGEIFS('Historial Mensual'!$H$2:$H$3601,'Historial Mensual'!$A$2:$A$3601,$A154,'Historial Mensual'!$C$2:$C$3601,$D154)</f>
        <v>93.52500000000002</v>
      </c>
      <c r="I154" s="21">
        <f>AVERAGEIFS('Historial Mensual'!$K$2:$K$3601,'Historial Mensual'!$A$2:$A$3601,$A154,'Historial Mensual'!$C$2:$C$3601,$D154)</f>
        <v>0.8179833333333334</v>
      </c>
      <c r="J154" s="21">
        <f>AVERAGEIFS('Historial Mensual'!$L$2:$L$3601,'Historial Mensual'!$A$2:$A$3601,$A154,'Historial Mensual'!$C$2:$C$3601,$D154)</f>
        <v>2.41E-2</v>
      </c>
      <c r="K154" s="28">
        <f>SUMIFS('Historial Mensual'!$M$2:$M$3601,'Historial Mensual'!$A$2:$A$3601,$A154,'Historial Mensual'!$C$2:$C$3601,$D154)</f>
        <v>14</v>
      </c>
      <c r="L154" s="28">
        <f>SUMIFS('Historial Mensual'!$N$2:$N$3601,'Historial Mensual'!$A$2:$A$3601,$A154,'Historial Mensual'!$C$2:$C$3601,$D154)</f>
        <v>2</v>
      </c>
      <c r="M154" s="27">
        <f>SUMIFS('Historial Mensual'!$O$2:$O$3601,'Historial Mensual'!$A$2:$A$3601,$A154,'Historial Mensual'!$C$2:$C$3601,$D154)</f>
        <v>105.10000000000001</v>
      </c>
      <c r="N154" s="27">
        <f>AVERAGEIFS('Historial Mensual'!$P$2:$P$3601,'Historial Mensual'!$A$2:$A$3601,$A154,'Historial Mensual'!$C$2:$C$3601,$D154)</f>
        <v>80.674999999999997</v>
      </c>
      <c r="O154" s="15">
        <f>SUMIFS('Historial Mensual'!$Q$2:$Q$3601,'Historial Mensual'!$A$2:$A$3601,$A154,'Historial Mensual'!$C$2:$C$3601,$D154)</f>
        <v>179058.67</v>
      </c>
      <c r="P154" s="15">
        <f>SUMIFS('Historial Mensual'!$S$2:$S$3601,'Historial Mensual'!$A$2:$A$3601,$A154,'Historial Mensual'!$C$2:$C$3601,$D154)</f>
        <v>10102.41</v>
      </c>
      <c r="Q154" s="20">
        <f>AVERAGEIFS('Historial Mensual'!$V$2:$V$3601,'Historial Mensual'!$A$2:$A$3601,$A154,'Historial Mensual'!$C$2:$C$3601,$D154)</f>
        <v>1.075948888170819E-2</v>
      </c>
      <c r="R154" s="20">
        <f>SQRT(SUMPRODUCT(('Historial Mensual'!$A$2:$A$3601=A154)*('Historial Mensual'!$C$2:$C$3601=D154)*('Historial Mensual'!$V$2:$V$3601-Q154)^2)/11)</f>
        <v>0.11244969111384576</v>
      </c>
      <c r="S154" s="27">
        <f>AVERAGEIFS('Historial Mensual'!$W$2:$W$3601,'Historial Mensual'!$A$2:$A$3601,$A154,'Historial Mensual'!$C$2:$C$3601,$D154)</f>
        <v>88.046750000000017</v>
      </c>
      <c r="T154" s="27">
        <f>SUMIFS('Auditoria Cumplimiento'!$J:$J,'Auditoria Cumplimiento'!$A:$A,A154,'Auditoria Cumplimiento'!$B:$B,D154)</f>
        <v>81.8</v>
      </c>
      <c r="U154" s="29">
        <f>AVERAGEIFS('Historial Mensual'!$AA$2:$AA$3601,'Historial Mensual'!$A$2:$A$3601,$A154,'Historial Mensual'!$C$2:$C$3601,$D154)</f>
        <v>0.11940750000000001</v>
      </c>
      <c r="V154" s="20">
        <f>AVERAGEIFS('Historial Mensual'!$AC$2:$AC$3601,'Historial Mensual'!$A$2:$A$3601,$A154,'Historial Mensual'!$C$2:$C$3601,$D154)</f>
        <v>1.3157414732624343E-3</v>
      </c>
    </row>
    <row r="155" spans="1:22" x14ac:dyDescent="0.3">
      <c r="A155" s="4" t="s">
        <v>179</v>
      </c>
      <c r="B155" s="4" t="str">
        <f>INDEX('Catalogo Proveedores'!$B$2:$B$101,MATCH(A155,'Catalogo Proveedores'!$A$2:$A$101,0))</f>
        <v>Distribuidora Rodamientos de Occidente S. de R.L. de C.V.</v>
      </c>
      <c r="C155" s="4" t="str">
        <f>INDEX('Catalogo Proveedores'!$C$2:$C$101,MATCH(A155,'Catalogo Proveedores'!$A$2:$A$101,0))</f>
        <v>Refacciones y componentes</v>
      </c>
      <c r="D155" s="33" t="s">
        <v>279</v>
      </c>
      <c r="E155" s="15">
        <f>SUMIFS(Contratos!$C:$C,Contratos!$A:$A,A155,Contratos!$B:$B,D155)</f>
        <v>3371000</v>
      </c>
      <c r="F155" s="15">
        <f>SUMIFS('Historial Mensual'!$E$2:$E$3601,'Historial Mensual'!$A$2:$A$3601,$A155,'Historial Mensual'!$C$2:$C$3601,$D155)</f>
        <v>3203327.52</v>
      </c>
      <c r="G155" s="20">
        <f>SUMPRODUCT(('Historial Mensual'!$A$2:$A$3601=A155)*('Historial Mensual'!$C$2:$C$3601=D155)*'Historial Mensual'!$G$2:$G$3601)</f>
        <v>5.3999999999999999E-2</v>
      </c>
      <c r="H155" s="27">
        <f>AVERAGEIFS('Historial Mensual'!$H$2:$H$3601,'Historial Mensual'!$A$2:$A$3601,$A155,'Historial Mensual'!$C$2:$C$3601,$D155)</f>
        <v>64.016666666666666</v>
      </c>
      <c r="I155" s="21">
        <f>AVERAGEIFS('Historial Mensual'!$K$2:$K$3601,'Historial Mensual'!$A$2:$A$3601,$A155,'Historial Mensual'!$C$2:$C$3601,$D155)</f>
        <v>0.87284166666666663</v>
      </c>
      <c r="J155" s="21">
        <f>AVERAGEIFS('Historial Mensual'!$L$2:$L$3601,'Historial Mensual'!$A$2:$A$3601,$A155,'Historial Mensual'!$C$2:$C$3601,$D155)</f>
        <v>0.13638333333333333</v>
      </c>
      <c r="K155" s="28">
        <f>SUMIFS('Historial Mensual'!$M$2:$M$3601,'Historial Mensual'!$A$2:$A$3601,$A155,'Historial Mensual'!$C$2:$C$3601,$D155)</f>
        <v>12</v>
      </c>
      <c r="L155" s="28">
        <f>SUMIFS('Historial Mensual'!$N$2:$N$3601,'Historial Mensual'!$A$2:$A$3601,$A155,'Historial Mensual'!$C$2:$C$3601,$D155)</f>
        <v>1</v>
      </c>
      <c r="M155" s="27">
        <f>SUMIFS('Historial Mensual'!$O$2:$O$3601,'Historial Mensual'!$A$2:$A$3601,$A155,'Historial Mensual'!$C$2:$C$3601,$D155)</f>
        <v>2.2999999999999998</v>
      </c>
      <c r="N155" s="27">
        <f>AVERAGEIFS('Historial Mensual'!$P$2:$P$3601,'Historial Mensual'!$A$2:$A$3601,$A155,'Historial Mensual'!$C$2:$C$3601,$D155)</f>
        <v>93.175000000000011</v>
      </c>
      <c r="O155" s="15">
        <f>SUMIFS('Historial Mensual'!$Q$2:$Q$3601,'Historial Mensual'!$A$2:$A$3601,$A155,'Historial Mensual'!$C$2:$C$3601,$D155)</f>
        <v>48588.680000000008</v>
      </c>
      <c r="P155" s="15">
        <f>SUMIFS('Historial Mensual'!$S$2:$S$3601,'Historial Mensual'!$A$2:$A$3601,$A155,'Historial Mensual'!$C$2:$C$3601,$D155)</f>
        <v>134544.03</v>
      </c>
      <c r="Q155" s="20">
        <f>AVERAGEIFS('Historial Mensual'!$V$2:$V$3601,'Historial Mensual'!$A$2:$A$3601,$A155,'Historial Mensual'!$C$2:$C$3601,$D155)</f>
        <v>-3.0434215241968276E-3</v>
      </c>
      <c r="R155" s="20">
        <f>SQRT(SUMPRODUCT(('Historial Mensual'!$A$2:$A$3601=A155)*('Historial Mensual'!$C$2:$C$3601=D155)*('Historial Mensual'!$V$2:$V$3601-Q155)^2)/11)</f>
        <v>4.7496760488640224E-2</v>
      </c>
      <c r="S155" s="27">
        <f>AVERAGEIFS('Historial Mensual'!$W$2:$W$3601,'Historial Mensual'!$A$2:$A$3601,$A155,'Historial Mensual'!$C$2:$C$3601,$D155)</f>
        <v>80.180333333333337</v>
      </c>
      <c r="T155" s="27">
        <f>SUMIFS('Auditoria Cumplimiento'!$J:$J,'Auditoria Cumplimiento'!$A:$A,A155,'Auditoria Cumplimiento'!$B:$B,D155)</f>
        <v>88.416666666666671</v>
      </c>
      <c r="U155" s="29">
        <f>AVERAGEIFS('Historial Mensual'!$AA$2:$AA$3601,'Historial Mensual'!$A$2:$A$3601,$A155,'Historial Mensual'!$C$2:$C$3601,$D155)</f>
        <v>0.14031500000000002</v>
      </c>
      <c r="V155" s="20">
        <f>AVERAGEIFS('Historial Mensual'!$AC$2:$AC$3601,'Historial Mensual'!$A$2:$A$3601,$A155,'Historial Mensual'!$C$2:$C$3601,$D155)</f>
        <v>-1.404535117243986E-2</v>
      </c>
    </row>
    <row r="156" spans="1:22" x14ac:dyDescent="0.3">
      <c r="A156" s="4" t="s">
        <v>179</v>
      </c>
      <c r="B156" s="4" t="str">
        <f>INDEX('Catalogo Proveedores'!$B$2:$B$101,MATCH(A156,'Catalogo Proveedores'!$A$2:$A$101,0))</f>
        <v>Distribuidora Rodamientos de Occidente S. de R.L. de C.V.</v>
      </c>
      <c r="C156" s="4" t="str">
        <f>INDEX('Catalogo Proveedores'!$C$2:$C$101,MATCH(A156,'Catalogo Proveedores'!$A$2:$A$101,0))</f>
        <v>Refacciones y componentes</v>
      </c>
      <c r="D156" s="33" t="s">
        <v>281</v>
      </c>
      <c r="E156" s="15">
        <f>SUMIFS(Contratos!$C:$C,Contratos!$A:$A,A156,Contratos!$B:$B,D156)</f>
        <v>3687000</v>
      </c>
      <c r="F156" s="15">
        <f>SUMIFS('Historial Mensual'!$E$2:$E$3601,'Historial Mensual'!$A$2:$A$3601,$A156,'Historial Mensual'!$C$2:$C$3601,$D156)</f>
        <v>3713669.8800000004</v>
      </c>
      <c r="G156" s="20">
        <f>SUMPRODUCT(('Historial Mensual'!$A$2:$A$3601=A156)*('Historial Mensual'!$C$2:$C$3601=D156)*'Historial Mensual'!$G$2:$G$3601)</f>
        <v>2.8400000000000002E-2</v>
      </c>
      <c r="H156" s="27">
        <f>AVERAGEIFS('Historial Mensual'!$H$2:$H$3601,'Historial Mensual'!$A$2:$A$3601,$A156,'Historial Mensual'!$C$2:$C$3601,$D156)</f>
        <v>67.99166666666666</v>
      </c>
      <c r="I156" s="21">
        <f>AVERAGEIFS('Historial Mensual'!$K$2:$K$3601,'Historial Mensual'!$A$2:$A$3601,$A156,'Historial Mensual'!$C$2:$C$3601,$D156)</f>
        <v>0.90611666666666668</v>
      </c>
      <c r="J156" s="21">
        <f>AVERAGEIFS('Historial Mensual'!$L$2:$L$3601,'Historial Mensual'!$A$2:$A$3601,$A156,'Historial Mensual'!$C$2:$C$3601,$D156)</f>
        <v>0.12503333333333336</v>
      </c>
      <c r="K156" s="28">
        <f>SUMIFS('Historial Mensual'!$M$2:$M$3601,'Historial Mensual'!$A$2:$A$3601,$A156,'Historial Mensual'!$C$2:$C$3601,$D156)</f>
        <v>6</v>
      </c>
      <c r="L156" s="28">
        <f>SUMIFS('Historial Mensual'!$N$2:$N$3601,'Historial Mensual'!$A$2:$A$3601,$A156,'Historial Mensual'!$C$2:$C$3601,$D156)</f>
        <v>3</v>
      </c>
      <c r="M156" s="27">
        <f>SUMIFS('Historial Mensual'!$O$2:$O$3601,'Historial Mensual'!$A$2:$A$3601,$A156,'Historial Mensual'!$C$2:$C$3601,$D156)</f>
        <v>70.400000000000006</v>
      </c>
      <c r="N156" s="27">
        <f>AVERAGEIFS('Historial Mensual'!$P$2:$P$3601,'Historial Mensual'!$A$2:$A$3601,$A156,'Historial Mensual'!$C$2:$C$3601,$D156)</f>
        <v>91.283333333333346</v>
      </c>
      <c r="O156" s="15">
        <f>SUMIFS('Historial Mensual'!$Q$2:$Q$3601,'Historial Mensual'!$A$2:$A$3601,$A156,'Historial Mensual'!$C$2:$C$3601,$D156)</f>
        <v>127352.42</v>
      </c>
      <c r="P156" s="15">
        <f>SUMIFS('Historial Mensual'!$S$2:$S$3601,'Historial Mensual'!$A$2:$A$3601,$A156,'Historial Mensual'!$C$2:$C$3601,$D156)</f>
        <v>141450.60999999999</v>
      </c>
      <c r="Q156" s="20">
        <f>AVERAGEIFS('Historial Mensual'!$V$2:$V$3601,'Historial Mensual'!$A$2:$A$3601,$A156,'Historial Mensual'!$C$2:$C$3601,$D156)</f>
        <v>2.0867314639463966E-3</v>
      </c>
      <c r="R156" s="20">
        <f>SQRT(SUMPRODUCT(('Historial Mensual'!$A$2:$A$3601=A156)*('Historial Mensual'!$C$2:$C$3601=D156)*('Historial Mensual'!$V$2:$V$3601-Q156)^2)/11)</f>
        <v>8.1516679010467344E-2</v>
      </c>
      <c r="S156" s="27">
        <f>AVERAGEIFS('Historial Mensual'!$W$2:$W$3601,'Historial Mensual'!$A$2:$A$3601,$A156,'Historial Mensual'!$C$2:$C$3601,$D156)</f>
        <v>82.361750000000001</v>
      </c>
      <c r="T156" s="27">
        <f>SUMIFS('Auditoria Cumplimiento'!$J:$J,'Auditoria Cumplimiento'!$A:$A,A156,'Auditoria Cumplimiento'!$B:$B,D156)</f>
        <v>97.333333333333329</v>
      </c>
      <c r="U156" s="29">
        <f>AVERAGEIFS('Historial Mensual'!$AA$2:$AA$3601,'Historial Mensual'!$A$2:$A$3601,$A156,'Historial Mensual'!$C$2:$C$3601,$D156)</f>
        <v>0.13266916666666667</v>
      </c>
      <c r="V156" s="20">
        <f>AVERAGEIFS('Historial Mensual'!$AC$2:$AC$3601,'Historial Mensual'!$A$2:$A$3601,$A156,'Historial Mensual'!$C$2:$C$3601,$D156)</f>
        <v>-8.3465761728954806E-3</v>
      </c>
    </row>
    <row r="157" spans="1:22" x14ac:dyDescent="0.3">
      <c r="A157" s="4" t="s">
        <v>179</v>
      </c>
      <c r="B157" s="4" t="str">
        <f>INDEX('Catalogo Proveedores'!$B$2:$B$101,MATCH(A157,'Catalogo Proveedores'!$A$2:$A$101,0))</f>
        <v>Distribuidora Rodamientos de Occidente S. de R.L. de C.V.</v>
      </c>
      <c r="C157" s="4" t="str">
        <f>INDEX('Catalogo Proveedores'!$C$2:$C$101,MATCH(A157,'Catalogo Proveedores'!$A$2:$A$101,0))</f>
        <v>Refacciones y componentes</v>
      </c>
      <c r="D157" s="33" t="s">
        <v>282</v>
      </c>
      <c r="E157" s="15">
        <f>SUMIFS(Contratos!$C:$C,Contratos!$A:$A,A157,Contratos!$B:$B,D157)</f>
        <v>3400000</v>
      </c>
      <c r="F157" s="15">
        <f>SUMIFS('Historial Mensual'!$E$2:$E$3601,'Historial Mensual'!$A$2:$A$3601,$A157,'Historial Mensual'!$C$2:$C$3601,$D157)</f>
        <v>3377343.3200000003</v>
      </c>
      <c r="G157" s="20">
        <f>SUMPRODUCT(('Historial Mensual'!$A$2:$A$3601=A157)*('Historial Mensual'!$C$2:$C$3601=D157)*'Historial Mensual'!$G$2:$G$3601)</f>
        <v>4.07E-2</v>
      </c>
      <c r="H157" s="27">
        <f>AVERAGEIFS('Historial Mensual'!$H$2:$H$3601,'Historial Mensual'!$A$2:$A$3601,$A157,'Historial Mensual'!$C$2:$C$3601,$D157)</f>
        <v>70.95</v>
      </c>
      <c r="I157" s="21">
        <f>AVERAGEIFS('Historial Mensual'!$K$2:$K$3601,'Historial Mensual'!$A$2:$A$3601,$A157,'Historial Mensual'!$C$2:$C$3601,$D157)</f>
        <v>0.90124166666666661</v>
      </c>
      <c r="J157" s="21">
        <f>AVERAGEIFS('Historial Mensual'!$L$2:$L$3601,'Historial Mensual'!$A$2:$A$3601,$A157,'Historial Mensual'!$C$2:$C$3601,$D157)</f>
        <v>0.12195833333333334</v>
      </c>
      <c r="K157" s="28">
        <f>SUMIFS('Historial Mensual'!$M$2:$M$3601,'Historial Mensual'!$A$2:$A$3601,$A157,'Historial Mensual'!$C$2:$C$3601,$D157)</f>
        <v>4</v>
      </c>
      <c r="L157" s="28">
        <f>SUMIFS('Historial Mensual'!$N$2:$N$3601,'Historial Mensual'!$A$2:$A$3601,$A157,'Historial Mensual'!$C$2:$C$3601,$D157)</f>
        <v>2</v>
      </c>
      <c r="M157" s="27">
        <f>SUMIFS('Historial Mensual'!$O$2:$O$3601,'Historial Mensual'!$A$2:$A$3601,$A157,'Historial Mensual'!$C$2:$C$3601,$D157)</f>
        <v>25</v>
      </c>
      <c r="N157" s="27">
        <f>AVERAGEIFS('Historial Mensual'!$P$2:$P$3601,'Historial Mensual'!$A$2:$A$3601,$A157,'Historial Mensual'!$C$2:$C$3601,$D157)</f>
        <v>92.99166666666666</v>
      </c>
      <c r="O157" s="15">
        <f>SUMIFS('Historial Mensual'!$Q$2:$Q$3601,'Historial Mensual'!$A$2:$A$3601,$A157,'Historial Mensual'!$C$2:$C$3601,$D157)</f>
        <v>41246.159999999996</v>
      </c>
      <c r="P157" s="15">
        <f>SUMIFS('Historial Mensual'!$S$2:$S$3601,'Historial Mensual'!$A$2:$A$3601,$A157,'Historial Mensual'!$C$2:$C$3601,$D157)</f>
        <v>128658.03</v>
      </c>
      <c r="Q157" s="20">
        <f>AVERAGEIFS('Historial Mensual'!$V$2:$V$3601,'Historial Mensual'!$A$2:$A$3601,$A157,'Historial Mensual'!$C$2:$C$3601,$D157)</f>
        <v>1.6276066530995042E-2</v>
      </c>
      <c r="R157" s="20">
        <f>SQRT(SUMPRODUCT(('Historial Mensual'!$A$2:$A$3601=A157)*('Historial Mensual'!$C$2:$C$3601=D157)*('Historial Mensual'!$V$2:$V$3601-Q157)^2)/11)</f>
        <v>4.4767277619032389E-2</v>
      </c>
      <c r="S157" s="27">
        <f>AVERAGEIFS('Historial Mensual'!$W$2:$W$3601,'Historial Mensual'!$A$2:$A$3601,$A157,'Historial Mensual'!$C$2:$C$3601,$D157)</f>
        <v>83.638708333333327</v>
      </c>
      <c r="T157" s="27">
        <f>SUMIFS('Auditoria Cumplimiento'!$J:$J,'Auditoria Cumplimiento'!$A:$A,A157,'Auditoria Cumplimiento'!$B:$B,D157)</f>
        <v>90.916666666666671</v>
      </c>
      <c r="U157" s="29">
        <f>AVERAGEIFS('Historial Mensual'!$AA$2:$AA$3601,'Historial Mensual'!$A$2:$A$3601,$A157,'Historial Mensual'!$C$2:$C$3601,$D157)</f>
        <v>0.109695</v>
      </c>
      <c r="V157" s="20">
        <f>AVERAGEIFS('Historial Mensual'!$AC$2:$AC$3601,'Historial Mensual'!$A$2:$A$3601,$A157,'Historial Mensual'!$C$2:$C$3601,$D157)</f>
        <v>7.5654755336535011E-3</v>
      </c>
    </row>
    <row r="158" spans="1:22" x14ac:dyDescent="0.3">
      <c r="A158" s="4" t="s">
        <v>181</v>
      </c>
      <c r="B158" s="4" t="str">
        <f>INDEX('Catalogo Proveedores'!$B$2:$B$101,MATCH(A158,'Catalogo Proveedores'!$A$2:$A$101,0))</f>
        <v>Corporativo Componentes Unidos S.A.P.I. de C.V.</v>
      </c>
      <c r="C158" s="4" t="str">
        <f>INDEX('Catalogo Proveedores'!$C$2:$C$101,MATCH(A158,'Catalogo Proveedores'!$A$2:$A$101,0))</f>
        <v>Refacciones y componentes</v>
      </c>
      <c r="D158" s="33" t="s">
        <v>279</v>
      </c>
      <c r="E158" s="15">
        <f>SUMIFS(Contratos!$C:$C,Contratos!$A:$A,A158,Contratos!$B:$B,D158)</f>
        <v>12191000</v>
      </c>
      <c r="F158" s="15">
        <f>SUMIFS('Historial Mensual'!$E$2:$E$3601,'Historial Mensual'!$A$2:$A$3601,$A158,'Historial Mensual'!$C$2:$C$3601,$D158)</f>
        <v>12598373.779999999</v>
      </c>
      <c r="G158" s="20">
        <f>SUMPRODUCT(('Historial Mensual'!$A$2:$A$3601=A158)*('Historial Mensual'!$C$2:$C$3601=D158)*'Historial Mensual'!$G$2:$G$3601)</f>
        <v>0.12970000000000001</v>
      </c>
      <c r="H158" s="27">
        <f>AVERAGEIFS('Historial Mensual'!$H$2:$H$3601,'Historial Mensual'!$A$2:$A$3601,$A158,'Historial Mensual'!$C$2:$C$3601,$D158)</f>
        <v>66.608333333333334</v>
      </c>
      <c r="I158" s="21">
        <f>AVERAGEIFS('Historial Mensual'!$K$2:$K$3601,'Historial Mensual'!$A$2:$A$3601,$A158,'Historial Mensual'!$C$2:$C$3601,$D158)</f>
        <v>0.91306666666666658</v>
      </c>
      <c r="J158" s="21">
        <f>AVERAGEIFS('Historial Mensual'!$L$2:$L$3601,'Historial Mensual'!$A$2:$A$3601,$A158,'Historial Mensual'!$C$2:$C$3601,$D158)</f>
        <v>0.121375</v>
      </c>
      <c r="K158" s="28">
        <f>SUMIFS('Historial Mensual'!$M$2:$M$3601,'Historial Mensual'!$A$2:$A$3601,$A158,'Historial Mensual'!$C$2:$C$3601,$D158)</f>
        <v>9</v>
      </c>
      <c r="L158" s="28">
        <f>SUMIFS('Historial Mensual'!$N$2:$N$3601,'Historial Mensual'!$A$2:$A$3601,$A158,'Historial Mensual'!$C$2:$C$3601,$D158)</f>
        <v>5</v>
      </c>
      <c r="M158" s="27">
        <f>SUMIFS('Historial Mensual'!$O$2:$O$3601,'Historial Mensual'!$A$2:$A$3601,$A158,'Historial Mensual'!$C$2:$C$3601,$D158)</f>
        <v>163.89999999999998</v>
      </c>
      <c r="N158" s="27">
        <f>AVERAGEIFS('Historial Mensual'!$P$2:$P$3601,'Historial Mensual'!$A$2:$A$3601,$A158,'Historial Mensual'!$C$2:$C$3601,$D158)</f>
        <v>80.608333333333334</v>
      </c>
      <c r="O158" s="15">
        <f>SUMIFS('Historial Mensual'!$Q$2:$Q$3601,'Historial Mensual'!$A$2:$A$3601,$A158,'Historial Mensual'!$C$2:$C$3601,$D158)</f>
        <v>430167.59</v>
      </c>
      <c r="P158" s="15">
        <f>SUMIFS('Historial Mensual'!$S$2:$S$3601,'Historial Mensual'!$A$2:$A$3601,$A158,'Historial Mensual'!$C$2:$C$3601,$D158)</f>
        <v>471048.32</v>
      </c>
      <c r="Q158" s="20">
        <f>AVERAGEIFS('Historial Mensual'!$V$2:$V$3601,'Historial Mensual'!$A$2:$A$3601,$A158,'Historial Mensual'!$C$2:$C$3601,$D158)</f>
        <v>-3.1069071115494035E-2</v>
      </c>
      <c r="R158" s="20">
        <f>SQRT(SUMPRODUCT(('Historial Mensual'!$A$2:$A$3601=A158)*('Historial Mensual'!$C$2:$C$3601=D158)*('Historial Mensual'!$V$2:$V$3601-Q158)^2)/11)</f>
        <v>9.5475206249866787E-2</v>
      </c>
      <c r="S158" s="27">
        <f>AVERAGEIFS('Historial Mensual'!$W$2:$W$3601,'Historial Mensual'!$A$2:$A$3601,$A158,'Historial Mensual'!$C$2:$C$3601,$D158)</f>
        <v>80.005958333333339</v>
      </c>
      <c r="T158" s="27">
        <f>SUMIFS('Auditoria Cumplimiento'!$J:$J,'Auditoria Cumplimiento'!$A:$A,A158,'Auditoria Cumplimiento'!$B:$B,D158)</f>
        <v>79.833333333333343</v>
      </c>
      <c r="U158" s="29">
        <f>AVERAGEIFS('Historial Mensual'!$AA$2:$AA$3601,'Historial Mensual'!$A$2:$A$3601,$A158,'Historial Mensual'!$C$2:$C$3601,$D158)</f>
        <v>0.13496</v>
      </c>
      <c r="V158" s="20">
        <f>AVERAGEIFS('Historial Mensual'!$AC$2:$AC$3601,'Historial Mensual'!$A$2:$A$3601,$A158,'Historial Mensual'!$C$2:$C$3601,$D158)</f>
        <v>-4.1674458352646465E-2</v>
      </c>
    </row>
    <row r="159" spans="1:22" x14ac:dyDescent="0.3">
      <c r="A159" s="4" t="s">
        <v>181</v>
      </c>
      <c r="B159" s="4" t="str">
        <f>INDEX('Catalogo Proveedores'!$B$2:$B$101,MATCH(A159,'Catalogo Proveedores'!$A$2:$A$101,0))</f>
        <v>Corporativo Componentes Unidos S.A.P.I. de C.V.</v>
      </c>
      <c r="C159" s="4" t="str">
        <f>INDEX('Catalogo Proveedores'!$C$2:$C$101,MATCH(A159,'Catalogo Proveedores'!$A$2:$A$101,0))</f>
        <v>Refacciones y componentes</v>
      </c>
      <c r="D159" s="33" t="s">
        <v>281</v>
      </c>
      <c r="E159" s="15">
        <f>SUMIFS(Contratos!$C:$C,Contratos!$A:$A,A159,Contratos!$B:$B,D159)</f>
        <v>14080000</v>
      </c>
      <c r="F159" s="15">
        <f>SUMIFS('Historial Mensual'!$E$2:$E$3601,'Historial Mensual'!$A$2:$A$3601,$A159,'Historial Mensual'!$C$2:$C$3601,$D159)</f>
        <v>14017879.610000001</v>
      </c>
      <c r="G159" s="20">
        <f>SUMPRODUCT(('Historial Mensual'!$A$2:$A$3601=A159)*('Historial Mensual'!$C$2:$C$3601=D159)*'Historial Mensual'!$G$2:$G$3601)</f>
        <v>0.11609999999999999</v>
      </c>
      <c r="H159" s="27">
        <f>AVERAGEIFS('Historial Mensual'!$H$2:$H$3601,'Historial Mensual'!$A$2:$A$3601,$A159,'Historial Mensual'!$C$2:$C$3601,$D159)</f>
        <v>68.808333333333337</v>
      </c>
      <c r="I159" s="21">
        <f>AVERAGEIFS('Historial Mensual'!$K$2:$K$3601,'Historial Mensual'!$A$2:$A$3601,$A159,'Historial Mensual'!$C$2:$C$3601,$D159)</f>
        <v>0.92025833333333329</v>
      </c>
      <c r="J159" s="21">
        <f>AVERAGEIFS('Historial Mensual'!$L$2:$L$3601,'Historial Mensual'!$A$2:$A$3601,$A159,'Historial Mensual'!$C$2:$C$3601,$D159)</f>
        <v>0.11424166666666664</v>
      </c>
      <c r="K159" s="28">
        <f>SUMIFS('Historial Mensual'!$M$2:$M$3601,'Historial Mensual'!$A$2:$A$3601,$A159,'Historial Mensual'!$C$2:$C$3601,$D159)</f>
        <v>4</v>
      </c>
      <c r="L159" s="28">
        <f>SUMIFS('Historial Mensual'!$N$2:$N$3601,'Historial Mensual'!$A$2:$A$3601,$A159,'Historial Mensual'!$C$2:$C$3601,$D159)</f>
        <v>2</v>
      </c>
      <c r="M159" s="27">
        <f>SUMIFS('Historial Mensual'!$O$2:$O$3601,'Historial Mensual'!$A$2:$A$3601,$A159,'Historial Mensual'!$C$2:$C$3601,$D159)</f>
        <v>12.3</v>
      </c>
      <c r="N159" s="27">
        <f>AVERAGEIFS('Historial Mensual'!$P$2:$P$3601,'Historial Mensual'!$A$2:$A$3601,$A159,'Historial Mensual'!$C$2:$C$3601,$D159)</f>
        <v>81.824999999999989</v>
      </c>
      <c r="O159" s="15">
        <f>SUMIFS('Historial Mensual'!$Q$2:$Q$3601,'Historial Mensual'!$A$2:$A$3601,$A159,'Historial Mensual'!$C$2:$C$3601,$D159)</f>
        <v>119107.79999999999</v>
      </c>
      <c r="P159" s="15">
        <f>SUMIFS('Historial Mensual'!$S$2:$S$3601,'Historial Mensual'!$A$2:$A$3601,$A159,'Historial Mensual'!$C$2:$C$3601,$D159)</f>
        <v>494566.64</v>
      </c>
      <c r="Q159" s="20">
        <f>AVERAGEIFS('Historial Mensual'!$V$2:$V$3601,'Historial Mensual'!$A$2:$A$3601,$A159,'Historial Mensual'!$C$2:$C$3601,$D159)</f>
        <v>2.4490105648386631E-2</v>
      </c>
      <c r="R159" s="20">
        <f>SQRT(SUMPRODUCT(('Historial Mensual'!$A$2:$A$3601=A159)*('Historial Mensual'!$C$2:$C$3601=D159)*('Historial Mensual'!$V$2:$V$3601-Q159)^2)/11)</f>
        <v>6.3468172643395049E-2</v>
      </c>
      <c r="S159" s="27">
        <f>AVERAGEIFS('Historial Mensual'!$W$2:$W$3601,'Historial Mensual'!$A$2:$A$3601,$A159,'Historial Mensual'!$C$2:$C$3601,$D159)</f>
        <v>81.342041666666645</v>
      </c>
      <c r="T159" s="27">
        <f>SUMIFS('Auditoria Cumplimiento'!$J:$J,'Auditoria Cumplimiento'!$A:$A,A159,'Auditoria Cumplimiento'!$B:$B,D159)</f>
        <v>83.7</v>
      </c>
      <c r="U159" s="29">
        <f>AVERAGEIFS('Historial Mensual'!$AA$2:$AA$3601,'Historial Mensual'!$A$2:$A$3601,$A159,'Historial Mensual'!$C$2:$C$3601,$D159)</f>
        <v>0.13019416666666664</v>
      </c>
      <c r="V159" s="20">
        <f>AVERAGEIFS('Historial Mensual'!$AC$2:$AC$3601,'Historial Mensual'!$A$2:$A$3601,$A159,'Historial Mensual'!$C$2:$C$3601,$D159)</f>
        <v>1.4240157086921728E-2</v>
      </c>
    </row>
    <row r="160" spans="1:22" x14ac:dyDescent="0.3">
      <c r="A160" s="4" t="s">
        <v>181</v>
      </c>
      <c r="B160" s="4" t="str">
        <f>INDEX('Catalogo Proveedores'!$B$2:$B$101,MATCH(A160,'Catalogo Proveedores'!$A$2:$A$101,0))</f>
        <v>Corporativo Componentes Unidos S.A.P.I. de C.V.</v>
      </c>
      <c r="C160" s="4" t="str">
        <f>INDEX('Catalogo Proveedores'!$C$2:$C$101,MATCH(A160,'Catalogo Proveedores'!$A$2:$A$101,0))</f>
        <v>Refacciones y componentes</v>
      </c>
      <c r="D160" s="33" t="s">
        <v>282</v>
      </c>
      <c r="E160" s="15">
        <f>SUMIFS(Contratos!$C:$C,Contratos!$A:$A,A160,Contratos!$B:$B,D160)</f>
        <v>14690000</v>
      </c>
      <c r="F160" s="15">
        <f>SUMIFS('Historial Mensual'!$E$2:$E$3601,'Historial Mensual'!$A$2:$A$3601,$A160,'Historial Mensual'!$C$2:$C$3601,$D160)</f>
        <v>14637768.32</v>
      </c>
      <c r="G160" s="20">
        <f>SUMPRODUCT(('Historial Mensual'!$A$2:$A$3601=A160)*('Historial Mensual'!$C$2:$C$3601=D160)*'Historial Mensual'!$G$2:$G$3601)</f>
        <v>6.1700000000000005E-2</v>
      </c>
      <c r="H160" s="27">
        <f>AVERAGEIFS('Historial Mensual'!$H$2:$H$3601,'Historial Mensual'!$A$2:$A$3601,$A160,'Historial Mensual'!$C$2:$C$3601,$D160)</f>
        <v>72.45</v>
      </c>
      <c r="I160" s="21">
        <f>AVERAGEIFS('Historial Mensual'!$K$2:$K$3601,'Historial Mensual'!$A$2:$A$3601,$A160,'Historial Mensual'!$C$2:$C$3601,$D160)</f>
        <v>0.93830833333333319</v>
      </c>
      <c r="J160" s="21">
        <f>AVERAGEIFS('Historial Mensual'!$L$2:$L$3601,'Historial Mensual'!$A$2:$A$3601,$A160,'Historial Mensual'!$C$2:$C$3601,$D160)</f>
        <v>0.10408333333333335</v>
      </c>
      <c r="K160" s="28">
        <f>SUMIFS('Historial Mensual'!$M$2:$M$3601,'Historial Mensual'!$A$2:$A$3601,$A160,'Historial Mensual'!$C$2:$C$3601,$D160)</f>
        <v>5</v>
      </c>
      <c r="L160" s="28">
        <f>SUMIFS('Historial Mensual'!$N$2:$N$3601,'Historial Mensual'!$A$2:$A$3601,$A160,'Historial Mensual'!$C$2:$C$3601,$D160)</f>
        <v>1</v>
      </c>
      <c r="M160" s="27">
        <f>SUMIFS('Historial Mensual'!$O$2:$O$3601,'Historial Mensual'!$A$2:$A$3601,$A160,'Historial Mensual'!$C$2:$C$3601,$D160)</f>
        <v>14.7</v>
      </c>
      <c r="N160" s="27">
        <f>AVERAGEIFS('Historial Mensual'!$P$2:$P$3601,'Historial Mensual'!$A$2:$A$3601,$A160,'Historial Mensual'!$C$2:$C$3601,$D160)</f>
        <v>81.708333333333329</v>
      </c>
      <c r="O160" s="15">
        <f>SUMIFS('Historial Mensual'!$Q$2:$Q$3601,'Historial Mensual'!$A$2:$A$3601,$A160,'Historial Mensual'!$C$2:$C$3601,$D160)</f>
        <v>106193.63</v>
      </c>
      <c r="P160" s="15">
        <f>SUMIFS('Historial Mensual'!$S$2:$S$3601,'Historial Mensual'!$A$2:$A$3601,$A160,'Historial Mensual'!$C$2:$C$3601,$D160)</f>
        <v>472956.52999999997</v>
      </c>
      <c r="Q160" s="20">
        <f>AVERAGEIFS('Historial Mensual'!$V$2:$V$3601,'Historial Mensual'!$A$2:$A$3601,$A160,'Historial Mensual'!$C$2:$C$3601,$D160)</f>
        <v>3.3587099009719353E-2</v>
      </c>
      <c r="R160" s="20">
        <f>SQRT(SUMPRODUCT(('Historial Mensual'!$A$2:$A$3601=A160)*('Historial Mensual'!$C$2:$C$3601=D160)*('Historial Mensual'!$V$2:$V$3601-Q160)^2)/11)</f>
        <v>4.9581061343024473E-2</v>
      </c>
      <c r="S160" s="27">
        <f>AVERAGEIFS('Historial Mensual'!$W$2:$W$3601,'Historial Mensual'!$A$2:$A$3601,$A160,'Historial Mensual'!$C$2:$C$3601,$D160)</f>
        <v>83.287166666666664</v>
      </c>
      <c r="T160" s="27">
        <f>SUMIFS('Auditoria Cumplimiento'!$J:$J,'Auditoria Cumplimiento'!$A:$A,A160,'Auditoria Cumplimiento'!$B:$B,D160)</f>
        <v>84.95</v>
      </c>
      <c r="U160" s="29">
        <f>AVERAGEIFS('Historial Mensual'!$AA$2:$AA$3601,'Historial Mensual'!$A$2:$A$3601,$A160,'Historial Mensual'!$C$2:$C$3601,$D160)</f>
        <v>0.10089666666666668</v>
      </c>
      <c r="V160" s="20">
        <f>AVERAGEIFS('Historial Mensual'!$AC$2:$AC$3601,'Historial Mensual'!$A$2:$A$3601,$A160,'Historial Mensual'!$C$2:$C$3601,$D160)</f>
        <v>2.554600219437687E-2</v>
      </c>
    </row>
    <row r="161" spans="1:22" x14ac:dyDescent="0.3">
      <c r="A161" s="4" t="s">
        <v>183</v>
      </c>
      <c r="B161" s="4" t="str">
        <f>INDEX('Catalogo Proveedores'!$B$2:$B$101,MATCH(A161,'Catalogo Proveedores'!$A$2:$A$101,0))</f>
        <v>Proveedora Válvulas del Golfo S.A. de C.V.</v>
      </c>
      <c r="C161" s="4" t="str">
        <f>INDEX('Catalogo Proveedores'!$C$2:$C$101,MATCH(A161,'Catalogo Proveedores'!$A$2:$A$101,0))</f>
        <v>Refacciones y componentes</v>
      </c>
      <c r="D161" s="33" t="s">
        <v>279</v>
      </c>
      <c r="E161" s="15">
        <f>SUMIFS(Contratos!$C:$C,Contratos!$A:$A,A161,Contratos!$B:$B,D161)</f>
        <v>4165000</v>
      </c>
      <c r="F161" s="15">
        <f>SUMIFS('Historial Mensual'!$E$2:$E$3601,'Historial Mensual'!$A$2:$A$3601,$A161,'Historial Mensual'!$C$2:$C$3601,$D161)</f>
        <v>4181017.0300000003</v>
      </c>
      <c r="G161" s="20">
        <f>SUMPRODUCT(('Historial Mensual'!$A$2:$A$3601=A161)*('Historial Mensual'!$C$2:$C$3601=D161)*'Historial Mensual'!$G$2:$G$3601)</f>
        <v>6.3100000000000003E-2</v>
      </c>
      <c r="H161" s="27">
        <f>AVERAGEIFS('Historial Mensual'!$H$2:$H$3601,'Historial Mensual'!$A$2:$A$3601,$A161,'Historial Mensual'!$C$2:$C$3601,$D161)</f>
        <v>89.2</v>
      </c>
      <c r="I161" s="21">
        <f>AVERAGEIFS('Historial Mensual'!$K$2:$K$3601,'Historial Mensual'!$A$2:$A$3601,$A161,'Historial Mensual'!$C$2:$C$3601,$D161)</f>
        <v>0.90982499999999977</v>
      </c>
      <c r="J161" s="21">
        <f>AVERAGEIFS('Historial Mensual'!$L$2:$L$3601,'Historial Mensual'!$A$2:$A$3601,$A161,'Historial Mensual'!$C$2:$C$3601,$D161)</f>
        <v>4.3641666666666655E-2</v>
      </c>
      <c r="K161" s="28">
        <f>SUMIFS('Historial Mensual'!$M$2:$M$3601,'Historial Mensual'!$A$2:$A$3601,$A161,'Historial Mensual'!$C$2:$C$3601,$D161)</f>
        <v>9</v>
      </c>
      <c r="L161" s="28">
        <f>SUMIFS('Historial Mensual'!$N$2:$N$3601,'Historial Mensual'!$A$2:$A$3601,$A161,'Historial Mensual'!$C$2:$C$3601,$D161)</f>
        <v>1</v>
      </c>
      <c r="M161" s="27">
        <f>SUMIFS('Historial Mensual'!$O$2:$O$3601,'Historial Mensual'!$A$2:$A$3601,$A161,'Historial Mensual'!$C$2:$C$3601,$D161)</f>
        <v>17.2</v>
      </c>
      <c r="N161" s="27">
        <f>AVERAGEIFS('Historial Mensual'!$P$2:$P$3601,'Historial Mensual'!$A$2:$A$3601,$A161,'Historial Mensual'!$C$2:$C$3601,$D161)</f>
        <v>80.275000000000006</v>
      </c>
      <c r="O161" s="15">
        <f>SUMIFS('Historial Mensual'!$Q$2:$Q$3601,'Historial Mensual'!$A$2:$A$3601,$A161,'Historial Mensual'!$C$2:$C$3601,$D161)</f>
        <v>52554.15</v>
      </c>
      <c r="P161" s="15">
        <f>SUMIFS('Historial Mensual'!$S$2:$S$3601,'Historial Mensual'!$A$2:$A$3601,$A161,'Historial Mensual'!$C$2:$C$3601,$D161)</f>
        <v>16811.72</v>
      </c>
      <c r="Q161" s="20">
        <f>AVERAGEIFS('Historial Mensual'!$V$2:$V$3601,'Historial Mensual'!$A$2:$A$3601,$A161,'Historial Mensual'!$C$2:$C$3601,$D161)</f>
        <v>4.5347672150558163E-3</v>
      </c>
      <c r="R161" s="20">
        <f>SQRT(SUMPRODUCT(('Historial Mensual'!$A$2:$A$3601=A161)*('Historial Mensual'!$C$2:$C$3601=D161)*('Historial Mensual'!$V$2:$V$3601-Q161)^2)/11)</f>
        <v>5.6225667493756529E-2</v>
      </c>
      <c r="S161" s="27">
        <f>AVERAGEIFS('Historial Mensual'!$W$2:$W$3601,'Historial Mensual'!$A$2:$A$3601,$A161,'Historial Mensual'!$C$2:$C$3601,$D161)</f>
        <v>88.915124999999989</v>
      </c>
      <c r="T161" s="27">
        <f>SUMIFS('Auditoria Cumplimiento'!$J:$J,'Auditoria Cumplimiento'!$A:$A,A161,'Auditoria Cumplimiento'!$B:$B,D161)</f>
        <v>81.466666666666654</v>
      </c>
      <c r="U161" s="29">
        <f>AVERAGEIFS('Historial Mensual'!$AA$2:$AA$3601,'Historial Mensual'!$A$2:$A$3601,$A161,'Historial Mensual'!$C$2:$C$3601,$D161)</f>
        <v>0.13744083333333332</v>
      </c>
      <c r="V161" s="20">
        <f>AVERAGEIFS('Historial Mensual'!$AC$2:$AC$3601,'Historial Mensual'!$A$2:$A$3601,$A161,'Historial Mensual'!$C$2:$C$3601,$D161)</f>
        <v>-6.2545681372875349E-3</v>
      </c>
    </row>
    <row r="162" spans="1:22" x14ac:dyDescent="0.3">
      <c r="A162" s="4" t="s">
        <v>183</v>
      </c>
      <c r="B162" s="4" t="str">
        <f>INDEX('Catalogo Proveedores'!$B$2:$B$101,MATCH(A162,'Catalogo Proveedores'!$A$2:$A$101,0))</f>
        <v>Proveedora Válvulas del Golfo S.A. de C.V.</v>
      </c>
      <c r="C162" s="4" t="str">
        <f>INDEX('Catalogo Proveedores'!$C$2:$C$101,MATCH(A162,'Catalogo Proveedores'!$A$2:$A$101,0))</f>
        <v>Refacciones y componentes</v>
      </c>
      <c r="D162" s="33" t="s">
        <v>281</v>
      </c>
      <c r="E162" s="15">
        <f>SUMIFS(Contratos!$C:$C,Contratos!$A:$A,A162,Contratos!$B:$B,D162)</f>
        <v>4768000</v>
      </c>
      <c r="F162" s="15">
        <f>SUMIFS('Historial Mensual'!$E$2:$E$3601,'Historial Mensual'!$A$2:$A$3601,$A162,'Historial Mensual'!$C$2:$C$3601,$D162)</f>
        <v>4894645.71</v>
      </c>
      <c r="G162" s="20">
        <f>SUMPRODUCT(('Historial Mensual'!$A$2:$A$3601=A162)*('Historial Mensual'!$C$2:$C$3601=D162)*'Historial Mensual'!$G$2:$G$3601)</f>
        <v>7.0800000000000002E-2</v>
      </c>
      <c r="H162" s="27">
        <f>AVERAGEIFS('Historial Mensual'!$H$2:$H$3601,'Historial Mensual'!$A$2:$A$3601,$A162,'Historial Mensual'!$C$2:$C$3601,$D162)</f>
        <v>91.716666666666654</v>
      </c>
      <c r="I162" s="21">
        <f>AVERAGEIFS('Historial Mensual'!$K$2:$K$3601,'Historial Mensual'!$A$2:$A$3601,$A162,'Historial Mensual'!$C$2:$C$3601,$D162)</f>
        <v>0.91098333333333337</v>
      </c>
      <c r="J162" s="21">
        <f>AVERAGEIFS('Historial Mensual'!$L$2:$L$3601,'Historial Mensual'!$A$2:$A$3601,$A162,'Historial Mensual'!$C$2:$C$3601,$D162)</f>
        <v>2.9649999999999999E-2</v>
      </c>
      <c r="K162" s="28">
        <f>SUMIFS('Historial Mensual'!$M$2:$M$3601,'Historial Mensual'!$A$2:$A$3601,$A162,'Historial Mensual'!$C$2:$C$3601,$D162)</f>
        <v>13</v>
      </c>
      <c r="L162" s="28">
        <f>SUMIFS('Historial Mensual'!$N$2:$N$3601,'Historial Mensual'!$A$2:$A$3601,$A162,'Historial Mensual'!$C$2:$C$3601,$D162)</f>
        <v>3</v>
      </c>
      <c r="M162" s="27">
        <f>SUMIFS('Historial Mensual'!$O$2:$O$3601,'Historial Mensual'!$A$2:$A$3601,$A162,'Historial Mensual'!$C$2:$C$3601,$D162)</f>
        <v>175.99999999999997</v>
      </c>
      <c r="N162" s="27">
        <f>AVERAGEIFS('Historial Mensual'!$P$2:$P$3601,'Historial Mensual'!$A$2:$A$3601,$A162,'Historial Mensual'!$C$2:$C$3601,$D162)</f>
        <v>80.833333333333329</v>
      </c>
      <c r="O162" s="15">
        <f>SUMIFS('Historial Mensual'!$Q$2:$Q$3601,'Historial Mensual'!$A$2:$A$3601,$A162,'Historial Mensual'!$C$2:$C$3601,$D162)</f>
        <v>427243.9</v>
      </c>
      <c r="P162" s="15">
        <f>SUMIFS('Historial Mensual'!$S$2:$S$3601,'Historial Mensual'!$A$2:$A$3601,$A162,'Historial Mensual'!$C$2:$C$3601,$D162)</f>
        <v>14298.149999999998</v>
      </c>
      <c r="Q162" s="20">
        <f>AVERAGEIFS('Historial Mensual'!$V$2:$V$3601,'Historial Mensual'!$A$2:$A$3601,$A162,'Historial Mensual'!$C$2:$C$3601,$D162)</f>
        <v>-4.1924999676954379E-2</v>
      </c>
      <c r="R162" s="20">
        <f>SQRT(SUMPRODUCT(('Historial Mensual'!$A$2:$A$3601=A162)*('Historial Mensual'!$C$2:$C$3601=D162)*('Historial Mensual'!$V$2:$V$3601-Q162)^2)/11)</f>
        <v>0.26105829488766619</v>
      </c>
      <c r="S162" s="27">
        <f>AVERAGEIFS('Historial Mensual'!$W$2:$W$3601,'Historial Mensual'!$A$2:$A$3601,$A162,'Historial Mensual'!$C$2:$C$3601,$D162)</f>
        <v>90.152250000000024</v>
      </c>
      <c r="T162" s="27">
        <f>SUMIFS('Auditoria Cumplimiento'!$J:$J,'Auditoria Cumplimiento'!$A:$A,A162,'Auditoria Cumplimiento'!$B:$B,D162)</f>
        <v>79.733333333333334</v>
      </c>
      <c r="U162" s="29">
        <f>AVERAGEIFS('Historial Mensual'!$AA$2:$AA$3601,'Historial Mensual'!$A$2:$A$3601,$A162,'Historial Mensual'!$C$2:$C$3601,$D162)</f>
        <v>0.12862750000000001</v>
      </c>
      <c r="V162" s="20">
        <f>AVERAGEIFS('Historial Mensual'!$AC$2:$AC$3601,'Historial Mensual'!$A$2:$A$3601,$A162,'Historial Mensual'!$C$2:$C$3601,$D162)</f>
        <v>-5.2057761980479546E-2</v>
      </c>
    </row>
    <row r="163" spans="1:22" x14ac:dyDescent="0.3">
      <c r="A163" s="4" t="s">
        <v>183</v>
      </c>
      <c r="B163" s="4" t="str">
        <f>INDEX('Catalogo Proveedores'!$B$2:$B$101,MATCH(A163,'Catalogo Proveedores'!$A$2:$A$101,0))</f>
        <v>Proveedora Válvulas del Golfo S.A. de C.V.</v>
      </c>
      <c r="C163" s="4" t="str">
        <f>INDEX('Catalogo Proveedores'!$C$2:$C$101,MATCH(A163,'Catalogo Proveedores'!$A$2:$A$101,0))</f>
        <v>Refacciones y componentes</v>
      </c>
      <c r="D163" s="33" t="s">
        <v>282</v>
      </c>
      <c r="E163" s="15">
        <f>SUMIFS(Contratos!$C:$C,Contratos!$A:$A,A163,Contratos!$B:$B,D163)</f>
        <v>4972000</v>
      </c>
      <c r="F163" s="15">
        <f>SUMIFS('Historial Mensual'!$E$2:$E$3601,'Historial Mensual'!$A$2:$A$3601,$A163,'Historial Mensual'!$C$2:$C$3601,$D163)</f>
        <v>5052867.1000000015</v>
      </c>
      <c r="G163" s="20">
        <f>SUMPRODUCT(('Historial Mensual'!$A$2:$A$3601=A163)*('Historial Mensual'!$C$2:$C$3601=D163)*'Historial Mensual'!$G$2:$G$3601)</f>
        <v>5.4699999999999999E-2</v>
      </c>
      <c r="H163" s="27">
        <f>AVERAGEIFS('Historial Mensual'!$H$2:$H$3601,'Historial Mensual'!$A$2:$A$3601,$A163,'Historial Mensual'!$C$2:$C$3601,$D163)</f>
        <v>92.516666666666666</v>
      </c>
      <c r="I163" s="21">
        <f>AVERAGEIFS('Historial Mensual'!$K$2:$K$3601,'Historial Mensual'!$A$2:$A$3601,$A163,'Historial Mensual'!$C$2:$C$3601,$D163)</f>
        <v>0.93429166666666674</v>
      </c>
      <c r="J163" s="21">
        <f>AVERAGEIFS('Historial Mensual'!$L$2:$L$3601,'Historial Mensual'!$A$2:$A$3601,$A163,'Historial Mensual'!$C$2:$C$3601,$D163)</f>
        <v>2.9933333333333336E-2</v>
      </c>
      <c r="K163" s="28">
        <f>SUMIFS('Historial Mensual'!$M$2:$M$3601,'Historial Mensual'!$A$2:$A$3601,$A163,'Historial Mensual'!$C$2:$C$3601,$D163)</f>
        <v>4</v>
      </c>
      <c r="L163" s="28">
        <f>SUMIFS('Historial Mensual'!$N$2:$N$3601,'Historial Mensual'!$A$2:$A$3601,$A163,'Historial Mensual'!$C$2:$C$3601,$D163)</f>
        <v>5</v>
      </c>
      <c r="M163" s="27">
        <f>SUMIFS('Historial Mensual'!$O$2:$O$3601,'Historial Mensual'!$A$2:$A$3601,$A163,'Historial Mensual'!$C$2:$C$3601,$D163)</f>
        <v>88.3</v>
      </c>
      <c r="N163" s="27">
        <f>AVERAGEIFS('Historial Mensual'!$P$2:$P$3601,'Historial Mensual'!$A$2:$A$3601,$A163,'Historial Mensual'!$C$2:$C$3601,$D163)</f>
        <v>81.558333333333337</v>
      </c>
      <c r="O163" s="15">
        <f>SUMIFS('Historial Mensual'!$Q$2:$Q$3601,'Historial Mensual'!$A$2:$A$3601,$A163,'Historial Mensual'!$C$2:$C$3601,$D163)</f>
        <v>187535.03</v>
      </c>
      <c r="P163" s="15">
        <f>SUMIFS('Historial Mensual'!$S$2:$S$3601,'Historial Mensual'!$A$2:$A$3601,$A163,'Historial Mensual'!$C$2:$C$3601,$D163)</f>
        <v>14539.07</v>
      </c>
      <c r="Q163" s="20">
        <f>AVERAGEIFS('Historial Mensual'!$V$2:$V$3601,'Historial Mensual'!$A$2:$A$3601,$A163,'Historial Mensual'!$C$2:$C$3601,$D163)</f>
        <v>1.9423716578237337E-2</v>
      </c>
      <c r="R163" s="20">
        <f>SQRT(SUMPRODUCT(('Historial Mensual'!$A$2:$A$3601=A163)*('Historial Mensual'!$C$2:$C$3601=D163)*('Historial Mensual'!$V$2:$V$3601-Q163)^2)/11)</f>
        <v>9.1311895002144955E-2</v>
      </c>
      <c r="S163" s="27">
        <f>AVERAGEIFS('Historial Mensual'!$W$2:$W$3601,'Historial Mensual'!$A$2:$A$3601,$A163,'Historial Mensual'!$C$2:$C$3601,$D163)</f>
        <v>91.27225</v>
      </c>
      <c r="T163" s="27">
        <f>SUMIFS('Auditoria Cumplimiento'!$J:$J,'Auditoria Cumplimiento'!$A:$A,A163,'Auditoria Cumplimiento'!$B:$B,D163)</f>
        <v>84.966666666666654</v>
      </c>
      <c r="U163" s="29">
        <f>AVERAGEIFS('Historial Mensual'!$AA$2:$AA$3601,'Historial Mensual'!$A$2:$A$3601,$A163,'Historial Mensual'!$C$2:$C$3601,$D163)</f>
        <v>0.10252166666666666</v>
      </c>
      <c r="V163" s="20">
        <f>AVERAGEIFS('Historial Mensual'!$AC$2:$AC$3601,'Historial Mensual'!$A$2:$A$3601,$A163,'Historial Mensual'!$C$2:$C$3601,$D163)</f>
        <v>1.1258422121215299E-2</v>
      </c>
    </row>
    <row r="164" spans="1:22" x14ac:dyDescent="0.3">
      <c r="A164" s="4" t="s">
        <v>185</v>
      </c>
      <c r="B164" s="4" t="str">
        <f>INDEX('Catalogo Proveedores'!$B$2:$B$101,MATCH(A164,'Catalogo Proveedores'!$A$2:$A$101,0))</f>
        <v>Operadora Bandas Integrales S. de R.L. de C.V.</v>
      </c>
      <c r="C164" s="4" t="str">
        <f>INDEX('Catalogo Proveedores'!$C$2:$C$101,MATCH(A164,'Catalogo Proveedores'!$A$2:$A$101,0))</f>
        <v>Refacciones y componentes</v>
      </c>
      <c r="D164" s="33" t="s">
        <v>279</v>
      </c>
      <c r="E164" s="15">
        <f>SUMIFS(Contratos!$C:$C,Contratos!$A:$A,A164,Contratos!$B:$B,D164)</f>
        <v>15242000</v>
      </c>
      <c r="F164" s="15">
        <f>SUMIFS('Historial Mensual'!$E$2:$E$3601,'Historial Mensual'!$A$2:$A$3601,$A164,'Historial Mensual'!$C$2:$C$3601,$D164)</f>
        <v>15267929.619999999</v>
      </c>
      <c r="G164" s="20">
        <f>SUMPRODUCT(('Historial Mensual'!$A$2:$A$3601=A164)*('Historial Mensual'!$C$2:$C$3601=D164)*'Historial Mensual'!$G$2:$G$3601)</f>
        <v>0.13070000000000001</v>
      </c>
      <c r="H164" s="27">
        <f>AVERAGEIFS('Historial Mensual'!$H$2:$H$3601,'Historial Mensual'!$A$2:$A$3601,$A164,'Historial Mensual'!$C$2:$C$3601,$D164)</f>
        <v>75.974999999999994</v>
      </c>
      <c r="I164" s="21">
        <f>AVERAGEIFS('Historial Mensual'!$K$2:$K$3601,'Historial Mensual'!$A$2:$A$3601,$A164,'Historial Mensual'!$C$2:$C$3601,$D164)</f>
        <v>0.78084166666666677</v>
      </c>
      <c r="J164" s="21">
        <f>AVERAGEIFS('Historial Mensual'!$L$2:$L$3601,'Historial Mensual'!$A$2:$A$3601,$A164,'Historial Mensual'!$C$2:$C$3601,$D164)</f>
        <v>9.2799999999999994E-2</v>
      </c>
      <c r="K164" s="28">
        <f>SUMIFS('Historial Mensual'!$M$2:$M$3601,'Historial Mensual'!$A$2:$A$3601,$A164,'Historial Mensual'!$C$2:$C$3601,$D164)</f>
        <v>16</v>
      </c>
      <c r="L164" s="28">
        <f>SUMIFS('Historial Mensual'!$N$2:$N$3601,'Historial Mensual'!$A$2:$A$3601,$A164,'Historial Mensual'!$C$2:$C$3601,$D164)</f>
        <v>3</v>
      </c>
      <c r="M164" s="27">
        <f>SUMIFS('Historial Mensual'!$O$2:$O$3601,'Historial Mensual'!$A$2:$A$3601,$A164,'Historial Mensual'!$C$2:$C$3601,$D164)</f>
        <v>80.5</v>
      </c>
      <c r="N164" s="27">
        <f>AVERAGEIFS('Historial Mensual'!$P$2:$P$3601,'Historial Mensual'!$A$2:$A$3601,$A164,'Historial Mensual'!$C$2:$C$3601,$D164)</f>
        <v>88.983333333333334</v>
      </c>
      <c r="O164" s="15">
        <f>SUMIFS('Historial Mensual'!$Q$2:$Q$3601,'Historial Mensual'!$A$2:$A$3601,$A164,'Historial Mensual'!$C$2:$C$3601,$D164)</f>
        <v>666397.51</v>
      </c>
      <c r="P164" s="15">
        <f>SUMIFS('Historial Mensual'!$S$2:$S$3601,'Historial Mensual'!$A$2:$A$3601,$A164,'Historial Mensual'!$C$2:$C$3601,$D164)</f>
        <v>481458.01</v>
      </c>
      <c r="Q164" s="20">
        <f>AVERAGEIFS('Historial Mensual'!$V$2:$V$3601,'Historial Mensual'!$A$2:$A$3601,$A164,'Historial Mensual'!$C$2:$C$3601,$D164)</f>
        <v>-2.6083014026896337E-2</v>
      </c>
      <c r="R164" s="20">
        <f>SQRT(SUMPRODUCT(('Historial Mensual'!$A$2:$A$3601=A164)*('Historial Mensual'!$C$2:$C$3601=D164)*('Historial Mensual'!$V$2:$V$3601-Q164)^2)/11)</f>
        <v>8.6607910871059443E-2</v>
      </c>
      <c r="S164" s="27">
        <f>AVERAGEIFS('Historial Mensual'!$W$2:$W$3601,'Historial Mensual'!$A$2:$A$3601,$A164,'Historial Mensual'!$C$2:$C$3601,$D164)</f>
        <v>81.421166666666679</v>
      </c>
      <c r="T164" s="27">
        <f>SUMIFS('Auditoria Cumplimiento'!$J:$J,'Auditoria Cumplimiento'!$A:$A,A164,'Auditoria Cumplimiento'!$B:$B,D164)</f>
        <v>92.850000000000009</v>
      </c>
      <c r="U164" s="29">
        <f>AVERAGEIFS('Historial Mensual'!$AA$2:$AA$3601,'Historial Mensual'!$A$2:$A$3601,$A164,'Historial Mensual'!$C$2:$C$3601,$D164)</f>
        <v>0.14907083333333335</v>
      </c>
      <c r="V164" s="20">
        <f>AVERAGEIFS('Historial Mensual'!$AC$2:$AC$3601,'Historial Mensual'!$A$2:$A$3601,$A164,'Historial Mensual'!$C$2:$C$3601,$D164)</f>
        <v>-3.7729501707604793E-2</v>
      </c>
    </row>
    <row r="165" spans="1:22" x14ac:dyDescent="0.3">
      <c r="A165" s="4" t="s">
        <v>185</v>
      </c>
      <c r="B165" s="4" t="str">
        <f>INDEX('Catalogo Proveedores'!$B$2:$B$101,MATCH(A165,'Catalogo Proveedores'!$A$2:$A$101,0))</f>
        <v>Operadora Bandas Integrales S. de R.L. de C.V.</v>
      </c>
      <c r="C165" s="4" t="str">
        <f>INDEX('Catalogo Proveedores'!$C$2:$C$101,MATCH(A165,'Catalogo Proveedores'!$A$2:$A$101,0))</f>
        <v>Refacciones y componentes</v>
      </c>
      <c r="D165" s="33" t="s">
        <v>281</v>
      </c>
      <c r="E165" s="15">
        <f>SUMIFS(Contratos!$C:$C,Contratos!$A:$A,A165,Contratos!$B:$B,D165)</f>
        <v>17056000</v>
      </c>
      <c r="F165" s="15">
        <f>SUMIFS('Historial Mensual'!$E$2:$E$3601,'Historial Mensual'!$A$2:$A$3601,$A165,'Historial Mensual'!$C$2:$C$3601,$D165)</f>
        <v>17057479.340000004</v>
      </c>
      <c r="G165" s="20">
        <f>SUMPRODUCT(('Historial Mensual'!$A$2:$A$3601=A165)*('Historial Mensual'!$C$2:$C$3601=D165)*'Historial Mensual'!$G$2:$G$3601)</f>
        <v>4.02E-2</v>
      </c>
      <c r="H165" s="27">
        <f>AVERAGEIFS('Historial Mensual'!$H$2:$H$3601,'Historial Mensual'!$A$2:$A$3601,$A165,'Historial Mensual'!$C$2:$C$3601,$D165)</f>
        <v>75.74166666666666</v>
      </c>
      <c r="I165" s="21">
        <f>AVERAGEIFS('Historial Mensual'!$K$2:$K$3601,'Historial Mensual'!$A$2:$A$3601,$A165,'Historial Mensual'!$C$2:$C$3601,$D165)</f>
        <v>0.84480833333333327</v>
      </c>
      <c r="J165" s="21">
        <f>AVERAGEIFS('Historial Mensual'!$L$2:$L$3601,'Historial Mensual'!$A$2:$A$3601,$A165,'Historial Mensual'!$C$2:$C$3601,$D165)</f>
        <v>9.3008333333333318E-2</v>
      </c>
      <c r="K165" s="28">
        <f>SUMIFS('Historial Mensual'!$M$2:$M$3601,'Historial Mensual'!$A$2:$A$3601,$A165,'Historial Mensual'!$C$2:$C$3601,$D165)</f>
        <v>12</v>
      </c>
      <c r="L165" s="28">
        <f>SUMIFS('Historial Mensual'!$N$2:$N$3601,'Historial Mensual'!$A$2:$A$3601,$A165,'Historial Mensual'!$C$2:$C$3601,$D165)</f>
        <v>2</v>
      </c>
      <c r="M165" s="27">
        <f>SUMIFS('Historial Mensual'!$O$2:$O$3601,'Historial Mensual'!$A$2:$A$3601,$A165,'Historial Mensual'!$C$2:$C$3601,$D165)</f>
        <v>70</v>
      </c>
      <c r="N165" s="27">
        <f>AVERAGEIFS('Historial Mensual'!$P$2:$P$3601,'Historial Mensual'!$A$2:$A$3601,$A165,'Historial Mensual'!$C$2:$C$3601,$D165)</f>
        <v>89.008333333333326</v>
      </c>
      <c r="O165" s="15">
        <f>SUMIFS('Historial Mensual'!$Q$2:$Q$3601,'Historial Mensual'!$A$2:$A$3601,$A165,'Historial Mensual'!$C$2:$C$3601,$D165)</f>
        <v>470151.80999999994</v>
      </c>
      <c r="P165" s="15">
        <f>SUMIFS('Historial Mensual'!$S$2:$S$3601,'Historial Mensual'!$A$2:$A$3601,$A165,'Historial Mensual'!$C$2:$C$3601,$D165)</f>
        <v>508649.79000000004</v>
      </c>
      <c r="Q165" s="20">
        <f>AVERAGEIFS('Historial Mensual'!$V$2:$V$3601,'Historial Mensual'!$A$2:$A$3601,$A165,'Historial Mensual'!$C$2:$C$3601,$D165)</f>
        <v>2.9509254068875331E-2</v>
      </c>
      <c r="R165" s="20">
        <f>SQRT(SUMPRODUCT(('Historial Mensual'!$A$2:$A$3601=A165)*('Historial Mensual'!$C$2:$C$3601=D165)*('Historial Mensual'!$V$2:$V$3601-Q165)^2)/11)</f>
        <v>8.7291750258273071E-2</v>
      </c>
      <c r="S165" s="27">
        <f>AVERAGEIFS('Historial Mensual'!$W$2:$W$3601,'Historial Mensual'!$A$2:$A$3601,$A165,'Historial Mensual'!$C$2:$C$3601,$D165)</f>
        <v>83.260374999999996</v>
      </c>
      <c r="T165" s="27">
        <f>SUMIFS('Auditoria Cumplimiento'!$J:$J,'Auditoria Cumplimiento'!$A:$A,A165,'Auditoria Cumplimiento'!$B:$B,D165)</f>
        <v>93.95</v>
      </c>
      <c r="U165" s="29">
        <f>AVERAGEIFS('Historial Mensual'!$AA$2:$AA$3601,'Historial Mensual'!$A$2:$A$3601,$A165,'Historial Mensual'!$C$2:$C$3601,$D165)</f>
        <v>0.13889833333333335</v>
      </c>
      <c r="V165" s="20">
        <f>AVERAGEIFS('Historial Mensual'!$AC$2:$AC$3601,'Historial Mensual'!$A$2:$A$3601,$A165,'Historial Mensual'!$C$2:$C$3601,$D165)</f>
        <v>1.8613028481376651E-2</v>
      </c>
    </row>
    <row r="166" spans="1:22" x14ac:dyDescent="0.3">
      <c r="A166" s="4" t="s">
        <v>185</v>
      </c>
      <c r="B166" s="4" t="str">
        <f>INDEX('Catalogo Proveedores'!$B$2:$B$101,MATCH(A166,'Catalogo Proveedores'!$A$2:$A$101,0))</f>
        <v>Operadora Bandas Integrales S. de R.L. de C.V.</v>
      </c>
      <c r="C166" s="4" t="str">
        <f>INDEX('Catalogo Proveedores'!$C$2:$C$101,MATCH(A166,'Catalogo Proveedores'!$A$2:$A$101,0))</f>
        <v>Refacciones y componentes</v>
      </c>
      <c r="D166" s="33" t="s">
        <v>282</v>
      </c>
      <c r="E166" s="15">
        <f>SUMIFS(Contratos!$C:$C,Contratos!$A:$A,A166,Contratos!$B:$B,D166)</f>
        <v>17163000</v>
      </c>
      <c r="F166" s="15">
        <f>SUMIFS('Historial Mensual'!$E$2:$E$3601,'Historial Mensual'!$A$2:$A$3601,$A166,'Historial Mensual'!$C$2:$C$3601,$D166)</f>
        <v>17132632.520000003</v>
      </c>
      <c r="G166" s="20">
        <f>SUMPRODUCT(('Historial Mensual'!$A$2:$A$3601=A166)*('Historial Mensual'!$C$2:$C$3601=D166)*'Historial Mensual'!$G$2:$G$3601)</f>
        <v>5.6000000000000001E-2</v>
      </c>
      <c r="H166" s="27">
        <f>AVERAGEIFS('Historial Mensual'!$H$2:$H$3601,'Historial Mensual'!$A$2:$A$3601,$A166,'Historial Mensual'!$C$2:$C$3601,$D166)</f>
        <v>72.975000000000009</v>
      </c>
      <c r="I166" s="21">
        <f>AVERAGEIFS('Historial Mensual'!$K$2:$K$3601,'Historial Mensual'!$A$2:$A$3601,$A166,'Historial Mensual'!$C$2:$C$3601,$D166)</f>
        <v>0.82989999999999997</v>
      </c>
      <c r="J166" s="21">
        <f>AVERAGEIFS('Historial Mensual'!$L$2:$L$3601,'Historial Mensual'!$A$2:$A$3601,$A166,'Historial Mensual'!$C$2:$C$3601,$D166)</f>
        <v>9.9175000000000027E-2</v>
      </c>
      <c r="K166" s="28">
        <f>SUMIFS('Historial Mensual'!$M$2:$M$3601,'Historial Mensual'!$A$2:$A$3601,$A166,'Historial Mensual'!$C$2:$C$3601,$D166)</f>
        <v>11</v>
      </c>
      <c r="L166" s="28">
        <f>SUMIFS('Historial Mensual'!$N$2:$N$3601,'Historial Mensual'!$A$2:$A$3601,$A166,'Historial Mensual'!$C$2:$C$3601,$D166)</f>
        <v>1</v>
      </c>
      <c r="M166" s="27">
        <f>SUMIFS('Historial Mensual'!$O$2:$O$3601,'Historial Mensual'!$A$2:$A$3601,$A166,'Historial Mensual'!$C$2:$C$3601,$D166)</f>
        <v>6.3</v>
      </c>
      <c r="N166" s="27">
        <f>AVERAGEIFS('Historial Mensual'!$P$2:$P$3601,'Historial Mensual'!$A$2:$A$3601,$A166,'Historial Mensual'!$C$2:$C$3601,$D166)</f>
        <v>90.441666666666663</v>
      </c>
      <c r="O166" s="15">
        <f>SUMIFS('Historial Mensual'!$Q$2:$Q$3601,'Historial Mensual'!$A$2:$A$3601,$A166,'Historial Mensual'!$C$2:$C$3601,$D166)</f>
        <v>179184.28</v>
      </c>
      <c r="P166" s="15">
        <f>SUMIFS('Historial Mensual'!$S$2:$S$3601,'Historial Mensual'!$A$2:$A$3601,$A166,'Historial Mensual'!$C$2:$C$3601,$D166)</f>
        <v>562526.37000000011</v>
      </c>
      <c r="Q166" s="20">
        <f>AVERAGEIFS('Historial Mensual'!$V$2:$V$3601,'Historial Mensual'!$A$2:$A$3601,$A166,'Historial Mensual'!$C$2:$C$3601,$D166)</f>
        <v>3.838570279950497E-2</v>
      </c>
      <c r="R166" s="20">
        <f>SQRT(SUMPRODUCT(('Historial Mensual'!$A$2:$A$3601=A166)*('Historial Mensual'!$C$2:$C$3601=D166)*('Historial Mensual'!$V$2:$V$3601-Q166)^2)/11)</f>
        <v>3.5205119632484252E-2</v>
      </c>
      <c r="S166" s="27">
        <f>AVERAGEIFS('Historial Mensual'!$W$2:$W$3601,'Historial Mensual'!$A$2:$A$3601,$A166,'Historial Mensual'!$C$2:$C$3601,$D166)</f>
        <v>82.038958333333326</v>
      </c>
      <c r="T166" s="27">
        <f>SUMIFS('Auditoria Cumplimiento'!$J:$J,'Auditoria Cumplimiento'!$A:$A,A166,'Auditoria Cumplimiento'!$B:$B,D166)</f>
        <v>94.566666666666663</v>
      </c>
      <c r="U166" s="29">
        <f>AVERAGEIFS('Historial Mensual'!$AA$2:$AA$3601,'Historial Mensual'!$A$2:$A$3601,$A166,'Historial Mensual'!$C$2:$C$3601,$D166)</f>
        <v>0.11526333333333334</v>
      </c>
      <c r="V166" s="20">
        <f>AVERAGEIFS('Historial Mensual'!$AC$2:$AC$3601,'Historial Mensual'!$A$2:$A$3601,$A166,'Historial Mensual'!$C$2:$C$3601,$D166)</f>
        <v>2.9255528182310846E-2</v>
      </c>
    </row>
    <row r="167" spans="1:22" x14ac:dyDescent="0.3">
      <c r="A167" s="4" t="s">
        <v>187</v>
      </c>
      <c r="B167" s="4" t="str">
        <f>INDEX('Catalogo Proveedores'!$B$2:$B$101,MATCH(A167,'Catalogo Proveedores'!$A$2:$A$101,0))</f>
        <v>Comercializadora Motores del Norte S.A.P.I. de C.V.</v>
      </c>
      <c r="C167" s="4" t="str">
        <f>INDEX('Catalogo Proveedores'!$C$2:$C$101,MATCH(A167,'Catalogo Proveedores'!$A$2:$A$101,0))</f>
        <v>Refacciones y componentes</v>
      </c>
      <c r="D167" s="33" t="s">
        <v>279</v>
      </c>
      <c r="E167" s="15">
        <f>SUMIFS(Contratos!$C:$C,Contratos!$A:$A,A167,Contratos!$B:$B,D167)</f>
        <v>3108000</v>
      </c>
      <c r="F167" s="15">
        <f>SUMIFS('Historial Mensual'!$E$2:$E$3601,'Historial Mensual'!$A$2:$A$3601,$A167,'Historial Mensual'!$C$2:$C$3601,$D167)</f>
        <v>3082188.52</v>
      </c>
      <c r="G167" s="20">
        <f>SUMPRODUCT(('Historial Mensual'!$A$2:$A$3601=A167)*('Historial Mensual'!$C$2:$C$3601=D167)*'Historial Mensual'!$G$2:$G$3601)</f>
        <v>8.8400000000000006E-2</v>
      </c>
      <c r="H167" s="27">
        <f>AVERAGEIFS('Historial Mensual'!$H$2:$H$3601,'Historial Mensual'!$A$2:$A$3601,$A167,'Historial Mensual'!$C$2:$C$3601,$D167)</f>
        <v>81.208333333333329</v>
      </c>
      <c r="I167" s="21">
        <f>AVERAGEIFS('Historial Mensual'!$K$2:$K$3601,'Historial Mensual'!$A$2:$A$3601,$A167,'Historial Mensual'!$C$2:$C$3601,$D167)</f>
        <v>0.88508333333333333</v>
      </c>
      <c r="J167" s="21">
        <f>AVERAGEIFS('Historial Mensual'!$L$2:$L$3601,'Historial Mensual'!$A$2:$A$3601,$A167,'Historial Mensual'!$C$2:$C$3601,$D167)</f>
        <v>7.2650000000000006E-2</v>
      </c>
      <c r="K167" s="28">
        <f>SUMIFS('Historial Mensual'!$M$2:$M$3601,'Historial Mensual'!$A$2:$A$3601,$A167,'Historial Mensual'!$C$2:$C$3601,$D167)</f>
        <v>12</v>
      </c>
      <c r="L167" s="28">
        <f>SUMIFS('Historial Mensual'!$N$2:$N$3601,'Historial Mensual'!$A$2:$A$3601,$A167,'Historial Mensual'!$C$2:$C$3601,$D167)</f>
        <v>0</v>
      </c>
      <c r="M167" s="27">
        <f>SUMIFS('Historial Mensual'!$O$2:$O$3601,'Historial Mensual'!$A$2:$A$3601,$A167,'Historial Mensual'!$C$2:$C$3601,$D167)</f>
        <v>0</v>
      </c>
      <c r="N167" s="27">
        <f>AVERAGEIFS('Historial Mensual'!$P$2:$P$3601,'Historial Mensual'!$A$2:$A$3601,$A167,'Historial Mensual'!$C$2:$C$3601,$D167)</f>
        <v>95.25</v>
      </c>
      <c r="O167" s="15">
        <f>SUMIFS('Historial Mensual'!$Q$2:$Q$3601,'Historial Mensual'!$A$2:$A$3601,$A167,'Historial Mensual'!$C$2:$C$3601,$D167)</f>
        <v>29696.640000000003</v>
      </c>
      <c r="P167" s="15">
        <f>SUMIFS('Historial Mensual'!$S$2:$S$3601,'Historial Mensual'!$A$2:$A$3601,$A167,'Historial Mensual'!$C$2:$C$3601,$D167)</f>
        <v>69555.7</v>
      </c>
      <c r="Q167" s="20">
        <f>AVERAGEIFS('Historial Mensual'!$V$2:$V$3601,'Historial Mensual'!$A$2:$A$3601,$A167,'Historial Mensual'!$C$2:$C$3601,$D167)</f>
        <v>1.0150599958917891E-2</v>
      </c>
      <c r="R167" s="20">
        <f>SQRT(SUMPRODUCT(('Historial Mensual'!$A$2:$A$3601=A167)*('Historial Mensual'!$C$2:$C$3601=D167)*('Historial Mensual'!$V$2:$V$3601-Q167)^2)/11)</f>
        <v>4.6053996578462174E-2</v>
      </c>
      <c r="S167" s="27">
        <f>AVERAGEIFS('Historial Mensual'!$W$2:$W$3601,'Historial Mensual'!$A$2:$A$3601,$A167,'Historial Mensual'!$C$2:$C$3601,$D167)</f>
        <v>87.935666666666677</v>
      </c>
      <c r="T167" s="27">
        <f>SUMIFS('Auditoria Cumplimiento'!$J:$J,'Auditoria Cumplimiento'!$A:$A,A167,'Auditoria Cumplimiento'!$B:$B,D167)</f>
        <v>94.100000000000009</v>
      </c>
      <c r="U167" s="29">
        <f>AVERAGEIFS('Historial Mensual'!$AA$2:$AA$3601,'Historial Mensual'!$A$2:$A$3601,$A167,'Historial Mensual'!$C$2:$C$3601,$D167)</f>
        <v>0.14301583333333334</v>
      </c>
      <c r="V167" s="20">
        <f>AVERAGEIFS('Historial Mensual'!$AC$2:$AC$3601,'Historial Mensual'!$A$2:$A$3601,$A167,'Historial Mensual'!$C$2:$C$3601,$D167)</f>
        <v>-1.0506633697424089E-3</v>
      </c>
    </row>
    <row r="168" spans="1:22" x14ac:dyDescent="0.3">
      <c r="A168" s="4" t="s">
        <v>187</v>
      </c>
      <c r="B168" s="4" t="str">
        <f>INDEX('Catalogo Proveedores'!$B$2:$B$101,MATCH(A168,'Catalogo Proveedores'!$A$2:$A$101,0))</f>
        <v>Comercializadora Motores del Norte S.A.P.I. de C.V.</v>
      </c>
      <c r="C168" s="4" t="str">
        <f>INDEX('Catalogo Proveedores'!$C$2:$C$101,MATCH(A168,'Catalogo Proveedores'!$A$2:$A$101,0))</f>
        <v>Refacciones y componentes</v>
      </c>
      <c r="D168" s="33" t="s">
        <v>281</v>
      </c>
      <c r="E168" s="15">
        <f>SUMIFS(Contratos!$C:$C,Contratos!$A:$A,A168,Contratos!$B:$B,D168)</f>
        <v>3424000</v>
      </c>
      <c r="F168" s="15">
        <f>SUMIFS('Historial Mensual'!$E$2:$E$3601,'Historial Mensual'!$A$2:$A$3601,$A168,'Historial Mensual'!$C$2:$C$3601,$D168)</f>
        <v>3475763.2000000002</v>
      </c>
      <c r="G168" s="20">
        <f>SUMPRODUCT(('Historial Mensual'!$A$2:$A$3601=A168)*('Historial Mensual'!$C$2:$C$3601=D168)*'Historial Mensual'!$G$2:$G$3601)</f>
        <v>4.5699999999999998E-2</v>
      </c>
      <c r="H168" s="27">
        <f>AVERAGEIFS('Historial Mensual'!$H$2:$H$3601,'Historial Mensual'!$A$2:$A$3601,$A168,'Historial Mensual'!$C$2:$C$3601,$D168)</f>
        <v>80.308333333333337</v>
      </c>
      <c r="I168" s="21">
        <f>AVERAGEIFS('Historial Mensual'!$K$2:$K$3601,'Historial Mensual'!$A$2:$A$3601,$A168,'Historial Mensual'!$C$2:$C$3601,$D168)</f>
        <v>0.90360833333333312</v>
      </c>
      <c r="J168" s="21">
        <f>AVERAGEIFS('Historial Mensual'!$L$2:$L$3601,'Historial Mensual'!$A$2:$A$3601,$A168,'Historial Mensual'!$C$2:$C$3601,$D168)</f>
        <v>8.7791666666666671E-2</v>
      </c>
      <c r="K168" s="28">
        <f>SUMIFS('Historial Mensual'!$M$2:$M$3601,'Historial Mensual'!$A$2:$A$3601,$A168,'Historial Mensual'!$C$2:$C$3601,$D168)</f>
        <v>8</v>
      </c>
      <c r="L168" s="28">
        <f>SUMIFS('Historial Mensual'!$N$2:$N$3601,'Historial Mensual'!$A$2:$A$3601,$A168,'Historial Mensual'!$C$2:$C$3601,$D168)</f>
        <v>2</v>
      </c>
      <c r="M168" s="27">
        <f>SUMIFS('Historial Mensual'!$O$2:$O$3601,'Historial Mensual'!$A$2:$A$3601,$A168,'Historial Mensual'!$C$2:$C$3601,$D168)</f>
        <v>37.4</v>
      </c>
      <c r="N168" s="27">
        <f>AVERAGEIFS('Historial Mensual'!$P$2:$P$3601,'Historial Mensual'!$A$2:$A$3601,$A168,'Historial Mensual'!$C$2:$C$3601,$D168)</f>
        <v>96.22499999999998</v>
      </c>
      <c r="O168" s="15">
        <f>SUMIFS('Historial Mensual'!$Q$2:$Q$3601,'Historial Mensual'!$A$2:$A$3601,$A168,'Historial Mensual'!$C$2:$C$3601,$D168)</f>
        <v>48238.16</v>
      </c>
      <c r="P168" s="15">
        <f>SUMIFS('Historial Mensual'!$S$2:$S$3601,'Historial Mensual'!$A$2:$A$3601,$A168,'Historial Mensual'!$C$2:$C$3601,$D168)</f>
        <v>94323.54</v>
      </c>
      <c r="Q168" s="20">
        <f>AVERAGEIFS('Historial Mensual'!$V$2:$V$3601,'Historial Mensual'!$A$2:$A$3601,$A168,'Historial Mensual'!$C$2:$C$3601,$D168)</f>
        <v>1.5394971005858937E-2</v>
      </c>
      <c r="R168" s="20">
        <f>SQRT(SUMPRODUCT(('Historial Mensual'!$A$2:$A$3601=A168)*('Historial Mensual'!$C$2:$C$3601=D168)*('Historial Mensual'!$V$2:$V$3601-Q168)^2)/11)</f>
        <v>4.2268519134445036E-2</v>
      </c>
      <c r="S168" s="27">
        <f>AVERAGEIFS('Historial Mensual'!$W$2:$W$3601,'Historial Mensual'!$A$2:$A$3601,$A168,'Historial Mensual'!$C$2:$C$3601,$D168)</f>
        <v>88.14429166666666</v>
      </c>
      <c r="T168" s="27">
        <f>SUMIFS('Auditoria Cumplimiento'!$J:$J,'Auditoria Cumplimiento'!$A:$A,A168,'Auditoria Cumplimiento'!$B:$B,D168)</f>
        <v>92.95</v>
      </c>
      <c r="U168" s="29">
        <f>AVERAGEIFS('Historial Mensual'!$AA$2:$AA$3601,'Historial Mensual'!$A$2:$A$3601,$A168,'Historial Mensual'!$C$2:$C$3601,$D168)</f>
        <v>0.13238166666666668</v>
      </c>
      <c r="V168" s="20">
        <f>AVERAGEIFS('Historial Mensual'!$AC$2:$AC$3601,'Historial Mensual'!$A$2:$A$3601,$A168,'Historial Mensual'!$C$2:$C$3601,$D168)</f>
        <v>4.9818321915577274E-3</v>
      </c>
    </row>
    <row r="169" spans="1:22" x14ac:dyDescent="0.3">
      <c r="A169" s="4" t="s">
        <v>187</v>
      </c>
      <c r="B169" s="4" t="str">
        <f>INDEX('Catalogo Proveedores'!$B$2:$B$101,MATCH(A169,'Catalogo Proveedores'!$A$2:$A$101,0))</f>
        <v>Comercializadora Motores del Norte S.A.P.I. de C.V.</v>
      </c>
      <c r="C169" s="4" t="str">
        <f>INDEX('Catalogo Proveedores'!$C$2:$C$101,MATCH(A169,'Catalogo Proveedores'!$A$2:$A$101,0))</f>
        <v>Refacciones y componentes</v>
      </c>
      <c r="D169" s="33" t="s">
        <v>282</v>
      </c>
      <c r="E169" s="15">
        <f>SUMIFS(Contratos!$C:$C,Contratos!$A:$A,A169,Contratos!$B:$B,D169)</f>
        <v>3985000</v>
      </c>
      <c r="F169" s="15">
        <f>SUMIFS('Historial Mensual'!$E$2:$E$3601,'Historial Mensual'!$A$2:$A$3601,$A169,'Historial Mensual'!$C$2:$C$3601,$D169)</f>
        <v>3996209.41</v>
      </c>
      <c r="G169" s="20">
        <f>SUMPRODUCT(('Historial Mensual'!$A$2:$A$3601=A169)*('Historial Mensual'!$C$2:$C$3601=D169)*'Historial Mensual'!$G$2:$G$3601)</f>
        <v>7.2400000000000006E-2</v>
      </c>
      <c r="H169" s="27">
        <f>AVERAGEIFS('Historial Mensual'!$H$2:$H$3601,'Historial Mensual'!$A$2:$A$3601,$A169,'Historial Mensual'!$C$2:$C$3601,$D169)</f>
        <v>80.891666666666666</v>
      </c>
      <c r="I169" s="21">
        <f>AVERAGEIFS('Historial Mensual'!$K$2:$K$3601,'Historial Mensual'!$A$2:$A$3601,$A169,'Historial Mensual'!$C$2:$C$3601,$D169)</f>
        <v>0.90789166666666665</v>
      </c>
      <c r="J169" s="21">
        <f>AVERAGEIFS('Historial Mensual'!$L$2:$L$3601,'Historial Mensual'!$A$2:$A$3601,$A169,'Historial Mensual'!$C$2:$C$3601,$D169)</f>
        <v>8.0916666666666665E-2</v>
      </c>
      <c r="K169" s="28">
        <f>SUMIFS('Historial Mensual'!$M$2:$M$3601,'Historial Mensual'!$A$2:$A$3601,$A169,'Historial Mensual'!$C$2:$C$3601,$D169)</f>
        <v>7</v>
      </c>
      <c r="L169" s="28">
        <f>SUMIFS('Historial Mensual'!$N$2:$N$3601,'Historial Mensual'!$A$2:$A$3601,$A169,'Historial Mensual'!$C$2:$C$3601,$D169)</f>
        <v>2</v>
      </c>
      <c r="M169" s="27">
        <f>SUMIFS('Historial Mensual'!$O$2:$O$3601,'Historial Mensual'!$A$2:$A$3601,$A169,'Historial Mensual'!$C$2:$C$3601,$D169)</f>
        <v>41</v>
      </c>
      <c r="N169" s="27">
        <f>AVERAGEIFS('Historial Mensual'!$P$2:$P$3601,'Historial Mensual'!$A$2:$A$3601,$A169,'Historial Mensual'!$C$2:$C$3601,$D169)</f>
        <v>95.40000000000002</v>
      </c>
      <c r="O169" s="15">
        <f>SUMIFS('Historial Mensual'!$Q$2:$Q$3601,'Historial Mensual'!$A$2:$A$3601,$A169,'Historial Mensual'!$C$2:$C$3601,$D169)</f>
        <v>50242.63</v>
      </c>
      <c r="P169" s="15">
        <f>SUMIFS('Historial Mensual'!$S$2:$S$3601,'Historial Mensual'!$A$2:$A$3601,$A169,'Historial Mensual'!$C$2:$C$3601,$D169)</f>
        <v>101276.18000000001</v>
      </c>
      <c r="Q169" s="20">
        <f>AVERAGEIFS('Historial Mensual'!$V$2:$V$3601,'Historial Mensual'!$A$2:$A$3601,$A169,'Historial Mensual'!$C$2:$C$3601,$D169)</f>
        <v>2.1434777679770398E-2</v>
      </c>
      <c r="R169" s="20">
        <f>SQRT(SUMPRODUCT(('Historial Mensual'!$A$2:$A$3601=A169)*('Historial Mensual'!$C$2:$C$3601=D169)*('Historial Mensual'!$V$2:$V$3601-Q169)^2)/11)</f>
        <v>3.783801373715398E-2</v>
      </c>
      <c r="S169" s="27">
        <f>AVERAGEIFS('Historial Mensual'!$W$2:$W$3601,'Historial Mensual'!$A$2:$A$3601,$A169,'Historial Mensual'!$C$2:$C$3601,$D169)</f>
        <v>88.415083333333328</v>
      </c>
      <c r="T169" s="27">
        <f>SUMIFS('Auditoria Cumplimiento'!$J:$J,'Auditoria Cumplimiento'!$A:$A,A169,'Auditoria Cumplimiento'!$B:$B,D169)</f>
        <v>97.316666666666663</v>
      </c>
      <c r="U169" s="29">
        <f>AVERAGEIFS('Historial Mensual'!$AA$2:$AA$3601,'Historial Mensual'!$A$2:$A$3601,$A169,'Historial Mensual'!$C$2:$C$3601,$D169)</f>
        <v>0.11174000000000001</v>
      </c>
      <c r="V169" s="20">
        <f>AVERAGEIFS('Historial Mensual'!$AC$2:$AC$3601,'Historial Mensual'!$A$2:$A$3601,$A169,'Historial Mensual'!$C$2:$C$3601,$D169)</f>
        <v>1.2569771323879743E-2</v>
      </c>
    </row>
    <row r="170" spans="1:22" x14ac:dyDescent="0.3">
      <c r="A170" s="4" t="s">
        <v>189</v>
      </c>
      <c r="B170" s="4" t="str">
        <f>INDEX('Catalogo Proveedores'!$B$2:$B$101,MATCH(A170,'Catalogo Proveedores'!$A$2:$A$101,0))</f>
        <v>Distribuidora Engranes de Occidente S.A. de C.V.</v>
      </c>
      <c r="C170" s="4" t="str">
        <f>INDEX('Catalogo Proveedores'!$C$2:$C$101,MATCH(A170,'Catalogo Proveedores'!$A$2:$A$101,0))</f>
        <v>Refacciones y componentes</v>
      </c>
      <c r="D170" s="33" t="s">
        <v>279</v>
      </c>
      <c r="E170" s="15">
        <f>SUMIFS(Contratos!$C:$C,Contratos!$A:$A,A170,Contratos!$B:$B,D170)</f>
        <v>5099000</v>
      </c>
      <c r="F170" s="15">
        <f>SUMIFS('Historial Mensual'!$E$2:$E$3601,'Historial Mensual'!$A$2:$A$3601,$A170,'Historial Mensual'!$C$2:$C$3601,$D170)</f>
        <v>4991832.120000001</v>
      </c>
      <c r="G170" s="20">
        <f>SUMPRODUCT(('Historial Mensual'!$A$2:$A$3601=A170)*('Historial Mensual'!$C$2:$C$3601=D170)*'Historial Mensual'!$G$2:$G$3601)</f>
        <v>4.7199999999999999E-2</v>
      </c>
      <c r="H170" s="27">
        <f>AVERAGEIFS('Historial Mensual'!$H$2:$H$3601,'Historial Mensual'!$A$2:$A$3601,$A170,'Historial Mensual'!$C$2:$C$3601,$D170)</f>
        <v>82.766666666666652</v>
      </c>
      <c r="I170" s="21">
        <f>AVERAGEIFS('Historial Mensual'!$K$2:$K$3601,'Historial Mensual'!$A$2:$A$3601,$A170,'Historial Mensual'!$C$2:$C$3601,$D170)</f>
        <v>0.82445000000000013</v>
      </c>
      <c r="J170" s="21">
        <f>AVERAGEIFS('Historial Mensual'!$L$2:$L$3601,'Historial Mensual'!$A$2:$A$3601,$A170,'Historial Mensual'!$C$2:$C$3601,$D170)</f>
        <v>6.0475000000000001E-2</v>
      </c>
      <c r="K170" s="28">
        <f>SUMIFS('Historial Mensual'!$M$2:$M$3601,'Historial Mensual'!$A$2:$A$3601,$A170,'Historial Mensual'!$C$2:$C$3601,$D170)</f>
        <v>21</v>
      </c>
      <c r="L170" s="28">
        <f>SUMIFS('Historial Mensual'!$N$2:$N$3601,'Historial Mensual'!$A$2:$A$3601,$A170,'Historial Mensual'!$C$2:$C$3601,$D170)</f>
        <v>4</v>
      </c>
      <c r="M170" s="27">
        <f>SUMIFS('Historial Mensual'!$O$2:$O$3601,'Historial Mensual'!$A$2:$A$3601,$A170,'Historial Mensual'!$C$2:$C$3601,$D170)</f>
        <v>29.1</v>
      </c>
      <c r="N170" s="27">
        <f>AVERAGEIFS('Historial Mensual'!$P$2:$P$3601,'Historial Mensual'!$A$2:$A$3601,$A170,'Historial Mensual'!$C$2:$C$3601,$D170)</f>
        <v>89.924999999999997</v>
      </c>
      <c r="O170" s="15">
        <f>SUMIFS('Historial Mensual'!$Q$2:$Q$3601,'Historial Mensual'!$A$2:$A$3601,$A170,'Historial Mensual'!$C$2:$C$3601,$D170)</f>
        <v>109191.36</v>
      </c>
      <c r="P170" s="15">
        <f>SUMIFS('Historial Mensual'!$S$2:$S$3601,'Historial Mensual'!$A$2:$A$3601,$A170,'Historial Mensual'!$C$2:$C$3601,$D170)</f>
        <v>99618.610000000015</v>
      </c>
      <c r="Q170" s="20">
        <f>AVERAGEIFS('Historial Mensual'!$V$2:$V$3601,'Historial Mensual'!$A$2:$A$3601,$A170,'Historial Mensual'!$C$2:$C$3601,$D170)</f>
        <v>-9.9970373873316362E-4</v>
      </c>
      <c r="R170" s="20">
        <f>SQRT(SUMPRODUCT(('Historial Mensual'!$A$2:$A$3601=A170)*('Historial Mensual'!$C$2:$C$3601=D170)*('Historial Mensual'!$V$2:$V$3601-Q170)^2)/11)</f>
        <v>4.1461210800267968E-2</v>
      </c>
      <c r="S170" s="27">
        <f>AVERAGEIFS('Historial Mensual'!$W$2:$W$3601,'Historial Mensual'!$A$2:$A$3601,$A170,'Historial Mensual'!$C$2:$C$3601,$D170)</f>
        <v>85.779708333333346</v>
      </c>
      <c r="T170" s="27">
        <f>SUMIFS('Auditoria Cumplimiento'!$J:$J,'Auditoria Cumplimiento'!$A:$A,A170,'Auditoria Cumplimiento'!$B:$B,D170)</f>
        <v>91.666666666666671</v>
      </c>
      <c r="U170" s="29">
        <f>AVERAGEIFS('Historial Mensual'!$AA$2:$AA$3601,'Historial Mensual'!$A$2:$A$3601,$A170,'Historial Mensual'!$C$2:$C$3601,$D170)</f>
        <v>0.13023583333333333</v>
      </c>
      <c r="V170" s="20">
        <f>AVERAGEIFS('Historial Mensual'!$AC$2:$AC$3601,'Historial Mensual'!$A$2:$A$3601,$A170,'Historial Mensual'!$C$2:$C$3601,$D170)</f>
        <v>-1.1253755802944965E-2</v>
      </c>
    </row>
    <row r="171" spans="1:22" x14ac:dyDescent="0.3">
      <c r="A171" s="4" t="s">
        <v>189</v>
      </c>
      <c r="B171" s="4" t="str">
        <f>INDEX('Catalogo Proveedores'!$B$2:$B$101,MATCH(A171,'Catalogo Proveedores'!$A$2:$A$101,0))</f>
        <v>Distribuidora Engranes de Occidente S.A. de C.V.</v>
      </c>
      <c r="C171" s="4" t="str">
        <f>INDEX('Catalogo Proveedores'!$C$2:$C$101,MATCH(A171,'Catalogo Proveedores'!$A$2:$A$101,0))</f>
        <v>Refacciones y componentes</v>
      </c>
      <c r="D171" s="33" t="s">
        <v>281</v>
      </c>
      <c r="E171" s="15">
        <f>SUMIFS(Contratos!$C:$C,Contratos!$A:$A,A171,Contratos!$B:$B,D171)</f>
        <v>5853000</v>
      </c>
      <c r="F171" s="15">
        <f>SUMIFS('Historial Mensual'!$E$2:$E$3601,'Historial Mensual'!$A$2:$A$3601,$A171,'Historial Mensual'!$C$2:$C$3601,$D171)</f>
        <v>5815578.5499999998</v>
      </c>
      <c r="G171" s="20">
        <f>SUMPRODUCT(('Historial Mensual'!$A$2:$A$3601=A171)*('Historial Mensual'!$C$2:$C$3601=D171)*'Historial Mensual'!$G$2:$G$3601)</f>
        <v>3.2300000000000002E-2</v>
      </c>
      <c r="H171" s="27">
        <f>AVERAGEIFS('Historial Mensual'!$H$2:$H$3601,'Historial Mensual'!$A$2:$A$3601,$A171,'Historial Mensual'!$C$2:$C$3601,$D171)</f>
        <v>82.816666666666663</v>
      </c>
      <c r="I171" s="21">
        <f>AVERAGEIFS('Historial Mensual'!$K$2:$K$3601,'Historial Mensual'!$A$2:$A$3601,$A171,'Historial Mensual'!$C$2:$C$3601,$D171)</f>
        <v>0.87207499999999982</v>
      </c>
      <c r="J171" s="21">
        <f>AVERAGEIFS('Historial Mensual'!$L$2:$L$3601,'Historial Mensual'!$A$2:$A$3601,$A171,'Historial Mensual'!$C$2:$C$3601,$D171)</f>
        <v>6.8508333333333338E-2</v>
      </c>
      <c r="K171" s="28">
        <f>SUMIFS('Historial Mensual'!$M$2:$M$3601,'Historial Mensual'!$A$2:$A$3601,$A171,'Historial Mensual'!$C$2:$C$3601,$D171)</f>
        <v>4</v>
      </c>
      <c r="L171" s="28">
        <f>SUMIFS('Historial Mensual'!$N$2:$N$3601,'Historial Mensual'!$A$2:$A$3601,$A171,'Historial Mensual'!$C$2:$C$3601,$D171)</f>
        <v>6</v>
      </c>
      <c r="M171" s="27">
        <f>SUMIFS('Historial Mensual'!$O$2:$O$3601,'Historial Mensual'!$A$2:$A$3601,$A171,'Historial Mensual'!$C$2:$C$3601,$D171)</f>
        <v>72.3</v>
      </c>
      <c r="N171" s="27">
        <f>AVERAGEIFS('Historial Mensual'!$P$2:$P$3601,'Historial Mensual'!$A$2:$A$3601,$A171,'Historial Mensual'!$C$2:$C$3601,$D171)</f>
        <v>89.52500000000002</v>
      </c>
      <c r="O171" s="15">
        <f>SUMIFS('Historial Mensual'!$Q$2:$Q$3601,'Historial Mensual'!$A$2:$A$3601,$A171,'Historial Mensual'!$C$2:$C$3601,$D171)</f>
        <v>165644.76999999999</v>
      </c>
      <c r="P171" s="15">
        <f>SUMIFS('Historial Mensual'!$S$2:$S$3601,'Historial Mensual'!$A$2:$A$3601,$A171,'Historial Mensual'!$C$2:$C$3601,$D171)</f>
        <v>128719.33</v>
      </c>
      <c r="Q171" s="20">
        <f>AVERAGEIFS('Historial Mensual'!$V$2:$V$3601,'Historial Mensual'!$A$2:$A$3601,$A171,'Historial Mensual'!$C$2:$C$3601,$D171)</f>
        <v>2.5449923816708676E-2</v>
      </c>
      <c r="R171" s="20">
        <f>SQRT(SUMPRODUCT(('Historial Mensual'!$A$2:$A$3601=A171)*('Historial Mensual'!$C$2:$C$3601=D171)*('Historial Mensual'!$V$2:$V$3601-Q171)^2)/11)</f>
        <v>7.2147995209820986E-2</v>
      </c>
      <c r="S171" s="27">
        <f>AVERAGEIFS('Historial Mensual'!$W$2:$W$3601,'Historial Mensual'!$A$2:$A$3601,$A171,'Historial Mensual'!$C$2:$C$3601,$D171)</f>
        <v>87.025458333333347</v>
      </c>
      <c r="T171" s="27">
        <f>SUMIFS('Auditoria Cumplimiento'!$J:$J,'Auditoria Cumplimiento'!$A:$A,A171,'Auditoria Cumplimiento'!$B:$B,D171)</f>
        <v>91.816666666666663</v>
      </c>
      <c r="U171" s="29">
        <f>AVERAGEIFS('Historial Mensual'!$AA$2:$AA$3601,'Historial Mensual'!$A$2:$A$3601,$A171,'Historial Mensual'!$C$2:$C$3601,$D171)</f>
        <v>0.12610499999999999</v>
      </c>
      <c r="V171" s="20">
        <f>AVERAGEIFS('Historial Mensual'!$AC$2:$AC$3601,'Historial Mensual'!$A$2:$A$3601,$A171,'Historial Mensual'!$C$2:$C$3601,$D171)</f>
        <v>1.5505528722408596E-2</v>
      </c>
    </row>
    <row r="172" spans="1:22" x14ac:dyDescent="0.3">
      <c r="A172" s="4" t="s">
        <v>189</v>
      </c>
      <c r="B172" s="4" t="str">
        <f>INDEX('Catalogo Proveedores'!$B$2:$B$101,MATCH(A172,'Catalogo Proveedores'!$A$2:$A$101,0))</f>
        <v>Distribuidora Engranes de Occidente S.A. de C.V.</v>
      </c>
      <c r="C172" s="4" t="str">
        <f>INDEX('Catalogo Proveedores'!$C$2:$C$101,MATCH(A172,'Catalogo Proveedores'!$A$2:$A$101,0))</f>
        <v>Refacciones y componentes</v>
      </c>
      <c r="D172" s="33" t="s">
        <v>282</v>
      </c>
      <c r="E172" s="15">
        <f>SUMIFS(Contratos!$C:$C,Contratos!$A:$A,A172,Contratos!$B:$B,D172)</f>
        <v>5972000</v>
      </c>
      <c r="F172" s="15">
        <f>SUMIFS('Historial Mensual'!$E$2:$E$3601,'Historial Mensual'!$A$2:$A$3601,$A172,'Historial Mensual'!$C$2:$C$3601,$D172)</f>
        <v>6011230.0999999996</v>
      </c>
      <c r="G172" s="20">
        <f>SUMPRODUCT(('Historial Mensual'!$A$2:$A$3601=A172)*('Historial Mensual'!$C$2:$C$3601=D172)*'Historial Mensual'!$G$2:$G$3601)</f>
        <v>9.74E-2</v>
      </c>
      <c r="H172" s="27">
        <f>AVERAGEIFS('Historial Mensual'!$H$2:$H$3601,'Historial Mensual'!$A$2:$A$3601,$A172,'Historial Mensual'!$C$2:$C$3601,$D172)</f>
        <v>81.308333333333323</v>
      </c>
      <c r="I172" s="21">
        <f>AVERAGEIFS('Historial Mensual'!$K$2:$K$3601,'Historial Mensual'!$A$2:$A$3601,$A172,'Historial Mensual'!$C$2:$C$3601,$D172)</f>
        <v>0.86399999999999988</v>
      </c>
      <c r="J172" s="21">
        <f>AVERAGEIFS('Historial Mensual'!$L$2:$L$3601,'Historial Mensual'!$A$2:$A$3601,$A172,'Historial Mensual'!$C$2:$C$3601,$D172)</f>
        <v>8.2166666666666666E-2</v>
      </c>
      <c r="K172" s="28">
        <f>SUMIFS('Historial Mensual'!$M$2:$M$3601,'Historial Mensual'!$A$2:$A$3601,$A172,'Historial Mensual'!$C$2:$C$3601,$D172)</f>
        <v>14</v>
      </c>
      <c r="L172" s="28">
        <f>SUMIFS('Historial Mensual'!$N$2:$N$3601,'Historial Mensual'!$A$2:$A$3601,$A172,'Historial Mensual'!$C$2:$C$3601,$D172)</f>
        <v>4</v>
      </c>
      <c r="M172" s="27">
        <f>SUMIFS('Historial Mensual'!$O$2:$O$3601,'Historial Mensual'!$A$2:$A$3601,$A172,'Historial Mensual'!$C$2:$C$3601,$D172)</f>
        <v>164.8</v>
      </c>
      <c r="N172" s="27">
        <f>AVERAGEIFS('Historial Mensual'!$P$2:$P$3601,'Historial Mensual'!$A$2:$A$3601,$A172,'Historial Mensual'!$C$2:$C$3601,$D172)</f>
        <v>90.924999999999997</v>
      </c>
      <c r="O172" s="15">
        <f>SUMIFS('Historial Mensual'!$Q$2:$Q$3601,'Historial Mensual'!$A$2:$A$3601,$A172,'Historial Mensual'!$C$2:$C$3601,$D172)</f>
        <v>434275.9</v>
      </c>
      <c r="P172" s="15">
        <f>SUMIFS('Historial Mensual'!$S$2:$S$3601,'Historial Mensual'!$A$2:$A$3601,$A172,'Historial Mensual'!$C$2:$C$3601,$D172)</f>
        <v>157817.71</v>
      </c>
      <c r="Q172" s="20">
        <f>AVERAGEIFS('Historial Mensual'!$V$2:$V$3601,'Historial Mensual'!$A$2:$A$3601,$A172,'Historial Mensual'!$C$2:$C$3601,$D172)</f>
        <v>-7.1746888491957652E-3</v>
      </c>
      <c r="R172" s="20">
        <f>SQRT(SUMPRODUCT(('Historial Mensual'!$A$2:$A$3601=A172)*('Historial Mensual'!$C$2:$C$3601=D172)*('Historial Mensual'!$V$2:$V$3601-Q172)^2)/11)</f>
        <v>0.17018879376106055</v>
      </c>
      <c r="S172" s="27">
        <f>AVERAGEIFS('Historial Mensual'!$W$2:$W$3601,'Historial Mensual'!$A$2:$A$3601,$A172,'Historial Mensual'!$C$2:$C$3601,$D172)</f>
        <v>86.330416666666665</v>
      </c>
      <c r="T172" s="27">
        <f>SUMIFS('Auditoria Cumplimiento'!$J:$J,'Auditoria Cumplimiento'!$A:$A,A172,'Auditoria Cumplimiento'!$B:$B,D172)</f>
        <v>91.55</v>
      </c>
      <c r="U172" s="29">
        <f>AVERAGEIFS('Historial Mensual'!$AA$2:$AA$3601,'Historial Mensual'!$A$2:$A$3601,$A172,'Historial Mensual'!$C$2:$C$3601,$D172)</f>
        <v>0.10407333333333334</v>
      </c>
      <c r="V172" s="20">
        <f>AVERAGEIFS('Historial Mensual'!$AC$2:$AC$3601,'Historial Mensual'!$A$2:$A$3601,$A172,'Historial Mensual'!$C$2:$C$3601,$D172)</f>
        <v>-1.5458449542782483E-2</v>
      </c>
    </row>
    <row r="173" spans="1:22" x14ac:dyDescent="0.3">
      <c r="A173" s="4" t="s">
        <v>191</v>
      </c>
      <c r="B173" s="4" t="str">
        <f>INDEX('Catalogo Proveedores'!$B$2:$B$101,MATCH(A173,'Catalogo Proveedores'!$A$2:$A$101,0))</f>
        <v>Corporativo Tornillería Unidos S. de R.L. de C.V.</v>
      </c>
      <c r="C173" s="4" t="str">
        <f>INDEX('Catalogo Proveedores'!$C$2:$C$101,MATCH(A173,'Catalogo Proveedores'!$A$2:$A$101,0))</f>
        <v>Refacciones y componentes</v>
      </c>
      <c r="D173" s="33" t="s">
        <v>279</v>
      </c>
      <c r="E173" s="15">
        <f>SUMIFS(Contratos!$C:$C,Contratos!$A:$A,A173,Contratos!$B:$B,D173)</f>
        <v>3896000</v>
      </c>
      <c r="F173" s="15">
        <f>SUMIFS('Historial Mensual'!$E$2:$E$3601,'Historial Mensual'!$A$2:$A$3601,$A173,'Historial Mensual'!$C$2:$C$3601,$D173)</f>
        <v>3781429.6100000008</v>
      </c>
      <c r="G173" s="20">
        <f>SUMPRODUCT(('Historial Mensual'!$A$2:$A$3601=A173)*('Historial Mensual'!$C$2:$C$3601=D173)*'Historial Mensual'!$G$2:$G$3601)</f>
        <v>9.1200000000000003E-2</v>
      </c>
      <c r="H173" s="27">
        <f>AVERAGEIFS('Historial Mensual'!$H$2:$H$3601,'Historial Mensual'!$A$2:$A$3601,$A173,'Historial Mensual'!$C$2:$C$3601,$D173)</f>
        <v>71.45</v>
      </c>
      <c r="I173" s="21">
        <f>AVERAGEIFS('Historial Mensual'!$K$2:$K$3601,'Historial Mensual'!$A$2:$A$3601,$A173,'Historial Mensual'!$C$2:$C$3601,$D173)</f>
        <v>0.75943333333333352</v>
      </c>
      <c r="J173" s="21">
        <f>AVERAGEIFS('Historial Mensual'!$L$2:$L$3601,'Historial Mensual'!$A$2:$A$3601,$A173,'Historial Mensual'!$C$2:$C$3601,$D173)</f>
        <v>0.10504166666666666</v>
      </c>
      <c r="K173" s="28">
        <f>SUMIFS('Historial Mensual'!$M$2:$M$3601,'Historial Mensual'!$A$2:$A$3601,$A173,'Historial Mensual'!$C$2:$C$3601,$D173)</f>
        <v>12</v>
      </c>
      <c r="L173" s="28">
        <f>SUMIFS('Historial Mensual'!$N$2:$N$3601,'Historial Mensual'!$A$2:$A$3601,$A173,'Historial Mensual'!$C$2:$C$3601,$D173)</f>
        <v>3</v>
      </c>
      <c r="M173" s="27">
        <f>SUMIFS('Historial Mensual'!$O$2:$O$3601,'Historial Mensual'!$A$2:$A$3601,$A173,'Historial Mensual'!$C$2:$C$3601,$D173)</f>
        <v>22</v>
      </c>
      <c r="N173" s="27">
        <f>AVERAGEIFS('Historial Mensual'!$P$2:$P$3601,'Historial Mensual'!$A$2:$A$3601,$A173,'Historial Mensual'!$C$2:$C$3601,$D173)</f>
        <v>97.283333333333346</v>
      </c>
      <c r="O173" s="15">
        <f>SUMIFS('Historial Mensual'!$Q$2:$Q$3601,'Historial Mensual'!$A$2:$A$3601,$A173,'Historial Mensual'!$C$2:$C$3601,$D173)</f>
        <v>47563.12</v>
      </c>
      <c r="P173" s="15">
        <f>SUMIFS('Historial Mensual'!$S$2:$S$3601,'Historial Mensual'!$A$2:$A$3601,$A173,'Historial Mensual'!$C$2:$C$3601,$D173)</f>
        <v>129610.46</v>
      </c>
      <c r="Q173" s="20">
        <f>AVERAGEIFS('Historial Mensual'!$V$2:$V$3601,'Historial Mensual'!$A$2:$A$3601,$A173,'Historial Mensual'!$C$2:$C$3601,$D173)</f>
        <v>2.54980841532618E-2</v>
      </c>
      <c r="R173" s="20">
        <f>SQRT(SUMPRODUCT(('Historial Mensual'!$A$2:$A$3601=A173)*('Historial Mensual'!$C$2:$C$3601=D173)*('Historial Mensual'!$V$2:$V$3601-Q173)^2)/11)</f>
        <v>4.9810910242019314E-2</v>
      </c>
      <c r="S173" s="27">
        <f>AVERAGEIFS('Historial Mensual'!$W$2:$W$3601,'Historial Mensual'!$A$2:$A$3601,$A173,'Historial Mensual'!$C$2:$C$3601,$D173)</f>
        <v>80.671541666666656</v>
      </c>
      <c r="T173" s="27">
        <f>SUMIFS('Auditoria Cumplimiento'!$J:$J,'Auditoria Cumplimiento'!$A:$A,A173,'Auditoria Cumplimiento'!$B:$B,D173)</f>
        <v>96.833333333333329</v>
      </c>
      <c r="U173" s="29">
        <f>AVERAGEIFS('Historial Mensual'!$AA$2:$AA$3601,'Historial Mensual'!$A$2:$A$3601,$A173,'Historial Mensual'!$C$2:$C$3601,$D173)</f>
        <v>0.14367916666666669</v>
      </c>
      <c r="V173" s="20">
        <f>AVERAGEIFS('Historial Mensual'!$AC$2:$AC$3601,'Historial Mensual'!$A$2:$A$3601,$A173,'Historial Mensual'!$C$2:$C$3601,$D173)</f>
        <v>1.4248165867682938E-2</v>
      </c>
    </row>
    <row r="174" spans="1:22" x14ac:dyDescent="0.3">
      <c r="A174" s="4" t="s">
        <v>191</v>
      </c>
      <c r="B174" s="4" t="str">
        <f>INDEX('Catalogo Proveedores'!$B$2:$B$101,MATCH(A174,'Catalogo Proveedores'!$A$2:$A$101,0))</f>
        <v>Corporativo Tornillería Unidos S. de R.L. de C.V.</v>
      </c>
      <c r="C174" s="4" t="str">
        <f>INDEX('Catalogo Proveedores'!$C$2:$C$101,MATCH(A174,'Catalogo Proveedores'!$A$2:$A$101,0))</f>
        <v>Refacciones y componentes</v>
      </c>
      <c r="D174" s="33" t="s">
        <v>281</v>
      </c>
      <c r="E174" s="15">
        <f>SUMIFS(Contratos!$C:$C,Contratos!$A:$A,A174,Contratos!$B:$B,D174)</f>
        <v>4306000</v>
      </c>
      <c r="F174" s="15">
        <f>SUMIFS('Historial Mensual'!$E$2:$E$3601,'Historial Mensual'!$A$2:$A$3601,$A174,'Historial Mensual'!$C$2:$C$3601,$D174)</f>
        <v>4322258.3099999987</v>
      </c>
      <c r="G174" s="20">
        <f>SUMPRODUCT(('Historial Mensual'!$A$2:$A$3601=A174)*('Historial Mensual'!$C$2:$C$3601=D174)*'Historial Mensual'!$G$2:$G$3601)</f>
        <v>4.53E-2</v>
      </c>
      <c r="H174" s="27">
        <f>AVERAGEIFS('Historial Mensual'!$H$2:$H$3601,'Historial Mensual'!$A$2:$A$3601,$A174,'Historial Mensual'!$C$2:$C$3601,$D174)</f>
        <v>74.55</v>
      </c>
      <c r="I174" s="21">
        <f>AVERAGEIFS('Historial Mensual'!$K$2:$K$3601,'Historial Mensual'!$A$2:$A$3601,$A174,'Historial Mensual'!$C$2:$C$3601,$D174)</f>
        <v>0.78819166666666662</v>
      </c>
      <c r="J174" s="21">
        <f>AVERAGEIFS('Historial Mensual'!$L$2:$L$3601,'Historial Mensual'!$A$2:$A$3601,$A174,'Historial Mensual'!$C$2:$C$3601,$D174)</f>
        <v>0.10815833333333334</v>
      </c>
      <c r="K174" s="28">
        <f>SUMIFS('Historial Mensual'!$M$2:$M$3601,'Historial Mensual'!$A$2:$A$3601,$A174,'Historial Mensual'!$C$2:$C$3601,$D174)</f>
        <v>11</v>
      </c>
      <c r="L174" s="28">
        <f>SUMIFS('Historial Mensual'!$N$2:$N$3601,'Historial Mensual'!$A$2:$A$3601,$A174,'Historial Mensual'!$C$2:$C$3601,$D174)</f>
        <v>3</v>
      </c>
      <c r="M174" s="27">
        <f>SUMIFS('Historial Mensual'!$O$2:$O$3601,'Historial Mensual'!$A$2:$A$3601,$A174,'Historial Mensual'!$C$2:$C$3601,$D174)</f>
        <v>32.1</v>
      </c>
      <c r="N174" s="27">
        <f>AVERAGEIFS('Historial Mensual'!$P$2:$P$3601,'Historial Mensual'!$A$2:$A$3601,$A174,'Historial Mensual'!$C$2:$C$3601,$D174)</f>
        <v>95.324999999999989</v>
      </c>
      <c r="O174" s="15">
        <f>SUMIFS('Historial Mensual'!$Q$2:$Q$3601,'Historial Mensual'!$A$2:$A$3601,$A174,'Historial Mensual'!$C$2:$C$3601,$D174)</f>
        <v>90194.09</v>
      </c>
      <c r="P174" s="15">
        <f>SUMIFS('Historial Mensual'!$S$2:$S$3601,'Historial Mensual'!$A$2:$A$3601,$A174,'Historial Mensual'!$C$2:$C$3601,$D174)</f>
        <v>149942.46</v>
      </c>
      <c r="Q174" s="20">
        <f>AVERAGEIFS('Historial Mensual'!$V$2:$V$3601,'Historial Mensual'!$A$2:$A$3601,$A174,'Historial Mensual'!$C$2:$C$3601,$D174)</f>
        <v>2.2567932772663935E-2</v>
      </c>
      <c r="R174" s="20">
        <f>SQRT(SUMPRODUCT(('Historial Mensual'!$A$2:$A$3601=A174)*('Historial Mensual'!$C$2:$C$3601=D174)*('Historial Mensual'!$V$2:$V$3601-Q174)^2)/11)</f>
        <v>6.5952663901364422E-2</v>
      </c>
      <c r="S174" s="27">
        <f>AVERAGEIFS('Historial Mensual'!$W$2:$W$3601,'Historial Mensual'!$A$2:$A$3601,$A174,'Historial Mensual'!$C$2:$C$3601,$D174)</f>
        <v>82.180875</v>
      </c>
      <c r="T174" s="27">
        <f>SUMIFS('Auditoria Cumplimiento'!$J:$J,'Auditoria Cumplimiento'!$A:$A,A174,'Auditoria Cumplimiento'!$B:$B,D174)</f>
        <v>98.699999999999989</v>
      </c>
      <c r="U174" s="29">
        <f>AVERAGEIFS('Historial Mensual'!$AA$2:$AA$3601,'Historial Mensual'!$A$2:$A$3601,$A174,'Historial Mensual'!$C$2:$C$3601,$D174)</f>
        <v>0.13269666666666666</v>
      </c>
      <c r="V174" s="20">
        <f>AVERAGEIFS('Historial Mensual'!$AC$2:$AC$3601,'Historial Mensual'!$A$2:$A$3601,$A174,'Historial Mensual'!$C$2:$C$3601,$D174)</f>
        <v>1.2132709810625258E-2</v>
      </c>
    </row>
    <row r="175" spans="1:22" x14ac:dyDescent="0.3">
      <c r="A175" s="4" t="s">
        <v>191</v>
      </c>
      <c r="B175" s="4" t="str">
        <f>INDEX('Catalogo Proveedores'!$B$2:$B$101,MATCH(A175,'Catalogo Proveedores'!$A$2:$A$101,0))</f>
        <v>Corporativo Tornillería Unidos S. de R.L. de C.V.</v>
      </c>
      <c r="C175" s="4" t="str">
        <f>INDEX('Catalogo Proveedores'!$C$2:$C$101,MATCH(A175,'Catalogo Proveedores'!$A$2:$A$101,0))</f>
        <v>Refacciones y componentes</v>
      </c>
      <c r="D175" s="33" t="s">
        <v>282</v>
      </c>
      <c r="E175" s="15">
        <f>SUMIFS(Contratos!$C:$C,Contratos!$A:$A,A175,Contratos!$B:$B,D175)</f>
        <v>4507000</v>
      </c>
      <c r="F175" s="15">
        <f>SUMIFS('Historial Mensual'!$E$2:$E$3601,'Historial Mensual'!$A$2:$A$3601,$A175,'Historial Mensual'!$C$2:$C$3601,$D175)</f>
        <v>4455882.12</v>
      </c>
      <c r="G175" s="20">
        <f>SUMPRODUCT(('Historial Mensual'!$A$2:$A$3601=A175)*('Historial Mensual'!$C$2:$C$3601=D175)*'Historial Mensual'!$G$2:$G$3601)</f>
        <v>1.0500000000000001E-2</v>
      </c>
      <c r="H175" s="27">
        <f>AVERAGEIFS('Historial Mensual'!$H$2:$H$3601,'Historial Mensual'!$A$2:$A$3601,$A175,'Historial Mensual'!$C$2:$C$3601,$D175)</f>
        <v>69.766666666666666</v>
      </c>
      <c r="I175" s="21">
        <f>AVERAGEIFS('Historial Mensual'!$K$2:$K$3601,'Historial Mensual'!$A$2:$A$3601,$A175,'Historial Mensual'!$C$2:$C$3601,$D175)</f>
        <v>0.79936666666666667</v>
      </c>
      <c r="J175" s="21">
        <f>AVERAGEIFS('Historial Mensual'!$L$2:$L$3601,'Historial Mensual'!$A$2:$A$3601,$A175,'Historial Mensual'!$C$2:$C$3601,$D175)</f>
        <v>0.11265000000000001</v>
      </c>
      <c r="K175" s="28">
        <f>SUMIFS('Historial Mensual'!$M$2:$M$3601,'Historial Mensual'!$A$2:$A$3601,$A175,'Historial Mensual'!$C$2:$C$3601,$D175)</f>
        <v>18</v>
      </c>
      <c r="L175" s="28">
        <f>SUMIFS('Historial Mensual'!$N$2:$N$3601,'Historial Mensual'!$A$2:$A$3601,$A175,'Historial Mensual'!$C$2:$C$3601,$D175)</f>
        <v>3</v>
      </c>
      <c r="M175" s="27">
        <f>SUMIFS('Historial Mensual'!$O$2:$O$3601,'Historial Mensual'!$A$2:$A$3601,$A175,'Historial Mensual'!$C$2:$C$3601,$D175)</f>
        <v>196.8</v>
      </c>
      <c r="N175" s="27">
        <f>AVERAGEIFS('Historial Mensual'!$P$2:$P$3601,'Historial Mensual'!$A$2:$A$3601,$A175,'Historial Mensual'!$C$2:$C$3601,$D175)</f>
        <v>96.625000000000014</v>
      </c>
      <c r="O175" s="15">
        <f>SUMIFS('Historial Mensual'!$Q$2:$Q$3601,'Historial Mensual'!$A$2:$A$3601,$A175,'Historial Mensual'!$C$2:$C$3601,$D175)</f>
        <v>438045.23</v>
      </c>
      <c r="P175" s="15">
        <f>SUMIFS('Historial Mensual'!$S$2:$S$3601,'Historial Mensual'!$A$2:$A$3601,$A175,'Historial Mensual'!$C$2:$C$3601,$D175)</f>
        <v>160045.32</v>
      </c>
      <c r="Q175" s="20">
        <f>AVERAGEIFS('Historial Mensual'!$V$2:$V$3601,'Historial Mensual'!$A$2:$A$3601,$A175,'Historial Mensual'!$C$2:$C$3601,$D175)</f>
        <v>-2.7961592424681325E-2</v>
      </c>
      <c r="R175" s="20">
        <f>SQRT(SUMPRODUCT(('Historial Mensual'!$A$2:$A$3601=A175)*('Historial Mensual'!$C$2:$C$3601=D175)*('Historial Mensual'!$V$2:$V$3601-Q175)^2)/11)</f>
        <v>0.25121009431291214</v>
      </c>
      <c r="S175" s="27">
        <f>AVERAGEIFS('Historial Mensual'!$W$2:$W$3601,'Historial Mensual'!$A$2:$A$3601,$A175,'Historial Mensual'!$C$2:$C$3601,$D175)</f>
        <v>81.034583333333345</v>
      </c>
      <c r="T175" s="27">
        <f>SUMIFS('Auditoria Cumplimiento'!$J:$J,'Auditoria Cumplimiento'!$A:$A,A175,'Auditoria Cumplimiento'!$B:$B,D175)</f>
        <v>96.216666666666683</v>
      </c>
      <c r="U175" s="29">
        <f>AVERAGEIFS('Historial Mensual'!$AA$2:$AA$3601,'Historial Mensual'!$A$2:$A$3601,$A175,'Historial Mensual'!$C$2:$C$3601,$D175)</f>
        <v>0.10957166666666666</v>
      </c>
      <c r="V175" s="20">
        <f>AVERAGEIFS('Historial Mensual'!$AC$2:$AC$3601,'Historial Mensual'!$A$2:$A$3601,$A175,'Historial Mensual'!$C$2:$C$3601,$D175)</f>
        <v>-3.6662897152260197E-2</v>
      </c>
    </row>
    <row r="176" spans="1:22" x14ac:dyDescent="0.3">
      <c r="A176" s="4" t="s">
        <v>193</v>
      </c>
      <c r="B176" s="4" t="str">
        <f>INDEX('Catalogo Proveedores'!$B$2:$B$101,MATCH(A176,'Catalogo Proveedores'!$A$2:$A$101,0))</f>
        <v>Proveedora Filtros del Golfo S.A.P.I. de C.V.</v>
      </c>
      <c r="C176" s="4" t="str">
        <f>INDEX('Catalogo Proveedores'!$C$2:$C$101,MATCH(A176,'Catalogo Proveedores'!$A$2:$A$101,0))</f>
        <v>Refacciones y componentes</v>
      </c>
      <c r="D176" s="33" t="s">
        <v>279</v>
      </c>
      <c r="E176" s="15">
        <f>SUMIFS(Contratos!$C:$C,Contratos!$A:$A,A176,Contratos!$B:$B,D176)</f>
        <v>8629000</v>
      </c>
      <c r="F176" s="15">
        <f>SUMIFS('Historial Mensual'!$E$2:$E$3601,'Historial Mensual'!$A$2:$A$3601,$A176,'Historial Mensual'!$C$2:$C$3601,$D176)</f>
        <v>8432358.1199999992</v>
      </c>
      <c r="G176" s="20">
        <f>SUMPRODUCT(('Historial Mensual'!$A$2:$A$3601=A176)*('Historial Mensual'!$C$2:$C$3601=D176)*'Historial Mensual'!$G$2:$G$3601)</f>
        <v>5.5899999999999998E-2</v>
      </c>
      <c r="H176" s="27">
        <f>AVERAGEIFS('Historial Mensual'!$H$2:$H$3601,'Historial Mensual'!$A$2:$A$3601,$A176,'Historial Mensual'!$C$2:$C$3601,$D176)</f>
        <v>70.591666666666683</v>
      </c>
      <c r="I176" s="21">
        <f>AVERAGEIFS('Historial Mensual'!$K$2:$K$3601,'Historial Mensual'!$A$2:$A$3601,$A176,'Historial Mensual'!$C$2:$C$3601,$D176)</f>
        <v>0.91781666666666684</v>
      </c>
      <c r="J176" s="21">
        <f>AVERAGEIFS('Historial Mensual'!$L$2:$L$3601,'Historial Mensual'!$A$2:$A$3601,$A176,'Historial Mensual'!$C$2:$C$3601,$D176)</f>
        <v>0.11787500000000001</v>
      </c>
      <c r="K176" s="28">
        <f>SUMIFS('Historial Mensual'!$M$2:$M$3601,'Historial Mensual'!$A$2:$A$3601,$A176,'Historial Mensual'!$C$2:$C$3601,$D176)</f>
        <v>6</v>
      </c>
      <c r="L176" s="28">
        <f>SUMIFS('Historial Mensual'!$N$2:$N$3601,'Historial Mensual'!$A$2:$A$3601,$A176,'Historial Mensual'!$C$2:$C$3601,$D176)</f>
        <v>1</v>
      </c>
      <c r="M176" s="27">
        <f>SUMIFS('Historial Mensual'!$O$2:$O$3601,'Historial Mensual'!$A$2:$A$3601,$A176,'Historial Mensual'!$C$2:$C$3601,$D176)</f>
        <v>3.1</v>
      </c>
      <c r="N176" s="27">
        <f>AVERAGEIFS('Historial Mensual'!$P$2:$P$3601,'Historial Mensual'!$A$2:$A$3601,$A176,'Historial Mensual'!$C$2:$C$3601,$D176)</f>
        <v>75.325000000000003</v>
      </c>
      <c r="O176" s="15">
        <f>SUMIFS('Historial Mensual'!$Q$2:$Q$3601,'Historial Mensual'!$A$2:$A$3601,$A176,'Historial Mensual'!$C$2:$C$3601,$D176)</f>
        <v>37325.219999999994</v>
      </c>
      <c r="P176" s="15">
        <f>SUMIFS('Historial Mensual'!$S$2:$S$3601,'Historial Mensual'!$A$2:$A$3601,$A176,'Historial Mensual'!$C$2:$C$3601,$D176)</f>
        <v>303907.93</v>
      </c>
      <c r="Q176" s="20">
        <f>AVERAGEIFS('Historial Mensual'!$V$2:$V$3601,'Historial Mensual'!$A$2:$A$3601,$A176,'Historial Mensual'!$C$2:$C$3601,$D176)</f>
        <v>3.1494640334890821E-2</v>
      </c>
      <c r="R176" s="20">
        <f>SQRT(SUMPRODUCT(('Historial Mensual'!$A$2:$A$3601=A176)*('Historial Mensual'!$C$2:$C$3601=D176)*('Historial Mensual'!$V$2:$V$3601-Q176)^2)/11)</f>
        <v>3.0632855382656986E-2</v>
      </c>
      <c r="S176" s="27">
        <f>AVERAGEIFS('Historial Mensual'!$W$2:$W$3601,'Historial Mensual'!$A$2:$A$3601,$A176,'Historial Mensual'!$C$2:$C$3601,$D176)</f>
        <v>80.538458333333338</v>
      </c>
      <c r="T176" s="27">
        <f>SUMIFS('Auditoria Cumplimiento'!$J:$J,'Auditoria Cumplimiento'!$A:$A,A176,'Auditoria Cumplimiento'!$B:$B,D176)</f>
        <v>72.266666666666666</v>
      </c>
      <c r="U176" s="29">
        <f>AVERAGEIFS('Historial Mensual'!$AA$2:$AA$3601,'Historial Mensual'!$A$2:$A$3601,$A176,'Historial Mensual'!$C$2:$C$3601,$D176)</f>
        <v>0.14606000000000002</v>
      </c>
      <c r="V176" s="20">
        <f>AVERAGEIFS('Historial Mensual'!$AC$2:$AC$3601,'Historial Mensual'!$A$2:$A$3601,$A176,'Historial Mensual'!$C$2:$C$3601,$D176)</f>
        <v>2.0069138007581717E-2</v>
      </c>
    </row>
    <row r="177" spans="1:22" x14ac:dyDescent="0.3">
      <c r="A177" s="4" t="s">
        <v>193</v>
      </c>
      <c r="B177" s="4" t="str">
        <f>INDEX('Catalogo Proveedores'!$B$2:$B$101,MATCH(A177,'Catalogo Proveedores'!$A$2:$A$101,0))</f>
        <v>Proveedora Filtros del Golfo S.A.P.I. de C.V.</v>
      </c>
      <c r="C177" s="4" t="str">
        <f>INDEX('Catalogo Proveedores'!$C$2:$C$101,MATCH(A177,'Catalogo Proveedores'!$A$2:$A$101,0))</f>
        <v>Refacciones y componentes</v>
      </c>
      <c r="D177" s="33" t="s">
        <v>281</v>
      </c>
      <c r="E177" s="15">
        <f>SUMIFS(Contratos!$C:$C,Contratos!$A:$A,A177,Contratos!$B:$B,D177)</f>
        <v>10109000</v>
      </c>
      <c r="F177" s="15">
        <f>SUMIFS('Historial Mensual'!$E$2:$E$3601,'Historial Mensual'!$A$2:$A$3601,$A177,'Historial Mensual'!$C$2:$C$3601,$D177)</f>
        <v>10231486.650000002</v>
      </c>
      <c r="G177" s="20">
        <f>SUMPRODUCT(('Historial Mensual'!$A$2:$A$3601=A177)*('Historial Mensual'!$C$2:$C$3601=D177)*'Historial Mensual'!$G$2:$G$3601)</f>
        <v>0.1011</v>
      </c>
      <c r="H177" s="27">
        <f>AVERAGEIFS('Historial Mensual'!$H$2:$H$3601,'Historial Mensual'!$A$2:$A$3601,$A177,'Historial Mensual'!$C$2:$C$3601,$D177)</f>
        <v>73.883333333333326</v>
      </c>
      <c r="I177" s="21">
        <f>AVERAGEIFS('Historial Mensual'!$K$2:$K$3601,'Historial Mensual'!$A$2:$A$3601,$A177,'Historial Mensual'!$C$2:$C$3601,$D177)</f>
        <v>0.9146333333333333</v>
      </c>
      <c r="J177" s="21">
        <f>AVERAGEIFS('Historial Mensual'!$L$2:$L$3601,'Historial Mensual'!$A$2:$A$3601,$A177,'Historial Mensual'!$C$2:$C$3601,$D177)</f>
        <v>0.10030833333333333</v>
      </c>
      <c r="K177" s="28">
        <f>SUMIFS('Historial Mensual'!$M$2:$M$3601,'Historial Mensual'!$A$2:$A$3601,$A177,'Historial Mensual'!$C$2:$C$3601,$D177)</f>
        <v>7</v>
      </c>
      <c r="L177" s="28">
        <f>SUMIFS('Historial Mensual'!$N$2:$N$3601,'Historial Mensual'!$A$2:$A$3601,$A177,'Historial Mensual'!$C$2:$C$3601,$D177)</f>
        <v>2</v>
      </c>
      <c r="M177" s="27">
        <f>SUMIFS('Historial Mensual'!$O$2:$O$3601,'Historial Mensual'!$A$2:$A$3601,$A177,'Historial Mensual'!$C$2:$C$3601,$D177)</f>
        <v>131.1</v>
      </c>
      <c r="N177" s="27">
        <f>AVERAGEIFS('Historial Mensual'!$P$2:$P$3601,'Historial Mensual'!$A$2:$A$3601,$A177,'Historial Mensual'!$C$2:$C$3601,$D177)</f>
        <v>76.091666666666669</v>
      </c>
      <c r="O177" s="15">
        <f>SUMIFS('Historial Mensual'!$Q$2:$Q$3601,'Historial Mensual'!$A$2:$A$3601,$A177,'Historial Mensual'!$C$2:$C$3601,$D177)</f>
        <v>565415.78</v>
      </c>
      <c r="P177" s="15">
        <f>SUMIFS('Historial Mensual'!$S$2:$S$3601,'Historial Mensual'!$A$2:$A$3601,$A177,'Historial Mensual'!$C$2:$C$3601,$D177)</f>
        <v>320016.34000000003</v>
      </c>
      <c r="Q177" s="20">
        <f>AVERAGEIFS('Historial Mensual'!$V$2:$V$3601,'Historial Mensual'!$A$2:$A$3601,$A177,'Historial Mensual'!$C$2:$C$3601,$D177)</f>
        <v>1.1231139524874117E-2</v>
      </c>
      <c r="R177" s="20">
        <f>SQRT(SUMPRODUCT(('Historial Mensual'!$A$2:$A$3601=A177)*('Historial Mensual'!$C$2:$C$3601=D177)*('Historial Mensual'!$V$2:$V$3601-Q177)^2)/11)</f>
        <v>0.11168272519038019</v>
      </c>
      <c r="S177" s="27">
        <f>AVERAGEIFS('Historial Mensual'!$W$2:$W$3601,'Historial Mensual'!$A$2:$A$3601,$A177,'Historial Mensual'!$C$2:$C$3601,$D177)</f>
        <v>82.011875000000003</v>
      </c>
      <c r="T177" s="27">
        <f>SUMIFS('Auditoria Cumplimiento'!$J:$J,'Auditoria Cumplimiento'!$A:$A,A177,'Auditoria Cumplimiento'!$B:$B,D177)</f>
        <v>76.600000000000009</v>
      </c>
      <c r="U177" s="29">
        <f>AVERAGEIFS('Historial Mensual'!$AA$2:$AA$3601,'Historial Mensual'!$A$2:$A$3601,$A177,'Historial Mensual'!$C$2:$C$3601,$D177)</f>
        <v>0.13869416666666665</v>
      </c>
      <c r="V177" s="20">
        <f>AVERAGEIFS('Historial Mensual'!$AC$2:$AC$3601,'Historial Mensual'!$A$2:$A$3601,$A177,'Historial Mensual'!$C$2:$C$3601,$D177)</f>
        <v>3.5019663425836744E-4</v>
      </c>
    </row>
    <row r="178" spans="1:22" x14ac:dyDescent="0.3">
      <c r="A178" s="4" t="s">
        <v>193</v>
      </c>
      <c r="B178" s="4" t="str">
        <f>INDEX('Catalogo Proveedores'!$B$2:$B$101,MATCH(A178,'Catalogo Proveedores'!$A$2:$A$101,0))</f>
        <v>Proveedora Filtros del Golfo S.A.P.I. de C.V.</v>
      </c>
      <c r="C178" s="4" t="str">
        <f>INDEX('Catalogo Proveedores'!$C$2:$C$101,MATCH(A178,'Catalogo Proveedores'!$A$2:$A$101,0))</f>
        <v>Refacciones y componentes</v>
      </c>
      <c r="D178" s="33" t="s">
        <v>282</v>
      </c>
      <c r="E178" s="15">
        <f>SUMIFS(Contratos!$C:$C,Contratos!$A:$A,A178,Contratos!$B:$B,D178)</f>
        <v>11285000</v>
      </c>
      <c r="F178" s="15">
        <f>SUMIFS('Historial Mensual'!$E$2:$E$3601,'Historial Mensual'!$A$2:$A$3601,$A178,'Historial Mensual'!$C$2:$C$3601,$D178)</f>
        <v>11328825.35</v>
      </c>
      <c r="G178" s="20">
        <f>SUMPRODUCT(('Historial Mensual'!$A$2:$A$3601=A178)*('Historial Mensual'!$C$2:$C$3601=D178)*'Historial Mensual'!$G$2:$G$3601)</f>
        <v>4.3999999999999997E-2</v>
      </c>
      <c r="H178" s="27">
        <f>AVERAGEIFS('Historial Mensual'!$H$2:$H$3601,'Historial Mensual'!$A$2:$A$3601,$A178,'Historial Mensual'!$C$2:$C$3601,$D178)</f>
        <v>72.99166666666666</v>
      </c>
      <c r="I178" s="21">
        <f>AVERAGEIFS('Historial Mensual'!$K$2:$K$3601,'Historial Mensual'!$A$2:$A$3601,$A178,'Historial Mensual'!$C$2:$C$3601,$D178)</f>
        <v>0.92630000000000001</v>
      </c>
      <c r="J178" s="21">
        <f>AVERAGEIFS('Historial Mensual'!$L$2:$L$3601,'Historial Mensual'!$A$2:$A$3601,$A178,'Historial Mensual'!$C$2:$C$3601,$D178)</f>
        <v>8.2566666666666663E-2</v>
      </c>
      <c r="K178" s="28">
        <f>SUMIFS('Historial Mensual'!$M$2:$M$3601,'Historial Mensual'!$A$2:$A$3601,$A178,'Historial Mensual'!$C$2:$C$3601,$D178)</f>
        <v>4</v>
      </c>
      <c r="L178" s="28">
        <f>SUMIFS('Historial Mensual'!$N$2:$N$3601,'Historial Mensual'!$A$2:$A$3601,$A178,'Historial Mensual'!$C$2:$C$3601,$D178)</f>
        <v>0</v>
      </c>
      <c r="M178" s="27">
        <f>SUMIFS('Historial Mensual'!$O$2:$O$3601,'Historial Mensual'!$A$2:$A$3601,$A178,'Historial Mensual'!$C$2:$C$3601,$D178)</f>
        <v>0</v>
      </c>
      <c r="N178" s="27">
        <f>AVERAGEIFS('Historial Mensual'!$P$2:$P$3601,'Historial Mensual'!$A$2:$A$3601,$A178,'Historial Mensual'!$C$2:$C$3601,$D178)</f>
        <v>76.225000000000009</v>
      </c>
      <c r="O178" s="15">
        <f>SUMIFS('Historial Mensual'!$Q$2:$Q$3601,'Historial Mensual'!$A$2:$A$3601,$A178,'Historial Mensual'!$C$2:$C$3601,$D178)</f>
        <v>71280.740000000005</v>
      </c>
      <c r="P178" s="15">
        <f>SUMIFS('Historial Mensual'!$S$2:$S$3601,'Historial Mensual'!$A$2:$A$3601,$A178,'Historial Mensual'!$C$2:$C$3601,$D178)</f>
        <v>293757.05</v>
      </c>
      <c r="Q178" s="20">
        <f>AVERAGEIFS('Historial Mensual'!$V$2:$V$3601,'Historial Mensual'!$A$2:$A$3601,$A178,'Historial Mensual'!$C$2:$C$3601,$D178)</f>
        <v>5.3014053513823718E-2</v>
      </c>
      <c r="R178" s="20">
        <f>SQRT(SUMPRODUCT(('Historial Mensual'!$A$2:$A$3601=A178)*('Historial Mensual'!$C$2:$C$3601=D178)*('Historial Mensual'!$V$2:$V$3601-Q178)^2)/11)</f>
        <v>2.7420982584973292E-2</v>
      </c>
      <c r="S178" s="27">
        <f>AVERAGEIFS('Historial Mensual'!$W$2:$W$3601,'Historial Mensual'!$A$2:$A$3601,$A178,'Historial Mensual'!$C$2:$C$3601,$D178)</f>
        <v>82.342583333333337</v>
      </c>
      <c r="T178" s="27">
        <f>SUMIFS('Auditoria Cumplimiento'!$J:$J,'Auditoria Cumplimiento'!$A:$A,A178,'Auditoria Cumplimiento'!$B:$B,D178)</f>
        <v>75.966666666666669</v>
      </c>
      <c r="U178" s="29">
        <f>AVERAGEIFS('Historial Mensual'!$AA$2:$AA$3601,'Historial Mensual'!$A$2:$A$3601,$A178,'Historial Mensual'!$C$2:$C$3601,$D178)</f>
        <v>0.11493333333333333</v>
      </c>
      <c r="V178" s="20">
        <f>AVERAGEIFS('Historial Mensual'!$AC$2:$AC$3601,'Historial Mensual'!$A$2:$A$3601,$A178,'Historial Mensual'!$C$2:$C$3601,$D178)</f>
        <v>4.3907900394466993E-2</v>
      </c>
    </row>
    <row r="179" spans="1:22" x14ac:dyDescent="0.3">
      <c r="A179" s="4" t="s">
        <v>195</v>
      </c>
      <c r="B179" s="4" t="str">
        <f>INDEX('Catalogo Proveedores'!$B$2:$B$101,MATCH(A179,'Catalogo Proveedores'!$A$2:$A$101,0))</f>
        <v>Operadora Sellos Integrales S.A. de C.V.</v>
      </c>
      <c r="C179" s="4" t="str">
        <f>INDEX('Catalogo Proveedores'!$C$2:$C$101,MATCH(A179,'Catalogo Proveedores'!$A$2:$A$101,0))</f>
        <v>Refacciones y componentes</v>
      </c>
      <c r="D179" s="33" t="s">
        <v>279</v>
      </c>
      <c r="E179" s="15">
        <f>SUMIFS(Contratos!$C:$C,Contratos!$A:$A,A179,Contratos!$B:$B,D179)</f>
        <v>10630000</v>
      </c>
      <c r="F179" s="15">
        <f>SUMIFS('Historial Mensual'!$E$2:$E$3601,'Historial Mensual'!$A$2:$A$3601,$A179,'Historial Mensual'!$C$2:$C$3601,$D179)</f>
        <v>10859350.520000001</v>
      </c>
      <c r="G179" s="20">
        <f>SUMPRODUCT(('Historial Mensual'!$A$2:$A$3601=A179)*('Historial Mensual'!$C$2:$C$3601=D179)*'Historial Mensual'!$G$2:$G$3601)</f>
        <v>3.5200000000000002E-2</v>
      </c>
      <c r="H179" s="27">
        <f>AVERAGEIFS('Historial Mensual'!$H$2:$H$3601,'Historial Mensual'!$A$2:$A$3601,$A179,'Historial Mensual'!$C$2:$C$3601,$D179)</f>
        <v>78.616666666666674</v>
      </c>
      <c r="I179" s="21">
        <f>AVERAGEIFS('Historial Mensual'!$K$2:$K$3601,'Historial Mensual'!$A$2:$A$3601,$A179,'Historial Mensual'!$C$2:$C$3601,$D179)</f>
        <v>0.78314166666666674</v>
      </c>
      <c r="J179" s="21">
        <f>AVERAGEIFS('Historial Mensual'!$L$2:$L$3601,'Historial Mensual'!$A$2:$A$3601,$A179,'Historial Mensual'!$C$2:$C$3601,$D179)</f>
        <v>8.9949999999999988E-2</v>
      </c>
      <c r="K179" s="28">
        <f>SUMIFS('Historial Mensual'!$M$2:$M$3601,'Historial Mensual'!$A$2:$A$3601,$A179,'Historial Mensual'!$C$2:$C$3601,$D179)</f>
        <v>20</v>
      </c>
      <c r="L179" s="28">
        <f>SUMIFS('Historial Mensual'!$N$2:$N$3601,'Historial Mensual'!$A$2:$A$3601,$A179,'Historial Mensual'!$C$2:$C$3601,$D179)</f>
        <v>3</v>
      </c>
      <c r="M179" s="27">
        <f>SUMIFS('Historial Mensual'!$O$2:$O$3601,'Historial Mensual'!$A$2:$A$3601,$A179,'Historial Mensual'!$C$2:$C$3601,$D179)</f>
        <v>30.900000000000002</v>
      </c>
      <c r="N179" s="27">
        <f>AVERAGEIFS('Historial Mensual'!$P$2:$P$3601,'Historial Mensual'!$A$2:$A$3601,$A179,'Historial Mensual'!$C$2:$C$3601,$D179)</f>
        <v>74.125</v>
      </c>
      <c r="O179" s="15">
        <f>SUMIFS('Historial Mensual'!$Q$2:$Q$3601,'Historial Mensual'!$A$2:$A$3601,$A179,'Historial Mensual'!$C$2:$C$3601,$D179)</f>
        <v>237107.87999999998</v>
      </c>
      <c r="P179" s="15">
        <f>SUMIFS('Historial Mensual'!$S$2:$S$3601,'Historial Mensual'!$A$2:$A$3601,$A179,'Historial Mensual'!$C$2:$C$3601,$D179)</f>
        <v>321938.77999999997</v>
      </c>
      <c r="Q179" s="20">
        <f>AVERAGEIFS('Historial Mensual'!$V$2:$V$3601,'Historial Mensual'!$A$2:$A$3601,$A179,'Historial Mensual'!$C$2:$C$3601,$D179)</f>
        <v>-5.8970392473392454E-4</v>
      </c>
      <c r="R179" s="20">
        <f>SQRT(SUMPRODUCT(('Historial Mensual'!$A$2:$A$3601=A179)*('Historial Mensual'!$C$2:$C$3601=D179)*('Historial Mensual'!$V$2:$V$3601-Q179)^2)/11)</f>
        <v>3.9922495979100692E-2</v>
      </c>
      <c r="S179" s="27">
        <f>AVERAGEIFS('Historial Mensual'!$W$2:$W$3601,'Historial Mensual'!$A$2:$A$3601,$A179,'Historial Mensual'!$C$2:$C$3601,$D179)</f>
        <v>79.485833333333318</v>
      </c>
      <c r="T179" s="27">
        <f>SUMIFS('Auditoria Cumplimiento'!$J:$J,'Auditoria Cumplimiento'!$A:$A,A179,'Auditoria Cumplimiento'!$B:$B,D179)</f>
        <v>73.433333333333323</v>
      </c>
      <c r="U179" s="29">
        <f>AVERAGEIFS('Historial Mensual'!$AA$2:$AA$3601,'Historial Mensual'!$A$2:$A$3601,$A179,'Historial Mensual'!$C$2:$C$3601,$D179)</f>
        <v>0.14502999999999999</v>
      </c>
      <c r="V179" s="20">
        <f>AVERAGEIFS('Historial Mensual'!$AC$2:$AC$3601,'Historial Mensual'!$A$2:$A$3601,$A179,'Historial Mensual'!$C$2:$C$3601,$D179)</f>
        <v>-1.1939308147774282E-2</v>
      </c>
    </row>
    <row r="180" spans="1:22" x14ac:dyDescent="0.3">
      <c r="A180" s="4" t="s">
        <v>195</v>
      </c>
      <c r="B180" s="4" t="str">
        <f>INDEX('Catalogo Proveedores'!$B$2:$B$101,MATCH(A180,'Catalogo Proveedores'!$A$2:$A$101,0))</f>
        <v>Operadora Sellos Integrales S.A. de C.V.</v>
      </c>
      <c r="C180" s="4" t="str">
        <f>INDEX('Catalogo Proveedores'!$C$2:$C$101,MATCH(A180,'Catalogo Proveedores'!$A$2:$A$101,0))</f>
        <v>Refacciones y componentes</v>
      </c>
      <c r="D180" s="33" t="s">
        <v>281</v>
      </c>
      <c r="E180" s="15">
        <f>SUMIFS(Contratos!$C:$C,Contratos!$A:$A,A180,Contratos!$B:$B,D180)</f>
        <v>11545000</v>
      </c>
      <c r="F180" s="15">
        <f>SUMIFS('Historial Mensual'!$E$2:$E$3601,'Historial Mensual'!$A$2:$A$3601,$A180,'Historial Mensual'!$C$2:$C$3601,$D180)</f>
        <v>11665693.460000001</v>
      </c>
      <c r="G180" s="20">
        <f>SUMPRODUCT(('Historial Mensual'!$A$2:$A$3601=A180)*('Historial Mensual'!$C$2:$C$3601=D180)*'Historial Mensual'!$G$2:$G$3601)</f>
        <v>6.5299999999999997E-2</v>
      </c>
      <c r="H180" s="27">
        <f>AVERAGEIFS('Historial Mensual'!$H$2:$H$3601,'Historial Mensual'!$A$2:$A$3601,$A180,'Historial Mensual'!$C$2:$C$3601,$D180)</f>
        <v>78.416666666666657</v>
      </c>
      <c r="I180" s="21">
        <f>AVERAGEIFS('Historial Mensual'!$K$2:$K$3601,'Historial Mensual'!$A$2:$A$3601,$A180,'Historial Mensual'!$C$2:$C$3601,$D180)</f>
        <v>0.80758333333333321</v>
      </c>
      <c r="J180" s="21">
        <f>AVERAGEIFS('Historial Mensual'!$L$2:$L$3601,'Historial Mensual'!$A$2:$A$3601,$A180,'Historial Mensual'!$C$2:$C$3601,$D180)</f>
        <v>8.7066666666666667E-2</v>
      </c>
      <c r="K180" s="28">
        <f>SUMIFS('Historial Mensual'!$M$2:$M$3601,'Historial Mensual'!$A$2:$A$3601,$A180,'Historial Mensual'!$C$2:$C$3601,$D180)</f>
        <v>11</v>
      </c>
      <c r="L180" s="28">
        <f>SUMIFS('Historial Mensual'!$N$2:$N$3601,'Historial Mensual'!$A$2:$A$3601,$A180,'Historial Mensual'!$C$2:$C$3601,$D180)</f>
        <v>1</v>
      </c>
      <c r="M180" s="27">
        <f>SUMIFS('Historial Mensual'!$O$2:$O$3601,'Historial Mensual'!$A$2:$A$3601,$A180,'Historial Mensual'!$C$2:$C$3601,$D180)</f>
        <v>36.4</v>
      </c>
      <c r="N180" s="27">
        <f>AVERAGEIFS('Historial Mensual'!$P$2:$P$3601,'Historial Mensual'!$A$2:$A$3601,$A180,'Historial Mensual'!$C$2:$C$3601,$D180)</f>
        <v>74.199999999999989</v>
      </c>
      <c r="O180" s="15">
        <f>SUMIFS('Historial Mensual'!$Q$2:$Q$3601,'Historial Mensual'!$A$2:$A$3601,$A180,'Historial Mensual'!$C$2:$C$3601,$D180)</f>
        <v>240046.88999999998</v>
      </c>
      <c r="P180" s="15">
        <f>SUMIFS('Historial Mensual'!$S$2:$S$3601,'Historial Mensual'!$A$2:$A$3601,$A180,'Historial Mensual'!$C$2:$C$3601,$D180)</f>
        <v>332910.28000000003</v>
      </c>
      <c r="Q180" s="20">
        <f>AVERAGEIFS('Historial Mensual'!$V$2:$V$3601,'Historial Mensual'!$A$2:$A$3601,$A180,'Historial Mensual'!$C$2:$C$3601,$D180)</f>
        <v>4.3151529042193194E-2</v>
      </c>
      <c r="R180" s="20">
        <f>SQRT(SUMPRODUCT(('Historial Mensual'!$A$2:$A$3601=A180)*('Historial Mensual'!$C$2:$C$3601=D180)*('Historial Mensual'!$V$2:$V$3601-Q180)^2)/11)</f>
        <v>6.6697892676851875E-2</v>
      </c>
      <c r="S180" s="27">
        <f>AVERAGEIFS('Historial Mensual'!$W$2:$W$3601,'Historial Mensual'!$A$2:$A$3601,$A180,'Historial Mensual'!$C$2:$C$3601,$D180)</f>
        <v>80.207333333333324</v>
      </c>
      <c r="T180" s="27">
        <f>SUMIFS('Auditoria Cumplimiento'!$J:$J,'Auditoria Cumplimiento'!$A:$A,A180,'Auditoria Cumplimiento'!$B:$B,D180)</f>
        <v>71.55</v>
      </c>
      <c r="U180" s="29">
        <f>AVERAGEIFS('Historial Mensual'!$AA$2:$AA$3601,'Historial Mensual'!$A$2:$A$3601,$A180,'Historial Mensual'!$C$2:$C$3601,$D180)</f>
        <v>0.13685750000000002</v>
      </c>
      <c r="V180" s="20">
        <f>AVERAGEIFS('Historial Mensual'!$AC$2:$AC$3601,'Historial Mensual'!$A$2:$A$3601,$A180,'Historial Mensual'!$C$2:$C$3601,$D180)</f>
        <v>3.2407494499874477E-2</v>
      </c>
    </row>
    <row r="181" spans="1:22" x14ac:dyDescent="0.3">
      <c r="A181" s="4" t="s">
        <v>195</v>
      </c>
      <c r="B181" s="4" t="str">
        <f>INDEX('Catalogo Proveedores'!$B$2:$B$101,MATCH(A181,'Catalogo Proveedores'!$A$2:$A$101,0))</f>
        <v>Operadora Sellos Integrales S.A. de C.V.</v>
      </c>
      <c r="C181" s="4" t="str">
        <f>INDEX('Catalogo Proveedores'!$C$2:$C$101,MATCH(A181,'Catalogo Proveedores'!$A$2:$A$101,0))</f>
        <v>Refacciones y componentes</v>
      </c>
      <c r="D181" s="33" t="s">
        <v>282</v>
      </c>
      <c r="E181" s="15">
        <f>SUMIFS(Contratos!$C:$C,Contratos!$A:$A,A181,Contratos!$B:$B,D181)</f>
        <v>10943000</v>
      </c>
      <c r="F181" s="15">
        <f>SUMIFS('Historial Mensual'!$E$2:$E$3601,'Historial Mensual'!$A$2:$A$3601,$A181,'Historial Mensual'!$C$2:$C$3601,$D181)</f>
        <v>11179596.109999999</v>
      </c>
      <c r="G181" s="20">
        <f>SUMPRODUCT(('Historial Mensual'!$A$2:$A$3601=A181)*('Historial Mensual'!$C$2:$C$3601=D181)*'Historial Mensual'!$G$2:$G$3601)</f>
        <v>5.6899999999999999E-2</v>
      </c>
      <c r="H181" s="27">
        <f>AVERAGEIFS('Historial Mensual'!$H$2:$H$3601,'Historial Mensual'!$A$2:$A$3601,$A181,'Historial Mensual'!$C$2:$C$3601,$D181)</f>
        <v>83.949999999999989</v>
      </c>
      <c r="I181" s="21">
        <f>AVERAGEIFS('Historial Mensual'!$K$2:$K$3601,'Historial Mensual'!$A$2:$A$3601,$A181,'Historial Mensual'!$C$2:$C$3601,$D181)</f>
        <v>0.81227499999999997</v>
      </c>
      <c r="J181" s="21">
        <f>AVERAGEIFS('Historial Mensual'!$L$2:$L$3601,'Historial Mensual'!$A$2:$A$3601,$A181,'Historial Mensual'!$C$2:$C$3601,$D181)</f>
        <v>6.8041666666666681E-2</v>
      </c>
      <c r="K181" s="28">
        <f>SUMIFS('Historial Mensual'!$M$2:$M$3601,'Historial Mensual'!$A$2:$A$3601,$A181,'Historial Mensual'!$C$2:$C$3601,$D181)</f>
        <v>16</v>
      </c>
      <c r="L181" s="28">
        <f>SUMIFS('Historial Mensual'!$N$2:$N$3601,'Historial Mensual'!$A$2:$A$3601,$A181,'Historial Mensual'!$C$2:$C$3601,$D181)</f>
        <v>0</v>
      </c>
      <c r="M181" s="27">
        <f>SUMIFS('Historial Mensual'!$O$2:$O$3601,'Historial Mensual'!$A$2:$A$3601,$A181,'Historial Mensual'!$C$2:$C$3601,$D181)</f>
        <v>0</v>
      </c>
      <c r="N181" s="27">
        <f>AVERAGEIFS('Historial Mensual'!$P$2:$P$3601,'Historial Mensual'!$A$2:$A$3601,$A181,'Historial Mensual'!$C$2:$C$3601,$D181)</f>
        <v>73.266666666666666</v>
      </c>
      <c r="O181" s="15">
        <f>SUMIFS('Historial Mensual'!$Q$2:$Q$3601,'Historial Mensual'!$A$2:$A$3601,$A181,'Historial Mensual'!$C$2:$C$3601,$D181)</f>
        <v>141193.55000000002</v>
      </c>
      <c r="P181" s="15">
        <f>SUMIFS('Historial Mensual'!$S$2:$S$3601,'Historial Mensual'!$A$2:$A$3601,$A181,'Historial Mensual'!$C$2:$C$3601,$D181)</f>
        <v>261353.72999999998</v>
      </c>
      <c r="Q181" s="20">
        <f>AVERAGEIFS('Historial Mensual'!$V$2:$V$3601,'Historial Mensual'!$A$2:$A$3601,$A181,'Historial Mensual'!$C$2:$C$3601,$D181)</f>
        <v>5.0365799487775455E-2</v>
      </c>
      <c r="R181" s="20">
        <f>SQRT(SUMPRODUCT(('Historial Mensual'!$A$2:$A$3601=A181)*('Historial Mensual'!$C$2:$C$3601=D181)*('Historial Mensual'!$V$2:$V$3601-Q181)^2)/11)</f>
        <v>4.7013328405018491E-2</v>
      </c>
      <c r="S181" s="27">
        <f>AVERAGEIFS('Historial Mensual'!$W$2:$W$3601,'Historial Mensual'!$A$2:$A$3601,$A181,'Historial Mensual'!$C$2:$C$3601,$D181)</f>
        <v>82.383458333333337</v>
      </c>
      <c r="T181" s="27">
        <f>SUMIFS('Auditoria Cumplimiento'!$J:$J,'Auditoria Cumplimiento'!$A:$A,A181,'Auditoria Cumplimiento'!$B:$B,D181)</f>
        <v>75.249999999999986</v>
      </c>
      <c r="U181" s="29">
        <f>AVERAGEIFS('Historial Mensual'!$AA$2:$AA$3601,'Historial Mensual'!$A$2:$A$3601,$A181,'Historial Mensual'!$C$2:$C$3601,$D181)</f>
        <v>0.11282000000000002</v>
      </c>
      <c r="V181" s="20">
        <f>AVERAGEIFS('Historial Mensual'!$AC$2:$AC$3601,'Historial Mensual'!$A$2:$A$3601,$A181,'Historial Mensual'!$C$2:$C$3601,$D181)</f>
        <v>4.1419697483239967E-2</v>
      </c>
    </row>
    <row r="182" spans="1:22" x14ac:dyDescent="0.3">
      <c r="A182" s="4" t="s">
        <v>197</v>
      </c>
      <c r="B182" s="4" t="str">
        <f>INDEX('Catalogo Proveedores'!$B$2:$B$101,MATCH(A182,'Catalogo Proveedores'!$A$2:$A$101,0))</f>
        <v>Comercializadora Energía del Norte S. de R.L. de C.V.</v>
      </c>
      <c r="C182" s="4" t="str">
        <f>INDEX('Catalogo Proveedores'!$C$2:$C$101,MATCH(A182,'Catalogo Proveedores'!$A$2:$A$101,0))</f>
        <v>Energía y combustibles</v>
      </c>
      <c r="D182" s="33" t="s">
        <v>279</v>
      </c>
      <c r="E182" s="15">
        <f>SUMIFS(Contratos!$C:$C,Contratos!$A:$A,A182,Contratos!$B:$B,D182)</f>
        <v>18621000</v>
      </c>
      <c r="F182" s="15">
        <f>SUMIFS('Historial Mensual'!$E$2:$E$3601,'Historial Mensual'!$A$2:$A$3601,$A182,'Historial Mensual'!$C$2:$C$3601,$D182)</f>
        <v>18426949.610000003</v>
      </c>
      <c r="G182" s="20">
        <f>SUMPRODUCT(('Historial Mensual'!$A$2:$A$3601=A182)*('Historial Mensual'!$C$2:$C$3601=D182)*'Historial Mensual'!$G$2:$G$3601)</f>
        <v>9.8199999999999996E-2</v>
      </c>
      <c r="H182" s="27">
        <f>AVERAGEIFS('Historial Mensual'!$H$2:$H$3601,'Historial Mensual'!$A$2:$A$3601,$A182,'Historial Mensual'!$C$2:$C$3601,$D182)</f>
        <v>78.033333333333317</v>
      </c>
      <c r="I182" s="21">
        <f>AVERAGEIFS('Historial Mensual'!$K$2:$K$3601,'Historial Mensual'!$A$2:$A$3601,$A182,'Historial Mensual'!$C$2:$C$3601,$D182)</f>
        <v>0.93141666666666667</v>
      </c>
      <c r="J182" s="21">
        <f>AVERAGEIFS('Historial Mensual'!$L$2:$L$3601,'Historial Mensual'!$A$2:$A$3601,$A182,'Historial Mensual'!$C$2:$C$3601,$D182)</f>
        <v>9.155000000000002E-2</v>
      </c>
      <c r="K182" s="28">
        <f>SUMIFS('Historial Mensual'!$M$2:$M$3601,'Historial Mensual'!$A$2:$A$3601,$A182,'Historial Mensual'!$C$2:$C$3601,$D182)</f>
        <v>10</v>
      </c>
      <c r="L182" s="28">
        <f>SUMIFS('Historial Mensual'!$N$2:$N$3601,'Historial Mensual'!$A$2:$A$3601,$A182,'Historial Mensual'!$C$2:$C$3601,$D182)</f>
        <v>4</v>
      </c>
      <c r="M182" s="27">
        <f>SUMIFS('Historial Mensual'!$O$2:$O$3601,'Historial Mensual'!$A$2:$A$3601,$A182,'Historial Mensual'!$C$2:$C$3601,$D182)</f>
        <v>134.79999999999998</v>
      </c>
      <c r="N182" s="27">
        <f>AVERAGEIFS('Historial Mensual'!$P$2:$P$3601,'Historial Mensual'!$A$2:$A$3601,$A182,'Historial Mensual'!$C$2:$C$3601,$D182)</f>
        <v>72.466666666666669</v>
      </c>
      <c r="O182" s="15">
        <f>SUMIFS('Historial Mensual'!$Q$2:$Q$3601,'Historial Mensual'!$A$2:$A$3601,$A182,'Historial Mensual'!$C$2:$C$3601,$D182)</f>
        <v>994651.41</v>
      </c>
      <c r="P182" s="15">
        <f>SUMIFS('Historial Mensual'!$S$2:$S$3601,'Historial Mensual'!$A$2:$A$3601,$A182,'Historial Mensual'!$C$2:$C$3601,$D182)</f>
        <v>158573.66</v>
      </c>
      <c r="Q182" s="20">
        <f>AVERAGEIFS('Historial Mensual'!$V$2:$V$3601,'Historial Mensual'!$A$2:$A$3601,$A182,'Historial Mensual'!$C$2:$C$3601,$D182)</f>
        <v>-2.5613139218780439E-3</v>
      </c>
      <c r="R182" s="20">
        <f>SQRT(SUMPRODUCT(('Historial Mensual'!$A$2:$A$3601=A182)*('Historial Mensual'!$C$2:$C$3601=D182)*('Historial Mensual'!$V$2:$V$3601-Q182)^2)/11)</f>
        <v>0.25457484594613677</v>
      </c>
      <c r="S182" s="27">
        <f>AVERAGEIFS('Historial Mensual'!$W$2:$W$3601,'Historial Mensual'!$A$2:$A$3601,$A182,'Historial Mensual'!$C$2:$C$3601,$D182)</f>
        <v>83.374250000000004</v>
      </c>
      <c r="T182" s="27">
        <f>SUMIFS('Auditoria Cumplimiento'!$J:$J,'Auditoria Cumplimiento'!$A:$A,A182,'Auditoria Cumplimiento'!$B:$B,D182)</f>
        <v>71.833333333333343</v>
      </c>
      <c r="U182" s="29">
        <f>AVERAGEIFS('Historial Mensual'!$AA$2:$AA$3601,'Historial Mensual'!$A$2:$A$3601,$A182,'Historial Mensual'!$C$2:$C$3601,$D182)</f>
        <v>0.15239583333333334</v>
      </c>
      <c r="V182" s="20">
        <f>AVERAGEIFS('Historial Mensual'!$AC$2:$AC$3601,'Historial Mensual'!$A$2:$A$3601,$A182,'Historial Mensual'!$C$2:$C$3601,$D182)</f>
        <v>-1.4451559958454298E-2</v>
      </c>
    </row>
    <row r="183" spans="1:22" x14ac:dyDescent="0.3">
      <c r="A183" s="4" t="s">
        <v>197</v>
      </c>
      <c r="B183" s="4" t="str">
        <f>INDEX('Catalogo Proveedores'!$B$2:$B$101,MATCH(A183,'Catalogo Proveedores'!$A$2:$A$101,0))</f>
        <v>Comercializadora Energía del Norte S. de R.L. de C.V.</v>
      </c>
      <c r="C183" s="4" t="str">
        <f>INDEX('Catalogo Proveedores'!$C$2:$C$101,MATCH(A183,'Catalogo Proveedores'!$A$2:$A$101,0))</f>
        <v>Energía y combustibles</v>
      </c>
      <c r="D183" s="33" t="s">
        <v>281</v>
      </c>
      <c r="E183" s="15">
        <f>SUMIFS(Contratos!$C:$C,Contratos!$A:$A,A183,Contratos!$B:$B,D183)</f>
        <v>20825000</v>
      </c>
      <c r="F183" s="15">
        <f>SUMIFS('Historial Mensual'!$E$2:$E$3601,'Historial Mensual'!$A$2:$A$3601,$A183,'Historial Mensual'!$C$2:$C$3601,$D183)</f>
        <v>20938715.830000002</v>
      </c>
      <c r="G183" s="20">
        <f>SUMPRODUCT(('Historial Mensual'!$A$2:$A$3601=A183)*('Historial Mensual'!$C$2:$C$3601=D183)*'Historial Mensual'!$G$2:$G$3601)</f>
        <v>0.1275</v>
      </c>
      <c r="H183" s="27">
        <f>AVERAGEIFS('Historial Mensual'!$H$2:$H$3601,'Historial Mensual'!$A$2:$A$3601,$A183,'Historial Mensual'!$C$2:$C$3601,$D183)</f>
        <v>77.641666666666666</v>
      </c>
      <c r="I183" s="21">
        <f>AVERAGEIFS('Historial Mensual'!$K$2:$K$3601,'Historial Mensual'!$A$2:$A$3601,$A183,'Historial Mensual'!$C$2:$C$3601,$D183)</f>
        <v>0.94510833333333333</v>
      </c>
      <c r="J183" s="21">
        <f>AVERAGEIFS('Historial Mensual'!$L$2:$L$3601,'Historial Mensual'!$A$2:$A$3601,$A183,'Historial Mensual'!$C$2:$C$3601,$D183)</f>
        <v>9.9491666666666645E-2</v>
      </c>
      <c r="K183" s="28">
        <f>SUMIFS('Historial Mensual'!$M$2:$M$3601,'Historial Mensual'!$A$2:$A$3601,$A183,'Historial Mensual'!$C$2:$C$3601,$D183)</f>
        <v>4</v>
      </c>
      <c r="L183" s="28">
        <f>SUMIFS('Historial Mensual'!$N$2:$N$3601,'Historial Mensual'!$A$2:$A$3601,$A183,'Historial Mensual'!$C$2:$C$3601,$D183)</f>
        <v>4</v>
      </c>
      <c r="M183" s="27">
        <f>SUMIFS('Historial Mensual'!$O$2:$O$3601,'Historial Mensual'!$A$2:$A$3601,$A183,'Historial Mensual'!$C$2:$C$3601,$D183)</f>
        <v>285</v>
      </c>
      <c r="N183" s="27">
        <f>AVERAGEIFS('Historial Mensual'!$P$2:$P$3601,'Historial Mensual'!$A$2:$A$3601,$A183,'Historial Mensual'!$C$2:$C$3601,$D183)</f>
        <v>72.11666666666666</v>
      </c>
      <c r="O183" s="15">
        <f>SUMIFS('Historial Mensual'!$Q$2:$Q$3601,'Historial Mensual'!$A$2:$A$3601,$A183,'Historial Mensual'!$C$2:$C$3601,$D183)</f>
        <v>1689553.3599999999</v>
      </c>
      <c r="P183" s="15">
        <f>SUMIFS('Historial Mensual'!$S$2:$S$3601,'Historial Mensual'!$A$2:$A$3601,$A183,'Historial Mensual'!$C$2:$C$3601,$D183)</f>
        <v>192930.13</v>
      </c>
      <c r="Q183" s="20">
        <f>AVERAGEIFS('Historial Mensual'!$V$2:$V$3601,'Historial Mensual'!$A$2:$A$3601,$A183,'Historial Mensual'!$C$2:$C$3601,$D183)</f>
        <v>-1.76008073632055E-2</v>
      </c>
      <c r="R183" s="20">
        <f>SQRT(SUMPRODUCT(('Historial Mensual'!$A$2:$A$3601=A183)*('Historial Mensual'!$C$2:$C$3601=D183)*('Historial Mensual'!$V$2:$V$3601-Q183)^2)/11)</f>
        <v>0.22043396442840907</v>
      </c>
      <c r="S183" s="27">
        <f>AVERAGEIFS('Historial Mensual'!$W$2:$W$3601,'Historial Mensual'!$A$2:$A$3601,$A183,'Historial Mensual'!$C$2:$C$3601,$D183)</f>
        <v>83.45879166666667</v>
      </c>
      <c r="T183" s="27">
        <f>SUMIFS('Auditoria Cumplimiento'!$J:$J,'Auditoria Cumplimiento'!$A:$A,A183,'Auditoria Cumplimiento'!$B:$B,D183)</f>
        <v>72.016666666666666</v>
      </c>
      <c r="U183" s="29">
        <f>AVERAGEIFS('Historial Mensual'!$AA$2:$AA$3601,'Historial Mensual'!$A$2:$A$3601,$A183,'Historial Mensual'!$C$2:$C$3601,$D183)</f>
        <v>0.14111166666666666</v>
      </c>
      <c r="V183" s="20">
        <f>AVERAGEIFS('Historial Mensual'!$AC$2:$AC$3601,'Historial Mensual'!$A$2:$A$3601,$A183,'Historial Mensual'!$C$2:$C$3601,$D183)</f>
        <v>-2.8659413189613941E-2</v>
      </c>
    </row>
    <row r="184" spans="1:22" x14ac:dyDescent="0.3">
      <c r="A184" s="4" t="s">
        <v>197</v>
      </c>
      <c r="B184" s="4" t="str">
        <f>INDEX('Catalogo Proveedores'!$B$2:$B$101,MATCH(A184,'Catalogo Proveedores'!$A$2:$A$101,0))</f>
        <v>Comercializadora Energía del Norte S. de R.L. de C.V.</v>
      </c>
      <c r="C184" s="4" t="str">
        <f>INDEX('Catalogo Proveedores'!$C$2:$C$101,MATCH(A184,'Catalogo Proveedores'!$A$2:$A$101,0))</f>
        <v>Energía y combustibles</v>
      </c>
      <c r="D184" s="33" t="s">
        <v>282</v>
      </c>
      <c r="E184" s="15">
        <f>SUMIFS(Contratos!$C:$C,Contratos!$A:$A,A184,Contratos!$B:$B,D184)</f>
        <v>22513000</v>
      </c>
      <c r="F184" s="15">
        <f>SUMIFS('Historial Mensual'!$E$2:$E$3601,'Historial Mensual'!$A$2:$A$3601,$A184,'Historial Mensual'!$C$2:$C$3601,$D184)</f>
        <v>22417818.919999998</v>
      </c>
      <c r="G184" s="20">
        <f>SUMPRODUCT(('Historial Mensual'!$A$2:$A$3601=A184)*('Historial Mensual'!$C$2:$C$3601=D184)*'Historial Mensual'!$G$2:$G$3601)</f>
        <v>6.0100000000000001E-2</v>
      </c>
      <c r="H184" s="27">
        <f>AVERAGEIFS('Historial Mensual'!$H$2:$H$3601,'Historial Mensual'!$A$2:$A$3601,$A184,'Historial Mensual'!$C$2:$C$3601,$D184)</f>
        <v>84.316666666666677</v>
      </c>
      <c r="I184" s="21">
        <f>AVERAGEIFS('Historial Mensual'!$K$2:$K$3601,'Historial Mensual'!$A$2:$A$3601,$A184,'Historial Mensual'!$C$2:$C$3601,$D184)</f>
        <v>0.96649166666666664</v>
      </c>
      <c r="J184" s="21">
        <f>AVERAGEIFS('Historial Mensual'!$L$2:$L$3601,'Historial Mensual'!$A$2:$A$3601,$A184,'Historial Mensual'!$C$2:$C$3601,$D184)</f>
        <v>6.7783333333333334E-2</v>
      </c>
      <c r="K184" s="28">
        <f>SUMIFS('Historial Mensual'!$M$2:$M$3601,'Historial Mensual'!$A$2:$A$3601,$A184,'Historial Mensual'!$C$2:$C$3601,$D184)</f>
        <v>10</v>
      </c>
      <c r="L184" s="28">
        <f>SUMIFS('Historial Mensual'!$N$2:$N$3601,'Historial Mensual'!$A$2:$A$3601,$A184,'Historial Mensual'!$C$2:$C$3601,$D184)</f>
        <v>2</v>
      </c>
      <c r="M184" s="27">
        <f>SUMIFS('Historial Mensual'!$O$2:$O$3601,'Historial Mensual'!$A$2:$A$3601,$A184,'Historial Mensual'!$C$2:$C$3601,$D184)</f>
        <v>45.300000000000004</v>
      </c>
      <c r="N184" s="27">
        <f>AVERAGEIFS('Historial Mensual'!$P$2:$P$3601,'Historial Mensual'!$A$2:$A$3601,$A184,'Historial Mensual'!$C$2:$C$3601,$D184)</f>
        <v>70.583333333333329</v>
      </c>
      <c r="O184" s="15">
        <f>SUMIFS('Historial Mensual'!$Q$2:$Q$3601,'Historial Mensual'!$A$2:$A$3601,$A184,'Historial Mensual'!$C$2:$C$3601,$D184)</f>
        <v>626187.46</v>
      </c>
      <c r="P184" s="15">
        <f>SUMIFS('Historial Mensual'!$S$2:$S$3601,'Historial Mensual'!$A$2:$A$3601,$A184,'Historial Mensual'!$C$2:$C$3601,$D184)</f>
        <v>142621.54</v>
      </c>
      <c r="Q184" s="20">
        <f>AVERAGEIFS('Historial Mensual'!$V$2:$V$3601,'Historial Mensual'!$A$2:$A$3601,$A184,'Historial Mensual'!$C$2:$C$3601,$D184)</f>
        <v>7.5258097534836241E-2</v>
      </c>
      <c r="R184" s="20">
        <f>SQRT(SUMPRODUCT(('Historial Mensual'!$A$2:$A$3601=A184)*('Historial Mensual'!$C$2:$C$3601=D184)*('Historial Mensual'!$V$2:$V$3601-Q184)^2)/11)</f>
        <v>9.7190779441477596E-2</v>
      </c>
      <c r="S184" s="27">
        <f>AVERAGEIFS('Historial Mensual'!$W$2:$W$3601,'Historial Mensual'!$A$2:$A$3601,$A184,'Historial Mensual'!$C$2:$C$3601,$D184)</f>
        <v>86.605500000000006</v>
      </c>
      <c r="T184" s="27">
        <f>SUMIFS('Auditoria Cumplimiento'!$J:$J,'Auditoria Cumplimiento'!$A:$A,A184,'Auditoria Cumplimiento'!$B:$B,D184)</f>
        <v>73.45</v>
      </c>
      <c r="U184" s="29">
        <f>AVERAGEIFS('Historial Mensual'!$AA$2:$AA$3601,'Historial Mensual'!$A$2:$A$3601,$A184,'Historial Mensual'!$C$2:$C$3601,$D184)</f>
        <v>0.11735166666666665</v>
      </c>
      <c r="V184" s="20">
        <f>AVERAGEIFS('Historial Mensual'!$AC$2:$AC$3601,'Historial Mensual'!$A$2:$A$3601,$A184,'Historial Mensual'!$C$2:$C$3601,$D184)</f>
        <v>6.5969361261163692E-2</v>
      </c>
    </row>
    <row r="185" spans="1:22" x14ac:dyDescent="0.3">
      <c r="A185" s="4" t="s">
        <v>199</v>
      </c>
      <c r="B185" s="4" t="str">
        <f>INDEX('Catalogo Proveedores'!$B$2:$B$101,MATCH(A185,'Catalogo Proveedores'!$A$2:$A$101,0))</f>
        <v>Distribuidora Combustibles de Occidente S.A.P.I. de C.V.</v>
      </c>
      <c r="C185" s="4" t="str">
        <f>INDEX('Catalogo Proveedores'!$C$2:$C$101,MATCH(A185,'Catalogo Proveedores'!$A$2:$A$101,0))</f>
        <v>Energía y combustibles</v>
      </c>
      <c r="D185" s="33" t="s">
        <v>279</v>
      </c>
      <c r="E185" s="15">
        <f>SUMIFS(Contratos!$C:$C,Contratos!$A:$A,A185,Contratos!$B:$B,D185)</f>
        <v>11960000</v>
      </c>
      <c r="F185" s="15">
        <f>SUMIFS('Historial Mensual'!$E$2:$E$3601,'Historial Mensual'!$A$2:$A$3601,$A185,'Historial Mensual'!$C$2:$C$3601,$D185)</f>
        <v>11960732.999999998</v>
      </c>
      <c r="G185" s="20">
        <f>SUMPRODUCT(('Historial Mensual'!$A$2:$A$3601=A185)*('Historial Mensual'!$C$2:$C$3601=D185)*'Historial Mensual'!$G$2:$G$3601)</f>
        <v>1.2800000000000001E-2</v>
      </c>
      <c r="H185" s="27">
        <f>AVERAGEIFS('Historial Mensual'!$H$2:$H$3601,'Historial Mensual'!$A$2:$A$3601,$A185,'Historial Mensual'!$C$2:$C$3601,$D185)</f>
        <v>68.075000000000003</v>
      </c>
      <c r="I185" s="21">
        <f>AVERAGEIFS('Historial Mensual'!$K$2:$K$3601,'Historial Mensual'!$A$2:$A$3601,$A185,'Historial Mensual'!$C$2:$C$3601,$D185)</f>
        <v>0.80615833333333331</v>
      </c>
      <c r="J185" s="21">
        <f>AVERAGEIFS('Historial Mensual'!$L$2:$L$3601,'Historial Mensual'!$A$2:$A$3601,$A185,'Historial Mensual'!$C$2:$C$3601,$D185)</f>
        <v>0.133325</v>
      </c>
      <c r="K185" s="28">
        <f>SUMIFS('Historial Mensual'!$M$2:$M$3601,'Historial Mensual'!$A$2:$A$3601,$A185,'Historial Mensual'!$C$2:$C$3601,$D185)</f>
        <v>22</v>
      </c>
      <c r="L185" s="28">
        <f>SUMIFS('Historial Mensual'!$N$2:$N$3601,'Historial Mensual'!$A$2:$A$3601,$A185,'Historial Mensual'!$C$2:$C$3601,$D185)</f>
        <v>5</v>
      </c>
      <c r="M185" s="27">
        <f>SUMIFS('Historial Mensual'!$O$2:$O$3601,'Historial Mensual'!$A$2:$A$3601,$A185,'Historial Mensual'!$C$2:$C$3601,$D185)</f>
        <v>236.8</v>
      </c>
      <c r="N185" s="27">
        <f>AVERAGEIFS('Historial Mensual'!$P$2:$P$3601,'Historial Mensual'!$A$2:$A$3601,$A185,'Historial Mensual'!$C$2:$C$3601,$D185)</f>
        <v>81.283333333333346</v>
      </c>
      <c r="O185" s="15">
        <f>SUMIFS('Historial Mensual'!$Q$2:$Q$3601,'Historial Mensual'!$A$2:$A$3601,$A185,'Historial Mensual'!$C$2:$C$3601,$D185)</f>
        <v>1348284.7999999998</v>
      </c>
      <c r="P185" s="15">
        <f>SUMIFS('Historial Mensual'!$S$2:$S$3601,'Historial Mensual'!$A$2:$A$3601,$A185,'Historial Mensual'!$C$2:$C$3601,$D185)</f>
        <v>514250.6</v>
      </c>
      <c r="Q185" s="20">
        <f>AVERAGEIFS('Historial Mensual'!$V$2:$V$3601,'Historial Mensual'!$A$2:$A$3601,$A185,'Historial Mensual'!$C$2:$C$3601,$D185)</f>
        <v>-0.11382949648421768</v>
      </c>
      <c r="R185" s="20">
        <f>SQRT(SUMPRODUCT(('Historial Mensual'!$A$2:$A$3601=A185)*('Historial Mensual'!$C$2:$C$3601=D185)*('Historial Mensual'!$V$2:$V$3601-Q185)^2)/11)</f>
        <v>0.26587052454021015</v>
      </c>
      <c r="S185" s="27">
        <f>AVERAGEIFS('Historial Mensual'!$W$2:$W$3601,'Historial Mensual'!$A$2:$A$3601,$A185,'Historial Mensual'!$C$2:$C$3601,$D185)</f>
        <v>77.267791666666668</v>
      </c>
      <c r="T185" s="27">
        <f>SUMIFS('Auditoria Cumplimiento'!$J:$J,'Auditoria Cumplimiento'!$A:$A,A185,'Auditoria Cumplimiento'!$B:$B,D185)</f>
        <v>82.283333333333331</v>
      </c>
      <c r="U185" s="29">
        <f>AVERAGEIFS('Historial Mensual'!$AA$2:$AA$3601,'Historial Mensual'!$A$2:$A$3601,$A185,'Historial Mensual'!$C$2:$C$3601,$D185)</f>
        <v>0.14824416666666665</v>
      </c>
      <c r="V185" s="20">
        <f>AVERAGEIFS('Historial Mensual'!$AC$2:$AC$3601,'Historial Mensual'!$A$2:$A$3601,$A185,'Historial Mensual'!$C$2:$C$3601,$D185)</f>
        <v>-0.12541519501808052</v>
      </c>
    </row>
    <row r="186" spans="1:22" x14ac:dyDescent="0.3">
      <c r="A186" s="4" t="s">
        <v>199</v>
      </c>
      <c r="B186" s="4" t="str">
        <f>INDEX('Catalogo Proveedores'!$B$2:$B$101,MATCH(A186,'Catalogo Proveedores'!$A$2:$A$101,0))</f>
        <v>Distribuidora Combustibles de Occidente S.A.P.I. de C.V.</v>
      </c>
      <c r="C186" s="4" t="str">
        <f>INDEX('Catalogo Proveedores'!$C$2:$C$101,MATCH(A186,'Catalogo Proveedores'!$A$2:$A$101,0))</f>
        <v>Energía y combustibles</v>
      </c>
      <c r="D186" s="33" t="s">
        <v>281</v>
      </c>
      <c r="E186" s="15">
        <f>SUMIFS(Contratos!$C:$C,Contratos!$A:$A,A186,Contratos!$B:$B,D186)</f>
        <v>12375000</v>
      </c>
      <c r="F186" s="15">
        <f>SUMIFS('Historial Mensual'!$E$2:$E$3601,'Historial Mensual'!$A$2:$A$3601,$A186,'Historial Mensual'!$C$2:$C$3601,$D186)</f>
        <v>12223042.449999999</v>
      </c>
      <c r="G186" s="20">
        <f>SUMPRODUCT(('Historial Mensual'!$A$2:$A$3601=A186)*('Historial Mensual'!$C$2:$C$3601=D186)*'Historial Mensual'!$G$2:$G$3601)</f>
        <v>8.2299999999999998E-2</v>
      </c>
      <c r="H186" s="27">
        <f>AVERAGEIFS('Historial Mensual'!$H$2:$H$3601,'Historial Mensual'!$A$2:$A$3601,$A186,'Historial Mensual'!$C$2:$C$3601,$D186)</f>
        <v>68.416666666666671</v>
      </c>
      <c r="I186" s="21">
        <f>AVERAGEIFS('Historial Mensual'!$K$2:$K$3601,'Historial Mensual'!$A$2:$A$3601,$A186,'Historial Mensual'!$C$2:$C$3601,$D186)</f>
        <v>0.80479166666666668</v>
      </c>
      <c r="J186" s="21">
        <f>AVERAGEIFS('Historial Mensual'!$L$2:$L$3601,'Historial Mensual'!$A$2:$A$3601,$A186,'Historial Mensual'!$C$2:$C$3601,$D186)</f>
        <v>0.14443333333333333</v>
      </c>
      <c r="K186" s="28">
        <f>SUMIFS('Historial Mensual'!$M$2:$M$3601,'Historial Mensual'!$A$2:$A$3601,$A186,'Historial Mensual'!$C$2:$C$3601,$D186)</f>
        <v>15</v>
      </c>
      <c r="L186" s="28">
        <f>SUMIFS('Historial Mensual'!$N$2:$N$3601,'Historial Mensual'!$A$2:$A$3601,$A186,'Historial Mensual'!$C$2:$C$3601,$D186)</f>
        <v>7</v>
      </c>
      <c r="M186" s="27">
        <f>SUMIFS('Historial Mensual'!$O$2:$O$3601,'Historial Mensual'!$A$2:$A$3601,$A186,'Historial Mensual'!$C$2:$C$3601,$D186)</f>
        <v>102.3</v>
      </c>
      <c r="N186" s="27">
        <f>AVERAGEIFS('Historial Mensual'!$P$2:$P$3601,'Historial Mensual'!$A$2:$A$3601,$A186,'Historial Mensual'!$C$2:$C$3601,$D186)</f>
        <v>80.275000000000006</v>
      </c>
      <c r="O186" s="15">
        <f>SUMIFS('Historial Mensual'!$Q$2:$Q$3601,'Historial Mensual'!$A$2:$A$3601,$A186,'Historial Mensual'!$C$2:$C$3601,$D186)</f>
        <v>711163.86999999988</v>
      </c>
      <c r="P186" s="15">
        <f>SUMIFS('Historial Mensual'!$S$2:$S$3601,'Historial Mensual'!$A$2:$A$3601,$A186,'Historial Mensual'!$C$2:$C$3601,$D186)</f>
        <v>564907.07999999996</v>
      </c>
      <c r="Q186" s="20">
        <f>AVERAGEIFS('Historial Mensual'!$V$2:$V$3601,'Historial Mensual'!$A$2:$A$3601,$A186,'Historial Mensual'!$C$2:$C$3601,$D186)</f>
        <v>-6.0816381016422484E-2</v>
      </c>
      <c r="R186" s="20">
        <f>SQRT(SUMPRODUCT(('Historial Mensual'!$A$2:$A$3601=A186)*('Historial Mensual'!$C$2:$C$3601=D186)*('Historial Mensual'!$V$2:$V$3601-Q186)^2)/11)</f>
        <v>0.10637410126516665</v>
      </c>
      <c r="S186" s="27">
        <f>AVERAGEIFS('Historial Mensual'!$W$2:$W$3601,'Historial Mensual'!$A$2:$A$3601,$A186,'Historial Mensual'!$C$2:$C$3601,$D186)</f>
        <v>76.978083333333345</v>
      </c>
      <c r="T186" s="27">
        <f>SUMIFS('Auditoria Cumplimiento'!$J:$J,'Auditoria Cumplimiento'!$A:$A,A186,'Auditoria Cumplimiento'!$B:$B,D186)</f>
        <v>80.616666666666674</v>
      </c>
      <c r="U186" s="29">
        <f>AVERAGEIFS('Historial Mensual'!$AA$2:$AA$3601,'Historial Mensual'!$A$2:$A$3601,$A186,'Historial Mensual'!$C$2:$C$3601,$D186)</f>
        <v>0.13946083333333337</v>
      </c>
      <c r="V186" s="20">
        <f>AVERAGEIFS('Historial Mensual'!$AC$2:$AC$3601,'Historial Mensual'!$A$2:$A$3601,$A186,'Historial Mensual'!$C$2:$C$3601,$D186)</f>
        <v>-7.1754334182467003E-2</v>
      </c>
    </row>
    <row r="187" spans="1:22" x14ac:dyDescent="0.3">
      <c r="A187" s="4" t="s">
        <v>199</v>
      </c>
      <c r="B187" s="4" t="str">
        <f>INDEX('Catalogo Proveedores'!$B$2:$B$101,MATCH(A187,'Catalogo Proveedores'!$A$2:$A$101,0))</f>
        <v>Distribuidora Combustibles de Occidente S.A.P.I. de C.V.</v>
      </c>
      <c r="C187" s="4" t="str">
        <f>INDEX('Catalogo Proveedores'!$C$2:$C$101,MATCH(A187,'Catalogo Proveedores'!$A$2:$A$101,0))</f>
        <v>Energía y combustibles</v>
      </c>
      <c r="D187" s="33" t="s">
        <v>282</v>
      </c>
      <c r="E187" s="15">
        <f>SUMIFS(Contratos!$C:$C,Contratos!$A:$A,A187,Contratos!$B:$B,D187)</f>
        <v>12889000</v>
      </c>
      <c r="F187" s="15">
        <f>SUMIFS('Historial Mensual'!$E$2:$E$3601,'Historial Mensual'!$A$2:$A$3601,$A187,'Historial Mensual'!$C$2:$C$3601,$D187)</f>
        <v>13083019.210000001</v>
      </c>
      <c r="G187" s="20">
        <f>SUMPRODUCT(('Historial Mensual'!$A$2:$A$3601=A187)*('Historial Mensual'!$C$2:$C$3601=D187)*'Historial Mensual'!$G$2:$G$3601)</f>
        <v>6.25E-2</v>
      </c>
      <c r="H187" s="27">
        <f>AVERAGEIFS('Historial Mensual'!$H$2:$H$3601,'Historial Mensual'!$A$2:$A$3601,$A187,'Historial Mensual'!$C$2:$C$3601,$D187)</f>
        <v>68.249999999999986</v>
      </c>
      <c r="I187" s="21">
        <f>AVERAGEIFS('Historial Mensual'!$K$2:$K$3601,'Historial Mensual'!$A$2:$A$3601,$A187,'Historial Mensual'!$C$2:$C$3601,$D187)</f>
        <v>0.81457499999999994</v>
      </c>
      <c r="J187" s="21">
        <f>AVERAGEIFS('Historial Mensual'!$L$2:$L$3601,'Historial Mensual'!$A$2:$A$3601,$A187,'Historial Mensual'!$C$2:$C$3601,$D187)</f>
        <v>0.12284999999999997</v>
      </c>
      <c r="K187" s="28">
        <f>SUMIFS('Historial Mensual'!$M$2:$M$3601,'Historial Mensual'!$A$2:$A$3601,$A187,'Historial Mensual'!$C$2:$C$3601,$D187)</f>
        <v>15</v>
      </c>
      <c r="L187" s="28">
        <f>SUMIFS('Historial Mensual'!$N$2:$N$3601,'Historial Mensual'!$A$2:$A$3601,$A187,'Historial Mensual'!$C$2:$C$3601,$D187)</f>
        <v>4</v>
      </c>
      <c r="M187" s="27">
        <f>SUMIFS('Historial Mensual'!$O$2:$O$3601,'Historial Mensual'!$A$2:$A$3601,$A187,'Historial Mensual'!$C$2:$C$3601,$D187)</f>
        <v>44.5</v>
      </c>
      <c r="N187" s="27">
        <f>AVERAGEIFS('Historial Mensual'!$P$2:$P$3601,'Historial Mensual'!$A$2:$A$3601,$A187,'Historial Mensual'!$C$2:$C$3601,$D187)</f>
        <v>80.424999999999997</v>
      </c>
      <c r="O187" s="15">
        <f>SUMIFS('Historial Mensual'!$Q$2:$Q$3601,'Historial Mensual'!$A$2:$A$3601,$A187,'Historial Mensual'!$C$2:$C$3601,$D187)</f>
        <v>262611.40000000002</v>
      </c>
      <c r="P187" s="15">
        <f>SUMIFS('Historial Mensual'!$S$2:$S$3601,'Historial Mensual'!$A$2:$A$3601,$A187,'Historial Mensual'!$C$2:$C$3601,$D187)</f>
        <v>523310.62000000005</v>
      </c>
      <c r="Q187" s="20">
        <f>AVERAGEIFS('Historial Mensual'!$V$2:$V$3601,'Historial Mensual'!$A$2:$A$3601,$A187,'Historial Mensual'!$C$2:$C$3601,$D187)</f>
        <v>1.2165952494996732E-2</v>
      </c>
      <c r="R187" s="20">
        <f>SQRT(SUMPRODUCT(('Historial Mensual'!$A$2:$A$3601=A187)*('Historial Mensual'!$C$2:$C$3601=D187)*('Historial Mensual'!$V$2:$V$3601-Q187)^2)/11)</f>
        <v>4.7277836965266475E-2</v>
      </c>
      <c r="S187" s="27">
        <f>AVERAGEIFS('Historial Mensual'!$W$2:$W$3601,'Historial Mensual'!$A$2:$A$3601,$A187,'Historial Mensual'!$C$2:$C$3601,$D187)</f>
        <v>77.566999999999979</v>
      </c>
      <c r="T187" s="27">
        <f>SUMIFS('Auditoria Cumplimiento'!$J:$J,'Auditoria Cumplimiento'!$A:$A,A187,'Auditoria Cumplimiento'!$B:$B,D187)</f>
        <v>76.750000000000014</v>
      </c>
      <c r="U187" s="29">
        <f>AVERAGEIFS('Historial Mensual'!$AA$2:$AA$3601,'Historial Mensual'!$A$2:$A$3601,$A187,'Historial Mensual'!$C$2:$C$3601,$D187)</f>
        <v>0.11633916666666666</v>
      </c>
      <c r="V187" s="20">
        <f>AVERAGEIFS('Historial Mensual'!$AC$2:$AC$3601,'Historial Mensual'!$A$2:$A$3601,$A187,'Historial Mensual'!$C$2:$C$3601,$D187)</f>
        <v>2.9543115035416665E-3</v>
      </c>
    </row>
    <row r="188" spans="1:22" x14ac:dyDescent="0.3">
      <c r="A188" s="4" t="s">
        <v>201</v>
      </c>
      <c r="B188" s="4" t="str">
        <f>INDEX('Catalogo Proveedores'!$B$2:$B$101,MATCH(A188,'Catalogo Proveedores'!$A$2:$A$101,0))</f>
        <v>Corporativo Gas Unidos S.A. de C.V.</v>
      </c>
      <c r="C188" s="4" t="str">
        <f>INDEX('Catalogo Proveedores'!$C$2:$C$101,MATCH(A188,'Catalogo Proveedores'!$A$2:$A$101,0))</f>
        <v>Energía y combustibles</v>
      </c>
      <c r="D188" s="33" t="s">
        <v>279</v>
      </c>
      <c r="E188" s="15">
        <f>SUMIFS(Contratos!$C:$C,Contratos!$A:$A,A188,Contratos!$B:$B,D188)</f>
        <v>30892000</v>
      </c>
      <c r="F188" s="15">
        <f>SUMIFS('Historial Mensual'!$E$2:$E$3601,'Historial Mensual'!$A$2:$A$3601,$A188,'Historial Mensual'!$C$2:$C$3601,$D188)</f>
        <v>31666947.060000002</v>
      </c>
      <c r="G188" s="20">
        <f>SUMPRODUCT(('Historial Mensual'!$A$2:$A$3601=A188)*('Historial Mensual'!$C$2:$C$3601=D188)*'Historial Mensual'!$G$2:$G$3601)</f>
        <v>2.9499999999999998E-2</v>
      </c>
      <c r="H188" s="27">
        <f>AVERAGEIFS('Historial Mensual'!$H$2:$H$3601,'Historial Mensual'!$A$2:$A$3601,$A188,'Historial Mensual'!$C$2:$C$3601,$D188)</f>
        <v>73.825000000000003</v>
      </c>
      <c r="I188" s="21">
        <f>AVERAGEIFS('Historial Mensual'!$K$2:$K$3601,'Historial Mensual'!$A$2:$A$3601,$A188,'Historial Mensual'!$C$2:$C$3601,$D188)</f>
        <v>0.90695833333333331</v>
      </c>
      <c r="J188" s="21">
        <f>AVERAGEIFS('Historial Mensual'!$L$2:$L$3601,'Historial Mensual'!$A$2:$A$3601,$A188,'Historial Mensual'!$C$2:$C$3601,$D188)</f>
        <v>0.10672500000000001</v>
      </c>
      <c r="K188" s="28">
        <f>SUMIFS('Historial Mensual'!$M$2:$M$3601,'Historial Mensual'!$A$2:$A$3601,$A188,'Historial Mensual'!$C$2:$C$3601,$D188)</f>
        <v>8</v>
      </c>
      <c r="L188" s="28">
        <f>SUMIFS('Historial Mensual'!$N$2:$N$3601,'Historial Mensual'!$A$2:$A$3601,$A188,'Historial Mensual'!$C$2:$C$3601,$D188)</f>
        <v>2</v>
      </c>
      <c r="M188" s="27">
        <f>SUMIFS('Historial Mensual'!$O$2:$O$3601,'Historial Mensual'!$A$2:$A$3601,$A188,'Historial Mensual'!$C$2:$C$3601,$D188)</f>
        <v>27.7</v>
      </c>
      <c r="N188" s="27">
        <f>AVERAGEIFS('Historial Mensual'!$P$2:$P$3601,'Historial Mensual'!$A$2:$A$3601,$A188,'Historial Mensual'!$C$2:$C$3601,$D188)</f>
        <v>76.358333333333334</v>
      </c>
      <c r="O188" s="15">
        <f>SUMIFS('Historial Mensual'!$Q$2:$Q$3601,'Historial Mensual'!$A$2:$A$3601,$A188,'Historial Mensual'!$C$2:$C$3601,$D188)</f>
        <v>572536.37</v>
      </c>
      <c r="P188" s="15">
        <f>SUMIFS('Historial Mensual'!$S$2:$S$3601,'Historial Mensual'!$A$2:$A$3601,$A188,'Historial Mensual'!$C$2:$C$3601,$D188)</f>
        <v>328461.24</v>
      </c>
      <c r="Q188" s="20">
        <f>AVERAGEIFS('Historial Mensual'!$V$2:$V$3601,'Historial Mensual'!$A$2:$A$3601,$A188,'Historial Mensual'!$C$2:$C$3601,$D188)</f>
        <v>-3.1695686169950082E-2</v>
      </c>
      <c r="R188" s="20">
        <f>SQRT(SUMPRODUCT(('Historial Mensual'!$A$2:$A$3601=A188)*('Historial Mensual'!$C$2:$C$3601=D188)*('Historial Mensual'!$V$2:$V$3601-Q188)^2)/11)</f>
        <v>7.2880778268446827E-2</v>
      </c>
      <c r="S188" s="27">
        <f>AVERAGEIFS('Historial Mensual'!$W$2:$W$3601,'Historial Mensual'!$A$2:$A$3601,$A188,'Historial Mensual'!$C$2:$C$3601,$D188)</f>
        <v>81.718291666666673</v>
      </c>
      <c r="T188" s="27">
        <f>SUMIFS('Auditoria Cumplimiento'!$J:$J,'Auditoria Cumplimiento'!$A:$A,A188,'Auditoria Cumplimiento'!$B:$B,D188)</f>
        <v>80.300000000000011</v>
      </c>
      <c r="U188" s="29">
        <f>AVERAGEIFS('Historial Mensual'!$AA$2:$AA$3601,'Historial Mensual'!$A$2:$A$3601,$A188,'Historial Mensual'!$C$2:$C$3601,$D188)</f>
        <v>0.15521583333333333</v>
      </c>
      <c r="V188" s="20">
        <f>AVERAGEIFS('Historial Mensual'!$AC$2:$AC$3601,'Historial Mensual'!$A$2:$A$3601,$A188,'Historial Mensual'!$C$2:$C$3601,$D188)</f>
        <v>-4.3792024766356415E-2</v>
      </c>
    </row>
    <row r="189" spans="1:22" x14ac:dyDescent="0.3">
      <c r="A189" s="4" t="s">
        <v>201</v>
      </c>
      <c r="B189" s="4" t="str">
        <f>INDEX('Catalogo Proveedores'!$B$2:$B$101,MATCH(A189,'Catalogo Proveedores'!$A$2:$A$101,0))</f>
        <v>Corporativo Gas Unidos S.A. de C.V.</v>
      </c>
      <c r="C189" s="4" t="str">
        <f>INDEX('Catalogo Proveedores'!$C$2:$C$101,MATCH(A189,'Catalogo Proveedores'!$A$2:$A$101,0))</f>
        <v>Energía y combustibles</v>
      </c>
      <c r="D189" s="33" t="s">
        <v>281</v>
      </c>
      <c r="E189" s="15">
        <f>SUMIFS(Contratos!$C:$C,Contratos!$A:$A,A189,Contratos!$B:$B,D189)</f>
        <v>31497000</v>
      </c>
      <c r="F189" s="15">
        <f>SUMIFS('Historial Mensual'!$E$2:$E$3601,'Historial Mensual'!$A$2:$A$3601,$A189,'Historial Mensual'!$C$2:$C$3601,$D189)</f>
        <v>31711371.259999998</v>
      </c>
      <c r="G189" s="20">
        <f>SUMPRODUCT(('Historial Mensual'!$A$2:$A$3601=A189)*('Historial Mensual'!$C$2:$C$3601=D189)*'Historial Mensual'!$G$2:$G$3601)</f>
        <v>9.0299999999999991E-2</v>
      </c>
      <c r="H189" s="27">
        <f>AVERAGEIFS('Historial Mensual'!$H$2:$H$3601,'Historial Mensual'!$A$2:$A$3601,$A189,'Historial Mensual'!$C$2:$C$3601,$D189)</f>
        <v>71.266666666666666</v>
      </c>
      <c r="I189" s="21">
        <f>AVERAGEIFS('Historial Mensual'!$K$2:$K$3601,'Historial Mensual'!$A$2:$A$3601,$A189,'Historial Mensual'!$C$2:$C$3601,$D189)</f>
        <v>0.89963333333333351</v>
      </c>
      <c r="J189" s="21">
        <f>AVERAGEIFS('Historial Mensual'!$L$2:$L$3601,'Historial Mensual'!$A$2:$A$3601,$A189,'Historial Mensual'!$C$2:$C$3601,$D189)</f>
        <v>0.13181666666666669</v>
      </c>
      <c r="K189" s="28">
        <f>SUMIFS('Historial Mensual'!$M$2:$M$3601,'Historial Mensual'!$A$2:$A$3601,$A189,'Historial Mensual'!$C$2:$C$3601,$D189)</f>
        <v>13</v>
      </c>
      <c r="L189" s="28">
        <f>SUMIFS('Historial Mensual'!$N$2:$N$3601,'Historial Mensual'!$A$2:$A$3601,$A189,'Historial Mensual'!$C$2:$C$3601,$D189)</f>
        <v>6</v>
      </c>
      <c r="M189" s="27">
        <f>SUMIFS('Historial Mensual'!$O$2:$O$3601,'Historial Mensual'!$A$2:$A$3601,$A189,'Historial Mensual'!$C$2:$C$3601,$D189)</f>
        <v>185.39999999999998</v>
      </c>
      <c r="N189" s="27">
        <f>AVERAGEIFS('Historial Mensual'!$P$2:$P$3601,'Historial Mensual'!$A$2:$A$3601,$A189,'Historial Mensual'!$C$2:$C$3601,$D189)</f>
        <v>76.133333333333326</v>
      </c>
      <c r="O189" s="15">
        <f>SUMIFS('Historial Mensual'!$Q$2:$Q$3601,'Historial Mensual'!$A$2:$A$3601,$A189,'Historial Mensual'!$C$2:$C$3601,$D189)</f>
        <v>3145086.52</v>
      </c>
      <c r="P189" s="15">
        <f>SUMIFS('Historial Mensual'!$S$2:$S$3601,'Historial Mensual'!$A$2:$A$3601,$A189,'Historial Mensual'!$C$2:$C$3601,$D189)</f>
        <v>405637.68</v>
      </c>
      <c r="Q189" s="20">
        <f>AVERAGEIFS('Historial Mensual'!$V$2:$V$3601,'Historial Mensual'!$A$2:$A$3601,$A189,'Historial Mensual'!$C$2:$C$3601,$D189)</f>
        <v>-0.14286882824504199</v>
      </c>
      <c r="R189" s="20">
        <f>SQRT(SUMPRODUCT(('Historial Mensual'!$A$2:$A$3601=A189)*('Historial Mensual'!$C$2:$C$3601=D189)*('Historial Mensual'!$V$2:$V$3601-Q189)^2)/11)</f>
        <v>0.33808908988821418</v>
      </c>
      <c r="S189" s="27">
        <f>AVERAGEIFS('Historial Mensual'!$W$2:$W$3601,'Historial Mensual'!$A$2:$A$3601,$A189,'Historial Mensual'!$C$2:$C$3601,$D189)</f>
        <v>80.181749999999994</v>
      </c>
      <c r="T189" s="27">
        <f>SUMIFS('Auditoria Cumplimiento'!$J:$J,'Auditoria Cumplimiento'!$A:$A,A189,'Auditoria Cumplimiento'!$B:$B,D189)</f>
        <v>74.283333333333346</v>
      </c>
      <c r="U189" s="29">
        <f>AVERAGEIFS('Historial Mensual'!$AA$2:$AA$3601,'Historial Mensual'!$A$2:$A$3601,$A189,'Historial Mensual'!$C$2:$C$3601,$D189)</f>
        <v>0.14409749999999999</v>
      </c>
      <c r="V189" s="20">
        <f>AVERAGEIFS('Historial Mensual'!$AC$2:$AC$3601,'Historial Mensual'!$A$2:$A$3601,$A189,'Historial Mensual'!$C$2:$C$3601,$D189)</f>
        <v>-0.15414810427137818</v>
      </c>
    </row>
    <row r="190" spans="1:22" x14ac:dyDescent="0.3">
      <c r="A190" s="4" t="s">
        <v>201</v>
      </c>
      <c r="B190" s="4" t="str">
        <f>INDEX('Catalogo Proveedores'!$B$2:$B$101,MATCH(A190,'Catalogo Proveedores'!$A$2:$A$101,0))</f>
        <v>Corporativo Gas Unidos S.A. de C.V.</v>
      </c>
      <c r="C190" s="4" t="str">
        <f>INDEX('Catalogo Proveedores'!$C$2:$C$101,MATCH(A190,'Catalogo Proveedores'!$A$2:$A$101,0))</f>
        <v>Energía y combustibles</v>
      </c>
      <c r="D190" s="33" t="s">
        <v>282</v>
      </c>
      <c r="E190" s="15">
        <f>SUMIFS(Contratos!$C:$C,Contratos!$A:$A,A190,Contratos!$B:$B,D190)</f>
        <v>33499000</v>
      </c>
      <c r="F190" s="15">
        <f>SUMIFS('Historial Mensual'!$E$2:$E$3601,'Historial Mensual'!$A$2:$A$3601,$A190,'Historial Mensual'!$C$2:$C$3601,$D190)</f>
        <v>33586287.93</v>
      </c>
      <c r="G190" s="20">
        <f>SUMPRODUCT(('Historial Mensual'!$A$2:$A$3601=A190)*('Historial Mensual'!$C$2:$C$3601=D190)*'Historial Mensual'!$G$2:$G$3601)</f>
        <v>7.1099999999999997E-2</v>
      </c>
      <c r="H190" s="27">
        <f>AVERAGEIFS('Historial Mensual'!$H$2:$H$3601,'Historial Mensual'!$A$2:$A$3601,$A190,'Historial Mensual'!$C$2:$C$3601,$D190)</f>
        <v>70.75833333333334</v>
      </c>
      <c r="I190" s="21">
        <f>AVERAGEIFS('Historial Mensual'!$K$2:$K$3601,'Historial Mensual'!$A$2:$A$3601,$A190,'Historial Mensual'!$C$2:$C$3601,$D190)</f>
        <v>0.9185416666666667</v>
      </c>
      <c r="J190" s="21">
        <f>AVERAGEIFS('Historial Mensual'!$L$2:$L$3601,'Historial Mensual'!$A$2:$A$3601,$A190,'Historial Mensual'!$C$2:$C$3601,$D190)</f>
        <v>0.1139</v>
      </c>
      <c r="K190" s="28">
        <f>SUMIFS('Historial Mensual'!$M$2:$M$3601,'Historial Mensual'!$A$2:$A$3601,$A190,'Historial Mensual'!$C$2:$C$3601,$D190)</f>
        <v>13</v>
      </c>
      <c r="L190" s="28">
        <f>SUMIFS('Historial Mensual'!$N$2:$N$3601,'Historial Mensual'!$A$2:$A$3601,$A190,'Historial Mensual'!$C$2:$C$3601,$D190)</f>
        <v>1</v>
      </c>
      <c r="M190" s="27">
        <f>SUMIFS('Historial Mensual'!$O$2:$O$3601,'Historial Mensual'!$A$2:$A$3601,$A190,'Historial Mensual'!$C$2:$C$3601,$D190)</f>
        <v>3.5</v>
      </c>
      <c r="N190" s="27">
        <f>AVERAGEIFS('Historial Mensual'!$P$2:$P$3601,'Historial Mensual'!$A$2:$A$3601,$A190,'Historial Mensual'!$C$2:$C$3601,$D190)</f>
        <v>75.966666666666683</v>
      </c>
      <c r="O190" s="15">
        <f>SUMIFS('Historial Mensual'!$Q$2:$Q$3601,'Historial Mensual'!$A$2:$A$3601,$A190,'Historial Mensual'!$C$2:$C$3601,$D190)</f>
        <v>601244.32999999996</v>
      </c>
      <c r="P190" s="15">
        <f>SUMIFS('Historial Mensual'!$S$2:$S$3601,'Historial Mensual'!$A$2:$A$3601,$A190,'Historial Mensual'!$C$2:$C$3601,$D190)</f>
        <v>367591.86</v>
      </c>
      <c r="Q190" s="20">
        <f>AVERAGEIFS('Historial Mensual'!$V$2:$V$3601,'Historial Mensual'!$A$2:$A$3601,$A190,'Historial Mensual'!$C$2:$C$3601,$D190)</f>
        <v>-3.4172936102721936E-2</v>
      </c>
      <c r="R190" s="20">
        <f>SQRT(SUMPRODUCT(('Historial Mensual'!$A$2:$A$3601=A190)*('Historial Mensual'!$C$2:$C$3601=D190)*('Historial Mensual'!$V$2:$V$3601-Q190)^2)/11)</f>
        <v>7.2973981572612298E-2</v>
      </c>
      <c r="S190" s="27">
        <f>AVERAGEIFS('Historial Mensual'!$W$2:$W$3601,'Historial Mensual'!$A$2:$A$3601,$A190,'Historial Mensual'!$C$2:$C$3601,$D190)</f>
        <v>80.8065</v>
      </c>
      <c r="T190" s="27">
        <f>SUMIFS('Auditoria Cumplimiento'!$J:$J,'Auditoria Cumplimiento'!$A:$A,A190,'Auditoria Cumplimiento'!$B:$B,D190)</f>
        <v>76.100000000000009</v>
      </c>
      <c r="U190" s="29">
        <f>AVERAGEIFS('Historial Mensual'!$AA$2:$AA$3601,'Historial Mensual'!$A$2:$A$3601,$A190,'Historial Mensual'!$C$2:$C$3601,$D190)</f>
        <v>0.12182500000000002</v>
      </c>
      <c r="V190" s="20">
        <f>AVERAGEIFS('Historial Mensual'!$AC$2:$AC$3601,'Historial Mensual'!$A$2:$A$3601,$A190,'Historial Mensual'!$C$2:$C$3601,$D190)</f>
        <v>-4.3798208945415355E-2</v>
      </c>
    </row>
    <row r="191" spans="1:22" x14ac:dyDescent="0.3">
      <c r="A191" s="4" t="s">
        <v>203</v>
      </c>
      <c r="B191" s="4" t="str">
        <f>INDEX('Catalogo Proveedores'!$B$2:$B$101,MATCH(A191,'Catalogo Proveedores'!$A$2:$A$101,0))</f>
        <v>Proveedora Diésel del Golfo S. de R.L. de C.V.</v>
      </c>
      <c r="C191" s="4" t="str">
        <f>INDEX('Catalogo Proveedores'!$C$2:$C$101,MATCH(A191,'Catalogo Proveedores'!$A$2:$A$101,0))</f>
        <v>Energía y combustibles</v>
      </c>
      <c r="D191" s="33" t="s">
        <v>279</v>
      </c>
      <c r="E191" s="15">
        <f>SUMIFS(Contratos!$C:$C,Contratos!$A:$A,A191,Contratos!$B:$B,D191)</f>
        <v>23811000</v>
      </c>
      <c r="F191" s="15">
        <f>SUMIFS('Historial Mensual'!$E$2:$E$3601,'Historial Mensual'!$A$2:$A$3601,$A191,'Historial Mensual'!$C$2:$C$3601,$D191)</f>
        <v>23308690.449999999</v>
      </c>
      <c r="G191" s="20">
        <f>SUMPRODUCT(('Historial Mensual'!$A$2:$A$3601=A191)*('Historial Mensual'!$C$2:$C$3601=D191)*'Historial Mensual'!$G$2:$G$3601)</f>
        <v>8.4699999999999998E-2</v>
      </c>
      <c r="H191" s="27">
        <f>AVERAGEIFS('Historial Mensual'!$H$2:$H$3601,'Historial Mensual'!$A$2:$A$3601,$A191,'Historial Mensual'!$C$2:$C$3601,$D191)</f>
        <v>84.416666666666671</v>
      </c>
      <c r="I191" s="21">
        <f>AVERAGEIFS('Historial Mensual'!$K$2:$K$3601,'Historial Mensual'!$A$2:$A$3601,$A191,'Historial Mensual'!$C$2:$C$3601,$D191)</f>
        <v>0.88508333333333333</v>
      </c>
      <c r="J191" s="21">
        <f>AVERAGEIFS('Historial Mensual'!$L$2:$L$3601,'Historial Mensual'!$A$2:$A$3601,$A191,'Historial Mensual'!$C$2:$C$3601,$D191)</f>
        <v>6.9633333333333339E-2</v>
      </c>
      <c r="K191" s="28">
        <f>SUMIFS('Historial Mensual'!$M$2:$M$3601,'Historial Mensual'!$A$2:$A$3601,$A191,'Historial Mensual'!$C$2:$C$3601,$D191)</f>
        <v>10</v>
      </c>
      <c r="L191" s="28">
        <f>SUMIFS('Historial Mensual'!$N$2:$N$3601,'Historial Mensual'!$A$2:$A$3601,$A191,'Historial Mensual'!$C$2:$C$3601,$D191)</f>
        <v>3</v>
      </c>
      <c r="M191" s="27">
        <f>SUMIFS('Historial Mensual'!$O$2:$O$3601,'Historial Mensual'!$A$2:$A$3601,$A191,'Historial Mensual'!$C$2:$C$3601,$D191)</f>
        <v>89.4</v>
      </c>
      <c r="N191" s="27">
        <f>AVERAGEIFS('Historial Mensual'!$P$2:$P$3601,'Historial Mensual'!$A$2:$A$3601,$A191,'Historial Mensual'!$C$2:$C$3601,$D191)</f>
        <v>95.683333333333337</v>
      </c>
      <c r="O191" s="15">
        <f>SUMIFS('Historial Mensual'!$Q$2:$Q$3601,'Historial Mensual'!$A$2:$A$3601,$A191,'Historial Mensual'!$C$2:$C$3601,$D191)</f>
        <v>761171.75</v>
      </c>
      <c r="P191" s="15">
        <f>SUMIFS('Historial Mensual'!$S$2:$S$3601,'Historial Mensual'!$A$2:$A$3601,$A191,'Historial Mensual'!$C$2:$C$3601,$D191)</f>
        <v>527906.41</v>
      </c>
      <c r="Q191" s="20">
        <f>AVERAGEIFS('Historial Mensual'!$V$2:$V$3601,'Historial Mensual'!$A$2:$A$3601,$A191,'Historial Mensual'!$C$2:$C$3601,$D191)</f>
        <v>4.3958407497696368E-2</v>
      </c>
      <c r="R191" s="20">
        <f>SQRT(SUMPRODUCT(('Historial Mensual'!$A$2:$A$3601=A191)*('Historial Mensual'!$C$2:$C$3601=D191)*('Historial Mensual'!$V$2:$V$3601-Q191)^2)/11)</f>
        <v>0.12631299714634087</v>
      </c>
      <c r="S191" s="27">
        <f>AVERAGEIFS('Historial Mensual'!$W$2:$W$3601,'Historial Mensual'!$A$2:$A$3601,$A191,'Historial Mensual'!$C$2:$C$3601,$D191)</f>
        <v>89.1905</v>
      </c>
      <c r="T191" s="27">
        <f>SUMIFS('Auditoria Cumplimiento'!$J:$J,'Auditoria Cumplimiento'!$A:$A,A191,'Auditoria Cumplimiento'!$B:$B,D191)</f>
        <v>95.916666666666671</v>
      </c>
      <c r="U191" s="29">
        <f>AVERAGEIFS('Historial Mensual'!$AA$2:$AA$3601,'Historial Mensual'!$A$2:$A$3601,$A191,'Historial Mensual'!$C$2:$C$3601,$D191)</f>
        <v>0.17662833333333336</v>
      </c>
      <c r="V191" s="20">
        <f>AVERAGEIFS('Historial Mensual'!$AC$2:$AC$3601,'Historial Mensual'!$A$2:$A$3601,$A191,'Historial Mensual'!$C$2:$C$3601,$D191)</f>
        <v>3.0311933766751259E-2</v>
      </c>
    </row>
    <row r="192" spans="1:22" x14ac:dyDescent="0.3">
      <c r="A192" s="4" t="s">
        <v>203</v>
      </c>
      <c r="B192" s="4" t="str">
        <f>INDEX('Catalogo Proveedores'!$B$2:$B$101,MATCH(A192,'Catalogo Proveedores'!$A$2:$A$101,0))</f>
        <v>Proveedora Diésel del Golfo S. de R.L. de C.V.</v>
      </c>
      <c r="C192" s="4" t="str">
        <f>INDEX('Catalogo Proveedores'!$C$2:$C$101,MATCH(A192,'Catalogo Proveedores'!$A$2:$A$101,0))</f>
        <v>Energía y combustibles</v>
      </c>
      <c r="D192" s="33" t="s">
        <v>281</v>
      </c>
      <c r="E192" s="15">
        <f>SUMIFS(Contratos!$C:$C,Contratos!$A:$A,A192,Contratos!$B:$B,D192)</f>
        <v>27358000</v>
      </c>
      <c r="F192" s="15">
        <f>SUMIFS('Historial Mensual'!$E$2:$E$3601,'Historial Mensual'!$A$2:$A$3601,$A192,'Historial Mensual'!$C$2:$C$3601,$D192)</f>
        <v>26972340.890000001</v>
      </c>
      <c r="G192" s="20">
        <f>SUMPRODUCT(('Historial Mensual'!$A$2:$A$3601=A192)*('Historial Mensual'!$C$2:$C$3601=D192)*'Historial Mensual'!$G$2:$G$3601)</f>
        <v>7.9299999999999995E-2</v>
      </c>
      <c r="H192" s="27">
        <f>AVERAGEIFS('Historial Mensual'!$H$2:$H$3601,'Historial Mensual'!$A$2:$A$3601,$A192,'Historial Mensual'!$C$2:$C$3601,$D192)</f>
        <v>83.450000000000017</v>
      </c>
      <c r="I192" s="21">
        <f>AVERAGEIFS('Historial Mensual'!$K$2:$K$3601,'Historial Mensual'!$A$2:$A$3601,$A192,'Historial Mensual'!$C$2:$C$3601,$D192)</f>
        <v>0.90122500000000005</v>
      </c>
      <c r="J192" s="21">
        <f>AVERAGEIFS('Historial Mensual'!$L$2:$L$3601,'Historial Mensual'!$A$2:$A$3601,$A192,'Historial Mensual'!$C$2:$C$3601,$D192)</f>
        <v>6.3516666666666652E-2</v>
      </c>
      <c r="K192" s="28">
        <f>SUMIFS('Historial Mensual'!$M$2:$M$3601,'Historial Mensual'!$A$2:$A$3601,$A192,'Historial Mensual'!$C$2:$C$3601,$D192)</f>
        <v>3</v>
      </c>
      <c r="L192" s="28">
        <f>SUMIFS('Historial Mensual'!$N$2:$N$3601,'Historial Mensual'!$A$2:$A$3601,$A192,'Historial Mensual'!$C$2:$C$3601,$D192)</f>
        <v>3</v>
      </c>
      <c r="M192" s="27">
        <f>SUMIFS('Historial Mensual'!$O$2:$O$3601,'Historial Mensual'!$A$2:$A$3601,$A192,'Historial Mensual'!$C$2:$C$3601,$D192)</f>
        <v>24.6</v>
      </c>
      <c r="N192" s="27">
        <f>AVERAGEIFS('Historial Mensual'!$P$2:$P$3601,'Historial Mensual'!$A$2:$A$3601,$A192,'Historial Mensual'!$C$2:$C$3601,$D192)</f>
        <v>96.325000000000003</v>
      </c>
      <c r="O192" s="15">
        <f>SUMIFS('Historial Mensual'!$Q$2:$Q$3601,'Historial Mensual'!$A$2:$A$3601,$A192,'Historial Mensual'!$C$2:$C$3601,$D192)</f>
        <v>284239.44999999995</v>
      </c>
      <c r="P192" s="15">
        <f>SUMIFS('Historial Mensual'!$S$2:$S$3601,'Historial Mensual'!$A$2:$A$3601,$A192,'Historial Mensual'!$C$2:$C$3601,$D192)</f>
        <v>577369.85000000009</v>
      </c>
      <c r="Q192" s="20">
        <f>AVERAGEIFS('Historial Mensual'!$V$2:$V$3601,'Historial Mensual'!$A$2:$A$3601,$A192,'Historial Mensual'!$C$2:$C$3601,$D192)</f>
        <v>9.0600639080462689E-2</v>
      </c>
      <c r="R192" s="20">
        <f>SQRT(SUMPRODUCT(('Historial Mensual'!$A$2:$A$3601=A192)*('Historial Mensual'!$C$2:$C$3601=D192)*('Historial Mensual'!$V$2:$V$3601-Q192)^2)/11)</f>
        <v>6.7937019510818764E-2</v>
      </c>
      <c r="S192" s="27">
        <f>AVERAGEIFS('Historial Mensual'!$W$2:$W$3601,'Historial Mensual'!$A$2:$A$3601,$A192,'Historial Mensual'!$C$2:$C$3601,$D192)</f>
        <v>89.556499999999986</v>
      </c>
      <c r="T192" s="27">
        <f>SUMIFS('Auditoria Cumplimiento'!$J:$J,'Auditoria Cumplimiento'!$A:$A,A192,'Auditoria Cumplimiento'!$B:$B,D192)</f>
        <v>97.033333333333346</v>
      </c>
      <c r="U192" s="29">
        <f>AVERAGEIFS('Historial Mensual'!$AA$2:$AA$3601,'Historial Mensual'!$A$2:$A$3601,$A192,'Historial Mensual'!$C$2:$C$3601,$D192)</f>
        <v>0.16293833333333332</v>
      </c>
      <c r="V192" s="20">
        <f>AVERAGEIFS('Historial Mensual'!$AC$2:$AC$3601,'Historial Mensual'!$A$2:$A$3601,$A192,'Historial Mensual'!$C$2:$C$3601,$D192)</f>
        <v>7.7944059932249427E-2</v>
      </c>
    </row>
    <row r="193" spans="1:22" x14ac:dyDescent="0.3">
      <c r="A193" s="4" t="s">
        <v>203</v>
      </c>
      <c r="B193" s="4" t="str">
        <f>INDEX('Catalogo Proveedores'!$B$2:$B$101,MATCH(A193,'Catalogo Proveedores'!$A$2:$A$101,0))</f>
        <v>Proveedora Diésel del Golfo S. de R.L. de C.V.</v>
      </c>
      <c r="C193" s="4" t="str">
        <f>INDEX('Catalogo Proveedores'!$C$2:$C$101,MATCH(A193,'Catalogo Proveedores'!$A$2:$A$101,0))</f>
        <v>Energía y combustibles</v>
      </c>
      <c r="D193" s="33" t="s">
        <v>282</v>
      </c>
      <c r="E193" s="15">
        <f>SUMIFS(Contratos!$C:$C,Contratos!$A:$A,A193,Contratos!$B:$B,D193)</f>
        <v>27594000</v>
      </c>
      <c r="F193" s="15">
        <f>SUMIFS('Historial Mensual'!$E$2:$E$3601,'Historial Mensual'!$A$2:$A$3601,$A193,'Historial Mensual'!$C$2:$C$3601,$D193)</f>
        <v>27302870.689999994</v>
      </c>
      <c r="G193" s="20">
        <f>SUMPRODUCT(('Historial Mensual'!$A$2:$A$3601=A193)*('Historial Mensual'!$C$2:$C$3601=D193)*'Historial Mensual'!$G$2:$G$3601)</f>
        <v>4.5600000000000002E-2</v>
      </c>
      <c r="H193" s="27">
        <f>AVERAGEIFS('Historial Mensual'!$H$2:$H$3601,'Historial Mensual'!$A$2:$A$3601,$A193,'Historial Mensual'!$C$2:$C$3601,$D193)</f>
        <v>87.975000000000009</v>
      </c>
      <c r="I193" s="21">
        <f>AVERAGEIFS('Historial Mensual'!$K$2:$K$3601,'Historial Mensual'!$A$2:$A$3601,$A193,'Historial Mensual'!$C$2:$C$3601,$D193)</f>
        <v>0.90526666666666655</v>
      </c>
      <c r="J193" s="21">
        <f>AVERAGEIFS('Historial Mensual'!$L$2:$L$3601,'Historial Mensual'!$A$2:$A$3601,$A193,'Historial Mensual'!$C$2:$C$3601,$D193)</f>
        <v>4.5925000000000001E-2</v>
      </c>
      <c r="K193" s="28">
        <f>SUMIFS('Historial Mensual'!$M$2:$M$3601,'Historial Mensual'!$A$2:$A$3601,$A193,'Historial Mensual'!$C$2:$C$3601,$D193)</f>
        <v>11</v>
      </c>
      <c r="L193" s="28">
        <f>SUMIFS('Historial Mensual'!$N$2:$N$3601,'Historial Mensual'!$A$2:$A$3601,$A193,'Historial Mensual'!$C$2:$C$3601,$D193)</f>
        <v>3</v>
      </c>
      <c r="M193" s="27">
        <f>SUMIFS('Historial Mensual'!$O$2:$O$3601,'Historial Mensual'!$A$2:$A$3601,$A193,'Historial Mensual'!$C$2:$C$3601,$D193)</f>
        <v>63.499999999999993</v>
      </c>
      <c r="N193" s="27">
        <f>AVERAGEIFS('Historial Mensual'!$P$2:$P$3601,'Historial Mensual'!$A$2:$A$3601,$A193,'Historial Mensual'!$C$2:$C$3601,$D193)</f>
        <v>95.358333333333334</v>
      </c>
      <c r="O193" s="15">
        <f>SUMIFS('Historial Mensual'!$Q$2:$Q$3601,'Historial Mensual'!$A$2:$A$3601,$A193,'Historial Mensual'!$C$2:$C$3601,$D193)</f>
        <v>712920.26</v>
      </c>
      <c r="P193" s="15">
        <f>SUMIFS('Historial Mensual'!$S$2:$S$3601,'Historial Mensual'!$A$2:$A$3601,$A193,'Historial Mensual'!$C$2:$C$3601,$D193)</f>
        <v>453835.65000000008</v>
      </c>
      <c r="Q193" s="20">
        <f>AVERAGEIFS('Historial Mensual'!$V$2:$V$3601,'Historial Mensual'!$A$2:$A$3601,$A193,'Historial Mensual'!$C$2:$C$3601,$D193)</f>
        <v>7.3241765069160775E-2</v>
      </c>
      <c r="R193" s="20">
        <f>SQRT(SUMPRODUCT(('Historial Mensual'!$A$2:$A$3601=A193)*('Historial Mensual'!$C$2:$C$3601=D193)*('Historial Mensual'!$V$2:$V$3601-Q193)^2)/11)</f>
        <v>6.5933420967898435E-2</v>
      </c>
      <c r="S193" s="27">
        <f>AVERAGEIFS('Historial Mensual'!$W$2:$W$3601,'Historial Mensual'!$A$2:$A$3601,$A193,'Historial Mensual'!$C$2:$C$3601,$D193)</f>
        <v>91.332041666666669</v>
      </c>
      <c r="T193" s="27">
        <f>SUMIFS('Auditoria Cumplimiento'!$J:$J,'Auditoria Cumplimiento'!$A:$A,A193,'Auditoria Cumplimiento'!$B:$B,D193)</f>
        <v>94.383333333333326</v>
      </c>
      <c r="U193" s="29">
        <f>AVERAGEIFS('Historial Mensual'!$AA$2:$AA$3601,'Historial Mensual'!$A$2:$A$3601,$A193,'Historial Mensual'!$C$2:$C$3601,$D193)</f>
        <v>0.14200083333333335</v>
      </c>
      <c r="V193" s="20">
        <f>AVERAGEIFS('Historial Mensual'!$AC$2:$AC$3601,'Historial Mensual'!$A$2:$A$3601,$A193,'Historial Mensual'!$C$2:$C$3601,$D193)</f>
        <v>6.2116094803716375E-2</v>
      </c>
    </row>
    <row r="194" spans="1:22" x14ac:dyDescent="0.3">
      <c r="A194" s="4" t="s">
        <v>205</v>
      </c>
      <c r="B194" s="4" t="str">
        <f>INDEX('Catalogo Proveedores'!$B$2:$B$101,MATCH(A194,'Catalogo Proveedores'!$A$2:$A$101,0))</f>
        <v>Operadora Lubricantes Integrales S.A.P.I. de C.V.</v>
      </c>
      <c r="C194" s="4" t="str">
        <f>INDEX('Catalogo Proveedores'!$C$2:$C$101,MATCH(A194,'Catalogo Proveedores'!$A$2:$A$101,0))</f>
        <v>Energía y combustibles</v>
      </c>
      <c r="D194" s="33" t="s">
        <v>279</v>
      </c>
      <c r="E194" s="15">
        <f>SUMIFS(Contratos!$C:$C,Contratos!$A:$A,A194,Contratos!$B:$B,D194)</f>
        <v>35829000</v>
      </c>
      <c r="F194" s="15">
        <f>SUMIFS('Historial Mensual'!$E$2:$E$3601,'Historial Mensual'!$A$2:$A$3601,$A194,'Historial Mensual'!$C$2:$C$3601,$D194)</f>
        <v>35666351.880000003</v>
      </c>
      <c r="G194" s="20">
        <f>SUMPRODUCT(('Historial Mensual'!$A$2:$A$3601=A194)*('Historial Mensual'!$C$2:$C$3601=D194)*'Historial Mensual'!$G$2:$G$3601)</f>
        <v>6.9000000000000006E-2</v>
      </c>
      <c r="H194" s="27">
        <f>AVERAGEIFS('Historial Mensual'!$H$2:$H$3601,'Historial Mensual'!$A$2:$A$3601,$A194,'Historial Mensual'!$C$2:$C$3601,$D194)</f>
        <v>83.758333333333326</v>
      </c>
      <c r="I194" s="21">
        <f>AVERAGEIFS('Historial Mensual'!$K$2:$K$3601,'Historial Mensual'!$A$2:$A$3601,$A194,'Historial Mensual'!$C$2:$C$3601,$D194)</f>
        <v>0.73936666666666662</v>
      </c>
      <c r="J194" s="21">
        <f>AVERAGEIFS('Historial Mensual'!$L$2:$L$3601,'Historial Mensual'!$A$2:$A$3601,$A194,'Historial Mensual'!$C$2:$C$3601,$D194)</f>
        <v>7.5358333333333319E-2</v>
      </c>
      <c r="K194" s="28">
        <f>SUMIFS('Historial Mensual'!$M$2:$M$3601,'Historial Mensual'!$A$2:$A$3601,$A194,'Historial Mensual'!$C$2:$C$3601,$D194)</f>
        <v>21</v>
      </c>
      <c r="L194" s="28">
        <f>SUMIFS('Historial Mensual'!$N$2:$N$3601,'Historial Mensual'!$A$2:$A$3601,$A194,'Historial Mensual'!$C$2:$C$3601,$D194)</f>
        <v>3</v>
      </c>
      <c r="M194" s="27">
        <f>SUMIFS('Historial Mensual'!$O$2:$O$3601,'Historial Mensual'!$A$2:$A$3601,$A194,'Historial Mensual'!$C$2:$C$3601,$D194)</f>
        <v>41.5</v>
      </c>
      <c r="N194" s="27">
        <f>AVERAGEIFS('Historial Mensual'!$P$2:$P$3601,'Historial Mensual'!$A$2:$A$3601,$A194,'Historial Mensual'!$C$2:$C$3601,$D194)</f>
        <v>86.483333333333334</v>
      </c>
      <c r="O194" s="15">
        <f>SUMIFS('Historial Mensual'!$Q$2:$Q$3601,'Historial Mensual'!$A$2:$A$3601,$A194,'Historial Mensual'!$C$2:$C$3601,$D194)</f>
        <v>984424.76999999979</v>
      </c>
      <c r="P194" s="15">
        <f>SUMIFS('Historial Mensual'!$S$2:$S$3601,'Historial Mensual'!$A$2:$A$3601,$A194,'Historial Mensual'!$C$2:$C$3601,$D194)</f>
        <v>1032442.39</v>
      </c>
      <c r="Q194" s="20">
        <f>AVERAGEIFS('Historial Mensual'!$V$2:$V$3601,'Historial Mensual'!$A$2:$A$3601,$A194,'Historial Mensual'!$C$2:$C$3601,$D194)</f>
        <v>1.8421893620732922E-2</v>
      </c>
      <c r="R194" s="20">
        <f>SQRT(SUMPRODUCT(('Historial Mensual'!$A$2:$A$3601=A194)*('Historial Mensual'!$C$2:$C$3601=D194)*('Historial Mensual'!$V$2:$V$3601-Q194)^2)/11)</f>
        <v>7.3884325515057969E-2</v>
      </c>
      <c r="S194" s="27">
        <f>AVERAGEIFS('Historial Mensual'!$W$2:$W$3601,'Historial Mensual'!$A$2:$A$3601,$A194,'Historial Mensual'!$C$2:$C$3601,$D194)</f>
        <v>82.662708333333327</v>
      </c>
      <c r="T194" s="27">
        <f>SUMIFS('Auditoria Cumplimiento'!$J:$J,'Auditoria Cumplimiento'!$A:$A,A194,'Auditoria Cumplimiento'!$B:$B,D194)</f>
        <v>88.399999999999991</v>
      </c>
      <c r="U194" s="29">
        <f>AVERAGEIFS('Historial Mensual'!$AA$2:$AA$3601,'Historial Mensual'!$A$2:$A$3601,$A194,'Historial Mensual'!$C$2:$C$3601,$D194)</f>
        <v>0.14315583333333334</v>
      </c>
      <c r="V194" s="20">
        <f>AVERAGEIFS('Historial Mensual'!$AC$2:$AC$3601,'Historial Mensual'!$A$2:$A$3601,$A194,'Historial Mensual'!$C$2:$C$3601,$D194)</f>
        <v>7.2104868966203599E-3</v>
      </c>
    </row>
    <row r="195" spans="1:22" x14ac:dyDescent="0.3">
      <c r="A195" s="4" t="s">
        <v>205</v>
      </c>
      <c r="B195" s="4" t="str">
        <f>INDEX('Catalogo Proveedores'!$B$2:$B$101,MATCH(A195,'Catalogo Proveedores'!$A$2:$A$101,0))</f>
        <v>Operadora Lubricantes Integrales S.A.P.I. de C.V.</v>
      </c>
      <c r="C195" s="4" t="str">
        <f>INDEX('Catalogo Proveedores'!$C$2:$C$101,MATCH(A195,'Catalogo Proveedores'!$A$2:$A$101,0))</f>
        <v>Energía y combustibles</v>
      </c>
      <c r="D195" s="33" t="s">
        <v>281</v>
      </c>
      <c r="E195" s="15">
        <f>SUMIFS(Contratos!$C:$C,Contratos!$A:$A,A195,Contratos!$B:$B,D195)</f>
        <v>42007000</v>
      </c>
      <c r="F195" s="15">
        <f>SUMIFS('Historial Mensual'!$E$2:$E$3601,'Historial Mensual'!$A$2:$A$3601,$A195,'Historial Mensual'!$C$2:$C$3601,$D195)</f>
        <v>41169305.170000002</v>
      </c>
      <c r="G195" s="20">
        <f>SUMPRODUCT(('Historial Mensual'!$A$2:$A$3601=A195)*('Historial Mensual'!$C$2:$C$3601=D195)*'Historial Mensual'!$G$2:$G$3601)</f>
        <v>5.7000000000000002E-2</v>
      </c>
      <c r="H195" s="27">
        <f>AVERAGEIFS('Historial Mensual'!$H$2:$H$3601,'Historial Mensual'!$A$2:$A$3601,$A195,'Historial Mensual'!$C$2:$C$3601,$D195)</f>
        <v>79.649999999999991</v>
      </c>
      <c r="I195" s="21">
        <f>AVERAGEIFS('Historial Mensual'!$K$2:$K$3601,'Historial Mensual'!$A$2:$A$3601,$A195,'Historial Mensual'!$C$2:$C$3601,$D195)</f>
        <v>0.78053333333333341</v>
      </c>
      <c r="J195" s="21">
        <f>AVERAGEIFS('Historial Mensual'!$L$2:$L$3601,'Historial Mensual'!$A$2:$A$3601,$A195,'Historial Mensual'!$C$2:$C$3601,$D195)</f>
        <v>8.209166666666666E-2</v>
      </c>
      <c r="K195" s="28">
        <f>SUMIFS('Historial Mensual'!$M$2:$M$3601,'Historial Mensual'!$A$2:$A$3601,$A195,'Historial Mensual'!$C$2:$C$3601,$D195)</f>
        <v>17</v>
      </c>
      <c r="L195" s="28">
        <f>SUMIFS('Historial Mensual'!$N$2:$N$3601,'Historial Mensual'!$A$2:$A$3601,$A195,'Historial Mensual'!$C$2:$C$3601,$D195)</f>
        <v>3</v>
      </c>
      <c r="M195" s="27">
        <f>SUMIFS('Historial Mensual'!$O$2:$O$3601,'Historial Mensual'!$A$2:$A$3601,$A195,'Historial Mensual'!$C$2:$C$3601,$D195)</f>
        <v>51.599999999999994</v>
      </c>
      <c r="N195" s="27">
        <f>AVERAGEIFS('Historial Mensual'!$P$2:$P$3601,'Historial Mensual'!$A$2:$A$3601,$A195,'Historial Mensual'!$C$2:$C$3601,$D195)</f>
        <v>86.141666666666652</v>
      </c>
      <c r="O195" s="15">
        <f>SUMIFS('Historial Mensual'!$Q$2:$Q$3601,'Historial Mensual'!$A$2:$A$3601,$A195,'Historial Mensual'!$C$2:$C$3601,$D195)</f>
        <v>1329724.57</v>
      </c>
      <c r="P195" s="15">
        <f>SUMIFS('Historial Mensual'!$S$2:$S$3601,'Historial Mensual'!$A$2:$A$3601,$A195,'Historial Mensual'!$C$2:$C$3601,$D195)</f>
        <v>1296834.7599999998</v>
      </c>
      <c r="Q195" s="20">
        <f>AVERAGEIFS('Historial Mensual'!$V$2:$V$3601,'Historial Mensual'!$A$2:$A$3601,$A195,'Historial Mensual'!$C$2:$C$3601,$D195)</f>
        <v>2.3290309096106295E-2</v>
      </c>
      <c r="R195" s="20">
        <f>SQRT(SUMPRODUCT(('Historial Mensual'!$A$2:$A$3601=A195)*('Historial Mensual'!$C$2:$C$3601=D195)*('Historial Mensual'!$V$2:$V$3601-Q195)^2)/11)</f>
        <v>5.7154506672416186E-2</v>
      </c>
      <c r="S195" s="27">
        <f>AVERAGEIFS('Historial Mensual'!$W$2:$W$3601,'Historial Mensual'!$A$2:$A$3601,$A195,'Historial Mensual'!$C$2:$C$3601,$D195)</f>
        <v>82.290458333333333</v>
      </c>
      <c r="T195" s="27">
        <f>SUMIFS('Auditoria Cumplimiento'!$J:$J,'Auditoria Cumplimiento'!$A:$A,A195,'Auditoria Cumplimiento'!$B:$B,D195)</f>
        <v>83.783333333333346</v>
      </c>
      <c r="U195" s="29">
        <f>AVERAGEIFS('Historial Mensual'!$AA$2:$AA$3601,'Historial Mensual'!$A$2:$A$3601,$A195,'Historial Mensual'!$C$2:$C$3601,$D195)</f>
        <v>0.13442416666666665</v>
      </c>
      <c r="V195" s="20">
        <f>AVERAGEIFS('Historial Mensual'!$AC$2:$AC$3601,'Historial Mensual'!$A$2:$A$3601,$A195,'Historial Mensual'!$C$2:$C$3601,$D195)</f>
        <v>1.2725621020553286E-2</v>
      </c>
    </row>
    <row r="196" spans="1:22" x14ac:dyDescent="0.3">
      <c r="A196" s="4" t="s">
        <v>205</v>
      </c>
      <c r="B196" s="4" t="str">
        <f>INDEX('Catalogo Proveedores'!$B$2:$B$101,MATCH(A196,'Catalogo Proveedores'!$A$2:$A$101,0))</f>
        <v>Operadora Lubricantes Integrales S.A.P.I. de C.V.</v>
      </c>
      <c r="C196" s="4" t="str">
        <f>INDEX('Catalogo Proveedores'!$C$2:$C$101,MATCH(A196,'Catalogo Proveedores'!$A$2:$A$101,0))</f>
        <v>Energía y combustibles</v>
      </c>
      <c r="D196" s="33" t="s">
        <v>282</v>
      </c>
      <c r="E196" s="15">
        <f>SUMIFS(Contratos!$C:$C,Contratos!$A:$A,A196,Contratos!$B:$B,D196)</f>
        <v>45763000</v>
      </c>
      <c r="F196" s="15">
        <f>SUMIFS('Historial Mensual'!$E$2:$E$3601,'Historial Mensual'!$A$2:$A$3601,$A196,'Historial Mensual'!$C$2:$C$3601,$D196)</f>
        <v>44969008.679999992</v>
      </c>
      <c r="G196" s="20">
        <f>SUMPRODUCT(('Historial Mensual'!$A$2:$A$3601=A196)*('Historial Mensual'!$C$2:$C$3601=D196)*'Historial Mensual'!$G$2:$G$3601)</f>
        <v>0.13639999999999999</v>
      </c>
      <c r="H196" s="27">
        <f>AVERAGEIFS('Historial Mensual'!$H$2:$H$3601,'Historial Mensual'!$A$2:$A$3601,$A196,'Historial Mensual'!$C$2:$C$3601,$D196)</f>
        <v>83.566666666666663</v>
      </c>
      <c r="I196" s="21">
        <f>AVERAGEIFS('Historial Mensual'!$K$2:$K$3601,'Historial Mensual'!$A$2:$A$3601,$A196,'Historial Mensual'!$C$2:$C$3601,$D196)</f>
        <v>0.79489166666666655</v>
      </c>
      <c r="J196" s="21">
        <f>AVERAGEIFS('Historial Mensual'!$L$2:$L$3601,'Historial Mensual'!$A$2:$A$3601,$A196,'Historial Mensual'!$C$2:$C$3601,$D196)</f>
        <v>5.6499999999999995E-2</v>
      </c>
      <c r="K196" s="28">
        <f>SUMIFS('Historial Mensual'!$M$2:$M$3601,'Historial Mensual'!$A$2:$A$3601,$A196,'Historial Mensual'!$C$2:$C$3601,$D196)</f>
        <v>21</v>
      </c>
      <c r="L196" s="28">
        <f>SUMIFS('Historial Mensual'!$N$2:$N$3601,'Historial Mensual'!$A$2:$A$3601,$A196,'Historial Mensual'!$C$2:$C$3601,$D196)</f>
        <v>0</v>
      </c>
      <c r="M196" s="27">
        <f>SUMIFS('Historial Mensual'!$O$2:$O$3601,'Historial Mensual'!$A$2:$A$3601,$A196,'Historial Mensual'!$C$2:$C$3601,$D196)</f>
        <v>0</v>
      </c>
      <c r="N196" s="27">
        <f>AVERAGEIFS('Historial Mensual'!$P$2:$P$3601,'Historial Mensual'!$A$2:$A$3601,$A196,'Historial Mensual'!$C$2:$C$3601,$D196)</f>
        <v>84.958333333333329</v>
      </c>
      <c r="O196" s="15">
        <f>SUMIFS('Historial Mensual'!$Q$2:$Q$3601,'Historial Mensual'!$A$2:$A$3601,$A196,'Historial Mensual'!$C$2:$C$3601,$D196)</f>
        <v>733677.02</v>
      </c>
      <c r="P196" s="15">
        <f>SUMIFS('Historial Mensual'!$S$2:$S$3601,'Historial Mensual'!$A$2:$A$3601,$A196,'Historial Mensual'!$C$2:$C$3601,$D196)</f>
        <v>1076557.77</v>
      </c>
      <c r="Q196" s="20">
        <f>AVERAGEIFS('Historial Mensual'!$V$2:$V$3601,'Historial Mensual'!$A$2:$A$3601,$A196,'Historial Mensual'!$C$2:$C$3601,$D196)</f>
        <v>6.1232107410201554E-2</v>
      </c>
      <c r="R196" s="20">
        <f>SQRT(SUMPRODUCT(('Historial Mensual'!$A$2:$A$3601=A196)*('Historial Mensual'!$C$2:$C$3601=D196)*('Historial Mensual'!$V$2:$V$3601-Q196)^2)/11)</f>
        <v>4.8531868095290101E-2</v>
      </c>
      <c r="S196" s="27">
        <f>AVERAGEIFS('Historial Mensual'!$W$2:$W$3601,'Historial Mensual'!$A$2:$A$3601,$A196,'Historial Mensual'!$C$2:$C$3601,$D196)</f>
        <v>84.239250000000013</v>
      </c>
      <c r="T196" s="27">
        <f>SUMIFS('Auditoria Cumplimiento'!$J:$J,'Auditoria Cumplimiento'!$A:$A,A196,'Auditoria Cumplimiento'!$B:$B,D196)</f>
        <v>83.316666666666677</v>
      </c>
      <c r="U196" s="29">
        <f>AVERAGEIFS('Historial Mensual'!$AA$2:$AA$3601,'Historial Mensual'!$A$2:$A$3601,$A196,'Historial Mensual'!$C$2:$C$3601,$D196)</f>
        <v>0.10974916666666669</v>
      </c>
      <c r="V196" s="20">
        <f>AVERAGEIFS('Historial Mensual'!$AC$2:$AC$3601,'Historial Mensual'!$A$2:$A$3601,$A196,'Historial Mensual'!$C$2:$C$3601,$D196)</f>
        <v>5.2517424993662819E-2</v>
      </c>
    </row>
    <row r="197" spans="1:22" x14ac:dyDescent="0.3">
      <c r="A197" s="4" t="s">
        <v>207</v>
      </c>
      <c r="B197" s="4" t="str">
        <f>INDEX('Catalogo Proveedores'!$B$2:$B$101,MATCH(A197,'Catalogo Proveedores'!$A$2:$A$101,0))</f>
        <v>Comercializadora Eléctrica del Norte S.A. de C.V.</v>
      </c>
      <c r="C197" s="4" t="str">
        <f>INDEX('Catalogo Proveedores'!$C$2:$C$101,MATCH(A197,'Catalogo Proveedores'!$A$2:$A$101,0))</f>
        <v>Energía y combustibles</v>
      </c>
      <c r="D197" s="33" t="s">
        <v>279</v>
      </c>
      <c r="E197" s="15">
        <f>SUMIFS(Contratos!$C:$C,Contratos!$A:$A,A197,Contratos!$B:$B,D197)</f>
        <v>18257000</v>
      </c>
      <c r="F197" s="15">
        <f>SUMIFS('Historial Mensual'!$E$2:$E$3601,'Historial Mensual'!$A$2:$A$3601,$A197,'Historial Mensual'!$C$2:$C$3601,$D197)</f>
        <v>18188288</v>
      </c>
      <c r="G197" s="20">
        <f>SUMPRODUCT(('Historial Mensual'!$A$2:$A$3601=A197)*('Historial Mensual'!$C$2:$C$3601=D197)*'Historial Mensual'!$G$2:$G$3601)</f>
        <v>9.9099999999999994E-2</v>
      </c>
      <c r="H197" s="27">
        <f>AVERAGEIFS('Historial Mensual'!$H$2:$H$3601,'Historial Mensual'!$A$2:$A$3601,$A197,'Historial Mensual'!$C$2:$C$3601,$D197)</f>
        <v>93.741666666666674</v>
      </c>
      <c r="I197" s="21">
        <f>AVERAGEIFS('Historial Mensual'!$K$2:$K$3601,'Historial Mensual'!$A$2:$A$3601,$A197,'Historial Mensual'!$C$2:$C$3601,$D197)</f>
        <v>0.84813333333333329</v>
      </c>
      <c r="J197" s="21">
        <f>AVERAGEIFS('Historial Mensual'!$L$2:$L$3601,'Historial Mensual'!$A$2:$A$3601,$A197,'Historial Mensual'!$C$2:$C$3601,$D197)</f>
        <v>2.3933333333333331E-2</v>
      </c>
      <c r="K197" s="28">
        <f>SUMIFS('Historial Mensual'!$M$2:$M$3601,'Historial Mensual'!$A$2:$A$3601,$A197,'Historial Mensual'!$C$2:$C$3601,$D197)</f>
        <v>11</v>
      </c>
      <c r="L197" s="28">
        <f>SUMIFS('Historial Mensual'!$N$2:$N$3601,'Historial Mensual'!$A$2:$A$3601,$A197,'Historial Mensual'!$C$2:$C$3601,$D197)</f>
        <v>2</v>
      </c>
      <c r="M197" s="27">
        <f>SUMIFS('Historial Mensual'!$O$2:$O$3601,'Historial Mensual'!$A$2:$A$3601,$A197,'Historial Mensual'!$C$2:$C$3601,$D197)</f>
        <v>25.6</v>
      </c>
      <c r="N197" s="27">
        <f>AVERAGEIFS('Historial Mensual'!$P$2:$P$3601,'Historial Mensual'!$A$2:$A$3601,$A197,'Historial Mensual'!$C$2:$C$3601,$D197)</f>
        <v>75.10833333333332</v>
      </c>
      <c r="O197" s="15">
        <f>SUMIFS('Historial Mensual'!$Q$2:$Q$3601,'Historial Mensual'!$A$2:$A$3601,$A197,'Historial Mensual'!$C$2:$C$3601,$D197)</f>
        <v>306586.11000000004</v>
      </c>
      <c r="P197" s="15">
        <f>SUMIFS('Historial Mensual'!$S$2:$S$3601,'Historial Mensual'!$A$2:$A$3601,$A197,'Historial Mensual'!$C$2:$C$3601,$D197)</f>
        <v>174106.47</v>
      </c>
      <c r="Q197" s="20">
        <f>AVERAGEIFS('Historial Mensual'!$V$2:$V$3601,'Historial Mensual'!$A$2:$A$3601,$A197,'Historial Mensual'!$C$2:$C$3601,$D197)</f>
        <v>6.9481010402121873E-2</v>
      </c>
      <c r="R197" s="20">
        <f>SQRT(SUMPRODUCT(('Historial Mensual'!$A$2:$A$3601=A197)*('Historial Mensual'!$C$2:$C$3601=D197)*('Historial Mensual'!$V$2:$V$3601-Q197)^2)/11)</f>
        <v>5.9979300383589312E-2</v>
      </c>
      <c r="S197" s="27">
        <f>AVERAGEIFS('Historial Mensual'!$W$2:$W$3601,'Historial Mensual'!$A$2:$A$3601,$A197,'Historial Mensual'!$C$2:$C$3601,$D197)</f>
        <v>87.916250000000005</v>
      </c>
      <c r="T197" s="27">
        <f>SUMIFS('Auditoria Cumplimiento'!$J:$J,'Auditoria Cumplimiento'!$A:$A,A197,'Auditoria Cumplimiento'!$B:$B,D197)</f>
        <v>73.333333333333329</v>
      </c>
      <c r="U197" s="29">
        <f>AVERAGEIFS('Historial Mensual'!$AA$2:$AA$3601,'Historial Mensual'!$A$2:$A$3601,$A197,'Historial Mensual'!$C$2:$C$3601,$D197)</f>
        <v>0.15410666666666664</v>
      </c>
      <c r="V197" s="20">
        <f>AVERAGEIFS('Historial Mensual'!$AC$2:$AC$3601,'Historial Mensual'!$A$2:$A$3601,$A197,'Historial Mensual'!$C$2:$C$3601,$D197)</f>
        <v>5.7465796911810578E-2</v>
      </c>
    </row>
    <row r="198" spans="1:22" x14ac:dyDescent="0.3">
      <c r="A198" s="4" t="s">
        <v>207</v>
      </c>
      <c r="B198" s="4" t="str">
        <f>INDEX('Catalogo Proveedores'!$B$2:$B$101,MATCH(A198,'Catalogo Proveedores'!$A$2:$A$101,0))</f>
        <v>Comercializadora Eléctrica del Norte S.A. de C.V.</v>
      </c>
      <c r="C198" s="4" t="str">
        <f>INDEX('Catalogo Proveedores'!$C$2:$C$101,MATCH(A198,'Catalogo Proveedores'!$A$2:$A$101,0))</f>
        <v>Energía y combustibles</v>
      </c>
      <c r="D198" s="33" t="s">
        <v>281</v>
      </c>
      <c r="E198" s="15">
        <f>SUMIFS(Contratos!$C:$C,Contratos!$A:$A,A198,Contratos!$B:$B,D198)</f>
        <v>19147000</v>
      </c>
      <c r="F198" s="15">
        <f>SUMIFS('Historial Mensual'!$E$2:$E$3601,'Historial Mensual'!$A$2:$A$3601,$A198,'Historial Mensual'!$C$2:$C$3601,$D198)</f>
        <v>19242382.57</v>
      </c>
      <c r="G198" s="20">
        <f>SUMPRODUCT(('Historial Mensual'!$A$2:$A$3601=A198)*('Historial Mensual'!$C$2:$C$3601=D198)*'Historial Mensual'!$G$2:$G$3601)</f>
        <v>5.3600000000000002E-2</v>
      </c>
      <c r="H198" s="27">
        <f>AVERAGEIFS('Historial Mensual'!$H$2:$H$3601,'Historial Mensual'!$A$2:$A$3601,$A198,'Historial Mensual'!$C$2:$C$3601,$D198)</f>
        <v>88.5</v>
      </c>
      <c r="I198" s="21">
        <f>AVERAGEIFS('Historial Mensual'!$K$2:$K$3601,'Historial Mensual'!$A$2:$A$3601,$A198,'Historial Mensual'!$C$2:$C$3601,$D198)</f>
        <v>0.79369999999999996</v>
      </c>
      <c r="J198" s="21">
        <f>AVERAGEIFS('Historial Mensual'!$L$2:$L$3601,'Historial Mensual'!$A$2:$A$3601,$A198,'Historial Mensual'!$C$2:$C$3601,$D198)</f>
        <v>3.9324999999999992E-2</v>
      </c>
      <c r="K198" s="28">
        <f>SUMIFS('Historial Mensual'!$M$2:$M$3601,'Historial Mensual'!$A$2:$A$3601,$A198,'Historial Mensual'!$C$2:$C$3601,$D198)</f>
        <v>24</v>
      </c>
      <c r="L198" s="28">
        <f>SUMIFS('Historial Mensual'!$N$2:$N$3601,'Historial Mensual'!$A$2:$A$3601,$A198,'Historial Mensual'!$C$2:$C$3601,$D198)</f>
        <v>2</v>
      </c>
      <c r="M198" s="27">
        <f>SUMIFS('Historial Mensual'!$O$2:$O$3601,'Historial Mensual'!$A$2:$A$3601,$A198,'Historial Mensual'!$C$2:$C$3601,$D198)</f>
        <v>27.8</v>
      </c>
      <c r="N198" s="27">
        <f>AVERAGEIFS('Historial Mensual'!$P$2:$P$3601,'Historial Mensual'!$A$2:$A$3601,$A198,'Historial Mensual'!$C$2:$C$3601,$D198)</f>
        <v>74.749999999999986</v>
      </c>
      <c r="O198" s="15">
        <f>SUMIFS('Historial Mensual'!$Q$2:$Q$3601,'Historial Mensual'!$A$2:$A$3601,$A198,'Historial Mensual'!$C$2:$C$3601,$D198)</f>
        <v>528003.52999999991</v>
      </c>
      <c r="P198" s="15">
        <f>SUMIFS('Historial Mensual'!$S$2:$S$3601,'Historial Mensual'!$A$2:$A$3601,$A198,'Historial Mensual'!$C$2:$C$3601,$D198)</f>
        <v>299158.82</v>
      </c>
      <c r="Q198" s="20">
        <f>AVERAGEIFS('Historial Mensual'!$V$2:$V$3601,'Historial Mensual'!$A$2:$A$3601,$A198,'Historial Mensual'!$C$2:$C$3601,$D198)</f>
        <v>3.0765206379785564E-2</v>
      </c>
      <c r="R198" s="20">
        <f>SQRT(SUMPRODUCT(('Historial Mensual'!$A$2:$A$3601=A198)*('Historial Mensual'!$C$2:$C$3601=D198)*('Historial Mensual'!$V$2:$V$3601-Q198)^2)/11)</f>
        <v>4.7959013127661265E-2</v>
      </c>
      <c r="S198" s="27">
        <f>AVERAGEIFS('Historial Mensual'!$W$2:$W$3601,'Historial Mensual'!$A$2:$A$3601,$A198,'Historial Mensual'!$C$2:$C$3601,$D198)</f>
        <v>84.146124999999984</v>
      </c>
      <c r="T198" s="27">
        <f>SUMIFS('Auditoria Cumplimiento'!$J:$J,'Auditoria Cumplimiento'!$A:$A,A198,'Auditoria Cumplimiento'!$B:$B,D198)</f>
        <v>72.666666666666657</v>
      </c>
      <c r="U198" s="29">
        <f>AVERAGEIFS('Historial Mensual'!$AA$2:$AA$3601,'Historial Mensual'!$A$2:$A$3601,$A198,'Historial Mensual'!$C$2:$C$3601,$D198)</f>
        <v>0.14722416666666668</v>
      </c>
      <c r="V198" s="20">
        <f>AVERAGEIFS('Historial Mensual'!$AC$2:$AC$3601,'Historial Mensual'!$A$2:$A$3601,$A198,'Historial Mensual'!$C$2:$C$3601,$D198)</f>
        <v>1.9255429835358367E-2</v>
      </c>
    </row>
    <row r="199" spans="1:22" x14ac:dyDescent="0.3">
      <c r="A199" s="4" t="s">
        <v>207</v>
      </c>
      <c r="B199" s="4" t="str">
        <f>INDEX('Catalogo Proveedores'!$B$2:$B$101,MATCH(A199,'Catalogo Proveedores'!$A$2:$A$101,0))</f>
        <v>Comercializadora Eléctrica del Norte S.A. de C.V.</v>
      </c>
      <c r="C199" s="4" t="str">
        <f>INDEX('Catalogo Proveedores'!$C$2:$C$101,MATCH(A199,'Catalogo Proveedores'!$A$2:$A$101,0))</f>
        <v>Energía y combustibles</v>
      </c>
      <c r="D199" s="33" t="s">
        <v>282</v>
      </c>
      <c r="E199" s="15">
        <f>SUMIFS(Contratos!$C:$C,Contratos!$A:$A,A199,Contratos!$B:$B,D199)</f>
        <v>19270000</v>
      </c>
      <c r="F199" s="15">
        <f>SUMIFS('Historial Mensual'!$E$2:$E$3601,'Historial Mensual'!$A$2:$A$3601,$A199,'Historial Mensual'!$C$2:$C$3601,$D199)</f>
        <v>19162927.920000002</v>
      </c>
      <c r="G199" s="20">
        <f>SUMPRODUCT(('Historial Mensual'!$A$2:$A$3601=A199)*('Historial Mensual'!$C$2:$C$3601=D199)*'Historial Mensual'!$G$2:$G$3601)</f>
        <v>3.9300000000000002E-2</v>
      </c>
      <c r="H199" s="27">
        <f>AVERAGEIFS('Historial Mensual'!$H$2:$H$3601,'Historial Mensual'!$A$2:$A$3601,$A199,'Historial Mensual'!$C$2:$C$3601,$D199)</f>
        <v>89.916666666666671</v>
      </c>
      <c r="I199" s="21">
        <f>AVERAGEIFS('Historial Mensual'!$K$2:$K$3601,'Historial Mensual'!$A$2:$A$3601,$A199,'Historial Mensual'!$C$2:$C$3601,$D199)</f>
        <v>0.86182500000000006</v>
      </c>
      <c r="J199" s="21">
        <f>AVERAGEIFS('Historial Mensual'!$L$2:$L$3601,'Historial Mensual'!$A$2:$A$3601,$A199,'Historial Mensual'!$C$2:$C$3601,$D199)</f>
        <v>3.4066666666666669E-2</v>
      </c>
      <c r="K199" s="28">
        <f>SUMIFS('Historial Mensual'!$M$2:$M$3601,'Historial Mensual'!$A$2:$A$3601,$A199,'Historial Mensual'!$C$2:$C$3601,$D199)</f>
        <v>12</v>
      </c>
      <c r="L199" s="28">
        <f>SUMIFS('Historial Mensual'!$N$2:$N$3601,'Historial Mensual'!$A$2:$A$3601,$A199,'Historial Mensual'!$C$2:$C$3601,$D199)</f>
        <v>2</v>
      </c>
      <c r="M199" s="27">
        <f>SUMIFS('Historial Mensual'!$O$2:$O$3601,'Historial Mensual'!$A$2:$A$3601,$A199,'Historial Mensual'!$C$2:$C$3601,$D199)</f>
        <v>138.4</v>
      </c>
      <c r="N199" s="27">
        <f>AVERAGEIFS('Historial Mensual'!$P$2:$P$3601,'Historial Mensual'!$A$2:$A$3601,$A199,'Historial Mensual'!$C$2:$C$3601,$D199)</f>
        <v>74.24166666666666</v>
      </c>
      <c r="O199" s="15">
        <f>SUMIFS('Historial Mensual'!$Q$2:$Q$3601,'Historial Mensual'!$A$2:$A$3601,$A199,'Historial Mensual'!$C$2:$C$3601,$D199)</f>
        <v>580704.93999999994</v>
      </c>
      <c r="P199" s="15">
        <f>SUMIFS('Historial Mensual'!$S$2:$S$3601,'Historial Mensual'!$A$2:$A$3601,$A199,'Historial Mensual'!$C$2:$C$3601,$D199)</f>
        <v>250792.75999999998</v>
      </c>
      <c r="Q199" s="20">
        <f>AVERAGEIFS('Historial Mensual'!$V$2:$V$3601,'Historial Mensual'!$A$2:$A$3601,$A199,'Historial Mensual'!$C$2:$C$3601,$D199)</f>
        <v>6.9376902145684774E-2</v>
      </c>
      <c r="R199" s="20">
        <f>SQRT(SUMPRODUCT(('Historial Mensual'!$A$2:$A$3601=A199)*('Historial Mensual'!$C$2:$C$3601=D199)*('Historial Mensual'!$V$2:$V$3601-Q199)^2)/11)</f>
        <v>0.10248325852859741</v>
      </c>
      <c r="S199" s="27">
        <f>AVERAGEIFS('Historial Mensual'!$W$2:$W$3601,'Historial Mensual'!$A$2:$A$3601,$A199,'Historial Mensual'!$C$2:$C$3601,$D199)</f>
        <v>86.662916666666675</v>
      </c>
      <c r="T199" s="27">
        <f>SUMIFS('Auditoria Cumplimiento'!$J:$J,'Auditoria Cumplimiento'!$A:$A,A199,'Auditoria Cumplimiento'!$B:$B,D199)</f>
        <v>72.283333333333317</v>
      </c>
      <c r="U199" s="29">
        <f>AVERAGEIFS('Historial Mensual'!$AA$2:$AA$3601,'Historial Mensual'!$A$2:$A$3601,$A199,'Historial Mensual'!$C$2:$C$3601,$D199)</f>
        <v>0.12431916666666666</v>
      </c>
      <c r="V199" s="20">
        <f>AVERAGEIFS('Historial Mensual'!$AC$2:$AC$3601,'Historial Mensual'!$A$2:$A$3601,$A199,'Historial Mensual'!$C$2:$C$3601,$D199)</f>
        <v>5.9565065141459296E-2</v>
      </c>
    </row>
    <row r="200" spans="1:22" x14ac:dyDescent="0.3">
      <c r="A200" s="4" t="s">
        <v>209</v>
      </c>
      <c r="B200" s="4" t="str">
        <f>INDEX('Catalogo Proveedores'!$B$2:$B$101,MATCH(A200,'Catalogo Proveedores'!$A$2:$A$101,0))</f>
        <v>Distribuidora Solar de Occidente S. de R.L. de C.V.</v>
      </c>
      <c r="C200" s="4" t="str">
        <f>INDEX('Catalogo Proveedores'!$C$2:$C$101,MATCH(A200,'Catalogo Proveedores'!$A$2:$A$101,0))</f>
        <v>Energía y combustibles</v>
      </c>
      <c r="D200" s="33" t="s">
        <v>279</v>
      </c>
      <c r="E200" s="15">
        <f>SUMIFS(Contratos!$C:$C,Contratos!$A:$A,A200,Contratos!$B:$B,D200)</f>
        <v>11947000</v>
      </c>
      <c r="F200" s="15">
        <f>SUMIFS('Historial Mensual'!$E$2:$E$3601,'Historial Mensual'!$A$2:$A$3601,$A200,'Historial Mensual'!$C$2:$C$3601,$D200)</f>
        <v>11913465.26</v>
      </c>
      <c r="G200" s="20">
        <f>SUMPRODUCT(('Historial Mensual'!$A$2:$A$3601=A200)*('Historial Mensual'!$C$2:$C$3601=D200)*'Historial Mensual'!$G$2:$G$3601)</f>
        <v>5.3100000000000001E-2</v>
      </c>
      <c r="H200" s="27">
        <f>AVERAGEIFS('Historial Mensual'!$H$2:$H$3601,'Historial Mensual'!$A$2:$A$3601,$A200,'Historial Mensual'!$C$2:$C$3601,$D200)</f>
        <v>82.774999999999991</v>
      </c>
      <c r="I200" s="21">
        <f>AVERAGEIFS('Historial Mensual'!$K$2:$K$3601,'Historial Mensual'!$A$2:$A$3601,$A200,'Historial Mensual'!$C$2:$C$3601,$D200)</f>
        <v>0.94085833333333335</v>
      </c>
      <c r="J200" s="21">
        <f>AVERAGEIFS('Historial Mensual'!$L$2:$L$3601,'Historial Mensual'!$A$2:$A$3601,$A200,'Historial Mensual'!$C$2:$C$3601,$D200)</f>
        <v>7.7850000000000016E-2</v>
      </c>
      <c r="K200" s="28">
        <f>SUMIFS('Historial Mensual'!$M$2:$M$3601,'Historial Mensual'!$A$2:$A$3601,$A200,'Historial Mensual'!$C$2:$C$3601,$D200)</f>
        <v>7</v>
      </c>
      <c r="L200" s="28">
        <f>SUMIFS('Historial Mensual'!$N$2:$N$3601,'Historial Mensual'!$A$2:$A$3601,$A200,'Historial Mensual'!$C$2:$C$3601,$D200)</f>
        <v>2</v>
      </c>
      <c r="M200" s="27">
        <f>SUMIFS('Historial Mensual'!$O$2:$O$3601,'Historial Mensual'!$A$2:$A$3601,$A200,'Historial Mensual'!$C$2:$C$3601,$D200)</f>
        <v>52.2</v>
      </c>
      <c r="N200" s="27">
        <f>AVERAGEIFS('Historial Mensual'!$P$2:$P$3601,'Historial Mensual'!$A$2:$A$3601,$A200,'Historial Mensual'!$C$2:$C$3601,$D200)</f>
        <v>93.258333333333326</v>
      </c>
      <c r="O200" s="15">
        <f>SUMIFS('Historial Mensual'!$Q$2:$Q$3601,'Historial Mensual'!$A$2:$A$3601,$A200,'Historial Mensual'!$C$2:$C$3601,$D200)</f>
        <v>254522.66000000003</v>
      </c>
      <c r="P200" s="15">
        <f>SUMIFS('Historial Mensual'!$S$2:$S$3601,'Historial Mensual'!$A$2:$A$3601,$A200,'Historial Mensual'!$C$2:$C$3601,$D200)</f>
        <v>289990.28999999998</v>
      </c>
      <c r="Q200" s="20">
        <f>AVERAGEIFS('Historial Mensual'!$V$2:$V$3601,'Historial Mensual'!$A$2:$A$3601,$A200,'Historial Mensual'!$C$2:$C$3601,$D200)</f>
        <v>3.5391111871092923E-2</v>
      </c>
      <c r="R200" s="20">
        <f>SQRT(SUMPRODUCT(('Historial Mensual'!$A$2:$A$3601=A200)*('Historial Mensual'!$C$2:$C$3601=D200)*('Historial Mensual'!$V$2:$V$3601-Q200)^2)/11)</f>
        <v>8.0122828458889198E-2</v>
      </c>
      <c r="S200" s="27">
        <f>AVERAGEIFS('Historial Mensual'!$W$2:$W$3601,'Historial Mensual'!$A$2:$A$3601,$A200,'Historial Mensual'!$C$2:$C$3601,$D200)</f>
        <v>89.680916666666647</v>
      </c>
      <c r="T200" s="27">
        <f>SUMIFS('Auditoria Cumplimiento'!$J:$J,'Auditoria Cumplimiento'!$A:$A,A200,'Auditoria Cumplimiento'!$B:$B,D200)</f>
        <v>89.833333333333329</v>
      </c>
      <c r="U200" s="29">
        <f>AVERAGEIFS('Historial Mensual'!$AA$2:$AA$3601,'Historial Mensual'!$A$2:$A$3601,$A200,'Historial Mensual'!$C$2:$C$3601,$D200)</f>
        <v>0.14271500000000001</v>
      </c>
      <c r="V200" s="20">
        <f>AVERAGEIFS('Historial Mensual'!$AC$2:$AC$3601,'Historial Mensual'!$A$2:$A$3601,$A200,'Historial Mensual'!$C$2:$C$3601,$D200)</f>
        <v>2.421193852554222E-2</v>
      </c>
    </row>
    <row r="201" spans="1:22" x14ac:dyDescent="0.3">
      <c r="A201" s="4" t="s">
        <v>209</v>
      </c>
      <c r="B201" s="4" t="str">
        <f>INDEX('Catalogo Proveedores'!$B$2:$B$101,MATCH(A201,'Catalogo Proveedores'!$A$2:$A$101,0))</f>
        <v>Distribuidora Solar de Occidente S. de R.L. de C.V.</v>
      </c>
      <c r="C201" s="4" t="str">
        <f>INDEX('Catalogo Proveedores'!$C$2:$C$101,MATCH(A201,'Catalogo Proveedores'!$A$2:$A$101,0))</f>
        <v>Energía y combustibles</v>
      </c>
      <c r="D201" s="33" t="s">
        <v>281</v>
      </c>
      <c r="E201" s="15">
        <f>SUMIFS(Contratos!$C:$C,Contratos!$A:$A,A201,Contratos!$B:$B,D201)</f>
        <v>11320000</v>
      </c>
      <c r="F201" s="15">
        <f>SUMIFS('Historial Mensual'!$E$2:$E$3601,'Historial Mensual'!$A$2:$A$3601,$A201,'Historial Mensual'!$C$2:$C$3601,$D201)</f>
        <v>11187730.400000002</v>
      </c>
      <c r="G201" s="20">
        <f>SUMPRODUCT(('Historial Mensual'!$A$2:$A$3601=A201)*('Historial Mensual'!$C$2:$C$3601=D201)*'Historial Mensual'!$G$2:$G$3601)</f>
        <v>0.15390000000000001</v>
      </c>
      <c r="H201" s="27">
        <f>AVERAGEIFS('Historial Mensual'!$H$2:$H$3601,'Historial Mensual'!$A$2:$A$3601,$A201,'Historial Mensual'!$C$2:$C$3601,$D201)</f>
        <v>79.474999999999994</v>
      </c>
      <c r="I201" s="21">
        <f>AVERAGEIFS('Historial Mensual'!$K$2:$K$3601,'Historial Mensual'!$A$2:$A$3601,$A201,'Historial Mensual'!$C$2:$C$3601,$D201)</f>
        <v>0.91747500000000004</v>
      </c>
      <c r="J201" s="21">
        <f>AVERAGEIFS('Historial Mensual'!$L$2:$L$3601,'Historial Mensual'!$A$2:$A$3601,$A201,'Historial Mensual'!$C$2:$C$3601,$D201)</f>
        <v>8.2491666666666658E-2</v>
      </c>
      <c r="K201" s="28">
        <f>SUMIFS('Historial Mensual'!$M$2:$M$3601,'Historial Mensual'!$A$2:$A$3601,$A201,'Historial Mensual'!$C$2:$C$3601,$D201)</f>
        <v>9</v>
      </c>
      <c r="L201" s="28">
        <f>SUMIFS('Historial Mensual'!$N$2:$N$3601,'Historial Mensual'!$A$2:$A$3601,$A201,'Historial Mensual'!$C$2:$C$3601,$D201)</f>
        <v>2</v>
      </c>
      <c r="M201" s="27">
        <f>SUMIFS('Historial Mensual'!$O$2:$O$3601,'Historial Mensual'!$A$2:$A$3601,$A201,'Historial Mensual'!$C$2:$C$3601,$D201)</f>
        <v>54.800000000000004</v>
      </c>
      <c r="N201" s="27">
        <f>AVERAGEIFS('Historial Mensual'!$P$2:$P$3601,'Historial Mensual'!$A$2:$A$3601,$A201,'Historial Mensual'!$C$2:$C$3601,$D201)</f>
        <v>94.483333333333334</v>
      </c>
      <c r="O201" s="15">
        <f>SUMIFS('Historial Mensual'!$Q$2:$Q$3601,'Historial Mensual'!$A$2:$A$3601,$A201,'Historial Mensual'!$C$2:$C$3601,$D201)</f>
        <v>365204.87000000005</v>
      </c>
      <c r="P201" s="15">
        <f>SUMIFS('Historial Mensual'!$S$2:$S$3601,'Historial Mensual'!$A$2:$A$3601,$A201,'Historial Mensual'!$C$2:$C$3601,$D201)</f>
        <v>288172.71000000002</v>
      </c>
      <c r="Q201" s="20">
        <f>AVERAGEIFS('Historial Mensual'!$V$2:$V$3601,'Historial Mensual'!$A$2:$A$3601,$A201,'Historial Mensual'!$C$2:$C$3601,$D201)</f>
        <v>1.0448012163335686E-3</v>
      </c>
      <c r="R201" s="20">
        <f>SQRT(SUMPRODUCT(('Historial Mensual'!$A$2:$A$3601=A201)*('Historial Mensual'!$C$2:$C$3601=D201)*('Historial Mensual'!$V$2:$V$3601-Q201)^2)/11)</f>
        <v>9.9700593210488631E-2</v>
      </c>
      <c r="S201" s="27">
        <f>AVERAGEIFS('Historial Mensual'!$W$2:$W$3601,'Historial Mensual'!$A$2:$A$3601,$A201,'Historial Mensual'!$C$2:$C$3601,$D201)</f>
        <v>87.999791666666681</v>
      </c>
      <c r="T201" s="27">
        <f>SUMIFS('Auditoria Cumplimiento'!$J:$J,'Auditoria Cumplimiento'!$A:$A,A201,'Auditoria Cumplimiento'!$B:$B,D201)</f>
        <v>89.716666666666654</v>
      </c>
      <c r="U201" s="29">
        <f>AVERAGEIFS('Historial Mensual'!$AA$2:$AA$3601,'Historial Mensual'!$A$2:$A$3601,$A201,'Historial Mensual'!$C$2:$C$3601,$D201)</f>
        <v>0.13392666666666667</v>
      </c>
      <c r="V201" s="20">
        <f>AVERAGEIFS('Historial Mensual'!$AC$2:$AC$3601,'Historial Mensual'!$A$2:$A$3601,$A201,'Historial Mensual'!$C$2:$C$3601,$D201)</f>
        <v>-9.483109461779023E-3</v>
      </c>
    </row>
    <row r="202" spans="1:22" x14ac:dyDescent="0.3">
      <c r="A202" s="4" t="s">
        <v>209</v>
      </c>
      <c r="B202" s="4" t="str">
        <f>INDEX('Catalogo Proveedores'!$B$2:$B$101,MATCH(A202,'Catalogo Proveedores'!$A$2:$A$101,0))</f>
        <v>Distribuidora Solar de Occidente S. de R.L. de C.V.</v>
      </c>
      <c r="C202" s="4" t="str">
        <f>INDEX('Catalogo Proveedores'!$C$2:$C$101,MATCH(A202,'Catalogo Proveedores'!$A$2:$A$101,0))</f>
        <v>Energía y combustibles</v>
      </c>
      <c r="D202" s="33" t="s">
        <v>282</v>
      </c>
      <c r="E202" s="15">
        <f>SUMIFS(Contratos!$C:$C,Contratos!$A:$A,A202,Contratos!$B:$B,D202)</f>
        <v>13597000</v>
      </c>
      <c r="F202" s="15">
        <f>SUMIFS('Historial Mensual'!$E$2:$E$3601,'Historial Mensual'!$A$2:$A$3601,$A202,'Historial Mensual'!$C$2:$C$3601,$D202)</f>
        <v>13185209.550000001</v>
      </c>
      <c r="G202" s="20">
        <f>SUMPRODUCT(('Historial Mensual'!$A$2:$A$3601=A202)*('Historial Mensual'!$C$2:$C$3601=D202)*'Historial Mensual'!$G$2:$G$3601)</f>
        <v>5.7200000000000001E-2</v>
      </c>
      <c r="H202" s="27">
        <f>AVERAGEIFS('Historial Mensual'!$H$2:$H$3601,'Historial Mensual'!$A$2:$A$3601,$A202,'Historial Mensual'!$C$2:$C$3601,$D202)</f>
        <v>81.083333333333329</v>
      </c>
      <c r="I202" s="21">
        <f>AVERAGEIFS('Historial Mensual'!$K$2:$K$3601,'Historial Mensual'!$A$2:$A$3601,$A202,'Historial Mensual'!$C$2:$C$3601,$D202)</f>
        <v>0.96043333333333336</v>
      </c>
      <c r="J202" s="21">
        <f>AVERAGEIFS('Historial Mensual'!$L$2:$L$3601,'Historial Mensual'!$A$2:$A$3601,$A202,'Historial Mensual'!$C$2:$C$3601,$D202)</f>
        <v>8.0483333333333337E-2</v>
      </c>
      <c r="K202" s="28">
        <f>SUMIFS('Historial Mensual'!$M$2:$M$3601,'Historial Mensual'!$A$2:$A$3601,$A202,'Historial Mensual'!$C$2:$C$3601,$D202)</f>
        <v>1</v>
      </c>
      <c r="L202" s="28">
        <f>SUMIFS('Historial Mensual'!$N$2:$N$3601,'Historial Mensual'!$A$2:$A$3601,$A202,'Historial Mensual'!$C$2:$C$3601,$D202)</f>
        <v>1</v>
      </c>
      <c r="M202" s="27">
        <f>SUMIFS('Historial Mensual'!$O$2:$O$3601,'Historial Mensual'!$A$2:$A$3601,$A202,'Historial Mensual'!$C$2:$C$3601,$D202)</f>
        <v>11.9</v>
      </c>
      <c r="N202" s="27">
        <f>AVERAGEIFS('Historial Mensual'!$P$2:$P$3601,'Historial Mensual'!$A$2:$A$3601,$A202,'Historial Mensual'!$C$2:$C$3601,$D202)</f>
        <v>93.40000000000002</v>
      </c>
      <c r="O202" s="15">
        <f>SUMIFS('Historial Mensual'!$Q$2:$Q$3601,'Historial Mensual'!$A$2:$A$3601,$A202,'Historial Mensual'!$C$2:$C$3601,$D202)</f>
        <v>38970.39</v>
      </c>
      <c r="P202" s="15">
        <f>SUMIFS('Historial Mensual'!$S$2:$S$3601,'Historial Mensual'!$A$2:$A$3601,$A202,'Historial Mensual'!$C$2:$C$3601,$D202)</f>
        <v>324924.73000000004</v>
      </c>
      <c r="Q202" s="20">
        <f>AVERAGEIFS('Historial Mensual'!$V$2:$V$3601,'Historial Mensual'!$A$2:$A$3601,$A202,'Historial Mensual'!$C$2:$C$3601,$D202)</f>
        <v>7.1026321591618882E-2</v>
      </c>
      <c r="R202" s="20">
        <f>SQRT(SUMPRODUCT(('Historial Mensual'!$A$2:$A$3601=A202)*('Historial Mensual'!$C$2:$C$3601=D202)*('Historial Mensual'!$V$2:$V$3601-Q202)^2)/11)</f>
        <v>3.0549805528973666E-2</v>
      </c>
      <c r="S202" s="27">
        <f>AVERAGEIFS('Historial Mensual'!$W$2:$W$3601,'Historial Mensual'!$A$2:$A$3601,$A202,'Historial Mensual'!$C$2:$C$3601,$D202)</f>
        <v>89.664916666666656</v>
      </c>
      <c r="T202" s="27">
        <f>SUMIFS('Auditoria Cumplimiento'!$J:$J,'Auditoria Cumplimiento'!$A:$A,A202,'Auditoria Cumplimiento'!$B:$B,D202)</f>
        <v>94.15000000000002</v>
      </c>
      <c r="U202" s="29">
        <f>AVERAGEIFS('Historial Mensual'!$AA$2:$AA$3601,'Historial Mensual'!$A$2:$A$3601,$A202,'Historial Mensual'!$C$2:$C$3601,$D202)</f>
        <v>0.11121499999999999</v>
      </c>
      <c r="V202" s="20">
        <f>AVERAGEIFS('Historial Mensual'!$AC$2:$AC$3601,'Historial Mensual'!$A$2:$A$3601,$A202,'Historial Mensual'!$C$2:$C$3601,$D202)</f>
        <v>6.220115218357878E-2</v>
      </c>
    </row>
    <row r="203" spans="1:22" x14ac:dyDescent="0.3">
      <c r="A203" s="4" t="s">
        <v>211</v>
      </c>
      <c r="B203" s="4" t="str">
        <f>INDEX('Catalogo Proveedores'!$B$2:$B$101,MATCH(A203,'Catalogo Proveedores'!$A$2:$A$101,0))</f>
        <v>Corporativo Térmica Unidos S.A.P.I. de C.V.</v>
      </c>
      <c r="C203" s="4" t="str">
        <f>INDEX('Catalogo Proveedores'!$C$2:$C$101,MATCH(A203,'Catalogo Proveedores'!$A$2:$A$101,0))</f>
        <v>Energía y combustibles</v>
      </c>
      <c r="D203" s="33" t="s">
        <v>279</v>
      </c>
      <c r="E203" s="15">
        <f>SUMIFS(Contratos!$C:$C,Contratos!$A:$A,A203,Contratos!$B:$B,D203)</f>
        <v>15325000</v>
      </c>
      <c r="F203" s="15">
        <f>SUMIFS('Historial Mensual'!$E$2:$E$3601,'Historial Mensual'!$A$2:$A$3601,$A203,'Historial Mensual'!$C$2:$C$3601,$D203)</f>
        <v>15370324.169999998</v>
      </c>
      <c r="G203" s="20">
        <f>SUMPRODUCT(('Historial Mensual'!$A$2:$A$3601=A203)*('Historial Mensual'!$C$2:$C$3601=D203)*'Historial Mensual'!$G$2:$G$3601)</f>
        <v>6.0600000000000001E-2</v>
      </c>
      <c r="H203" s="27">
        <f>AVERAGEIFS('Historial Mensual'!$H$2:$H$3601,'Historial Mensual'!$A$2:$A$3601,$A203,'Historial Mensual'!$C$2:$C$3601,$D203)</f>
        <v>76.525000000000006</v>
      </c>
      <c r="I203" s="21">
        <f>AVERAGEIFS('Historial Mensual'!$K$2:$K$3601,'Historial Mensual'!$A$2:$A$3601,$A203,'Historial Mensual'!$C$2:$C$3601,$D203)</f>
        <v>0.80036666666666667</v>
      </c>
      <c r="J203" s="21">
        <f>AVERAGEIFS('Historial Mensual'!$L$2:$L$3601,'Historial Mensual'!$A$2:$A$3601,$A203,'Historial Mensual'!$C$2:$C$3601,$D203)</f>
        <v>9.0141666666666675E-2</v>
      </c>
      <c r="K203" s="28">
        <f>SUMIFS('Historial Mensual'!$M$2:$M$3601,'Historial Mensual'!$A$2:$A$3601,$A203,'Historial Mensual'!$C$2:$C$3601,$D203)</f>
        <v>27</v>
      </c>
      <c r="L203" s="28">
        <f>SUMIFS('Historial Mensual'!$N$2:$N$3601,'Historial Mensual'!$A$2:$A$3601,$A203,'Historial Mensual'!$C$2:$C$3601,$D203)</f>
        <v>1</v>
      </c>
      <c r="M203" s="27">
        <f>SUMIFS('Historial Mensual'!$O$2:$O$3601,'Historial Mensual'!$A$2:$A$3601,$A203,'Historial Mensual'!$C$2:$C$3601,$D203)</f>
        <v>22.5</v>
      </c>
      <c r="N203" s="27">
        <f>AVERAGEIFS('Historial Mensual'!$P$2:$P$3601,'Historial Mensual'!$A$2:$A$3601,$A203,'Historial Mensual'!$C$2:$C$3601,$D203)</f>
        <v>93.40000000000002</v>
      </c>
      <c r="O203" s="15">
        <f>SUMIFS('Historial Mensual'!$Q$2:$Q$3601,'Historial Mensual'!$A$2:$A$3601,$A203,'Historial Mensual'!$C$2:$C$3601,$D203)</f>
        <v>381689.33000000007</v>
      </c>
      <c r="P203" s="15">
        <f>SUMIFS('Historial Mensual'!$S$2:$S$3601,'Historial Mensual'!$A$2:$A$3601,$A203,'Historial Mensual'!$C$2:$C$3601,$D203)</f>
        <v>137901.66</v>
      </c>
      <c r="Q203" s="20">
        <f>AVERAGEIFS('Historial Mensual'!$V$2:$V$3601,'Historial Mensual'!$A$2:$A$3601,$A203,'Historial Mensual'!$C$2:$C$3601,$D203)</f>
        <v>-2.2262332518705349E-2</v>
      </c>
      <c r="R203" s="20">
        <f>SQRT(SUMPRODUCT(('Historial Mensual'!$A$2:$A$3601=A203)*('Historial Mensual'!$C$2:$C$3601=D203)*('Historial Mensual'!$V$2:$V$3601-Q203)^2)/11)</f>
        <v>7.8138767638069637E-2</v>
      </c>
      <c r="S203" s="27">
        <f>AVERAGEIFS('Historial Mensual'!$W$2:$W$3601,'Historial Mensual'!$A$2:$A$3601,$A203,'Historial Mensual'!$C$2:$C$3601,$D203)</f>
        <v>83.122624999999985</v>
      </c>
      <c r="T203" s="27">
        <f>SUMIFS('Auditoria Cumplimiento'!$J:$J,'Auditoria Cumplimiento'!$A:$A,A203,'Auditoria Cumplimiento'!$B:$B,D203)</f>
        <v>85.083333333333329</v>
      </c>
      <c r="U203" s="29">
        <f>AVERAGEIFS('Historial Mensual'!$AA$2:$AA$3601,'Historial Mensual'!$A$2:$A$3601,$A203,'Historial Mensual'!$C$2:$C$3601,$D203)</f>
        <v>0.15004166666666666</v>
      </c>
      <c r="V203" s="20">
        <f>AVERAGEIFS('Historial Mensual'!$AC$2:$AC$3601,'Historial Mensual'!$A$2:$A$3601,$A203,'Historial Mensual'!$C$2:$C$3601,$D203)</f>
        <v>-3.3980051788988913E-2</v>
      </c>
    </row>
    <row r="204" spans="1:22" x14ac:dyDescent="0.3">
      <c r="A204" s="4" t="s">
        <v>211</v>
      </c>
      <c r="B204" s="4" t="str">
        <f>INDEX('Catalogo Proveedores'!$B$2:$B$101,MATCH(A204,'Catalogo Proveedores'!$A$2:$A$101,0))</f>
        <v>Corporativo Térmica Unidos S.A.P.I. de C.V.</v>
      </c>
      <c r="C204" s="4" t="str">
        <f>INDEX('Catalogo Proveedores'!$C$2:$C$101,MATCH(A204,'Catalogo Proveedores'!$A$2:$A$101,0))</f>
        <v>Energía y combustibles</v>
      </c>
      <c r="D204" s="33" t="s">
        <v>281</v>
      </c>
      <c r="E204" s="15">
        <f>SUMIFS(Contratos!$C:$C,Contratos!$A:$A,A204,Contratos!$B:$B,D204)</f>
        <v>18097000</v>
      </c>
      <c r="F204" s="15">
        <f>SUMIFS('Historial Mensual'!$E$2:$E$3601,'Historial Mensual'!$A$2:$A$3601,$A204,'Historial Mensual'!$C$2:$C$3601,$D204)</f>
        <v>17981743.259999998</v>
      </c>
      <c r="G204" s="20">
        <f>SUMPRODUCT(('Historial Mensual'!$A$2:$A$3601=A204)*('Historial Mensual'!$C$2:$C$3601=D204)*'Historial Mensual'!$G$2:$G$3601)</f>
        <v>7.6300000000000007E-2</v>
      </c>
      <c r="H204" s="27">
        <f>AVERAGEIFS('Historial Mensual'!$H$2:$H$3601,'Historial Mensual'!$A$2:$A$3601,$A204,'Historial Mensual'!$C$2:$C$3601,$D204)</f>
        <v>75.408333333333331</v>
      </c>
      <c r="I204" s="21">
        <f>AVERAGEIFS('Historial Mensual'!$K$2:$K$3601,'Historial Mensual'!$A$2:$A$3601,$A204,'Historial Mensual'!$C$2:$C$3601,$D204)</f>
        <v>0.79597499999999999</v>
      </c>
      <c r="J204" s="21">
        <f>AVERAGEIFS('Historial Mensual'!$L$2:$L$3601,'Historial Mensual'!$A$2:$A$3601,$A204,'Historial Mensual'!$C$2:$C$3601,$D204)</f>
        <v>9.0083333333333349E-2</v>
      </c>
      <c r="K204" s="28">
        <f>SUMIFS('Historial Mensual'!$M$2:$M$3601,'Historial Mensual'!$A$2:$A$3601,$A204,'Historial Mensual'!$C$2:$C$3601,$D204)</f>
        <v>14</v>
      </c>
      <c r="L204" s="28">
        <f>SUMIFS('Historial Mensual'!$N$2:$N$3601,'Historial Mensual'!$A$2:$A$3601,$A204,'Historial Mensual'!$C$2:$C$3601,$D204)</f>
        <v>6</v>
      </c>
      <c r="M204" s="27">
        <f>SUMIFS('Historial Mensual'!$O$2:$O$3601,'Historial Mensual'!$A$2:$A$3601,$A204,'Historial Mensual'!$C$2:$C$3601,$D204)</f>
        <v>141.1</v>
      </c>
      <c r="N204" s="27">
        <f>AVERAGEIFS('Historial Mensual'!$P$2:$P$3601,'Historial Mensual'!$A$2:$A$3601,$A204,'Historial Mensual'!$C$2:$C$3601,$D204)</f>
        <v>92.016666666666652</v>
      </c>
      <c r="O204" s="15">
        <f>SUMIFS('Historial Mensual'!$Q$2:$Q$3601,'Historial Mensual'!$A$2:$A$3601,$A204,'Historial Mensual'!$C$2:$C$3601,$D204)</f>
        <v>1198501.42</v>
      </c>
      <c r="P204" s="15">
        <f>SUMIFS('Historial Mensual'!$S$2:$S$3601,'Historial Mensual'!$A$2:$A$3601,$A204,'Historial Mensual'!$C$2:$C$3601,$D204)</f>
        <v>163710.06</v>
      </c>
      <c r="Q204" s="20">
        <f>AVERAGEIFS('Historial Mensual'!$V$2:$V$3601,'Historial Mensual'!$A$2:$A$3601,$A204,'Historial Mensual'!$C$2:$C$3601,$D204)</f>
        <v>-4.0866976336499203E-2</v>
      </c>
      <c r="R204" s="20">
        <f>SQRT(SUMPRODUCT(('Historial Mensual'!$A$2:$A$3601=A204)*('Historial Mensual'!$C$2:$C$3601=D204)*('Historial Mensual'!$V$2:$V$3601-Q204)^2)/11)</f>
        <v>0.13404883880609611</v>
      </c>
      <c r="S204" s="27">
        <f>AVERAGEIFS('Historial Mensual'!$W$2:$W$3601,'Historial Mensual'!$A$2:$A$3601,$A204,'Historial Mensual'!$C$2:$C$3601,$D204)</f>
        <v>82.324249999999992</v>
      </c>
      <c r="T204" s="27">
        <f>SUMIFS('Auditoria Cumplimiento'!$J:$J,'Auditoria Cumplimiento'!$A:$A,A204,'Auditoria Cumplimiento'!$B:$B,D204)</f>
        <v>93.45</v>
      </c>
      <c r="U204" s="29">
        <f>AVERAGEIFS('Historial Mensual'!$AA$2:$AA$3601,'Historial Mensual'!$A$2:$A$3601,$A204,'Historial Mensual'!$C$2:$C$3601,$D204)</f>
        <v>0.14168249999999999</v>
      </c>
      <c r="V204" s="20">
        <f>AVERAGEIFS('Historial Mensual'!$AC$2:$AC$3601,'Historial Mensual'!$A$2:$A$3601,$A204,'Historial Mensual'!$C$2:$C$3601,$D204)</f>
        <v>-5.1968823969594548E-2</v>
      </c>
    </row>
    <row r="205" spans="1:22" x14ac:dyDescent="0.3">
      <c r="A205" s="4" t="s">
        <v>211</v>
      </c>
      <c r="B205" s="4" t="str">
        <f>INDEX('Catalogo Proveedores'!$B$2:$B$101,MATCH(A205,'Catalogo Proveedores'!$A$2:$A$101,0))</f>
        <v>Corporativo Térmica Unidos S.A.P.I. de C.V.</v>
      </c>
      <c r="C205" s="4" t="str">
        <f>INDEX('Catalogo Proveedores'!$C$2:$C$101,MATCH(A205,'Catalogo Proveedores'!$A$2:$A$101,0))</f>
        <v>Energía y combustibles</v>
      </c>
      <c r="D205" s="33" t="s">
        <v>282</v>
      </c>
      <c r="E205" s="15">
        <f>SUMIFS(Contratos!$C:$C,Contratos!$A:$A,A205,Contratos!$B:$B,D205)</f>
        <v>18395000</v>
      </c>
      <c r="F205" s="15">
        <f>SUMIFS('Historial Mensual'!$E$2:$E$3601,'Historial Mensual'!$A$2:$A$3601,$A205,'Historial Mensual'!$C$2:$C$3601,$D205)</f>
        <v>18123561.490000002</v>
      </c>
      <c r="G205" s="20">
        <f>SUMPRODUCT(('Historial Mensual'!$A$2:$A$3601=A205)*('Historial Mensual'!$C$2:$C$3601=D205)*'Historial Mensual'!$G$2:$G$3601)</f>
        <v>8.5499999999999993E-2</v>
      </c>
      <c r="H205" s="27">
        <f>AVERAGEIFS('Historial Mensual'!$H$2:$H$3601,'Historial Mensual'!$A$2:$A$3601,$A205,'Historial Mensual'!$C$2:$C$3601,$D205)</f>
        <v>73.50833333333334</v>
      </c>
      <c r="I205" s="21">
        <f>AVERAGEIFS('Historial Mensual'!$K$2:$K$3601,'Historial Mensual'!$A$2:$A$3601,$A205,'Historial Mensual'!$C$2:$C$3601,$D205)</f>
        <v>0.83493333333333342</v>
      </c>
      <c r="J205" s="21">
        <f>AVERAGEIFS('Historial Mensual'!$L$2:$L$3601,'Historial Mensual'!$A$2:$A$3601,$A205,'Historial Mensual'!$C$2:$C$3601,$D205)</f>
        <v>0.12074166666666665</v>
      </c>
      <c r="K205" s="28">
        <f>SUMIFS('Historial Mensual'!$M$2:$M$3601,'Historial Mensual'!$A$2:$A$3601,$A205,'Historial Mensual'!$C$2:$C$3601,$D205)</f>
        <v>10</v>
      </c>
      <c r="L205" s="28">
        <f>SUMIFS('Historial Mensual'!$N$2:$N$3601,'Historial Mensual'!$A$2:$A$3601,$A205,'Historial Mensual'!$C$2:$C$3601,$D205)</f>
        <v>3</v>
      </c>
      <c r="M205" s="27">
        <f>SUMIFS('Historial Mensual'!$O$2:$O$3601,'Historial Mensual'!$A$2:$A$3601,$A205,'Historial Mensual'!$C$2:$C$3601,$D205)</f>
        <v>21.200000000000003</v>
      </c>
      <c r="N205" s="27">
        <f>AVERAGEIFS('Historial Mensual'!$P$2:$P$3601,'Historial Mensual'!$A$2:$A$3601,$A205,'Historial Mensual'!$C$2:$C$3601,$D205)</f>
        <v>93.891666666666666</v>
      </c>
      <c r="O205" s="15">
        <f>SUMIFS('Historial Mensual'!$Q$2:$Q$3601,'Historial Mensual'!$A$2:$A$3601,$A205,'Historial Mensual'!$C$2:$C$3601,$D205)</f>
        <v>278894.30999999994</v>
      </c>
      <c r="P205" s="15">
        <f>SUMIFS('Historial Mensual'!$S$2:$S$3601,'Historial Mensual'!$A$2:$A$3601,$A205,'Historial Mensual'!$C$2:$C$3601,$D205)</f>
        <v>214762.43999999997</v>
      </c>
      <c r="Q205" s="20">
        <f>AVERAGEIFS('Historial Mensual'!$V$2:$V$3601,'Historial Mensual'!$A$2:$A$3601,$A205,'Historial Mensual'!$C$2:$C$3601,$D205)</f>
        <v>1.5179110861613885E-2</v>
      </c>
      <c r="R205" s="20">
        <f>SQRT(SUMPRODUCT(('Historial Mensual'!$A$2:$A$3601=A205)*('Historial Mensual'!$C$2:$C$3601=D205)*('Historial Mensual'!$V$2:$V$3601-Q205)^2)/11)</f>
        <v>3.5426859321122738E-2</v>
      </c>
      <c r="S205" s="27">
        <f>AVERAGEIFS('Historial Mensual'!$W$2:$W$3601,'Historial Mensual'!$A$2:$A$3601,$A205,'Historial Mensual'!$C$2:$C$3601,$D205)</f>
        <v>82.743125000000006</v>
      </c>
      <c r="T205" s="27">
        <f>SUMIFS('Auditoria Cumplimiento'!$J:$J,'Auditoria Cumplimiento'!$A:$A,A205,'Auditoria Cumplimiento'!$B:$B,D205)</f>
        <v>92.266666666666652</v>
      </c>
      <c r="U205" s="29">
        <f>AVERAGEIFS('Historial Mensual'!$AA$2:$AA$3601,'Historial Mensual'!$A$2:$A$3601,$A205,'Historial Mensual'!$C$2:$C$3601,$D205)</f>
        <v>0.11763583333333331</v>
      </c>
      <c r="V205" s="20">
        <f>AVERAGEIFS('Historial Mensual'!$AC$2:$AC$3601,'Historial Mensual'!$A$2:$A$3601,$A205,'Historial Mensual'!$C$2:$C$3601,$D205)</f>
        <v>5.8700653754751274E-3</v>
      </c>
    </row>
    <row r="206" spans="1:22" x14ac:dyDescent="0.3">
      <c r="A206" s="4" t="s">
        <v>213</v>
      </c>
      <c r="B206" s="4" t="str">
        <f>INDEX('Catalogo Proveedores'!$B$2:$B$101,MATCH(A206,'Catalogo Proveedores'!$A$2:$A$101,0))</f>
        <v>Proveedora Petrolíferos del Golfo S.A. de C.V.</v>
      </c>
      <c r="C206" s="4" t="str">
        <f>INDEX('Catalogo Proveedores'!$C$2:$C$101,MATCH(A206,'Catalogo Proveedores'!$A$2:$A$101,0))</f>
        <v>Energía y combustibles</v>
      </c>
      <c r="D206" s="33" t="s">
        <v>279</v>
      </c>
      <c r="E206" s="15">
        <f>SUMIFS(Contratos!$C:$C,Contratos!$A:$A,A206,Contratos!$B:$B,D206)</f>
        <v>44874000</v>
      </c>
      <c r="F206" s="15">
        <f>SUMIFS('Historial Mensual'!$E$2:$E$3601,'Historial Mensual'!$A$2:$A$3601,$A206,'Historial Mensual'!$C$2:$C$3601,$D206)</f>
        <v>44618519.550000004</v>
      </c>
      <c r="G206" s="20">
        <f>SUMPRODUCT(('Historial Mensual'!$A$2:$A$3601=A206)*('Historial Mensual'!$C$2:$C$3601=D206)*'Historial Mensual'!$G$2:$G$3601)</f>
        <v>0.13109999999999999</v>
      </c>
      <c r="H206" s="27">
        <f>AVERAGEIFS('Historial Mensual'!$H$2:$H$3601,'Historial Mensual'!$A$2:$A$3601,$A206,'Historial Mensual'!$C$2:$C$3601,$D206)</f>
        <v>90.991666666666674</v>
      </c>
      <c r="I206" s="21">
        <f>AVERAGEIFS('Historial Mensual'!$K$2:$K$3601,'Historial Mensual'!$A$2:$A$3601,$A206,'Historial Mensual'!$C$2:$C$3601,$D206)</f>
        <v>0.83239999999999992</v>
      </c>
      <c r="J206" s="21">
        <f>AVERAGEIFS('Historial Mensual'!$L$2:$L$3601,'Historial Mensual'!$A$2:$A$3601,$A206,'Historial Mensual'!$C$2:$C$3601,$D206)</f>
        <v>3.5533333333333333E-2</v>
      </c>
      <c r="K206" s="28">
        <f>SUMIFS('Historial Mensual'!$M$2:$M$3601,'Historial Mensual'!$A$2:$A$3601,$A206,'Historial Mensual'!$C$2:$C$3601,$D206)</f>
        <v>17</v>
      </c>
      <c r="L206" s="28">
        <f>SUMIFS('Historial Mensual'!$N$2:$N$3601,'Historial Mensual'!$A$2:$A$3601,$A206,'Historial Mensual'!$C$2:$C$3601,$D206)</f>
        <v>2</v>
      </c>
      <c r="M206" s="27">
        <f>SUMIFS('Historial Mensual'!$O$2:$O$3601,'Historial Mensual'!$A$2:$A$3601,$A206,'Historial Mensual'!$C$2:$C$3601,$D206)</f>
        <v>58.7</v>
      </c>
      <c r="N206" s="27">
        <f>AVERAGEIFS('Historial Mensual'!$P$2:$P$3601,'Historial Mensual'!$A$2:$A$3601,$A206,'Historial Mensual'!$C$2:$C$3601,$D206)</f>
        <v>95.133333333333326</v>
      </c>
      <c r="O206" s="15">
        <f>SUMIFS('Historial Mensual'!$Q$2:$Q$3601,'Historial Mensual'!$A$2:$A$3601,$A206,'Historial Mensual'!$C$2:$C$3601,$D206)</f>
        <v>1441374.4500000002</v>
      </c>
      <c r="P206" s="15">
        <f>SUMIFS('Historial Mensual'!$S$2:$S$3601,'Historial Mensual'!$A$2:$A$3601,$A206,'Historial Mensual'!$C$2:$C$3601,$D206)</f>
        <v>685653.1</v>
      </c>
      <c r="Q206" s="20">
        <f>AVERAGEIFS('Historial Mensual'!$V$2:$V$3601,'Historial Mensual'!$A$2:$A$3601,$A206,'Historial Mensual'!$C$2:$C$3601,$D206)</f>
        <v>2.3609412250891266E-2</v>
      </c>
      <c r="R206" s="20">
        <f>SQRT(SUMPRODUCT(('Historial Mensual'!$A$2:$A$3601=A206)*('Historial Mensual'!$C$2:$C$3601=D206)*('Historial Mensual'!$V$2:$V$3601-Q206)^2)/11)</f>
        <v>7.6488943680021765E-2</v>
      </c>
      <c r="S206" s="27">
        <f>AVERAGEIFS('Historial Mensual'!$W$2:$W$3601,'Historial Mensual'!$A$2:$A$3601,$A206,'Historial Mensual'!$C$2:$C$3601,$D206)</f>
        <v>90.31274999999998</v>
      </c>
      <c r="T206" s="27">
        <f>SUMIFS('Auditoria Cumplimiento'!$J:$J,'Auditoria Cumplimiento'!$A:$A,A206,'Auditoria Cumplimiento'!$B:$B,D206)</f>
        <v>95.766666666666666</v>
      </c>
      <c r="U206" s="29">
        <f>AVERAGEIFS('Historial Mensual'!$AA$2:$AA$3601,'Historial Mensual'!$A$2:$A$3601,$A206,'Historial Mensual'!$C$2:$C$3601,$D206)</f>
        <v>0.15196333333333334</v>
      </c>
      <c r="V206" s="20">
        <f>AVERAGEIFS('Historial Mensual'!$AC$2:$AC$3601,'Historial Mensual'!$A$2:$A$3601,$A206,'Historial Mensual'!$C$2:$C$3601,$D206)</f>
        <v>1.175078595905414E-2</v>
      </c>
    </row>
    <row r="207" spans="1:22" x14ac:dyDescent="0.3">
      <c r="A207" s="4" t="s">
        <v>213</v>
      </c>
      <c r="B207" s="4" t="str">
        <f>INDEX('Catalogo Proveedores'!$B$2:$B$101,MATCH(A207,'Catalogo Proveedores'!$A$2:$A$101,0))</f>
        <v>Proveedora Petrolíferos del Golfo S.A. de C.V.</v>
      </c>
      <c r="C207" s="4" t="str">
        <f>INDEX('Catalogo Proveedores'!$C$2:$C$101,MATCH(A207,'Catalogo Proveedores'!$A$2:$A$101,0))</f>
        <v>Energía y combustibles</v>
      </c>
      <c r="D207" s="33" t="s">
        <v>281</v>
      </c>
      <c r="E207" s="15">
        <f>SUMIFS(Contratos!$C:$C,Contratos!$A:$A,A207,Contratos!$B:$B,D207)</f>
        <v>50267000</v>
      </c>
      <c r="F207" s="15">
        <f>SUMIFS('Historial Mensual'!$E$2:$E$3601,'Historial Mensual'!$A$2:$A$3601,$A207,'Historial Mensual'!$C$2:$C$3601,$D207)</f>
        <v>50771928.090000004</v>
      </c>
      <c r="G207" s="20">
        <f>SUMPRODUCT(('Historial Mensual'!$A$2:$A$3601=A207)*('Historial Mensual'!$C$2:$C$3601=D207)*'Historial Mensual'!$G$2:$G$3601)</f>
        <v>4.41E-2</v>
      </c>
      <c r="H207" s="27">
        <f>AVERAGEIFS('Historial Mensual'!$H$2:$H$3601,'Historial Mensual'!$A$2:$A$3601,$A207,'Historial Mensual'!$C$2:$C$3601,$D207)</f>
        <v>90.516666666666666</v>
      </c>
      <c r="I207" s="21">
        <f>AVERAGEIFS('Historial Mensual'!$K$2:$K$3601,'Historial Mensual'!$A$2:$A$3601,$A207,'Historial Mensual'!$C$2:$C$3601,$D207)</f>
        <v>0.82542499999999996</v>
      </c>
      <c r="J207" s="21">
        <f>AVERAGEIFS('Historial Mensual'!$L$2:$L$3601,'Historial Mensual'!$A$2:$A$3601,$A207,'Historial Mensual'!$C$2:$C$3601,$D207)</f>
        <v>3.7725000000000002E-2</v>
      </c>
      <c r="K207" s="28">
        <f>SUMIFS('Historial Mensual'!$M$2:$M$3601,'Historial Mensual'!$A$2:$A$3601,$A207,'Historial Mensual'!$C$2:$C$3601,$D207)</f>
        <v>17</v>
      </c>
      <c r="L207" s="28">
        <f>SUMIFS('Historial Mensual'!$N$2:$N$3601,'Historial Mensual'!$A$2:$A$3601,$A207,'Historial Mensual'!$C$2:$C$3601,$D207)</f>
        <v>4</v>
      </c>
      <c r="M207" s="27">
        <f>SUMIFS('Historial Mensual'!$O$2:$O$3601,'Historial Mensual'!$A$2:$A$3601,$A207,'Historial Mensual'!$C$2:$C$3601,$D207)</f>
        <v>129.79999999999998</v>
      </c>
      <c r="N207" s="27">
        <f>AVERAGEIFS('Historial Mensual'!$P$2:$P$3601,'Historial Mensual'!$A$2:$A$3601,$A207,'Historial Mensual'!$C$2:$C$3601,$D207)</f>
        <v>93.933333333333337</v>
      </c>
      <c r="O207" s="15">
        <f>SUMIFS('Historial Mensual'!$Q$2:$Q$3601,'Historial Mensual'!$A$2:$A$3601,$A207,'Historial Mensual'!$C$2:$C$3601,$D207)</f>
        <v>2797269.8299999996</v>
      </c>
      <c r="P207" s="15">
        <f>SUMIFS('Historial Mensual'!$S$2:$S$3601,'Historial Mensual'!$A$2:$A$3601,$A207,'Historial Mensual'!$C$2:$C$3601,$D207)</f>
        <v>881288.09000000008</v>
      </c>
      <c r="Q207" s="20">
        <f>AVERAGEIFS('Historial Mensual'!$V$2:$V$3601,'Historial Mensual'!$A$2:$A$3601,$A207,'Historial Mensual'!$C$2:$C$3601,$D207)</f>
        <v>-9.1988550986009093E-3</v>
      </c>
      <c r="R207" s="20">
        <f>SQRT(SUMPRODUCT(('Historial Mensual'!$A$2:$A$3601=A207)*('Historial Mensual'!$C$2:$C$3601=D207)*('Historial Mensual'!$V$2:$V$3601-Q207)^2)/11)</f>
        <v>0.11880609806863757</v>
      </c>
      <c r="S207" s="27">
        <f>AVERAGEIFS('Historial Mensual'!$W$2:$W$3601,'Historial Mensual'!$A$2:$A$3601,$A207,'Historial Mensual'!$C$2:$C$3601,$D207)</f>
        <v>89.664375000000007</v>
      </c>
      <c r="T207" s="27">
        <f>SUMIFS('Auditoria Cumplimiento'!$J:$J,'Auditoria Cumplimiento'!$A:$A,A207,'Auditoria Cumplimiento'!$B:$B,D207)</f>
        <v>95.666666666666671</v>
      </c>
      <c r="U207" s="29">
        <f>AVERAGEIFS('Historial Mensual'!$AA$2:$AA$3601,'Historial Mensual'!$A$2:$A$3601,$A207,'Historial Mensual'!$C$2:$C$3601,$D207)</f>
        <v>0.1406125</v>
      </c>
      <c r="V207" s="20">
        <f>AVERAGEIFS('Historial Mensual'!$AC$2:$AC$3601,'Historial Mensual'!$A$2:$A$3601,$A207,'Historial Mensual'!$C$2:$C$3601,$D207)</f>
        <v>-2.0222144044539522E-2</v>
      </c>
    </row>
    <row r="208" spans="1:22" x14ac:dyDescent="0.3">
      <c r="A208" s="4" t="s">
        <v>213</v>
      </c>
      <c r="B208" s="4" t="str">
        <f>INDEX('Catalogo Proveedores'!$B$2:$B$101,MATCH(A208,'Catalogo Proveedores'!$A$2:$A$101,0))</f>
        <v>Proveedora Petrolíferos del Golfo S.A. de C.V.</v>
      </c>
      <c r="C208" s="4" t="str">
        <f>INDEX('Catalogo Proveedores'!$C$2:$C$101,MATCH(A208,'Catalogo Proveedores'!$A$2:$A$101,0))</f>
        <v>Energía y combustibles</v>
      </c>
      <c r="D208" s="33" t="s">
        <v>282</v>
      </c>
      <c r="E208" s="15">
        <f>SUMIFS(Contratos!$C:$C,Contratos!$A:$A,A208,Contratos!$B:$B,D208)</f>
        <v>50119000</v>
      </c>
      <c r="F208" s="15">
        <f>SUMIFS('Historial Mensual'!$E$2:$E$3601,'Historial Mensual'!$A$2:$A$3601,$A208,'Historial Mensual'!$C$2:$C$3601,$D208)</f>
        <v>49682461.07</v>
      </c>
      <c r="G208" s="20">
        <f>SUMPRODUCT(('Historial Mensual'!$A$2:$A$3601=A208)*('Historial Mensual'!$C$2:$C$3601=D208)*'Historial Mensual'!$G$2:$G$3601)</f>
        <v>5.7599999999999998E-2</v>
      </c>
      <c r="H208" s="27">
        <f>AVERAGEIFS('Historial Mensual'!$H$2:$H$3601,'Historial Mensual'!$A$2:$A$3601,$A208,'Historial Mensual'!$C$2:$C$3601,$D208)</f>
        <v>93.316666666666663</v>
      </c>
      <c r="I208" s="21">
        <f>AVERAGEIFS('Historial Mensual'!$K$2:$K$3601,'Historial Mensual'!$A$2:$A$3601,$A208,'Historial Mensual'!$C$2:$C$3601,$D208)</f>
        <v>0.85355000000000014</v>
      </c>
      <c r="J208" s="21">
        <f>AVERAGEIFS('Historial Mensual'!$L$2:$L$3601,'Historial Mensual'!$A$2:$A$3601,$A208,'Historial Mensual'!$C$2:$C$3601,$D208)</f>
        <v>2.8166666666666663E-2</v>
      </c>
      <c r="K208" s="28">
        <f>SUMIFS('Historial Mensual'!$M$2:$M$3601,'Historial Mensual'!$A$2:$A$3601,$A208,'Historial Mensual'!$C$2:$C$3601,$D208)</f>
        <v>14</v>
      </c>
      <c r="L208" s="28">
        <f>SUMIFS('Historial Mensual'!$N$2:$N$3601,'Historial Mensual'!$A$2:$A$3601,$A208,'Historial Mensual'!$C$2:$C$3601,$D208)</f>
        <v>4</v>
      </c>
      <c r="M208" s="27">
        <f>SUMIFS('Historial Mensual'!$O$2:$O$3601,'Historial Mensual'!$A$2:$A$3601,$A208,'Historial Mensual'!$C$2:$C$3601,$D208)</f>
        <v>58.899999999999991</v>
      </c>
      <c r="N208" s="27">
        <f>AVERAGEIFS('Historial Mensual'!$P$2:$P$3601,'Historial Mensual'!$A$2:$A$3601,$A208,'Historial Mensual'!$C$2:$C$3601,$D208)</f>
        <v>96.324999999999989</v>
      </c>
      <c r="O208" s="15">
        <f>SUMIFS('Historial Mensual'!$Q$2:$Q$3601,'Historial Mensual'!$A$2:$A$3601,$A208,'Historial Mensual'!$C$2:$C$3601,$D208)</f>
        <v>1455865.56</v>
      </c>
      <c r="P208" s="15">
        <f>SUMIFS('Historial Mensual'!$S$2:$S$3601,'Historial Mensual'!$A$2:$A$3601,$A208,'Historial Mensual'!$C$2:$C$3601,$D208)</f>
        <v>680972.91000000015</v>
      </c>
      <c r="Q208" s="20">
        <f>AVERAGEIFS('Historial Mensual'!$V$2:$V$3601,'Historial Mensual'!$A$2:$A$3601,$A208,'Historial Mensual'!$C$2:$C$3601,$D208)</f>
        <v>4.9584107037791751E-2</v>
      </c>
      <c r="R208" s="20">
        <f>SQRT(SUMPRODUCT(('Historial Mensual'!$A$2:$A$3601=A208)*('Historial Mensual'!$C$2:$C$3601=D208)*('Historial Mensual'!$V$2:$V$3601-Q208)^2)/11)</f>
        <v>4.3672731342120859E-2</v>
      </c>
      <c r="S208" s="27">
        <f>AVERAGEIFS('Historial Mensual'!$W$2:$W$3601,'Historial Mensual'!$A$2:$A$3601,$A208,'Historial Mensual'!$C$2:$C$3601,$D208)</f>
        <v>92.109833333333313</v>
      </c>
      <c r="T208" s="27">
        <f>SUMIFS('Auditoria Cumplimiento'!$J:$J,'Auditoria Cumplimiento'!$A:$A,A208,'Auditoria Cumplimiento'!$B:$B,D208)</f>
        <v>97.15000000000002</v>
      </c>
      <c r="U208" s="29">
        <f>AVERAGEIFS('Historial Mensual'!$AA$2:$AA$3601,'Historial Mensual'!$A$2:$A$3601,$A208,'Historial Mensual'!$C$2:$C$3601,$D208)</f>
        <v>0.12051499999999998</v>
      </c>
      <c r="V208" s="20">
        <f>AVERAGEIFS('Historial Mensual'!$AC$2:$AC$3601,'Historial Mensual'!$A$2:$A$3601,$A208,'Historial Mensual'!$C$2:$C$3601,$D208)</f>
        <v>4.0058076766531975E-2</v>
      </c>
    </row>
    <row r="209" spans="1:22" x14ac:dyDescent="0.3">
      <c r="A209" s="4" t="s">
        <v>215</v>
      </c>
      <c r="B209" s="4" t="str">
        <f>INDEX('Catalogo Proveedores'!$B$2:$B$101,MATCH(A209,'Catalogo Proveedores'!$A$2:$A$101,0))</f>
        <v>Operadora Potencia Integrales S. de R.L. de C.V.</v>
      </c>
      <c r="C209" s="4" t="str">
        <f>INDEX('Catalogo Proveedores'!$C$2:$C$101,MATCH(A209,'Catalogo Proveedores'!$A$2:$A$101,0))</f>
        <v>Energía y combustibles</v>
      </c>
      <c r="D209" s="33" t="s">
        <v>279</v>
      </c>
      <c r="E209" s="15">
        <f>SUMIFS(Contratos!$C:$C,Contratos!$A:$A,A209,Contratos!$B:$B,D209)</f>
        <v>40014000</v>
      </c>
      <c r="F209" s="15">
        <f>SUMIFS('Historial Mensual'!$E$2:$E$3601,'Historial Mensual'!$A$2:$A$3601,$A209,'Historial Mensual'!$C$2:$C$3601,$D209)</f>
        <v>40372792.479999997</v>
      </c>
      <c r="G209" s="20">
        <f>SUMPRODUCT(('Historial Mensual'!$A$2:$A$3601=A209)*('Historial Mensual'!$C$2:$C$3601=D209)*'Historial Mensual'!$G$2:$G$3601)</f>
        <v>6.6000000000000003E-2</v>
      </c>
      <c r="H209" s="27">
        <f>AVERAGEIFS('Historial Mensual'!$H$2:$H$3601,'Historial Mensual'!$A$2:$A$3601,$A209,'Historial Mensual'!$C$2:$C$3601,$D209)</f>
        <v>87.100000000000009</v>
      </c>
      <c r="I209" s="21">
        <f>AVERAGEIFS('Historial Mensual'!$K$2:$K$3601,'Historial Mensual'!$A$2:$A$3601,$A209,'Historial Mensual'!$C$2:$C$3601,$D209)</f>
        <v>0.92557500000000015</v>
      </c>
      <c r="J209" s="21">
        <f>AVERAGEIFS('Historial Mensual'!$L$2:$L$3601,'Historial Mensual'!$A$2:$A$3601,$A209,'Historial Mensual'!$C$2:$C$3601,$D209)</f>
        <v>4.4408333333333334E-2</v>
      </c>
      <c r="K209" s="28">
        <f>SUMIFS('Historial Mensual'!$M$2:$M$3601,'Historial Mensual'!$A$2:$A$3601,$A209,'Historial Mensual'!$C$2:$C$3601,$D209)</f>
        <v>12</v>
      </c>
      <c r="L209" s="28">
        <f>SUMIFS('Historial Mensual'!$N$2:$N$3601,'Historial Mensual'!$A$2:$A$3601,$A209,'Historial Mensual'!$C$2:$C$3601,$D209)</f>
        <v>4</v>
      </c>
      <c r="M209" s="27">
        <f>SUMIFS('Historial Mensual'!$O$2:$O$3601,'Historial Mensual'!$A$2:$A$3601,$A209,'Historial Mensual'!$C$2:$C$3601,$D209)</f>
        <v>54</v>
      </c>
      <c r="N209" s="27">
        <f>AVERAGEIFS('Historial Mensual'!$P$2:$P$3601,'Historial Mensual'!$A$2:$A$3601,$A209,'Historial Mensual'!$C$2:$C$3601,$D209)</f>
        <v>91.699999999999989</v>
      </c>
      <c r="O209" s="15">
        <f>SUMIFS('Historial Mensual'!$Q$2:$Q$3601,'Historial Mensual'!$A$2:$A$3601,$A209,'Historial Mensual'!$C$2:$C$3601,$D209)</f>
        <v>1271484.9500000002</v>
      </c>
      <c r="P209" s="15">
        <f>SUMIFS('Historial Mensual'!$S$2:$S$3601,'Historial Mensual'!$A$2:$A$3601,$A209,'Historial Mensual'!$C$2:$C$3601,$D209)</f>
        <v>602626.20999999985</v>
      </c>
      <c r="Q209" s="20">
        <f>AVERAGEIFS('Historial Mensual'!$V$2:$V$3601,'Historial Mensual'!$A$2:$A$3601,$A209,'Historial Mensual'!$C$2:$C$3601,$D209)</f>
        <v>1.9245347010261472E-2</v>
      </c>
      <c r="R209" s="20">
        <f>SQRT(SUMPRODUCT(('Historial Mensual'!$A$2:$A$3601=A209)*('Historial Mensual'!$C$2:$C$3601=D209)*('Historial Mensual'!$V$2:$V$3601-Q209)^2)/11)</f>
        <v>8.9517412617709943E-2</v>
      </c>
      <c r="S209" s="27">
        <f>AVERAGEIFS('Historial Mensual'!$W$2:$W$3601,'Historial Mensual'!$A$2:$A$3601,$A209,'Historial Mensual'!$C$2:$C$3601,$D209)</f>
        <v>90.926125000000013</v>
      </c>
      <c r="T209" s="27">
        <f>SUMIFS('Auditoria Cumplimiento'!$J:$J,'Auditoria Cumplimiento'!$A:$A,A209,'Auditoria Cumplimiento'!$B:$B,D209)</f>
        <v>93.466666666666654</v>
      </c>
      <c r="U209" s="29">
        <f>AVERAGEIFS('Historial Mensual'!$AA$2:$AA$3601,'Historial Mensual'!$A$2:$A$3601,$A209,'Historial Mensual'!$C$2:$C$3601,$D209)</f>
        <v>0.16609166666666664</v>
      </c>
      <c r="V209" s="20">
        <f>AVERAGEIFS('Historial Mensual'!$AC$2:$AC$3601,'Historial Mensual'!$A$2:$A$3601,$A209,'Historial Mensual'!$C$2:$C$3601,$D209)</f>
        <v>6.3582979162301149E-3</v>
      </c>
    </row>
    <row r="210" spans="1:22" x14ac:dyDescent="0.3">
      <c r="A210" s="4" t="s">
        <v>215</v>
      </c>
      <c r="B210" s="4" t="str">
        <f>INDEX('Catalogo Proveedores'!$B$2:$B$101,MATCH(A210,'Catalogo Proveedores'!$A$2:$A$101,0))</f>
        <v>Operadora Potencia Integrales S. de R.L. de C.V.</v>
      </c>
      <c r="C210" s="4" t="str">
        <f>INDEX('Catalogo Proveedores'!$C$2:$C$101,MATCH(A210,'Catalogo Proveedores'!$A$2:$A$101,0))</f>
        <v>Energía y combustibles</v>
      </c>
      <c r="D210" s="33" t="s">
        <v>281</v>
      </c>
      <c r="E210" s="15">
        <f>SUMIFS(Contratos!$C:$C,Contratos!$A:$A,A210,Contratos!$B:$B,D210)</f>
        <v>42451000</v>
      </c>
      <c r="F210" s="15">
        <f>SUMIFS('Historial Mensual'!$E$2:$E$3601,'Historial Mensual'!$A$2:$A$3601,$A210,'Historial Mensual'!$C$2:$C$3601,$D210)</f>
        <v>42004854.140000001</v>
      </c>
      <c r="G210" s="20">
        <f>SUMPRODUCT(('Historial Mensual'!$A$2:$A$3601=A210)*('Historial Mensual'!$C$2:$C$3601=D210)*'Historial Mensual'!$G$2:$G$3601)</f>
        <v>0.13519999999999999</v>
      </c>
      <c r="H210" s="27">
        <f>AVERAGEIFS('Historial Mensual'!$H$2:$H$3601,'Historial Mensual'!$A$2:$A$3601,$A210,'Historial Mensual'!$C$2:$C$3601,$D210)</f>
        <v>78.124999999999986</v>
      </c>
      <c r="I210" s="21">
        <f>AVERAGEIFS('Historial Mensual'!$K$2:$K$3601,'Historial Mensual'!$A$2:$A$3601,$A210,'Historial Mensual'!$C$2:$C$3601,$D210)</f>
        <v>0.92244166666666649</v>
      </c>
      <c r="J210" s="21">
        <f>AVERAGEIFS('Historial Mensual'!$L$2:$L$3601,'Historial Mensual'!$A$2:$A$3601,$A210,'Historial Mensual'!$C$2:$C$3601,$D210)</f>
        <v>8.2433333333333345E-2</v>
      </c>
      <c r="K210" s="28">
        <f>SUMIFS('Historial Mensual'!$M$2:$M$3601,'Historial Mensual'!$A$2:$A$3601,$A210,'Historial Mensual'!$C$2:$C$3601,$D210)</f>
        <v>11</v>
      </c>
      <c r="L210" s="28">
        <f>SUMIFS('Historial Mensual'!$N$2:$N$3601,'Historial Mensual'!$A$2:$A$3601,$A210,'Historial Mensual'!$C$2:$C$3601,$D210)</f>
        <v>3</v>
      </c>
      <c r="M210" s="27">
        <f>SUMIFS('Historial Mensual'!$O$2:$O$3601,'Historial Mensual'!$A$2:$A$3601,$A210,'Historial Mensual'!$C$2:$C$3601,$D210)</f>
        <v>90.2</v>
      </c>
      <c r="N210" s="27">
        <f>AVERAGEIFS('Historial Mensual'!$P$2:$P$3601,'Historial Mensual'!$A$2:$A$3601,$A210,'Historial Mensual'!$C$2:$C$3601,$D210)</f>
        <v>91.541666666666671</v>
      </c>
      <c r="O210" s="15">
        <f>SUMIFS('Historial Mensual'!$Q$2:$Q$3601,'Historial Mensual'!$A$2:$A$3601,$A210,'Historial Mensual'!$C$2:$C$3601,$D210)</f>
        <v>1771217.4000000001</v>
      </c>
      <c r="P210" s="15">
        <f>SUMIFS('Historial Mensual'!$S$2:$S$3601,'Historial Mensual'!$A$2:$A$3601,$A210,'Historial Mensual'!$C$2:$C$3601,$D210)</f>
        <v>1143718.3399999999</v>
      </c>
      <c r="Q210" s="20">
        <f>AVERAGEIFS('Historial Mensual'!$V$2:$V$3601,'Historial Mensual'!$A$2:$A$3601,$A210,'Historial Mensual'!$C$2:$C$3601,$D210)</f>
        <v>-1.7215726311157291E-3</v>
      </c>
      <c r="R210" s="20">
        <f>SQRT(SUMPRODUCT(('Historial Mensual'!$A$2:$A$3601=A210)*('Historial Mensual'!$C$2:$C$3601=D210)*('Historial Mensual'!$V$2:$V$3601-Q210)^2)/11)</f>
        <v>9.5178004332974603E-2</v>
      </c>
      <c r="S210" s="27">
        <f>AVERAGEIFS('Historial Mensual'!$W$2:$W$3601,'Historial Mensual'!$A$2:$A$3601,$A210,'Historial Mensual'!$C$2:$C$3601,$D210)</f>
        <v>87.088833333333341</v>
      </c>
      <c r="T210" s="27">
        <f>SUMIFS('Auditoria Cumplimiento'!$J:$J,'Auditoria Cumplimiento'!$A:$A,A210,'Auditoria Cumplimiento'!$B:$B,D210)</f>
        <v>88.86666666666666</v>
      </c>
      <c r="U210" s="29">
        <f>AVERAGEIFS('Historial Mensual'!$AA$2:$AA$3601,'Historial Mensual'!$A$2:$A$3601,$A210,'Historial Mensual'!$C$2:$C$3601,$D210)</f>
        <v>0.15783083333333334</v>
      </c>
      <c r="V210" s="20">
        <f>AVERAGEIFS('Historial Mensual'!$AC$2:$AC$3601,'Historial Mensual'!$A$2:$A$3601,$A210,'Historial Mensual'!$C$2:$C$3601,$D210)</f>
        <v>-1.4007250526694765E-2</v>
      </c>
    </row>
    <row r="211" spans="1:22" x14ac:dyDescent="0.3">
      <c r="A211" s="4" t="s">
        <v>215</v>
      </c>
      <c r="B211" s="4" t="str">
        <f>INDEX('Catalogo Proveedores'!$B$2:$B$101,MATCH(A211,'Catalogo Proveedores'!$A$2:$A$101,0))</f>
        <v>Operadora Potencia Integrales S. de R.L. de C.V.</v>
      </c>
      <c r="C211" s="4" t="str">
        <f>INDEX('Catalogo Proveedores'!$C$2:$C$101,MATCH(A211,'Catalogo Proveedores'!$A$2:$A$101,0))</f>
        <v>Energía y combustibles</v>
      </c>
      <c r="D211" s="33" t="s">
        <v>282</v>
      </c>
      <c r="E211" s="15">
        <f>SUMIFS(Contratos!$C:$C,Contratos!$A:$A,A211,Contratos!$B:$B,D211)</f>
        <v>50526000</v>
      </c>
      <c r="F211" s="15">
        <f>SUMIFS('Historial Mensual'!$E$2:$E$3601,'Historial Mensual'!$A$2:$A$3601,$A211,'Historial Mensual'!$C$2:$C$3601,$D211)</f>
        <v>50183435.190000013</v>
      </c>
      <c r="G211" s="20">
        <f>SUMPRODUCT(('Historial Mensual'!$A$2:$A$3601=A211)*('Historial Mensual'!$C$2:$C$3601=D211)*'Historial Mensual'!$G$2:$G$3601)</f>
        <v>6.1799999999999994E-2</v>
      </c>
      <c r="H211" s="27">
        <f>AVERAGEIFS('Historial Mensual'!$H$2:$H$3601,'Historial Mensual'!$A$2:$A$3601,$A211,'Historial Mensual'!$C$2:$C$3601,$D211)</f>
        <v>85.158333333333346</v>
      </c>
      <c r="I211" s="21">
        <f>AVERAGEIFS('Historial Mensual'!$K$2:$K$3601,'Historial Mensual'!$A$2:$A$3601,$A211,'Historial Mensual'!$C$2:$C$3601,$D211)</f>
        <v>0.95204999999999984</v>
      </c>
      <c r="J211" s="21">
        <f>AVERAGEIFS('Historial Mensual'!$L$2:$L$3601,'Historial Mensual'!$A$2:$A$3601,$A211,'Historial Mensual'!$C$2:$C$3601,$D211)</f>
        <v>5.7199999999999994E-2</v>
      </c>
      <c r="K211" s="28">
        <f>SUMIFS('Historial Mensual'!$M$2:$M$3601,'Historial Mensual'!$A$2:$A$3601,$A211,'Historial Mensual'!$C$2:$C$3601,$D211)</f>
        <v>7</v>
      </c>
      <c r="L211" s="28">
        <f>SUMIFS('Historial Mensual'!$N$2:$N$3601,'Historial Mensual'!$A$2:$A$3601,$A211,'Historial Mensual'!$C$2:$C$3601,$D211)</f>
        <v>1</v>
      </c>
      <c r="M211" s="27">
        <f>SUMIFS('Historial Mensual'!$O$2:$O$3601,'Historial Mensual'!$A$2:$A$3601,$A211,'Historial Mensual'!$C$2:$C$3601,$D211)</f>
        <v>5.2</v>
      </c>
      <c r="N211" s="27">
        <f>AVERAGEIFS('Historial Mensual'!$P$2:$P$3601,'Historial Mensual'!$A$2:$A$3601,$A211,'Historial Mensual'!$C$2:$C$3601,$D211)</f>
        <v>92.066666666666663</v>
      </c>
      <c r="O211" s="15">
        <f>SUMIFS('Historial Mensual'!$Q$2:$Q$3601,'Historial Mensual'!$A$2:$A$3601,$A211,'Historial Mensual'!$C$2:$C$3601,$D211)</f>
        <v>255967.74</v>
      </c>
      <c r="P211" s="15">
        <f>SUMIFS('Historial Mensual'!$S$2:$S$3601,'Historial Mensual'!$A$2:$A$3601,$A211,'Historial Mensual'!$C$2:$C$3601,$D211)</f>
        <v>925563.97</v>
      </c>
      <c r="Q211" s="20">
        <f>AVERAGEIFS('Historial Mensual'!$V$2:$V$3601,'Historial Mensual'!$A$2:$A$3601,$A211,'Historial Mensual'!$C$2:$C$3601,$D211)</f>
        <v>6.4430287392229141E-2</v>
      </c>
      <c r="R211" s="20">
        <f>SQRT(SUMPRODUCT(('Historial Mensual'!$A$2:$A$3601=A211)*('Historial Mensual'!$C$2:$C$3601=D211)*('Historial Mensual'!$V$2:$V$3601-Q211)^2)/11)</f>
        <v>4.1196507135987714E-2</v>
      </c>
      <c r="S211" s="27">
        <f>AVERAGEIFS('Historial Mensual'!$W$2:$W$3601,'Historial Mensual'!$A$2:$A$3601,$A211,'Historial Mensual'!$C$2:$C$3601,$D211)</f>
        <v>90.922250000000005</v>
      </c>
      <c r="T211" s="27">
        <f>SUMIFS('Auditoria Cumplimiento'!$J:$J,'Auditoria Cumplimiento'!$A:$A,A211,'Auditoria Cumplimiento'!$B:$B,D211)</f>
        <v>94.583333333333329</v>
      </c>
      <c r="U211" s="29">
        <f>AVERAGEIFS('Historial Mensual'!$AA$2:$AA$3601,'Historial Mensual'!$A$2:$A$3601,$A211,'Historial Mensual'!$C$2:$C$3601,$D211)</f>
        <v>0.13382583333333334</v>
      </c>
      <c r="V211" s="20">
        <f>AVERAGEIFS('Historial Mensual'!$AC$2:$AC$3601,'Historial Mensual'!$A$2:$A$3601,$A211,'Historial Mensual'!$C$2:$C$3601,$D211)</f>
        <v>5.3910053483688915E-2</v>
      </c>
    </row>
    <row r="212" spans="1:22" x14ac:dyDescent="0.3">
      <c r="A212" s="4" t="s">
        <v>217</v>
      </c>
      <c r="B212" s="4" t="str">
        <f>INDEX('Catalogo Proveedores'!$B$2:$B$101,MATCH(A212,'Catalogo Proveedores'!$A$2:$A$101,0))</f>
        <v>Comercializadora Químicos del Norte S.A.P.I. de C.V.</v>
      </c>
      <c r="C212" s="4" t="str">
        <f>INDEX('Catalogo Proveedores'!$C$2:$C$101,MATCH(A212,'Catalogo Proveedores'!$A$2:$A$101,0))</f>
        <v>Químicos e insumos industriales</v>
      </c>
      <c r="D212" s="33" t="s">
        <v>279</v>
      </c>
      <c r="E212" s="15">
        <f>SUMIFS(Contratos!$C:$C,Contratos!$A:$A,A212,Contratos!$B:$B,D212)</f>
        <v>22256000</v>
      </c>
      <c r="F212" s="15">
        <f>SUMIFS('Historial Mensual'!$E$2:$E$3601,'Historial Mensual'!$A$2:$A$3601,$A212,'Historial Mensual'!$C$2:$C$3601,$D212)</f>
        <v>21859703.119999997</v>
      </c>
      <c r="G212" s="20">
        <f>SUMPRODUCT(('Historial Mensual'!$A$2:$A$3601=A212)*('Historial Mensual'!$C$2:$C$3601=D212)*'Historial Mensual'!$G$2:$G$3601)</f>
        <v>0.1149</v>
      </c>
      <c r="H212" s="27">
        <f>AVERAGEIFS('Historial Mensual'!$H$2:$H$3601,'Historial Mensual'!$A$2:$A$3601,$A212,'Historial Mensual'!$C$2:$C$3601,$D212)</f>
        <v>91.633333333333326</v>
      </c>
      <c r="I212" s="21">
        <f>AVERAGEIFS('Historial Mensual'!$K$2:$K$3601,'Historial Mensual'!$A$2:$A$3601,$A212,'Historial Mensual'!$C$2:$C$3601,$D212)</f>
        <v>0.95967499999999994</v>
      </c>
      <c r="J212" s="21">
        <f>AVERAGEIFS('Historial Mensual'!$L$2:$L$3601,'Historial Mensual'!$A$2:$A$3601,$A212,'Historial Mensual'!$C$2:$C$3601,$D212)</f>
        <v>3.1391666666666672E-2</v>
      </c>
      <c r="K212" s="28">
        <f>SUMIFS('Historial Mensual'!$M$2:$M$3601,'Historial Mensual'!$A$2:$A$3601,$A212,'Historial Mensual'!$C$2:$C$3601,$D212)</f>
        <v>4</v>
      </c>
      <c r="L212" s="28">
        <f>SUMIFS('Historial Mensual'!$N$2:$N$3601,'Historial Mensual'!$A$2:$A$3601,$A212,'Historial Mensual'!$C$2:$C$3601,$D212)</f>
        <v>3</v>
      </c>
      <c r="M212" s="27">
        <f>SUMIFS('Historial Mensual'!$O$2:$O$3601,'Historial Mensual'!$A$2:$A$3601,$A212,'Historial Mensual'!$C$2:$C$3601,$D212)</f>
        <v>11</v>
      </c>
      <c r="N212" s="27">
        <f>AVERAGEIFS('Historial Mensual'!$P$2:$P$3601,'Historial Mensual'!$A$2:$A$3601,$A212,'Historial Mensual'!$C$2:$C$3601,$D212)</f>
        <v>85.691666666666677</v>
      </c>
      <c r="O212" s="15">
        <f>SUMIFS('Historial Mensual'!$Q$2:$Q$3601,'Historial Mensual'!$A$2:$A$3601,$A212,'Historial Mensual'!$C$2:$C$3601,$D212)</f>
        <v>204064.28</v>
      </c>
      <c r="P212" s="15">
        <f>SUMIFS('Historial Mensual'!$S$2:$S$3601,'Historial Mensual'!$A$2:$A$3601,$A212,'Historial Mensual'!$C$2:$C$3601,$D212)</f>
        <v>221348.07000000004</v>
      </c>
      <c r="Q212" s="20">
        <f>AVERAGEIFS('Historial Mensual'!$V$2:$V$3601,'Historial Mensual'!$A$2:$A$3601,$A212,'Historial Mensual'!$C$2:$C$3601,$D212)</f>
        <v>6.119981452041242E-2</v>
      </c>
      <c r="R212" s="20">
        <f>SQRT(SUMPRODUCT(('Historial Mensual'!$A$2:$A$3601=A212)*('Historial Mensual'!$C$2:$C$3601=D212)*('Historial Mensual'!$V$2:$V$3601-Q212)^2)/11)</f>
        <v>3.5846002767013607E-2</v>
      </c>
      <c r="S212" s="27">
        <f>AVERAGEIFS('Historial Mensual'!$W$2:$W$3601,'Historial Mensual'!$A$2:$A$3601,$A212,'Historial Mensual'!$C$2:$C$3601,$D212)</f>
        <v>92.529374999999973</v>
      </c>
      <c r="T212" s="27">
        <f>SUMIFS('Auditoria Cumplimiento'!$J:$J,'Auditoria Cumplimiento'!$A:$A,A212,'Auditoria Cumplimiento'!$B:$B,D212)</f>
        <v>84.7</v>
      </c>
      <c r="U212" s="29">
        <f>AVERAGEIFS('Historial Mensual'!$AA$2:$AA$3601,'Historial Mensual'!$A$2:$A$3601,$A212,'Historial Mensual'!$C$2:$C$3601,$D212)</f>
        <v>0.13785833333333333</v>
      </c>
      <c r="V212" s="20">
        <f>AVERAGEIFS('Historial Mensual'!$AC$2:$AC$3601,'Historial Mensual'!$A$2:$A$3601,$A212,'Historial Mensual'!$C$2:$C$3601,$D212)</f>
        <v>5.037951290945316E-2</v>
      </c>
    </row>
    <row r="213" spans="1:22" x14ac:dyDescent="0.3">
      <c r="A213" s="4" t="s">
        <v>217</v>
      </c>
      <c r="B213" s="4" t="str">
        <f>INDEX('Catalogo Proveedores'!$B$2:$B$101,MATCH(A213,'Catalogo Proveedores'!$A$2:$A$101,0))</f>
        <v>Comercializadora Químicos del Norte S.A.P.I. de C.V.</v>
      </c>
      <c r="C213" s="4" t="str">
        <f>INDEX('Catalogo Proveedores'!$C$2:$C$101,MATCH(A213,'Catalogo Proveedores'!$A$2:$A$101,0))</f>
        <v>Químicos e insumos industriales</v>
      </c>
      <c r="D213" s="33" t="s">
        <v>281</v>
      </c>
      <c r="E213" s="15">
        <f>SUMIFS(Contratos!$C:$C,Contratos!$A:$A,A213,Contratos!$B:$B,D213)</f>
        <v>25985000</v>
      </c>
      <c r="F213" s="15">
        <f>SUMIFS('Historial Mensual'!$E$2:$E$3601,'Historial Mensual'!$A$2:$A$3601,$A213,'Historial Mensual'!$C$2:$C$3601,$D213)</f>
        <v>26138400.389999997</v>
      </c>
      <c r="G213" s="20">
        <f>SUMPRODUCT(('Historial Mensual'!$A$2:$A$3601=A213)*('Historial Mensual'!$C$2:$C$3601=D213)*'Historial Mensual'!$G$2:$G$3601)</f>
        <v>9.6100000000000005E-2</v>
      </c>
      <c r="H213" s="27">
        <f>AVERAGEIFS('Historial Mensual'!$H$2:$H$3601,'Historial Mensual'!$A$2:$A$3601,$A213,'Historial Mensual'!$C$2:$C$3601,$D213)</f>
        <v>93.38333333333334</v>
      </c>
      <c r="I213" s="21">
        <f>AVERAGEIFS('Historial Mensual'!$K$2:$K$3601,'Historial Mensual'!$A$2:$A$3601,$A213,'Historial Mensual'!$C$2:$C$3601,$D213)</f>
        <v>0.93059166666666659</v>
      </c>
      <c r="J213" s="21">
        <f>AVERAGEIFS('Historial Mensual'!$L$2:$L$3601,'Historial Mensual'!$A$2:$A$3601,$A213,'Historial Mensual'!$C$2:$C$3601,$D213)</f>
        <v>2.5366666666666666E-2</v>
      </c>
      <c r="K213" s="28">
        <f>SUMIFS('Historial Mensual'!$M$2:$M$3601,'Historial Mensual'!$A$2:$A$3601,$A213,'Historial Mensual'!$C$2:$C$3601,$D213)</f>
        <v>7</v>
      </c>
      <c r="L213" s="28">
        <f>SUMIFS('Historial Mensual'!$N$2:$N$3601,'Historial Mensual'!$A$2:$A$3601,$A213,'Historial Mensual'!$C$2:$C$3601,$D213)</f>
        <v>1</v>
      </c>
      <c r="M213" s="27">
        <f>SUMIFS('Historial Mensual'!$O$2:$O$3601,'Historial Mensual'!$A$2:$A$3601,$A213,'Historial Mensual'!$C$2:$C$3601,$D213)</f>
        <v>7</v>
      </c>
      <c r="N213" s="27">
        <f>AVERAGEIFS('Historial Mensual'!$P$2:$P$3601,'Historial Mensual'!$A$2:$A$3601,$A213,'Historial Mensual'!$C$2:$C$3601,$D213)</f>
        <v>86.733333333333334</v>
      </c>
      <c r="O213" s="15">
        <f>SUMIFS('Historial Mensual'!$Q$2:$Q$3601,'Historial Mensual'!$A$2:$A$3601,$A213,'Historial Mensual'!$C$2:$C$3601,$D213)</f>
        <v>207774.98</v>
      </c>
      <c r="P213" s="15">
        <f>SUMIFS('Historial Mensual'!$S$2:$S$3601,'Historial Mensual'!$A$2:$A$3601,$A213,'Historial Mensual'!$C$2:$C$3601,$D213)</f>
        <v>227719.12</v>
      </c>
      <c r="Q213" s="20">
        <f>AVERAGEIFS('Historial Mensual'!$V$2:$V$3601,'Historial Mensual'!$A$2:$A$3601,$A213,'Historial Mensual'!$C$2:$C$3601,$D213)</f>
        <v>4.3961361062939235E-2</v>
      </c>
      <c r="R213" s="20">
        <f>SQRT(SUMPRODUCT(('Historial Mensual'!$A$2:$A$3601=A213)*('Historial Mensual'!$C$2:$C$3601=D213)*('Historial Mensual'!$V$2:$V$3601-Q213)^2)/11)</f>
        <v>5.0830323708188949E-2</v>
      </c>
      <c r="S213" s="27">
        <f>AVERAGEIFS('Historial Mensual'!$W$2:$W$3601,'Historial Mensual'!$A$2:$A$3601,$A213,'Historial Mensual'!$C$2:$C$3601,$D213)</f>
        <v>92.568083333333334</v>
      </c>
      <c r="T213" s="27">
        <f>SUMIFS('Auditoria Cumplimiento'!$J:$J,'Auditoria Cumplimiento'!$A:$A,A213,'Auditoria Cumplimiento'!$B:$B,D213)</f>
        <v>85.766666666666666</v>
      </c>
      <c r="U213" s="29">
        <f>AVERAGEIFS('Historial Mensual'!$AA$2:$AA$3601,'Historial Mensual'!$A$2:$A$3601,$A213,'Historial Mensual'!$C$2:$C$3601,$D213)</f>
        <v>0.13188583333333334</v>
      </c>
      <c r="V213" s="20">
        <f>AVERAGEIFS('Historial Mensual'!$AC$2:$AC$3601,'Historial Mensual'!$A$2:$A$3601,$A213,'Historial Mensual'!$C$2:$C$3601,$D213)</f>
        <v>3.3585637151050986E-2</v>
      </c>
    </row>
    <row r="214" spans="1:22" x14ac:dyDescent="0.3">
      <c r="A214" s="4" t="s">
        <v>217</v>
      </c>
      <c r="B214" s="4" t="str">
        <f>INDEX('Catalogo Proveedores'!$B$2:$B$101,MATCH(A214,'Catalogo Proveedores'!$A$2:$A$101,0))</f>
        <v>Comercializadora Químicos del Norte S.A.P.I. de C.V.</v>
      </c>
      <c r="C214" s="4" t="str">
        <f>INDEX('Catalogo Proveedores'!$C$2:$C$101,MATCH(A214,'Catalogo Proveedores'!$A$2:$A$101,0))</f>
        <v>Químicos e insumos industriales</v>
      </c>
      <c r="D214" s="33" t="s">
        <v>282</v>
      </c>
      <c r="E214" s="15">
        <f>SUMIFS(Contratos!$C:$C,Contratos!$A:$A,A214,Contratos!$B:$B,D214)</f>
        <v>26468000</v>
      </c>
      <c r="F214" s="15">
        <f>SUMIFS('Historial Mensual'!$E$2:$E$3601,'Historial Mensual'!$A$2:$A$3601,$A214,'Historial Mensual'!$C$2:$C$3601,$D214)</f>
        <v>26534851.959999997</v>
      </c>
      <c r="G214" s="20">
        <f>SUMPRODUCT(('Historial Mensual'!$A$2:$A$3601=A214)*('Historial Mensual'!$C$2:$C$3601=D214)*'Historial Mensual'!$G$2:$G$3601)</f>
        <v>3.15E-2</v>
      </c>
      <c r="H214" s="27">
        <f>AVERAGEIFS('Historial Mensual'!$H$2:$H$3601,'Historial Mensual'!$A$2:$A$3601,$A214,'Historial Mensual'!$C$2:$C$3601,$D214)</f>
        <v>89.933333333333337</v>
      </c>
      <c r="I214" s="21">
        <f>AVERAGEIFS('Historial Mensual'!$K$2:$K$3601,'Historial Mensual'!$A$2:$A$3601,$A214,'Historial Mensual'!$C$2:$C$3601,$D214)</f>
        <v>0.96369166666666661</v>
      </c>
      <c r="J214" s="21">
        <f>AVERAGEIFS('Historial Mensual'!$L$2:$L$3601,'Historial Mensual'!$A$2:$A$3601,$A214,'Historial Mensual'!$C$2:$C$3601,$D214)</f>
        <v>4.1475000000000005E-2</v>
      </c>
      <c r="K214" s="28">
        <f>SUMIFS('Historial Mensual'!$M$2:$M$3601,'Historial Mensual'!$A$2:$A$3601,$A214,'Historial Mensual'!$C$2:$C$3601,$D214)</f>
        <v>3</v>
      </c>
      <c r="L214" s="28">
        <f>SUMIFS('Historial Mensual'!$N$2:$N$3601,'Historial Mensual'!$A$2:$A$3601,$A214,'Historial Mensual'!$C$2:$C$3601,$D214)</f>
        <v>1</v>
      </c>
      <c r="M214" s="27">
        <f>SUMIFS('Historial Mensual'!$O$2:$O$3601,'Historial Mensual'!$A$2:$A$3601,$A214,'Historial Mensual'!$C$2:$C$3601,$D214)</f>
        <v>5.5</v>
      </c>
      <c r="N214" s="27">
        <f>AVERAGEIFS('Historial Mensual'!$P$2:$P$3601,'Historial Mensual'!$A$2:$A$3601,$A214,'Historial Mensual'!$C$2:$C$3601,$D214)</f>
        <v>86.516666666666694</v>
      </c>
      <c r="O214" s="15">
        <f>SUMIFS('Historial Mensual'!$Q$2:$Q$3601,'Historial Mensual'!$A$2:$A$3601,$A214,'Historial Mensual'!$C$2:$C$3601,$D214)</f>
        <v>83493.19</v>
      </c>
      <c r="P214" s="15">
        <f>SUMIFS('Historial Mensual'!$S$2:$S$3601,'Historial Mensual'!$A$2:$A$3601,$A214,'Historial Mensual'!$C$2:$C$3601,$D214)</f>
        <v>358899.08999999997</v>
      </c>
      <c r="Q214" s="20">
        <f>AVERAGEIFS('Historial Mensual'!$V$2:$V$3601,'Historial Mensual'!$A$2:$A$3601,$A214,'Historial Mensual'!$C$2:$C$3601,$D214)</f>
        <v>5.010346596198486E-2</v>
      </c>
      <c r="R214" s="20">
        <f>SQRT(SUMPRODUCT(('Historial Mensual'!$A$2:$A$3601=A214)*('Historial Mensual'!$C$2:$C$3601=D214)*('Historial Mensual'!$V$2:$V$3601-Q214)^2)/11)</f>
        <v>2.4801896216542482E-2</v>
      </c>
      <c r="S214" s="27">
        <f>AVERAGEIFS('Historial Mensual'!$W$2:$W$3601,'Historial Mensual'!$A$2:$A$3601,$A214,'Historial Mensual'!$C$2:$C$3601,$D214)</f>
        <v>92.068625000000011</v>
      </c>
      <c r="T214" s="27">
        <f>SUMIFS('Auditoria Cumplimiento'!$J:$J,'Auditoria Cumplimiento'!$A:$A,A214,'Auditoria Cumplimiento'!$B:$B,D214)</f>
        <v>91.416666666666671</v>
      </c>
      <c r="U214" s="29">
        <f>AVERAGEIFS('Historial Mensual'!$AA$2:$AA$3601,'Historial Mensual'!$A$2:$A$3601,$A214,'Historial Mensual'!$C$2:$C$3601,$D214)</f>
        <v>0.10700083333333336</v>
      </c>
      <c r="V214" s="20">
        <f>AVERAGEIFS('Historial Mensual'!$AC$2:$AC$3601,'Historial Mensual'!$A$2:$A$3601,$A214,'Historial Mensual'!$C$2:$C$3601,$D214)</f>
        <v>4.1596873605479111E-2</v>
      </c>
    </row>
    <row r="215" spans="1:22" x14ac:dyDescent="0.3">
      <c r="A215" s="4" t="s">
        <v>219</v>
      </c>
      <c r="B215" s="4" t="str">
        <f>INDEX('Catalogo Proveedores'!$B$2:$B$101,MATCH(A215,'Catalogo Proveedores'!$A$2:$A$101,0))</f>
        <v>Distribuidora Solventes de Occidente S.A. de C.V.</v>
      </c>
      <c r="C215" s="4" t="str">
        <f>INDEX('Catalogo Proveedores'!$C$2:$C$101,MATCH(A215,'Catalogo Proveedores'!$A$2:$A$101,0))</f>
        <v>Químicos e insumos industriales</v>
      </c>
      <c r="D215" s="33" t="s">
        <v>279</v>
      </c>
      <c r="E215" s="15">
        <f>SUMIFS(Contratos!$C:$C,Contratos!$A:$A,A215,Contratos!$B:$B,D215)</f>
        <v>10068000</v>
      </c>
      <c r="F215" s="15">
        <f>SUMIFS('Historial Mensual'!$E$2:$E$3601,'Historial Mensual'!$A$2:$A$3601,$A215,'Historial Mensual'!$C$2:$C$3601,$D215)</f>
        <v>10023558.770000001</v>
      </c>
      <c r="G215" s="20">
        <f>SUMPRODUCT(('Historial Mensual'!$A$2:$A$3601=A215)*('Historial Mensual'!$C$2:$C$3601=D215)*'Historial Mensual'!$G$2:$G$3601)</f>
        <v>3.1600000000000003E-2</v>
      </c>
      <c r="H215" s="27">
        <f>AVERAGEIFS('Historial Mensual'!$H$2:$H$3601,'Historial Mensual'!$A$2:$A$3601,$A215,'Historial Mensual'!$C$2:$C$3601,$D215)</f>
        <v>88.25</v>
      </c>
      <c r="I215" s="21">
        <f>AVERAGEIFS('Historial Mensual'!$K$2:$K$3601,'Historial Mensual'!$A$2:$A$3601,$A215,'Historial Mensual'!$C$2:$C$3601,$D215)</f>
        <v>0.88954999999999995</v>
      </c>
      <c r="J215" s="21">
        <f>AVERAGEIFS('Historial Mensual'!$L$2:$L$3601,'Historial Mensual'!$A$2:$A$3601,$A215,'Historial Mensual'!$C$2:$C$3601,$D215)</f>
        <v>4.4283333333333334E-2</v>
      </c>
      <c r="K215" s="28">
        <f>SUMIFS('Historial Mensual'!$M$2:$M$3601,'Historial Mensual'!$A$2:$A$3601,$A215,'Historial Mensual'!$C$2:$C$3601,$D215)</f>
        <v>9</v>
      </c>
      <c r="L215" s="28">
        <f>SUMIFS('Historial Mensual'!$N$2:$N$3601,'Historial Mensual'!$A$2:$A$3601,$A215,'Historial Mensual'!$C$2:$C$3601,$D215)</f>
        <v>3</v>
      </c>
      <c r="M215" s="27">
        <f>SUMIFS('Historial Mensual'!$O$2:$O$3601,'Historial Mensual'!$A$2:$A$3601,$A215,'Historial Mensual'!$C$2:$C$3601,$D215)</f>
        <v>104.8</v>
      </c>
      <c r="N215" s="27">
        <f>AVERAGEIFS('Historial Mensual'!$P$2:$P$3601,'Historial Mensual'!$A$2:$A$3601,$A215,'Historial Mensual'!$C$2:$C$3601,$D215)</f>
        <v>79.899999999999991</v>
      </c>
      <c r="O215" s="15">
        <f>SUMIFS('Historial Mensual'!$Q$2:$Q$3601,'Historial Mensual'!$A$2:$A$3601,$A215,'Historial Mensual'!$C$2:$C$3601,$D215)</f>
        <v>430914.32</v>
      </c>
      <c r="P215" s="15">
        <f>SUMIFS('Historial Mensual'!$S$2:$S$3601,'Historial Mensual'!$A$2:$A$3601,$A215,'Historial Mensual'!$C$2:$C$3601,$D215)</f>
        <v>148800</v>
      </c>
      <c r="Q215" s="20">
        <f>AVERAGEIFS('Historial Mensual'!$V$2:$V$3601,'Historial Mensual'!$A$2:$A$3601,$A215,'Historial Mensual'!$C$2:$C$3601,$D215)</f>
        <v>-6.0640718108346042E-3</v>
      </c>
      <c r="R215" s="20">
        <f>SQRT(SUMPRODUCT(('Historial Mensual'!$A$2:$A$3601=A215)*('Historial Mensual'!$C$2:$C$3601=D215)*('Historial Mensual'!$V$2:$V$3601-Q215)^2)/11)</f>
        <v>0.12460944346120494</v>
      </c>
      <c r="S215" s="27">
        <f>AVERAGEIFS('Historial Mensual'!$W$2:$W$3601,'Historial Mensual'!$A$2:$A$3601,$A215,'Historial Mensual'!$C$2:$C$3601,$D215)</f>
        <v>87.889750000000006</v>
      </c>
      <c r="T215" s="27">
        <f>SUMIFS('Auditoria Cumplimiento'!$J:$J,'Auditoria Cumplimiento'!$A:$A,A215,'Auditoria Cumplimiento'!$B:$B,D215)</f>
        <v>83.233333333333334</v>
      </c>
      <c r="U215" s="29">
        <f>AVERAGEIFS('Historial Mensual'!$AA$2:$AA$3601,'Historial Mensual'!$A$2:$A$3601,$A215,'Historial Mensual'!$C$2:$C$3601,$D215)</f>
        <v>0.14704083333333332</v>
      </c>
      <c r="V215" s="20">
        <f>AVERAGEIFS('Historial Mensual'!$AC$2:$AC$3601,'Historial Mensual'!$A$2:$A$3601,$A215,'Historial Mensual'!$C$2:$C$3601,$D215)</f>
        <v>-1.7561405633837616E-2</v>
      </c>
    </row>
    <row r="216" spans="1:22" x14ac:dyDescent="0.3">
      <c r="A216" s="4" t="s">
        <v>219</v>
      </c>
      <c r="B216" s="4" t="str">
        <f>INDEX('Catalogo Proveedores'!$B$2:$B$101,MATCH(A216,'Catalogo Proveedores'!$A$2:$A$101,0))</f>
        <v>Distribuidora Solventes de Occidente S.A. de C.V.</v>
      </c>
      <c r="C216" s="4" t="str">
        <f>INDEX('Catalogo Proveedores'!$C$2:$C$101,MATCH(A216,'Catalogo Proveedores'!$A$2:$A$101,0))</f>
        <v>Químicos e insumos industriales</v>
      </c>
      <c r="D216" s="33" t="s">
        <v>281</v>
      </c>
      <c r="E216" s="15">
        <f>SUMIFS(Contratos!$C:$C,Contratos!$A:$A,A216,Contratos!$B:$B,D216)</f>
        <v>11151000</v>
      </c>
      <c r="F216" s="15">
        <f>SUMIFS('Historial Mensual'!$E$2:$E$3601,'Historial Mensual'!$A$2:$A$3601,$A216,'Historial Mensual'!$C$2:$C$3601,$D216)</f>
        <v>11240075.459999997</v>
      </c>
      <c r="G216" s="20">
        <f>SUMPRODUCT(('Historial Mensual'!$A$2:$A$3601=A216)*('Historial Mensual'!$C$2:$C$3601=D216)*'Historial Mensual'!$G$2:$G$3601)</f>
        <v>0.1027</v>
      </c>
      <c r="H216" s="27">
        <f>AVERAGEIFS('Historial Mensual'!$H$2:$H$3601,'Historial Mensual'!$A$2:$A$3601,$A216,'Historial Mensual'!$C$2:$C$3601,$D216)</f>
        <v>86.658333333333346</v>
      </c>
      <c r="I216" s="21">
        <f>AVERAGEIFS('Historial Mensual'!$K$2:$K$3601,'Historial Mensual'!$A$2:$A$3601,$A216,'Historial Mensual'!$C$2:$C$3601,$D216)</f>
        <v>0.85585833333333328</v>
      </c>
      <c r="J216" s="21">
        <f>AVERAGEIFS('Historial Mensual'!$L$2:$L$3601,'Historial Mensual'!$A$2:$A$3601,$A216,'Historial Mensual'!$C$2:$C$3601,$D216)</f>
        <v>5.1541666666666673E-2</v>
      </c>
      <c r="K216" s="28">
        <f>SUMIFS('Historial Mensual'!$M$2:$M$3601,'Historial Mensual'!$A$2:$A$3601,$A216,'Historial Mensual'!$C$2:$C$3601,$D216)</f>
        <v>16</v>
      </c>
      <c r="L216" s="28">
        <f>SUMIFS('Historial Mensual'!$N$2:$N$3601,'Historial Mensual'!$A$2:$A$3601,$A216,'Historial Mensual'!$C$2:$C$3601,$D216)</f>
        <v>3</v>
      </c>
      <c r="M216" s="27">
        <f>SUMIFS('Historial Mensual'!$O$2:$O$3601,'Historial Mensual'!$A$2:$A$3601,$A216,'Historial Mensual'!$C$2:$C$3601,$D216)</f>
        <v>20.399999999999999</v>
      </c>
      <c r="N216" s="27">
        <f>AVERAGEIFS('Historial Mensual'!$P$2:$P$3601,'Historial Mensual'!$A$2:$A$3601,$A216,'Historial Mensual'!$C$2:$C$3601,$D216)</f>
        <v>81.99166666666666</v>
      </c>
      <c r="O216" s="15">
        <f>SUMIFS('Historial Mensual'!$Q$2:$Q$3601,'Historial Mensual'!$A$2:$A$3601,$A216,'Historial Mensual'!$C$2:$C$3601,$D216)</f>
        <v>292894.46000000002</v>
      </c>
      <c r="P216" s="15">
        <f>SUMIFS('Historial Mensual'!$S$2:$S$3601,'Historial Mensual'!$A$2:$A$3601,$A216,'Historial Mensual'!$C$2:$C$3601,$D216)</f>
        <v>195556.36</v>
      </c>
      <c r="Q216" s="20">
        <f>AVERAGEIFS('Historial Mensual'!$V$2:$V$3601,'Historial Mensual'!$A$2:$A$3601,$A216,'Historial Mensual'!$C$2:$C$3601,$D216)</f>
        <v>-1.6978155407350041E-2</v>
      </c>
      <c r="R216" s="20">
        <f>SQRT(SUMPRODUCT(('Historial Mensual'!$A$2:$A$3601=A216)*('Historial Mensual'!$C$2:$C$3601=D216)*('Historial Mensual'!$V$2:$V$3601-Q216)^2)/11)</f>
        <v>5.2906215057456081E-2</v>
      </c>
      <c r="S216" s="27">
        <f>AVERAGEIFS('Historial Mensual'!$W$2:$W$3601,'Historial Mensual'!$A$2:$A$3601,$A216,'Historial Mensual'!$C$2:$C$3601,$D216)</f>
        <v>86.631375000000006</v>
      </c>
      <c r="T216" s="27">
        <f>SUMIFS('Auditoria Cumplimiento'!$J:$J,'Auditoria Cumplimiento'!$A:$A,A216,'Auditoria Cumplimiento'!$B:$B,D216)</f>
        <v>80.88333333333334</v>
      </c>
      <c r="U216" s="29">
        <f>AVERAGEIFS('Historial Mensual'!$AA$2:$AA$3601,'Historial Mensual'!$A$2:$A$3601,$A216,'Historial Mensual'!$C$2:$C$3601,$D216)</f>
        <v>0.13649749999999999</v>
      </c>
      <c r="V216" s="20">
        <f>AVERAGEIFS('Historial Mensual'!$AC$2:$AC$3601,'Historial Mensual'!$A$2:$A$3601,$A216,'Historial Mensual'!$C$2:$C$3601,$D216)</f>
        <v>-2.7696725774224957E-2</v>
      </c>
    </row>
    <row r="217" spans="1:22" x14ac:dyDescent="0.3">
      <c r="A217" s="4" t="s">
        <v>219</v>
      </c>
      <c r="B217" s="4" t="str">
        <f>INDEX('Catalogo Proveedores'!$B$2:$B$101,MATCH(A217,'Catalogo Proveedores'!$A$2:$A$101,0))</f>
        <v>Distribuidora Solventes de Occidente S.A. de C.V.</v>
      </c>
      <c r="C217" s="4" t="str">
        <f>INDEX('Catalogo Proveedores'!$C$2:$C$101,MATCH(A217,'Catalogo Proveedores'!$A$2:$A$101,0))</f>
        <v>Químicos e insumos industriales</v>
      </c>
      <c r="D217" s="33" t="s">
        <v>282</v>
      </c>
      <c r="E217" s="15">
        <f>SUMIFS(Contratos!$C:$C,Contratos!$A:$A,A217,Contratos!$B:$B,D217)</f>
        <v>12659000</v>
      </c>
      <c r="F217" s="15">
        <f>SUMIFS('Historial Mensual'!$E$2:$E$3601,'Historial Mensual'!$A$2:$A$3601,$A217,'Historial Mensual'!$C$2:$C$3601,$D217)</f>
        <v>12728947.390000001</v>
      </c>
      <c r="G217" s="20">
        <f>SUMPRODUCT(('Historial Mensual'!$A$2:$A$3601=A217)*('Historial Mensual'!$C$2:$C$3601=D217)*'Historial Mensual'!$G$2:$G$3601)</f>
        <v>5.62E-2</v>
      </c>
      <c r="H217" s="27">
        <f>AVERAGEIFS('Historial Mensual'!$H$2:$H$3601,'Historial Mensual'!$A$2:$A$3601,$A217,'Historial Mensual'!$C$2:$C$3601,$D217)</f>
        <v>85.674999999999997</v>
      </c>
      <c r="I217" s="21">
        <f>AVERAGEIFS('Historial Mensual'!$K$2:$K$3601,'Historial Mensual'!$A$2:$A$3601,$A217,'Historial Mensual'!$C$2:$C$3601,$D217)</f>
        <v>0.8691333333333332</v>
      </c>
      <c r="J217" s="21">
        <f>AVERAGEIFS('Historial Mensual'!$L$2:$L$3601,'Historial Mensual'!$A$2:$A$3601,$A217,'Historial Mensual'!$C$2:$C$3601,$D217)</f>
        <v>6.6900000000000001E-2</v>
      </c>
      <c r="K217" s="28">
        <f>SUMIFS('Historial Mensual'!$M$2:$M$3601,'Historial Mensual'!$A$2:$A$3601,$A217,'Historial Mensual'!$C$2:$C$3601,$D217)</f>
        <v>6</v>
      </c>
      <c r="L217" s="28">
        <f>SUMIFS('Historial Mensual'!$N$2:$N$3601,'Historial Mensual'!$A$2:$A$3601,$A217,'Historial Mensual'!$C$2:$C$3601,$D217)</f>
        <v>4</v>
      </c>
      <c r="M217" s="27">
        <f>SUMIFS('Historial Mensual'!$O$2:$O$3601,'Historial Mensual'!$A$2:$A$3601,$A217,'Historial Mensual'!$C$2:$C$3601,$D217)</f>
        <v>46.599999999999994</v>
      </c>
      <c r="N217" s="27">
        <f>AVERAGEIFS('Historial Mensual'!$P$2:$P$3601,'Historial Mensual'!$A$2:$A$3601,$A217,'Historial Mensual'!$C$2:$C$3601,$D217)</f>
        <v>81.666666666666671</v>
      </c>
      <c r="O217" s="15">
        <f>SUMIFS('Historial Mensual'!$Q$2:$Q$3601,'Historial Mensual'!$A$2:$A$3601,$A217,'Historial Mensual'!$C$2:$C$3601,$D217)</f>
        <v>209133.58000000002</v>
      </c>
      <c r="P217" s="15">
        <f>SUMIFS('Historial Mensual'!$S$2:$S$3601,'Historial Mensual'!$A$2:$A$3601,$A217,'Historial Mensual'!$C$2:$C$3601,$D217)</f>
        <v>278079.71000000002</v>
      </c>
      <c r="Q217" s="20">
        <f>AVERAGEIFS('Historial Mensual'!$V$2:$V$3601,'Historial Mensual'!$A$2:$A$3601,$A217,'Historial Mensual'!$C$2:$C$3601,$D217)</f>
        <v>2.5568372385995478E-3</v>
      </c>
      <c r="R217" s="20">
        <f>SQRT(SUMPRODUCT(('Historial Mensual'!$A$2:$A$3601=A217)*('Historial Mensual'!$C$2:$C$3601=D217)*('Historial Mensual'!$V$2:$V$3601-Q217)^2)/11)</f>
        <v>4.863168233245263E-2</v>
      </c>
      <c r="S217" s="27">
        <f>AVERAGEIFS('Historial Mensual'!$W$2:$W$3601,'Historial Mensual'!$A$2:$A$3601,$A217,'Historial Mensual'!$C$2:$C$3601,$D217)</f>
        <v>86.390083333333337</v>
      </c>
      <c r="T217" s="27">
        <f>SUMIFS('Auditoria Cumplimiento'!$J:$J,'Auditoria Cumplimiento'!$A:$A,A217,'Auditoria Cumplimiento'!$B:$B,D217)</f>
        <v>78.766666666666666</v>
      </c>
      <c r="U217" s="29">
        <f>AVERAGEIFS('Historial Mensual'!$AA$2:$AA$3601,'Historial Mensual'!$A$2:$A$3601,$A217,'Historial Mensual'!$C$2:$C$3601,$D217)</f>
        <v>0.11312166666666668</v>
      </c>
      <c r="V217" s="20">
        <f>AVERAGEIFS('Historial Mensual'!$AC$2:$AC$3601,'Historial Mensual'!$A$2:$A$3601,$A217,'Historial Mensual'!$C$2:$C$3601,$D217)</f>
        <v>-6.4114352964016385E-3</v>
      </c>
    </row>
    <row r="218" spans="1:22" x14ac:dyDescent="0.3">
      <c r="A218" s="4" t="s">
        <v>221</v>
      </c>
      <c r="B218" s="4" t="str">
        <f>INDEX('Catalogo Proveedores'!$B$2:$B$101,MATCH(A218,'Catalogo Proveedores'!$A$2:$A$101,0))</f>
        <v>Corporativo Reactivos Unidos S. de R.L. de C.V.</v>
      </c>
      <c r="C218" s="4" t="str">
        <f>INDEX('Catalogo Proveedores'!$C$2:$C$101,MATCH(A218,'Catalogo Proveedores'!$A$2:$A$101,0))</f>
        <v>Químicos e insumos industriales</v>
      </c>
      <c r="D218" s="33" t="s">
        <v>279</v>
      </c>
      <c r="E218" s="15">
        <f>SUMIFS(Contratos!$C:$C,Contratos!$A:$A,A218,Contratos!$B:$B,D218)</f>
        <v>9122000</v>
      </c>
      <c r="F218" s="15">
        <f>SUMIFS('Historial Mensual'!$E$2:$E$3601,'Historial Mensual'!$A$2:$A$3601,$A218,'Historial Mensual'!$C$2:$C$3601,$D218)</f>
        <v>8899126.75</v>
      </c>
      <c r="G218" s="20">
        <f>SUMPRODUCT(('Historial Mensual'!$A$2:$A$3601=A218)*('Historial Mensual'!$C$2:$C$3601=D218)*'Historial Mensual'!$G$2:$G$3601)</f>
        <v>3.27E-2</v>
      </c>
      <c r="H218" s="27">
        <f>AVERAGEIFS('Historial Mensual'!$H$2:$H$3601,'Historial Mensual'!$A$2:$A$3601,$A218,'Historial Mensual'!$C$2:$C$3601,$D218)</f>
        <v>73.708333333333343</v>
      </c>
      <c r="I218" s="21">
        <f>AVERAGEIFS('Historial Mensual'!$K$2:$K$3601,'Historial Mensual'!$A$2:$A$3601,$A218,'Historial Mensual'!$C$2:$C$3601,$D218)</f>
        <v>0.92143333333333344</v>
      </c>
      <c r="J218" s="21">
        <f>AVERAGEIFS('Historial Mensual'!$L$2:$L$3601,'Historial Mensual'!$A$2:$A$3601,$A218,'Historial Mensual'!$C$2:$C$3601,$D218)</f>
        <v>8.7750000000000009E-2</v>
      </c>
      <c r="K218" s="28">
        <f>SUMIFS('Historial Mensual'!$M$2:$M$3601,'Historial Mensual'!$A$2:$A$3601,$A218,'Historial Mensual'!$C$2:$C$3601,$D218)</f>
        <v>7</v>
      </c>
      <c r="L218" s="28">
        <f>SUMIFS('Historial Mensual'!$N$2:$N$3601,'Historial Mensual'!$A$2:$A$3601,$A218,'Historial Mensual'!$C$2:$C$3601,$D218)</f>
        <v>0</v>
      </c>
      <c r="M218" s="27">
        <f>SUMIFS('Historial Mensual'!$O$2:$O$3601,'Historial Mensual'!$A$2:$A$3601,$A218,'Historial Mensual'!$C$2:$C$3601,$D218)</f>
        <v>0</v>
      </c>
      <c r="N218" s="27">
        <f>AVERAGEIFS('Historial Mensual'!$P$2:$P$3601,'Historial Mensual'!$A$2:$A$3601,$A218,'Historial Mensual'!$C$2:$C$3601,$D218)</f>
        <v>73.00833333333334</v>
      </c>
      <c r="O218" s="15">
        <f>SUMIFS('Historial Mensual'!$Q$2:$Q$3601,'Historial Mensual'!$A$2:$A$3601,$A218,'Historial Mensual'!$C$2:$C$3601,$D218)</f>
        <v>48551.61</v>
      </c>
      <c r="P218" s="15">
        <f>SUMIFS('Historial Mensual'!$S$2:$S$3601,'Historial Mensual'!$A$2:$A$3601,$A218,'Historial Mensual'!$C$2:$C$3601,$D218)</f>
        <v>243779.62999999998</v>
      </c>
      <c r="Q218" s="20">
        <f>AVERAGEIFS('Historial Mensual'!$V$2:$V$3601,'Historial Mensual'!$A$2:$A$3601,$A218,'Historial Mensual'!$C$2:$C$3601,$D218)</f>
        <v>5.5616380810840964E-2</v>
      </c>
      <c r="R218" s="20">
        <f>SQRT(SUMPRODUCT(('Historial Mensual'!$A$2:$A$3601=A218)*('Historial Mensual'!$C$2:$C$3601=D218)*('Historial Mensual'!$V$2:$V$3601-Q218)^2)/11)</f>
        <v>3.8658522675918267E-2</v>
      </c>
      <c r="S218" s="27">
        <f>AVERAGEIFS('Historial Mensual'!$W$2:$W$3601,'Historial Mensual'!$A$2:$A$3601,$A218,'Historial Mensual'!$C$2:$C$3601,$D218)</f>
        <v>81.726333333333329</v>
      </c>
      <c r="T218" s="27">
        <f>SUMIFS('Auditoria Cumplimiento'!$J:$J,'Auditoria Cumplimiento'!$A:$A,A218,'Auditoria Cumplimiento'!$B:$B,D218)</f>
        <v>75.416666666666671</v>
      </c>
      <c r="U218" s="29">
        <f>AVERAGEIFS('Historial Mensual'!$AA$2:$AA$3601,'Historial Mensual'!$A$2:$A$3601,$A218,'Historial Mensual'!$C$2:$C$3601,$D218)</f>
        <v>0.14310333333333333</v>
      </c>
      <c r="V218" s="20">
        <f>AVERAGEIFS('Historial Mensual'!$AC$2:$AC$3601,'Historial Mensual'!$A$2:$A$3601,$A218,'Historial Mensual'!$C$2:$C$3601,$D218)</f>
        <v>4.4408645693547327E-2</v>
      </c>
    </row>
    <row r="219" spans="1:22" x14ac:dyDescent="0.3">
      <c r="A219" s="4" t="s">
        <v>221</v>
      </c>
      <c r="B219" s="4" t="str">
        <f>INDEX('Catalogo Proveedores'!$B$2:$B$101,MATCH(A219,'Catalogo Proveedores'!$A$2:$A$101,0))</f>
        <v>Corporativo Reactivos Unidos S. de R.L. de C.V.</v>
      </c>
      <c r="C219" s="4" t="str">
        <f>INDEX('Catalogo Proveedores'!$C$2:$C$101,MATCH(A219,'Catalogo Proveedores'!$A$2:$A$101,0))</f>
        <v>Químicos e insumos industriales</v>
      </c>
      <c r="D219" s="33" t="s">
        <v>281</v>
      </c>
      <c r="E219" s="15">
        <f>SUMIFS(Contratos!$C:$C,Contratos!$A:$A,A219,Contratos!$B:$B,D219)</f>
        <v>9256000</v>
      </c>
      <c r="F219" s="15">
        <f>SUMIFS('Historial Mensual'!$E$2:$E$3601,'Historial Mensual'!$A$2:$A$3601,$A219,'Historial Mensual'!$C$2:$C$3601,$D219)</f>
        <v>9315164.5700000022</v>
      </c>
      <c r="G219" s="20">
        <f>SUMPRODUCT(('Historial Mensual'!$A$2:$A$3601=A219)*('Historial Mensual'!$C$2:$C$3601=D219)*'Historial Mensual'!$G$2:$G$3601)</f>
        <v>6.8599999999999994E-2</v>
      </c>
      <c r="H219" s="27">
        <f>AVERAGEIFS('Historial Mensual'!$H$2:$H$3601,'Historial Mensual'!$A$2:$A$3601,$A219,'Historial Mensual'!$C$2:$C$3601,$D219)</f>
        <v>76.375</v>
      </c>
      <c r="I219" s="21">
        <f>AVERAGEIFS('Historial Mensual'!$K$2:$K$3601,'Historial Mensual'!$A$2:$A$3601,$A219,'Historial Mensual'!$C$2:$C$3601,$D219)</f>
        <v>0.90158333333333307</v>
      </c>
      <c r="J219" s="21">
        <f>AVERAGEIFS('Historial Mensual'!$L$2:$L$3601,'Historial Mensual'!$A$2:$A$3601,$A219,'Historial Mensual'!$C$2:$C$3601,$D219)</f>
        <v>9.215000000000001E-2</v>
      </c>
      <c r="K219" s="28">
        <f>SUMIFS('Historial Mensual'!$M$2:$M$3601,'Historial Mensual'!$A$2:$A$3601,$A219,'Historial Mensual'!$C$2:$C$3601,$D219)</f>
        <v>8</v>
      </c>
      <c r="L219" s="28">
        <f>SUMIFS('Historial Mensual'!$N$2:$N$3601,'Historial Mensual'!$A$2:$A$3601,$A219,'Historial Mensual'!$C$2:$C$3601,$D219)</f>
        <v>4</v>
      </c>
      <c r="M219" s="27">
        <f>SUMIFS('Historial Mensual'!$O$2:$O$3601,'Historial Mensual'!$A$2:$A$3601,$A219,'Historial Mensual'!$C$2:$C$3601,$D219)</f>
        <v>151.20000000000002</v>
      </c>
      <c r="N219" s="27">
        <f>AVERAGEIFS('Historial Mensual'!$P$2:$P$3601,'Historial Mensual'!$A$2:$A$3601,$A219,'Historial Mensual'!$C$2:$C$3601,$D219)</f>
        <v>74.058333333333323</v>
      </c>
      <c r="O219" s="15">
        <f>SUMIFS('Historial Mensual'!$Q$2:$Q$3601,'Historial Mensual'!$A$2:$A$3601,$A219,'Historial Mensual'!$C$2:$C$3601,$D219)</f>
        <v>472363.92000000004</v>
      </c>
      <c r="P219" s="15">
        <f>SUMIFS('Historial Mensual'!$S$2:$S$3601,'Historial Mensual'!$A$2:$A$3601,$A219,'Historial Mensual'!$C$2:$C$3601,$D219)</f>
        <v>267345</v>
      </c>
      <c r="Q219" s="20">
        <f>AVERAGEIFS('Historial Mensual'!$V$2:$V$3601,'Historial Mensual'!$A$2:$A$3601,$A219,'Historial Mensual'!$C$2:$C$3601,$D219)</f>
        <v>5.9863778776545057E-3</v>
      </c>
      <c r="R219" s="20">
        <f>SQRT(SUMPRODUCT(('Historial Mensual'!$A$2:$A$3601=A219)*('Historial Mensual'!$C$2:$C$3601=D219)*('Historial Mensual'!$V$2:$V$3601-Q219)^2)/11)</f>
        <v>0.10298122021134494</v>
      </c>
      <c r="S219" s="27">
        <f>AVERAGEIFS('Historial Mensual'!$W$2:$W$3601,'Historial Mensual'!$A$2:$A$3601,$A219,'Historial Mensual'!$C$2:$C$3601,$D219)</f>
        <v>82.208166666666656</v>
      </c>
      <c r="T219" s="27">
        <f>SUMIFS('Auditoria Cumplimiento'!$J:$J,'Auditoria Cumplimiento'!$A:$A,A219,'Auditoria Cumplimiento'!$B:$B,D219)</f>
        <v>72.350000000000009</v>
      </c>
      <c r="U219" s="29">
        <f>AVERAGEIFS('Historial Mensual'!$AA$2:$AA$3601,'Historial Mensual'!$A$2:$A$3601,$A219,'Historial Mensual'!$C$2:$C$3601,$D219)</f>
        <v>0.13501416666666663</v>
      </c>
      <c r="V219" s="20">
        <f>AVERAGEIFS('Historial Mensual'!$AC$2:$AC$3601,'Historial Mensual'!$A$2:$A$3601,$A219,'Historial Mensual'!$C$2:$C$3601,$D219)</f>
        <v>-4.6212834394498995E-3</v>
      </c>
    </row>
    <row r="220" spans="1:22" x14ac:dyDescent="0.3">
      <c r="A220" s="4" t="s">
        <v>221</v>
      </c>
      <c r="B220" s="4" t="str">
        <f>INDEX('Catalogo Proveedores'!$B$2:$B$101,MATCH(A220,'Catalogo Proveedores'!$A$2:$A$101,0))</f>
        <v>Corporativo Reactivos Unidos S. de R.L. de C.V.</v>
      </c>
      <c r="C220" s="4" t="str">
        <f>INDEX('Catalogo Proveedores'!$C$2:$C$101,MATCH(A220,'Catalogo Proveedores'!$A$2:$A$101,0))</f>
        <v>Químicos e insumos industriales</v>
      </c>
      <c r="D220" s="33" t="s">
        <v>282</v>
      </c>
      <c r="E220" s="15">
        <f>SUMIFS(Contratos!$C:$C,Contratos!$A:$A,A220,Contratos!$B:$B,D220)</f>
        <v>9705000</v>
      </c>
      <c r="F220" s="15">
        <f>SUMIFS('Historial Mensual'!$E$2:$E$3601,'Historial Mensual'!$A$2:$A$3601,$A220,'Historial Mensual'!$C$2:$C$3601,$D220)</f>
        <v>9552503.25</v>
      </c>
      <c r="G220" s="20">
        <f>SUMPRODUCT(('Historial Mensual'!$A$2:$A$3601=A220)*('Historial Mensual'!$C$2:$C$3601=D220)*'Historial Mensual'!$G$2:$G$3601)</f>
        <v>7.8799999999999995E-2</v>
      </c>
      <c r="H220" s="27">
        <f>AVERAGEIFS('Historial Mensual'!$H$2:$H$3601,'Historial Mensual'!$A$2:$A$3601,$A220,'Historial Mensual'!$C$2:$C$3601,$D220)</f>
        <v>73.658333333333331</v>
      </c>
      <c r="I220" s="21">
        <f>AVERAGEIFS('Historial Mensual'!$K$2:$K$3601,'Historial Mensual'!$A$2:$A$3601,$A220,'Historial Mensual'!$C$2:$C$3601,$D220)</f>
        <v>0.91335833333333338</v>
      </c>
      <c r="J220" s="21">
        <f>AVERAGEIFS('Historial Mensual'!$L$2:$L$3601,'Historial Mensual'!$A$2:$A$3601,$A220,'Historial Mensual'!$C$2:$C$3601,$D220)</f>
        <v>8.8983333333333317E-2</v>
      </c>
      <c r="K220" s="28">
        <f>SUMIFS('Historial Mensual'!$M$2:$M$3601,'Historial Mensual'!$A$2:$A$3601,$A220,'Historial Mensual'!$C$2:$C$3601,$D220)</f>
        <v>11</v>
      </c>
      <c r="L220" s="28">
        <f>SUMIFS('Historial Mensual'!$N$2:$N$3601,'Historial Mensual'!$A$2:$A$3601,$A220,'Historial Mensual'!$C$2:$C$3601,$D220)</f>
        <v>5</v>
      </c>
      <c r="M220" s="27">
        <f>SUMIFS('Historial Mensual'!$O$2:$O$3601,'Historial Mensual'!$A$2:$A$3601,$A220,'Historial Mensual'!$C$2:$C$3601,$D220)</f>
        <v>201.89999999999998</v>
      </c>
      <c r="N220" s="27">
        <f>AVERAGEIFS('Historial Mensual'!$P$2:$P$3601,'Historial Mensual'!$A$2:$A$3601,$A220,'Historial Mensual'!$C$2:$C$3601,$D220)</f>
        <v>73.183333333333323</v>
      </c>
      <c r="O220" s="15">
        <f>SUMIFS('Historial Mensual'!$Q$2:$Q$3601,'Historial Mensual'!$A$2:$A$3601,$A220,'Historial Mensual'!$C$2:$C$3601,$D220)</f>
        <v>706431.07</v>
      </c>
      <c r="P220" s="15">
        <f>SUMIFS('Historial Mensual'!$S$2:$S$3601,'Historial Mensual'!$A$2:$A$3601,$A220,'Historial Mensual'!$C$2:$C$3601,$D220)</f>
        <v>268021.90999999997</v>
      </c>
      <c r="Q220" s="20">
        <f>AVERAGEIFS('Historial Mensual'!$V$2:$V$3601,'Historial Mensual'!$A$2:$A$3601,$A220,'Historial Mensual'!$C$2:$C$3601,$D220)</f>
        <v>-2.0739758448744913E-2</v>
      </c>
      <c r="R220" s="20">
        <f>SQRT(SUMPRODUCT(('Historial Mensual'!$A$2:$A$3601=A220)*('Historial Mensual'!$C$2:$C$3601=D220)*('Historial Mensual'!$V$2:$V$3601-Q220)^2)/11)</f>
        <v>0.15996787145386743</v>
      </c>
      <c r="S220" s="27">
        <f>AVERAGEIFS('Historial Mensual'!$W$2:$W$3601,'Historial Mensual'!$A$2:$A$3601,$A220,'Historial Mensual'!$C$2:$C$3601,$D220)</f>
        <v>81.48308333333334</v>
      </c>
      <c r="T220" s="27">
        <f>SUMIFS('Auditoria Cumplimiento'!$J:$J,'Auditoria Cumplimiento'!$A:$A,A220,'Auditoria Cumplimiento'!$B:$B,D220)</f>
        <v>78.833333333333329</v>
      </c>
      <c r="U220" s="29">
        <f>AVERAGEIFS('Historial Mensual'!$AA$2:$AA$3601,'Historial Mensual'!$A$2:$A$3601,$A220,'Historial Mensual'!$C$2:$C$3601,$D220)</f>
        <v>0.11359333333333332</v>
      </c>
      <c r="V220" s="20">
        <f>AVERAGEIFS('Historial Mensual'!$AC$2:$AC$3601,'Historial Mensual'!$A$2:$A$3601,$A220,'Historial Mensual'!$C$2:$C$3601,$D220)</f>
        <v>-2.9745036870326872E-2</v>
      </c>
    </row>
    <row r="221" spans="1:22" x14ac:dyDescent="0.3">
      <c r="A221" s="4" t="s">
        <v>223</v>
      </c>
      <c r="B221" s="4" t="str">
        <f>INDEX('Catalogo Proveedores'!$B$2:$B$101,MATCH(A221,'Catalogo Proveedores'!$A$2:$A$101,0))</f>
        <v>Proveedora Adhesivos del Golfo S.A.P.I. de C.V.</v>
      </c>
      <c r="C221" s="4" t="str">
        <f>INDEX('Catalogo Proveedores'!$C$2:$C$101,MATCH(A221,'Catalogo Proveedores'!$A$2:$A$101,0))</f>
        <v>Químicos e insumos industriales</v>
      </c>
      <c r="D221" s="33" t="s">
        <v>279</v>
      </c>
      <c r="E221" s="15">
        <f>SUMIFS(Contratos!$C:$C,Contratos!$A:$A,A221,Contratos!$B:$B,D221)</f>
        <v>8940000</v>
      </c>
      <c r="F221" s="15">
        <f>SUMIFS('Historial Mensual'!$E$2:$E$3601,'Historial Mensual'!$A$2:$A$3601,$A221,'Historial Mensual'!$C$2:$C$3601,$D221)</f>
        <v>9014058.4499999993</v>
      </c>
      <c r="G221" s="20">
        <f>SUMPRODUCT(('Historial Mensual'!$A$2:$A$3601=A221)*('Historial Mensual'!$C$2:$C$3601=D221)*'Historial Mensual'!$G$2:$G$3601)</f>
        <v>6.1100000000000002E-2</v>
      </c>
      <c r="H221" s="27">
        <f>AVERAGEIFS('Historial Mensual'!$H$2:$H$3601,'Historial Mensual'!$A$2:$A$3601,$A221,'Historial Mensual'!$C$2:$C$3601,$D221)</f>
        <v>98.674999999999997</v>
      </c>
      <c r="I221" s="21">
        <f>AVERAGEIFS('Historial Mensual'!$K$2:$K$3601,'Historial Mensual'!$A$2:$A$3601,$A221,'Historial Mensual'!$C$2:$C$3601,$D221)</f>
        <v>0.93653333333333333</v>
      </c>
      <c r="J221" s="21">
        <f>AVERAGEIFS('Historial Mensual'!$L$2:$L$3601,'Historial Mensual'!$A$2:$A$3601,$A221,'Historial Mensual'!$C$2:$C$3601,$D221)</f>
        <v>6.2833333333333343E-3</v>
      </c>
      <c r="K221" s="28">
        <f>SUMIFS('Historial Mensual'!$M$2:$M$3601,'Historial Mensual'!$A$2:$A$3601,$A221,'Historial Mensual'!$C$2:$C$3601,$D221)</f>
        <v>1</v>
      </c>
      <c r="L221" s="28">
        <f>SUMIFS('Historial Mensual'!$N$2:$N$3601,'Historial Mensual'!$A$2:$A$3601,$A221,'Historial Mensual'!$C$2:$C$3601,$D221)</f>
        <v>3</v>
      </c>
      <c r="M221" s="27">
        <f>SUMIFS('Historial Mensual'!$O$2:$O$3601,'Historial Mensual'!$A$2:$A$3601,$A221,'Historial Mensual'!$C$2:$C$3601,$D221)</f>
        <v>189.60000000000002</v>
      </c>
      <c r="N221" s="27">
        <f>AVERAGEIFS('Historial Mensual'!$P$2:$P$3601,'Historial Mensual'!$A$2:$A$3601,$A221,'Historial Mensual'!$C$2:$C$3601,$D221)</f>
        <v>94.841666666666683</v>
      </c>
      <c r="O221" s="15">
        <f>SUMIFS('Historial Mensual'!$Q$2:$Q$3601,'Historial Mensual'!$A$2:$A$3601,$A221,'Historial Mensual'!$C$2:$C$3601,$D221)</f>
        <v>737693.48</v>
      </c>
      <c r="P221" s="15">
        <f>SUMIFS('Historial Mensual'!$S$2:$S$3601,'Historial Mensual'!$A$2:$A$3601,$A221,'Historial Mensual'!$C$2:$C$3601,$D221)</f>
        <v>22710.9</v>
      </c>
      <c r="Q221" s="20">
        <f>AVERAGEIFS('Historial Mensual'!$V$2:$V$3601,'Historial Mensual'!$A$2:$A$3601,$A221,'Historial Mensual'!$C$2:$C$3601,$D221)</f>
        <v>-2.5755286573462291E-4</v>
      </c>
      <c r="R221" s="20">
        <f>SQRT(SUMPRODUCT(('Historial Mensual'!$A$2:$A$3601=A221)*('Historial Mensual'!$C$2:$C$3601=D221)*('Historial Mensual'!$V$2:$V$3601-Q221)^2)/11)</f>
        <v>0.221532085708258</v>
      </c>
      <c r="S221" s="27">
        <f>AVERAGEIFS('Historial Mensual'!$W$2:$W$3601,'Historial Mensual'!$A$2:$A$3601,$A221,'Historial Mensual'!$C$2:$C$3601,$D221)</f>
        <v>96.50633333333333</v>
      </c>
      <c r="T221" s="27">
        <f>SUMIFS('Auditoria Cumplimiento'!$J:$J,'Auditoria Cumplimiento'!$A:$A,A221,'Auditoria Cumplimiento'!$B:$B,D221)</f>
        <v>95.383333333333326</v>
      </c>
      <c r="U221" s="29">
        <f>AVERAGEIFS('Historial Mensual'!$AA$2:$AA$3601,'Historial Mensual'!$A$2:$A$3601,$A221,'Historial Mensual'!$C$2:$C$3601,$D221)</f>
        <v>0.13255166666666665</v>
      </c>
      <c r="V221" s="20">
        <f>AVERAGEIFS('Historial Mensual'!$AC$2:$AC$3601,'Historial Mensual'!$A$2:$A$3601,$A221,'Historial Mensual'!$C$2:$C$3601,$D221)</f>
        <v>-1.0684102766389864E-2</v>
      </c>
    </row>
    <row r="222" spans="1:22" x14ac:dyDescent="0.3">
      <c r="A222" s="4" t="s">
        <v>223</v>
      </c>
      <c r="B222" s="4" t="str">
        <f>INDEX('Catalogo Proveedores'!$B$2:$B$101,MATCH(A222,'Catalogo Proveedores'!$A$2:$A$101,0))</f>
        <v>Proveedora Adhesivos del Golfo S.A.P.I. de C.V.</v>
      </c>
      <c r="C222" s="4" t="str">
        <f>INDEX('Catalogo Proveedores'!$C$2:$C$101,MATCH(A222,'Catalogo Proveedores'!$A$2:$A$101,0))</f>
        <v>Químicos e insumos industriales</v>
      </c>
      <c r="D222" s="33" t="s">
        <v>281</v>
      </c>
      <c r="E222" s="15">
        <f>SUMIFS(Contratos!$C:$C,Contratos!$A:$A,A222,Contratos!$B:$B,D222)</f>
        <v>8530000</v>
      </c>
      <c r="F222" s="15">
        <f>SUMIFS('Historial Mensual'!$E$2:$E$3601,'Historial Mensual'!$A$2:$A$3601,$A222,'Historial Mensual'!$C$2:$C$3601,$D222)</f>
        <v>8804626.3200000003</v>
      </c>
      <c r="G222" s="20">
        <f>SUMPRODUCT(('Historial Mensual'!$A$2:$A$3601=A222)*('Historial Mensual'!$C$2:$C$3601=D222)*'Historial Mensual'!$G$2:$G$3601)</f>
        <v>0.04</v>
      </c>
      <c r="H222" s="27">
        <f>AVERAGEIFS('Historial Mensual'!$H$2:$H$3601,'Historial Mensual'!$A$2:$A$3601,$A222,'Historial Mensual'!$C$2:$C$3601,$D222)</f>
        <v>97.083333333333314</v>
      </c>
      <c r="I222" s="21">
        <f>AVERAGEIFS('Historial Mensual'!$K$2:$K$3601,'Historial Mensual'!$A$2:$A$3601,$A222,'Historial Mensual'!$C$2:$C$3601,$D222)</f>
        <v>0.92142500000000005</v>
      </c>
      <c r="J222" s="21">
        <f>AVERAGEIFS('Historial Mensual'!$L$2:$L$3601,'Historial Mensual'!$A$2:$A$3601,$A222,'Historial Mensual'!$C$2:$C$3601,$D222)</f>
        <v>1.0475E-2</v>
      </c>
      <c r="K222" s="28">
        <f>SUMIFS('Historial Mensual'!$M$2:$M$3601,'Historial Mensual'!$A$2:$A$3601,$A222,'Historial Mensual'!$C$2:$C$3601,$D222)</f>
        <v>6</v>
      </c>
      <c r="L222" s="28">
        <f>SUMIFS('Historial Mensual'!$N$2:$N$3601,'Historial Mensual'!$A$2:$A$3601,$A222,'Historial Mensual'!$C$2:$C$3601,$D222)</f>
        <v>2</v>
      </c>
      <c r="M222" s="27">
        <f>SUMIFS('Historial Mensual'!$O$2:$O$3601,'Historial Mensual'!$A$2:$A$3601,$A222,'Historial Mensual'!$C$2:$C$3601,$D222)</f>
        <v>30.8</v>
      </c>
      <c r="N222" s="27">
        <f>AVERAGEIFS('Historial Mensual'!$P$2:$P$3601,'Historial Mensual'!$A$2:$A$3601,$A222,'Historial Mensual'!$C$2:$C$3601,$D222)</f>
        <v>94.058333333333351</v>
      </c>
      <c r="O222" s="15">
        <f>SUMIFS('Historial Mensual'!$Q$2:$Q$3601,'Historial Mensual'!$A$2:$A$3601,$A222,'Historial Mensual'!$C$2:$C$3601,$D222)</f>
        <v>211148.05000000002</v>
      </c>
      <c r="P222" s="15">
        <f>SUMIFS('Historial Mensual'!$S$2:$S$3601,'Historial Mensual'!$A$2:$A$3601,$A222,'Historial Mensual'!$C$2:$C$3601,$D222)</f>
        <v>35574.619999999995</v>
      </c>
      <c r="Q222" s="20">
        <f>AVERAGEIFS('Historial Mensual'!$V$2:$V$3601,'Historial Mensual'!$A$2:$A$3601,$A222,'Historial Mensual'!$C$2:$C$3601,$D222)</f>
        <v>4.9543348426519966E-2</v>
      </c>
      <c r="R222" s="20">
        <f>SQRT(SUMPRODUCT(('Historial Mensual'!$A$2:$A$3601=A222)*('Historial Mensual'!$C$2:$C$3601=D222)*('Historial Mensual'!$V$2:$V$3601-Q222)^2)/11)</f>
        <v>6.7568131780052887E-2</v>
      </c>
      <c r="S222" s="27">
        <f>AVERAGEIFS('Historial Mensual'!$W$2:$W$3601,'Historial Mensual'!$A$2:$A$3601,$A222,'Historial Mensual'!$C$2:$C$3601,$D222)</f>
        <v>95.276458333333323</v>
      </c>
      <c r="T222" s="27">
        <f>SUMIFS('Auditoria Cumplimiento'!$J:$J,'Auditoria Cumplimiento'!$A:$A,A222,'Auditoria Cumplimiento'!$B:$B,D222)</f>
        <v>95.583333333333329</v>
      </c>
      <c r="U222" s="29">
        <f>AVERAGEIFS('Historial Mensual'!$AA$2:$AA$3601,'Historial Mensual'!$A$2:$A$3601,$A222,'Historial Mensual'!$C$2:$C$3601,$D222)</f>
        <v>0.12425666666666668</v>
      </c>
      <c r="V222" s="20">
        <f>AVERAGEIFS('Historial Mensual'!$AC$2:$AC$3601,'Historial Mensual'!$A$2:$A$3601,$A222,'Historial Mensual'!$C$2:$C$3601,$D222)</f>
        <v>3.9736731952638153E-2</v>
      </c>
    </row>
    <row r="223" spans="1:22" x14ac:dyDescent="0.3">
      <c r="A223" s="4" t="s">
        <v>223</v>
      </c>
      <c r="B223" s="4" t="str">
        <f>INDEX('Catalogo Proveedores'!$B$2:$B$101,MATCH(A223,'Catalogo Proveedores'!$A$2:$A$101,0))</f>
        <v>Proveedora Adhesivos del Golfo S.A.P.I. de C.V.</v>
      </c>
      <c r="C223" s="4" t="str">
        <f>INDEX('Catalogo Proveedores'!$C$2:$C$101,MATCH(A223,'Catalogo Proveedores'!$A$2:$A$101,0))</f>
        <v>Químicos e insumos industriales</v>
      </c>
      <c r="D223" s="33" t="s">
        <v>282</v>
      </c>
      <c r="E223" s="15">
        <f>SUMIFS(Contratos!$C:$C,Contratos!$A:$A,A223,Contratos!$B:$B,D223)</f>
        <v>8754000</v>
      </c>
      <c r="F223" s="15">
        <f>SUMIFS('Historial Mensual'!$E$2:$E$3601,'Historial Mensual'!$A$2:$A$3601,$A223,'Historial Mensual'!$C$2:$C$3601,$D223)</f>
        <v>8523233.6600000001</v>
      </c>
      <c r="G223" s="20">
        <f>SUMPRODUCT(('Historial Mensual'!$A$2:$A$3601=A223)*('Historial Mensual'!$C$2:$C$3601=D223)*'Historial Mensual'!$G$2:$G$3601)</f>
        <v>7.6999999999999999E-2</v>
      </c>
      <c r="H223" s="27">
        <f>AVERAGEIFS('Historial Mensual'!$H$2:$H$3601,'Historial Mensual'!$A$2:$A$3601,$A223,'Historial Mensual'!$C$2:$C$3601,$D223)</f>
        <v>91.083333333333357</v>
      </c>
      <c r="I223" s="21">
        <f>AVERAGEIFS('Historial Mensual'!$K$2:$K$3601,'Historial Mensual'!$A$2:$A$3601,$A223,'Historial Mensual'!$C$2:$C$3601,$D223)</f>
        <v>0.92906666666666682</v>
      </c>
      <c r="J223" s="21">
        <f>AVERAGEIFS('Historial Mensual'!$L$2:$L$3601,'Historial Mensual'!$A$2:$A$3601,$A223,'Historial Mensual'!$C$2:$C$3601,$D223)</f>
        <v>3.3858333333333331E-2</v>
      </c>
      <c r="K223" s="28">
        <f>SUMIFS('Historial Mensual'!$M$2:$M$3601,'Historial Mensual'!$A$2:$A$3601,$A223,'Historial Mensual'!$C$2:$C$3601,$D223)</f>
        <v>4</v>
      </c>
      <c r="L223" s="28">
        <f>SUMIFS('Historial Mensual'!$N$2:$N$3601,'Historial Mensual'!$A$2:$A$3601,$A223,'Historial Mensual'!$C$2:$C$3601,$D223)</f>
        <v>1</v>
      </c>
      <c r="M223" s="27">
        <f>SUMIFS('Historial Mensual'!$O$2:$O$3601,'Historial Mensual'!$A$2:$A$3601,$A223,'Historial Mensual'!$C$2:$C$3601,$D223)</f>
        <v>24.3</v>
      </c>
      <c r="N223" s="27">
        <f>AVERAGEIFS('Historial Mensual'!$P$2:$P$3601,'Historial Mensual'!$A$2:$A$3601,$A223,'Historial Mensual'!$C$2:$C$3601,$D223)</f>
        <v>94.741666666666674</v>
      </c>
      <c r="O223" s="15">
        <f>SUMIFS('Historial Mensual'!$Q$2:$Q$3601,'Historial Mensual'!$A$2:$A$3601,$A223,'Historial Mensual'!$C$2:$C$3601,$D223)</f>
        <v>70376.3</v>
      </c>
      <c r="P223" s="15">
        <f>SUMIFS('Historial Mensual'!$S$2:$S$3601,'Historial Mensual'!$A$2:$A$3601,$A223,'Historial Mensual'!$C$2:$C$3601,$D223)</f>
        <v>93981.919999999984</v>
      </c>
      <c r="Q223" s="20">
        <f>AVERAGEIFS('Historial Mensual'!$V$2:$V$3601,'Historial Mensual'!$A$2:$A$3601,$A223,'Historial Mensual'!$C$2:$C$3601,$D223)</f>
        <v>5.9408336874431013E-2</v>
      </c>
      <c r="R223" s="20">
        <f>SQRT(SUMPRODUCT(('Historial Mensual'!$A$2:$A$3601=A223)*('Historial Mensual'!$C$2:$C$3601=D223)*('Historial Mensual'!$V$2:$V$3601-Q223)^2)/11)</f>
        <v>3.8682562524767539E-2</v>
      </c>
      <c r="S223" s="27">
        <f>AVERAGEIFS('Historial Mensual'!$W$2:$W$3601,'Historial Mensual'!$A$2:$A$3601,$A223,'Historial Mensual'!$C$2:$C$3601,$D223)</f>
        <v>93.191625000000002</v>
      </c>
      <c r="T223" s="27">
        <f>SUMIFS('Auditoria Cumplimiento'!$J:$J,'Auditoria Cumplimiento'!$A:$A,A223,'Auditoria Cumplimiento'!$B:$B,D223)</f>
        <v>91.916666666666671</v>
      </c>
      <c r="U223" s="29">
        <f>AVERAGEIFS('Historial Mensual'!$AA$2:$AA$3601,'Historial Mensual'!$A$2:$A$3601,$A223,'Historial Mensual'!$C$2:$C$3601,$D223)</f>
        <v>9.8614166666666669E-2</v>
      </c>
      <c r="V223" s="20">
        <f>AVERAGEIFS('Historial Mensual'!$AC$2:$AC$3601,'Historial Mensual'!$A$2:$A$3601,$A223,'Historial Mensual'!$C$2:$C$3601,$D223)</f>
        <v>5.1541846146009561E-2</v>
      </c>
    </row>
    <row r="224" spans="1:22" x14ac:dyDescent="0.3">
      <c r="A224" s="4" t="s">
        <v>225</v>
      </c>
      <c r="B224" s="4" t="str">
        <f>INDEX('Catalogo Proveedores'!$B$2:$B$101,MATCH(A224,'Catalogo Proveedores'!$A$2:$A$101,0))</f>
        <v>Operadora Pinturas Integrales S.A. de C.V.</v>
      </c>
      <c r="C224" s="4" t="str">
        <f>INDEX('Catalogo Proveedores'!$C$2:$C$101,MATCH(A224,'Catalogo Proveedores'!$A$2:$A$101,0))</f>
        <v>Químicos e insumos industriales</v>
      </c>
      <c r="D224" s="33" t="s">
        <v>279</v>
      </c>
      <c r="E224" s="15">
        <f>SUMIFS(Contratos!$C:$C,Contratos!$A:$A,A224,Contratos!$B:$B,D224)</f>
        <v>22124000</v>
      </c>
      <c r="F224" s="15">
        <f>SUMIFS('Historial Mensual'!$E$2:$E$3601,'Historial Mensual'!$A$2:$A$3601,$A224,'Historial Mensual'!$C$2:$C$3601,$D224)</f>
        <v>22043321.630000003</v>
      </c>
      <c r="G224" s="20">
        <f>SUMPRODUCT(('Historial Mensual'!$A$2:$A$3601=A224)*('Historial Mensual'!$C$2:$C$3601=D224)*'Historial Mensual'!$G$2:$G$3601)</f>
        <v>4.6899999999999997E-2</v>
      </c>
      <c r="H224" s="27">
        <f>AVERAGEIFS('Historial Mensual'!$H$2:$H$3601,'Historial Mensual'!$A$2:$A$3601,$A224,'Historial Mensual'!$C$2:$C$3601,$D224)</f>
        <v>73.608333333333334</v>
      </c>
      <c r="I224" s="21">
        <f>AVERAGEIFS('Historial Mensual'!$K$2:$K$3601,'Historial Mensual'!$A$2:$A$3601,$A224,'Historial Mensual'!$C$2:$C$3601,$D224)</f>
        <v>0.86788333333333334</v>
      </c>
      <c r="J224" s="21">
        <f>AVERAGEIFS('Historial Mensual'!$L$2:$L$3601,'Historial Mensual'!$A$2:$A$3601,$A224,'Historial Mensual'!$C$2:$C$3601,$D224)</f>
        <v>0.10382499999999999</v>
      </c>
      <c r="K224" s="28">
        <f>SUMIFS('Historial Mensual'!$M$2:$M$3601,'Historial Mensual'!$A$2:$A$3601,$A224,'Historial Mensual'!$C$2:$C$3601,$D224)</f>
        <v>14</v>
      </c>
      <c r="L224" s="28">
        <f>SUMIFS('Historial Mensual'!$N$2:$N$3601,'Historial Mensual'!$A$2:$A$3601,$A224,'Historial Mensual'!$C$2:$C$3601,$D224)</f>
        <v>2</v>
      </c>
      <c r="M224" s="27">
        <f>SUMIFS('Historial Mensual'!$O$2:$O$3601,'Historial Mensual'!$A$2:$A$3601,$A224,'Historial Mensual'!$C$2:$C$3601,$D224)</f>
        <v>39.799999999999997</v>
      </c>
      <c r="N224" s="27">
        <f>AVERAGEIFS('Historial Mensual'!$P$2:$P$3601,'Historial Mensual'!$A$2:$A$3601,$A224,'Historial Mensual'!$C$2:$C$3601,$D224)</f>
        <v>96.691666666666663</v>
      </c>
      <c r="O224" s="15">
        <f>SUMIFS('Historial Mensual'!$Q$2:$Q$3601,'Historial Mensual'!$A$2:$A$3601,$A224,'Historial Mensual'!$C$2:$C$3601,$D224)</f>
        <v>419544.08</v>
      </c>
      <c r="P224" s="15">
        <f>SUMIFS('Historial Mensual'!$S$2:$S$3601,'Historial Mensual'!$A$2:$A$3601,$A224,'Historial Mensual'!$C$2:$C$3601,$D224)</f>
        <v>223528.33000000002</v>
      </c>
      <c r="Q224" s="20">
        <f>AVERAGEIFS('Historial Mensual'!$V$2:$V$3601,'Historial Mensual'!$A$2:$A$3601,$A224,'Historial Mensual'!$C$2:$C$3601,$D224)</f>
        <v>9.1959302329174437E-3</v>
      </c>
      <c r="R224" s="20">
        <f>SQRT(SUMPRODUCT(('Historial Mensual'!$A$2:$A$3601=A224)*('Historial Mensual'!$C$2:$C$3601=D224)*('Historial Mensual'!$V$2:$V$3601-Q224)^2)/11)</f>
        <v>6.3974217159111849E-2</v>
      </c>
      <c r="S224" s="27">
        <f>AVERAGEIFS('Historial Mensual'!$W$2:$W$3601,'Historial Mensual'!$A$2:$A$3601,$A224,'Historial Mensual'!$C$2:$C$3601,$D224)</f>
        <v>84.580375000000004</v>
      </c>
      <c r="T224" s="27">
        <f>SUMIFS('Auditoria Cumplimiento'!$J:$J,'Auditoria Cumplimiento'!$A:$A,A224,'Auditoria Cumplimiento'!$B:$B,D224)</f>
        <v>97.666666666666671</v>
      </c>
      <c r="U224" s="29">
        <f>AVERAGEIFS('Historial Mensual'!$AA$2:$AA$3601,'Historial Mensual'!$A$2:$A$3601,$A224,'Historial Mensual'!$C$2:$C$3601,$D224)</f>
        <v>0.16655166666666668</v>
      </c>
      <c r="V224" s="20">
        <f>AVERAGEIFS('Historial Mensual'!$AC$2:$AC$3601,'Historial Mensual'!$A$2:$A$3601,$A224,'Historial Mensual'!$C$2:$C$3601,$D224)</f>
        <v>-3.724291526861954E-3</v>
      </c>
    </row>
    <row r="225" spans="1:22" x14ac:dyDescent="0.3">
      <c r="A225" s="4" t="s">
        <v>225</v>
      </c>
      <c r="B225" s="4" t="str">
        <f>INDEX('Catalogo Proveedores'!$B$2:$B$101,MATCH(A225,'Catalogo Proveedores'!$A$2:$A$101,0))</f>
        <v>Operadora Pinturas Integrales S.A. de C.V.</v>
      </c>
      <c r="C225" s="4" t="str">
        <f>INDEX('Catalogo Proveedores'!$C$2:$C$101,MATCH(A225,'Catalogo Proveedores'!$A$2:$A$101,0))</f>
        <v>Químicos e insumos industriales</v>
      </c>
      <c r="D225" s="33" t="s">
        <v>281</v>
      </c>
      <c r="E225" s="15">
        <f>SUMIFS(Contratos!$C:$C,Contratos!$A:$A,A225,Contratos!$B:$B,D225)</f>
        <v>21657000</v>
      </c>
      <c r="F225" s="15">
        <f>SUMIFS('Historial Mensual'!$E$2:$E$3601,'Historial Mensual'!$A$2:$A$3601,$A225,'Historial Mensual'!$C$2:$C$3601,$D225)</f>
        <v>21511176.779999997</v>
      </c>
      <c r="G225" s="20">
        <f>SUMPRODUCT(('Historial Mensual'!$A$2:$A$3601=A225)*('Historial Mensual'!$C$2:$C$3601=D225)*'Historial Mensual'!$G$2:$G$3601)</f>
        <v>0.12429999999999999</v>
      </c>
      <c r="H225" s="27">
        <f>AVERAGEIFS('Historial Mensual'!$H$2:$H$3601,'Historial Mensual'!$A$2:$A$3601,$A225,'Historial Mensual'!$C$2:$C$3601,$D225)</f>
        <v>83.49166666666666</v>
      </c>
      <c r="I225" s="21">
        <f>AVERAGEIFS('Historial Mensual'!$K$2:$K$3601,'Historial Mensual'!$A$2:$A$3601,$A225,'Historial Mensual'!$C$2:$C$3601,$D225)</f>
        <v>0.84701666666666664</v>
      </c>
      <c r="J225" s="21">
        <f>AVERAGEIFS('Historial Mensual'!$L$2:$L$3601,'Historial Mensual'!$A$2:$A$3601,$A225,'Historial Mensual'!$C$2:$C$3601,$D225)</f>
        <v>6.6708333333333328E-2</v>
      </c>
      <c r="K225" s="28">
        <f>SUMIFS('Historial Mensual'!$M$2:$M$3601,'Historial Mensual'!$A$2:$A$3601,$A225,'Historial Mensual'!$C$2:$C$3601,$D225)</f>
        <v>12</v>
      </c>
      <c r="L225" s="28">
        <f>SUMIFS('Historial Mensual'!$N$2:$N$3601,'Historial Mensual'!$A$2:$A$3601,$A225,'Historial Mensual'!$C$2:$C$3601,$D225)</f>
        <v>2</v>
      </c>
      <c r="M225" s="27">
        <f>SUMIFS('Historial Mensual'!$O$2:$O$3601,'Historial Mensual'!$A$2:$A$3601,$A225,'Historial Mensual'!$C$2:$C$3601,$D225)</f>
        <v>127</v>
      </c>
      <c r="N225" s="27">
        <f>AVERAGEIFS('Historial Mensual'!$P$2:$P$3601,'Historial Mensual'!$A$2:$A$3601,$A225,'Historial Mensual'!$C$2:$C$3601,$D225)</f>
        <v>95.824999999999989</v>
      </c>
      <c r="O225" s="15">
        <f>SUMIFS('Historial Mensual'!$Q$2:$Q$3601,'Historial Mensual'!$A$2:$A$3601,$A225,'Historial Mensual'!$C$2:$C$3601,$D225)</f>
        <v>1319378.23</v>
      </c>
      <c r="P225" s="15">
        <f>SUMIFS('Historial Mensual'!$S$2:$S$3601,'Historial Mensual'!$A$2:$A$3601,$A225,'Historial Mensual'!$C$2:$C$3601,$D225)</f>
        <v>144792.28999999998</v>
      </c>
      <c r="Q225" s="20">
        <f>AVERAGEIFS('Historial Mensual'!$V$2:$V$3601,'Historial Mensual'!$A$2:$A$3601,$A225,'Historial Mensual'!$C$2:$C$3601,$D225)</f>
        <v>-1.9032131560320034E-2</v>
      </c>
      <c r="R225" s="20">
        <f>SQRT(SUMPRODUCT(('Historial Mensual'!$A$2:$A$3601=A225)*('Historial Mensual'!$C$2:$C$3601=D225)*('Historial Mensual'!$V$2:$V$3601-Q225)^2)/11)</f>
        <v>0.16701080734801743</v>
      </c>
      <c r="S225" s="27">
        <f>AVERAGEIFS('Historial Mensual'!$W$2:$W$3601,'Historial Mensual'!$A$2:$A$3601,$A225,'Historial Mensual'!$C$2:$C$3601,$D225)</f>
        <v>87.796958333333336</v>
      </c>
      <c r="T225" s="27">
        <f>SUMIFS('Auditoria Cumplimiento'!$J:$J,'Auditoria Cumplimiento'!$A:$A,A225,'Auditoria Cumplimiento'!$B:$B,D225)</f>
        <v>96.566666666666663</v>
      </c>
      <c r="U225" s="29">
        <f>AVERAGEIFS('Historial Mensual'!$AA$2:$AA$3601,'Historial Mensual'!$A$2:$A$3601,$A225,'Historial Mensual'!$C$2:$C$3601,$D225)</f>
        <v>0.15750416666666667</v>
      </c>
      <c r="V225" s="20">
        <f>AVERAGEIFS('Historial Mensual'!$AC$2:$AC$3601,'Historial Mensual'!$A$2:$A$3601,$A225,'Historial Mensual'!$C$2:$C$3601,$D225)</f>
        <v>-3.1293761729341736E-2</v>
      </c>
    </row>
    <row r="226" spans="1:22" x14ac:dyDescent="0.3">
      <c r="A226" s="4" t="s">
        <v>225</v>
      </c>
      <c r="B226" s="4" t="str">
        <f>INDEX('Catalogo Proveedores'!$B$2:$B$101,MATCH(A226,'Catalogo Proveedores'!$A$2:$A$101,0))</f>
        <v>Operadora Pinturas Integrales S.A. de C.V.</v>
      </c>
      <c r="C226" s="4" t="str">
        <f>INDEX('Catalogo Proveedores'!$C$2:$C$101,MATCH(A226,'Catalogo Proveedores'!$A$2:$A$101,0))</f>
        <v>Químicos e insumos industriales</v>
      </c>
      <c r="D226" s="33" t="s">
        <v>282</v>
      </c>
      <c r="E226" s="15">
        <f>SUMIFS(Contratos!$C:$C,Contratos!$A:$A,A226,Contratos!$B:$B,D226)</f>
        <v>25283000</v>
      </c>
      <c r="F226" s="15">
        <f>SUMIFS('Historial Mensual'!$E$2:$E$3601,'Historial Mensual'!$A$2:$A$3601,$A226,'Historial Mensual'!$C$2:$C$3601,$D226)</f>
        <v>26334895.770000003</v>
      </c>
      <c r="G226" s="20">
        <f>SUMPRODUCT(('Historial Mensual'!$A$2:$A$3601=A226)*('Historial Mensual'!$C$2:$C$3601=D226)*'Historial Mensual'!$G$2:$G$3601)</f>
        <v>8.1699999999999995E-2</v>
      </c>
      <c r="H226" s="27">
        <f>AVERAGEIFS('Historial Mensual'!$H$2:$H$3601,'Historial Mensual'!$A$2:$A$3601,$A226,'Historial Mensual'!$C$2:$C$3601,$D226)</f>
        <v>73.191666666666649</v>
      </c>
      <c r="I226" s="21">
        <f>AVERAGEIFS('Historial Mensual'!$K$2:$K$3601,'Historial Mensual'!$A$2:$A$3601,$A226,'Historial Mensual'!$C$2:$C$3601,$D226)</f>
        <v>0.84354166666666652</v>
      </c>
      <c r="J226" s="21">
        <f>AVERAGEIFS('Historial Mensual'!$L$2:$L$3601,'Historial Mensual'!$A$2:$A$3601,$A226,'Historial Mensual'!$C$2:$C$3601,$D226)</f>
        <v>0.10611666666666668</v>
      </c>
      <c r="K226" s="28">
        <f>SUMIFS('Historial Mensual'!$M$2:$M$3601,'Historial Mensual'!$A$2:$A$3601,$A226,'Historial Mensual'!$C$2:$C$3601,$D226)</f>
        <v>14</v>
      </c>
      <c r="L226" s="28">
        <f>SUMIFS('Historial Mensual'!$N$2:$N$3601,'Historial Mensual'!$A$2:$A$3601,$A226,'Historial Mensual'!$C$2:$C$3601,$D226)</f>
        <v>3</v>
      </c>
      <c r="M226" s="27">
        <f>SUMIFS('Historial Mensual'!$O$2:$O$3601,'Historial Mensual'!$A$2:$A$3601,$A226,'Historial Mensual'!$C$2:$C$3601,$D226)</f>
        <v>18.8</v>
      </c>
      <c r="N226" s="27">
        <f>AVERAGEIFS('Historial Mensual'!$P$2:$P$3601,'Historial Mensual'!$A$2:$A$3601,$A226,'Historial Mensual'!$C$2:$C$3601,$D226)</f>
        <v>95.241666666666674</v>
      </c>
      <c r="O226" s="15">
        <f>SUMIFS('Historial Mensual'!$Q$2:$Q$3601,'Historial Mensual'!$A$2:$A$3601,$A226,'Historial Mensual'!$C$2:$C$3601,$D226)</f>
        <v>687785.97</v>
      </c>
      <c r="P226" s="15">
        <f>SUMIFS('Historial Mensual'!$S$2:$S$3601,'Historial Mensual'!$A$2:$A$3601,$A226,'Historial Mensual'!$C$2:$C$3601,$D226)</f>
        <v>286145.81999999995</v>
      </c>
      <c r="Q226" s="20">
        <f>AVERAGEIFS('Historial Mensual'!$V$2:$V$3601,'Historial Mensual'!$A$2:$A$3601,$A226,'Historial Mensual'!$C$2:$C$3601,$D226)</f>
        <v>-1.4138283284418787E-2</v>
      </c>
      <c r="R226" s="20">
        <f>SQRT(SUMPRODUCT(('Historial Mensual'!$A$2:$A$3601=A226)*('Historial Mensual'!$C$2:$C$3601=D226)*('Historial Mensual'!$V$2:$V$3601-Q226)^2)/11)</f>
        <v>7.2628383105483252E-2</v>
      </c>
      <c r="S226" s="27">
        <f>AVERAGEIFS('Historial Mensual'!$W$2:$W$3601,'Historial Mensual'!$A$2:$A$3601,$A226,'Historial Mensual'!$C$2:$C$3601,$D226)</f>
        <v>83.379916666666659</v>
      </c>
      <c r="T226" s="27">
        <f>SUMIFS('Auditoria Cumplimiento'!$J:$J,'Auditoria Cumplimiento'!$A:$A,A226,'Auditoria Cumplimiento'!$B:$B,D226)</f>
        <v>96.100000000000009</v>
      </c>
      <c r="U226" s="29">
        <f>AVERAGEIFS('Historial Mensual'!$AA$2:$AA$3601,'Historial Mensual'!$A$2:$A$3601,$A226,'Historial Mensual'!$C$2:$C$3601,$D226)</f>
        <v>0.13467916666666668</v>
      </c>
      <c r="V226" s="20">
        <f>AVERAGEIFS('Historial Mensual'!$AC$2:$AC$3601,'Historial Mensual'!$A$2:$A$3601,$A226,'Historial Mensual'!$C$2:$C$3601,$D226)</f>
        <v>-2.4720576283622037E-2</v>
      </c>
    </row>
    <row r="227" spans="1:22" x14ac:dyDescent="0.3">
      <c r="A227" s="4" t="s">
        <v>227</v>
      </c>
      <c r="B227" s="4" t="str">
        <f>INDEX('Catalogo Proveedores'!$B$2:$B$101,MATCH(A227,'Catalogo Proveedores'!$A$2:$A$101,0))</f>
        <v>Comercializadora Recubrimientos del Norte S. de R.L. de C.V.</v>
      </c>
      <c r="C227" s="4" t="str">
        <f>INDEX('Catalogo Proveedores'!$C$2:$C$101,MATCH(A227,'Catalogo Proveedores'!$A$2:$A$101,0))</f>
        <v>Químicos e insumos industriales</v>
      </c>
      <c r="D227" s="33" t="s">
        <v>279</v>
      </c>
      <c r="E227" s="15">
        <f>SUMIFS(Contratos!$C:$C,Contratos!$A:$A,A227,Contratos!$B:$B,D227)</f>
        <v>16852000</v>
      </c>
      <c r="F227" s="15">
        <f>SUMIFS('Historial Mensual'!$E$2:$E$3601,'Historial Mensual'!$A$2:$A$3601,$A227,'Historial Mensual'!$C$2:$C$3601,$D227)</f>
        <v>17188671.289999999</v>
      </c>
      <c r="G227" s="20">
        <f>SUMPRODUCT(('Historial Mensual'!$A$2:$A$3601=A227)*('Historial Mensual'!$C$2:$C$3601=D227)*'Historial Mensual'!$G$2:$G$3601)</f>
        <v>3.5999999999999997E-2</v>
      </c>
      <c r="H227" s="27">
        <f>AVERAGEIFS('Historial Mensual'!$H$2:$H$3601,'Historial Mensual'!$A$2:$A$3601,$A227,'Historial Mensual'!$C$2:$C$3601,$D227)</f>
        <v>73.36666666666666</v>
      </c>
      <c r="I227" s="21">
        <f>AVERAGEIFS('Historial Mensual'!$K$2:$K$3601,'Historial Mensual'!$A$2:$A$3601,$A227,'Historial Mensual'!$C$2:$C$3601,$D227)</f>
        <v>0.91939166666666672</v>
      </c>
      <c r="J227" s="21">
        <f>AVERAGEIFS('Historial Mensual'!$L$2:$L$3601,'Historial Mensual'!$A$2:$A$3601,$A227,'Historial Mensual'!$C$2:$C$3601,$D227)</f>
        <v>0.10886666666666667</v>
      </c>
      <c r="K227" s="28">
        <f>SUMIFS('Historial Mensual'!$M$2:$M$3601,'Historial Mensual'!$A$2:$A$3601,$A227,'Historial Mensual'!$C$2:$C$3601,$D227)</f>
        <v>9</v>
      </c>
      <c r="L227" s="28">
        <f>SUMIFS('Historial Mensual'!$N$2:$N$3601,'Historial Mensual'!$A$2:$A$3601,$A227,'Historial Mensual'!$C$2:$C$3601,$D227)</f>
        <v>1</v>
      </c>
      <c r="M227" s="27">
        <f>SUMIFS('Historial Mensual'!$O$2:$O$3601,'Historial Mensual'!$A$2:$A$3601,$A227,'Historial Mensual'!$C$2:$C$3601,$D227)</f>
        <v>42.4</v>
      </c>
      <c r="N227" s="27">
        <f>AVERAGEIFS('Historial Mensual'!$P$2:$P$3601,'Historial Mensual'!$A$2:$A$3601,$A227,'Historial Mensual'!$C$2:$C$3601,$D227)</f>
        <v>93.649999999999991</v>
      </c>
      <c r="O227" s="15">
        <f>SUMIFS('Historial Mensual'!$Q$2:$Q$3601,'Historial Mensual'!$A$2:$A$3601,$A227,'Historial Mensual'!$C$2:$C$3601,$D227)</f>
        <v>450319.91999999993</v>
      </c>
      <c r="P227" s="15">
        <f>SUMIFS('Historial Mensual'!$S$2:$S$3601,'Historial Mensual'!$A$2:$A$3601,$A227,'Historial Mensual'!$C$2:$C$3601,$D227)</f>
        <v>596407.16</v>
      </c>
      <c r="Q227" s="20">
        <f>AVERAGEIFS('Historial Mensual'!$V$2:$V$3601,'Historial Mensual'!$A$2:$A$3601,$A227,'Historial Mensual'!$C$2:$C$3601,$D227)</f>
        <v>4.7288596042974591E-2</v>
      </c>
      <c r="R227" s="20">
        <f>SQRT(SUMPRODUCT(('Historial Mensual'!$A$2:$A$3601=A227)*('Historial Mensual'!$C$2:$C$3601=D227)*('Historial Mensual'!$V$2:$V$3601-Q227)^2)/11)</f>
        <v>8.3558437017639098E-2</v>
      </c>
      <c r="S227" s="27">
        <f>AVERAGEIFS('Historial Mensual'!$W$2:$W$3601,'Historial Mensual'!$A$2:$A$3601,$A227,'Historial Mensual'!$C$2:$C$3601,$D227)</f>
        <v>85.357083333333335</v>
      </c>
      <c r="T227" s="27">
        <f>SUMIFS('Auditoria Cumplimiento'!$J:$J,'Auditoria Cumplimiento'!$A:$A,A227,'Auditoria Cumplimiento'!$B:$B,D227)</f>
        <v>92.63333333333334</v>
      </c>
      <c r="U227" s="29">
        <f>AVERAGEIFS('Historial Mensual'!$AA$2:$AA$3601,'Historial Mensual'!$A$2:$A$3601,$A227,'Historial Mensual'!$C$2:$C$3601,$D227)</f>
        <v>0.15455083333333333</v>
      </c>
      <c r="V227" s="20">
        <f>AVERAGEIFS('Historial Mensual'!$AC$2:$AC$3601,'Historial Mensual'!$A$2:$A$3601,$A227,'Historial Mensual'!$C$2:$C$3601,$D227)</f>
        <v>3.5240725728775006E-2</v>
      </c>
    </row>
    <row r="228" spans="1:22" x14ac:dyDescent="0.3">
      <c r="A228" s="4" t="s">
        <v>227</v>
      </c>
      <c r="B228" s="4" t="str">
        <f>INDEX('Catalogo Proveedores'!$B$2:$B$101,MATCH(A228,'Catalogo Proveedores'!$A$2:$A$101,0))</f>
        <v>Comercializadora Recubrimientos del Norte S. de R.L. de C.V.</v>
      </c>
      <c r="C228" s="4" t="str">
        <f>INDEX('Catalogo Proveedores'!$C$2:$C$101,MATCH(A228,'Catalogo Proveedores'!$A$2:$A$101,0))</f>
        <v>Químicos e insumos industriales</v>
      </c>
      <c r="D228" s="33" t="s">
        <v>281</v>
      </c>
      <c r="E228" s="15">
        <f>SUMIFS(Contratos!$C:$C,Contratos!$A:$A,A228,Contratos!$B:$B,D228)</f>
        <v>17228000</v>
      </c>
      <c r="F228" s="15">
        <f>SUMIFS('Historial Mensual'!$E$2:$E$3601,'Historial Mensual'!$A$2:$A$3601,$A228,'Historial Mensual'!$C$2:$C$3601,$D228)</f>
        <v>17468756.140000001</v>
      </c>
      <c r="G228" s="20">
        <f>SUMPRODUCT(('Historial Mensual'!$A$2:$A$3601=A228)*('Historial Mensual'!$C$2:$C$3601=D228)*'Historial Mensual'!$G$2:$G$3601)</f>
        <v>5.7700000000000001E-2</v>
      </c>
      <c r="H228" s="27">
        <f>AVERAGEIFS('Historial Mensual'!$H$2:$H$3601,'Historial Mensual'!$A$2:$A$3601,$A228,'Historial Mensual'!$C$2:$C$3601,$D228)</f>
        <v>70.166666666666671</v>
      </c>
      <c r="I228" s="21">
        <f>AVERAGEIFS('Historial Mensual'!$K$2:$K$3601,'Historial Mensual'!$A$2:$A$3601,$A228,'Historial Mensual'!$C$2:$C$3601,$D228)</f>
        <v>0.88521666666666665</v>
      </c>
      <c r="J228" s="21">
        <f>AVERAGEIFS('Historial Mensual'!$L$2:$L$3601,'Historial Mensual'!$A$2:$A$3601,$A228,'Historial Mensual'!$C$2:$C$3601,$D228)</f>
        <v>0.12610833333333335</v>
      </c>
      <c r="K228" s="28">
        <f>SUMIFS('Historial Mensual'!$M$2:$M$3601,'Historial Mensual'!$A$2:$A$3601,$A228,'Historial Mensual'!$C$2:$C$3601,$D228)</f>
        <v>9</v>
      </c>
      <c r="L228" s="28">
        <f>SUMIFS('Historial Mensual'!$N$2:$N$3601,'Historial Mensual'!$A$2:$A$3601,$A228,'Historial Mensual'!$C$2:$C$3601,$D228)</f>
        <v>4</v>
      </c>
      <c r="M228" s="27">
        <f>SUMIFS('Historial Mensual'!$O$2:$O$3601,'Historial Mensual'!$A$2:$A$3601,$A228,'Historial Mensual'!$C$2:$C$3601,$D228)</f>
        <v>42.399999999999991</v>
      </c>
      <c r="N228" s="27">
        <f>AVERAGEIFS('Historial Mensual'!$P$2:$P$3601,'Historial Mensual'!$A$2:$A$3601,$A228,'Historial Mensual'!$C$2:$C$3601,$D228)</f>
        <v>94.77500000000002</v>
      </c>
      <c r="O228" s="15">
        <f>SUMIFS('Historial Mensual'!$Q$2:$Q$3601,'Historial Mensual'!$A$2:$A$3601,$A228,'Historial Mensual'!$C$2:$C$3601,$D228)</f>
        <v>251660.44</v>
      </c>
      <c r="P228" s="15">
        <f>SUMIFS('Historial Mensual'!$S$2:$S$3601,'Historial Mensual'!$A$2:$A$3601,$A228,'Historial Mensual'!$C$2:$C$3601,$D228)</f>
        <v>698475.84</v>
      </c>
      <c r="Q228" s="20">
        <f>AVERAGEIFS('Historial Mensual'!$V$2:$V$3601,'Historial Mensual'!$A$2:$A$3601,$A228,'Historial Mensual'!$C$2:$C$3601,$D228)</f>
        <v>2.6193039241199218E-2</v>
      </c>
      <c r="R228" s="20">
        <f>SQRT(SUMPRODUCT(('Historial Mensual'!$A$2:$A$3601=A228)*('Historial Mensual'!$C$2:$C$3601=D228)*('Historial Mensual'!$V$2:$V$3601-Q228)^2)/11)</f>
        <v>6.1153575592989222E-2</v>
      </c>
      <c r="S228" s="27">
        <f>AVERAGEIFS('Historial Mensual'!$W$2:$W$3601,'Historial Mensual'!$A$2:$A$3601,$A228,'Historial Mensual'!$C$2:$C$3601,$D228)</f>
        <v>83.178208333333345</v>
      </c>
      <c r="T228" s="27">
        <f>SUMIFS('Auditoria Cumplimiento'!$J:$J,'Auditoria Cumplimiento'!$A:$A,A228,'Auditoria Cumplimiento'!$B:$B,D228)</f>
        <v>91.399999999999991</v>
      </c>
      <c r="U228" s="29">
        <f>AVERAGEIFS('Historial Mensual'!$AA$2:$AA$3601,'Historial Mensual'!$A$2:$A$3601,$A228,'Historial Mensual'!$C$2:$C$3601,$D228)</f>
        <v>0.14730416666666665</v>
      </c>
      <c r="V228" s="20">
        <f>AVERAGEIFS('Historial Mensual'!$AC$2:$AC$3601,'Historial Mensual'!$A$2:$A$3601,$A228,'Historial Mensual'!$C$2:$C$3601,$D228)</f>
        <v>1.467784367210242E-2</v>
      </c>
    </row>
    <row r="229" spans="1:22" x14ac:dyDescent="0.3">
      <c r="A229" s="4" t="s">
        <v>227</v>
      </c>
      <c r="B229" s="4" t="str">
        <f>INDEX('Catalogo Proveedores'!$B$2:$B$101,MATCH(A229,'Catalogo Proveedores'!$A$2:$A$101,0))</f>
        <v>Comercializadora Recubrimientos del Norte S. de R.L. de C.V.</v>
      </c>
      <c r="C229" s="4" t="str">
        <f>INDEX('Catalogo Proveedores'!$C$2:$C$101,MATCH(A229,'Catalogo Proveedores'!$A$2:$A$101,0))</f>
        <v>Químicos e insumos industriales</v>
      </c>
      <c r="D229" s="33" t="s">
        <v>282</v>
      </c>
      <c r="E229" s="15">
        <f>SUMIFS(Contratos!$C:$C,Contratos!$A:$A,A229,Contratos!$B:$B,D229)</f>
        <v>17292000</v>
      </c>
      <c r="F229" s="15">
        <f>SUMIFS('Historial Mensual'!$E$2:$E$3601,'Historial Mensual'!$A$2:$A$3601,$A229,'Historial Mensual'!$C$2:$C$3601,$D229)</f>
        <v>17226737.089999996</v>
      </c>
      <c r="G229" s="20">
        <f>SUMPRODUCT(('Historial Mensual'!$A$2:$A$3601=A229)*('Historial Mensual'!$C$2:$C$3601=D229)*'Historial Mensual'!$G$2:$G$3601)</f>
        <v>0.11360000000000001</v>
      </c>
      <c r="H229" s="27">
        <f>AVERAGEIFS('Historial Mensual'!$H$2:$H$3601,'Historial Mensual'!$A$2:$A$3601,$A229,'Historial Mensual'!$C$2:$C$3601,$D229)</f>
        <v>74.149999999999991</v>
      </c>
      <c r="I229" s="21">
        <f>AVERAGEIFS('Historial Mensual'!$K$2:$K$3601,'Historial Mensual'!$A$2:$A$3601,$A229,'Historial Mensual'!$C$2:$C$3601,$D229)</f>
        <v>0.92181666666666651</v>
      </c>
      <c r="J229" s="21">
        <f>AVERAGEIFS('Historial Mensual'!$L$2:$L$3601,'Historial Mensual'!$A$2:$A$3601,$A229,'Historial Mensual'!$C$2:$C$3601,$D229)</f>
        <v>0.102675</v>
      </c>
      <c r="K229" s="28">
        <f>SUMIFS('Historial Mensual'!$M$2:$M$3601,'Historial Mensual'!$A$2:$A$3601,$A229,'Historial Mensual'!$C$2:$C$3601,$D229)</f>
        <v>6</v>
      </c>
      <c r="L229" s="28">
        <f>SUMIFS('Historial Mensual'!$N$2:$N$3601,'Historial Mensual'!$A$2:$A$3601,$A229,'Historial Mensual'!$C$2:$C$3601,$D229)</f>
        <v>0</v>
      </c>
      <c r="M229" s="27">
        <f>SUMIFS('Historial Mensual'!$O$2:$O$3601,'Historial Mensual'!$A$2:$A$3601,$A229,'Historial Mensual'!$C$2:$C$3601,$D229)</f>
        <v>0</v>
      </c>
      <c r="N229" s="27">
        <f>AVERAGEIFS('Historial Mensual'!$P$2:$P$3601,'Historial Mensual'!$A$2:$A$3601,$A229,'Historial Mensual'!$C$2:$C$3601,$D229)</f>
        <v>94.983333333333348</v>
      </c>
      <c r="O229" s="15">
        <f>SUMIFS('Historial Mensual'!$Q$2:$Q$3601,'Historial Mensual'!$A$2:$A$3601,$A229,'Historial Mensual'!$C$2:$C$3601,$D229)</f>
        <v>148161.18</v>
      </c>
      <c r="P229" s="15">
        <f>SUMIFS('Historial Mensual'!$S$2:$S$3601,'Historial Mensual'!$A$2:$A$3601,$A229,'Historial Mensual'!$C$2:$C$3601,$D229)</f>
        <v>554932.99999999988</v>
      </c>
      <c r="Q229" s="20">
        <f>AVERAGEIFS('Historial Mensual'!$V$2:$V$3601,'Historial Mensual'!$A$2:$A$3601,$A229,'Historial Mensual'!$C$2:$C$3601,$D229)</f>
        <v>4.8222885566403813E-2</v>
      </c>
      <c r="R229" s="20">
        <f>SQRT(SUMPRODUCT(('Historial Mensual'!$A$2:$A$3601=A229)*('Historial Mensual'!$C$2:$C$3601=D229)*('Historial Mensual'!$V$2:$V$3601-Q229)^2)/11)</f>
        <v>2.4995496619411587E-2</v>
      </c>
      <c r="S229" s="27">
        <f>AVERAGEIFS('Historial Mensual'!$W$2:$W$3601,'Historial Mensual'!$A$2:$A$3601,$A229,'Historial Mensual'!$C$2:$C$3601,$D229)</f>
        <v>86.063541666666652</v>
      </c>
      <c r="T229" s="27">
        <f>SUMIFS('Auditoria Cumplimiento'!$J:$J,'Auditoria Cumplimiento'!$A:$A,A229,'Auditoria Cumplimiento'!$B:$B,D229)</f>
        <v>90.333333333333329</v>
      </c>
      <c r="U229" s="29">
        <f>AVERAGEIFS('Historial Mensual'!$AA$2:$AA$3601,'Historial Mensual'!$A$2:$A$3601,$A229,'Historial Mensual'!$C$2:$C$3601,$D229)</f>
        <v>0.12128499999999999</v>
      </c>
      <c r="V229" s="20">
        <f>AVERAGEIFS('Historial Mensual'!$AC$2:$AC$3601,'Historial Mensual'!$A$2:$A$3601,$A229,'Historial Mensual'!$C$2:$C$3601,$D229)</f>
        <v>3.8638917257163889E-2</v>
      </c>
    </row>
    <row r="230" spans="1:22" x14ac:dyDescent="0.3">
      <c r="A230" s="4" t="s">
        <v>229</v>
      </c>
      <c r="B230" s="4" t="str">
        <f>INDEX('Catalogo Proveedores'!$B$2:$B$101,MATCH(A230,'Catalogo Proveedores'!$A$2:$A$101,0))</f>
        <v>Distribuidora Aditivos de Occidente S.A.P.I. de C.V.</v>
      </c>
      <c r="C230" s="4" t="str">
        <f>INDEX('Catalogo Proveedores'!$C$2:$C$101,MATCH(A230,'Catalogo Proveedores'!$A$2:$A$101,0))</f>
        <v>Químicos e insumos industriales</v>
      </c>
      <c r="D230" s="33" t="s">
        <v>279</v>
      </c>
      <c r="E230" s="15">
        <f>SUMIFS(Contratos!$C:$C,Contratos!$A:$A,A230,Contratos!$B:$B,D230)</f>
        <v>11008000</v>
      </c>
      <c r="F230" s="15">
        <f>SUMIFS('Historial Mensual'!$E$2:$E$3601,'Historial Mensual'!$A$2:$A$3601,$A230,'Historial Mensual'!$C$2:$C$3601,$D230)</f>
        <v>10921925.550000001</v>
      </c>
      <c r="G230" s="20">
        <f>SUMPRODUCT(('Historial Mensual'!$A$2:$A$3601=A230)*('Historial Mensual'!$C$2:$C$3601=D230)*'Historial Mensual'!$G$2:$G$3601)</f>
        <v>7.8600000000000003E-2</v>
      </c>
      <c r="H230" s="27">
        <f>AVERAGEIFS('Historial Mensual'!$H$2:$H$3601,'Historial Mensual'!$A$2:$A$3601,$A230,'Historial Mensual'!$C$2:$C$3601,$D230)</f>
        <v>71.541666666666657</v>
      </c>
      <c r="I230" s="21">
        <f>AVERAGEIFS('Historial Mensual'!$K$2:$K$3601,'Historial Mensual'!$A$2:$A$3601,$A230,'Historial Mensual'!$C$2:$C$3601,$D230)</f>
        <v>0.82965</v>
      </c>
      <c r="J230" s="21">
        <f>AVERAGEIFS('Historial Mensual'!$L$2:$L$3601,'Historial Mensual'!$A$2:$A$3601,$A230,'Historial Mensual'!$C$2:$C$3601,$D230)</f>
        <v>0.12079999999999998</v>
      </c>
      <c r="K230" s="28">
        <f>SUMIFS('Historial Mensual'!$M$2:$M$3601,'Historial Mensual'!$A$2:$A$3601,$A230,'Historial Mensual'!$C$2:$C$3601,$D230)</f>
        <v>18</v>
      </c>
      <c r="L230" s="28">
        <f>SUMIFS('Historial Mensual'!$N$2:$N$3601,'Historial Mensual'!$A$2:$A$3601,$A230,'Historial Mensual'!$C$2:$C$3601,$D230)</f>
        <v>4</v>
      </c>
      <c r="M230" s="27">
        <f>SUMIFS('Historial Mensual'!$O$2:$O$3601,'Historial Mensual'!$A$2:$A$3601,$A230,'Historial Mensual'!$C$2:$C$3601,$D230)</f>
        <v>209.1</v>
      </c>
      <c r="N230" s="27">
        <f>AVERAGEIFS('Historial Mensual'!$P$2:$P$3601,'Historial Mensual'!$A$2:$A$3601,$A230,'Historial Mensual'!$C$2:$C$3601,$D230)</f>
        <v>87.333333333333329</v>
      </c>
      <c r="O230" s="15">
        <f>SUMIFS('Historial Mensual'!$Q$2:$Q$3601,'Historial Mensual'!$A$2:$A$3601,$A230,'Historial Mensual'!$C$2:$C$3601,$D230)</f>
        <v>860612.61</v>
      </c>
      <c r="P230" s="15">
        <f>SUMIFS('Historial Mensual'!$S$2:$S$3601,'Historial Mensual'!$A$2:$A$3601,$A230,'Historial Mensual'!$C$2:$C$3601,$D230)</f>
        <v>428127.38999999996</v>
      </c>
      <c r="Q230" s="20">
        <f>AVERAGEIFS('Historial Mensual'!$V$2:$V$3601,'Historial Mensual'!$A$2:$A$3601,$A230,'Historial Mensual'!$C$2:$C$3601,$D230)</f>
        <v>-2.4435095001818233E-2</v>
      </c>
      <c r="R230" s="20">
        <f>SQRT(SUMPRODUCT(('Historial Mensual'!$A$2:$A$3601=A230)*('Historial Mensual'!$C$2:$C$3601=D230)*('Historial Mensual'!$V$2:$V$3601-Q230)^2)/11)</f>
        <v>0.14383787179950949</v>
      </c>
      <c r="S230" s="27">
        <f>AVERAGEIFS('Historial Mensual'!$W$2:$W$3601,'Historial Mensual'!$A$2:$A$3601,$A230,'Historial Mensual'!$C$2:$C$3601,$D230)</f>
        <v>80.583750000000009</v>
      </c>
      <c r="T230" s="27">
        <f>SUMIFS('Auditoria Cumplimiento'!$J:$J,'Auditoria Cumplimiento'!$A:$A,A230,'Auditoria Cumplimiento'!$B:$B,D230)</f>
        <v>92.266666666666666</v>
      </c>
      <c r="U230" s="29">
        <f>AVERAGEIFS('Historial Mensual'!$AA$2:$AA$3601,'Historial Mensual'!$A$2:$A$3601,$A230,'Historial Mensual'!$C$2:$C$3601,$D230)</f>
        <v>0.15354500000000001</v>
      </c>
      <c r="V230" s="20">
        <f>AVERAGEIFS('Historial Mensual'!$AC$2:$AC$3601,'Historial Mensual'!$A$2:$A$3601,$A230,'Historial Mensual'!$C$2:$C$3601,$D230)</f>
        <v>-3.6409334785207699E-2</v>
      </c>
    </row>
    <row r="231" spans="1:22" x14ac:dyDescent="0.3">
      <c r="A231" s="4" t="s">
        <v>229</v>
      </c>
      <c r="B231" s="4" t="str">
        <f>INDEX('Catalogo Proveedores'!$B$2:$B$101,MATCH(A231,'Catalogo Proveedores'!$A$2:$A$101,0))</f>
        <v>Distribuidora Aditivos de Occidente S.A.P.I. de C.V.</v>
      </c>
      <c r="C231" s="4" t="str">
        <f>INDEX('Catalogo Proveedores'!$C$2:$C$101,MATCH(A231,'Catalogo Proveedores'!$A$2:$A$101,0))</f>
        <v>Químicos e insumos industriales</v>
      </c>
      <c r="D231" s="33" t="s">
        <v>281</v>
      </c>
      <c r="E231" s="15">
        <f>SUMIFS(Contratos!$C:$C,Contratos!$A:$A,A231,Contratos!$B:$B,D231)</f>
        <v>11333000</v>
      </c>
      <c r="F231" s="15">
        <f>SUMIFS('Historial Mensual'!$E$2:$E$3601,'Historial Mensual'!$A$2:$A$3601,$A231,'Historial Mensual'!$C$2:$C$3601,$D231)</f>
        <v>11403848.790000001</v>
      </c>
      <c r="G231" s="20">
        <f>SUMPRODUCT(('Historial Mensual'!$A$2:$A$3601=A231)*('Historial Mensual'!$C$2:$C$3601=D231)*'Historial Mensual'!$G$2:$G$3601)</f>
        <v>8.3500000000000005E-2</v>
      </c>
      <c r="H231" s="27">
        <f>AVERAGEIFS('Historial Mensual'!$H$2:$H$3601,'Historial Mensual'!$A$2:$A$3601,$A231,'Historial Mensual'!$C$2:$C$3601,$D231)</f>
        <v>78.158333333333331</v>
      </c>
      <c r="I231" s="21">
        <f>AVERAGEIFS('Historial Mensual'!$K$2:$K$3601,'Historial Mensual'!$A$2:$A$3601,$A231,'Historial Mensual'!$C$2:$C$3601,$D231)</f>
        <v>0.81584999999999985</v>
      </c>
      <c r="J231" s="21">
        <f>AVERAGEIFS('Historial Mensual'!$L$2:$L$3601,'Historial Mensual'!$A$2:$A$3601,$A231,'Historial Mensual'!$C$2:$C$3601,$D231)</f>
        <v>8.9916666666666659E-2</v>
      </c>
      <c r="K231" s="28">
        <f>SUMIFS('Historial Mensual'!$M$2:$M$3601,'Historial Mensual'!$A$2:$A$3601,$A231,'Historial Mensual'!$C$2:$C$3601,$D231)</f>
        <v>24</v>
      </c>
      <c r="L231" s="28">
        <f>SUMIFS('Historial Mensual'!$N$2:$N$3601,'Historial Mensual'!$A$2:$A$3601,$A231,'Historial Mensual'!$C$2:$C$3601,$D231)</f>
        <v>5</v>
      </c>
      <c r="M231" s="27">
        <f>SUMIFS('Historial Mensual'!$O$2:$O$3601,'Historial Mensual'!$A$2:$A$3601,$A231,'Historial Mensual'!$C$2:$C$3601,$D231)</f>
        <v>199.9</v>
      </c>
      <c r="N231" s="27">
        <f>AVERAGEIFS('Historial Mensual'!$P$2:$P$3601,'Historial Mensual'!$A$2:$A$3601,$A231,'Historial Mensual'!$C$2:$C$3601,$D231)</f>
        <v>88.600000000000023</v>
      </c>
      <c r="O231" s="15">
        <f>SUMIFS('Historial Mensual'!$Q$2:$Q$3601,'Historial Mensual'!$A$2:$A$3601,$A231,'Historial Mensual'!$C$2:$C$3601,$D231)</f>
        <v>1182717.49</v>
      </c>
      <c r="P231" s="15">
        <f>SUMIFS('Historial Mensual'!$S$2:$S$3601,'Historial Mensual'!$A$2:$A$3601,$A231,'Historial Mensual'!$C$2:$C$3601,$D231)</f>
        <v>330300.89</v>
      </c>
      <c r="Q231" s="20">
        <f>AVERAGEIFS('Historial Mensual'!$V$2:$V$3601,'Historial Mensual'!$A$2:$A$3601,$A231,'Historial Mensual'!$C$2:$C$3601,$D231)</f>
        <v>-2.4766895552646395E-2</v>
      </c>
      <c r="R231" s="20">
        <f>SQRT(SUMPRODUCT(('Historial Mensual'!$A$2:$A$3601=A231)*('Historial Mensual'!$C$2:$C$3601=D231)*('Historial Mensual'!$V$2:$V$3601-Q231)^2)/11)</f>
        <v>0.1872848859339038</v>
      </c>
      <c r="S231" s="27">
        <f>AVERAGEIFS('Historial Mensual'!$W$2:$W$3601,'Historial Mensual'!$A$2:$A$3601,$A231,'Historial Mensual'!$C$2:$C$3601,$D231)</f>
        <v>83.202166666666685</v>
      </c>
      <c r="T231" s="27">
        <f>SUMIFS('Auditoria Cumplimiento'!$J:$J,'Auditoria Cumplimiento'!$A:$A,A231,'Auditoria Cumplimiento'!$B:$B,D231)</f>
        <v>90.066666666666677</v>
      </c>
      <c r="U231" s="29">
        <f>AVERAGEIFS('Historial Mensual'!$AA$2:$AA$3601,'Historial Mensual'!$A$2:$A$3601,$A231,'Historial Mensual'!$C$2:$C$3601,$D231)</f>
        <v>0.14611916666666672</v>
      </c>
      <c r="V231" s="20">
        <f>AVERAGEIFS('Historial Mensual'!$AC$2:$AC$3601,'Historial Mensual'!$A$2:$A$3601,$A231,'Historial Mensual'!$C$2:$C$3601,$D231)</f>
        <v>-3.6194834705866312E-2</v>
      </c>
    </row>
    <row r="232" spans="1:22" x14ac:dyDescent="0.3">
      <c r="A232" s="4" t="s">
        <v>229</v>
      </c>
      <c r="B232" s="4" t="str">
        <f>INDEX('Catalogo Proveedores'!$B$2:$B$101,MATCH(A232,'Catalogo Proveedores'!$A$2:$A$101,0))</f>
        <v>Distribuidora Aditivos de Occidente S.A.P.I. de C.V.</v>
      </c>
      <c r="C232" s="4" t="str">
        <f>INDEX('Catalogo Proveedores'!$C$2:$C$101,MATCH(A232,'Catalogo Proveedores'!$A$2:$A$101,0))</f>
        <v>Químicos e insumos industriales</v>
      </c>
      <c r="D232" s="33" t="s">
        <v>282</v>
      </c>
      <c r="E232" s="15">
        <f>SUMIFS(Contratos!$C:$C,Contratos!$A:$A,A232,Contratos!$B:$B,D232)</f>
        <v>13682000</v>
      </c>
      <c r="F232" s="15">
        <f>SUMIFS('Historial Mensual'!$E$2:$E$3601,'Historial Mensual'!$A$2:$A$3601,$A232,'Historial Mensual'!$C$2:$C$3601,$D232)</f>
        <v>13732218.26</v>
      </c>
      <c r="G232" s="20">
        <f>SUMPRODUCT(('Historial Mensual'!$A$2:$A$3601=A232)*('Historial Mensual'!$C$2:$C$3601=D232)*'Historial Mensual'!$G$2:$G$3601)</f>
        <v>8.3199999999999996E-2</v>
      </c>
      <c r="H232" s="27">
        <f>AVERAGEIFS('Historial Mensual'!$H$2:$H$3601,'Historial Mensual'!$A$2:$A$3601,$A232,'Historial Mensual'!$C$2:$C$3601,$D232)</f>
        <v>71.841666666666669</v>
      </c>
      <c r="I232" s="21">
        <f>AVERAGEIFS('Historial Mensual'!$K$2:$K$3601,'Historial Mensual'!$A$2:$A$3601,$A232,'Historial Mensual'!$C$2:$C$3601,$D232)</f>
        <v>0.79613333333333325</v>
      </c>
      <c r="J232" s="21">
        <f>AVERAGEIFS('Historial Mensual'!$L$2:$L$3601,'Historial Mensual'!$A$2:$A$3601,$A232,'Historial Mensual'!$C$2:$C$3601,$D232)</f>
        <v>0.11846666666666666</v>
      </c>
      <c r="K232" s="28">
        <f>SUMIFS('Historial Mensual'!$M$2:$M$3601,'Historial Mensual'!$A$2:$A$3601,$A232,'Historial Mensual'!$C$2:$C$3601,$D232)</f>
        <v>25</v>
      </c>
      <c r="L232" s="28">
        <f>SUMIFS('Historial Mensual'!$N$2:$N$3601,'Historial Mensual'!$A$2:$A$3601,$A232,'Historial Mensual'!$C$2:$C$3601,$D232)</f>
        <v>10</v>
      </c>
      <c r="M232" s="27">
        <f>SUMIFS('Historial Mensual'!$O$2:$O$3601,'Historial Mensual'!$A$2:$A$3601,$A232,'Historial Mensual'!$C$2:$C$3601,$D232)</f>
        <v>191.5</v>
      </c>
      <c r="N232" s="27">
        <f>AVERAGEIFS('Historial Mensual'!$P$2:$P$3601,'Historial Mensual'!$A$2:$A$3601,$A232,'Historial Mensual'!$C$2:$C$3601,$D232)</f>
        <v>89.566666666666677</v>
      </c>
      <c r="O232" s="15">
        <f>SUMIFS('Historial Mensual'!$Q$2:$Q$3601,'Historial Mensual'!$A$2:$A$3601,$A232,'Historial Mensual'!$C$2:$C$3601,$D232)</f>
        <v>1020764.19</v>
      </c>
      <c r="P232" s="15">
        <f>SUMIFS('Historial Mensual'!$S$2:$S$3601,'Historial Mensual'!$A$2:$A$3601,$A232,'Historial Mensual'!$C$2:$C$3601,$D232)</f>
        <v>530293.53</v>
      </c>
      <c r="Q232" s="20">
        <f>AVERAGEIFS('Historial Mensual'!$V$2:$V$3601,'Historial Mensual'!$A$2:$A$3601,$A232,'Historial Mensual'!$C$2:$C$3601,$D232)</f>
        <v>-3.364012112616608E-2</v>
      </c>
      <c r="R232" s="20">
        <f>SQRT(SUMPRODUCT(('Historial Mensual'!$A$2:$A$3601=A232)*('Historial Mensual'!$C$2:$C$3601=D232)*('Historial Mensual'!$V$2:$V$3601-Q232)^2)/11)</f>
        <v>9.6953268599046821E-2</v>
      </c>
      <c r="S232" s="27">
        <f>AVERAGEIFS('Historial Mensual'!$W$2:$W$3601,'Historial Mensual'!$A$2:$A$3601,$A232,'Historial Mensual'!$C$2:$C$3601,$D232)</f>
        <v>80.16491666666667</v>
      </c>
      <c r="T232" s="27">
        <f>SUMIFS('Auditoria Cumplimiento'!$J:$J,'Auditoria Cumplimiento'!$A:$A,A232,'Auditoria Cumplimiento'!$B:$B,D232)</f>
        <v>87.616666666666674</v>
      </c>
      <c r="U232" s="29">
        <f>AVERAGEIFS('Historial Mensual'!$AA$2:$AA$3601,'Historial Mensual'!$A$2:$A$3601,$A232,'Historial Mensual'!$C$2:$C$3601,$D232)</f>
        <v>0.1249475</v>
      </c>
      <c r="V232" s="20">
        <f>AVERAGEIFS('Historial Mensual'!$AC$2:$AC$3601,'Historial Mensual'!$A$2:$A$3601,$A232,'Historial Mensual'!$C$2:$C$3601,$D232)</f>
        <v>-4.349830429143816E-2</v>
      </c>
    </row>
    <row r="233" spans="1:22" x14ac:dyDescent="0.3">
      <c r="A233" s="4" t="s">
        <v>231</v>
      </c>
      <c r="B233" s="4" t="str">
        <f>INDEX('Catalogo Proveedores'!$B$2:$B$101,MATCH(A233,'Catalogo Proveedores'!$A$2:$A$101,0))</f>
        <v>Corporativo Detergentes Unidos S.A. de C.V.</v>
      </c>
      <c r="C233" s="4" t="str">
        <f>INDEX('Catalogo Proveedores'!$C$2:$C$101,MATCH(A233,'Catalogo Proveedores'!$A$2:$A$101,0))</f>
        <v>Químicos e insumos industriales</v>
      </c>
      <c r="D233" s="33" t="s">
        <v>279</v>
      </c>
      <c r="E233" s="15">
        <f>SUMIFS(Contratos!$C:$C,Contratos!$A:$A,A233,Contratos!$B:$B,D233)</f>
        <v>11925000</v>
      </c>
      <c r="F233" s="15">
        <f>SUMIFS('Historial Mensual'!$E$2:$E$3601,'Historial Mensual'!$A$2:$A$3601,$A233,'Historial Mensual'!$C$2:$C$3601,$D233)</f>
        <v>11933366.440000001</v>
      </c>
      <c r="G233" s="20">
        <f>SUMPRODUCT(('Historial Mensual'!$A$2:$A$3601=A233)*('Historial Mensual'!$C$2:$C$3601=D233)*'Historial Mensual'!$G$2:$G$3601)</f>
        <v>8.0600000000000005E-2</v>
      </c>
      <c r="H233" s="27">
        <f>AVERAGEIFS('Historial Mensual'!$H$2:$H$3601,'Historial Mensual'!$A$2:$A$3601,$A233,'Historial Mensual'!$C$2:$C$3601,$D233)</f>
        <v>83.516666666666666</v>
      </c>
      <c r="I233" s="21">
        <f>AVERAGEIFS('Historial Mensual'!$K$2:$K$3601,'Historial Mensual'!$A$2:$A$3601,$A233,'Historial Mensual'!$C$2:$C$3601,$D233)</f>
        <v>0.93120000000000003</v>
      </c>
      <c r="J233" s="21">
        <f>AVERAGEIFS('Historial Mensual'!$L$2:$L$3601,'Historial Mensual'!$A$2:$A$3601,$A233,'Historial Mensual'!$C$2:$C$3601,$D233)</f>
        <v>6.1133333333333345E-2</v>
      </c>
      <c r="K233" s="28">
        <f>SUMIFS('Historial Mensual'!$M$2:$M$3601,'Historial Mensual'!$A$2:$A$3601,$A233,'Historial Mensual'!$C$2:$C$3601,$D233)</f>
        <v>6</v>
      </c>
      <c r="L233" s="28">
        <f>SUMIFS('Historial Mensual'!$N$2:$N$3601,'Historial Mensual'!$A$2:$A$3601,$A233,'Historial Mensual'!$C$2:$C$3601,$D233)</f>
        <v>2</v>
      </c>
      <c r="M233" s="27">
        <f>SUMIFS('Historial Mensual'!$O$2:$O$3601,'Historial Mensual'!$A$2:$A$3601,$A233,'Historial Mensual'!$C$2:$C$3601,$D233)</f>
        <v>59.8</v>
      </c>
      <c r="N233" s="27">
        <f>AVERAGEIFS('Historial Mensual'!$P$2:$P$3601,'Historial Mensual'!$A$2:$A$3601,$A233,'Historial Mensual'!$C$2:$C$3601,$D233)</f>
        <v>98.274999999999991</v>
      </c>
      <c r="O233" s="15">
        <f>SUMIFS('Historial Mensual'!$Q$2:$Q$3601,'Historial Mensual'!$A$2:$A$3601,$A233,'Historial Mensual'!$C$2:$C$3601,$D233)</f>
        <v>269758.2</v>
      </c>
      <c r="P233" s="15">
        <f>SUMIFS('Historial Mensual'!$S$2:$S$3601,'Historial Mensual'!$A$2:$A$3601,$A233,'Historial Mensual'!$C$2:$C$3601,$D233)</f>
        <v>224675.74</v>
      </c>
      <c r="Q233" s="20">
        <f>AVERAGEIFS('Historial Mensual'!$V$2:$V$3601,'Historial Mensual'!$A$2:$A$3601,$A233,'Historial Mensual'!$C$2:$C$3601,$D233)</f>
        <v>6.6229514758446946E-3</v>
      </c>
      <c r="R233" s="20">
        <f>SQRT(SUMPRODUCT(('Historial Mensual'!$A$2:$A$3601=A233)*('Historial Mensual'!$C$2:$C$3601=D233)*('Historial Mensual'!$V$2:$V$3601-Q233)^2)/11)</f>
        <v>8.150034375418258E-2</v>
      </c>
      <c r="S233" s="27">
        <f>AVERAGEIFS('Historial Mensual'!$W$2:$W$3601,'Historial Mensual'!$A$2:$A$3601,$A233,'Historial Mensual'!$C$2:$C$3601,$D233)</f>
        <v>90.904833333333329</v>
      </c>
      <c r="T233" s="27">
        <f>SUMIFS('Auditoria Cumplimiento'!$J:$J,'Auditoria Cumplimiento'!$A:$A,A233,'Auditoria Cumplimiento'!$B:$B,D233)</f>
        <v>90.11666666666666</v>
      </c>
      <c r="U233" s="29">
        <f>AVERAGEIFS('Historial Mensual'!$AA$2:$AA$3601,'Historial Mensual'!$A$2:$A$3601,$A233,'Historial Mensual'!$C$2:$C$3601,$D233)</f>
        <v>0.14891333333333331</v>
      </c>
      <c r="V233" s="20">
        <f>AVERAGEIFS('Historial Mensual'!$AC$2:$AC$3601,'Historial Mensual'!$A$2:$A$3601,$A233,'Historial Mensual'!$C$2:$C$3601,$D233)</f>
        <v>-5.0121153260219067E-3</v>
      </c>
    </row>
    <row r="234" spans="1:22" x14ac:dyDescent="0.3">
      <c r="A234" s="4" t="s">
        <v>231</v>
      </c>
      <c r="B234" s="4" t="str">
        <f>INDEX('Catalogo Proveedores'!$B$2:$B$101,MATCH(A234,'Catalogo Proveedores'!$A$2:$A$101,0))</f>
        <v>Corporativo Detergentes Unidos S.A. de C.V.</v>
      </c>
      <c r="C234" s="4" t="str">
        <f>INDEX('Catalogo Proveedores'!$C$2:$C$101,MATCH(A234,'Catalogo Proveedores'!$A$2:$A$101,0))</f>
        <v>Químicos e insumos industriales</v>
      </c>
      <c r="D234" s="33" t="s">
        <v>281</v>
      </c>
      <c r="E234" s="15">
        <f>SUMIFS(Contratos!$C:$C,Contratos!$A:$A,A234,Contratos!$B:$B,D234)</f>
        <v>13845000</v>
      </c>
      <c r="F234" s="15">
        <f>SUMIFS('Historial Mensual'!$E$2:$E$3601,'Historial Mensual'!$A$2:$A$3601,$A234,'Historial Mensual'!$C$2:$C$3601,$D234)</f>
        <v>13827203.339999998</v>
      </c>
      <c r="G234" s="20">
        <f>SUMPRODUCT(('Historial Mensual'!$A$2:$A$3601=A234)*('Historial Mensual'!$C$2:$C$3601=D234)*'Historial Mensual'!$G$2:$G$3601)</f>
        <v>8.0399999999999999E-2</v>
      </c>
      <c r="H234" s="27">
        <f>AVERAGEIFS('Historial Mensual'!$H$2:$H$3601,'Historial Mensual'!$A$2:$A$3601,$A234,'Historial Mensual'!$C$2:$C$3601,$D234)</f>
        <v>77.40000000000002</v>
      </c>
      <c r="I234" s="21">
        <f>AVERAGEIFS('Historial Mensual'!$K$2:$K$3601,'Historial Mensual'!$A$2:$A$3601,$A234,'Historial Mensual'!$C$2:$C$3601,$D234)</f>
        <v>0.89084166666666664</v>
      </c>
      <c r="J234" s="21">
        <f>AVERAGEIFS('Historial Mensual'!$L$2:$L$3601,'Historial Mensual'!$A$2:$A$3601,$A234,'Historial Mensual'!$C$2:$C$3601,$D234)</f>
        <v>0.10115</v>
      </c>
      <c r="K234" s="28">
        <f>SUMIFS('Historial Mensual'!$M$2:$M$3601,'Historial Mensual'!$A$2:$A$3601,$A234,'Historial Mensual'!$C$2:$C$3601,$D234)</f>
        <v>10</v>
      </c>
      <c r="L234" s="28">
        <f>SUMIFS('Historial Mensual'!$N$2:$N$3601,'Historial Mensual'!$A$2:$A$3601,$A234,'Historial Mensual'!$C$2:$C$3601,$D234)</f>
        <v>4</v>
      </c>
      <c r="M234" s="27">
        <f>SUMIFS('Historial Mensual'!$O$2:$O$3601,'Historial Mensual'!$A$2:$A$3601,$A234,'Historial Mensual'!$C$2:$C$3601,$D234)</f>
        <v>149.1</v>
      </c>
      <c r="N234" s="27">
        <f>AVERAGEIFS('Historial Mensual'!$P$2:$P$3601,'Historial Mensual'!$A$2:$A$3601,$A234,'Historial Mensual'!$C$2:$C$3601,$D234)</f>
        <v>97.441666666666677</v>
      </c>
      <c r="O234" s="15">
        <f>SUMIFS('Historial Mensual'!$Q$2:$Q$3601,'Historial Mensual'!$A$2:$A$3601,$A234,'Historial Mensual'!$C$2:$C$3601,$D234)</f>
        <v>834674.52999999991</v>
      </c>
      <c r="P234" s="15">
        <f>SUMIFS('Historial Mensual'!$S$2:$S$3601,'Historial Mensual'!$A$2:$A$3601,$A234,'Historial Mensual'!$C$2:$C$3601,$D234)</f>
        <v>445447.42000000004</v>
      </c>
      <c r="Q234" s="20">
        <f>AVERAGEIFS('Historial Mensual'!$V$2:$V$3601,'Historial Mensual'!$A$2:$A$3601,$A234,'Historial Mensual'!$C$2:$C$3601,$D234)</f>
        <v>-6.8603272063364043E-2</v>
      </c>
      <c r="R234" s="20">
        <f>SQRT(SUMPRODUCT(('Historial Mensual'!$A$2:$A$3601=A234)*('Historial Mensual'!$C$2:$C$3601=D234)*('Historial Mensual'!$V$2:$V$3601-Q234)^2)/11)</f>
        <v>0.13775491168505549</v>
      </c>
      <c r="S234" s="27">
        <f>AVERAGEIFS('Historial Mensual'!$W$2:$W$3601,'Historial Mensual'!$A$2:$A$3601,$A234,'Historial Mensual'!$C$2:$C$3601,$D234)</f>
        <v>86.786333333333332</v>
      </c>
      <c r="T234" s="27">
        <f>SUMIFS('Auditoria Cumplimiento'!$J:$J,'Auditoria Cumplimiento'!$A:$A,A234,'Auditoria Cumplimiento'!$B:$B,D234)</f>
        <v>97.183333333333337</v>
      </c>
      <c r="U234" s="29">
        <f>AVERAGEIFS('Historial Mensual'!$AA$2:$AA$3601,'Historial Mensual'!$A$2:$A$3601,$A234,'Historial Mensual'!$C$2:$C$3601,$D234)</f>
        <v>0.14037250000000001</v>
      </c>
      <c r="V234" s="20">
        <f>AVERAGEIFS('Historial Mensual'!$AC$2:$AC$3601,'Historial Mensual'!$A$2:$A$3601,$A234,'Historial Mensual'!$C$2:$C$3601,$D234)</f>
        <v>-7.9607807530662877E-2</v>
      </c>
    </row>
    <row r="235" spans="1:22" x14ac:dyDescent="0.3">
      <c r="A235" s="4" t="s">
        <v>231</v>
      </c>
      <c r="B235" s="4" t="str">
        <f>INDEX('Catalogo Proveedores'!$B$2:$B$101,MATCH(A235,'Catalogo Proveedores'!$A$2:$A$101,0))</f>
        <v>Corporativo Detergentes Unidos S.A. de C.V.</v>
      </c>
      <c r="C235" s="4" t="str">
        <f>INDEX('Catalogo Proveedores'!$C$2:$C$101,MATCH(A235,'Catalogo Proveedores'!$A$2:$A$101,0))</f>
        <v>Químicos e insumos industriales</v>
      </c>
      <c r="D235" s="33" t="s">
        <v>282</v>
      </c>
      <c r="E235" s="15">
        <f>SUMIFS(Contratos!$C:$C,Contratos!$A:$A,A235,Contratos!$B:$B,D235)</f>
        <v>14176000</v>
      </c>
      <c r="F235" s="15">
        <f>SUMIFS('Historial Mensual'!$E$2:$E$3601,'Historial Mensual'!$A$2:$A$3601,$A235,'Historial Mensual'!$C$2:$C$3601,$D235)</f>
        <v>14325513.829999998</v>
      </c>
      <c r="G235" s="20">
        <f>SUMPRODUCT(('Historial Mensual'!$A$2:$A$3601=A235)*('Historial Mensual'!$C$2:$C$3601=D235)*'Historial Mensual'!$G$2:$G$3601)</f>
        <v>3.7600000000000001E-2</v>
      </c>
      <c r="H235" s="27">
        <f>AVERAGEIFS('Historial Mensual'!$H$2:$H$3601,'Historial Mensual'!$A$2:$A$3601,$A235,'Historial Mensual'!$C$2:$C$3601,$D235)</f>
        <v>83.975000000000009</v>
      </c>
      <c r="I235" s="21">
        <f>AVERAGEIFS('Historial Mensual'!$K$2:$K$3601,'Historial Mensual'!$A$2:$A$3601,$A235,'Historial Mensual'!$C$2:$C$3601,$D235)</f>
        <v>0.93238333333333323</v>
      </c>
      <c r="J235" s="21">
        <f>AVERAGEIFS('Historial Mensual'!$L$2:$L$3601,'Historial Mensual'!$A$2:$A$3601,$A235,'Historial Mensual'!$C$2:$C$3601,$D235)</f>
        <v>6.855E-2</v>
      </c>
      <c r="K235" s="28">
        <f>SUMIFS('Historial Mensual'!$M$2:$M$3601,'Historial Mensual'!$A$2:$A$3601,$A235,'Historial Mensual'!$C$2:$C$3601,$D235)</f>
        <v>7</v>
      </c>
      <c r="L235" s="28">
        <f>SUMIFS('Historial Mensual'!$N$2:$N$3601,'Historial Mensual'!$A$2:$A$3601,$A235,'Historial Mensual'!$C$2:$C$3601,$D235)</f>
        <v>2</v>
      </c>
      <c r="M235" s="27">
        <f>SUMIFS('Historial Mensual'!$O$2:$O$3601,'Historial Mensual'!$A$2:$A$3601,$A235,'Historial Mensual'!$C$2:$C$3601,$D235)</f>
        <v>63.2</v>
      </c>
      <c r="N235" s="27">
        <f>AVERAGEIFS('Historial Mensual'!$P$2:$P$3601,'Historial Mensual'!$A$2:$A$3601,$A235,'Historial Mensual'!$C$2:$C$3601,$D235)</f>
        <v>97.024999999999991</v>
      </c>
      <c r="O235" s="15">
        <f>SUMIFS('Historial Mensual'!$Q$2:$Q$3601,'Historial Mensual'!$A$2:$A$3601,$A235,'Historial Mensual'!$C$2:$C$3601,$D235)</f>
        <v>460279.57</v>
      </c>
      <c r="P235" s="15">
        <f>SUMIFS('Historial Mensual'!$S$2:$S$3601,'Historial Mensual'!$A$2:$A$3601,$A235,'Historial Mensual'!$C$2:$C$3601,$D235)</f>
        <v>311668.42</v>
      </c>
      <c r="Q235" s="20">
        <f>AVERAGEIFS('Historial Mensual'!$V$2:$V$3601,'Historial Mensual'!$A$2:$A$3601,$A235,'Historial Mensual'!$C$2:$C$3601,$D235)</f>
        <v>-6.4738119825646576E-3</v>
      </c>
      <c r="R235" s="20">
        <f>SQRT(SUMPRODUCT(('Historial Mensual'!$A$2:$A$3601=A235)*('Historial Mensual'!$C$2:$C$3601=D235)*('Historial Mensual'!$V$2:$V$3601-Q235)^2)/11)</f>
        <v>9.6580108740495607E-2</v>
      </c>
      <c r="S235" s="27">
        <f>AVERAGEIFS('Historial Mensual'!$W$2:$W$3601,'Historial Mensual'!$A$2:$A$3601,$A235,'Historial Mensual'!$C$2:$C$3601,$D235)</f>
        <v>90.739500000000007</v>
      </c>
      <c r="T235" s="27">
        <f>SUMIFS('Auditoria Cumplimiento'!$J:$J,'Auditoria Cumplimiento'!$A:$A,A235,'Auditoria Cumplimiento'!$B:$B,D235)</f>
        <v>94.833333333333329</v>
      </c>
      <c r="U235" s="29">
        <f>AVERAGEIFS('Historial Mensual'!$AA$2:$AA$3601,'Historial Mensual'!$A$2:$A$3601,$A235,'Historial Mensual'!$C$2:$C$3601,$D235)</f>
        <v>0.11454083333333336</v>
      </c>
      <c r="V235" s="20">
        <f>AVERAGEIFS('Historial Mensual'!$AC$2:$AC$3601,'Historial Mensual'!$A$2:$A$3601,$A235,'Historial Mensual'!$C$2:$C$3601,$D235)</f>
        <v>-1.5550915119270184E-2</v>
      </c>
    </row>
    <row r="236" spans="1:22" x14ac:dyDescent="0.3">
      <c r="A236" s="4" t="s">
        <v>233</v>
      </c>
      <c r="B236" s="4" t="str">
        <f>INDEX('Catalogo Proveedores'!$B$2:$B$101,MATCH(A236,'Catalogo Proveedores'!$A$2:$A$101,0))</f>
        <v>Proveedora Catalizadores del Golfo S. de R.L. de C.V.</v>
      </c>
      <c r="C236" s="4" t="str">
        <f>INDEX('Catalogo Proveedores'!$C$2:$C$101,MATCH(A236,'Catalogo Proveedores'!$A$2:$A$101,0))</f>
        <v>Químicos e insumos industriales</v>
      </c>
      <c r="D236" s="33" t="s">
        <v>279</v>
      </c>
      <c r="E236" s="15">
        <f>SUMIFS(Contratos!$C:$C,Contratos!$A:$A,A236,Contratos!$B:$B,D236)</f>
        <v>5586000</v>
      </c>
      <c r="F236" s="15">
        <f>SUMIFS('Historial Mensual'!$E$2:$E$3601,'Historial Mensual'!$A$2:$A$3601,$A236,'Historial Mensual'!$C$2:$C$3601,$D236)</f>
        <v>5649987.7799999993</v>
      </c>
      <c r="G236" s="20">
        <f>SUMPRODUCT(('Historial Mensual'!$A$2:$A$3601=A236)*('Historial Mensual'!$C$2:$C$3601=D236)*'Historial Mensual'!$G$2:$G$3601)</f>
        <v>6.4600000000000005E-2</v>
      </c>
      <c r="H236" s="27">
        <f>AVERAGEIFS('Historial Mensual'!$H$2:$H$3601,'Historial Mensual'!$A$2:$A$3601,$A236,'Historial Mensual'!$C$2:$C$3601,$D236)</f>
        <v>72</v>
      </c>
      <c r="I236" s="21">
        <f>AVERAGEIFS('Historial Mensual'!$K$2:$K$3601,'Historial Mensual'!$A$2:$A$3601,$A236,'Historial Mensual'!$C$2:$C$3601,$D236)</f>
        <v>0.88990000000000002</v>
      </c>
      <c r="J236" s="21">
        <f>AVERAGEIFS('Historial Mensual'!$L$2:$L$3601,'Historial Mensual'!$A$2:$A$3601,$A236,'Historial Mensual'!$C$2:$C$3601,$D236)</f>
        <v>0.11646666666666666</v>
      </c>
      <c r="K236" s="28">
        <f>SUMIFS('Historial Mensual'!$M$2:$M$3601,'Historial Mensual'!$A$2:$A$3601,$A236,'Historial Mensual'!$C$2:$C$3601,$D236)</f>
        <v>6</v>
      </c>
      <c r="L236" s="28">
        <f>SUMIFS('Historial Mensual'!$N$2:$N$3601,'Historial Mensual'!$A$2:$A$3601,$A236,'Historial Mensual'!$C$2:$C$3601,$D236)</f>
        <v>2</v>
      </c>
      <c r="M236" s="27">
        <f>SUMIFS('Historial Mensual'!$O$2:$O$3601,'Historial Mensual'!$A$2:$A$3601,$A236,'Historial Mensual'!$C$2:$C$3601,$D236)</f>
        <v>117.7</v>
      </c>
      <c r="N236" s="27">
        <f>AVERAGEIFS('Historial Mensual'!$P$2:$P$3601,'Historial Mensual'!$A$2:$A$3601,$A236,'Historial Mensual'!$C$2:$C$3601,$D236)</f>
        <v>72.733333333333348</v>
      </c>
      <c r="O236" s="15">
        <f>SUMIFS('Historial Mensual'!$Q$2:$Q$3601,'Historial Mensual'!$A$2:$A$3601,$A236,'Historial Mensual'!$C$2:$C$3601,$D236)</f>
        <v>154983.50999999998</v>
      </c>
      <c r="P236" s="15">
        <f>SUMIFS('Historial Mensual'!$S$2:$S$3601,'Historial Mensual'!$A$2:$A$3601,$A236,'Historial Mensual'!$C$2:$C$3601,$D236)</f>
        <v>206494.56000000003</v>
      </c>
      <c r="Q236" s="20">
        <f>AVERAGEIFS('Historial Mensual'!$V$2:$V$3601,'Historial Mensual'!$A$2:$A$3601,$A236,'Historial Mensual'!$C$2:$C$3601,$D236)</f>
        <v>1.1835668183182657E-2</v>
      </c>
      <c r="R236" s="20">
        <f>SQRT(SUMPRODUCT(('Historial Mensual'!$A$2:$A$3601=A236)*('Historial Mensual'!$C$2:$C$3601=D236)*('Historial Mensual'!$V$2:$V$3601-Q236)^2)/11)</f>
        <v>9.1048323802348466E-2</v>
      </c>
      <c r="S236" s="27">
        <f>AVERAGEIFS('Historial Mensual'!$W$2:$W$3601,'Historial Mensual'!$A$2:$A$3601,$A236,'Historial Mensual'!$C$2:$C$3601,$D236)</f>
        <v>79.696666666666673</v>
      </c>
      <c r="T236" s="27">
        <f>SUMIFS('Auditoria Cumplimiento'!$J:$J,'Auditoria Cumplimiento'!$A:$A,A236,'Auditoria Cumplimiento'!$B:$B,D236)</f>
        <v>72.116666666666674</v>
      </c>
      <c r="U236" s="29">
        <f>AVERAGEIFS('Historial Mensual'!$AA$2:$AA$3601,'Historial Mensual'!$A$2:$A$3601,$A236,'Historial Mensual'!$C$2:$C$3601,$D236)</f>
        <v>0.15832166666666667</v>
      </c>
      <c r="V236" s="20">
        <f>AVERAGEIFS('Historial Mensual'!$AC$2:$AC$3601,'Historial Mensual'!$A$2:$A$3601,$A236,'Historial Mensual'!$C$2:$C$3601,$D236)</f>
        <v>-4.8723160252698894E-4</v>
      </c>
    </row>
    <row r="237" spans="1:22" x14ac:dyDescent="0.3">
      <c r="A237" s="4" t="s">
        <v>233</v>
      </c>
      <c r="B237" s="4" t="str">
        <f>INDEX('Catalogo Proveedores'!$B$2:$B$101,MATCH(A237,'Catalogo Proveedores'!$A$2:$A$101,0))</f>
        <v>Proveedora Catalizadores del Golfo S. de R.L. de C.V.</v>
      </c>
      <c r="C237" s="4" t="str">
        <f>INDEX('Catalogo Proveedores'!$C$2:$C$101,MATCH(A237,'Catalogo Proveedores'!$A$2:$A$101,0))</f>
        <v>Químicos e insumos industriales</v>
      </c>
      <c r="D237" s="33" t="s">
        <v>281</v>
      </c>
      <c r="E237" s="15">
        <f>SUMIFS(Contratos!$C:$C,Contratos!$A:$A,A237,Contratos!$B:$B,D237)</f>
        <v>5998000</v>
      </c>
      <c r="F237" s="15">
        <f>SUMIFS('Historial Mensual'!$E$2:$E$3601,'Historial Mensual'!$A$2:$A$3601,$A237,'Historial Mensual'!$C$2:$C$3601,$D237)</f>
        <v>6048313.7699999996</v>
      </c>
      <c r="G237" s="20">
        <f>SUMPRODUCT(('Historial Mensual'!$A$2:$A$3601=A237)*('Historial Mensual'!$C$2:$C$3601=D237)*'Historial Mensual'!$G$2:$G$3601)</f>
        <v>6.0400000000000002E-2</v>
      </c>
      <c r="H237" s="27">
        <f>AVERAGEIFS('Historial Mensual'!$H$2:$H$3601,'Historial Mensual'!$A$2:$A$3601,$A237,'Historial Mensual'!$C$2:$C$3601,$D237)</f>
        <v>67.683333333333323</v>
      </c>
      <c r="I237" s="21">
        <f>AVERAGEIFS('Historial Mensual'!$K$2:$K$3601,'Historial Mensual'!$A$2:$A$3601,$A237,'Historial Mensual'!$C$2:$C$3601,$D237)</f>
        <v>0.85159166666666664</v>
      </c>
      <c r="J237" s="21">
        <f>AVERAGEIFS('Historial Mensual'!$L$2:$L$3601,'Historial Mensual'!$A$2:$A$3601,$A237,'Historial Mensual'!$C$2:$C$3601,$D237)</f>
        <v>0.11318333333333334</v>
      </c>
      <c r="K237" s="28">
        <f>SUMIFS('Historial Mensual'!$M$2:$M$3601,'Historial Mensual'!$A$2:$A$3601,$A237,'Historial Mensual'!$C$2:$C$3601,$D237)</f>
        <v>12</v>
      </c>
      <c r="L237" s="28">
        <f>SUMIFS('Historial Mensual'!$N$2:$N$3601,'Historial Mensual'!$A$2:$A$3601,$A237,'Historial Mensual'!$C$2:$C$3601,$D237)</f>
        <v>4</v>
      </c>
      <c r="M237" s="27">
        <f>SUMIFS('Historial Mensual'!$O$2:$O$3601,'Historial Mensual'!$A$2:$A$3601,$A237,'Historial Mensual'!$C$2:$C$3601,$D237)</f>
        <v>97.6</v>
      </c>
      <c r="N237" s="27">
        <f>AVERAGEIFS('Historial Mensual'!$P$2:$P$3601,'Historial Mensual'!$A$2:$A$3601,$A237,'Historial Mensual'!$C$2:$C$3601,$D237)</f>
        <v>73.45</v>
      </c>
      <c r="O237" s="15">
        <f>SUMIFS('Historial Mensual'!$Q$2:$Q$3601,'Historial Mensual'!$A$2:$A$3601,$A237,'Historial Mensual'!$C$2:$C$3601,$D237)</f>
        <v>265798.54999999993</v>
      </c>
      <c r="P237" s="15">
        <f>SUMIFS('Historial Mensual'!$S$2:$S$3601,'Historial Mensual'!$A$2:$A$3601,$A237,'Historial Mensual'!$C$2:$C$3601,$D237)</f>
        <v>216648.54</v>
      </c>
      <c r="Q237" s="20">
        <f>AVERAGEIFS('Historial Mensual'!$V$2:$V$3601,'Historial Mensual'!$A$2:$A$3601,$A237,'Historial Mensual'!$C$2:$C$3601,$D237)</f>
        <v>-2.0411755068379157E-2</v>
      </c>
      <c r="R237" s="20">
        <f>SQRT(SUMPRODUCT(('Historial Mensual'!$A$2:$A$3601=A237)*('Historial Mensual'!$C$2:$C$3601=D237)*('Historial Mensual'!$V$2:$V$3601-Q237)^2)/11)</f>
        <v>9.376387392122694E-2</v>
      </c>
      <c r="S237" s="27">
        <f>AVERAGEIFS('Historial Mensual'!$W$2:$W$3601,'Historial Mensual'!$A$2:$A$3601,$A237,'Historial Mensual'!$C$2:$C$3601,$D237)</f>
        <v>77.229166666666671</v>
      </c>
      <c r="T237" s="27">
        <f>SUMIFS('Auditoria Cumplimiento'!$J:$J,'Auditoria Cumplimiento'!$A:$A,A237,'Auditoria Cumplimiento'!$B:$B,D237)</f>
        <v>72.266666666666666</v>
      </c>
      <c r="U237" s="29">
        <f>AVERAGEIFS('Historial Mensual'!$AA$2:$AA$3601,'Historial Mensual'!$A$2:$A$3601,$A237,'Historial Mensual'!$C$2:$C$3601,$D237)</f>
        <v>0.14793583333333335</v>
      </c>
      <c r="V237" s="20">
        <f>AVERAGEIFS('Historial Mensual'!$AC$2:$AC$3601,'Historial Mensual'!$A$2:$A$3601,$A237,'Historial Mensual'!$C$2:$C$3601,$D237)</f>
        <v>-3.1973592510421117E-2</v>
      </c>
    </row>
    <row r="238" spans="1:22" x14ac:dyDescent="0.3">
      <c r="A238" s="4" t="s">
        <v>233</v>
      </c>
      <c r="B238" s="4" t="str">
        <f>INDEX('Catalogo Proveedores'!$B$2:$B$101,MATCH(A238,'Catalogo Proveedores'!$A$2:$A$101,0))</f>
        <v>Proveedora Catalizadores del Golfo S. de R.L. de C.V.</v>
      </c>
      <c r="C238" s="4" t="str">
        <f>INDEX('Catalogo Proveedores'!$C$2:$C$101,MATCH(A238,'Catalogo Proveedores'!$A$2:$A$101,0))</f>
        <v>Químicos e insumos industriales</v>
      </c>
      <c r="D238" s="33" t="s">
        <v>282</v>
      </c>
      <c r="E238" s="15">
        <f>SUMIFS(Contratos!$C:$C,Contratos!$A:$A,A238,Contratos!$B:$B,D238)</f>
        <v>6218000</v>
      </c>
      <c r="F238" s="15">
        <f>SUMIFS('Historial Mensual'!$E$2:$E$3601,'Historial Mensual'!$A$2:$A$3601,$A238,'Historial Mensual'!$C$2:$C$3601,$D238)</f>
        <v>6253979.6800000006</v>
      </c>
      <c r="G238" s="20">
        <f>SUMPRODUCT(('Historial Mensual'!$A$2:$A$3601=A238)*('Historial Mensual'!$C$2:$C$3601=D238)*'Historial Mensual'!$G$2:$G$3601)</f>
        <v>3.56E-2</v>
      </c>
      <c r="H238" s="27">
        <f>AVERAGEIFS('Historial Mensual'!$H$2:$H$3601,'Historial Mensual'!$A$2:$A$3601,$A238,'Historial Mensual'!$C$2:$C$3601,$D238)</f>
        <v>71.733333333333334</v>
      </c>
      <c r="I238" s="21">
        <f>AVERAGEIFS('Historial Mensual'!$K$2:$K$3601,'Historial Mensual'!$A$2:$A$3601,$A238,'Historial Mensual'!$C$2:$C$3601,$D238)</f>
        <v>0.87616666666666676</v>
      </c>
      <c r="J238" s="21">
        <f>AVERAGEIFS('Historial Mensual'!$L$2:$L$3601,'Historial Mensual'!$A$2:$A$3601,$A238,'Historial Mensual'!$C$2:$C$3601,$D238)</f>
        <v>0.11068333333333331</v>
      </c>
      <c r="K238" s="28">
        <f>SUMIFS('Historial Mensual'!$M$2:$M$3601,'Historial Mensual'!$A$2:$A$3601,$A238,'Historial Mensual'!$C$2:$C$3601,$D238)</f>
        <v>9</v>
      </c>
      <c r="L238" s="28">
        <f>SUMIFS('Historial Mensual'!$N$2:$N$3601,'Historial Mensual'!$A$2:$A$3601,$A238,'Historial Mensual'!$C$2:$C$3601,$D238)</f>
        <v>1</v>
      </c>
      <c r="M238" s="27">
        <f>SUMIFS('Historial Mensual'!$O$2:$O$3601,'Historial Mensual'!$A$2:$A$3601,$A238,'Historial Mensual'!$C$2:$C$3601,$D238)</f>
        <v>132</v>
      </c>
      <c r="N238" s="27">
        <f>AVERAGEIFS('Historial Mensual'!$P$2:$P$3601,'Historial Mensual'!$A$2:$A$3601,$A238,'Historial Mensual'!$C$2:$C$3601,$D238)</f>
        <v>71.541666666666657</v>
      </c>
      <c r="O238" s="15">
        <f>SUMIFS('Historial Mensual'!$Q$2:$Q$3601,'Historial Mensual'!$A$2:$A$3601,$A238,'Historial Mensual'!$C$2:$C$3601,$D238)</f>
        <v>180892.28</v>
      </c>
      <c r="P238" s="15">
        <f>SUMIFS('Historial Mensual'!$S$2:$S$3601,'Historial Mensual'!$A$2:$A$3601,$A238,'Historial Mensual'!$C$2:$C$3601,$D238)</f>
        <v>216123.34000000005</v>
      </c>
      <c r="Q238" s="20">
        <f>AVERAGEIFS('Historial Mensual'!$V$2:$V$3601,'Historial Mensual'!$A$2:$A$3601,$A238,'Historial Mensual'!$C$2:$C$3601,$D238)</f>
        <v>7.7967371685187317E-3</v>
      </c>
      <c r="R238" s="20">
        <f>SQRT(SUMPRODUCT(('Historial Mensual'!$A$2:$A$3601=A238)*('Historial Mensual'!$C$2:$C$3601=D238)*('Historial Mensual'!$V$2:$V$3601-Q238)^2)/11)</f>
        <v>9.2051070342803271E-2</v>
      </c>
      <c r="S238" s="27">
        <f>AVERAGEIFS('Historial Mensual'!$W$2:$W$3601,'Historial Mensual'!$A$2:$A$3601,$A238,'Historial Mensual'!$C$2:$C$3601,$D238)</f>
        <v>79.039749999999984</v>
      </c>
      <c r="T238" s="27">
        <f>SUMIFS('Auditoria Cumplimiento'!$J:$J,'Auditoria Cumplimiento'!$A:$A,A238,'Auditoria Cumplimiento'!$B:$B,D238)</f>
        <v>73.483333333333334</v>
      </c>
      <c r="U238" s="29">
        <f>AVERAGEIFS('Historial Mensual'!$AA$2:$AA$3601,'Historial Mensual'!$A$2:$A$3601,$A238,'Historial Mensual'!$C$2:$C$3601,$D238)</f>
        <v>0.12416833333333333</v>
      </c>
      <c r="V238" s="20">
        <f>AVERAGEIFS('Historial Mensual'!$AC$2:$AC$3601,'Historial Mensual'!$A$2:$A$3601,$A238,'Historial Mensual'!$C$2:$C$3601,$D238)</f>
        <v>-2.0031591703588906E-3</v>
      </c>
    </row>
    <row r="239" spans="1:22" x14ac:dyDescent="0.3">
      <c r="A239" s="4" t="s">
        <v>235</v>
      </c>
      <c r="B239" s="4" t="str">
        <f>INDEX('Catalogo Proveedores'!$B$2:$B$101,MATCH(A239,'Catalogo Proveedores'!$A$2:$A$101,0))</f>
        <v>Operadora Tintas Integrales S.A.P.I. de C.V.</v>
      </c>
      <c r="C239" s="4" t="str">
        <f>INDEX('Catalogo Proveedores'!$C$2:$C$101,MATCH(A239,'Catalogo Proveedores'!$A$2:$A$101,0))</f>
        <v>Químicos e insumos industriales</v>
      </c>
      <c r="D239" s="33" t="s">
        <v>279</v>
      </c>
      <c r="E239" s="15">
        <f>SUMIFS(Contratos!$C:$C,Contratos!$A:$A,A239,Contratos!$B:$B,D239)</f>
        <v>12367000</v>
      </c>
      <c r="F239" s="15">
        <f>SUMIFS('Historial Mensual'!$E$2:$E$3601,'Historial Mensual'!$A$2:$A$3601,$A239,'Historial Mensual'!$C$2:$C$3601,$D239)</f>
        <v>12374279.969999999</v>
      </c>
      <c r="G239" s="20">
        <f>SUMPRODUCT(('Historial Mensual'!$A$2:$A$3601=A239)*('Historial Mensual'!$C$2:$C$3601=D239)*'Historial Mensual'!$G$2:$G$3601)</f>
        <v>7.6799999999999993E-2</v>
      </c>
      <c r="H239" s="27">
        <f>AVERAGEIFS('Historial Mensual'!$H$2:$H$3601,'Historial Mensual'!$A$2:$A$3601,$A239,'Historial Mensual'!$C$2:$C$3601,$D239)</f>
        <v>97.125</v>
      </c>
      <c r="I239" s="21">
        <f>AVERAGEIFS('Historial Mensual'!$K$2:$K$3601,'Historial Mensual'!$A$2:$A$3601,$A239,'Historial Mensual'!$C$2:$C$3601,$D239)</f>
        <v>0.89497499999999997</v>
      </c>
      <c r="J239" s="21">
        <f>AVERAGEIFS('Historial Mensual'!$L$2:$L$3601,'Historial Mensual'!$A$2:$A$3601,$A239,'Historial Mensual'!$C$2:$C$3601,$D239)</f>
        <v>1.0366666666666665E-2</v>
      </c>
      <c r="K239" s="28">
        <f>SUMIFS('Historial Mensual'!$M$2:$M$3601,'Historial Mensual'!$A$2:$A$3601,$A239,'Historial Mensual'!$C$2:$C$3601,$D239)</f>
        <v>11</v>
      </c>
      <c r="L239" s="28">
        <f>SUMIFS('Historial Mensual'!$N$2:$N$3601,'Historial Mensual'!$A$2:$A$3601,$A239,'Historial Mensual'!$C$2:$C$3601,$D239)</f>
        <v>0</v>
      </c>
      <c r="M239" s="27">
        <f>SUMIFS('Historial Mensual'!$O$2:$O$3601,'Historial Mensual'!$A$2:$A$3601,$A239,'Historial Mensual'!$C$2:$C$3601,$D239)</f>
        <v>0</v>
      </c>
      <c r="N239" s="27">
        <f>AVERAGEIFS('Historial Mensual'!$P$2:$P$3601,'Historial Mensual'!$A$2:$A$3601,$A239,'Historial Mensual'!$C$2:$C$3601,$D239)</f>
        <v>76.375</v>
      </c>
      <c r="O239" s="15">
        <f>SUMIFS('Historial Mensual'!$Q$2:$Q$3601,'Historial Mensual'!$A$2:$A$3601,$A239,'Historial Mensual'!$C$2:$C$3601,$D239)</f>
        <v>58178.17</v>
      </c>
      <c r="P239" s="15">
        <f>SUMIFS('Historial Mensual'!$S$2:$S$3601,'Historial Mensual'!$A$2:$A$3601,$A239,'Historial Mensual'!$C$2:$C$3601,$D239)</f>
        <v>58411.02</v>
      </c>
      <c r="Q239" s="20">
        <f>AVERAGEIFS('Historial Mensual'!$V$2:$V$3601,'Historial Mensual'!$A$2:$A$3601,$A239,'Historial Mensual'!$C$2:$C$3601,$D239)</f>
        <v>6.0595036724467338E-2</v>
      </c>
      <c r="R239" s="20">
        <f>SQRT(SUMPRODUCT(('Historial Mensual'!$A$2:$A$3601=A239)*('Historial Mensual'!$C$2:$C$3601=D239)*('Historial Mensual'!$V$2:$V$3601-Q239)^2)/11)</f>
        <v>3.0375244191147167E-2</v>
      </c>
      <c r="S239" s="27">
        <f>AVERAGEIFS('Historial Mensual'!$W$2:$W$3601,'Historial Mensual'!$A$2:$A$3601,$A239,'Historial Mensual'!$C$2:$C$3601,$D239)</f>
        <v>90.962499999999991</v>
      </c>
      <c r="T239" s="27">
        <f>SUMIFS('Auditoria Cumplimiento'!$J:$J,'Auditoria Cumplimiento'!$A:$A,A239,'Auditoria Cumplimiento'!$B:$B,D239)</f>
        <v>77.38333333333334</v>
      </c>
      <c r="U239" s="29">
        <f>AVERAGEIFS('Historial Mensual'!$AA$2:$AA$3601,'Historial Mensual'!$A$2:$A$3601,$A239,'Historial Mensual'!$C$2:$C$3601,$D239)</f>
        <v>0.13044833333333336</v>
      </c>
      <c r="V239" s="20">
        <f>AVERAGEIFS('Historial Mensual'!$AC$2:$AC$3601,'Historial Mensual'!$A$2:$A$3601,$A239,'Historial Mensual'!$C$2:$C$3601,$D239)</f>
        <v>5.0324943800113042E-2</v>
      </c>
    </row>
    <row r="240" spans="1:22" x14ac:dyDescent="0.3">
      <c r="A240" s="4" t="s">
        <v>235</v>
      </c>
      <c r="B240" s="4" t="str">
        <f>INDEX('Catalogo Proveedores'!$B$2:$B$101,MATCH(A240,'Catalogo Proveedores'!$A$2:$A$101,0))</f>
        <v>Operadora Tintas Integrales S.A.P.I. de C.V.</v>
      </c>
      <c r="C240" s="4" t="str">
        <f>INDEX('Catalogo Proveedores'!$C$2:$C$101,MATCH(A240,'Catalogo Proveedores'!$A$2:$A$101,0))</f>
        <v>Químicos e insumos industriales</v>
      </c>
      <c r="D240" s="33" t="s">
        <v>281</v>
      </c>
      <c r="E240" s="15">
        <f>SUMIFS(Contratos!$C:$C,Contratos!$A:$A,A240,Contratos!$B:$B,D240)</f>
        <v>14547000</v>
      </c>
      <c r="F240" s="15">
        <f>SUMIFS('Historial Mensual'!$E$2:$E$3601,'Historial Mensual'!$A$2:$A$3601,$A240,'Historial Mensual'!$C$2:$C$3601,$D240)</f>
        <v>14330926.830000002</v>
      </c>
      <c r="G240" s="20">
        <f>SUMPRODUCT(('Historial Mensual'!$A$2:$A$3601=A240)*('Historial Mensual'!$C$2:$C$3601=D240)*'Historial Mensual'!$G$2:$G$3601)</f>
        <v>6.1199999999999997E-2</v>
      </c>
      <c r="H240" s="27">
        <f>AVERAGEIFS('Historial Mensual'!$H$2:$H$3601,'Historial Mensual'!$A$2:$A$3601,$A240,'Historial Mensual'!$C$2:$C$3601,$D240)</f>
        <v>91.183333333333323</v>
      </c>
      <c r="I240" s="21">
        <f>AVERAGEIFS('Historial Mensual'!$K$2:$K$3601,'Historial Mensual'!$A$2:$A$3601,$A240,'Historial Mensual'!$C$2:$C$3601,$D240)</f>
        <v>0.85919166666666669</v>
      </c>
      <c r="J240" s="21">
        <f>AVERAGEIFS('Historial Mensual'!$L$2:$L$3601,'Historial Mensual'!$A$2:$A$3601,$A240,'Historial Mensual'!$C$2:$C$3601,$D240)</f>
        <v>3.5574999999999996E-2</v>
      </c>
      <c r="K240" s="28">
        <f>SUMIFS('Historial Mensual'!$M$2:$M$3601,'Historial Mensual'!$A$2:$A$3601,$A240,'Historial Mensual'!$C$2:$C$3601,$D240)</f>
        <v>15</v>
      </c>
      <c r="L240" s="28">
        <f>SUMIFS('Historial Mensual'!$N$2:$N$3601,'Historial Mensual'!$A$2:$A$3601,$A240,'Historial Mensual'!$C$2:$C$3601,$D240)</f>
        <v>6</v>
      </c>
      <c r="M240" s="27">
        <f>SUMIFS('Historial Mensual'!$O$2:$O$3601,'Historial Mensual'!$A$2:$A$3601,$A240,'Historial Mensual'!$C$2:$C$3601,$D240)</f>
        <v>88.7</v>
      </c>
      <c r="N240" s="27">
        <f>AVERAGEIFS('Historial Mensual'!$P$2:$P$3601,'Historial Mensual'!$A$2:$A$3601,$A240,'Historial Mensual'!$C$2:$C$3601,$D240)</f>
        <v>77.075000000000003</v>
      </c>
      <c r="O240" s="15">
        <f>SUMIFS('Historial Mensual'!$Q$2:$Q$3601,'Historial Mensual'!$A$2:$A$3601,$A240,'Historial Mensual'!$C$2:$C$3601,$D240)</f>
        <v>708397.15</v>
      </c>
      <c r="P240" s="15">
        <f>SUMIFS('Historial Mensual'!$S$2:$S$3601,'Historial Mensual'!$A$2:$A$3601,$A240,'Historial Mensual'!$C$2:$C$3601,$D240)</f>
        <v>188946.93</v>
      </c>
      <c r="Q240" s="20">
        <f>AVERAGEIFS('Historial Mensual'!$V$2:$V$3601,'Historial Mensual'!$A$2:$A$3601,$A240,'Historial Mensual'!$C$2:$C$3601,$D240)</f>
        <v>-1.024329356678765E-2</v>
      </c>
      <c r="R240" s="20">
        <f>SQRT(SUMPRODUCT(('Historial Mensual'!$A$2:$A$3601=A240)*('Historial Mensual'!$C$2:$C$3601=D240)*('Historial Mensual'!$V$2:$V$3601-Q240)^2)/11)</f>
        <v>6.7222234373909631E-2</v>
      </c>
      <c r="S240" s="27">
        <f>AVERAGEIFS('Historial Mensual'!$W$2:$W$3601,'Historial Mensual'!$A$2:$A$3601,$A240,'Historial Mensual'!$C$2:$C$3601,$D240)</f>
        <v>87.571291666666653</v>
      </c>
      <c r="T240" s="27">
        <f>SUMIFS('Auditoria Cumplimiento'!$J:$J,'Auditoria Cumplimiento'!$A:$A,A240,'Auditoria Cumplimiento'!$B:$B,D240)</f>
        <v>76.5</v>
      </c>
      <c r="U240" s="29">
        <f>AVERAGEIFS('Historial Mensual'!$AA$2:$AA$3601,'Historial Mensual'!$A$2:$A$3601,$A240,'Historial Mensual'!$C$2:$C$3601,$D240)</f>
        <v>0.12053750000000001</v>
      </c>
      <c r="V240" s="20">
        <f>AVERAGEIFS('Historial Mensual'!$AC$2:$AC$3601,'Historial Mensual'!$A$2:$A$3601,$A240,'Historial Mensual'!$C$2:$C$3601,$D240)</f>
        <v>-1.9770532067419369E-2</v>
      </c>
    </row>
    <row r="241" spans="1:22" x14ac:dyDescent="0.3">
      <c r="A241" s="4" t="s">
        <v>235</v>
      </c>
      <c r="B241" s="4" t="str">
        <f>INDEX('Catalogo Proveedores'!$B$2:$B$101,MATCH(A241,'Catalogo Proveedores'!$A$2:$A$101,0))</f>
        <v>Operadora Tintas Integrales S.A.P.I. de C.V.</v>
      </c>
      <c r="C241" s="4" t="str">
        <f>INDEX('Catalogo Proveedores'!$C$2:$C$101,MATCH(A241,'Catalogo Proveedores'!$A$2:$A$101,0))</f>
        <v>Químicos e insumos industriales</v>
      </c>
      <c r="D241" s="33" t="s">
        <v>282</v>
      </c>
      <c r="E241" s="15">
        <f>SUMIFS(Contratos!$C:$C,Contratos!$A:$A,A241,Contratos!$B:$B,D241)</f>
        <v>15259000</v>
      </c>
      <c r="F241" s="15">
        <f>SUMIFS('Historial Mensual'!$E$2:$E$3601,'Historial Mensual'!$A$2:$A$3601,$A241,'Historial Mensual'!$C$2:$C$3601,$D241)</f>
        <v>15603759.07</v>
      </c>
      <c r="G241" s="20">
        <f>SUMPRODUCT(('Historial Mensual'!$A$2:$A$3601=A241)*('Historial Mensual'!$C$2:$C$3601=D241)*'Historial Mensual'!$G$2:$G$3601)</f>
        <v>7.5800000000000006E-2</v>
      </c>
      <c r="H241" s="27">
        <f>AVERAGEIFS('Historial Mensual'!$H$2:$H$3601,'Historial Mensual'!$A$2:$A$3601,$A241,'Historial Mensual'!$C$2:$C$3601,$D241)</f>
        <v>89.858333333333348</v>
      </c>
      <c r="I241" s="21">
        <f>AVERAGEIFS('Historial Mensual'!$K$2:$K$3601,'Historial Mensual'!$A$2:$A$3601,$A241,'Historial Mensual'!$C$2:$C$3601,$D241)</f>
        <v>0.91455833333333325</v>
      </c>
      <c r="J241" s="21">
        <f>AVERAGEIFS('Historial Mensual'!$L$2:$L$3601,'Historial Mensual'!$A$2:$A$3601,$A241,'Historial Mensual'!$C$2:$C$3601,$D241)</f>
        <v>3.9808333333333334E-2</v>
      </c>
      <c r="K241" s="28">
        <f>SUMIFS('Historial Mensual'!$M$2:$M$3601,'Historial Mensual'!$A$2:$A$3601,$A241,'Historial Mensual'!$C$2:$C$3601,$D241)</f>
        <v>6</v>
      </c>
      <c r="L241" s="28">
        <f>SUMIFS('Historial Mensual'!$N$2:$N$3601,'Historial Mensual'!$A$2:$A$3601,$A241,'Historial Mensual'!$C$2:$C$3601,$D241)</f>
        <v>1</v>
      </c>
      <c r="M241" s="27">
        <f>SUMIFS('Historial Mensual'!$O$2:$O$3601,'Historial Mensual'!$A$2:$A$3601,$A241,'Historial Mensual'!$C$2:$C$3601,$D241)</f>
        <v>19.100000000000001</v>
      </c>
      <c r="N241" s="27">
        <f>AVERAGEIFS('Historial Mensual'!$P$2:$P$3601,'Historial Mensual'!$A$2:$A$3601,$A241,'Historial Mensual'!$C$2:$C$3601,$D241)</f>
        <v>78.766666666666666</v>
      </c>
      <c r="O241" s="15">
        <f>SUMIFS('Historial Mensual'!$Q$2:$Q$3601,'Historial Mensual'!$A$2:$A$3601,$A241,'Historial Mensual'!$C$2:$C$3601,$D241)</f>
        <v>105153.69999999998</v>
      </c>
      <c r="P241" s="15">
        <f>SUMIFS('Historial Mensual'!$S$2:$S$3601,'Historial Mensual'!$A$2:$A$3601,$A241,'Historial Mensual'!$C$2:$C$3601,$D241)</f>
        <v>213087.48000000004</v>
      </c>
      <c r="Q241" s="20">
        <f>AVERAGEIFS('Historial Mensual'!$V$2:$V$3601,'Historial Mensual'!$A$2:$A$3601,$A241,'Historial Mensual'!$C$2:$C$3601,$D241)</f>
        <v>4.9819110135429147E-2</v>
      </c>
      <c r="R241" s="20">
        <f>SQRT(SUMPRODUCT(('Historial Mensual'!$A$2:$A$3601=A241)*('Historial Mensual'!$C$2:$C$3601=D241)*('Historial Mensual'!$V$2:$V$3601-Q241)^2)/11)</f>
        <v>3.2489000982141331E-2</v>
      </c>
      <c r="S241" s="27">
        <f>AVERAGEIFS('Historial Mensual'!$W$2:$W$3601,'Historial Mensual'!$A$2:$A$3601,$A241,'Historial Mensual'!$C$2:$C$3601,$D241)</f>
        <v>89.043375000000012</v>
      </c>
      <c r="T241" s="27">
        <f>SUMIFS('Auditoria Cumplimiento'!$J:$J,'Auditoria Cumplimiento'!$A:$A,A241,'Auditoria Cumplimiento'!$B:$B,D241)</f>
        <v>74.233333333333334</v>
      </c>
      <c r="U241" s="29">
        <f>AVERAGEIFS('Historial Mensual'!$AA$2:$AA$3601,'Historial Mensual'!$A$2:$A$3601,$A241,'Historial Mensual'!$C$2:$C$3601,$D241)</f>
        <v>9.5944166666666678E-2</v>
      </c>
      <c r="V241" s="20">
        <f>AVERAGEIFS('Historial Mensual'!$AC$2:$AC$3601,'Historial Mensual'!$A$2:$A$3601,$A241,'Historial Mensual'!$C$2:$C$3601,$D241)</f>
        <v>4.2156470275902323E-2</v>
      </c>
    </row>
    <row r="242" spans="1:22" x14ac:dyDescent="0.3">
      <c r="A242" s="4" t="s">
        <v>237</v>
      </c>
      <c r="B242" s="4" t="str">
        <f>INDEX('Catalogo Proveedores'!$B$2:$B$101,MATCH(A242,'Catalogo Proveedores'!$A$2:$A$101,0))</f>
        <v>Comercializadora Limpieza del Norte S.A. de C.V.</v>
      </c>
      <c r="C242" s="4" t="str">
        <f>INDEX('Catalogo Proveedores'!$C$2:$C$101,MATCH(A242,'Catalogo Proveedores'!$A$2:$A$101,0))</f>
        <v>Servicios generales (limpieza y seguridad)</v>
      </c>
      <c r="D242" s="33" t="s">
        <v>279</v>
      </c>
      <c r="E242" s="15">
        <f>SUMIFS(Contratos!$C:$C,Contratos!$A:$A,A242,Contratos!$B:$B,D242)</f>
        <v>3877000</v>
      </c>
      <c r="F242" s="15">
        <f>SUMIFS('Historial Mensual'!$E$2:$E$3601,'Historial Mensual'!$A$2:$A$3601,$A242,'Historial Mensual'!$C$2:$C$3601,$D242)</f>
        <v>3864255.6000000006</v>
      </c>
      <c r="G242" s="20">
        <f>SUMPRODUCT(('Historial Mensual'!$A$2:$A$3601=A242)*('Historial Mensual'!$C$2:$C$3601=D242)*'Historial Mensual'!$G$2:$G$3601)</f>
        <v>4.19E-2</v>
      </c>
      <c r="H242" s="27">
        <f>AVERAGEIFS('Historial Mensual'!$H$2:$H$3601,'Historial Mensual'!$A$2:$A$3601,$A242,'Historial Mensual'!$C$2:$C$3601,$D242)</f>
        <v>71.833333333333343</v>
      </c>
      <c r="I242" s="21">
        <f>AVERAGEIFS('Historial Mensual'!$K$2:$K$3601,'Historial Mensual'!$A$2:$A$3601,$A242,'Historial Mensual'!$C$2:$C$3601,$D242)</f>
        <v>0.9145916666666668</v>
      </c>
      <c r="J242" s="21">
        <f>AVERAGEIFS('Historial Mensual'!$L$2:$L$3601,'Historial Mensual'!$A$2:$A$3601,$A242,'Historial Mensual'!$C$2:$C$3601,$D242)</f>
        <v>0.13094999999999998</v>
      </c>
      <c r="K242" s="28">
        <f>SUMIFS('Historial Mensual'!$M$2:$M$3601,'Historial Mensual'!$A$2:$A$3601,$A242,'Historial Mensual'!$C$2:$C$3601,$D242)</f>
        <v>5</v>
      </c>
      <c r="L242" s="28">
        <f>SUMIFS('Historial Mensual'!$N$2:$N$3601,'Historial Mensual'!$A$2:$A$3601,$A242,'Historial Mensual'!$C$2:$C$3601,$D242)</f>
        <v>2</v>
      </c>
      <c r="M242" s="27">
        <f>SUMIFS('Historial Mensual'!$O$2:$O$3601,'Historial Mensual'!$A$2:$A$3601,$A242,'Historial Mensual'!$C$2:$C$3601,$D242)</f>
        <v>168</v>
      </c>
      <c r="N242" s="27">
        <f>AVERAGEIFS('Historial Mensual'!$P$2:$P$3601,'Historial Mensual'!$A$2:$A$3601,$A242,'Historial Mensual'!$C$2:$C$3601,$D242)</f>
        <v>73.308333333333337</v>
      </c>
      <c r="O242" s="15">
        <f>SUMIFS('Historial Mensual'!$Q$2:$Q$3601,'Historial Mensual'!$A$2:$A$3601,$A242,'Historial Mensual'!$C$2:$C$3601,$D242)</f>
        <v>143856.72</v>
      </c>
      <c r="P242" s="15">
        <f>SUMIFS('Historial Mensual'!$S$2:$S$3601,'Historial Mensual'!$A$2:$A$3601,$A242,'Historial Mensual'!$C$2:$C$3601,$D242)</f>
        <v>154441.21999999997</v>
      </c>
      <c r="Q242" s="20">
        <f>AVERAGEIFS('Historial Mensual'!$V$2:$V$3601,'Historial Mensual'!$A$2:$A$3601,$A242,'Historial Mensual'!$C$2:$C$3601,$D242)</f>
        <v>-2.8489305397654777E-2</v>
      </c>
      <c r="R242" s="20">
        <f>SQRT(SUMPRODUCT(('Historial Mensual'!$A$2:$A$3601=A242)*('Historial Mensual'!$C$2:$C$3601=D242)*('Historial Mensual'!$V$2:$V$3601-Q242)^2)/11)</f>
        <v>0.12004571529623514</v>
      </c>
      <c r="S242" s="27">
        <f>AVERAGEIFS('Historial Mensual'!$W$2:$W$3601,'Historial Mensual'!$A$2:$A$3601,$A242,'Historial Mensual'!$C$2:$C$3601,$D242)</f>
        <v>80.276833333333315</v>
      </c>
      <c r="T242" s="27">
        <f>SUMIFS('Auditoria Cumplimiento'!$J:$J,'Auditoria Cumplimiento'!$A:$A,A242,'Auditoria Cumplimiento'!$B:$B,D242)</f>
        <v>69.983333333333334</v>
      </c>
      <c r="U242" s="29">
        <f>AVERAGEIFS('Historial Mensual'!$AA$2:$AA$3601,'Historial Mensual'!$A$2:$A$3601,$A242,'Historial Mensual'!$C$2:$C$3601,$D242)</f>
        <v>0.13334000000000004</v>
      </c>
      <c r="V242" s="20">
        <f>AVERAGEIFS('Historial Mensual'!$AC$2:$AC$3601,'Historial Mensual'!$A$2:$A$3601,$A242,'Historial Mensual'!$C$2:$C$3601,$D242)</f>
        <v>-3.8974254526536203E-2</v>
      </c>
    </row>
    <row r="243" spans="1:22" x14ac:dyDescent="0.3">
      <c r="A243" s="4" t="s">
        <v>237</v>
      </c>
      <c r="B243" s="4" t="str">
        <f>INDEX('Catalogo Proveedores'!$B$2:$B$101,MATCH(A243,'Catalogo Proveedores'!$A$2:$A$101,0))</f>
        <v>Comercializadora Limpieza del Norte S.A. de C.V.</v>
      </c>
      <c r="C243" s="4" t="str">
        <f>INDEX('Catalogo Proveedores'!$C$2:$C$101,MATCH(A243,'Catalogo Proveedores'!$A$2:$A$101,0))</f>
        <v>Servicios generales (limpieza y seguridad)</v>
      </c>
      <c r="D243" s="33" t="s">
        <v>281</v>
      </c>
      <c r="E243" s="15">
        <f>SUMIFS(Contratos!$C:$C,Contratos!$A:$A,A243,Contratos!$B:$B,D243)</f>
        <v>3940000</v>
      </c>
      <c r="F243" s="15">
        <f>SUMIFS('Historial Mensual'!$E$2:$E$3601,'Historial Mensual'!$A$2:$A$3601,$A243,'Historial Mensual'!$C$2:$C$3601,$D243)</f>
        <v>3907666.2800000003</v>
      </c>
      <c r="G243" s="20">
        <f>SUMPRODUCT(('Historial Mensual'!$A$2:$A$3601=A243)*('Historial Mensual'!$C$2:$C$3601=D243)*'Historial Mensual'!$G$2:$G$3601)</f>
        <v>0.10100000000000001</v>
      </c>
      <c r="H243" s="27">
        <f>AVERAGEIFS('Historial Mensual'!$H$2:$H$3601,'Historial Mensual'!$A$2:$A$3601,$A243,'Historial Mensual'!$C$2:$C$3601,$D243)</f>
        <v>73.86666666666666</v>
      </c>
      <c r="I243" s="21">
        <f>AVERAGEIFS('Historial Mensual'!$K$2:$K$3601,'Historial Mensual'!$A$2:$A$3601,$A243,'Historial Mensual'!$C$2:$C$3601,$D243)</f>
        <v>0.90475000000000005</v>
      </c>
      <c r="J243" s="21">
        <f>AVERAGEIFS('Historial Mensual'!$L$2:$L$3601,'Historial Mensual'!$A$2:$A$3601,$A243,'Historial Mensual'!$C$2:$C$3601,$D243)</f>
        <v>0.117925</v>
      </c>
      <c r="K243" s="28">
        <f>SUMIFS('Historial Mensual'!$M$2:$M$3601,'Historial Mensual'!$A$2:$A$3601,$A243,'Historial Mensual'!$C$2:$C$3601,$D243)</f>
        <v>13</v>
      </c>
      <c r="L243" s="28">
        <f>SUMIFS('Historial Mensual'!$N$2:$N$3601,'Historial Mensual'!$A$2:$A$3601,$A243,'Historial Mensual'!$C$2:$C$3601,$D243)</f>
        <v>3</v>
      </c>
      <c r="M243" s="27">
        <f>SUMIFS('Historial Mensual'!$O$2:$O$3601,'Historial Mensual'!$A$2:$A$3601,$A243,'Historial Mensual'!$C$2:$C$3601,$D243)</f>
        <v>40.9</v>
      </c>
      <c r="N243" s="27">
        <f>AVERAGEIFS('Historial Mensual'!$P$2:$P$3601,'Historial Mensual'!$A$2:$A$3601,$A243,'Historial Mensual'!$C$2:$C$3601,$D243)</f>
        <v>71.474999999999994</v>
      </c>
      <c r="O243" s="15">
        <f>SUMIFS('Historial Mensual'!$Q$2:$Q$3601,'Historial Mensual'!$A$2:$A$3601,$A243,'Historial Mensual'!$C$2:$C$3601,$D243)</f>
        <v>117540.88</v>
      </c>
      <c r="P243" s="15">
        <f>SUMIFS('Historial Mensual'!$S$2:$S$3601,'Historial Mensual'!$A$2:$A$3601,$A243,'Historial Mensual'!$C$2:$C$3601,$D243)</f>
        <v>142243.98000000001</v>
      </c>
      <c r="Q243" s="20">
        <f>AVERAGEIFS('Historial Mensual'!$V$2:$V$3601,'Historial Mensual'!$A$2:$A$3601,$A243,'Historial Mensual'!$C$2:$C$3601,$D243)</f>
        <v>-2.4199334919645873E-2</v>
      </c>
      <c r="R243" s="20">
        <f>SQRT(SUMPRODUCT(('Historial Mensual'!$A$2:$A$3601=A243)*('Historial Mensual'!$C$2:$C$3601=D243)*('Historial Mensual'!$V$2:$V$3601-Q243)^2)/11)</f>
        <v>6.5064518314441641E-2</v>
      </c>
      <c r="S243" s="27">
        <f>AVERAGEIFS('Historial Mensual'!$W$2:$W$3601,'Historial Mensual'!$A$2:$A$3601,$A243,'Historial Mensual'!$C$2:$C$3601,$D243)</f>
        <v>80.52195833333333</v>
      </c>
      <c r="T243" s="27">
        <f>SUMIFS('Auditoria Cumplimiento'!$J:$J,'Auditoria Cumplimiento'!$A:$A,A243,'Auditoria Cumplimiento'!$B:$B,D243)</f>
        <v>69.166666666666671</v>
      </c>
      <c r="U243" s="29">
        <f>AVERAGEIFS('Historial Mensual'!$AA$2:$AA$3601,'Historial Mensual'!$A$2:$A$3601,$A243,'Historial Mensual'!$C$2:$C$3601,$D243)</f>
        <v>0.1245675</v>
      </c>
      <c r="V243" s="20">
        <f>AVERAGEIFS('Historial Mensual'!$AC$2:$AC$3601,'Historial Mensual'!$A$2:$A$3601,$A243,'Historial Mensual'!$C$2:$C$3601,$D243)</f>
        <v>-3.4029106003639835E-2</v>
      </c>
    </row>
    <row r="244" spans="1:22" x14ac:dyDescent="0.3">
      <c r="A244" s="4" t="s">
        <v>237</v>
      </c>
      <c r="B244" s="4" t="str">
        <f>INDEX('Catalogo Proveedores'!$B$2:$B$101,MATCH(A244,'Catalogo Proveedores'!$A$2:$A$101,0))</f>
        <v>Comercializadora Limpieza del Norte S.A. de C.V.</v>
      </c>
      <c r="C244" s="4" t="str">
        <f>INDEX('Catalogo Proveedores'!$C$2:$C$101,MATCH(A244,'Catalogo Proveedores'!$A$2:$A$101,0))</f>
        <v>Servicios generales (limpieza y seguridad)</v>
      </c>
      <c r="D244" s="33" t="s">
        <v>282</v>
      </c>
      <c r="E244" s="15">
        <f>SUMIFS(Contratos!$C:$C,Contratos!$A:$A,A244,Contratos!$B:$B,D244)</f>
        <v>4872000</v>
      </c>
      <c r="F244" s="15">
        <f>SUMIFS('Historial Mensual'!$E$2:$E$3601,'Historial Mensual'!$A$2:$A$3601,$A244,'Historial Mensual'!$C$2:$C$3601,$D244)</f>
        <v>4902990.5600000005</v>
      </c>
      <c r="G244" s="20">
        <f>SUMPRODUCT(('Historial Mensual'!$A$2:$A$3601=A244)*('Historial Mensual'!$C$2:$C$3601=D244)*'Historial Mensual'!$G$2:$G$3601)</f>
        <v>9.0200000000000002E-2</v>
      </c>
      <c r="H244" s="27">
        <f>AVERAGEIFS('Historial Mensual'!$H$2:$H$3601,'Historial Mensual'!$A$2:$A$3601,$A244,'Historial Mensual'!$C$2:$C$3601,$D244)</f>
        <v>77.283333333333331</v>
      </c>
      <c r="I244" s="21">
        <f>AVERAGEIFS('Historial Mensual'!$K$2:$K$3601,'Historial Mensual'!$A$2:$A$3601,$A244,'Historial Mensual'!$C$2:$C$3601,$D244)</f>
        <v>0.91335833333333338</v>
      </c>
      <c r="J244" s="21">
        <f>AVERAGEIFS('Historial Mensual'!$L$2:$L$3601,'Historial Mensual'!$A$2:$A$3601,$A244,'Historial Mensual'!$C$2:$C$3601,$D244)</f>
        <v>7.0933333333333334E-2</v>
      </c>
      <c r="K244" s="28">
        <f>SUMIFS('Historial Mensual'!$M$2:$M$3601,'Historial Mensual'!$A$2:$A$3601,$A244,'Historial Mensual'!$C$2:$C$3601,$D244)</f>
        <v>7</v>
      </c>
      <c r="L244" s="28">
        <f>SUMIFS('Historial Mensual'!$N$2:$N$3601,'Historial Mensual'!$A$2:$A$3601,$A244,'Historial Mensual'!$C$2:$C$3601,$D244)</f>
        <v>1</v>
      </c>
      <c r="M244" s="27">
        <f>SUMIFS('Historial Mensual'!$O$2:$O$3601,'Historial Mensual'!$A$2:$A$3601,$A244,'Historial Mensual'!$C$2:$C$3601,$D244)</f>
        <v>4.3</v>
      </c>
      <c r="N244" s="27">
        <f>AVERAGEIFS('Historial Mensual'!$P$2:$P$3601,'Historial Mensual'!$A$2:$A$3601,$A244,'Historial Mensual'!$C$2:$C$3601,$D244)</f>
        <v>72.733333333333348</v>
      </c>
      <c r="O244" s="15">
        <f>SUMIFS('Historial Mensual'!$Q$2:$Q$3601,'Historial Mensual'!$A$2:$A$3601,$A244,'Historial Mensual'!$C$2:$C$3601,$D244)</f>
        <v>29196.29</v>
      </c>
      <c r="P244" s="15">
        <f>SUMIFS('Historial Mensual'!$S$2:$S$3601,'Historial Mensual'!$A$2:$A$3601,$A244,'Historial Mensual'!$C$2:$C$3601,$D244)</f>
        <v>107347.23000000001</v>
      </c>
      <c r="Q244" s="20">
        <f>AVERAGEIFS('Historial Mensual'!$V$2:$V$3601,'Historial Mensual'!$A$2:$A$3601,$A244,'Historial Mensual'!$C$2:$C$3601,$D244)</f>
        <v>3.9815936456169605E-2</v>
      </c>
      <c r="R244" s="20">
        <f>SQRT(SUMPRODUCT(('Historial Mensual'!$A$2:$A$3601=A244)*('Historial Mensual'!$C$2:$C$3601=D244)*('Historial Mensual'!$V$2:$V$3601-Q244)^2)/11)</f>
        <v>3.7387463069249796E-2</v>
      </c>
      <c r="S244" s="27">
        <f>AVERAGEIFS('Historial Mensual'!$W$2:$W$3601,'Historial Mensual'!$A$2:$A$3601,$A244,'Historial Mensual'!$C$2:$C$3601,$D244)</f>
        <v>82.932583333333312</v>
      </c>
      <c r="T244" s="27">
        <f>SUMIFS('Auditoria Cumplimiento'!$J:$J,'Auditoria Cumplimiento'!$A:$A,A244,'Auditoria Cumplimiento'!$B:$B,D244)</f>
        <v>70.183333333333337</v>
      </c>
      <c r="U244" s="29">
        <f>AVERAGEIFS('Historial Mensual'!$AA$2:$AA$3601,'Historial Mensual'!$A$2:$A$3601,$A244,'Historial Mensual'!$C$2:$C$3601,$D244)</f>
        <v>0.10214916666666667</v>
      </c>
      <c r="V244" s="20">
        <f>AVERAGEIFS('Historial Mensual'!$AC$2:$AC$3601,'Historial Mensual'!$A$2:$A$3601,$A244,'Historial Mensual'!$C$2:$C$3601,$D244)</f>
        <v>3.1678761309438912E-2</v>
      </c>
    </row>
    <row r="245" spans="1:22" x14ac:dyDescent="0.3">
      <c r="A245" s="4" t="s">
        <v>239</v>
      </c>
      <c r="B245" s="4" t="str">
        <f>INDEX('Catalogo Proveedores'!$B$2:$B$101,MATCH(A245,'Catalogo Proveedores'!$A$2:$A$101,0))</f>
        <v>Distribuidora Vigilancia de Occidente S. de R.L. de C.V.</v>
      </c>
      <c r="C245" s="4" t="str">
        <f>INDEX('Catalogo Proveedores'!$C$2:$C$101,MATCH(A245,'Catalogo Proveedores'!$A$2:$A$101,0))</f>
        <v>Servicios generales (limpieza y seguridad)</v>
      </c>
      <c r="D245" s="33" t="s">
        <v>279</v>
      </c>
      <c r="E245" s="15">
        <f>SUMIFS(Contratos!$C:$C,Contratos!$A:$A,A245,Contratos!$B:$B,D245)</f>
        <v>1905000</v>
      </c>
      <c r="F245" s="15">
        <f>SUMIFS('Historial Mensual'!$E$2:$E$3601,'Historial Mensual'!$A$2:$A$3601,$A245,'Historial Mensual'!$C$2:$C$3601,$D245)</f>
        <v>1882559.7399999998</v>
      </c>
      <c r="G245" s="20">
        <f>SUMPRODUCT(('Historial Mensual'!$A$2:$A$3601=A245)*('Historial Mensual'!$C$2:$C$3601=D245)*'Historial Mensual'!$G$2:$G$3601)</f>
        <v>0.1237</v>
      </c>
      <c r="H245" s="27">
        <f>AVERAGEIFS('Historial Mensual'!$H$2:$H$3601,'Historial Mensual'!$A$2:$A$3601,$A245,'Historial Mensual'!$C$2:$C$3601,$D245)</f>
        <v>83.716666666666654</v>
      </c>
      <c r="I245" s="21">
        <f>AVERAGEIFS('Historial Mensual'!$K$2:$K$3601,'Historial Mensual'!$A$2:$A$3601,$A245,'Historial Mensual'!$C$2:$C$3601,$D245)</f>
        <v>0.83128333333333337</v>
      </c>
      <c r="J245" s="21">
        <f>AVERAGEIFS('Historial Mensual'!$L$2:$L$3601,'Historial Mensual'!$A$2:$A$3601,$A245,'Historial Mensual'!$C$2:$C$3601,$D245)</f>
        <v>5.7041666666666678E-2</v>
      </c>
      <c r="K245" s="28">
        <f>SUMIFS('Historial Mensual'!$M$2:$M$3601,'Historial Mensual'!$A$2:$A$3601,$A245,'Historial Mensual'!$C$2:$C$3601,$D245)</f>
        <v>10</v>
      </c>
      <c r="L245" s="28">
        <f>SUMIFS('Historial Mensual'!$N$2:$N$3601,'Historial Mensual'!$A$2:$A$3601,$A245,'Historial Mensual'!$C$2:$C$3601,$D245)</f>
        <v>1</v>
      </c>
      <c r="M245" s="27">
        <f>SUMIFS('Historial Mensual'!$O$2:$O$3601,'Historial Mensual'!$A$2:$A$3601,$A245,'Historial Mensual'!$C$2:$C$3601,$D245)</f>
        <v>6.5</v>
      </c>
      <c r="N245" s="27">
        <f>AVERAGEIFS('Historial Mensual'!$P$2:$P$3601,'Historial Mensual'!$A$2:$A$3601,$A245,'Historial Mensual'!$C$2:$C$3601,$D245)</f>
        <v>75.274999999999991</v>
      </c>
      <c r="O245" s="15">
        <f>SUMIFS('Historial Mensual'!$Q$2:$Q$3601,'Historial Mensual'!$A$2:$A$3601,$A245,'Historial Mensual'!$C$2:$C$3601,$D245)</f>
        <v>17290.66</v>
      </c>
      <c r="P245" s="15">
        <f>SUMIFS('Historial Mensual'!$S$2:$S$3601,'Historial Mensual'!$A$2:$A$3601,$A245,'Historial Mensual'!$C$2:$C$3601,$D245)</f>
        <v>35332.670000000006</v>
      </c>
      <c r="Q245" s="20">
        <f>AVERAGEIFS('Historial Mensual'!$V$2:$V$3601,'Historial Mensual'!$A$2:$A$3601,$A245,'Historial Mensual'!$C$2:$C$3601,$D245)</f>
        <v>3.7555143727950997E-2</v>
      </c>
      <c r="R245" s="20">
        <f>SQRT(SUMPRODUCT(('Historial Mensual'!$A$2:$A$3601=A245)*('Historial Mensual'!$C$2:$C$3601=D245)*('Historial Mensual'!$V$2:$V$3601-Q245)^2)/11)</f>
        <v>3.8133401286617304E-2</v>
      </c>
      <c r="S245" s="27">
        <f>AVERAGEIFS('Historial Mensual'!$W$2:$W$3601,'Historial Mensual'!$A$2:$A$3601,$A245,'Historial Mensual'!$C$2:$C$3601,$D245)</f>
        <v>83.438708333333338</v>
      </c>
      <c r="T245" s="27">
        <f>SUMIFS('Auditoria Cumplimiento'!$J:$J,'Auditoria Cumplimiento'!$A:$A,A245,'Auditoria Cumplimiento'!$B:$B,D245)</f>
        <v>76.166666666666657</v>
      </c>
      <c r="U245" s="29">
        <f>AVERAGEIFS('Historial Mensual'!$AA$2:$AA$3601,'Historial Mensual'!$A$2:$A$3601,$A245,'Historial Mensual'!$C$2:$C$3601,$D245)</f>
        <v>0.14112166666666667</v>
      </c>
      <c r="V245" s="20">
        <f>AVERAGEIFS('Historial Mensual'!$AC$2:$AC$3601,'Historial Mensual'!$A$2:$A$3601,$A245,'Historial Mensual'!$C$2:$C$3601,$D245)</f>
        <v>2.649369743420071E-2</v>
      </c>
    </row>
    <row r="246" spans="1:22" x14ac:dyDescent="0.3">
      <c r="A246" s="4" t="s">
        <v>239</v>
      </c>
      <c r="B246" s="4" t="str">
        <f>INDEX('Catalogo Proveedores'!$B$2:$B$101,MATCH(A246,'Catalogo Proveedores'!$A$2:$A$101,0))</f>
        <v>Distribuidora Vigilancia de Occidente S. de R.L. de C.V.</v>
      </c>
      <c r="C246" s="4" t="str">
        <f>INDEX('Catalogo Proveedores'!$C$2:$C$101,MATCH(A246,'Catalogo Proveedores'!$A$2:$A$101,0))</f>
        <v>Servicios generales (limpieza y seguridad)</v>
      </c>
      <c r="D246" s="33" t="s">
        <v>281</v>
      </c>
      <c r="E246" s="15">
        <f>SUMIFS(Contratos!$C:$C,Contratos!$A:$A,A246,Contratos!$B:$B,D246)</f>
        <v>2111000</v>
      </c>
      <c r="F246" s="15">
        <f>SUMIFS('Historial Mensual'!$E$2:$E$3601,'Historial Mensual'!$A$2:$A$3601,$A246,'Historial Mensual'!$C$2:$C$3601,$D246)</f>
        <v>2142298.9899999998</v>
      </c>
      <c r="G246" s="20">
        <f>SUMPRODUCT(('Historial Mensual'!$A$2:$A$3601=A246)*('Historial Mensual'!$C$2:$C$3601=D246)*'Historial Mensual'!$G$2:$G$3601)</f>
        <v>9.1600000000000001E-2</v>
      </c>
      <c r="H246" s="27">
        <f>AVERAGEIFS('Historial Mensual'!$H$2:$H$3601,'Historial Mensual'!$A$2:$A$3601,$A246,'Historial Mensual'!$C$2:$C$3601,$D246)</f>
        <v>80.291666666666671</v>
      </c>
      <c r="I246" s="21">
        <f>AVERAGEIFS('Historial Mensual'!$K$2:$K$3601,'Historial Mensual'!$A$2:$A$3601,$A246,'Historial Mensual'!$C$2:$C$3601,$D246)</f>
        <v>0.83670833333333317</v>
      </c>
      <c r="J246" s="21">
        <f>AVERAGEIFS('Historial Mensual'!$L$2:$L$3601,'Historial Mensual'!$A$2:$A$3601,$A246,'Historial Mensual'!$C$2:$C$3601,$D246)</f>
        <v>8.6616666666666675E-2</v>
      </c>
      <c r="K246" s="28">
        <f>SUMIFS('Historial Mensual'!$M$2:$M$3601,'Historial Mensual'!$A$2:$A$3601,$A246,'Historial Mensual'!$C$2:$C$3601,$D246)</f>
        <v>23</v>
      </c>
      <c r="L246" s="28">
        <f>SUMIFS('Historial Mensual'!$N$2:$N$3601,'Historial Mensual'!$A$2:$A$3601,$A246,'Historial Mensual'!$C$2:$C$3601,$D246)</f>
        <v>3</v>
      </c>
      <c r="M246" s="27">
        <f>SUMIFS('Historial Mensual'!$O$2:$O$3601,'Historial Mensual'!$A$2:$A$3601,$A246,'Historial Mensual'!$C$2:$C$3601,$D246)</f>
        <v>129.19999999999999</v>
      </c>
      <c r="N246" s="27">
        <f>AVERAGEIFS('Historial Mensual'!$P$2:$P$3601,'Historial Mensual'!$A$2:$A$3601,$A246,'Historial Mensual'!$C$2:$C$3601,$D246)</f>
        <v>74.608333333333334</v>
      </c>
      <c r="O246" s="15">
        <f>SUMIFS('Historial Mensual'!$Q$2:$Q$3601,'Historial Mensual'!$A$2:$A$3601,$A246,'Historial Mensual'!$C$2:$C$3601,$D246)</f>
        <v>162293.35999999999</v>
      </c>
      <c r="P246" s="15">
        <f>SUMIFS('Historial Mensual'!$S$2:$S$3601,'Historial Mensual'!$A$2:$A$3601,$A246,'Historial Mensual'!$C$2:$C$3601,$D246)</f>
        <v>59437.350000000006</v>
      </c>
      <c r="Q246" s="20">
        <f>AVERAGEIFS('Historial Mensual'!$V$2:$V$3601,'Historial Mensual'!$A$2:$A$3601,$A246,'Historial Mensual'!$C$2:$C$3601,$D246)</f>
        <v>-3.958605741619442E-2</v>
      </c>
      <c r="R246" s="20">
        <f>SQRT(SUMPRODUCT(('Historial Mensual'!$A$2:$A$3601=A246)*('Historial Mensual'!$C$2:$C$3601=D246)*('Historial Mensual'!$V$2:$V$3601-Q246)^2)/11)</f>
        <v>0.19443784326309382</v>
      </c>
      <c r="S246" s="27">
        <f>AVERAGEIFS('Historial Mensual'!$W$2:$W$3601,'Historial Mensual'!$A$2:$A$3601,$A246,'Historial Mensual'!$C$2:$C$3601,$D246)</f>
        <v>81.825749999999999</v>
      </c>
      <c r="T246" s="27">
        <f>SUMIFS('Auditoria Cumplimiento'!$J:$J,'Auditoria Cumplimiento'!$A:$A,A246,'Auditoria Cumplimiento'!$B:$B,D246)</f>
        <v>75.099999999999994</v>
      </c>
      <c r="U246" s="29">
        <f>AVERAGEIFS('Historial Mensual'!$AA$2:$AA$3601,'Historial Mensual'!$A$2:$A$3601,$A246,'Historial Mensual'!$C$2:$C$3601,$D246)</f>
        <v>0.13412333333333334</v>
      </c>
      <c r="V246" s="20">
        <f>AVERAGEIFS('Historial Mensual'!$AC$2:$AC$3601,'Historial Mensual'!$A$2:$A$3601,$A246,'Historial Mensual'!$C$2:$C$3601,$D246)</f>
        <v>-5.0126878591079449E-2</v>
      </c>
    </row>
    <row r="247" spans="1:22" x14ac:dyDescent="0.3">
      <c r="A247" s="4" t="s">
        <v>239</v>
      </c>
      <c r="B247" s="4" t="str">
        <f>INDEX('Catalogo Proveedores'!$B$2:$B$101,MATCH(A247,'Catalogo Proveedores'!$A$2:$A$101,0))</f>
        <v>Distribuidora Vigilancia de Occidente S. de R.L. de C.V.</v>
      </c>
      <c r="C247" s="4" t="str">
        <f>INDEX('Catalogo Proveedores'!$C$2:$C$101,MATCH(A247,'Catalogo Proveedores'!$A$2:$A$101,0))</f>
        <v>Servicios generales (limpieza y seguridad)</v>
      </c>
      <c r="D247" s="33" t="s">
        <v>282</v>
      </c>
      <c r="E247" s="15">
        <f>SUMIFS(Contratos!$C:$C,Contratos!$A:$A,A247,Contratos!$B:$B,D247)</f>
        <v>2511000</v>
      </c>
      <c r="F247" s="15">
        <f>SUMIFS('Historial Mensual'!$E$2:$E$3601,'Historial Mensual'!$A$2:$A$3601,$A247,'Historial Mensual'!$C$2:$C$3601,$D247)</f>
        <v>2555726.7600000002</v>
      </c>
      <c r="G247" s="20">
        <f>SUMPRODUCT(('Historial Mensual'!$A$2:$A$3601=A247)*('Historial Mensual'!$C$2:$C$3601=D247)*'Historial Mensual'!$G$2:$G$3601)</f>
        <v>2.63E-2</v>
      </c>
      <c r="H247" s="27">
        <f>AVERAGEIFS('Historial Mensual'!$H$2:$H$3601,'Historial Mensual'!$A$2:$A$3601,$A247,'Historial Mensual'!$C$2:$C$3601,$D247)</f>
        <v>82.641666666666666</v>
      </c>
      <c r="I247" s="21">
        <f>AVERAGEIFS('Historial Mensual'!$K$2:$K$3601,'Historial Mensual'!$A$2:$A$3601,$A247,'Historial Mensual'!$C$2:$C$3601,$D247)</f>
        <v>0.8449000000000001</v>
      </c>
      <c r="J247" s="21">
        <f>AVERAGEIFS('Historial Mensual'!$L$2:$L$3601,'Historial Mensual'!$A$2:$A$3601,$A247,'Historial Mensual'!$C$2:$C$3601,$D247)</f>
        <v>8.0341666666666672E-2</v>
      </c>
      <c r="K247" s="28">
        <f>SUMIFS('Historial Mensual'!$M$2:$M$3601,'Historial Mensual'!$A$2:$A$3601,$A247,'Historial Mensual'!$C$2:$C$3601,$D247)</f>
        <v>14</v>
      </c>
      <c r="L247" s="28">
        <f>SUMIFS('Historial Mensual'!$N$2:$N$3601,'Historial Mensual'!$A$2:$A$3601,$A247,'Historial Mensual'!$C$2:$C$3601,$D247)</f>
        <v>6</v>
      </c>
      <c r="M247" s="27">
        <f>SUMIFS('Historial Mensual'!$O$2:$O$3601,'Historial Mensual'!$A$2:$A$3601,$A247,'Historial Mensual'!$C$2:$C$3601,$D247)</f>
        <v>133</v>
      </c>
      <c r="N247" s="27">
        <f>AVERAGEIFS('Historial Mensual'!$P$2:$P$3601,'Historial Mensual'!$A$2:$A$3601,$A247,'Historial Mensual'!$C$2:$C$3601,$D247)</f>
        <v>73.050000000000011</v>
      </c>
      <c r="O247" s="15">
        <f>SUMIFS('Historial Mensual'!$Q$2:$Q$3601,'Historial Mensual'!$A$2:$A$3601,$A247,'Historial Mensual'!$C$2:$C$3601,$D247)</f>
        <v>133467.44</v>
      </c>
      <c r="P247" s="15">
        <f>SUMIFS('Historial Mensual'!$S$2:$S$3601,'Historial Mensual'!$A$2:$A$3601,$A247,'Historial Mensual'!$C$2:$C$3601,$D247)</f>
        <v>64251.95</v>
      </c>
      <c r="Q247" s="20">
        <f>AVERAGEIFS('Historial Mensual'!$V$2:$V$3601,'Historial Mensual'!$A$2:$A$3601,$A247,'Historial Mensual'!$C$2:$C$3601,$D247)</f>
        <v>6.1569636633739067E-3</v>
      </c>
      <c r="R247" s="20">
        <f>SQRT(SUMPRODUCT(('Historial Mensual'!$A$2:$A$3601=A247)*('Historial Mensual'!$C$2:$C$3601=D247)*('Historial Mensual'!$V$2:$V$3601-Q247)^2)/11)</f>
        <v>0.11767853954339788</v>
      </c>
      <c r="S247" s="27">
        <f>AVERAGEIFS('Historial Mensual'!$W$2:$W$3601,'Historial Mensual'!$A$2:$A$3601,$A247,'Historial Mensual'!$C$2:$C$3601,$D247)</f>
        <v>82.676458333333315</v>
      </c>
      <c r="T247" s="27">
        <f>SUMIFS('Auditoria Cumplimiento'!$J:$J,'Auditoria Cumplimiento'!$A:$A,A247,'Auditoria Cumplimiento'!$B:$B,D247)</f>
        <v>79.566666666666663</v>
      </c>
      <c r="U247" s="29">
        <f>AVERAGEIFS('Historial Mensual'!$AA$2:$AA$3601,'Historial Mensual'!$A$2:$A$3601,$A247,'Historial Mensual'!$C$2:$C$3601,$D247)</f>
        <v>0.10947833333333334</v>
      </c>
      <c r="V247" s="20">
        <f>AVERAGEIFS('Historial Mensual'!$AC$2:$AC$3601,'Historial Mensual'!$A$2:$A$3601,$A247,'Historial Mensual'!$C$2:$C$3601,$D247)</f>
        <v>-2.5365443402687814E-3</v>
      </c>
    </row>
    <row r="248" spans="1:22" x14ac:dyDescent="0.3">
      <c r="A248" s="4" t="s">
        <v>241</v>
      </c>
      <c r="B248" s="4" t="str">
        <f>INDEX('Catalogo Proveedores'!$B$2:$B$101,MATCH(A248,'Catalogo Proveedores'!$A$2:$A$101,0))</f>
        <v>Corporativo Higiene Unidos S.A.P.I. de C.V.</v>
      </c>
      <c r="C248" s="4" t="str">
        <f>INDEX('Catalogo Proveedores'!$C$2:$C$101,MATCH(A248,'Catalogo Proveedores'!$A$2:$A$101,0))</f>
        <v>Servicios generales (limpieza y seguridad)</v>
      </c>
      <c r="D248" s="33" t="s">
        <v>279</v>
      </c>
      <c r="E248" s="15">
        <f>SUMIFS(Contratos!$C:$C,Contratos!$A:$A,A248,Contratos!$B:$B,D248)</f>
        <v>1818000</v>
      </c>
      <c r="F248" s="15">
        <f>SUMIFS('Historial Mensual'!$E$2:$E$3601,'Historial Mensual'!$A$2:$A$3601,$A248,'Historial Mensual'!$C$2:$C$3601,$D248)</f>
        <v>1804805.7800000003</v>
      </c>
      <c r="G248" s="20">
        <f>SUMPRODUCT(('Historial Mensual'!$A$2:$A$3601=A248)*('Historial Mensual'!$C$2:$C$3601=D248)*'Historial Mensual'!$G$2:$G$3601)</f>
        <v>6.5500000000000003E-2</v>
      </c>
      <c r="H248" s="27">
        <f>AVERAGEIFS('Historial Mensual'!$H$2:$H$3601,'Historial Mensual'!$A$2:$A$3601,$A248,'Historial Mensual'!$C$2:$C$3601,$D248)</f>
        <v>94.63333333333334</v>
      </c>
      <c r="I248" s="21">
        <f>AVERAGEIFS('Historial Mensual'!$K$2:$K$3601,'Historial Mensual'!$A$2:$A$3601,$A248,'Historial Mensual'!$C$2:$C$3601,$D248)</f>
        <v>0.87416666666666654</v>
      </c>
      <c r="J248" s="21">
        <f>AVERAGEIFS('Historial Mensual'!$L$2:$L$3601,'Historial Mensual'!$A$2:$A$3601,$A248,'Historial Mensual'!$C$2:$C$3601,$D248)</f>
        <v>1.859166666666667E-2</v>
      </c>
      <c r="K248" s="28">
        <f>SUMIFS('Historial Mensual'!$M$2:$M$3601,'Historial Mensual'!$A$2:$A$3601,$A248,'Historial Mensual'!$C$2:$C$3601,$D248)</f>
        <v>16</v>
      </c>
      <c r="L248" s="28">
        <f>SUMIFS('Historial Mensual'!$N$2:$N$3601,'Historial Mensual'!$A$2:$A$3601,$A248,'Historial Mensual'!$C$2:$C$3601,$D248)</f>
        <v>3</v>
      </c>
      <c r="M248" s="27">
        <f>SUMIFS('Historial Mensual'!$O$2:$O$3601,'Historial Mensual'!$A$2:$A$3601,$A248,'Historial Mensual'!$C$2:$C$3601,$D248)</f>
        <v>120.1</v>
      </c>
      <c r="N248" s="27">
        <f>AVERAGEIFS('Historial Mensual'!$P$2:$P$3601,'Historial Mensual'!$A$2:$A$3601,$A248,'Historial Mensual'!$C$2:$C$3601,$D248)</f>
        <v>95.066666666666677</v>
      </c>
      <c r="O248" s="15">
        <f>SUMIFS('Historial Mensual'!$Q$2:$Q$3601,'Historial Mensual'!$A$2:$A$3601,$A248,'Historial Mensual'!$C$2:$C$3601,$D248)</f>
        <v>66044.62000000001</v>
      </c>
      <c r="P248" s="15">
        <f>SUMIFS('Historial Mensual'!$S$2:$S$3601,'Historial Mensual'!$A$2:$A$3601,$A248,'Historial Mensual'!$C$2:$C$3601,$D248)</f>
        <v>11352.560000000001</v>
      </c>
      <c r="Q248" s="20">
        <f>AVERAGEIFS('Historial Mensual'!$V$2:$V$3601,'Historial Mensual'!$A$2:$A$3601,$A248,'Historial Mensual'!$C$2:$C$3601,$D248)</f>
        <v>2.1328241583304518E-3</v>
      </c>
      <c r="R248" s="20">
        <f>SQRT(SUMPRODUCT(('Historial Mensual'!$A$2:$A$3601=A248)*('Historial Mensual'!$C$2:$C$3601=D248)*('Historial Mensual'!$V$2:$V$3601-Q248)^2)/11)</f>
        <v>8.0868347043383054E-2</v>
      </c>
      <c r="S248" s="27">
        <f>AVERAGEIFS('Historial Mensual'!$W$2:$W$3601,'Historial Mensual'!$A$2:$A$3601,$A248,'Historial Mensual'!$C$2:$C$3601,$D248)</f>
        <v>93.081124999999986</v>
      </c>
      <c r="T248" s="27">
        <f>SUMIFS('Auditoria Cumplimiento'!$J:$J,'Auditoria Cumplimiento'!$A:$A,A248,'Auditoria Cumplimiento'!$B:$B,D248)</f>
        <v>92.983333333333334</v>
      </c>
      <c r="U248" s="29">
        <f>AVERAGEIFS('Historial Mensual'!$AA$2:$AA$3601,'Historial Mensual'!$A$2:$A$3601,$A248,'Historial Mensual'!$C$2:$C$3601,$D248)</f>
        <v>0.12800666666666669</v>
      </c>
      <c r="V248" s="20">
        <f>AVERAGEIFS('Historial Mensual'!$AC$2:$AC$3601,'Historial Mensual'!$A$2:$A$3601,$A248,'Historial Mensual'!$C$2:$C$3601,$D248)</f>
        <v>-7.9549414268945354E-3</v>
      </c>
    </row>
    <row r="249" spans="1:22" x14ac:dyDescent="0.3">
      <c r="A249" s="4" t="s">
        <v>241</v>
      </c>
      <c r="B249" s="4" t="str">
        <f>INDEX('Catalogo Proveedores'!$B$2:$B$101,MATCH(A249,'Catalogo Proveedores'!$A$2:$A$101,0))</f>
        <v>Corporativo Higiene Unidos S.A.P.I. de C.V.</v>
      </c>
      <c r="C249" s="4" t="str">
        <f>INDEX('Catalogo Proveedores'!$C$2:$C$101,MATCH(A249,'Catalogo Proveedores'!$A$2:$A$101,0))</f>
        <v>Servicios generales (limpieza y seguridad)</v>
      </c>
      <c r="D249" s="33" t="s">
        <v>281</v>
      </c>
      <c r="E249" s="15">
        <f>SUMIFS(Contratos!$C:$C,Contratos!$A:$A,A249,Contratos!$B:$B,D249)</f>
        <v>1881000</v>
      </c>
      <c r="F249" s="15">
        <f>SUMIFS('Historial Mensual'!$E$2:$E$3601,'Historial Mensual'!$A$2:$A$3601,$A249,'Historial Mensual'!$C$2:$C$3601,$D249)</f>
        <v>1863253.7799999998</v>
      </c>
      <c r="G249" s="20">
        <f>SUMPRODUCT(('Historial Mensual'!$A$2:$A$3601=A249)*('Historial Mensual'!$C$2:$C$3601=D249)*'Historial Mensual'!$G$2:$G$3601)</f>
        <v>7.1099999999999997E-2</v>
      </c>
      <c r="H249" s="27">
        <f>AVERAGEIFS('Historial Mensual'!$H$2:$H$3601,'Historial Mensual'!$A$2:$A$3601,$A249,'Historial Mensual'!$C$2:$C$3601,$D249)</f>
        <v>94.641666666666694</v>
      </c>
      <c r="I249" s="21">
        <f>AVERAGEIFS('Historial Mensual'!$K$2:$K$3601,'Historial Mensual'!$A$2:$A$3601,$A249,'Historial Mensual'!$C$2:$C$3601,$D249)</f>
        <v>0.87380000000000013</v>
      </c>
      <c r="J249" s="21">
        <f>AVERAGEIFS('Historial Mensual'!$L$2:$L$3601,'Historial Mensual'!$A$2:$A$3601,$A249,'Historial Mensual'!$C$2:$C$3601,$D249)</f>
        <v>1.8241666666666666E-2</v>
      </c>
      <c r="K249" s="28">
        <f>SUMIFS('Historial Mensual'!$M$2:$M$3601,'Historial Mensual'!$A$2:$A$3601,$A249,'Historial Mensual'!$C$2:$C$3601,$D249)</f>
        <v>12</v>
      </c>
      <c r="L249" s="28">
        <f>SUMIFS('Historial Mensual'!$N$2:$N$3601,'Historial Mensual'!$A$2:$A$3601,$A249,'Historial Mensual'!$C$2:$C$3601,$D249)</f>
        <v>7</v>
      </c>
      <c r="M249" s="27">
        <f>SUMIFS('Historial Mensual'!$O$2:$O$3601,'Historial Mensual'!$A$2:$A$3601,$A249,'Historial Mensual'!$C$2:$C$3601,$D249)</f>
        <v>229.5</v>
      </c>
      <c r="N249" s="27">
        <f>AVERAGEIFS('Historial Mensual'!$P$2:$P$3601,'Historial Mensual'!$A$2:$A$3601,$A249,'Historial Mensual'!$C$2:$C$3601,$D249)</f>
        <v>94.149999999999991</v>
      </c>
      <c r="O249" s="15">
        <f>SUMIFS('Historial Mensual'!$Q$2:$Q$3601,'Historial Mensual'!$A$2:$A$3601,$A249,'Historial Mensual'!$C$2:$C$3601,$D249)</f>
        <v>178632.93</v>
      </c>
      <c r="P249" s="15">
        <f>SUMIFS('Historial Mensual'!$S$2:$S$3601,'Historial Mensual'!$A$2:$A$3601,$A249,'Historial Mensual'!$C$2:$C$3601,$D249)</f>
        <v>12666.77</v>
      </c>
      <c r="Q249" s="20">
        <f>AVERAGEIFS('Historial Mensual'!$V$2:$V$3601,'Historial Mensual'!$A$2:$A$3601,$A249,'Historial Mensual'!$C$2:$C$3601,$D249)</f>
        <v>-6.1849121131383945E-2</v>
      </c>
      <c r="R249" s="20">
        <f>SQRT(SUMPRODUCT(('Historial Mensual'!$A$2:$A$3601=A249)*('Historial Mensual'!$C$2:$C$3601=D249)*('Historial Mensual'!$V$2:$V$3601-Q249)^2)/11)</f>
        <v>0.16532782731574658</v>
      </c>
      <c r="S249" s="27">
        <f>AVERAGEIFS('Historial Mensual'!$W$2:$W$3601,'Historial Mensual'!$A$2:$A$3601,$A249,'Historial Mensual'!$C$2:$C$3601,$D249)</f>
        <v>92.894958333333349</v>
      </c>
      <c r="T249" s="27">
        <f>SUMIFS('Auditoria Cumplimiento'!$J:$J,'Auditoria Cumplimiento'!$A:$A,A249,'Auditoria Cumplimiento'!$B:$B,D249)</f>
        <v>92.016666666666666</v>
      </c>
      <c r="U249" s="29">
        <f>AVERAGEIFS('Historial Mensual'!$AA$2:$AA$3601,'Historial Mensual'!$A$2:$A$3601,$A249,'Historial Mensual'!$C$2:$C$3601,$D249)</f>
        <v>0.11650000000000003</v>
      </c>
      <c r="V249" s="20">
        <f>AVERAGEIFS('Historial Mensual'!$AC$2:$AC$3601,'Historial Mensual'!$A$2:$A$3601,$A249,'Historial Mensual'!$C$2:$C$3601,$D249)</f>
        <v>-7.1074191413095844E-2</v>
      </c>
    </row>
    <row r="250" spans="1:22" x14ac:dyDescent="0.3">
      <c r="A250" s="4" t="s">
        <v>241</v>
      </c>
      <c r="B250" s="4" t="str">
        <f>INDEX('Catalogo Proveedores'!$B$2:$B$101,MATCH(A250,'Catalogo Proveedores'!$A$2:$A$101,0))</f>
        <v>Corporativo Higiene Unidos S.A.P.I. de C.V.</v>
      </c>
      <c r="C250" s="4" t="str">
        <f>INDEX('Catalogo Proveedores'!$C$2:$C$101,MATCH(A250,'Catalogo Proveedores'!$A$2:$A$101,0))</f>
        <v>Servicios generales (limpieza y seguridad)</v>
      </c>
      <c r="D250" s="33" t="s">
        <v>282</v>
      </c>
      <c r="E250" s="15">
        <f>SUMIFS(Contratos!$C:$C,Contratos!$A:$A,A250,Contratos!$B:$B,D250)</f>
        <v>2076000</v>
      </c>
      <c r="F250" s="15">
        <f>SUMIFS('Historial Mensual'!$E$2:$E$3601,'Historial Mensual'!$A$2:$A$3601,$A250,'Historial Mensual'!$C$2:$C$3601,$D250)</f>
        <v>2078641.39</v>
      </c>
      <c r="G250" s="20">
        <f>SUMPRODUCT(('Historial Mensual'!$A$2:$A$3601=A250)*('Historial Mensual'!$C$2:$C$3601=D250)*'Historial Mensual'!$G$2:$G$3601)</f>
        <v>8.14E-2</v>
      </c>
      <c r="H250" s="27">
        <f>AVERAGEIFS('Historial Mensual'!$H$2:$H$3601,'Historial Mensual'!$A$2:$A$3601,$A250,'Historial Mensual'!$C$2:$C$3601,$D250)</f>
        <v>90.125</v>
      </c>
      <c r="I250" s="21">
        <f>AVERAGEIFS('Historial Mensual'!$K$2:$K$3601,'Historial Mensual'!$A$2:$A$3601,$A250,'Historial Mensual'!$C$2:$C$3601,$D250)</f>
        <v>0.86607500000000004</v>
      </c>
      <c r="J250" s="21">
        <f>AVERAGEIFS('Historial Mensual'!$L$2:$L$3601,'Historial Mensual'!$A$2:$A$3601,$A250,'Historial Mensual'!$C$2:$C$3601,$D250)</f>
        <v>4.3958333333333328E-2</v>
      </c>
      <c r="K250" s="28">
        <f>SUMIFS('Historial Mensual'!$M$2:$M$3601,'Historial Mensual'!$A$2:$A$3601,$A250,'Historial Mensual'!$C$2:$C$3601,$D250)</f>
        <v>13</v>
      </c>
      <c r="L250" s="28">
        <f>SUMIFS('Historial Mensual'!$N$2:$N$3601,'Historial Mensual'!$A$2:$A$3601,$A250,'Historial Mensual'!$C$2:$C$3601,$D250)</f>
        <v>1</v>
      </c>
      <c r="M250" s="27">
        <f>SUMIFS('Historial Mensual'!$O$2:$O$3601,'Historial Mensual'!$A$2:$A$3601,$A250,'Historial Mensual'!$C$2:$C$3601,$D250)</f>
        <v>4.5</v>
      </c>
      <c r="N250" s="27">
        <f>AVERAGEIFS('Historial Mensual'!$P$2:$P$3601,'Historial Mensual'!$A$2:$A$3601,$A250,'Historial Mensual'!$C$2:$C$3601,$D250)</f>
        <v>95.641666666666666</v>
      </c>
      <c r="O250" s="15">
        <f>SUMIFS('Historial Mensual'!$Q$2:$Q$3601,'Historial Mensual'!$A$2:$A$3601,$A250,'Historial Mensual'!$C$2:$C$3601,$D250)</f>
        <v>16188.4</v>
      </c>
      <c r="P250" s="15">
        <f>SUMIFS('Historial Mensual'!$S$2:$S$3601,'Historial Mensual'!$A$2:$A$3601,$A250,'Historial Mensual'!$C$2:$C$3601,$D250)</f>
        <v>29792.79</v>
      </c>
      <c r="Q250" s="20">
        <f>AVERAGEIFS('Historial Mensual'!$V$2:$V$3601,'Historial Mensual'!$A$2:$A$3601,$A250,'Historial Mensual'!$C$2:$C$3601,$D250)</f>
        <v>4.2459377590644359E-2</v>
      </c>
      <c r="R250" s="20">
        <f>SQRT(SUMPRODUCT(('Historial Mensual'!$A$2:$A$3601=A250)*('Historial Mensual'!$C$2:$C$3601=D250)*('Historial Mensual'!$V$2:$V$3601-Q250)^2)/11)</f>
        <v>4.2047783013814677E-2</v>
      </c>
      <c r="S250" s="27">
        <f>AVERAGEIFS('Historial Mensual'!$W$2:$W$3601,'Historial Mensual'!$A$2:$A$3601,$A250,'Historial Mensual'!$C$2:$C$3601,$D250)</f>
        <v>90.994958333333329</v>
      </c>
      <c r="T250" s="27">
        <f>SUMIFS('Auditoria Cumplimiento'!$J:$J,'Auditoria Cumplimiento'!$A:$A,A250,'Auditoria Cumplimiento'!$B:$B,D250)</f>
        <v>94.666666666666671</v>
      </c>
      <c r="U250" s="29">
        <f>AVERAGEIFS('Historial Mensual'!$AA$2:$AA$3601,'Historial Mensual'!$A$2:$A$3601,$A250,'Historial Mensual'!$C$2:$C$3601,$D250)</f>
        <v>9.0879166666666678E-2</v>
      </c>
      <c r="V250" s="20">
        <f>AVERAGEIFS('Historial Mensual'!$AC$2:$AC$3601,'Historial Mensual'!$A$2:$A$3601,$A250,'Historial Mensual'!$C$2:$C$3601,$D250)</f>
        <v>3.5186208055242897E-2</v>
      </c>
    </row>
    <row r="251" spans="1:22" x14ac:dyDescent="0.3">
      <c r="A251" s="4" t="s">
        <v>243</v>
      </c>
      <c r="B251" s="4" t="str">
        <f>INDEX('Catalogo Proveedores'!$B$2:$B$101,MATCH(A251,'Catalogo Proveedores'!$A$2:$A$101,0))</f>
        <v>Proveedora Protección del Golfo S.A. de C.V.</v>
      </c>
      <c r="C251" s="4" t="str">
        <f>INDEX('Catalogo Proveedores'!$C$2:$C$101,MATCH(A251,'Catalogo Proveedores'!$A$2:$A$101,0))</f>
        <v>Servicios generales (limpieza y seguridad)</v>
      </c>
      <c r="D251" s="33" t="s">
        <v>279</v>
      </c>
      <c r="E251" s="15">
        <f>SUMIFS(Contratos!$C:$C,Contratos!$A:$A,A251,Contratos!$B:$B,D251)</f>
        <v>5816000</v>
      </c>
      <c r="F251" s="15">
        <f>SUMIFS('Historial Mensual'!$E$2:$E$3601,'Historial Mensual'!$A$2:$A$3601,$A251,'Historial Mensual'!$C$2:$C$3601,$D251)</f>
        <v>5800563.1399999997</v>
      </c>
      <c r="G251" s="20">
        <f>SUMPRODUCT(('Historial Mensual'!$A$2:$A$3601=A251)*('Historial Mensual'!$C$2:$C$3601=D251)*'Historial Mensual'!$G$2:$G$3601)</f>
        <v>3.6299999999999999E-2</v>
      </c>
      <c r="H251" s="27">
        <f>AVERAGEIFS('Historial Mensual'!$H$2:$H$3601,'Historial Mensual'!$A$2:$A$3601,$A251,'Historial Mensual'!$C$2:$C$3601,$D251)</f>
        <v>71.649999999999991</v>
      </c>
      <c r="I251" s="21">
        <f>AVERAGEIFS('Historial Mensual'!$K$2:$K$3601,'Historial Mensual'!$A$2:$A$3601,$A251,'Historial Mensual'!$C$2:$C$3601,$D251)</f>
        <v>0.88692500000000007</v>
      </c>
      <c r="J251" s="21">
        <f>AVERAGEIFS('Historial Mensual'!$L$2:$L$3601,'Historial Mensual'!$A$2:$A$3601,$A251,'Historial Mensual'!$C$2:$C$3601,$D251)</f>
        <v>0.122375</v>
      </c>
      <c r="K251" s="28">
        <f>SUMIFS('Historial Mensual'!$M$2:$M$3601,'Historial Mensual'!$A$2:$A$3601,$A251,'Historial Mensual'!$C$2:$C$3601,$D251)</f>
        <v>14</v>
      </c>
      <c r="L251" s="28">
        <f>SUMIFS('Historial Mensual'!$N$2:$N$3601,'Historial Mensual'!$A$2:$A$3601,$A251,'Historial Mensual'!$C$2:$C$3601,$D251)</f>
        <v>3</v>
      </c>
      <c r="M251" s="27">
        <f>SUMIFS('Historial Mensual'!$O$2:$O$3601,'Historial Mensual'!$A$2:$A$3601,$A251,'Historial Mensual'!$C$2:$C$3601,$D251)</f>
        <v>82.800000000000011</v>
      </c>
      <c r="N251" s="27">
        <f>AVERAGEIFS('Historial Mensual'!$P$2:$P$3601,'Historial Mensual'!$A$2:$A$3601,$A251,'Historial Mensual'!$C$2:$C$3601,$D251)</f>
        <v>72.61666666666666</v>
      </c>
      <c r="O251" s="15">
        <f>SUMIFS('Historial Mensual'!$Q$2:$Q$3601,'Historial Mensual'!$A$2:$A$3601,$A251,'Historial Mensual'!$C$2:$C$3601,$D251)</f>
        <v>220948.05</v>
      </c>
      <c r="P251" s="15">
        <f>SUMIFS('Historial Mensual'!$S$2:$S$3601,'Historial Mensual'!$A$2:$A$3601,$A251,'Historial Mensual'!$C$2:$C$3601,$D251)</f>
        <v>215327.03999999998</v>
      </c>
      <c r="Q251" s="20">
        <f>AVERAGEIFS('Historial Mensual'!$V$2:$V$3601,'Historial Mensual'!$A$2:$A$3601,$A251,'Historial Mensual'!$C$2:$C$3601,$D251)</f>
        <v>-1.2685846194388581E-2</v>
      </c>
      <c r="R251" s="20">
        <f>SQRT(SUMPRODUCT(('Historial Mensual'!$A$2:$A$3601=A251)*('Historial Mensual'!$C$2:$C$3601=D251)*('Historial Mensual'!$V$2:$V$3601-Q251)^2)/11)</f>
        <v>8.6284103277002672E-2</v>
      </c>
      <c r="S251" s="27">
        <f>AVERAGEIFS('Historial Mensual'!$W$2:$W$3601,'Historial Mensual'!$A$2:$A$3601,$A251,'Historial Mensual'!$C$2:$C$3601,$D251)</f>
        <v>79.372958333333315</v>
      </c>
      <c r="T251" s="27">
        <f>SUMIFS('Auditoria Cumplimiento'!$J:$J,'Auditoria Cumplimiento'!$A:$A,A251,'Auditoria Cumplimiento'!$B:$B,D251)</f>
        <v>75.5</v>
      </c>
      <c r="U251" s="29">
        <f>AVERAGEIFS('Historial Mensual'!$AA$2:$AA$3601,'Historial Mensual'!$A$2:$A$3601,$A251,'Historial Mensual'!$C$2:$C$3601,$D251)</f>
        <v>0.14616833333333332</v>
      </c>
      <c r="V251" s="20">
        <f>AVERAGEIFS('Historial Mensual'!$AC$2:$AC$3601,'Historial Mensual'!$A$2:$A$3601,$A251,'Historial Mensual'!$C$2:$C$3601,$D251)</f>
        <v>-2.4118956482390028E-2</v>
      </c>
    </row>
    <row r="252" spans="1:22" x14ac:dyDescent="0.3">
      <c r="A252" s="4" t="s">
        <v>243</v>
      </c>
      <c r="B252" s="4" t="str">
        <f>INDEX('Catalogo Proveedores'!$B$2:$B$101,MATCH(A252,'Catalogo Proveedores'!$A$2:$A$101,0))</f>
        <v>Proveedora Protección del Golfo S.A. de C.V.</v>
      </c>
      <c r="C252" s="4" t="str">
        <f>INDEX('Catalogo Proveedores'!$C$2:$C$101,MATCH(A252,'Catalogo Proveedores'!$A$2:$A$101,0))</f>
        <v>Servicios generales (limpieza y seguridad)</v>
      </c>
      <c r="D252" s="33" t="s">
        <v>281</v>
      </c>
      <c r="E252" s="15">
        <f>SUMIFS(Contratos!$C:$C,Contratos!$A:$A,A252,Contratos!$B:$B,D252)</f>
        <v>6218000</v>
      </c>
      <c r="F252" s="15">
        <f>SUMIFS('Historial Mensual'!$E$2:$E$3601,'Historial Mensual'!$A$2:$A$3601,$A252,'Historial Mensual'!$C$2:$C$3601,$D252)</f>
        <v>6212582.8400000008</v>
      </c>
      <c r="G252" s="20">
        <f>SUMPRODUCT(('Historial Mensual'!$A$2:$A$3601=A252)*('Historial Mensual'!$C$2:$C$3601=D252)*'Historial Mensual'!$G$2:$G$3601)</f>
        <v>5.7299999999999997E-2</v>
      </c>
      <c r="H252" s="27">
        <f>AVERAGEIFS('Historial Mensual'!$H$2:$H$3601,'Historial Mensual'!$A$2:$A$3601,$A252,'Historial Mensual'!$C$2:$C$3601,$D252)</f>
        <v>69.233333333333334</v>
      </c>
      <c r="I252" s="21">
        <f>AVERAGEIFS('Historial Mensual'!$K$2:$K$3601,'Historial Mensual'!$A$2:$A$3601,$A252,'Historial Mensual'!$C$2:$C$3601,$D252)</f>
        <v>0.88131666666666675</v>
      </c>
      <c r="J252" s="21">
        <f>AVERAGEIFS('Historial Mensual'!$L$2:$L$3601,'Historial Mensual'!$A$2:$A$3601,$A252,'Historial Mensual'!$C$2:$C$3601,$D252)</f>
        <v>0.131325</v>
      </c>
      <c r="K252" s="28">
        <f>SUMIFS('Historial Mensual'!$M$2:$M$3601,'Historial Mensual'!$A$2:$A$3601,$A252,'Historial Mensual'!$C$2:$C$3601,$D252)</f>
        <v>15</v>
      </c>
      <c r="L252" s="28">
        <f>SUMIFS('Historial Mensual'!$N$2:$N$3601,'Historial Mensual'!$A$2:$A$3601,$A252,'Historial Mensual'!$C$2:$C$3601,$D252)</f>
        <v>5</v>
      </c>
      <c r="M252" s="27">
        <f>SUMIFS('Historial Mensual'!$O$2:$O$3601,'Historial Mensual'!$A$2:$A$3601,$A252,'Historial Mensual'!$C$2:$C$3601,$D252)</f>
        <v>42</v>
      </c>
      <c r="N252" s="27">
        <f>AVERAGEIFS('Historial Mensual'!$P$2:$P$3601,'Historial Mensual'!$A$2:$A$3601,$A252,'Historial Mensual'!$C$2:$C$3601,$D252)</f>
        <v>73.374999999999986</v>
      </c>
      <c r="O252" s="15">
        <f>SUMIFS('Historial Mensual'!$Q$2:$Q$3601,'Historial Mensual'!$A$2:$A$3601,$A252,'Historial Mensual'!$C$2:$C$3601,$D252)</f>
        <v>184509.43</v>
      </c>
      <c r="P252" s="15">
        <f>SUMIFS('Historial Mensual'!$S$2:$S$3601,'Historial Mensual'!$A$2:$A$3601,$A252,'Historial Mensual'!$C$2:$C$3601,$D252)</f>
        <v>252875.62000000005</v>
      </c>
      <c r="Q252" s="20">
        <f>AVERAGEIFS('Historial Mensual'!$V$2:$V$3601,'Historial Mensual'!$A$2:$A$3601,$A252,'Historial Mensual'!$C$2:$C$3601,$D252)</f>
        <v>-5.1232929269571991E-3</v>
      </c>
      <c r="R252" s="20">
        <f>SQRT(SUMPRODUCT(('Historial Mensual'!$A$2:$A$3601=A252)*('Historial Mensual'!$C$2:$C$3601=D252)*('Historial Mensual'!$V$2:$V$3601-Q252)^2)/11)</f>
        <v>8.8449972544142316E-2</v>
      </c>
      <c r="S252" s="27">
        <f>AVERAGEIFS('Historial Mensual'!$W$2:$W$3601,'Historial Mensual'!$A$2:$A$3601,$A252,'Historial Mensual'!$C$2:$C$3601,$D252)</f>
        <v>78.37629166666666</v>
      </c>
      <c r="T252" s="27">
        <f>SUMIFS('Auditoria Cumplimiento'!$J:$J,'Auditoria Cumplimiento'!$A:$A,A252,'Auditoria Cumplimiento'!$B:$B,D252)</f>
        <v>72.233333333333334</v>
      </c>
      <c r="U252" s="29">
        <f>AVERAGEIFS('Historial Mensual'!$AA$2:$AA$3601,'Historial Mensual'!$A$2:$A$3601,$A252,'Historial Mensual'!$C$2:$C$3601,$D252)</f>
        <v>0.13473083333333333</v>
      </c>
      <c r="V252" s="20">
        <f>AVERAGEIFS('Historial Mensual'!$AC$2:$AC$3601,'Historial Mensual'!$A$2:$A$3601,$A252,'Historial Mensual'!$C$2:$C$3601,$D252)</f>
        <v>-1.570989622203443E-2</v>
      </c>
    </row>
    <row r="253" spans="1:22" x14ac:dyDescent="0.3">
      <c r="A253" s="4" t="s">
        <v>243</v>
      </c>
      <c r="B253" s="4" t="str">
        <f>INDEX('Catalogo Proveedores'!$B$2:$B$101,MATCH(A253,'Catalogo Proveedores'!$A$2:$A$101,0))</f>
        <v>Proveedora Protección del Golfo S.A. de C.V.</v>
      </c>
      <c r="C253" s="4" t="str">
        <f>INDEX('Catalogo Proveedores'!$C$2:$C$101,MATCH(A253,'Catalogo Proveedores'!$A$2:$A$101,0))</f>
        <v>Servicios generales (limpieza y seguridad)</v>
      </c>
      <c r="D253" s="33" t="s">
        <v>282</v>
      </c>
      <c r="E253" s="15">
        <f>SUMIFS(Contratos!$C:$C,Contratos!$A:$A,A253,Contratos!$B:$B,D253)</f>
        <v>6291000</v>
      </c>
      <c r="F253" s="15">
        <f>SUMIFS('Historial Mensual'!$E$2:$E$3601,'Historial Mensual'!$A$2:$A$3601,$A253,'Historial Mensual'!$C$2:$C$3601,$D253)</f>
        <v>6311267.8500000015</v>
      </c>
      <c r="G253" s="20">
        <f>SUMPRODUCT(('Historial Mensual'!$A$2:$A$3601=A253)*('Historial Mensual'!$C$2:$C$3601=D253)*'Historial Mensual'!$G$2:$G$3601)</f>
        <v>4.1500000000000002E-2</v>
      </c>
      <c r="H253" s="27">
        <f>AVERAGEIFS('Historial Mensual'!$H$2:$H$3601,'Historial Mensual'!$A$2:$A$3601,$A253,'Historial Mensual'!$C$2:$C$3601,$D253)</f>
        <v>71.833333333333343</v>
      </c>
      <c r="I253" s="21">
        <f>AVERAGEIFS('Historial Mensual'!$K$2:$K$3601,'Historial Mensual'!$A$2:$A$3601,$A253,'Historial Mensual'!$C$2:$C$3601,$D253)</f>
        <v>0.89136666666666675</v>
      </c>
      <c r="J253" s="21">
        <f>AVERAGEIFS('Historial Mensual'!$L$2:$L$3601,'Historial Mensual'!$A$2:$A$3601,$A253,'Historial Mensual'!$C$2:$C$3601,$D253)</f>
        <v>0.1055</v>
      </c>
      <c r="K253" s="28">
        <f>SUMIFS('Historial Mensual'!$M$2:$M$3601,'Historial Mensual'!$A$2:$A$3601,$A253,'Historial Mensual'!$C$2:$C$3601,$D253)</f>
        <v>11</v>
      </c>
      <c r="L253" s="28">
        <f>SUMIFS('Historial Mensual'!$N$2:$N$3601,'Historial Mensual'!$A$2:$A$3601,$A253,'Historial Mensual'!$C$2:$C$3601,$D253)</f>
        <v>1</v>
      </c>
      <c r="M253" s="27">
        <f>SUMIFS('Historial Mensual'!$O$2:$O$3601,'Historial Mensual'!$A$2:$A$3601,$A253,'Historial Mensual'!$C$2:$C$3601,$D253)</f>
        <v>2.4</v>
      </c>
      <c r="N253" s="27">
        <f>AVERAGEIFS('Historial Mensual'!$P$2:$P$3601,'Historial Mensual'!$A$2:$A$3601,$A253,'Historial Mensual'!$C$2:$C$3601,$D253)</f>
        <v>73.166666666666671</v>
      </c>
      <c r="O253" s="15">
        <f>SUMIFS('Historial Mensual'!$Q$2:$Q$3601,'Historial Mensual'!$A$2:$A$3601,$A253,'Historial Mensual'!$C$2:$C$3601,$D253)</f>
        <v>52758.189999999995</v>
      </c>
      <c r="P253" s="15">
        <f>SUMIFS('Historial Mensual'!$S$2:$S$3601,'Historial Mensual'!$A$2:$A$3601,$A253,'Historial Mensual'!$C$2:$C$3601,$D253)</f>
        <v>202280.06</v>
      </c>
      <c r="Q253" s="20">
        <f>AVERAGEIFS('Historial Mensual'!$V$2:$V$3601,'Historial Mensual'!$A$2:$A$3601,$A253,'Historial Mensual'!$C$2:$C$3601,$D253)</f>
        <v>5.2258322812403869E-2</v>
      </c>
      <c r="R253" s="20">
        <f>SQRT(SUMPRODUCT(('Historial Mensual'!$A$2:$A$3601=A253)*('Historial Mensual'!$C$2:$C$3601=D253)*('Historial Mensual'!$V$2:$V$3601-Q253)^2)/11)</f>
        <v>5.4353720327300854E-2</v>
      </c>
      <c r="S253" s="27">
        <f>AVERAGEIFS('Historial Mensual'!$W$2:$W$3601,'Historial Mensual'!$A$2:$A$3601,$A253,'Historial Mensual'!$C$2:$C$3601,$D253)</f>
        <v>79.933499999999995</v>
      </c>
      <c r="T253" s="27">
        <f>SUMIFS('Auditoria Cumplimiento'!$J:$J,'Auditoria Cumplimiento'!$A:$A,A253,'Auditoria Cumplimiento'!$B:$B,D253)</f>
        <v>73.399999999999991</v>
      </c>
      <c r="U253" s="29">
        <f>AVERAGEIFS('Historial Mensual'!$AA$2:$AA$3601,'Historial Mensual'!$A$2:$A$3601,$A253,'Historial Mensual'!$C$2:$C$3601,$D253)</f>
        <v>0.10976916666666664</v>
      </c>
      <c r="V253" s="20">
        <f>AVERAGEIFS('Historial Mensual'!$AC$2:$AC$3601,'Historial Mensual'!$A$2:$A$3601,$A253,'Historial Mensual'!$C$2:$C$3601,$D253)</f>
        <v>4.3542363010539813E-2</v>
      </c>
    </row>
    <row r="254" spans="1:22" x14ac:dyDescent="0.3">
      <c r="A254" s="4" t="s">
        <v>245</v>
      </c>
      <c r="B254" s="4" t="str">
        <f>INDEX('Catalogo Proveedores'!$B$2:$B$101,MATCH(A254,'Catalogo Proveedores'!$A$2:$A$101,0))</f>
        <v>Operadora Sanitización Integrales S. de R.L. de C.V.</v>
      </c>
      <c r="C254" s="4" t="str">
        <f>INDEX('Catalogo Proveedores'!$C$2:$C$101,MATCH(A254,'Catalogo Proveedores'!$A$2:$A$101,0))</f>
        <v>Servicios generales (limpieza y seguridad)</v>
      </c>
      <c r="D254" s="33" t="s">
        <v>279</v>
      </c>
      <c r="E254" s="15">
        <f>SUMIFS(Contratos!$C:$C,Contratos!$A:$A,A254,Contratos!$B:$B,D254)</f>
        <v>6871000</v>
      </c>
      <c r="F254" s="15">
        <f>SUMIFS('Historial Mensual'!$E$2:$E$3601,'Historial Mensual'!$A$2:$A$3601,$A254,'Historial Mensual'!$C$2:$C$3601,$D254)</f>
        <v>6891074.0899999999</v>
      </c>
      <c r="G254" s="20">
        <f>SUMPRODUCT(('Historial Mensual'!$A$2:$A$3601=A254)*('Historial Mensual'!$C$2:$C$3601=D254)*'Historial Mensual'!$G$2:$G$3601)</f>
        <v>7.9699999999999993E-2</v>
      </c>
      <c r="H254" s="27">
        <f>AVERAGEIFS('Historial Mensual'!$H$2:$H$3601,'Historial Mensual'!$A$2:$A$3601,$A254,'Historial Mensual'!$C$2:$C$3601,$D254)</f>
        <v>76.533333333333331</v>
      </c>
      <c r="I254" s="21">
        <f>AVERAGEIFS('Historial Mensual'!$K$2:$K$3601,'Historial Mensual'!$A$2:$A$3601,$A254,'Historial Mensual'!$C$2:$C$3601,$D254)</f>
        <v>0.81325000000000003</v>
      </c>
      <c r="J254" s="21">
        <f>AVERAGEIFS('Historial Mensual'!$L$2:$L$3601,'Historial Mensual'!$A$2:$A$3601,$A254,'Historial Mensual'!$C$2:$C$3601,$D254)</f>
        <v>0.10286666666666666</v>
      </c>
      <c r="K254" s="28">
        <f>SUMIFS('Historial Mensual'!$M$2:$M$3601,'Historial Mensual'!$A$2:$A$3601,$A254,'Historial Mensual'!$C$2:$C$3601,$D254)</f>
        <v>18</v>
      </c>
      <c r="L254" s="28">
        <f>SUMIFS('Historial Mensual'!$N$2:$N$3601,'Historial Mensual'!$A$2:$A$3601,$A254,'Historial Mensual'!$C$2:$C$3601,$D254)</f>
        <v>4</v>
      </c>
      <c r="M254" s="27">
        <f>SUMIFS('Historial Mensual'!$O$2:$O$3601,'Historial Mensual'!$A$2:$A$3601,$A254,'Historial Mensual'!$C$2:$C$3601,$D254)</f>
        <v>39.5</v>
      </c>
      <c r="N254" s="27">
        <f>AVERAGEIFS('Historial Mensual'!$P$2:$P$3601,'Historial Mensual'!$A$2:$A$3601,$A254,'Historial Mensual'!$C$2:$C$3601,$D254)</f>
        <v>73.825000000000003</v>
      </c>
      <c r="O254" s="15">
        <f>SUMIFS('Historial Mensual'!$Q$2:$Q$3601,'Historial Mensual'!$A$2:$A$3601,$A254,'Historial Mensual'!$C$2:$C$3601,$D254)</f>
        <v>193850.91000000003</v>
      </c>
      <c r="P254" s="15">
        <f>SUMIFS('Historial Mensual'!$S$2:$S$3601,'Historial Mensual'!$A$2:$A$3601,$A254,'Historial Mensual'!$C$2:$C$3601,$D254)</f>
        <v>225336.97000000003</v>
      </c>
      <c r="Q254" s="20">
        <f>AVERAGEIFS('Historial Mensual'!$V$2:$V$3601,'Historial Mensual'!$A$2:$A$3601,$A254,'Historial Mensual'!$C$2:$C$3601,$D254)</f>
        <v>2.3709451846212242E-2</v>
      </c>
      <c r="R254" s="20">
        <f>SQRT(SUMPRODUCT(('Historial Mensual'!$A$2:$A$3601=A254)*('Historial Mensual'!$C$2:$C$3601=D254)*('Historial Mensual'!$V$2:$V$3601-Q254)^2)/11)</f>
        <v>4.218430807218234E-2</v>
      </c>
      <c r="S254" s="27">
        <f>AVERAGEIFS('Historial Mensual'!$W$2:$W$3601,'Historial Mensual'!$A$2:$A$3601,$A254,'Historial Mensual'!$C$2:$C$3601,$D254)</f>
        <v>79.40616666666665</v>
      </c>
      <c r="T254" s="27">
        <f>SUMIFS('Auditoria Cumplimiento'!$J:$J,'Auditoria Cumplimiento'!$A:$A,A254,'Auditoria Cumplimiento'!$B:$B,D254)</f>
        <v>72.566666666666663</v>
      </c>
      <c r="U254" s="29">
        <f>AVERAGEIFS('Historial Mensual'!$AA$2:$AA$3601,'Historial Mensual'!$A$2:$A$3601,$A254,'Historial Mensual'!$C$2:$C$3601,$D254)</f>
        <v>0.15120916666666664</v>
      </c>
      <c r="V254" s="20">
        <f>AVERAGEIFS('Historial Mensual'!$AC$2:$AC$3601,'Historial Mensual'!$A$2:$A$3601,$A254,'Historial Mensual'!$C$2:$C$3601,$D254)</f>
        <v>1.1906014239787099E-2</v>
      </c>
    </row>
    <row r="255" spans="1:22" x14ac:dyDescent="0.3">
      <c r="A255" s="4" t="s">
        <v>245</v>
      </c>
      <c r="B255" s="4" t="str">
        <f>INDEX('Catalogo Proveedores'!$B$2:$B$101,MATCH(A255,'Catalogo Proveedores'!$A$2:$A$101,0))</f>
        <v>Operadora Sanitización Integrales S. de R.L. de C.V.</v>
      </c>
      <c r="C255" s="4" t="str">
        <f>INDEX('Catalogo Proveedores'!$C$2:$C$101,MATCH(A255,'Catalogo Proveedores'!$A$2:$A$101,0))</f>
        <v>Servicios generales (limpieza y seguridad)</v>
      </c>
      <c r="D255" s="33" t="s">
        <v>281</v>
      </c>
      <c r="E255" s="15">
        <f>SUMIFS(Contratos!$C:$C,Contratos!$A:$A,A255,Contratos!$B:$B,D255)</f>
        <v>7599000</v>
      </c>
      <c r="F255" s="15">
        <f>SUMIFS('Historial Mensual'!$E$2:$E$3601,'Historial Mensual'!$A$2:$A$3601,$A255,'Historial Mensual'!$C$2:$C$3601,$D255)</f>
        <v>7708809.9200000009</v>
      </c>
      <c r="G255" s="20">
        <f>SUMPRODUCT(('Historial Mensual'!$A$2:$A$3601=A255)*('Historial Mensual'!$C$2:$C$3601=D255)*'Historial Mensual'!$G$2:$G$3601)</f>
        <v>5.5999999999999994E-2</v>
      </c>
      <c r="H255" s="27">
        <f>AVERAGEIFS('Historial Mensual'!$H$2:$H$3601,'Historial Mensual'!$A$2:$A$3601,$A255,'Historial Mensual'!$C$2:$C$3601,$D255)</f>
        <v>79.033333333333331</v>
      </c>
      <c r="I255" s="21">
        <f>AVERAGEIFS('Historial Mensual'!$K$2:$K$3601,'Historial Mensual'!$A$2:$A$3601,$A255,'Historial Mensual'!$C$2:$C$3601,$D255)</f>
        <v>0.80971666666666675</v>
      </c>
      <c r="J255" s="21">
        <f>AVERAGEIFS('Historial Mensual'!$L$2:$L$3601,'Historial Mensual'!$A$2:$A$3601,$A255,'Historial Mensual'!$C$2:$C$3601,$D255)</f>
        <v>7.0433333333333334E-2</v>
      </c>
      <c r="K255" s="28">
        <f>SUMIFS('Historial Mensual'!$M$2:$M$3601,'Historial Mensual'!$A$2:$A$3601,$A255,'Historial Mensual'!$C$2:$C$3601,$D255)</f>
        <v>15</v>
      </c>
      <c r="L255" s="28">
        <f>SUMIFS('Historial Mensual'!$N$2:$N$3601,'Historial Mensual'!$A$2:$A$3601,$A255,'Historial Mensual'!$C$2:$C$3601,$D255)</f>
        <v>6</v>
      </c>
      <c r="M255" s="27">
        <f>SUMIFS('Historial Mensual'!$O$2:$O$3601,'Historial Mensual'!$A$2:$A$3601,$A255,'Historial Mensual'!$C$2:$C$3601,$D255)</f>
        <v>216.89999999999998</v>
      </c>
      <c r="N255" s="27">
        <f>AVERAGEIFS('Historial Mensual'!$P$2:$P$3601,'Historial Mensual'!$A$2:$A$3601,$A255,'Historial Mensual'!$C$2:$C$3601,$D255)</f>
        <v>73.508333333333326</v>
      </c>
      <c r="O255" s="15">
        <f>SUMIFS('Historial Mensual'!$Q$2:$Q$3601,'Historial Mensual'!$A$2:$A$3601,$A255,'Historial Mensual'!$C$2:$C$3601,$D255)</f>
        <v>566848.13</v>
      </c>
      <c r="P255" s="15">
        <f>SUMIFS('Historial Mensual'!$S$2:$S$3601,'Historial Mensual'!$A$2:$A$3601,$A255,'Historial Mensual'!$C$2:$C$3601,$D255)</f>
        <v>180988.14</v>
      </c>
      <c r="Q255" s="20">
        <f>AVERAGEIFS('Historial Mensual'!$V$2:$V$3601,'Historial Mensual'!$A$2:$A$3601,$A255,'Historial Mensual'!$C$2:$C$3601,$D255)</f>
        <v>-1.599571936668109E-2</v>
      </c>
      <c r="R255" s="20">
        <f>SQRT(SUMPRODUCT(('Historial Mensual'!$A$2:$A$3601=A255)*('Historial Mensual'!$C$2:$C$3601=D255)*('Historial Mensual'!$V$2:$V$3601-Q255)^2)/11)</f>
        <v>0.13389182131515154</v>
      </c>
      <c r="S255" s="27">
        <f>AVERAGEIFS('Historial Mensual'!$W$2:$W$3601,'Historial Mensual'!$A$2:$A$3601,$A255,'Historial Mensual'!$C$2:$C$3601,$D255)</f>
        <v>80.598333333333329</v>
      </c>
      <c r="T255" s="27">
        <f>SUMIFS('Auditoria Cumplimiento'!$J:$J,'Auditoria Cumplimiento'!$A:$A,A255,'Auditoria Cumplimiento'!$B:$B,D255)</f>
        <v>72.566666666666677</v>
      </c>
      <c r="U255" s="29">
        <f>AVERAGEIFS('Historial Mensual'!$AA$2:$AA$3601,'Historial Mensual'!$A$2:$A$3601,$A255,'Historial Mensual'!$C$2:$C$3601,$D255)</f>
        <v>0.14014416666666665</v>
      </c>
      <c r="V255" s="20">
        <f>AVERAGEIFS('Historial Mensual'!$AC$2:$AC$3601,'Historial Mensual'!$A$2:$A$3601,$A255,'Historial Mensual'!$C$2:$C$3601,$D255)</f>
        <v>-2.698396591885395E-2</v>
      </c>
    </row>
    <row r="256" spans="1:22" x14ac:dyDescent="0.3">
      <c r="A256" s="4" t="s">
        <v>245</v>
      </c>
      <c r="B256" s="4" t="str">
        <f>INDEX('Catalogo Proveedores'!$B$2:$B$101,MATCH(A256,'Catalogo Proveedores'!$A$2:$A$101,0))</f>
        <v>Operadora Sanitización Integrales S. de R.L. de C.V.</v>
      </c>
      <c r="C256" s="4" t="str">
        <f>INDEX('Catalogo Proveedores'!$C$2:$C$101,MATCH(A256,'Catalogo Proveedores'!$A$2:$A$101,0))</f>
        <v>Servicios generales (limpieza y seguridad)</v>
      </c>
      <c r="D256" s="33" t="s">
        <v>282</v>
      </c>
      <c r="E256" s="15">
        <f>SUMIFS(Contratos!$C:$C,Contratos!$A:$A,A256,Contratos!$B:$B,D256)</f>
        <v>7440000</v>
      </c>
      <c r="F256" s="15">
        <f>SUMIFS('Historial Mensual'!$E$2:$E$3601,'Historial Mensual'!$A$2:$A$3601,$A256,'Historial Mensual'!$C$2:$C$3601,$D256)</f>
        <v>7552340.4100000011</v>
      </c>
      <c r="G256" s="20">
        <f>SUMPRODUCT(('Historial Mensual'!$A$2:$A$3601=A256)*('Historial Mensual'!$C$2:$C$3601=D256)*'Historial Mensual'!$G$2:$G$3601)</f>
        <v>2.8199999999999999E-2</v>
      </c>
      <c r="H256" s="27">
        <f>AVERAGEIFS('Historial Mensual'!$H$2:$H$3601,'Historial Mensual'!$A$2:$A$3601,$A256,'Historial Mensual'!$C$2:$C$3601,$D256)</f>
        <v>81.774999999999991</v>
      </c>
      <c r="I256" s="21">
        <f>AVERAGEIFS('Historial Mensual'!$K$2:$K$3601,'Historial Mensual'!$A$2:$A$3601,$A256,'Historial Mensual'!$C$2:$C$3601,$D256)</f>
        <v>0.84704999999999997</v>
      </c>
      <c r="J256" s="21">
        <f>AVERAGEIFS('Historial Mensual'!$L$2:$L$3601,'Historial Mensual'!$A$2:$A$3601,$A256,'Historial Mensual'!$C$2:$C$3601,$D256)</f>
        <v>7.699166666666668E-2</v>
      </c>
      <c r="K256" s="28">
        <f>SUMIFS('Historial Mensual'!$M$2:$M$3601,'Historial Mensual'!$A$2:$A$3601,$A256,'Historial Mensual'!$C$2:$C$3601,$D256)</f>
        <v>22</v>
      </c>
      <c r="L256" s="28">
        <f>SUMIFS('Historial Mensual'!$N$2:$N$3601,'Historial Mensual'!$A$2:$A$3601,$A256,'Historial Mensual'!$C$2:$C$3601,$D256)</f>
        <v>4</v>
      </c>
      <c r="M256" s="27">
        <f>SUMIFS('Historial Mensual'!$O$2:$O$3601,'Historial Mensual'!$A$2:$A$3601,$A256,'Historial Mensual'!$C$2:$C$3601,$D256)</f>
        <v>171.8</v>
      </c>
      <c r="N256" s="27">
        <f>AVERAGEIFS('Historial Mensual'!$P$2:$P$3601,'Historial Mensual'!$A$2:$A$3601,$A256,'Historial Mensual'!$C$2:$C$3601,$D256)</f>
        <v>74.75833333333334</v>
      </c>
      <c r="O256" s="15">
        <f>SUMIFS('Historial Mensual'!$Q$2:$Q$3601,'Historial Mensual'!$A$2:$A$3601,$A256,'Historial Mensual'!$C$2:$C$3601,$D256)</f>
        <v>450628.22000000003</v>
      </c>
      <c r="P256" s="15">
        <f>SUMIFS('Historial Mensual'!$S$2:$S$3601,'Historial Mensual'!$A$2:$A$3601,$A256,'Historial Mensual'!$C$2:$C$3601,$D256)</f>
        <v>188361.93</v>
      </c>
      <c r="Q256" s="20">
        <f>AVERAGEIFS('Historial Mensual'!$V$2:$V$3601,'Historial Mensual'!$A$2:$A$3601,$A256,'Historial Mensual'!$C$2:$C$3601,$D256)</f>
        <v>1.5253545588662595E-3</v>
      </c>
      <c r="R256" s="20">
        <f>SQRT(SUMPRODUCT(('Historial Mensual'!$A$2:$A$3601=A256)*('Historial Mensual'!$C$2:$C$3601=D256)*('Historial Mensual'!$V$2:$V$3601-Q256)^2)/11)</f>
        <v>0.12800347279321894</v>
      </c>
      <c r="S256" s="27">
        <f>AVERAGEIFS('Historial Mensual'!$W$2:$W$3601,'Historial Mensual'!$A$2:$A$3601,$A256,'Historial Mensual'!$C$2:$C$3601,$D256)</f>
        <v>82.829541666666671</v>
      </c>
      <c r="T256" s="27">
        <f>SUMIFS('Auditoria Cumplimiento'!$J:$J,'Auditoria Cumplimiento'!$A:$A,A256,'Auditoria Cumplimiento'!$B:$B,D256)</f>
        <v>77.016666666666666</v>
      </c>
      <c r="U256" s="29">
        <f>AVERAGEIFS('Historial Mensual'!$AA$2:$AA$3601,'Historial Mensual'!$A$2:$A$3601,$A256,'Historial Mensual'!$C$2:$C$3601,$D256)</f>
        <v>0.11695999999999999</v>
      </c>
      <c r="V256" s="20">
        <f>AVERAGEIFS('Historial Mensual'!$AC$2:$AC$3601,'Historial Mensual'!$A$2:$A$3601,$A256,'Historial Mensual'!$C$2:$C$3601,$D256)</f>
        <v>-7.7334790502106053E-3</v>
      </c>
    </row>
    <row r="257" spans="1:22" x14ac:dyDescent="0.3">
      <c r="A257" s="4" t="s">
        <v>247</v>
      </c>
      <c r="B257" s="4" t="str">
        <f>INDEX('Catalogo Proveedores'!$B$2:$B$101,MATCH(A257,'Catalogo Proveedores'!$A$2:$A$101,0))</f>
        <v>Comercializadora Custodia del Norte S.A.P.I. de C.V.</v>
      </c>
      <c r="C257" s="4" t="str">
        <f>INDEX('Catalogo Proveedores'!$C$2:$C$101,MATCH(A257,'Catalogo Proveedores'!$A$2:$A$101,0))</f>
        <v>Servicios generales (limpieza y seguridad)</v>
      </c>
      <c r="D257" s="33" t="s">
        <v>279</v>
      </c>
      <c r="E257" s="15">
        <f>SUMIFS(Contratos!$C:$C,Contratos!$A:$A,A257,Contratos!$B:$B,D257)</f>
        <v>5115000</v>
      </c>
      <c r="F257" s="15">
        <f>SUMIFS('Historial Mensual'!$E$2:$E$3601,'Historial Mensual'!$A$2:$A$3601,$A257,'Historial Mensual'!$C$2:$C$3601,$D257)</f>
        <v>5174101.1899999995</v>
      </c>
      <c r="G257" s="20">
        <f>SUMPRODUCT(('Historial Mensual'!$A$2:$A$3601=A257)*('Historial Mensual'!$C$2:$C$3601=D257)*'Historial Mensual'!$G$2:$G$3601)</f>
        <v>0.09</v>
      </c>
      <c r="H257" s="27">
        <f>AVERAGEIFS('Historial Mensual'!$H$2:$H$3601,'Historial Mensual'!$A$2:$A$3601,$A257,'Historial Mensual'!$C$2:$C$3601,$D257)</f>
        <v>74.941666666666677</v>
      </c>
      <c r="I257" s="21">
        <f>AVERAGEIFS('Historial Mensual'!$K$2:$K$3601,'Historial Mensual'!$A$2:$A$3601,$A257,'Historial Mensual'!$C$2:$C$3601,$D257)</f>
        <v>0.90010000000000012</v>
      </c>
      <c r="J257" s="21">
        <f>AVERAGEIFS('Historial Mensual'!$L$2:$L$3601,'Historial Mensual'!$A$2:$A$3601,$A257,'Historial Mensual'!$C$2:$C$3601,$D257)</f>
        <v>9.8733333333333326E-2</v>
      </c>
      <c r="K257" s="28">
        <f>SUMIFS('Historial Mensual'!$M$2:$M$3601,'Historial Mensual'!$A$2:$A$3601,$A257,'Historial Mensual'!$C$2:$C$3601,$D257)</f>
        <v>10</v>
      </c>
      <c r="L257" s="28">
        <f>SUMIFS('Historial Mensual'!$N$2:$N$3601,'Historial Mensual'!$A$2:$A$3601,$A257,'Historial Mensual'!$C$2:$C$3601,$D257)</f>
        <v>2</v>
      </c>
      <c r="M257" s="27">
        <f>SUMIFS('Historial Mensual'!$O$2:$O$3601,'Historial Mensual'!$A$2:$A$3601,$A257,'Historial Mensual'!$C$2:$C$3601,$D257)</f>
        <v>7</v>
      </c>
      <c r="N257" s="27">
        <f>AVERAGEIFS('Historial Mensual'!$P$2:$P$3601,'Historial Mensual'!$A$2:$A$3601,$A257,'Historial Mensual'!$C$2:$C$3601,$D257)</f>
        <v>96.316666666666663</v>
      </c>
      <c r="O257" s="15">
        <f>SUMIFS('Historial Mensual'!$Q$2:$Q$3601,'Historial Mensual'!$A$2:$A$3601,$A257,'Historial Mensual'!$C$2:$C$3601,$D257)</f>
        <v>77454.77</v>
      </c>
      <c r="P257" s="15">
        <f>SUMIFS('Historial Mensual'!$S$2:$S$3601,'Historial Mensual'!$A$2:$A$3601,$A257,'Historial Mensual'!$C$2:$C$3601,$D257)</f>
        <v>157494.95000000001</v>
      </c>
      <c r="Q257" s="20">
        <f>AVERAGEIFS('Historial Mensual'!$V$2:$V$3601,'Historial Mensual'!$A$2:$A$3601,$A257,'Historial Mensual'!$C$2:$C$3601,$D257)</f>
        <v>1.7008265407378872E-2</v>
      </c>
      <c r="R257" s="20">
        <f>SQRT(SUMPRODUCT(('Historial Mensual'!$A$2:$A$3601=A257)*('Historial Mensual'!$C$2:$C$3601=D257)*('Historial Mensual'!$V$2:$V$3601-Q257)^2)/11)</f>
        <v>4.5636268085368546E-2</v>
      </c>
      <c r="S257" s="27">
        <f>AVERAGEIFS('Historial Mensual'!$W$2:$W$3601,'Historial Mensual'!$A$2:$A$3601,$A257,'Historial Mensual'!$C$2:$C$3601,$D257)</f>
        <v>86.014916666666679</v>
      </c>
      <c r="T257" s="27">
        <f>SUMIFS('Auditoria Cumplimiento'!$J:$J,'Auditoria Cumplimiento'!$A:$A,A257,'Auditoria Cumplimiento'!$B:$B,D257)</f>
        <v>94.583333333333329</v>
      </c>
      <c r="U257" s="29">
        <f>AVERAGEIFS('Historial Mensual'!$AA$2:$AA$3601,'Historial Mensual'!$A$2:$A$3601,$A257,'Historial Mensual'!$C$2:$C$3601,$D257)</f>
        <v>0.15570499999999998</v>
      </c>
      <c r="V257" s="20">
        <f>AVERAGEIFS('Historial Mensual'!$AC$2:$AC$3601,'Historial Mensual'!$A$2:$A$3601,$A257,'Historial Mensual'!$C$2:$C$3601,$D257)</f>
        <v>4.8762417338404857E-3</v>
      </c>
    </row>
    <row r="258" spans="1:22" x14ac:dyDescent="0.3">
      <c r="A258" s="4" t="s">
        <v>247</v>
      </c>
      <c r="B258" s="4" t="str">
        <f>INDEX('Catalogo Proveedores'!$B$2:$B$101,MATCH(A258,'Catalogo Proveedores'!$A$2:$A$101,0))</f>
        <v>Comercializadora Custodia del Norte S.A.P.I. de C.V.</v>
      </c>
      <c r="C258" s="4" t="str">
        <f>INDEX('Catalogo Proveedores'!$C$2:$C$101,MATCH(A258,'Catalogo Proveedores'!$A$2:$A$101,0))</f>
        <v>Servicios generales (limpieza y seguridad)</v>
      </c>
      <c r="D258" s="33" t="s">
        <v>281</v>
      </c>
      <c r="E258" s="15">
        <f>SUMIFS(Contratos!$C:$C,Contratos!$A:$A,A258,Contratos!$B:$B,D258)</f>
        <v>5372000</v>
      </c>
      <c r="F258" s="15">
        <f>SUMIFS('Historial Mensual'!$E$2:$E$3601,'Historial Mensual'!$A$2:$A$3601,$A258,'Historial Mensual'!$C$2:$C$3601,$D258)</f>
        <v>5372416.4500000002</v>
      </c>
      <c r="G258" s="20">
        <f>SUMPRODUCT(('Historial Mensual'!$A$2:$A$3601=A258)*('Historial Mensual'!$C$2:$C$3601=D258)*'Historial Mensual'!$G$2:$G$3601)</f>
        <v>3.6600000000000001E-2</v>
      </c>
      <c r="H258" s="27">
        <f>AVERAGEIFS('Historial Mensual'!$H$2:$H$3601,'Historial Mensual'!$A$2:$A$3601,$A258,'Historial Mensual'!$C$2:$C$3601,$D258)</f>
        <v>78.591666666666683</v>
      </c>
      <c r="I258" s="21">
        <f>AVERAGEIFS('Historial Mensual'!$K$2:$K$3601,'Historial Mensual'!$A$2:$A$3601,$A258,'Historial Mensual'!$C$2:$C$3601,$D258)</f>
        <v>0.86946666666666672</v>
      </c>
      <c r="J258" s="21">
        <f>AVERAGEIFS('Historial Mensual'!$L$2:$L$3601,'Historial Mensual'!$A$2:$A$3601,$A258,'Historial Mensual'!$C$2:$C$3601,$D258)</f>
        <v>8.6608333333333343E-2</v>
      </c>
      <c r="K258" s="28">
        <f>SUMIFS('Historial Mensual'!$M$2:$M$3601,'Historial Mensual'!$A$2:$A$3601,$A258,'Historial Mensual'!$C$2:$C$3601,$D258)</f>
        <v>8</v>
      </c>
      <c r="L258" s="28">
        <f>SUMIFS('Historial Mensual'!$N$2:$N$3601,'Historial Mensual'!$A$2:$A$3601,$A258,'Historial Mensual'!$C$2:$C$3601,$D258)</f>
        <v>5</v>
      </c>
      <c r="M258" s="27">
        <f>SUMIFS('Historial Mensual'!$O$2:$O$3601,'Historial Mensual'!$A$2:$A$3601,$A258,'Historial Mensual'!$C$2:$C$3601,$D258)</f>
        <v>504.29999999999995</v>
      </c>
      <c r="N258" s="27">
        <f>AVERAGEIFS('Historial Mensual'!$P$2:$P$3601,'Historial Mensual'!$A$2:$A$3601,$A258,'Historial Mensual'!$C$2:$C$3601,$D258)</f>
        <v>95.766666666666652</v>
      </c>
      <c r="O258" s="15">
        <f>SUMIFS('Historial Mensual'!$Q$2:$Q$3601,'Historial Mensual'!$A$2:$A$3601,$A258,'Historial Mensual'!$C$2:$C$3601,$D258)</f>
        <v>765792.49</v>
      </c>
      <c r="P258" s="15">
        <f>SUMIFS('Historial Mensual'!$S$2:$S$3601,'Historial Mensual'!$A$2:$A$3601,$A258,'Historial Mensual'!$C$2:$C$3601,$D258)</f>
        <v>143416.43</v>
      </c>
      <c r="Q258" s="20">
        <f>AVERAGEIFS('Historial Mensual'!$V$2:$V$3601,'Historial Mensual'!$A$2:$A$3601,$A258,'Historial Mensual'!$C$2:$C$3601,$D258)</f>
        <v>-0.12994804053497086</v>
      </c>
      <c r="R258" s="20">
        <f>SQRT(SUMPRODUCT(('Historial Mensual'!$A$2:$A$3601=A258)*('Historial Mensual'!$C$2:$C$3601=D258)*('Historial Mensual'!$V$2:$V$3601-Q258)^2)/11)</f>
        <v>0.33098886122195853</v>
      </c>
      <c r="S258" s="27">
        <f>AVERAGEIFS('Historial Mensual'!$W$2:$W$3601,'Historial Mensual'!$A$2:$A$3601,$A258,'Historial Mensual'!$C$2:$C$3601,$D258)</f>
        <v>86.445291666666677</v>
      </c>
      <c r="T258" s="27">
        <f>SUMIFS('Auditoria Cumplimiento'!$J:$J,'Auditoria Cumplimiento'!$A:$A,A258,'Auditoria Cumplimiento'!$B:$B,D258)</f>
        <v>96.166666666666671</v>
      </c>
      <c r="U258" s="29">
        <f>AVERAGEIFS('Historial Mensual'!$AA$2:$AA$3601,'Historial Mensual'!$A$2:$A$3601,$A258,'Historial Mensual'!$C$2:$C$3601,$D258)</f>
        <v>0.14604833333333336</v>
      </c>
      <c r="V258" s="20">
        <f>AVERAGEIFS('Historial Mensual'!$AC$2:$AC$3601,'Historial Mensual'!$A$2:$A$3601,$A258,'Historial Mensual'!$C$2:$C$3601,$D258)</f>
        <v>-0.14137175962360871</v>
      </c>
    </row>
    <row r="259" spans="1:22" x14ac:dyDescent="0.3">
      <c r="A259" s="4" t="s">
        <v>247</v>
      </c>
      <c r="B259" s="4" t="str">
        <f>INDEX('Catalogo Proveedores'!$B$2:$B$101,MATCH(A259,'Catalogo Proveedores'!$A$2:$A$101,0))</f>
        <v>Comercializadora Custodia del Norte S.A.P.I. de C.V.</v>
      </c>
      <c r="C259" s="4" t="str">
        <f>INDEX('Catalogo Proveedores'!$C$2:$C$101,MATCH(A259,'Catalogo Proveedores'!$A$2:$A$101,0))</f>
        <v>Servicios generales (limpieza y seguridad)</v>
      </c>
      <c r="D259" s="33" t="s">
        <v>282</v>
      </c>
      <c r="E259" s="15">
        <f>SUMIFS(Contratos!$C:$C,Contratos!$A:$A,A259,Contratos!$B:$B,D259)</f>
        <v>5648000</v>
      </c>
      <c r="F259" s="15">
        <f>SUMIFS('Historial Mensual'!$E$2:$E$3601,'Historial Mensual'!$A$2:$A$3601,$A259,'Historial Mensual'!$C$2:$C$3601,$D259)</f>
        <v>5527799.4199999999</v>
      </c>
      <c r="G259" s="20">
        <f>SUMPRODUCT(('Historial Mensual'!$A$2:$A$3601=A259)*('Historial Mensual'!$C$2:$C$3601=D259)*'Historial Mensual'!$G$2:$G$3601)</f>
        <v>9.5299999999999996E-2</v>
      </c>
      <c r="H259" s="27">
        <f>AVERAGEIFS('Historial Mensual'!$H$2:$H$3601,'Historial Mensual'!$A$2:$A$3601,$A259,'Historial Mensual'!$C$2:$C$3601,$D259)</f>
        <v>75.641666666666666</v>
      </c>
      <c r="I259" s="21">
        <f>AVERAGEIFS('Historial Mensual'!$K$2:$K$3601,'Historial Mensual'!$A$2:$A$3601,$A259,'Historial Mensual'!$C$2:$C$3601,$D259)</f>
        <v>0.91619166666666674</v>
      </c>
      <c r="J259" s="21">
        <f>AVERAGEIFS('Historial Mensual'!$L$2:$L$3601,'Historial Mensual'!$A$2:$A$3601,$A259,'Historial Mensual'!$C$2:$C$3601,$D259)</f>
        <v>0.11138333333333333</v>
      </c>
      <c r="K259" s="28">
        <f>SUMIFS('Historial Mensual'!$M$2:$M$3601,'Historial Mensual'!$A$2:$A$3601,$A259,'Historial Mensual'!$C$2:$C$3601,$D259)</f>
        <v>11</v>
      </c>
      <c r="L259" s="28">
        <f>SUMIFS('Historial Mensual'!$N$2:$N$3601,'Historial Mensual'!$A$2:$A$3601,$A259,'Historial Mensual'!$C$2:$C$3601,$D259)</f>
        <v>1</v>
      </c>
      <c r="M259" s="27">
        <f>SUMIFS('Historial Mensual'!$O$2:$O$3601,'Historial Mensual'!$A$2:$A$3601,$A259,'Historial Mensual'!$C$2:$C$3601,$D259)</f>
        <v>18.399999999999999</v>
      </c>
      <c r="N259" s="27">
        <f>AVERAGEIFS('Historial Mensual'!$P$2:$P$3601,'Historial Mensual'!$A$2:$A$3601,$A259,'Historial Mensual'!$C$2:$C$3601,$D259)</f>
        <v>95.949999999999989</v>
      </c>
      <c r="O259" s="15">
        <f>SUMIFS('Historial Mensual'!$Q$2:$Q$3601,'Historial Mensual'!$A$2:$A$3601,$A259,'Historial Mensual'!$C$2:$C$3601,$D259)</f>
        <v>122431.95</v>
      </c>
      <c r="P259" s="15">
        <f>SUMIFS('Historial Mensual'!$S$2:$S$3601,'Historial Mensual'!$A$2:$A$3601,$A259,'Historial Mensual'!$C$2:$C$3601,$D259)</f>
        <v>187128.9</v>
      </c>
      <c r="Q259" s="20">
        <f>AVERAGEIFS('Historial Mensual'!$V$2:$V$3601,'Historial Mensual'!$A$2:$A$3601,$A259,'Historial Mensual'!$C$2:$C$3601,$D259)</f>
        <v>2.5295983958125507E-2</v>
      </c>
      <c r="R259" s="20">
        <f>SQRT(SUMPRODUCT(('Historial Mensual'!$A$2:$A$3601=A259)*('Historial Mensual'!$C$2:$C$3601=D259)*('Historial Mensual'!$V$2:$V$3601-Q259)^2)/11)</f>
        <v>5.5629876200431881E-2</v>
      </c>
      <c r="S259" s="27">
        <f>AVERAGEIFS('Historial Mensual'!$W$2:$W$3601,'Historial Mensual'!$A$2:$A$3601,$A259,'Historial Mensual'!$C$2:$C$3601,$D259)</f>
        <v>86.479583333333338</v>
      </c>
      <c r="T259" s="27">
        <f>SUMIFS('Auditoria Cumplimiento'!$J:$J,'Auditoria Cumplimiento'!$A:$A,A259,'Auditoria Cumplimiento'!$B:$B,D259)</f>
        <v>93.983333333333334</v>
      </c>
      <c r="U259" s="29">
        <f>AVERAGEIFS('Historial Mensual'!$AA$2:$AA$3601,'Historial Mensual'!$A$2:$A$3601,$A259,'Historial Mensual'!$C$2:$C$3601,$D259)</f>
        <v>0.12528083333333334</v>
      </c>
      <c r="V259" s="20">
        <f>AVERAGEIFS('Historial Mensual'!$AC$2:$AC$3601,'Historial Mensual'!$A$2:$A$3601,$A259,'Historial Mensual'!$C$2:$C$3601,$D259)</f>
        <v>1.5412677338595006E-2</v>
      </c>
    </row>
    <row r="260" spans="1:22" x14ac:dyDescent="0.3">
      <c r="A260" s="4" t="s">
        <v>249</v>
      </c>
      <c r="B260" s="4" t="str">
        <f>INDEX('Catalogo Proveedores'!$B$2:$B$101,MATCH(A260,'Catalogo Proveedores'!$A$2:$A$101,0))</f>
        <v>Distribuidora Jardinería de Occidente S.A. de C.V.</v>
      </c>
      <c r="C260" s="4" t="str">
        <f>INDEX('Catalogo Proveedores'!$C$2:$C$101,MATCH(A260,'Catalogo Proveedores'!$A$2:$A$101,0))</f>
        <v>Servicios generales (limpieza y seguridad)</v>
      </c>
      <c r="D260" s="33" t="s">
        <v>279</v>
      </c>
      <c r="E260" s="15">
        <f>SUMIFS(Contratos!$C:$C,Contratos!$A:$A,A260,Contratos!$B:$B,D260)</f>
        <v>4627000</v>
      </c>
      <c r="F260" s="15">
        <f>SUMIFS('Historial Mensual'!$E$2:$E$3601,'Historial Mensual'!$A$2:$A$3601,$A260,'Historial Mensual'!$C$2:$C$3601,$D260)</f>
        <v>4596008.7299999995</v>
      </c>
      <c r="G260" s="20">
        <f>SUMPRODUCT(('Historial Mensual'!$A$2:$A$3601=A260)*('Historial Mensual'!$C$2:$C$3601=D260)*'Historial Mensual'!$G$2:$G$3601)</f>
        <v>8.77E-2</v>
      </c>
      <c r="H260" s="27">
        <f>AVERAGEIFS('Historial Mensual'!$H$2:$H$3601,'Historial Mensual'!$A$2:$A$3601,$A260,'Historial Mensual'!$C$2:$C$3601,$D260)</f>
        <v>69.883333333333326</v>
      </c>
      <c r="I260" s="21">
        <f>AVERAGEIFS('Historial Mensual'!$K$2:$K$3601,'Historial Mensual'!$A$2:$A$3601,$A260,'Historial Mensual'!$C$2:$C$3601,$D260)</f>
        <v>0.82790000000000008</v>
      </c>
      <c r="J260" s="21">
        <f>AVERAGEIFS('Historial Mensual'!$L$2:$L$3601,'Historial Mensual'!$A$2:$A$3601,$A260,'Historial Mensual'!$C$2:$C$3601,$D260)</f>
        <v>0.106475</v>
      </c>
      <c r="K260" s="28">
        <f>SUMIFS('Historial Mensual'!$M$2:$M$3601,'Historial Mensual'!$A$2:$A$3601,$A260,'Historial Mensual'!$C$2:$C$3601,$D260)</f>
        <v>16</v>
      </c>
      <c r="L260" s="28">
        <f>SUMIFS('Historial Mensual'!$N$2:$N$3601,'Historial Mensual'!$A$2:$A$3601,$A260,'Historial Mensual'!$C$2:$C$3601,$D260)</f>
        <v>4</v>
      </c>
      <c r="M260" s="27">
        <f>SUMIFS('Historial Mensual'!$O$2:$O$3601,'Historial Mensual'!$A$2:$A$3601,$A260,'Historial Mensual'!$C$2:$C$3601,$D260)</f>
        <v>28.799999999999997</v>
      </c>
      <c r="N260" s="27">
        <f>AVERAGEIFS('Historial Mensual'!$P$2:$P$3601,'Historial Mensual'!$A$2:$A$3601,$A260,'Historial Mensual'!$C$2:$C$3601,$D260)</f>
        <v>78.3</v>
      </c>
      <c r="O260" s="15">
        <f>SUMIFS('Historial Mensual'!$Q$2:$Q$3601,'Historial Mensual'!$A$2:$A$3601,$A260,'Historial Mensual'!$C$2:$C$3601,$D260)</f>
        <v>69653.279999999984</v>
      </c>
      <c r="P260" s="15">
        <f>SUMIFS('Historial Mensual'!$S$2:$S$3601,'Historial Mensual'!$A$2:$A$3601,$A260,'Historial Mensual'!$C$2:$C$3601,$D260)</f>
        <v>157232.20000000001</v>
      </c>
      <c r="Q260" s="20">
        <f>AVERAGEIFS('Historial Mensual'!$V$2:$V$3601,'Historial Mensual'!$A$2:$A$3601,$A260,'Historial Mensual'!$C$2:$C$3601,$D260)</f>
        <v>1.336878596626759E-2</v>
      </c>
      <c r="R260" s="20">
        <f>SQRT(SUMPRODUCT(('Historial Mensual'!$A$2:$A$3601=A260)*('Historial Mensual'!$C$2:$C$3601=D260)*('Historial Mensual'!$V$2:$V$3601-Q260)^2)/11)</f>
        <v>3.8895556048473903E-2</v>
      </c>
      <c r="S260" s="27">
        <f>AVERAGEIFS('Historial Mensual'!$W$2:$W$3601,'Historial Mensual'!$A$2:$A$3601,$A260,'Historial Mensual'!$C$2:$C$3601,$D260)</f>
        <v>78.35904166666667</v>
      </c>
      <c r="T260" s="27">
        <f>SUMIFS('Auditoria Cumplimiento'!$J:$J,'Auditoria Cumplimiento'!$A:$A,A260,'Auditoria Cumplimiento'!$B:$B,D260)</f>
        <v>79.75</v>
      </c>
      <c r="U260" s="29">
        <f>AVERAGEIFS('Historial Mensual'!$AA$2:$AA$3601,'Historial Mensual'!$A$2:$A$3601,$A260,'Historial Mensual'!$C$2:$C$3601,$D260)</f>
        <v>0.13119</v>
      </c>
      <c r="V260" s="20">
        <f>AVERAGEIFS('Historial Mensual'!$AC$2:$AC$3601,'Historial Mensual'!$A$2:$A$3601,$A260,'Historial Mensual'!$C$2:$C$3601,$D260)</f>
        <v>3.0434912280942472E-3</v>
      </c>
    </row>
    <row r="261" spans="1:22" x14ac:dyDescent="0.3">
      <c r="A261" s="4" t="s">
        <v>249</v>
      </c>
      <c r="B261" s="4" t="str">
        <f>INDEX('Catalogo Proveedores'!$B$2:$B$101,MATCH(A261,'Catalogo Proveedores'!$A$2:$A$101,0))</f>
        <v>Distribuidora Jardinería de Occidente S.A. de C.V.</v>
      </c>
      <c r="C261" s="4" t="str">
        <f>INDEX('Catalogo Proveedores'!$C$2:$C$101,MATCH(A261,'Catalogo Proveedores'!$A$2:$A$101,0))</f>
        <v>Servicios generales (limpieza y seguridad)</v>
      </c>
      <c r="D261" s="33" t="s">
        <v>281</v>
      </c>
      <c r="E261" s="15">
        <f>SUMIFS(Contratos!$C:$C,Contratos!$A:$A,A261,Contratos!$B:$B,D261)</f>
        <v>4463000</v>
      </c>
      <c r="F261" s="15">
        <f>SUMIFS('Historial Mensual'!$E$2:$E$3601,'Historial Mensual'!$A$2:$A$3601,$A261,'Historial Mensual'!$C$2:$C$3601,$D261)</f>
        <v>4531710.91</v>
      </c>
      <c r="G261" s="20">
        <f>SUMPRODUCT(('Historial Mensual'!$A$2:$A$3601=A261)*('Historial Mensual'!$C$2:$C$3601=D261)*'Historial Mensual'!$G$2:$G$3601)</f>
        <v>4.6600000000000003E-2</v>
      </c>
      <c r="H261" s="27">
        <f>AVERAGEIFS('Historial Mensual'!$H$2:$H$3601,'Historial Mensual'!$A$2:$A$3601,$A261,'Historial Mensual'!$C$2:$C$3601,$D261)</f>
        <v>59.974999999999994</v>
      </c>
      <c r="I261" s="21">
        <f>AVERAGEIFS('Historial Mensual'!$K$2:$K$3601,'Historial Mensual'!$A$2:$A$3601,$A261,'Historial Mensual'!$C$2:$C$3601,$D261)</f>
        <v>0.80484999999999995</v>
      </c>
      <c r="J261" s="21">
        <f>AVERAGEIFS('Historial Mensual'!$L$2:$L$3601,'Historial Mensual'!$A$2:$A$3601,$A261,'Historial Mensual'!$C$2:$C$3601,$D261)</f>
        <v>0.17355000000000001</v>
      </c>
      <c r="K261" s="28">
        <f>SUMIFS('Historial Mensual'!$M$2:$M$3601,'Historial Mensual'!$A$2:$A$3601,$A261,'Historial Mensual'!$C$2:$C$3601,$D261)</f>
        <v>12</v>
      </c>
      <c r="L261" s="28">
        <f>SUMIFS('Historial Mensual'!$N$2:$N$3601,'Historial Mensual'!$A$2:$A$3601,$A261,'Historial Mensual'!$C$2:$C$3601,$D261)</f>
        <v>3</v>
      </c>
      <c r="M261" s="27">
        <f>SUMIFS('Historial Mensual'!$O$2:$O$3601,'Historial Mensual'!$A$2:$A$3601,$A261,'Historial Mensual'!$C$2:$C$3601,$D261)</f>
        <v>14.600000000000001</v>
      </c>
      <c r="N261" s="27">
        <f>AVERAGEIFS('Historial Mensual'!$P$2:$P$3601,'Historial Mensual'!$A$2:$A$3601,$A261,'Historial Mensual'!$C$2:$C$3601,$D261)</f>
        <v>77.208333333333329</v>
      </c>
      <c r="O261" s="15">
        <f>SUMIFS('Historial Mensual'!$Q$2:$Q$3601,'Historial Mensual'!$A$2:$A$3601,$A261,'Historial Mensual'!$C$2:$C$3601,$D261)</f>
        <v>40414.28</v>
      </c>
      <c r="P261" s="15">
        <f>SUMIFS('Historial Mensual'!$S$2:$S$3601,'Historial Mensual'!$A$2:$A$3601,$A261,'Historial Mensual'!$C$2:$C$3601,$D261)</f>
        <v>244074.46</v>
      </c>
      <c r="Q261" s="20">
        <f>AVERAGEIFS('Historial Mensual'!$V$2:$V$3601,'Historial Mensual'!$A$2:$A$3601,$A261,'Historial Mensual'!$C$2:$C$3601,$D261)</f>
        <v>-1.0322324685372915E-2</v>
      </c>
      <c r="R261" s="20">
        <f>SQRT(SUMPRODUCT(('Historial Mensual'!$A$2:$A$3601=A261)*('Historial Mensual'!$C$2:$C$3601=D261)*('Historial Mensual'!$V$2:$V$3601-Q261)^2)/11)</f>
        <v>6.4822841116278382E-2</v>
      </c>
      <c r="S261" s="27">
        <f>AVERAGEIFS('Historial Mensual'!$W$2:$W$3601,'Historial Mensual'!$A$2:$A$3601,$A261,'Historial Mensual'!$C$2:$C$3601,$D261)</f>
        <v>72.975166666666667</v>
      </c>
      <c r="T261" s="27">
        <f>SUMIFS('Auditoria Cumplimiento'!$J:$J,'Auditoria Cumplimiento'!$A:$A,A261,'Auditoria Cumplimiento'!$B:$B,D261)</f>
        <v>77.55</v>
      </c>
      <c r="U261" s="29">
        <f>AVERAGEIFS('Historial Mensual'!$AA$2:$AA$3601,'Historial Mensual'!$A$2:$A$3601,$A261,'Historial Mensual'!$C$2:$C$3601,$D261)</f>
        <v>0.12515166666666666</v>
      </c>
      <c r="V261" s="20">
        <f>AVERAGEIFS('Historial Mensual'!$AC$2:$AC$3601,'Historial Mensual'!$A$2:$A$3601,$A261,'Historial Mensual'!$C$2:$C$3601,$D261)</f>
        <v>-2.0196620678748885E-2</v>
      </c>
    </row>
    <row r="262" spans="1:22" x14ac:dyDescent="0.3">
      <c r="A262" s="4" t="s">
        <v>249</v>
      </c>
      <c r="B262" s="4" t="str">
        <f>INDEX('Catalogo Proveedores'!$B$2:$B$101,MATCH(A262,'Catalogo Proveedores'!$A$2:$A$101,0))</f>
        <v>Distribuidora Jardinería de Occidente S.A. de C.V.</v>
      </c>
      <c r="C262" s="4" t="str">
        <f>INDEX('Catalogo Proveedores'!$C$2:$C$101,MATCH(A262,'Catalogo Proveedores'!$A$2:$A$101,0))</f>
        <v>Servicios generales (limpieza y seguridad)</v>
      </c>
      <c r="D262" s="33" t="s">
        <v>282</v>
      </c>
      <c r="E262" s="15">
        <f>SUMIFS(Contratos!$C:$C,Contratos!$A:$A,A262,Contratos!$B:$B,D262)</f>
        <v>5021000</v>
      </c>
      <c r="F262" s="15">
        <f>SUMIFS('Historial Mensual'!$E$2:$E$3601,'Historial Mensual'!$A$2:$A$3601,$A262,'Historial Mensual'!$C$2:$C$3601,$D262)</f>
        <v>4976458.99</v>
      </c>
      <c r="G262" s="20">
        <f>SUMPRODUCT(('Historial Mensual'!$A$2:$A$3601=A262)*('Historial Mensual'!$C$2:$C$3601=D262)*'Historial Mensual'!$G$2:$G$3601)</f>
        <v>5.6899999999999999E-2</v>
      </c>
      <c r="H262" s="27">
        <f>AVERAGEIFS('Historial Mensual'!$H$2:$H$3601,'Historial Mensual'!$A$2:$A$3601,$A262,'Historial Mensual'!$C$2:$C$3601,$D262)</f>
        <v>68.666666666666671</v>
      </c>
      <c r="I262" s="21">
        <f>AVERAGEIFS('Historial Mensual'!$K$2:$K$3601,'Historial Mensual'!$A$2:$A$3601,$A262,'Historial Mensual'!$C$2:$C$3601,$D262)</f>
        <v>0.83441666666666647</v>
      </c>
      <c r="J262" s="21">
        <f>AVERAGEIFS('Historial Mensual'!$L$2:$L$3601,'Historial Mensual'!$A$2:$A$3601,$A262,'Historial Mensual'!$C$2:$C$3601,$D262)</f>
        <v>9.7949999999999995E-2</v>
      </c>
      <c r="K262" s="28">
        <f>SUMIFS('Historial Mensual'!$M$2:$M$3601,'Historial Mensual'!$A$2:$A$3601,$A262,'Historial Mensual'!$C$2:$C$3601,$D262)</f>
        <v>13</v>
      </c>
      <c r="L262" s="28">
        <f>SUMIFS('Historial Mensual'!$N$2:$N$3601,'Historial Mensual'!$A$2:$A$3601,$A262,'Historial Mensual'!$C$2:$C$3601,$D262)</f>
        <v>1</v>
      </c>
      <c r="M262" s="27">
        <f>SUMIFS('Historial Mensual'!$O$2:$O$3601,'Historial Mensual'!$A$2:$A$3601,$A262,'Historial Mensual'!$C$2:$C$3601,$D262)</f>
        <v>16.5</v>
      </c>
      <c r="N262" s="27">
        <f>AVERAGEIFS('Historial Mensual'!$P$2:$P$3601,'Historial Mensual'!$A$2:$A$3601,$A262,'Historial Mensual'!$C$2:$C$3601,$D262)</f>
        <v>77.933333333333337</v>
      </c>
      <c r="O262" s="15">
        <f>SUMIFS('Historial Mensual'!$Q$2:$Q$3601,'Historial Mensual'!$A$2:$A$3601,$A262,'Historial Mensual'!$C$2:$C$3601,$D262)</f>
        <v>61952.650000000009</v>
      </c>
      <c r="P262" s="15">
        <f>SUMIFS('Historial Mensual'!$S$2:$S$3601,'Historial Mensual'!$A$2:$A$3601,$A262,'Historial Mensual'!$C$2:$C$3601,$D262)</f>
        <v>154874.25000000003</v>
      </c>
      <c r="Q262" s="20">
        <f>AVERAGEIFS('Historial Mensual'!$V$2:$V$3601,'Historial Mensual'!$A$2:$A$3601,$A262,'Historial Mensual'!$C$2:$C$3601,$D262)</f>
        <v>2.4644256538342551E-2</v>
      </c>
      <c r="R262" s="20">
        <f>SQRT(SUMPRODUCT(('Historial Mensual'!$A$2:$A$3601=A262)*('Historial Mensual'!$C$2:$C$3601=D262)*('Historial Mensual'!$V$2:$V$3601-Q262)^2)/11)</f>
        <v>5.4579934079601322E-2</v>
      </c>
      <c r="S262" s="27">
        <f>AVERAGEIFS('Historial Mensual'!$W$2:$W$3601,'Historial Mensual'!$A$2:$A$3601,$A262,'Historial Mensual'!$C$2:$C$3601,$D262)</f>
        <v>78.183249999999987</v>
      </c>
      <c r="T262" s="27">
        <f>SUMIFS('Auditoria Cumplimiento'!$J:$J,'Auditoria Cumplimiento'!$A:$A,A262,'Auditoria Cumplimiento'!$B:$B,D262)</f>
        <v>73.433333333333337</v>
      </c>
      <c r="U262" s="29">
        <f>AVERAGEIFS('Historial Mensual'!$AA$2:$AA$3601,'Historial Mensual'!$A$2:$A$3601,$A262,'Historial Mensual'!$C$2:$C$3601,$D262)</f>
        <v>9.881333333333335E-2</v>
      </c>
      <c r="V262" s="20">
        <f>AVERAGEIFS('Historial Mensual'!$AC$2:$AC$3601,'Historial Mensual'!$A$2:$A$3601,$A262,'Historial Mensual'!$C$2:$C$3601,$D262)</f>
        <v>1.6762814207722701E-2</v>
      </c>
    </row>
    <row r="263" spans="1:22" x14ac:dyDescent="0.3">
      <c r="A263" s="4" t="s">
        <v>251</v>
      </c>
      <c r="B263" s="4" t="str">
        <f>INDEX('Catalogo Proveedores'!$B$2:$B$101,MATCH(A263,'Catalogo Proveedores'!$A$2:$A$101,0))</f>
        <v>Corporativo Fumigación Unidos S. de R.L. de C.V.</v>
      </c>
      <c r="C263" s="4" t="str">
        <f>INDEX('Catalogo Proveedores'!$C$2:$C$101,MATCH(A263,'Catalogo Proveedores'!$A$2:$A$101,0))</f>
        <v>Servicios generales (limpieza y seguridad)</v>
      </c>
      <c r="D263" s="33" t="s">
        <v>279</v>
      </c>
      <c r="E263" s="15">
        <f>SUMIFS(Contratos!$C:$C,Contratos!$A:$A,A263,Contratos!$B:$B,D263)</f>
        <v>2660000</v>
      </c>
      <c r="F263" s="15">
        <f>SUMIFS('Historial Mensual'!$E$2:$E$3601,'Historial Mensual'!$A$2:$A$3601,$A263,'Historial Mensual'!$C$2:$C$3601,$D263)</f>
        <v>2671452.0500000007</v>
      </c>
      <c r="G263" s="20">
        <f>SUMPRODUCT(('Historial Mensual'!$A$2:$A$3601=A263)*('Historial Mensual'!$C$2:$C$3601=D263)*'Historial Mensual'!$G$2:$G$3601)</f>
        <v>0.11749999999999999</v>
      </c>
      <c r="H263" s="27">
        <f>AVERAGEIFS('Historial Mensual'!$H$2:$H$3601,'Historial Mensual'!$A$2:$A$3601,$A263,'Historial Mensual'!$C$2:$C$3601,$D263)</f>
        <v>73.05</v>
      </c>
      <c r="I263" s="21">
        <f>AVERAGEIFS('Historial Mensual'!$K$2:$K$3601,'Historial Mensual'!$A$2:$A$3601,$A263,'Historial Mensual'!$C$2:$C$3601,$D263)</f>
        <v>0.92545000000000011</v>
      </c>
      <c r="J263" s="21">
        <f>AVERAGEIFS('Historial Mensual'!$L$2:$L$3601,'Historial Mensual'!$A$2:$A$3601,$A263,'Historial Mensual'!$C$2:$C$3601,$D263)</f>
        <v>0.10720833333333334</v>
      </c>
      <c r="K263" s="28">
        <f>SUMIFS('Historial Mensual'!$M$2:$M$3601,'Historial Mensual'!$A$2:$A$3601,$A263,'Historial Mensual'!$C$2:$C$3601,$D263)</f>
        <v>8</v>
      </c>
      <c r="L263" s="28">
        <f>SUMIFS('Historial Mensual'!$N$2:$N$3601,'Historial Mensual'!$A$2:$A$3601,$A263,'Historial Mensual'!$C$2:$C$3601,$D263)</f>
        <v>5</v>
      </c>
      <c r="M263" s="27">
        <f>SUMIFS('Historial Mensual'!$O$2:$O$3601,'Historial Mensual'!$A$2:$A$3601,$A263,'Historial Mensual'!$C$2:$C$3601,$D263)</f>
        <v>107.7</v>
      </c>
      <c r="N263" s="27">
        <f>AVERAGEIFS('Historial Mensual'!$P$2:$P$3601,'Historial Mensual'!$A$2:$A$3601,$A263,'Historial Mensual'!$C$2:$C$3601,$D263)</f>
        <v>79.233333333333348</v>
      </c>
      <c r="O263" s="15">
        <f>SUMIFS('Historial Mensual'!$Q$2:$Q$3601,'Historial Mensual'!$A$2:$A$3601,$A263,'Historial Mensual'!$C$2:$C$3601,$D263)</f>
        <v>124524.58</v>
      </c>
      <c r="P263" s="15">
        <f>SUMIFS('Historial Mensual'!$S$2:$S$3601,'Historial Mensual'!$A$2:$A$3601,$A263,'Historial Mensual'!$C$2:$C$3601,$D263)</f>
        <v>25702.58</v>
      </c>
      <c r="Q263" s="20">
        <f>AVERAGEIFS('Historial Mensual'!$V$2:$V$3601,'Historial Mensual'!$A$2:$A$3601,$A263,'Historial Mensual'!$C$2:$C$3601,$D263)</f>
        <v>-4.8162059014546878E-2</v>
      </c>
      <c r="R263" s="20">
        <f>SQRT(SUMPRODUCT(('Historial Mensual'!$A$2:$A$3601=A263)*('Historial Mensual'!$C$2:$C$3601=D263)*('Historial Mensual'!$V$2:$V$3601-Q263)^2)/11)</f>
        <v>0.10864370711599468</v>
      </c>
      <c r="S263" s="27">
        <f>AVERAGEIFS('Historial Mensual'!$W$2:$W$3601,'Historial Mensual'!$A$2:$A$3601,$A263,'Historial Mensual'!$C$2:$C$3601,$D263)</f>
        <v>82.569541666666666</v>
      </c>
      <c r="T263" s="27">
        <f>SUMIFS('Auditoria Cumplimiento'!$J:$J,'Auditoria Cumplimiento'!$A:$A,A263,'Auditoria Cumplimiento'!$B:$B,D263)</f>
        <v>81.449999999999989</v>
      </c>
      <c r="U263" s="29">
        <f>AVERAGEIFS('Historial Mensual'!$AA$2:$AA$3601,'Historial Mensual'!$A$2:$A$3601,$A263,'Historial Mensual'!$C$2:$C$3601,$D263)</f>
        <v>0.11788333333333333</v>
      </c>
      <c r="V263" s="20">
        <f>AVERAGEIFS('Historial Mensual'!$AC$2:$AC$3601,'Historial Mensual'!$A$2:$A$3601,$A263,'Historial Mensual'!$C$2:$C$3601,$D263)</f>
        <v>-5.7491606995094258E-2</v>
      </c>
    </row>
    <row r="264" spans="1:22" x14ac:dyDescent="0.3">
      <c r="A264" s="4" t="s">
        <v>251</v>
      </c>
      <c r="B264" s="4" t="str">
        <f>INDEX('Catalogo Proveedores'!$B$2:$B$101,MATCH(A264,'Catalogo Proveedores'!$A$2:$A$101,0))</f>
        <v>Corporativo Fumigación Unidos S. de R.L. de C.V.</v>
      </c>
      <c r="C264" s="4" t="str">
        <f>INDEX('Catalogo Proveedores'!$C$2:$C$101,MATCH(A264,'Catalogo Proveedores'!$A$2:$A$101,0))</f>
        <v>Servicios generales (limpieza y seguridad)</v>
      </c>
      <c r="D264" s="33" t="s">
        <v>281</v>
      </c>
      <c r="E264" s="15">
        <f>SUMIFS(Contratos!$C:$C,Contratos!$A:$A,A264,Contratos!$B:$B,D264)</f>
        <v>3016000</v>
      </c>
      <c r="F264" s="15">
        <f>SUMIFS('Historial Mensual'!$E$2:$E$3601,'Historial Mensual'!$A$2:$A$3601,$A264,'Historial Mensual'!$C$2:$C$3601,$D264)</f>
        <v>3093549.4499999997</v>
      </c>
      <c r="G264" s="20">
        <f>SUMPRODUCT(('Historial Mensual'!$A$2:$A$3601=A264)*('Historial Mensual'!$C$2:$C$3601=D264)*'Historial Mensual'!$G$2:$G$3601)</f>
        <v>6.3100000000000003E-2</v>
      </c>
      <c r="H264" s="27">
        <f>AVERAGEIFS('Historial Mensual'!$H$2:$H$3601,'Historial Mensual'!$A$2:$A$3601,$A264,'Historial Mensual'!$C$2:$C$3601,$D264)</f>
        <v>69.425000000000011</v>
      </c>
      <c r="I264" s="21">
        <f>AVERAGEIFS('Historial Mensual'!$K$2:$K$3601,'Historial Mensual'!$A$2:$A$3601,$A264,'Historial Mensual'!$C$2:$C$3601,$D264)</f>
        <v>0.91245833333333337</v>
      </c>
      <c r="J264" s="21">
        <f>AVERAGEIFS('Historial Mensual'!$L$2:$L$3601,'Historial Mensual'!$A$2:$A$3601,$A264,'Historial Mensual'!$C$2:$C$3601,$D264)</f>
        <v>0.12570833333333334</v>
      </c>
      <c r="K264" s="28">
        <f>SUMIFS('Historial Mensual'!$M$2:$M$3601,'Historial Mensual'!$A$2:$A$3601,$A264,'Historial Mensual'!$C$2:$C$3601,$D264)</f>
        <v>7</v>
      </c>
      <c r="L264" s="28">
        <f>SUMIFS('Historial Mensual'!$N$2:$N$3601,'Historial Mensual'!$A$2:$A$3601,$A264,'Historial Mensual'!$C$2:$C$3601,$D264)</f>
        <v>3</v>
      </c>
      <c r="M264" s="27">
        <f>SUMIFS('Historial Mensual'!$O$2:$O$3601,'Historial Mensual'!$A$2:$A$3601,$A264,'Historial Mensual'!$C$2:$C$3601,$D264)</f>
        <v>27</v>
      </c>
      <c r="N264" s="27">
        <f>AVERAGEIFS('Historial Mensual'!$P$2:$P$3601,'Historial Mensual'!$A$2:$A$3601,$A264,'Historial Mensual'!$C$2:$C$3601,$D264)</f>
        <v>78.74166666666666</v>
      </c>
      <c r="O264" s="15">
        <f>SUMIFS('Historial Mensual'!$Q$2:$Q$3601,'Historial Mensual'!$A$2:$A$3601,$A264,'Historial Mensual'!$C$2:$C$3601,$D264)</f>
        <v>32409.06</v>
      </c>
      <c r="P264" s="15">
        <f>SUMIFS('Historial Mensual'!$S$2:$S$3601,'Historial Mensual'!$A$2:$A$3601,$A264,'Historial Mensual'!$C$2:$C$3601,$D264)</f>
        <v>34765.47</v>
      </c>
      <c r="Q264" s="20">
        <f>AVERAGEIFS('Historial Mensual'!$V$2:$V$3601,'Historial Mensual'!$A$2:$A$3601,$A264,'Historial Mensual'!$C$2:$C$3601,$D264)</f>
        <v>-1.895260627209824E-2</v>
      </c>
      <c r="R264" s="20">
        <f>SQRT(SUMPRODUCT(('Historial Mensual'!$A$2:$A$3601=A264)*('Historial Mensual'!$C$2:$C$3601=D264)*('Historial Mensual'!$V$2:$V$3601-Q264)^2)/11)</f>
        <v>2.3076037624693166E-2</v>
      </c>
      <c r="S264" s="27">
        <f>AVERAGEIFS('Historial Mensual'!$W$2:$W$3601,'Historial Mensual'!$A$2:$A$3601,$A264,'Historial Mensual'!$C$2:$C$3601,$D264)</f>
        <v>80.53520833333333</v>
      </c>
      <c r="T264" s="27">
        <f>SUMIFS('Auditoria Cumplimiento'!$J:$J,'Auditoria Cumplimiento'!$A:$A,A264,'Auditoria Cumplimiento'!$B:$B,D264)</f>
        <v>81.016666666666666</v>
      </c>
      <c r="U264" s="29">
        <f>AVERAGEIFS('Historial Mensual'!$AA$2:$AA$3601,'Historial Mensual'!$A$2:$A$3601,$A264,'Historial Mensual'!$C$2:$C$3601,$D264)</f>
        <v>0.10837166666666666</v>
      </c>
      <c r="V264" s="20">
        <f>AVERAGEIFS('Historial Mensual'!$AC$2:$AC$3601,'Historial Mensual'!$A$2:$A$3601,$A264,'Historial Mensual'!$C$2:$C$3601,$D264)</f>
        <v>-2.7561784265168296E-2</v>
      </c>
    </row>
    <row r="265" spans="1:22" x14ac:dyDescent="0.3">
      <c r="A265" s="4" t="s">
        <v>251</v>
      </c>
      <c r="B265" s="4" t="str">
        <f>INDEX('Catalogo Proveedores'!$B$2:$B$101,MATCH(A265,'Catalogo Proveedores'!$A$2:$A$101,0))</f>
        <v>Corporativo Fumigación Unidos S. de R.L. de C.V.</v>
      </c>
      <c r="C265" s="4" t="str">
        <f>INDEX('Catalogo Proveedores'!$C$2:$C$101,MATCH(A265,'Catalogo Proveedores'!$A$2:$A$101,0))</f>
        <v>Servicios generales (limpieza y seguridad)</v>
      </c>
      <c r="D265" s="33" t="s">
        <v>282</v>
      </c>
      <c r="E265" s="15">
        <f>SUMIFS(Contratos!$C:$C,Contratos!$A:$A,A265,Contratos!$B:$B,D265)</f>
        <v>3091000</v>
      </c>
      <c r="F265" s="15">
        <f>SUMIFS('Historial Mensual'!$E$2:$E$3601,'Historial Mensual'!$A$2:$A$3601,$A265,'Historial Mensual'!$C$2:$C$3601,$D265)</f>
        <v>3086575.8499999996</v>
      </c>
      <c r="G265" s="20">
        <f>SUMPRODUCT(('Historial Mensual'!$A$2:$A$3601=A265)*('Historial Mensual'!$C$2:$C$3601=D265)*'Historial Mensual'!$G$2:$G$3601)</f>
        <v>3.5400000000000001E-2</v>
      </c>
      <c r="H265" s="27">
        <f>AVERAGEIFS('Historial Mensual'!$H$2:$H$3601,'Historial Mensual'!$A$2:$A$3601,$A265,'Historial Mensual'!$C$2:$C$3601,$D265)</f>
        <v>72.841666666666669</v>
      </c>
      <c r="I265" s="21">
        <f>AVERAGEIFS('Historial Mensual'!$K$2:$K$3601,'Historial Mensual'!$A$2:$A$3601,$A265,'Historial Mensual'!$C$2:$C$3601,$D265)</f>
        <v>0.93060833333333359</v>
      </c>
      <c r="J265" s="21">
        <f>AVERAGEIFS('Historial Mensual'!$L$2:$L$3601,'Historial Mensual'!$A$2:$A$3601,$A265,'Historial Mensual'!$C$2:$C$3601,$D265)</f>
        <v>0.11805833333333332</v>
      </c>
      <c r="K265" s="28">
        <f>SUMIFS('Historial Mensual'!$M$2:$M$3601,'Historial Mensual'!$A$2:$A$3601,$A265,'Historial Mensual'!$C$2:$C$3601,$D265)</f>
        <v>6</v>
      </c>
      <c r="L265" s="28">
        <f>SUMIFS('Historial Mensual'!$N$2:$N$3601,'Historial Mensual'!$A$2:$A$3601,$A265,'Historial Mensual'!$C$2:$C$3601,$D265)</f>
        <v>1</v>
      </c>
      <c r="M265" s="27">
        <f>SUMIFS('Historial Mensual'!$O$2:$O$3601,'Historial Mensual'!$A$2:$A$3601,$A265,'Historial Mensual'!$C$2:$C$3601,$D265)</f>
        <v>11.8</v>
      </c>
      <c r="N265" s="27">
        <f>AVERAGEIFS('Historial Mensual'!$P$2:$P$3601,'Historial Mensual'!$A$2:$A$3601,$A265,'Historial Mensual'!$C$2:$C$3601,$D265)</f>
        <v>79.05</v>
      </c>
      <c r="O265" s="15">
        <f>SUMIFS('Historial Mensual'!$Q$2:$Q$3601,'Historial Mensual'!$A$2:$A$3601,$A265,'Historial Mensual'!$C$2:$C$3601,$D265)</f>
        <v>29948.27</v>
      </c>
      <c r="P265" s="15">
        <f>SUMIFS('Historial Mensual'!$S$2:$S$3601,'Historial Mensual'!$A$2:$A$3601,$A265,'Historial Mensual'!$C$2:$C$3601,$D265)</f>
        <v>32510.339999999997</v>
      </c>
      <c r="Q265" s="20">
        <f>AVERAGEIFS('Historial Mensual'!$V$2:$V$3601,'Historial Mensual'!$A$2:$A$3601,$A265,'Historial Mensual'!$C$2:$C$3601,$D265)</f>
        <v>-3.2664822289250692E-3</v>
      </c>
      <c r="R265" s="20">
        <f>SQRT(SUMPRODUCT(('Historial Mensual'!$A$2:$A$3601=A265)*('Historial Mensual'!$C$2:$C$3601=D265)*('Historial Mensual'!$V$2:$V$3601-Q265)^2)/11)</f>
        <v>3.2621233996412848E-2</v>
      </c>
      <c r="S265" s="27">
        <f>AVERAGEIFS('Historial Mensual'!$W$2:$W$3601,'Historial Mensual'!$A$2:$A$3601,$A265,'Historial Mensual'!$C$2:$C$3601,$D265)</f>
        <v>82.451958333333323</v>
      </c>
      <c r="T265" s="27">
        <f>SUMIFS('Auditoria Cumplimiento'!$J:$J,'Auditoria Cumplimiento'!$A:$A,A265,'Auditoria Cumplimiento'!$B:$B,D265)</f>
        <v>82.066666666666663</v>
      </c>
      <c r="U265" s="29">
        <f>AVERAGEIFS('Historial Mensual'!$AA$2:$AA$3601,'Historial Mensual'!$A$2:$A$3601,$A265,'Historial Mensual'!$C$2:$C$3601,$D265)</f>
        <v>8.4680833333333316E-2</v>
      </c>
      <c r="V265" s="20">
        <f>AVERAGEIFS('Historial Mensual'!$AC$2:$AC$3601,'Historial Mensual'!$A$2:$A$3601,$A265,'Historial Mensual'!$C$2:$C$3601,$D265)</f>
        <v>-1.0060887337035057E-2</v>
      </c>
    </row>
    <row r="266" spans="1:22" x14ac:dyDescent="0.3">
      <c r="A266" s="4" t="s">
        <v>253</v>
      </c>
      <c r="B266" s="4" t="str">
        <f>INDEX('Catalogo Proveedores'!$B$2:$B$101,MATCH(A266,'Catalogo Proveedores'!$A$2:$A$101,0))</f>
        <v>Proveedora Resguardo del Golfo S.A.P.I. de C.V.</v>
      </c>
      <c r="C266" s="4" t="str">
        <f>INDEX('Catalogo Proveedores'!$C$2:$C$101,MATCH(A266,'Catalogo Proveedores'!$A$2:$A$101,0))</f>
        <v>Servicios generales (limpieza y seguridad)</v>
      </c>
      <c r="D266" s="33" t="s">
        <v>279</v>
      </c>
      <c r="E266" s="15">
        <f>SUMIFS(Contratos!$C:$C,Contratos!$A:$A,A266,Contratos!$B:$B,D266)</f>
        <v>2087000</v>
      </c>
      <c r="F266" s="15">
        <f>SUMIFS('Historial Mensual'!$E$2:$E$3601,'Historial Mensual'!$A$2:$A$3601,$A266,'Historial Mensual'!$C$2:$C$3601,$D266)</f>
        <v>2095798.77</v>
      </c>
      <c r="G266" s="20">
        <f>SUMPRODUCT(('Historial Mensual'!$A$2:$A$3601=A266)*('Historial Mensual'!$C$2:$C$3601=D266)*'Historial Mensual'!$G$2:$G$3601)</f>
        <v>3.39E-2</v>
      </c>
      <c r="H266" s="27">
        <f>AVERAGEIFS('Historial Mensual'!$H$2:$H$3601,'Historial Mensual'!$A$2:$A$3601,$A266,'Historial Mensual'!$C$2:$C$3601,$D266)</f>
        <v>83.891666666666666</v>
      </c>
      <c r="I266" s="21">
        <f>AVERAGEIFS('Historial Mensual'!$K$2:$K$3601,'Historial Mensual'!$A$2:$A$3601,$A266,'Historial Mensual'!$C$2:$C$3601,$D266)</f>
        <v>0.85698333333333332</v>
      </c>
      <c r="J266" s="21">
        <f>AVERAGEIFS('Historial Mensual'!$L$2:$L$3601,'Historial Mensual'!$A$2:$A$3601,$A266,'Historial Mensual'!$C$2:$C$3601,$D266)</f>
        <v>5.8900000000000008E-2</v>
      </c>
      <c r="K266" s="28">
        <f>SUMIFS('Historial Mensual'!$M$2:$M$3601,'Historial Mensual'!$A$2:$A$3601,$A266,'Historial Mensual'!$C$2:$C$3601,$D266)</f>
        <v>15</v>
      </c>
      <c r="L266" s="28">
        <f>SUMIFS('Historial Mensual'!$N$2:$N$3601,'Historial Mensual'!$A$2:$A$3601,$A266,'Historial Mensual'!$C$2:$C$3601,$D266)</f>
        <v>4</v>
      </c>
      <c r="M266" s="27">
        <f>SUMIFS('Historial Mensual'!$O$2:$O$3601,'Historial Mensual'!$A$2:$A$3601,$A266,'Historial Mensual'!$C$2:$C$3601,$D266)</f>
        <v>40.6</v>
      </c>
      <c r="N266" s="27">
        <f>AVERAGEIFS('Historial Mensual'!$P$2:$P$3601,'Historial Mensual'!$A$2:$A$3601,$A266,'Historial Mensual'!$C$2:$C$3601,$D266)</f>
        <v>93.083333333333329</v>
      </c>
      <c r="O266" s="15">
        <f>SUMIFS('Historial Mensual'!$Q$2:$Q$3601,'Historial Mensual'!$A$2:$A$3601,$A266,'Historial Mensual'!$C$2:$C$3601,$D266)</f>
        <v>54331.49</v>
      </c>
      <c r="P266" s="15">
        <f>SUMIFS('Historial Mensual'!$S$2:$S$3601,'Historial Mensual'!$A$2:$A$3601,$A266,'Historial Mensual'!$C$2:$C$3601,$D266)</f>
        <v>39338.75</v>
      </c>
      <c r="Q266" s="20">
        <f>AVERAGEIFS('Historial Mensual'!$V$2:$V$3601,'Historial Mensual'!$A$2:$A$3601,$A266,'Historial Mensual'!$C$2:$C$3601,$D266)</f>
        <v>1.9290508939303699E-2</v>
      </c>
      <c r="R266" s="20">
        <f>SQRT(SUMPRODUCT(('Historial Mensual'!$A$2:$A$3601=A266)*('Historial Mensual'!$C$2:$C$3601=D266)*('Historial Mensual'!$V$2:$V$3601-Q266)^2)/11)</f>
        <v>3.1634207628644655E-2</v>
      </c>
      <c r="S266" s="27">
        <f>AVERAGEIFS('Historial Mensual'!$W$2:$W$3601,'Historial Mensual'!$A$2:$A$3601,$A266,'Historial Mensual'!$C$2:$C$3601,$D266)</f>
        <v>87.80474999999997</v>
      </c>
      <c r="T266" s="27">
        <f>SUMIFS('Auditoria Cumplimiento'!$J:$J,'Auditoria Cumplimiento'!$A:$A,A266,'Auditoria Cumplimiento'!$B:$B,D266)</f>
        <v>89.933333333333337</v>
      </c>
      <c r="U266" s="29">
        <f>AVERAGEIFS('Historial Mensual'!$AA$2:$AA$3601,'Historial Mensual'!$A$2:$A$3601,$A266,'Historial Mensual'!$C$2:$C$3601,$D266)</f>
        <v>0.12685416666666663</v>
      </c>
      <c r="V266" s="20">
        <f>AVERAGEIFS('Historial Mensual'!$AC$2:$AC$3601,'Historial Mensual'!$A$2:$A$3601,$A266,'Historial Mensual'!$C$2:$C$3601,$D266)</f>
        <v>9.2885701174616666E-3</v>
      </c>
    </row>
    <row r="267" spans="1:22" x14ac:dyDescent="0.3">
      <c r="A267" s="4" t="s">
        <v>253</v>
      </c>
      <c r="B267" s="4" t="str">
        <f>INDEX('Catalogo Proveedores'!$B$2:$B$101,MATCH(A267,'Catalogo Proveedores'!$A$2:$A$101,0))</f>
        <v>Proveedora Resguardo del Golfo S.A.P.I. de C.V.</v>
      </c>
      <c r="C267" s="4" t="str">
        <f>INDEX('Catalogo Proveedores'!$C$2:$C$101,MATCH(A267,'Catalogo Proveedores'!$A$2:$A$101,0))</f>
        <v>Servicios generales (limpieza y seguridad)</v>
      </c>
      <c r="D267" s="33" t="s">
        <v>281</v>
      </c>
      <c r="E267" s="15">
        <f>SUMIFS(Contratos!$C:$C,Contratos!$A:$A,A267,Contratos!$B:$B,D267)</f>
        <v>2024000</v>
      </c>
      <c r="F267" s="15">
        <f>SUMIFS('Historial Mensual'!$E$2:$E$3601,'Historial Mensual'!$A$2:$A$3601,$A267,'Historial Mensual'!$C$2:$C$3601,$D267)</f>
        <v>2037451.3699999999</v>
      </c>
      <c r="G267" s="20">
        <f>SUMPRODUCT(('Historial Mensual'!$A$2:$A$3601=A267)*('Historial Mensual'!$C$2:$C$3601=D267)*'Historial Mensual'!$G$2:$G$3601)</f>
        <v>3.6700000000000003E-2</v>
      </c>
      <c r="H267" s="27">
        <f>AVERAGEIFS('Historial Mensual'!$H$2:$H$3601,'Historial Mensual'!$A$2:$A$3601,$A267,'Historial Mensual'!$C$2:$C$3601,$D267)</f>
        <v>76.674999999999997</v>
      </c>
      <c r="I267" s="21">
        <f>AVERAGEIFS('Historial Mensual'!$K$2:$K$3601,'Historial Mensual'!$A$2:$A$3601,$A267,'Historial Mensual'!$C$2:$C$3601,$D267)</f>
        <v>0.85048333333333337</v>
      </c>
      <c r="J267" s="21">
        <f>AVERAGEIFS('Historial Mensual'!$L$2:$L$3601,'Historial Mensual'!$A$2:$A$3601,$A267,'Historial Mensual'!$C$2:$C$3601,$D267)</f>
        <v>8.4816666666666651E-2</v>
      </c>
      <c r="K267" s="28">
        <f>SUMIFS('Historial Mensual'!$M$2:$M$3601,'Historial Mensual'!$A$2:$A$3601,$A267,'Historial Mensual'!$C$2:$C$3601,$D267)</f>
        <v>8</v>
      </c>
      <c r="L267" s="28">
        <f>SUMIFS('Historial Mensual'!$N$2:$N$3601,'Historial Mensual'!$A$2:$A$3601,$A267,'Historial Mensual'!$C$2:$C$3601,$D267)</f>
        <v>3</v>
      </c>
      <c r="M267" s="27">
        <f>SUMIFS('Historial Mensual'!$O$2:$O$3601,'Historial Mensual'!$A$2:$A$3601,$A267,'Historial Mensual'!$C$2:$C$3601,$D267)</f>
        <v>160.69999999999999</v>
      </c>
      <c r="N267" s="27">
        <f>AVERAGEIFS('Historial Mensual'!$P$2:$P$3601,'Historial Mensual'!$A$2:$A$3601,$A267,'Historial Mensual'!$C$2:$C$3601,$D267)</f>
        <v>93.350000000000009</v>
      </c>
      <c r="O267" s="15">
        <f>SUMIFS('Historial Mensual'!$Q$2:$Q$3601,'Historial Mensual'!$A$2:$A$3601,$A267,'Historial Mensual'!$C$2:$C$3601,$D267)</f>
        <v>124687.04000000001</v>
      </c>
      <c r="P267" s="15">
        <f>SUMIFS('Historial Mensual'!$S$2:$S$3601,'Historial Mensual'!$A$2:$A$3601,$A267,'Historial Mensual'!$C$2:$C$3601,$D267)</f>
        <v>54387.479999999996</v>
      </c>
      <c r="Q267" s="20">
        <f>AVERAGEIFS('Historial Mensual'!$V$2:$V$3601,'Historial Mensual'!$A$2:$A$3601,$A267,'Historial Mensual'!$C$2:$C$3601,$D267)</f>
        <v>-2.3984357913512167E-2</v>
      </c>
      <c r="R267" s="20">
        <f>SQRT(SUMPRODUCT(('Historial Mensual'!$A$2:$A$3601=A267)*('Historial Mensual'!$C$2:$C$3601=D267)*('Historial Mensual'!$V$2:$V$3601-Q267)^2)/11)</f>
        <v>0.18614295234344005</v>
      </c>
      <c r="S267" s="27">
        <f>AVERAGEIFS('Historial Mensual'!$W$2:$W$3601,'Historial Mensual'!$A$2:$A$3601,$A267,'Historial Mensual'!$C$2:$C$3601,$D267)</f>
        <v>84.748499999999993</v>
      </c>
      <c r="T267" s="27">
        <f>SUMIFS('Auditoria Cumplimiento'!$J:$J,'Auditoria Cumplimiento'!$A:$A,A267,'Auditoria Cumplimiento'!$B:$B,D267)</f>
        <v>91.11666666666666</v>
      </c>
      <c r="U267" s="29">
        <f>AVERAGEIFS('Historial Mensual'!$AA$2:$AA$3601,'Historial Mensual'!$A$2:$A$3601,$A267,'Historial Mensual'!$C$2:$C$3601,$D267)</f>
        <v>0.11846583333333334</v>
      </c>
      <c r="V267" s="20">
        <f>AVERAGEIFS('Historial Mensual'!$AC$2:$AC$3601,'Historial Mensual'!$A$2:$A$3601,$A267,'Historial Mensual'!$C$2:$C$3601,$D267)</f>
        <v>-3.3356187416184964E-2</v>
      </c>
    </row>
    <row r="268" spans="1:22" x14ac:dyDescent="0.3">
      <c r="A268" s="4" t="s">
        <v>253</v>
      </c>
      <c r="B268" s="4" t="str">
        <f>INDEX('Catalogo Proveedores'!$B$2:$B$101,MATCH(A268,'Catalogo Proveedores'!$A$2:$A$101,0))</f>
        <v>Proveedora Resguardo del Golfo S.A.P.I. de C.V.</v>
      </c>
      <c r="C268" s="4" t="str">
        <f>INDEX('Catalogo Proveedores'!$C$2:$C$101,MATCH(A268,'Catalogo Proveedores'!$A$2:$A$101,0))</f>
        <v>Servicios generales (limpieza y seguridad)</v>
      </c>
      <c r="D268" s="33" t="s">
        <v>282</v>
      </c>
      <c r="E268" s="15">
        <f>SUMIFS(Contratos!$C:$C,Contratos!$A:$A,A268,Contratos!$B:$B,D268)</f>
        <v>2347000</v>
      </c>
      <c r="F268" s="15">
        <f>SUMIFS('Historial Mensual'!$E$2:$E$3601,'Historial Mensual'!$A$2:$A$3601,$A268,'Historial Mensual'!$C$2:$C$3601,$D268)</f>
        <v>2420781.9500000002</v>
      </c>
      <c r="G268" s="20">
        <f>SUMPRODUCT(('Historial Mensual'!$A$2:$A$3601=A268)*('Historial Mensual'!$C$2:$C$3601=D268)*'Historial Mensual'!$G$2:$G$3601)</f>
        <v>6.6199999999999995E-2</v>
      </c>
      <c r="H268" s="27">
        <f>AVERAGEIFS('Historial Mensual'!$H$2:$H$3601,'Historial Mensual'!$A$2:$A$3601,$A268,'Historial Mensual'!$C$2:$C$3601,$D268)</f>
        <v>86.483333333333334</v>
      </c>
      <c r="I268" s="21">
        <f>AVERAGEIFS('Historial Mensual'!$K$2:$K$3601,'Historial Mensual'!$A$2:$A$3601,$A268,'Historial Mensual'!$C$2:$C$3601,$D268)</f>
        <v>0.83935000000000004</v>
      </c>
      <c r="J268" s="21">
        <f>AVERAGEIFS('Historial Mensual'!$L$2:$L$3601,'Historial Mensual'!$A$2:$A$3601,$A268,'Historial Mensual'!$C$2:$C$3601,$D268)</f>
        <v>5.475E-2</v>
      </c>
      <c r="K268" s="28">
        <f>SUMIFS('Historial Mensual'!$M$2:$M$3601,'Historial Mensual'!$A$2:$A$3601,$A268,'Historial Mensual'!$C$2:$C$3601,$D268)</f>
        <v>14</v>
      </c>
      <c r="L268" s="28">
        <f>SUMIFS('Historial Mensual'!$N$2:$N$3601,'Historial Mensual'!$A$2:$A$3601,$A268,'Historial Mensual'!$C$2:$C$3601,$D268)</f>
        <v>4</v>
      </c>
      <c r="M268" s="27">
        <f>SUMIFS('Historial Mensual'!$O$2:$O$3601,'Historial Mensual'!$A$2:$A$3601,$A268,'Historial Mensual'!$C$2:$C$3601,$D268)</f>
        <v>127.8</v>
      </c>
      <c r="N268" s="27">
        <f>AVERAGEIFS('Historial Mensual'!$P$2:$P$3601,'Historial Mensual'!$A$2:$A$3601,$A268,'Historial Mensual'!$C$2:$C$3601,$D268)</f>
        <v>92.708333333333329</v>
      </c>
      <c r="O268" s="15">
        <f>SUMIFS('Historial Mensual'!$Q$2:$Q$3601,'Historial Mensual'!$A$2:$A$3601,$A268,'Historial Mensual'!$C$2:$C$3601,$D268)</f>
        <v>96219.22</v>
      </c>
      <c r="P268" s="15">
        <f>SUMIFS('Historial Mensual'!$S$2:$S$3601,'Historial Mensual'!$A$2:$A$3601,$A268,'Historial Mensual'!$C$2:$C$3601,$D268)</f>
        <v>43554.91</v>
      </c>
      <c r="Q268" s="20">
        <f>AVERAGEIFS('Historial Mensual'!$V$2:$V$3601,'Historial Mensual'!$A$2:$A$3601,$A268,'Historial Mensual'!$C$2:$C$3601,$D268)</f>
        <v>2.2168252781055647E-2</v>
      </c>
      <c r="R268" s="20">
        <f>SQRT(SUMPRODUCT(('Historial Mensual'!$A$2:$A$3601=A268)*('Historial Mensual'!$C$2:$C$3601=D268)*('Historial Mensual'!$V$2:$V$3601-Q268)^2)/11)</f>
        <v>7.4882428529196729E-2</v>
      </c>
      <c r="S268" s="27">
        <f>AVERAGEIFS('Historial Mensual'!$W$2:$W$3601,'Historial Mensual'!$A$2:$A$3601,$A268,'Historial Mensual'!$C$2:$C$3601,$D268)</f>
        <v>88.170083333333324</v>
      </c>
      <c r="T268" s="27">
        <f>SUMIFS('Auditoria Cumplimiento'!$J:$J,'Auditoria Cumplimiento'!$A:$A,A268,'Auditoria Cumplimiento'!$B:$B,D268)</f>
        <v>90.483333333333348</v>
      </c>
      <c r="U268" s="29">
        <f>AVERAGEIFS('Historial Mensual'!$AA$2:$AA$3601,'Historial Mensual'!$A$2:$A$3601,$A268,'Historial Mensual'!$C$2:$C$3601,$D268)</f>
        <v>9.8668333333333344E-2</v>
      </c>
      <c r="V268" s="20">
        <f>AVERAGEIFS('Historial Mensual'!$AC$2:$AC$3601,'Historial Mensual'!$A$2:$A$3601,$A268,'Historial Mensual'!$C$2:$C$3601,$D268)</f>
        <v>1.4297690657666321E-2</v>
      </c>
    </row>
    <row r="269" spans="1:22" x14ac:dyDescent="0.3">
      <c r="A269" s="4" t="s">
        <v>255</v>
      </c>
      <c r="B269" s="4" t="str">
        <f>INDEX('Catalogo Proveedores'!$B$2:$B$101,MATCH(A269,'Catalogo Proveedores'!$A$2:$A$101,0))</f>
        <v>Operadora Mantenimiento Inmobiliario Integrales S.A. de C.V.</v>
      </c>
      <c r="C269" s="4" t="str">
        <f>INDEX('Catalogo Proveedores'!$C$2:$C$101,MATCH(A269,'Catalogo Proveedores'!$A$2:$A$101,0))</f>
        <v>Servicios generales (limpieza y seguridad)</v>
      </c>
      <c r="D269" s="33" t="s">
        <v>279</v>
      </c>
      <c r="E269" s="15">
        <f>SUMIFS(Contratos!$C:$C,Contratos!$A:$A,A269,Contratos!$B:$B,D269)</f>
        <v>1662000</v>
      </c>
      <c r="F269" s="15">
        <f>SUMIFS('Historial Mensual'!$E$2:$E$3601,'Historial Mensual'!$A$2:$A$3601,$A269,'Historial Mensual'!$C$2:$C$3601,$D269)</f>
        <v>1665429.21</v>
      </c>
      <c r="G269" s="20">
        <f>SUMPRODUCT(('Historial Mensual'!$A$2:$A$3601=A269)*('Historial Mensual'!$C$2:$C$3601=D269)*'Historial Mensual'!$G$2:$G$3601)</f>
        <v>3.9100000000000003E-2</v>
      </c>
      <c r="H269" s="27">
        <f>AVERAGEIFS('Historial Mensual'!$H$2:$H$3601,'Historial Mensual'!$A$2:$A$3601,$A269,'Historial Mensual'!$C$2:$C$3601,$D269)</f>
        <v>77.891666666666666</v>
      </c>
      <c r="I269" s="21">
        <f>AVERAGEIFS('Historial Mensual'!$K$2:$K$3601,'Historial Mensual'!$A$2:$A$3601,$A269,'Historial Mensual'!$C$2:$C$3601,$D269)</f>
        <v>0.82477499999999981</v>
      </c>
      <c r="J269" s="21">
        <f>AVERAGEIFS('Historial Mensual'!$L$2:$L$3601,'Historial Mensual'!$A$2:$A$3601,$A269,'Historial Mensual'!$C$2:$C$3601,$D269)</f>
        <v>7.5516666666666662E-2</v>
      </c>
      <c r="K269" s="28">
        <f>SUMIFS('Historial Mensual'!$M$2:$M$3601,'Historial Mensual'!$A$2:$A$3601,$A269,'Historial Mensual'!$C$2:$C$3601,$D269)</f>
        <v>19</v>
      </c>
      <c r="L269" s="28">
        <f>SUMIFS('Historial Mensual'!$N$2:$N$3601,'Historial Mensual'!$A$2:$A$3601,$A269,'Historial Mensual'!$C$2:$C$3601,$D269)</f>
        <v>7</v>
      </c>
      <c r="M269" s="27">
        <f>SUMIFS('Historial Mensual'!$O$2:$O$3601,'Historial Mensual'!$A$2:$A$3601,$A269,'Historial Mensual'!$C$2:$C$3601,$D269)</f>
        <v>274</v>
      </c>
      <c r="N269" s="27">
        <f>AVERAGEIFS('Historial Mensual'!$P$2:$P$3601,'Historial Mensual'!$A$2:$A$3601,$A269,'Historial Mensual'!$C$2:$C$3601,$D269)</f>
        <v>95.933333333333337</v>
      </c>
      <c r="O269" s="15">
        <f>SUMIFS('Historial Mensual'!$Q$2:$Q$3601,'Historial Mensual'!$A$2:$A$3601,$A269,'Historial Mensual'!$C$2:$C$3601,$D269)</f>
        <v>198633.03</v>
      </c>
      <c r="P269" s="15">
        <f>SUMIFS('Historial Mensual'!$S$2:$S$3601,'Historial Mensual'!$A$2:$A$3601,$A269,'Historial Mensual'!$C$2:$C$3601,$D269)</f>
        <v>40854.880000000005</v>
      </c>
      <c r="Q269" s="20">
        <f>AVERAGEIFS('Historial Mensual'!$V$2:$V$3601,'Historial Mensual'!$A$2:$A$3601,$A269,'Historial Mensual'!$C$2:$C$3601,$D269)</f>
        <v>-9.6381832496977946E-2</v>
      </c>
      <c r="R269" s="20">
        <f>SQRT(SUMPRODUCT(('Historial Mensual'!$A$2:$A$3601=A269)*('Historial Mensual'!$C$2:$C$3601=D269)*('Historial Mensual'!$V$2:$V$3601-Q269)^2)/11)</f>
        <v>0.19733001391306285</v>
      </c>
      <c r="S269" s="27">
        <f>AVERAGEIFS('Historial Mensual'!$W$2:$W$3601,'Historial Mensual'!$A$2:$A$3601,$A269,'Historial Mensual'!$C$2:$C$3601,$D269)</f>
        <v>85.059249999999992</v>
      </c>
      <c r="T269" s="27">
        <f>SUMIFS('Auditoria Cumplimiento'!$J:$J,'Auditoria Cumplimiento'!$A:$A,A269,'Auditoria Cumplimiento'!$B:$B,D269)</f>
        <v>91.149999999999991</v>
      </c>
      <c r="U269" s="29">
        <f>AVERAGEIFS('Historial Mensual'!$AA$2:$AA$3601,'Historial Mensual'!$A$2:$A$3601,$A269,'Historial Mensual'!$C$2:$C$3601,$D269)</f>
        <v>0.12790583333333333</v>
      </c>
      <c r="V269" s="20">
        <f>AVERAGEIFS('Historial Mensual'!$AC$2:$AC$3601,'Historial Mensual'!$A$2:$A$3601,$A269,'Historial Mensual'!$C$2:$C$3601,$D269)</f>
        <v>-0.10646235553290768</v>
      </c>
    </row>
    <row r="270" spans="1:22" x14ac:dyDescent="0.3">
      <c r="A270" s="4" t="s">
        <v>255</v>
      </c>
      <c r="B270" s="4" t="str">
        <f>INDEX('Catalogo Proveedores'!$B$2:$B$101,MATCH(A270,'Catalogo Proveedores'!$A$2:$A$101,0))</f>
        <v>Operadora Mantenimiento Inmobiliario Integrales S.A. de C.V.</v>
      </c>
      <c r="C270" s="4" t="str">
        <f>INDEX('Catalogo Proveedores'!$C$2:$C$101,MATCH(A270,'Catalogo Proveedores'!$A$2:$A$101,0))</f>
        <v>Servicios generales (limpieza y seguridad)</v>
      </c>
      <c r="D270" s="33" t="s">
        <v>281</v>
      </c>
      <c r="E270" s="15">
        <f>SUMIFS(Contratos!$C:$C,Contratos!$A:$A,A270,Contratos!$B:$B,D270)</f>
        <v>1736000</v>
      </c>
      <c r="F270" s="15">
        <f>SUMIFS('Historial Mensual'!$E$2:$E$3601,'Historial Mensual'!$A$2:$A$3601,$A270,'Historial Mensual'!$C$2:$C$3601,$D270)</f>
        <v>1698605.31</v>
      </c>
      <c r="G270" s="20">
        <f>SUMPRODUCT(('Historial Mensual'!$A$2:$A$3601=A270)*('Historial Mensual'!$C$2:$C$3601=D270)*'Historial Mensual'!$G$2:$G$3601)</f>
        <v>4.7E-2</v>
      </c>
      <c r="H270" s="27">
        <f>AVERAGEIFS('Historial Mensual'!$H$2:$H$3601,'Historial Mensual'!$A$2:$A$3601,$A270,'Historial Mensual'!$C$2:$C$3601,$D270)</f>
        <v>74.666666666666671</v>
      </c>
      <c r="I270" s="21">
        <f>AVERAGEIFS('Historial Mensual'!$K$2:$K$3601,'Historial Mensual'!$A$2:$A$3601,$A270,'Historial Mensual'!$C$2:$C$3601,$D270)</f>
        <v>0.80138333333333323</v>
      </c>
      <c r="J270" s="21">
        <f>AVERAGEIFS('Historial Mensual'!$L$2:$L$3601,'Historial Mensual'!$A$2:$A$3601,$A270,'Historial Mensual'!$C$2:$C$3601,$D270)</f>
        <v>9.8725000000000007E-2</v>
      </c>
      <c r="K270" s="28">
        <f>SUMIFS('Historial Mensual'!$M$2:$M$3601,'Historial Mensual'!$A$2:$A$3601,$A270,'Historial Mensual'!$C$2:$C$3601,$D270)</f>
        <v>12</v>
      </c>
      <c r="L270" s="28">
        <f>SUMIFS('Historial Mensual'!$N$2:$N$3601,'Historial Mensual'!$A$2:$A$3601,$A270,'Historial Mensual'!$C$2:$C$3601,$D270)</f>
        <v>2</v>
      </c>
      <c r="M270" s="27">
        <f>SUMIFS('Historial Mensual'!$O$2:$O$3601,'Historial Mensual'!$A$2:$A$3601,$A270,'Historial Mensual'!$C$2:$C$3601,$D270)</f>
        <v>17.599999999999998</v>
      </c>
      <c r="N270" s="27">
        <f>AVERAGEIFS('Historial Mensual'!$P$2:$P$3601,'Historial Mensual'!$A$2:$A$3601,$A270,'Historial Mensual'!$C$2:$C$3601,$D270)</f>
        <v>94.84999999999998</v>
      </c>
      <c r="O270" s="15">
        <f>SUMIFS('Historial Mensual'!$Q$2:$Q$3601,'Historial Mensual'!$A$2:$A$3601,$A270,'Historial Mensual'!$C$2:$C$3601,$D270)</f>
        <v>32448.83</v>
      </c>
      <c r="P270" s="15">
        <f>SUMIFS('Historial Mensual'!$S$2:$S$3601,'Historial Mensual'!$A$2:$A$3601,$A270,'Historial Mensual'!$C$2:$C$3601,$D270)</f>
        <v>53484.24</v>
      </c>
      <c r="Q270" s="20">
        <f>AVERAGEIFS('Historial Mensual'!$V$2:$V$3601,'Historial Mensual'!$A$2:$A$3601,$A270,'Historial Mensual'!$C$2:$C$3601,$D270)</f>
        <v>-1.5727190559593748E-2</v>
      </c>
      <c r="R270" s="20">
        <f>SQRT(SUMPRODUCT(('Historial Mensual'!$A$2:$A$3601=A270)*('Historial Mensual'!$C$2:$C$3601=D270)*('Historial Mensual'!$V$2:$V$3601-Q270)^2)/11)</f>
        <v>6.8473390584470911E-2</v>
      </c>
      <c r="S270" s="27">
        <f>AVERAGEIFS('Historial Mensual'!$W$2:$W$3601,'Historial Mensual'!$A$2:$A$3601,$A270,'Historial Mensual'!$C$2:$C$3601,$D270)</f>
        <v>82.663958333333326</v>
      </c>
      <c r="T270" s="27">
        <f>SUMIFS('Auditoria Cumplimiento'!$J:$J,'Auditoria Cumplimiento'!$A:$A,A270,'Auditoria Cumplimiento'!$B:$B,D270)</f>
        <v>95.533333333333346</v>
      </c>
      <c r="U270" s="29">
        <f>AVERAGEIFS('Historial Mensual'!$AA$2:$AA$3601,'Historial Mensual'!$A$2:$A$3601,$A270,'Historial Mensual'!$C$2:$C$3601,$D270)</f>
        <v>0.11862750000000001</v>
      </c>
      <c r="V270" s="20">
        <f>AVERAGEIFS('Historial Mensual'!$AC$2:$AC$3601,'Historial Mensual'!$A$2:$A$3601,$A270,'Historial Mensual'!$C$2:$C$3601,$D270)</f>
        <v>-2.5111646488894954E-2</v>
      </c>
    </row>
    <row r="271" spans="1:22" x14ac:dyDescent="0.3">
      <c r="A271" s="4" t="s">
        <v>255</v>
      </c>
      <c r="B271" s="4" t="str">
        <f>INDEX('Catalogo Proveedores'!$B$2:$B$101,MATCH(A271,'Catalogo Proveedores'!$A$2:$A$101,0))</f>
        <v>Operadora Mantenimiento Inmobiliario Integrales S.A. de C.V.</v>
      </c>
      <c r="C271" s="4" t="str">
        <f>INDEX('Catalogo Proveedores'!$C$2:$C$101,MATCH(A271,'Catalogo Proveedores'!$A$2:$A$101,0))</f>
        <v>Servicios generales (limpieza y seguridad)</v>
      </c>
      <c r="D271" s="33" t="s">
        <v>282</v>
      </c>
      <c r="E271" s="15">
        <f>SUMIFS(Contratos!$C:$C,Contratos!$A:$A,A271,Contratos!$B:$B,D271)</f>
        <v>1778000</v>
      </c>
      <c r="F271" s="15">
        <f>SUMIFS('Historial Mensual'!$E$2:$E$3601,'Historial Mensual'!$A$2:$A$3601,$A271,'Historial Mensual'!$C$2:$C$3601,$D271)</f>
        <v>1769774.29</v>
      </c>
      <c r="G271" s="20">
        <f>SUMPRODUCT(('Historial Mensual'!$A$2:$A$3601=A271)*('Historial Mensual'!$C$2:$C$3601=D271)*'Historial Mensual'!$G$2:$G$3601)</f>
        <v>4.3499999999999997E-2</v>
      </c>
      <c r="H271" s="27">
        <f>AVERAGEIFS('Historial Mensual'!$H$2:$H$3601,'Historial Mensual'!$A$2:$A$3601,$A271,'Historial Mensual'!$C$2:$C$3601,$D271)</f>
        <v>77.208333333333329</v>
      </c>
      <c r="I271" s="21">
        <f>AVERAGEIFS('Historial Mensual'!$K$2:$K$3601,'Historial Mensual'!$A$2:$A$3601,$A271,'Historial Mensual'!$C$2:$C$3601,$D271)</f>
        <v>0.83304166666666657</v>
      </c>
      <c r="J271" s="21">
        <f>AVERAGEIFS('Historial Mensual'!$L$2:$L$3601,'Historial Mensual'!$A$2:$A$3601,$A271,'Historial Mensual'!$C$2:$C$3601,$D271)</f>
        <v>9.3933333333333355E-2</v>
      </c>
      <c r="K271" s="28">
        <f>SUMIFS('Historial Mensual'!$M$2:$M$3601,'Historial Mensual'!$A$2:$A$3601,$A271,'Historial Mensual'!$C$2:$C$3601,$D271)</f>
        <v>17</v>
      </c>
      <c r="L271" s="28">
        <f>SUMIFS('Historial Mensual'!$N$2:$N$3601,'Historial Mensual'!$A$2:$A$3601,$A271,'Historial Mensual'!$C$2:$C$3601,$D271)</f>
        <v>5</v>
      </c>
      <c r="M271" s="27">
        <f>SUMIFS('Historial Mensual'!$O$2:$O$3601,'Historial Mensual'!$A$2:$A$3601,$A271,'Historial Mensual'!$C$2:$C$3601,$D271)</f>
        <v>89.5</v>
      </c>
      <c r="N271" s="27">
        <f>AVERAGEIFS('Historial Mensual'!$P$2:$P$3601,'Historial Mensual'!$A$2:$A$3601,$A271,'Historial Mensual'!$C$2:$C$3601,$D271)</f>
        <v>95.149999999999991</v>
      </c>
      <c r="O271" s="15">
        <f>SUMIFS('Historial Mensual'!$Q$2:$Q$3601,'Historial Mensual'!$A$2:$A$3601,$A271,'Historial Mensual'!$C$2:$C$3601,$D271)</f>
        <v>79968.08</v>
      </c>
      <c r="P271" s="15">
        <f>SUMIFS('Historial Mensual'!$S$2:$S$3601,'Historial Mensual'!$A$2:$A$3601,$A271,'Historial Mensual'!$C$2:$C$3601,$D271)</f>
        <v>52877.070000000007</v>
      </c>
      <c r="Q271" s="20">
        <f>AVERAGEIFS('Historial Mensual'!$V$2:$V$3601,'Historial Mensual'!$A$2:$A$3601,$A271,'Historial Mensual'!$C$2:$C$3601,$D271)</f>
        <v>-1.7156404742433986E-2</v>
      </c>
      <c r="R271" s="20">
        <f>SQRT(SUMPRODUCT(('Historial Mensual'!$A$2:$A$3601=A271)*('Historial Mensual'!$C$2:$C$3601=D271)*('Historial Mensual'!$V$2:$V$3601-Q271)^2)/11)</f>
        <v>0.10831810149112285</v>
      </c>
      <c r="S271" s="27">
        <f>AVERAGEIFS('Historial Mensual'!$W$2:$W$3601,'Historial Mensual'!$A$2:$A$3601,$A271,'Historial Mensual'!$C$2:$C$3601,$D271)</f>
        <v>84.635166666666649</v>
      </c>
      <c r="T271" s="27">
        <f>SUMIFS('Auditoria Cumplimiento'!$J:$J,'Auditoria Cumplimiento'!$A:$A,A271,'Auditoria Cumplimiento'!$B:$B,D271)</f>
        <v>97.416666666666671</v>
      </c>
      <c r="U271" s="29">
        <f>AVERAGEIFS('Historial Mensual'!$AA$2:$AA$3601,'Historial Mensual'!$A$2:$A$3601,$A271,'Historial Mensual'!$C$2:$C$3601,$D271)</f>
        <v>9.6166666666666664E-2</v>
      </c>
      <c r="V271" s="20">
        <f>AVERAGEIFS('Historial Mensual'!$AC$2:$AC$3601,'Historial Mensual'!$A$2:$A$3601,$A271,'Historial Mensual'!$C$2:$C$3601,$D271)</f>
        <v>-2.4835341249329068E-2</v>
      </c>
    </row>
    <row r="272" spans="1:22" x14ac:dyDescent="0.3">
      <c r="A272" s="4" t="s">
        <v>257</v>
      </c>
      <c r="B272" s="4" t="str">
        <f>INDEX('Catalogo Proveedores'!$B$2:$B$101,MATCH(A272,'Catalogo Proveedores'!$A$2:$A$101,0))</f>
        <v>Comercializadora Consultores del Norte S. de R.L. de C.V.</v>
      </c>
      <c r="C272" s="4" t="str">
        <f>INDEX('Catalogo Proveedores'!$C$2:$C$101,MATCH(A272,'Catalogo Proveedores'!$A$2:$A$101,0))</f>
        <v>Servicios profesionales y consultoría</v>
      </c>
      <c r="D272" s="33" t="s">
        <v>279</v>
      </c>
      <c r="E272" s="15">
        <f>SUMIFS(Contratos!$C:$C,Contratos!$A:$A,A272,Contratos!$B:$B,D272)</f>
        <v>3144000</v>
      </c>
      <c r="F272" s="15">
        <f>SUMIFS('Historial Mensual'!$E$2:$E$3601,'Historial Mensual'!$A$2:$A$3601,$A272,'Historial Mensual'!$C$2:$C$3601,$D272)</f>
        <v>3134996.4399999995</v>
      </c>
      <c r="G272" s="20">
        <f>SUMPRODUCT(('Historial Mensual'!$A$2:$A$3601=A272)*('Historial Mensual'!$C$2:$C$3601=D272)*'Historial Mensual'!$G$2:$G$3601)</f>
        <v>0.12790000000000001</v>
      </c>
      <c r="H272" s="27">
        <f>AVERAGEIFS('Historial Mensual'!$H$2:$H$3601,'Historial Mensual'!$A$2:$A$3601,$A272,'Historial Mensual'!$C$2:$C$3601,$D272)</f>
        <v>76.291666666666671</v>
      </c>
      <c r="I272" s="21">
        <f>AVERAGEIFS('Historial Mensual'!$K$2:$K$3601,'Historial Mensual'!$A$2:$A$3601,$A272,'Historial Mensual'!$C$2:$C$3601,$D272)</f>
        <v>0.79800833333333332</v>
      </c>
      <c r="J272" s="21">
        <f>AVERAGEIFS('Historial Mensual'!$L$2:$L$3601,'Historial Mensual'!$A$2:$A$3601,$A272,'Historial Mensual'!$C$2:$C$3601,$D272)</f>
        <v>8.7616666666666662E-2</v>
      </c>
      <c r="K272" s="28">
        <f>SUMIFS('Historial Mensual'!$M$2:$M$3601,'Historial Mensual'!$A$2:$A$3601,$A272,'Historial Mensual'!$C$2:$C$3601,$D272)</f>
        <v>11</v>
      </c>
      <c r="L272" s="28">
        <f>SUMIFS('Historial Mensual'!$N$2:$N$3601,'Historial Mensual'!$A$2:$A$3601,$A272,'Historial Mensual'!$C$2:$C$3601,$D272)</f>
        <v>5</v>
      </c>
      <c r="M272" s="27">
        <f>SUMIFS('Historial Mensual'!$O$2:$O$3601,'Historial Mensual'!$A$2:$A$3601,$A272,'Historial Mensual'!$C$2:$C$3601,$D272)</f>
        <v>138.9</v>
      </c>
      <c r="N272" s="27">
        <f>AVERAGEIFS('Historial Mensual'!$P$2:$P$3601,'Historial Mensual'!$A$2:$A$3601,$A272,'Historial Mensual'!$C$2:$C$3601,$D272)</f>
        <v>92.758333333333326</v>
      </c>
      <c r="O272" s="15">
        <f>SUMIFS('Historial Mensual'!$Q$2:$Q$3601,'Historial Mensual'!$A$2:$A$3601,$A272,'Historial Mensual'!$C$2:$C$3601,$D272)</f>
        <v>203930.56</v>
      </c>
      <c r="P272" s="15">
        <f>SUMIFS('Historial Mensual'!$S$2:$S$3601,'Historial Mensual'!$A$2:$A$3601,$A272,'Historial Mensual'!$C$2:$C$3601,$D272)</f>
        <v>88814.74</v>
      </c>
      <c r="Q272" s="20">
        <f>AVERAGEIFS('Historial Mensual'!$V$2:$V$3601,'Historial Mensual'!$A$2:$A$3601,$A272,'Historial Mensual'!$C$2:$C$3601,$D272)</f>
        <v>-3.9200873813009088E-2</v>
      </c>
      <c r="R272" s="20">
        <f>SQRT(SUMPRODUCT(('Historial Mensual'!$A$2:$A$3601=A272)*('Historial Mensual'!$C$2:$C$3601=D272)*('Historial Mensual'!$V$2:$V$3601-Q272)^2)/11)</f>
        <v>0.12701917788370634</v>
      </c>
      <c r="S272" s="27">
        <f>AVERAGEIFS('Historial Mensual'!$W$2:$W$3601,'Historial Mensual'!$A$2:$A$3601,$A272,'Historial Mensual'!$C$2:$C$3601,$D272)</f>
        <v>82.879749999999987</v>
      </c>
      <c r="T272" s="27">
        <f>SUMIFS('Auditoria Cumplimiento'!$J:$J,'Auditoria Cumplimiento'!$A:$A,A272,'Auditoria Cumplimiento'!$B:$B,D272)</f>
        <v>92.766666666666666</v>
      </c>
      <c r="U272" s="29">
        <f>AVERAGEIFS('Historial Mensual'!$AA$2:$AA$3601,'Historial Mensual'!$A$2:$A$3601,$A272,'Historial Mensual'!$C$2:$C$3601,$D272)</f>
        <v>0.13626416666666663</v>
      </c>
      <c r="V272" s="20">
        <f>AVERAGEIFS('Historial Mensual'!$AC$2:$AC$3601,'Historial Mensual'!$A$2:$A$3601,$A272,'Historial Mensual'!$C$2:$C$3601,$D272)</f>
        <v>-4.990276327522139E-2</v>
      </c>
    </row>
    <row r="273" spans="1:22" x14ac:dyDescent="0.3">
      <c r="A273" s="4" t="s">
        <v>257</v>
      </c>
      <c r="B273" s="4" t="str">
        <f>INDEX('Catalogo Proveedores'!$B$2:$B$101,MATCH(A273,'Catalogo Proveedores'!$A$2:$A$101,0))</f>
        <v>Comercializadora Consultores del Norte S. de R.L. de C.V.</v>
      </c>
      <c r="C273" s="4" t="str">
        <f>INDEX('Catalogo Proveedores'!$C$2:$C$101,MATCH(A273,'Catalogo Proveedores'!$A$2:$A$101,0))</f>
        <v>Servicios profesionales y consultoría</v>
      </c>
      <c r="D273" s="33" t="s">
        <v>281</v>
      </c>
      <c r="E273" s="15">
        <f>SUMIFS(Contratos!$C:$C,Contratos!$A:$A,A273,Contratos!$B:$B,D273)</f>
        <v>3680000</v>
      </c>
      <c r="F273" s="15">
        <f>SUMIFS('Historial Mensual'!$E$2:$E$3601,'Historial Mensual'!$A$2:$A$3601,$A273,'Historial Mensual'!$C$2:$C$3601,$D273)</f>
        <v>3615610.08</v>
      </c>
      <c r="G273" s="20">
        <f>SUMPRODUCT(('Historial Mensual'!$A$2:$A$3601=A273)*('Historial Mensual'!$C$2:$C$3601=D273)*'Historial Mensual'!$G$2:$G$3601)</f>
        <v>0.10980000000000001</v>
      </c>
      <c r="H273" s="27">
        <f>AVERAGEIFS('Historial Mensual'!$H$2:$H$3601,'Historial Mensual'!$A$2:$A$3601,$A273,'Historial Mensual'!$C$2:$C$3601,$D273)</f>
        <v>77.266666666666666</v>
      </c>
      <c r="I273" s="21">
        <f>AVERAGEIFS('Historial Mensual'!$K$2:$K$3601,'Historial Mensual'!$A$2:$A$3601,$A273,'Historial Mensual'!$C$2:$C$3601,$D273)</f>
        <v>0.78722499999999995</v>
      </c>
      <c r="J273" s="21">
        <f>AVERAGEIFS('Historial Mensual'!$L$2:$L$3601,'Historial Mensual'!$A$2:$A$3601,$A273,'Historial Mensual'!$C$2:$C$3601,$D273)</f>
        <v>8.7883333333333327E-2</v>
      </c>
      <c r="K273" s="28">
        <f>SUMIFS('Historial Mensual'!$M$2:$M$3601,'Historial Mensual'!$A$2:$A$3601,$A273,'Historial Mensual'!$C$2:$C$3601,$D273)</f>
        <v>12</v>
      </c>
      <c r="L273" s="28">
        <f>SUMIFS('Historial Mensual'!$N$2:$N$3601,'Historial Mensual'!$A$2:$A$3601,$A273,'Historial Mensual'!$C$2:$C$3601,$D273)</f>
        <v>9</v>
      </c>
      <c r="M273" s="27">
        <f>SUMIFS('Historial Mensual'!$O$2:$O$3601,'Historial Mensual'!$A$2:$A$3601,$A273,'Historial Mensual'!$C$2:$C$3601,$D273)</f>
        <v>261.90000000000003</v>
      </c>
      <c r="N273" s="27">
        <f>AVERAGEIFS('Historial Mensual'!$P$2:$P$3601,'Historial Mensual'!$A$2:$A$3601,$A273,'Historial Mensual'!$C$2:$C$3601,$D273)</f>
        <v>92.375</v>
      </c>
      <c r="O273" s="15">
        <f>SUMIFS('Historial Mensual'!$Q$2:$Q$3601,'Historial Mensual'!$A$2:$A$3601,$A273,'Historial Mensual'!$C$2:$C$3601,$D273)</f>
        <v>230562.96</v>
      </c>
      <c r="P273" s="15">
        <f>SUMIFS('Historial Mensual'!$S$2:$S$3601,'Historial Mensual'!$A$2:$A$3601,$A273,'Historial Mensual'!$C$2:$C$3601,$D273)</f>
        <v>103645.8</v>
      </c>
      <c r="Q273" s="20">
        <f>AVERAGEIFS('Historial Mensual'!$V$2:$V$3601,'Historial Mensual'!$A$2:$A$3601,$A273,'Historial Mensual'!$C$2:$C$3601,$D273)</f>
        <v>-3.7252001505015182E-2</v>
      </c>
      <c r="R273" s="20">
        <f>SQRT(SUMPRODUCT(('Historial Mensual'!$A$2:$A$3601=A273)*('Historial Mensual'!$C$2:$C$3601=D273)*('Historial Mensual'!$V$2:$V$3601-Q273)^2)/11)</f>
        <v>0.14785271452282978</v>
      </c>
      <c r="S273" s="27">
        <f>AVERAGEIFS('Historial Mensual'!$W$2:$W$3601,'Historial Mensual'!$A$2:$A$3601,$A273,'Historial Mensual'!$C$2:$C$3601,$D273)</f>
        <v>82.816833333333349</v>
      </c>
      <c r="T273" s="27">
        <f>SUMIFS('Auditoria Cumplimiento'!$J:$J,'Auditoria Cumplimiento'!$A:$A,A273,'Auditoria Cumplimiento'!$B:$B,D273)</f>
        <v>89.533333333333346</v>
      </c>
      <c r="U273" s="29">
        <f>AVERAGEIFS('Historial Mensual'!$AA$2:$AA$3601,'Historial Mensual'!$A$2:$A$3601,$A273,'Historial Mensual'!$C$2:$C$3601,$D273)</f>
        <v>0.13134333333333334</v>
      </c>
      <c r="V273" s="20">
        <f>AVERAGEIFS('Historial Mensual'!$AC$2:$AC$3601,'Historial Mensual'!$A$2:$A$3601,$A273,'Historial Mensual'!$C$2:$C$3601,$D273)</f>
        <v>-4.7588004641852179E-2</v>
      </c>
    </row>
    <row r="274" spans="1:22" x14ac:dyDescent="0.3">
      <c r="A274" s="4" t="s">
        <v>257</v>
      </c>
      <c r="B274" s="4" t="str">
        <f>INDEX('Catalogo Proveedores'!$B$2:$B$101,MATCH(A274,'Catalogo Proveedores'!$A$2:$A$101,0))</f>
        <v>Comercializadora Consultores del Norte S. de R.L. de C.V.</v>
      </c>
      <c r="C274" s="4" t="str">
        <f>INDEX('Catalogo Proveedores'!$C$2:$C$101,MATCH(A274,'Catalogo Proveedores'!$A$2:$A$101,0))</f>
        <v>Servicios profesionales y consultoría</v>
      </c>
      <c r="D274" s="33" t="s">
        <v>282</v>
      </c>
      <c r="E274" s="15">
        <f>SUMIFS(Contratos!$C:$C,Contratos!$A:$A,A274,Contratos!$B:$B,D274)</f>
        <v>4439000</v>
      </c>
      <c r="F274" s="15">
        <f>SUMIFS('Historial Mensual'!$E$2:$E$3601,'Historial Mensual'!$A$2:$A$3601,$A274,'Historial Mensual'!$C$2:$C$3601,$D274)</f>
        <v>4545820.05</v>
      </c>
      <c r="G274" s="20">
        <f>SUMPRODUCT(('Historial Mensual'!$A$2:$A$3601=A274)*('Historial Mensual'!$C$2:$C$3601=D274)*'Historial Mensual'!$G$2:$G$3601)</f>
        <v>4.7500000000000001E-2</v>
      </c>
      <c r="H274" s="27">
        <f>AVERAGEIFS('Historial Mensual'!$H$2:$H$3601,'Historial Mensual'!$A$2:$A$3601,$A274,'Historial Mensual'!$C$2:$C$3601,$D274)</f>
        <v>77.791666666666671</v>
      </c>
      <c r="I274" s="21">
        <f>AVERAGEIFS('Historial Mensual'!$K$2:$K$3601,'Historial Mensual'!$A$2:$A$3601,$A274,'Historial Mensual'!$C$2:$C$3601,$D274)</f>
        <v>0.81015833333333342</v>
      </c>
      <c r="J274" s="21">
        <f>AVERAGEIFS('Historial Mensual'!$L$2:$L$3601,'Historial Mensual'!$A$2:$A$3601,$A274,'Historial Mensual'!$C$2:$C$3601,$D274)</f>
        <v>0.10158333333333334</v>
      </c>
      <c r="K274" s="28">
        <f>SUMIFS('Historial Mensual'!$M$2:$M$3601,'Historial Mensual'!$A$2:$A$3601,$A274,'Historial Mensual'!$C$2:$C$3601,$D274)</f>
        <v>19</v>
      </c>
      <c r="L274" s="28">
        <f>SUMIFS('Historial Mensual'!$N$2:$N$3601,'Historial Mensual'!$A$2:$A$3601,$A274,'Historial Mensual'!$C$2:$C$3601,$D274)</f>
        <v>3</v>
      </c>
      <c r="M274" s="27">
        <f>SUMIFS('Historial Mensual'!$O$2:$O$3601,'Historial Mensual'!$A$2:$A$3601,$A274,'Historial Mensual'!$C$2:$C$3601,$D274)</f>
        <v>41.5</v>
      </c>
      <c r="N274" s="27">
        <f>AVERAGEIFS('Historial Mensual'!$P$2:$P$3601,'Historial Mensual'!$A$2:$A$3601,$A274,'Historial Mensual'!$C$2:$C$3601,$D274)</f>
        <v>92.666666666666671</v>
      </c>
      <c r="O274" s="15">
        <f>SUMIFS('Historial Mensual'!$Q$2:$Q$3601,'Historial Mensual'!$A$2:$A$3601,$A274,'Historial Mensual'!$C$2:$C$3601,$D274)</f>
        <v>134423.67999999999</v>
      </c>
      <c r="P274" s="15">
        <f>SUMIFS('Historial Mensual'!$S$2:$S$3601,'Historial Mensual'!$A$2:$A$3601,$A274,'Historial Mensual'!$C$2:$C$3601,$D274)</f>
        <v>145573.72000000003</v>
      </c>
      <c r="Q274" s="20">
        <f>AVERAGEIFS('Historial Mensual'!$V$2:$V$3601,'Historial Mensual'!$A$2:$A$3601,$A274,'Historial Mensual'!$C$2:$C$3601,$D274)</f>
        <v>1.6696878156945136E-2</v>
      </c>
      <c r="R274" s="20">
        <f>SQRT(SUMPRODUCT(('Historial Mensual'!$A$2:$A$3601=A274)*('Historial Mensual'!$C$2:$C$3601=D274)*('Historial Mensual'!$V$2:$V$3601-Q274)^2)/11)</f>
        <v>6.4825772391650743E-2</v>
      </c>
      <c r="S274" s="27">
        <f>AVERAGEIFS('Historial Mensual'!$W$2:$W$3601,'Historial Mensual'!$A$2:$A$3601,$A274,'Historial Mensual'!$C$2:$C$3601,$D274)</f>
        <v>83.541416666666677</v>
      </c>
      <c r="T274" s="27">
        <f>SUMIFS('Auditoria Cumplimiento'!$J:$J,'Auditoria Cumplimiento'!$A:$A,A274,'Auditoria Cumplimiento'!$B:$B,D274)</f>
        <v>90.8</v>
      </c>
      <c r="U274" s="29">
        <f>AVERAGEIFS('Historial Mensual'!$AA$2:$AA$3601,'Historial Mensual'!$A$2:$A$3601,$A274,'Historial Mensual'!$C$2:$C$3601,$D274)</f>
        <v>0.10317750000000002</v>
      </c>
      <c r="V274" s="20">
        <f>AVERAGEIFS('Historial Mensual'!$AC$2:$AC$3601,'Historial Mensual'!$A$2:$A$3601,$A274,'Historial Mensual'!$C$2:$C$3601,$D274)</f>
        <v>8.4815861750718556E-3</v>
      </c>
    </row>
    <row r="275" spans="1:22" x14ac:dyDescent="0.3">
      <c r="A275" s="4" t="s">
        <v>259</v>
      </c>
      <c r="B275" s="4" t="str">
        <f>INDEX('Catalogo Proveedores'!$B$2:$B$101,MATCH(A275,'Catalogo Proveedores'!$A$2:$A$101,0))</f>
        <v>Distribuidora Auditores de Occidente S.A.P.I. de C.V.</v>
      </c>
      <c r="C275" s="4" t="str">
        <f>INDEX('Catalogo Proveedores'!$C$2:$C$101,MATCH(A275,'Catalogo Proveedores'!$A$2:$A$101,0))</f>
        <v>Servicios profesionales y consultoría</v>
      </c>
      <c r="D275" s="33" t="s">
        <v>279</v>
      </c>
      <c r="E275" s="15">
        <f>SUMIFS(Contratos!$C:$C,Contratos!$A:$A,A275,Contratos!$B:$B,D275)</f>
        <v>8656000</v>
      </c>
      <c r="F275" s="15">
        <f>SUMIFS('Historial Mensual'!$E$2:$E$3601,'Historial Mensual'!$A$2:$A$3601,$A275,'Historial Mensual'!$C$2:$C$3601,$D275)</f>
        <v>8914115.0000000019</v>
      </c>
      <c r="G275" s="20">
        <f>SUMPRODUCT(('Historial Mensual'!$A$2:$A$3601=A275)*('Historial Mensual'!$C$2:$C$3601=D275)*'Historial Mensual'!$G$2:$G$3601)</f>
        <v>0.1206</v>
      </c>
      <c r="H275" s="27">
        <f>AVERAGEIFS('Historial Mensual'!$H$2:$H$3601,'Historial Mensual'!$A$2:$A$3601,$A275,'Historial Mensual'!$C$2:$C$3601,$D275)</f>
        <v>67.24166666666666</v>
      </c>
      <c r="I275" s="21">
        <f>AVERAGEIFS('Historial Mensual'!$K$2:$K$3601,'Historial Mensual'!$A$2:$A$3601,$A275,'Historial Mensual'!$C$2:$C$3601,$D275)</f>
        <v>0.91631666666666678</v>
      </c>
      <c r="J275" s="21">
        <f>AVERAGEIFS('Historial Mensual'!$L$2:$L$3601,'Historial Mensual'!$A$2:$A$3601,$A275,'Historial Mensual'!$C$2:$C$3601,$D275)</f>
        <v>0.14529166666666662</v>
      </c>
      <c r="K275" s="28">
        <f>SUMIFS('Historial Mensual'!$M$2:$M$3601,'Historial Mensual'!$A$2:$A$3601,$A275,'Historial Mensual'!$C$2:$C$3601,$D275)</f>
        <v>7</v>
      </c>
      <c r="L275" s="28">
        <f>SUMIFS('Historial Mensual'!$N$2:$N$3601,'Historial Mensual'!$A$2:$A$3601,$A275,'Historial Mensual'!$C$2:$C$3601,$D275)</f>
        <v>0</v>
      </c>
      <c r="M275" s="27">
        <f>SUMIFS('Historial Mensual'!$O$2:$O$3601,'Historial Mensual'!$A$2:$A$3601,$A275,'Historial Mensual'!$C$2:$C$3601,$D275)</f>
        <v>0</v>
      </c>
      <c r="N275" s="27">
        <f>AVERAGEIFS('Historial Mensual'!$P$2:$P$3601,'Historial Mensual'!$A$2:$A$3601,$A275,'Historial Mensual'!$C$2:$C$3601,$D275)</f>
        <v>92.541666666666671</v>
      </c>
      <c r="O275" s="15">
        <f>SUMIFS('Historial Mensual'!$Q$2:$Q$3601,'Historial Mensual'!$A$2:$A$3601,$A275,'Historial Mensual'!$C$2:$C$3601,$D275)</f>
        <v>75280.78</v>
      </c>
      <c r="P275" s="15">
        <f>SUMIFS('Historial Mensual'!$S$2:$S$3601,'Historial Mensual'!$A$2:$A$3601,$A275,'Historial Mensual'!$C$2:$C$3601,$D275)</f>
        <v>390039.52000000008</v>
      </c>
      <c r="Q275" s="20">
        <f>AVERAGEIFS('Historial Mensual'!$V$2:$V$3601,'Historial Mensual'!$A$2:$A$3601,$A275,'Historial Mensual'!$C$2:$C$3601,$D275)</f>
        <v>1.1851868117828615E-2</v>
      </c>
      <c r="R275" s="20">
        <f>SQRT(SUMPRODUCT(('Historial Mensual'!$A$2:$A$3601=A275)*('Historial Mensual'!$C$2:$C$3601=D275)*('Historial Mensual'!$V$2:$V$3601-Q275)^2)/11)</f>
        <v>3.7694760515447137E-2</v>
      </c>
      <c r="S275" s="27">
        <f>AVERAGEIFS('Historial Mensual'!$W$2:$W$3601,'Historial Mensual'!$A$2:$A$3601,$A275,'Historial Mensual'!$C$2:$C$3601,$D275)</f>
        <v>82.353041666666655</v>
      </c>
      <c r="T275" s="27">
        <f>SUMIFS('Auditoria Cumplimiento'!$J:$J,'Auditoria Cumplimiento'!$A:$A,A275,'Auditoria Cumplimiento'!$B:$B,D275)</f>
        <v>91</v>
      </c>
      <c r="U275" s="29">
        <f>AVERAGEIFS('Historial Mensual'!$AA$2:$AA$3601,'Historial Mensual'!$A$2:$A$3601,$A275,'Historial Mensual'!$C$2:$C$3601,$D275)</f>
        <v>0.13479166666666667</v>
      </c>
      <c r="V275" s="20">
        <f>AVERAGEIFS('Historial Mensual'!$AC$2:$AC$3601,'Historial Mensual'!$A$2:$A$3601,$A275,'Historial Mensual'!$C$2:$C$3601,$D275)</f>
        <v>1.2588746790935905E-3</v>
      </c>
    </row>
    <row r="276" spans="1:22" x14ac:dyDescent="0.3">
      <c r="A276" s="4" t="s">
        <v>259</v>
      </c>
      <c r="B276" s="4" t="str">
        <f>INDEX('Catalogo Proveedores'!$B$2:$B$101,MATCH(A276,'Catalogo Proveedores'!$A$2:$A$101,0))</f>
        <v>Distribuidora Auditores de Occidente S.A.P.I. de C.V.</v>
      </c>
      <c r="C276" s="4" t="str">
        <f>INDEX('Catalogo Proveedores'!$C$2:$C$101,MATCH(A276,'Catalogo Proveedores'!$A$2:$A$101,0))</f>
        <v>Servicios profesionales y consultoría</v>
      </c>
      <c r="D276" s="33" t="s">
        <v>281</v>
      </c>
      <c r="E276" s="15">
        <f>SUMIFS(Contratos!$C:$C,Contratos!$A:$A,A276,Contratos!$B:$B,D276)</f>
        <v>10179000</v>
      </c>
      <c r="F276" s="15">
        <f>SUMIFS('Historial Mensual'!$E$2:$E$3601,'Historial Mensual'!$A$2:$A$3601,$A276,'Historial Mensual'!$C$2:$C$3601,$D276)</f>
        <v>10086569.57</v>
      </c>
      <c r="G276" s="20">
        <f>SUMPRODUCT(('Historial Mensual'!$A$2:$A$3601=A276)*('Historial Mensual'!$C$2:$C$3601=D276)*'Historial Mensual'!$G$2:$G$3601)</f>
        <v>0.14580000000000001</v>
      </c>
      <c r="H276" s="27">
        <f>AVERAGEIFS('Historial Mensual'!$H$2:$H$3601,'Historial Mensual'!$A$2:$A$3601,$A276,'Historial Mensual'!$C$2:$C$3601,$D276)</f>
        <v>71.333333333333329</v>
      </c>
      <c r="I276" s="21">
        <f>AVERAGEIFS('Historial Mensual'!$K$2:$K$3601,'Historial Mensual'!$A$2:$A$3601,$A276,'Historial Mensual'!$C$2:$C$3601,$D276)</f>
        <v>0.90856666666666686</v>
      </c>
      <c r="J276" s="21">
        <f>AVERAGEIFS('Historial Mensual'!$L$2:$L$3601,'Historial Mensual'!$A$2:$A$3601,$A276,'Historial Mensual'!$C$2:$C$3601,$D276)</f>
        <v>0.11965833333333335</v>
      </c>
      <c r="K276" s="28">
        <f>SUMIFS('Historial Mensual'!$M$2:$M$3601,'Historial Mensual'!$A$2:$A$3601,$A276,'Historial Mensual'!$C$2:$C$3601,$D276)</f>
        <v>16</v>
      </c>
      <c r="L276" s="28">
        <f>SUMIFS('Historial Mensual'!$N$2:$N$3601,'Historial Mensual'!$A$2:$A$3601,$A276,'Historial Mensual'!$C$2:$C$3601,$D276)</f>
        <v>2</v>
      </c>
      <c r="M276" s="27">
        <f>SUMIFS('Historial Mensual'!$O$2:$O$3601,'Historial Mensual'!$A$2:$A$3601,$A276,'Historial Mensual'!$C$2:$C$3601,$D276)</f>
        <v>7.2</v>
      </c>
      <c r="N276" s="27">
        <f>AVERAGEIFS('Historial Mensual'!$P$2:$P$3601,'Historial Mensual'!$A$2:$A$3601,$A276,'Historial Mensual'!$C$2:$C$3601,$D276)</f>
        <v>90.25</v>
      </c>
      <c r="O276" s="15">
        <f>SUMIFS('Historial Mensual'!$Q$2:$Q$3601,'Historial Mensual'!$A$2:$A$3601,$A276,'Historial Mensual'!$C$2:$C$3601,$D276)</f>
        <v>143201.63</v>
      </c>
      <c r="P276" s="15">
        <f>SUMIFS('Historial Mensual'!$S$2:$S$3601,'Historial Mensual'!$A$2:$A$3601,$A276,'Historial Mensual'!$C$2:$C$3601,$D276)</f>
        <v>371556.71</v>
      </c>
      <c r="Q276" s="20">
        <f>AVERAGEIFS('Historial Mensual'!$V$2:$V$3601,'Historial Mensual'!$A$2:$A$3601,$A276,'Historial Mensual'!$C$2:$C$3601,$D276)</f>
        <v>1.0636362127105113E-2</v>
      </c>
      <c r="R276" s="20">
        <f>SQRT(SUMPRODUCT(('Historial Mensual'!$A$2:$A$3601=A276)*('Historial Mensual'!$C$2:$C$3601=D276)*('Historial Mensual'!$V$2:$V$3601-Q276)^2)/11)</f>
        <v>2.9242636423197656E-2</v>
      </c>
      <c r="S276" s="27">
        <f>AVERAGEIFS('Historial Mensual'!$W$2:$W$3601,'Historial Mensual'!$A$2:$A$3601,$A276,'Historial Mensual'!$C$2:$C$3601,$D276)</f>
        <v>83.478791666666666</v>
      </c>
      <c r="T276" s="27">
        <f>SUMIFS('Auditoria Cumplimiento'!$J:$J,'Auditoria Cumplimiento'!$A:$A,A276,'Auditoria Cumplimiento'!$B:$B,D276)</f>
        <v>92.600000000000009</v>
      </c>
      <c r="U276" s="29">
        <f>AVERAGEIFS('Historial Mensual'!$AA$2:$AA$3601,'Historial Mensual'!$A$2:$A$3601,$A276,'Historial Mensual'!$C$2:$C$3601,$D276)</f>
        <v>0.12565666666666667</v>
      </c>
      <c r="V276" s="20">
        <f>AVERAGEIFS('Historial Mensual'!$AC$2:$AC$3601,'Historial Mensual'!$A$2:$A$3601,$A276,'Historial Mensual'!$C$2:$C$3601,$D276)</f>
        <v>7.2566955198258981E-4</v>
      </c>
    </row>
    <row r="277" spans="1:22" x14ac:dyDescent="0.3">
      <c r="A277" s="4" t="s">
        <v>259</v>
      </c>
      <c r="B277" s="4" t="str">
        <f>INDEX('Catalogo Proveedores'!$B$2:$B$101,MATCH(A277,'Catalogo Proveedores'!$A$2:$A$101,0))</f>
        <v>Distribuidora Auditores de Occidente S.A.P.I. de C.V.</v>
      </c>
      <c r="C277" s="4" t="str">
        <f>INDEX('Catalogo Proveedores'!$C$2:$C$101,MATCH(A277,'Catalogo Proveedores'!$A$2:$A$101,0))</f>
        <v>Servicios profesionales y consultoría</v>
      </c>
      <c r="D277" s="33" t="s">
        <v>282</v>
      </c>
      <c r="E277" s="15">
        <f>SUMIFS(Contratos!$C:$C,Contratos!$A:$A,A277,Contratos!$B:$B,D277)</f>
        <v>11699000</v>
      </c>
      <c r="F277" s="15">
        <f>SUMIFS('Historial Mensual'!$E$2:$E$3601,'Historial Mensual'!$A$2:$A$3601,$A277,'Historial Mensual'!$C$2:$C$3601,$D277)</f>
        <v>11435095.089999998</v>
      </c>
      <c r="G277" s="20">
        <f>SUMPRODUCT(('Historial Mensual'!$A$2:$A$3601=A277)*('Historial Mensual'!$C$2:$C$3601=D277)*'Historial Mensual'!$G$2:$G$3601)</f>
        <v>4.6199999999999998E-2</v>
      </c>
      <c r="H277" s="27">
        <f>AVERAGEIFS('Historial Mensual'!$H$2:$H$3601,'Historial Mensual'!$A$2:$A$3601,$A277,'Historial Mensual'!$C$2:$C$3601,$D277)</f>
        <v>71.725000000000009</v>
      </c>
      <c r="I277" s="21">
        <f>AVERAGEIFS('Historial Mensual'!$K$2:$K$3601,'Historial Mensual'!$A$2:$A$3601,$A277,'Historial Mensual'!$C$2:$C$3601,$D277)</f>
        <v>0.92279999999999995</v>
      </c>
      <c r="J277" s="21">
        <f>AVERAGEIFS('Historial Mensual'!$L$2:$L$3601,'Historial Mensual'!$A$2:$A$3601,$A277,'Historial Mensual'!$C$2:$C$3601,$D277)</f>
        <v>0.11984166666666668</v>
      </c>
      <c r="K277" s="28">
        <f>SUMIFS('Historial Mensual'!$M$2:$M$3601,'Historial Mensual'!$A$2:$A$3601,$A277,'Historial Mensual'!$C$2:$C$3601,$D277)</f>
        <v>4</v>
      </c>
      <c r="L277" s="28">
        <f>SUMIFS('Historial Mensual'!$N$2:$N$3601,'Historial Mensual'!$A$2:$A$3601,$A277,'Historial Mensual'!$C$2:$C$3601,$D277)</f>
        <v>1</v>
      </c>
      <c r="M277" s="27">
        <f>SUMIFS('Historial Mensual'!$O$2:$O$3601,'Historial Mensual'!$A$2:$A$3601,$A277,'Historial Mensual'!$C$2:$C$3601,$D277)</f>
        <v>10</v>
      </c>
      <c r="N277" s="27">
        <f>AVERAGEIFS('Historial Mensual'!$P$2:$P$3601,'Historial Mensual'!$A$2:$A$3601,$A277,'Historial Mensual'!$C$2:$C$3601,$D277)</f>
        <v>92.924999999999997</v>
      </c>
      <c r="O277" s="15">
        <f>SUMIFS('Historial Mensual'!$Q$2:$Q$3601,'Historial Mensual'!$A$2:$A$3601,$A277,'Historial Mensual'!$C$2:$C$3601,$D277)</f>
        <v>108093.68999999999</v>
      </c>
      <c r="P277" s="15">
        <f>SUMIFS('Historial Mensual'!$S$2:$S$3601,'Historial Mensual'!$A$2:$A$3601,$A277,'Historial Mensual'!$C$2:$C$3601,$D277)</f>
        <v>414583.14999999997</v>
      </c>
      <c r="Q277" s="20">
        <f>AVERAGEIFS('Historial Mensual'!$V$2:$V$3601,'Historial Mensual'!$A$2:$A$3601,$A277,'Historial Mensual'!$C$2:$C$3601,$D277)</f>
        <v>3.2243058664297317E-2</v>
      </c>
      <c r="R277" s="20">
        <f>SQRT(SUMPRODUCT(('Historial Mensual'!$A$2:$A$3601=A277)*('Historial Mensual'!$C$2:$C$3601=D277)*('Historial Mensual'!$V$2:$V$3601-Q277)^2)/11)</f>
        <v>4.0384049736801403E-2</v>
      </c>
      <c r="S277" s="27">
        <f>AVERAGEIFS('Historial Mensual'!$W$2:$W$3601,'Historial Mensual'!$A$2:$A$3601,$A277,'Historial Mensual'!$C$2:$C$3601,$D277)</f>
        <v>84.575125</v>
      </c>
      <c r="T277" s="27">
        <f>SUMIFS('Auditoria Cumplimiento'!$J:$J,'Auditoria Cumplimiento'!$A:$A,A277,'Auditoria Cumplimiento'!$B:$B,D277)</f>
        <v>90.699999999999989</v>
      </c>
      <c r="U277" s="29">
        <f>AVERAGEIFS('Historial Mensual'!$AA$2:$AA$3601,'Historial Mensual'!$A$2:$A$3601,$A277,'Historial Mensual'!$C$2:$C$3601,$D277)</f>
        <v>0.10106416666666666</v>
      </c>
      <c r="V277" s="20">
        <f>AVERAGEIFS('Historial Mensual'!$AC$2:$AC$3601,'Historial Mensual'!$A$2:$A$3601,$A277,'Historial Mensual'!$C$2:$C$3601,$D277)</f>
        <v>2.418887031049631E-2</v>
      </c>
    </row>
    <row r="278" spans="1:22" x14ac:dyDescent="0.3">
      <c r="A278" s="4" t="s">
        <v>261</v>
      </c>
      <c r="B278" s="4" t="str">
        <f>INDEX('Catalogo Proveedores'!$B$2:$B$101,MATCH(A278,'Catalogo Proveedores'!$A$2:$A$101,0))</f>
        <v>Corporativo Asesores Unidos S.A. de C.V.</v>
      </c>
      <c r="C278" s="4" t="str">
        <f>INDEX('Catalogo Proveedores'!$C$2:$C$101,MATCH(A278,'Catalogo Proveedores'!$A$2:$A$101,0))</f>
        <v>Servicios profesionales y consultoría</v>
      </c>
      <c r="D278" s="33" t="s">
        <v>279</v>
      </c>
      <c r="E278" s="15">
        <f>SUMIFS(Contratos!$C:$C,Contratos!$A:$A,A278,Contratos!$B:$B,D278)</f>
        <v>2012000</v>
      </c>
      <c r="F278" s="15">
        <f>SUMIFS('Historial Mensual'!$E$2:$E$3601,'Historial Mensual'!$A$2:$A$3601,$A278,'Historial Mensual'!$C$2:$C$3601,$D278)</f>
        <v>1942627.51</v>
      </c>
      <c r="G278" s="20">
        <f>SUMPRODUCT(('Historial Mensual'!$A$2:$A$3601=A278)*('Historial Mensual'!$C$2:$C$3601=D278)*'Historial Mensual'!$G$2:$G$3601)</f>
        <v>4.7800000000000002E-2</v>
      </c>
      <c r="H278" s="27">
        <f>AVERAGEIFS('Historial Mensual'!$H$2:$H$3601,'Historial Mensual'!$A$2:$A$3601,$A278,'Historial Mensual'!$C$2:$C$3601,$D278)</f>
        <v>83.783333333333331</v>
      </c>
      <c r="I278" s="21">
        <f>AVERAGEIFS('Historial Mensual'!$K$2:$K$3601,'Historial Mensual'!$A$2:$A$3601,$A278,'Historial Mensual'!$C$2:$C$3601,$D278)</f>
        <v>0.93519166666666687</v>
      </c>
      <c r="J278" s="21">
        <f>AVERAGEIFS('Historial Mensual'!$L$2:$L$3601,'Historial Mensual'!$A$2:$A$3601,$A278,'Historial Mensual'!$C$2:$C$3601,$D278)</f>
        <v>6.5166666666666678E-2</v>
      </c>
      <c r="K278" s="28">
        <f>SUMIFS('Historial Mensual'!$M$2:$M$3601,'Historial Mensual'!$A$2:$A$3601,$A278,'Historial Mensual'!$C$2:$C$3601,$D278)</f>
        <v>6</v>
      </c>
      <c r="L278" s="28">
        <f>SUMIFS('Historial Mensual'!$N$2:$N$3601,'Historial Mensual'!$A$2:$A$3601,$A278,'Historial Mensual'!$C$2:$C$3601,$D278)</f>
        <v>1</v>
      </c>
      <c r="M278" s="27">
        <f>SUMIFS('Historial Mensual'!$O$2:$O$3601,'Historial Mensual'!$A$2:$A$3601,$A278,'Historial Mensual'!$C$2:$C$3601,$D278)</f>
        <v>9.8000000000000007</v>
      </c>
      <c r="N278" s="27">
        <f>AVERAGEIFS('Historial Mensual'!$P$2:$P$3601,'Historial Mensual'!$A$2:$A$3601,$A278,'Historial Mensual'!$C$2:$C$3601,$D278)</f>
        <v>73.86666666666666</v>
      </c>
      <c r="O278" s="15">
        <f>SUMIFS('Historial Mensual'!$Q$2:$Q$3601,'Historial Mensual'!$A$2:$A$3601,$A278,'Historial Mensual'!$C$2:$C$3601,$D278)</f>
        <v>12738.470000000001</v>
      </c>
      <c r="P278" s="15">
        <f>SUMIFS('Historial Mensual'!$S$2:$S$3601,'Historial Mensual'!$A$2:$A$3601,$A278,'Historial Mensual'!$C$2:$C$3601,$D278)</f>
        <v>11683.130000000001</v>
      </c>
      <c r="Q278" s="20">
        <f>AVERAGEIFS('Historial Mensual'!$V$2:$V$3601,'Historial Mensual'!$A$2:$A$3601,$A278,'Historial Mensual'!$C$2:$C$3601,$D278)</f>
        <v>1.504773132309538E-2</v>
      </c>
      <c r="R278" s="20">
        <f>SQRT(SUMPRODUCT(('Historial Mensual'!$A$2:$A$3601=A278)*('Historial Mensual'!$C$2:$C$3601=D278)*('Historial Mensual'!$V$2:$V$3601-Q278)^2)/11)</f>
        <v>3.7644410956543056E-2</v>
      </c>
      <c r="S278" s="27">
        <f>AVERAGEIFS('Historial Mensual'!$W$2:$W$3601,'Historial Mensual'!$A$2:$A$3601,$A278,'Historial Mensual'!$C$2:$C$3601,$D278)</f>
        <v>86.175749999999994</v>
      </c>
      <c r="T278" s="27">
        <f>SUMIFS('Auditoria Cumplimiento'!$J:$J,'Auditoria Cumplimiento'!$A:$A,A278,'Auditoria Cumplimiento'!$B:$B,D278)</f>
        <v>75.350000000000009</v>
      </c>
      <c r="U278" s="29">
        <f>AVERAGEIFS('Historial Mensual'!$AA$2:$AA$3601,'Historial Mensual'!$A$2:$A$3601,$A278,'Historial Mensual'!$C$2:$C$3601,$D278)</f>
        <v>0.1350075</v>
      </c>
      <c r="V278" s="20">
        <f>AVERAGEIFS('Historial Mensual'!$AC$2:$AC$3601,'Historial Mensual'!$A$2:$A$3601,$A278,'Historial Mensual'!$C$2:$C$3601,$D278)</f>
        <v>4.4388955613587451E-3</v>
      </c>
    </row>
    <row r="279" spans="1:22" x14ac:dyDescent="0.3">
      <c r="A279" s="4" t="s">
        <v>261</v>
      </c>
      <c r="B279" s="4" t="str">
        <f>INDEX('Catalogo Proveedores'!$B$2:$B$101,MATCH(A279,'Catalogo Proveedores'!$A$2:$A$101,0))</f>
        <v>Corporativo Asesores Unidos S.A. de C.V.</v>
      </c>
      <c r="C279" s="4" t="str">
        <f>INDEX('Catalogo Proveedores'!$C$2:$C$101,MATCH(A279,'Catalogo Proveedores'!$A$2:$A$101,0))</f>
        <v>Servicios profesionales y consultoría</v>
      </c>
      <c r="D279" s="33" t="s">
        <v>281</v>
      </c>
      <c r="E279" s="15">
        <f>SUMIFS(Contratos!$C:$C,Contratos!$A:$A,A279,Contratos!$B:$B,D279)</f>
        <v>1857000</v>
      </c>
      <c r="F279" s="15">
        <f>SUMIFS('Historial Mensual'!$E$2:$E$3601,'Historial Mensual'!$A$2:$A$3601,$A279,'Historial Mensual'!$C$2:$C$3601,$D279)</f>
        <v>1885245.3499999999</v>
      </c>
      <c r="G279" s="20">
        <f>SUMPRODUCT(('Historial Mensual'!$A$2:$A$3601=A279)*('Historial Mensual'!$C$2:$C$3601=D279)*'Historial Mensual'!$G$2:$G$3601)</f>
        <v>0.11219999999999999</v>
      </c>
      <c r="H279" s="27">
        <f>AVERAGEIFS('Historial Mensual'!$H$2:$H$3601,'Historial Mensual'!$A$2:$A$3601,$A279,'Historial Mensual'!$C$2:$C$3601,$D279)</f>
        <v>89.191666666666663</v>
      </c>
      <c r="I279" s="21">
        <f>AVERAGEIFS('Historial Mensual'!$K$2:$K$3601,'Historial Mensual'!$A$2:$A$3601,$A279,'Historial Mensual'!$C$2:$C$3601,$D279)</f>
        <v>0.95037500000000008</v>
      </c>
      <c r="J279" s="21">
        <f>AVERAGEIFS('Historial Mensual'!$L$2:$L$3601,'Historial Mensual'!$A$2:$A$3601,$A279,'Historial Mensual'!$C$2:$C$3601,$D279)</f>
        <v>4.873333333333333E-2</v>
      </c>
      <c r="K279" s="28">
        <f>SUMIFS('Historial Mensual'!$M$2:$M$3601,'Historial Mensual'!$A$2:$A$3601,$A279,'Historial Mensual'!$C$2:$C$3601,$D279)</f>
        <v>6</v>
      </c>
      <c r="L279" s="28">
        <f>SUMIFS('Historial Mensual'!$N$2:$N$3601,'Historial Mensual'!$A$2:$A$3601,$A279,'Historial Mensual'!$C$2:$C$3601,$D279)</f>
        <v>2</v>
      </c>
      <c r="M279" s="27">
        <f>SUMIFS('Historial Mensual'!$O$2:$O$3601,'Historial Mensual'!$A$2:$A$3601,$A279,'Historial Mensual'!$C$2:$C$3601,$D279)</f>
        <v>26.6</v>
      </c>
      <c r="N279" s="27">
        <f>AVERAGEIFS('Historial Mensual'!$P$2:$P$3601,'Historial Mensual'!$A$2:$A$3601,$A279,'Historial Mensual'!$C$2:$C$3601,$D279)</f>
        <v>74.424999999999997</v>
      </c>
      <c r="O279" s="15">
        <f>SUMIFS('Historial Mensual'!$Q$2:$Q$3601,'Historial Mensual'!$A$2:$A$3601,$A279,'Historial Mensual'!$C$2:$C$3601,$D279)</f>
        <v>28265.649999999998</v>
      </c>
      <c r="P279" s="15">
        <f>SUMIFS('Historial Mensual'!$S$2:$S$3601,'Historial Mensual'!$A$2:$A$3601,$A279,'Historial Mensual'!$C$2:$C$3601,$D279)</f>
        <v>8403.82</v>
      </c>
      <c r="Q279" s="20">
        <f>AVERAGEIFS('Historial Mensual'!$V$2:$V$3601,'Historial Mensual'!$A$2:$A$3601,$A279,'Historial Mensual'!$C$2:$C$3601,$D279)</f>
        <v>2.465245497595904E-2</v>
      </c>
      <c r="R279" s="20">
        <f>SQRT(SUMPRODUCT(('Historial Mensual'!$A$2:$A$3601=A279)*('Historial Mensual'!$C$2:$C$3601=D279)*('Historial Mensual'!$V$2:$V$3601-Q279)^2)/11)</f>
        <v>4.7291928371882348E-2</v>
      </c>
      <c r="S279" s="27">
        <f>AVERAGEIFS('Historial Mensual'!$W$2:$W$3601,'Historial Mensual'!$A$2:$A$3601,$A279,'Historial Mensual'!$C$2:$C$3601,$D279)</f>
        <v>88.882333333333335</v>
      </c>
      <c r="T279" s="27">
        <f>SUMIFS('Auditoria Cumplimiento'!$J:$J,'Auditoria Cumplimiento'!$A:$A,A279,'Auditoria Cumplimiento'!$B:$B,D279)</f>
        <v>72.783333333333346</v>
      </c>
      <c r="U279" s="29">
        <f>AVERAGEIFS('Historial Mensual'!$AA$2:$AA$3601,'Historial Mensual'!$A$2:$A$3601,$A279,'Historial Mensual'!$C$2:$C$3601,$D279)</f>
        <v>0.12849750000000001</v>
      </c>
      <c r="V279" s="20">
        <f>AVERAGEIFS('Historial Mensual'!$AC$2:$AC$3601,'Historial Mensual'!$A$2:$A$3601,$A279,'Historial Mensual'!$C$2:$C$3601,$D279)</f>
        <v>1.4529210090120459E-2</v>
      </c>
    </row>
    <row r="280" spans="1:22" x14ac:dyDescent="0.3">
      <c r="A280" s="4" t="s">
        <v>261</v>
      </c>
      <c r="B280" s="4" t="str">
        <f>INDEX('Catalogo Proveedores'!$B$2:$B$101,MATCH(A280,'Catalogo Proveedores'!$A$2:$A$101,0))</f>
        <v>Corporativo Asesores Unidos S.A. de C.V.</v>
      </c>
      <c r="C280" s="4" t="str">
        <f>INDEX('Catalogo Proveedores'!$C$2:$C$101,MATCH(A280,'Catalogo Proveedores'!$A$2:$A$101,0))</f>
        <v>Servicios profesionales y consultoría</v>
      </c>
      <c r="D280" s="33" t="s">
        <v>282</v>
      </c>
      <c r="E280" s="15">
        <f>SUMIFS(Contratos!$C:$C,Contratos!$A:$A,A280,Contratos!$B:$B,D280)</f>
        <v>2288000</v>
      </c>
      <c r="F280" s="15">
        <f>SUMIFS('Historial Mensual'!$E$2:$E$3601,'Historial Mensual'!$A$2:$A$3601,$A280,'Historial Mensual'!$C$2:$C$3601,$D280)</f>
        <v>2251800.06</v>
      </c>
      <c r="G280" s="20">
        <f>SUMPRODUCT(('Historial Mensual'!$A$2:$A$3601=A280)*('Historial Mensual'!$C$2:$C$3601=D280)*'Historial Mensual'!$G$2:$G$3601)</f>
        <v>0.10519999999999999</v>
      </c>
      <c r="H280" s="27">
        <f>AVERAGEIFS('Historial Mensual'!$H$2:$H$3601,'Historial Mensual'!$A$2:$A$3601,$A280,'Historial Mensual'!$C$2:$C$3601,$D280)</f>
        <v>93.733333333333348</v>
      </c>
      <c r="I280" s="21">
        <f>AVERAGEIFS('Historial Mensual'!$K$2:$K$3601,'Historial Mensual'!$A$2:$A$3601,$A280,'Historial Mensual'!$C$2:$C$3601,$D280)</f>
        <v>0.95342499999999986</v>
      </c>
      <c r="J280" s="21">
        <f>AVERAGEIFS('Historial Mensual'!$L$2:$L$3601,'Historial Mensual'!$A$2:$A$3601,$A280,'Historial Mensual'!$C$2:$C$3601,$D280)</f>
        <v>3.0608333333333335E-2</v>
      </c>
      <c r="K280" s="28">
        <f>SUMIFS('Historial Mensual'!$M$2:$M$3601,'Historial Mensual'!$A$2:$A$3601,$A280,'Historial Mensual'!$C$2:$C$3601,$D280)</f>
        <v>6</v>
      </c>
      <c r="L280" s="28">
        <f>SUMIFS('Historial Mensual'!$N$2:$N$3601,'Historial Mensual'!$A$2:$A$3601,$A280,'Historial Mensual'!$C$2:$C$3601,$D280)</f>
        <v>0</v>
      </c>
      <c r="M280" s="27">
        <f>SUMIFS('Historial Mensual'!$O$2:$O$3601,'Historial Mensual'!$A$2:$A$3601,$A280,'Historial Mensual'!$C$2:$C$3601,$D280)</f>
        <v>0</v>
      </c>
      <c r="N280" s="27">
        <f>AVERAGEIFS('Historial Mensual'!$P$2:$P$3601,'Historial Mensual'!$A$2:$A$3601,$A280,'Historial Mensual'!$C$2:$C$3601,$D280)</f>
        <v>72.924999999999983</v>
      </c>
      <c r="O280" s="15">
        <f>SUMIFS('Historial Mensual'!$Q$2:$Q$3601,'Historial Mensual'!$A$2:$A$3601,$A280,'Historial Mensual'!$C$2:$C$3601,$D280)</f>
        <v>6963.47</v>
      </c>
      <c r="P280" s="15">
        <f>SUMIFS('Historial Mensual'!$S$2:$S$3601,'Historial Mensual'!$A$2:$A$3601,$A280,'Historial Mensual'!$C$2:$C$3601,$D280)</f>
        <v>6446.1299999999992</v>
      </c>
      <c r="Q280" s="20">
        <f>AVERAGEIFS('Historial Mensual'!$V$2:$V$3601,'Historial Mensual'!$A$2:$A$3601,$A280,'Historial Mensual'!$C$2:$C$3601,$D280)</f>
        <v>4.657977672667752E-2</v>
      </c>
      <c r="R280" s="20">
        <f>SQRT(SUMPRODUCT(('Historial Mensual'!$A$2:$A$3601=A280)*('Historial Mensual'!$C$2:$C$3601=D280)*('Historial Mensual'!$V$2:$V$3601-Q280)^2)/11)</f>
        <v>4.3457809334158923E-2</v>
      </c>
      <c r="S280" s="27">
        <f>AVERAGEIFS('Historial Mensual'!$W$2:$W$3601,'Historial Mensual'!$A$2:$A$3601,$A280,'Historial Mensual'!$C$2:$C$3601,$D280)</f>
        <v>90.535291666666652</v>
      </c>
      <c r="T280" s="27">
        <f>SUMIFS('Auditoria Cumplimiento'!$J:$J,'Auditoria Cumplimiento'!$A:$A,A280,'Auditoria Cumplimiento'!$B:$B,D280)</f>
        <v>72.666666666666671</v>
      </c>
      <c r="U280" s="29">
        <f>AVERAGEIFS('Historial Mensual'!$AA$2:$AA$3601,'Historial Mensual'!$A$2:$A$3601,$A280,'Historial Mensual'!$C$2:$C$3601,$D280)</f>
        <v>0.10164416666666669</v>
      </c>
      <c r="V280" s="20">
        <f>AVERAGEIFS('Historial Mensual'!$AC$2:$AC$3601,'Historial Mensual'!$A$2:$A$3601,$A280,'Historial Mensual'!$C$2:$C$3601,$D280)</f>
        <v>3.8482652230749585E-2</v>
      </c>
    </row>
    <row r="281" spans="1:22" x14ac:dyDescent="0.3">
      <c r="A281" s="4" t="s">
        <v>263</v>
      </c>
      <c r="B281" s="4" t="str">
        <f>INDEX('Catalogo Proveedores'!$B$2:$B$101,MATCH(A281,'Catalogo Proveedores'!$A$2:$A$101,0))</f>
        <v>Proveedora Capacitación del Golfo S. de R.L. de C.V.</v>
      </c>
      <c r="C281" s="4" t="str">
        <f>INDEX('Catalogo Proveedores'!$C$2:$C$101,MATCH(A281,'Catalogo Proveedores'!$A$2:$A$101,0))</f>
        <v>Servicios profesionales y consultoría</v>
      </c>
      <c r="D281" s="33" t="s">
        <v>279</v>
      </c>
      <c r="E281" s="15">
        <f>SUMIFS(Contratos!$C:$C,Contratos!$A:$A,A281,Contratos!$B:$B,D281)</f>
        <v>8354000</v>
      </c>
      <c r="F281" s="15">
        <f>SUMIFS('Historial Mensual'!$E$2:$E$3601,'Historial Mensual'!$A$2:$A$3601,$A281,'Historial Mensual'!$C$2:$C$3601,$D281)</f>
        <v>8279979.9799999995</v>
      </c>
      <c r="G281" s="20">
        <f>SUMPRODUCT(('Historial Mensual'!$A$2:$A$3601=A281)*('Historial Mensual'!$C$2:$C$3601=D281)*'Historial Mensual'!$G$2:$G$3601)</f>
        <v>6.3399999999999998E-2</v>
      </c>
      <c r="H281" s="27">
        <f>AVERAGEIFS('Historial Mensual'!$H$2:$H$3601,'Historial Mensual'!$A$2:$A$3601,$A281,'Historial Mensual'!$C$2:$C$3601,$D281)</f>
        <v>77.691666666666677</v>
      </c>
      <c r="I281" s="21">
        <f>AVERAGEIFS('Historial Mensual'!$K$2:$K$3601,'Historial Mensual'!$A$2:$A$3601,$A281,'Historial Mensual'!$C$2:$C$3601,$D281)</f>
        <v>0.83705000000000007</v>
      </c>
      <c r="J281" s="21">
        <f>AVERAGEIFS('Historial Mensual'!$L$2:$L$3601,'Historial Mensual'!$A$2:$A$3601,$A281,'Historial Mensual'!$C$2:$C$3601,$D281)</f>
        <v>8.3541666666666667E-2</v>
      </c>
      <c r="K281" s="28">
        <f>SUMIFS('Historial Mensual'!$M$2:$M$3601,'Historial Mensual'!$A$2:$A$3601,$A281,'Historial Mensual'!$C$2:$C$3601,$D281)</f>
        <v>15</v>
      </c>
      <c r="L281" s="28">
        <f>SUMIFS('Historial Mensual'!$N$2:$N$3601,'Historial Mensual'!$A$2:$A$3601,$A281,'Historial Mensual'!$C$2:$C$3601,$D281)</f>
        <v>5</v>
      </c>
      <c r="M281" s="27">
        <f>SUMIFS('Historial Mensual'!$O$2:$O$3601,'Historial Mensual'!$A$2:$A$3601,$A281,'Historial Mensual'!$C$2:$C$3601,$D281)</f>
        <v>58.8</v>
      </c>
      <c r="N281" s="27">
        <f>AVERAGEIFS('Historial Mensual'!$P$2:$P$3601,'Historial Mensual'!$A$2:$A$3601,$A281,'Historial Mensual'!$C$2:$C$3601,$D281)</f>
        <v>82.266666666666666</v>
      </c>
      <c r="O281" s="15">
        <f>SUMIFS('Historial Mensual'!$Q$2:$Q$3601,'Historial Mensual'!$A$2:$A$3601,$A281,'Historial Mensual'!$C$2:$C$3601,$D281)</f>
        <v>265553.56000000006</v>
      </c>
      <c r="P281" s="15">
        <f>SUMIFS('Historial Mensual'!$S$2:$S$3601,'Historial Mensual'!$A$2:$A$3601,$A281,'Historial Mensual'!$C$2:$C$3601,$D281)</f>
        <v>224302.62999999998</v>
      </c>
      <c r="Q281" s="20">
        <f>AVERAGEIFS('Historial Mensual'!$V$2:$V$3601,'Historial Mensual'!$A$2:$A$3601,$A281,'Historial Mensual'!$C$2:$C$3601,$D281)</f>
        <v>-5.251423493279052E-3</v>
      </c>
      <c r="R281" s="20">
        <f>SQRT(SUMPRODUCT(('Historial Mensual'!$A$2:$A$3601=A281)*('Historial Mensual'!$C$2:$C$3601=D281)*('Historial Mensual'!$V$2:$V$3601-Q281)^2)/11)</f>
        <v>4.9731413065476286E-2</v>
      </c>
      <c r="S281" s="27">
        <f>AVERAGEIFS('Historial Mensual'!$W$2:$W$3601,'Historial Mensual'!$A$2:$A$3601,$A281,'Historial Mensual'!$C$2:$C$3601,$D281)</f>
        <v>82.503791666666658</v>
      </c>
      <c r="T281" s="27">
        <f>SUMIFS('Auditoria Cumplimiento'!$J:$J,'Auditoria Cumplimiento'!$A:$A,A281,'Auditoria Cumplimiento'!$B:$B,D281)</f>
        <v>76.483333333333334</v>
      </c>
      <c r="U281" s="29">
        <f>AVERAGEIFS('Historial Mensual'!$AA$2:$AA$3601,'Historial Mensual'!$A$2:$A$3601,$A281,'Historial Mensual'!$C$2:$C$3601,$D281)</f>
        <v>0.14120416666666666</v>
      </c>
      <c r="V281" s="20">
        <f>AVERAGEIFS('Historial Mensual'!$AC$2:$AC$3601,'Historial Mensual'!$A$2:$A$3601,$A281,'Historial Mensual'!$C$2:$C$3601,$D281)</f>
        <v>-1.6319092093512053E-2</v>
      </c>
    </row>
    <row r="282" spans="1:22" x14ac:dyDescent="0.3">
      <c r="A282" s="4" t="s">
        <v>263</v>
      </c>
      <c r="B282" s="4" t="str">
        <f>INDEX('Catalogo Proveedores'!$B$2:$B$101,MATCH(A282,'Catalogo Proveedores'!$A$2:$A$101,0))</f>
        <v>Proveedora Capacitación del Golfo S. de R.L. de C.V.</v>
      </c>
      <c r="C282" s="4" t="str">
        <f>INDEX('Catalogo Proveedores'!$C$2:$C$101,MATCH(A282,'Catalogo Proveedores'!$A$2:$A$101,0))</f>
        <v>Servicios profesionales y consultoría</v>
      </c>
      <c r="D282" s="33" t="s">
        <v>281</v>
      </c>
      <c r="E282" s="15">
        <f>SUMIFS(Contratos!$C:$C,Contratos!$A:$A,A282,Contratos!$B:$B,D282)</f>
        <v>8952000</v>
      </c>
      <c r="F282" s="15">
        <f>SUMIFS('Historial Mensual'!$E$2:$E$3601,'Historial Mensual'!$A$2:$A$3601,$A282,'Historial Mensual'!$C$2:$C$3601,$D282)</f>
        <v>8685826.75</v>
      </c>
      <c r="G282" s="20">
        <f>SUMPRODUCT(('Historial Mensual'!$A$2:$A$3601=A282)*('Historial Mensual'!$C$2:$C$3601=D282)*'Historial Mensual'!$G$2:$G$3601)</f>
        <v>0.1017</v>
      </c>
      <c r="H282" s="27">
        <f>AVERAGEIFS('Historial Mensual'!$H$2:$H$3601,'Historial Mensual'!$A$2:$A$3601,$A282,'Historial Mensual'!$C$2:$C$3601,$D282)</f>
        <v>75.941666666666677</v>
      </c>
      <c r="I282" s="21">
        <f>AVERAGEIFS('Historial Mensual'!$K$2:$K$3601,'Historial Mensual'!$A$2:$A$3601,$A282,'Historial Mensual'!$C$2:$C$3601,$D282)</f>
        <v>0.81808333333333338</v>
      </c>
      <c r="J282" s="21">
        <f>AVERAGEIFS('Historial Mensual'!$L$2:$L$3601,'Historial Mensual'!$A$2:$A$3601,$A282,'Historial Mensual'!$C$2:$C$3601,$D282)</f>
        <v>8.643333333333332E-2</v>
      </c>
      <c r="K282" s="28">
        <f>SUMIFS('Historial Mensual'!$M$2:$M$3601,'Historial Mensual'!$A$2:$A$3601,$A282,'Historial Mensual'!$C$2:$C$3601,$D282)</f>
        <v>17</v>
      </c>
      <c r="L282" s="28">
        <f>SUMIFS('Historial Mensual'!$N$2:$N$3601,'Historial Mensual'!$A$2:$A$3601,$A282,'Historial Mensual'!$C$2:$C$3601,$D282)</f>
        <v>3</v>
      </c>
      <c r="M282" s="27">
        <f>SUMIFS('Historial Mensual'!$O$2:$O$3601,'Historial Mensual'!$A$2:$A$3601,$A282,'Historial Mensual'!$C$2:$C$3601,$D282)</f>
        <v>75.5</v>
      </c>
      <c r="N282" s="27">
        <f>AVERAGEIFS('Historial Mensual'!$P$2:$P$3601,'Historial Mensual'!$A$2:$A$3601,$A282,'Historial Mensual'!$C$2:$C$3601,$D282)</f>
        <v>79.108333333333334</v>
      </c>
      <c r="O282" s="15">
        <f>SUMIFS('Historial Mensual'!$Q$2:$Q$3601,'Historial Mensual'!$A$2:$A$3601,$A282,'Historial Mensual'!$C$2:$C$3601,$D282)</f>
        <v>278095.39</v>
      </c>
      <c r="P282" s="15">
        <f>SUMIFS('Historial Mensual'!$S$2:$S$3601,'Historial Mensual'!$A$2:$A$3601,$A282,'Historial Mensual'!$C$2:$C$3601,$D282)</f>
        <v>243312.43</v>
      </c>
      <c r="Q282" s="20">
        <f>AVERAGEIFS('Historial Mensual'!$V$2:$V$3601,'Historial Mensual'!$A$2:$A$3601,$A282,'Historial Mensual'!$C$2:$C$3601,$D282)</f>
        <v>-7.0732486240526081E-3</v>
      </c>
      <c r="R282" s="20">
        <f>SQRT(SUMPRODUCT(('Historial Mensual'!$A$2:$A$3601=A282)*('Historial Mensual'!$C$2:$C$3601=D282)*('Historial Mensual'!$V$2:$V$3601-Q282)^2)/11)</f>
        <v>4.6480596223295222E-2</v>
      </c>
      <c r="S282" s="27">
        <f>AVERAGEIFS('Historial Mensual'!$W$2:$W$3601,'Historial Mensual'!$A$2:$A$3601,$A282,'Historial Mensual'!$C$2:$C$3601,$D282)</f>
        <v>80.64725</v>
      </c>
      <c r="T282" s="27">
        <f>SUMIFS('Auditoria Cumplimiento'!$J:$J,'Auditoria Cumplimiento'!$A:$A,A282,'Auditoria Cumplimiento'!$B:$B,D282)</f>
        <v>82.88333333333334</v>
      </c>
      <c r="U282" s="29">
        <f>AVERAGEIFS('Historial Mensual'!$AA$2:$AA$3601,'Historial Mensual'!$A$2:$A$3601,$A282,'Historial Mensual'!$C$2:$C$3601,$D282)</f>
        <v>0.13442583333333333</v>
      </c>
      <c r="V282" s="20">
        <f>AVERAGEIFS('Historial Mensual'!$AC$2:$AC$3601,'Historial Mensual'!$A$2:$A$3601,$A282,'Historial Mensual'!$C$2:$C$3601,$D282)</f>
        <v>-1.7638035151803441E-2</v>
      </c>
    </row>
    <row r="283" spans="1:22" x14ac:dyDescent="0.3">
      <c r="A283" s="4" t="s">
        <v>263</v>
      </c>
      <c r="B283" s="4" t="str">
        <f>INDEX('Catalogo Proveedores'!$B$2:$B$101,MATCH(A283,'Catalogo Proveedores'!$A$2:$A$101,0))</f>
        <v>Proveedora Capacitación del Golfo S. de R.L. de C.V.</v>
      </c>
      <c r="C283" s="4" t="str">
        <f>INDEX('Catalogo Proveedores'!$C$2:$C$101,MATCH(A283,'Catalogo Proveedores'!$A$2:$A$101,0))</f>
        <v>Servicios profesionales y consultoría</v>
      </c>
      <c r="D283" s="33" t="s">
        <v>282</v>
      </c>
      <c r="E283" s="15">
        <f>SUMIFS(Contratos!$C:$C,Contratos!$A:$A,A283,Contratos!$B:$B,D283)</f>
        <v>9818000</v>
      </c>
      <c r="F283" s="15">
        <f>SUMIFS('Historial Mensual'!$E$2:$E$3601,'Historial Mensual'!$A$2:$A$3601,$A283,'Historial Mensual'!$C$2:$C$3601,$D283)</f>
        <v>9789143.5600000005</v>
      </c>
      <c r="G283" s="20">
        <f>SUMPRODUCT(('Historial Mensual'!$A$2:$A$3601=A283)*('Historial Mensual'!$C$2:$C$3601=D283)*'Historial Mensual'!$G$2:$G$3601)</f>
        <v>2.47E-2</v>
      </c>
      <c r="H283" s="27">
        <f>AVERAGEIFS('Historial Mensual'!$H$2:$H$3601,'Historial Mensual'!$A$2:$A$3601,$A283,'Historial Mensual'!$C$2:$C$3601,$D283)</f>
        <v>76.749999999999986</v>
      </c>
      <c r="I283" s="21">
        <f>AVERAGEIFS('Historial Mensual'!$K$2:$K$3601,'Historial Mensual'!$A$2:$A$3601,$A283,'Historial Mensual'!$C$2:$C$3601,$D283)</f>
        <v>0.85061666666666669</v>
      </c>
      <c r="J283" s="21">
        <f>AVERAGEIFS('Historial Mensual'!$L$2:$L$3601,'Historial Mensual'!$A$2:$A$3601,$A283,'Historial Mensual'!$C$2:$C$3601,$D283)</f>
        <v>7.8874999999999987E-2</v>
      </c>
      <c r="K283" s="28">
        <f>SUMIFS('Historial Mensual'!$M$2:$M$3601,'Historial Mensual'!$A$2:$A$3601,$A283,'Historial Mensual'!$C$2:$C$3601,$D283)</f>
        <v>14</v>
      </c>
      <c r="L283" s="28">
        <f>SUMIFS('Historial Mensual'!$N$2:$N$3601,'Historial Mensual'!$A$2:$A$3601,$A283,'Historial Mensual'!$C$2:$C$3601,$D283)</f>
        <v>4</v>
      </c>
      <c r="M283" s="27">
        <f>SUMIFS('Historial Mensual'!$O$2:$O$3601,'Historial Mensual'!$A$2:$A$3601,$A283,'Historial Mensual'!$C$2:$C$3601,$D283)</f>
        <v>98.100000000000009</v>
      </c>
      <c r="N283" s="27">
        <f>AVERAGEIFS('Historial Mensual'!$P$2:$P$3601,'Historial Mensual'!$A$2:$A$3601,$A283,'Historial Mensual'!$C$2:$C$3601,$D283)</f>
        <v>80.358333333333334</v>
      </c>
      <c r="O283" s="15">
        <f>SUMIFS('Historial Mensual'!$Q$2:$Q$3601,'Historial Mensual'!$A$2:$A$3601,$A283,'Historial Mensual'!$C$2:$C$3601,$D283)</f>
        <v>420899.72</v>
      </c>
      <c r="P283" s="15">
        <f>SUMIFS('Historial Mensual'!$S$2:$S$3601,'Historial Mensual'!$A$2:$A$3601,$A283,'Historial Mensual'!$C$2:$C$3601,$D283)</f>
        <v>248767.81</v>
      </c>
      <c r="Q283" s="20">
        <f>AVERAGEIFS('Historial Mensual'!$V$2:$V$3601,'Historial Mensual'!$A$2:$A$3601,$A283,'Historial Mensual'!$C$2:$C$3601,$D283)</f>
        <v>-2.1231754261558946E-3</v>
      </c>
      <c r="R283" s="20">
        <f>SQRT(SUMPRODUCT(('Historial Mensual'!$A$2:$A$3601=A283)*('Historial Mensual'!$C$2:$C$3601=D283)*('Historial Mensual'!$V$2:$V$3601-Q283)^2)/11)</f>
        <v>5.8783365883969589E-2</v>
      </c>
      <c r="S283" s="27">
        <f>AVERAGEIFS('Historial Mensual'!$W$2:$W$3601,'Historial Mensual'!$A$2:$A$3601,$A283,'Historial Mensual'!$C$2:$C$3601,$D283)</f>
        <v>82.269541666666669</v>
      </c>
      <c r="T283" s="27">
        <f>SUMIFS('Auditoria Cumplimiento'!$J:$J,'Auditoria Cumplimiento'!$A:$A,A283,'Auditoria Cumplimiento'!$B:$B,D283)</f>
        <v>80.55</v>
      </c>
      <c r="U283" s="29">
        <f>AVERAGEIFS('Historial Mensual'!$AA$2:$AA$3601,'Historial Mensual'!$A$2:$A$3601,$A283,'Historial Mensual'!$C$2:$C$3601,$D283)</f>
        <v>0.11188083333333333</v>
      </c>
      <c r="V283" s="20">
        <f>AVERAGEIFS('Historial Mensual'!$AC$2:$AC$3601,'Historial Mensual'!$A$2:$A$3601,$A283,'Historial Mensual'!$C$2:$C$3601,$D283)</f>
        <v>-1.099886924133262E-2</v>
      </c>
    </row>
    <row r="284" spans="1:22" x14ac:dyDescent="0.3">
      <c r="A284" s="4" t="s">
        <v>265</v>
      </c>
      <c r="B284" s="4" t="str">
        <f>INDEX('Catalogo Proveedores'!$B$2:$B$101,MATCH(A284,'Catalogo Proveedores'!$A$2:$A$101,0))</f>
        <v>Operadora Estrategia Integrales S.A.P.I. de C.V.</v>
      </c>
      <c r="C284" s="4" t="str">
        <f>INDEX('Catalogo Proveedores'!$C$2:$C$101,MATCH(A284,'Catalogo Proveedores'!$A$2:$A$101,0))</f>
        <v>Servicios profesionales y consultoría</v>
      </c>
      <c r="D284" s="33" t="s">
        <v>279</v>
      </c>
      <c r="E284" s="15">
        <f>SUMIFS(Contratos!$C:$C,Contratos!$A:$A,A284,Contratos!$B:$B,D284)</f>
        <v>4373000</v>
      </c>
      <c r="F284" s="15">
        <f>SUMIFS('Historial Mensual'!$E$2:$E$3601,'Historial Mensual'!$A$2:$A$3601,$A284,'Historial Mensual'!$C$2:$C$3601,$D284)</f>
        <v>4390490.09</v>
      </c>
      <c r="G284" s="20">
        <f>SUMPRODUCT(('Historial Mensual'!$A$2:$A$3601=A284)*('Historial Mensual'!$C$2:$C$3601=D284)*'Historial Mensual'!$G$2:$G$3601)</f>
        <v>4.9200000000000001E-2</v>
      </c>
      <c r="H284" s="27">
        <f>AVERAGEIFS('Historial Mensual'!$H$2:$H$3601,'Historial Mensual'!$A$2:$A$3601,$A284,'Historial Mensual'!$C$2:$C$3601,$D284)</f>
        <v>69.916666666666671</v>
      </c>
      <c r="I284" s="21">
        <f>AVERAGEIFS('Historial Mensual'!$K$2:$K$3601,'Historial Mensual'!$A$2:$A$3601,$A284,'Historial Mensual'!$C$2:$C$3601,$D284)</f>
        <v>0.76016666666666677</v>
      </c>
      <c r="J284" s="21">
        <f>AVERAGEIFS('Historial Mensual'!$L$2:$L$3601,'Historial Mensual'!$A$2:$A$3601,$A284,'Historial Mensual'!$C$2:$C$3601,$D284)</f>
        <v>0.12477499999999998</v>
      </c>
      <c r="K284" s="28">
        <f>SUMIFS('Historial Mensual'!$M$2:$M$3601,'Historial Mensual'!$A$2:$A$3601,$A284,'Historial Mensual'!$C$2:$C$3601,$D284)</f>
        <v>24</v>
      </c>
      <c r="L284" s="28">
        <f>SUMIFS('Historial Mensual'!$N$2:$N$3601,'Historial Mensual'!$A$2:$A$3601,$A284,'Historial Mensual'!$C$2:$C$3601,$D284)</f>
        <v>8</v>
      </c>
      <c r="M284" s="27">
        <f>SUMIFS('Historial Mensual'!$O$2:$O$3601,'Historial Mensual'!$A$2:$A$3601,$A284,'Historial Mensual'!$C$2:$C$3601,$D284)</f>
        <v>166.2</v>
      </c>
      <c r="N284" s="27">
        <f>AVERAGEIFS('Historial Mensual'!$P$2:$P$3601,'Historial Mensual'!$A$2:$A$3601,$A284,'Historial Mensual'!$C$2:$C$3601,$D284)</f>
        <v>84.391666666666666</v>
      </c>
      <c r="O284" s="15">
        <f>SUMIFS('Historial Mensual'!$Q$2:$Q$3601,'Historial Mensual'!$A$2:$A$3601,$A284,'Historial Mensual'!$C$2:$C$3601,$D284)</f>
        <v>382678.61000000004</v>
      </c>
      <c r="P284" s="15">
        <f>SUMIFS('Historial Mensual'!$S$2:$S$3601,'Historial Mensual'!$A$2:$A$3601,$A284,'Historial Mensual'!$C$2:$C$3601,$D284)</f>
        <v>170888</v>
      </c>
      <c r="Q284" s="20">
        <f>AVERAGEIFS('Historial Mensual'!$V$2:$V$3601,'Historial Mensual'!$A$2:$A$3601,$A284,'Historial Mensual'!$C$2:$C$3601,$D284)</f>
        <v>-4.6997264819877586E-2</v>
      </c>
      <c r="R284" s="20">
        <f>SQRT(SUMPRODUCT(('Historial Mensual'!$A$2:$A$3601=A284)*('Historial Mensual'!$C$2:$C$3601=D284)*('Historial Mensual'!$V$2:$V$3601-Q284)^2)/11)</f>
        <v>0.15002037399166068</v>
      </c>
      <c r="S284" s="27">
        <f>AVERAGEIFS('Historial Mensual'!$W$2:$W$3601,'Historial Mensual'!$A$2:$A$3601,$A284,'Historial Mensual'!$C$2:$C$3601,$D284)</f>
        <v>77.28254166666666</v>
      </c>
      <c r="T284" s="27">
        <f>SUMIFS('Auditoria Cumplimiento'!$J:$J,'Auditoria Cumplimiento'!$A:$A,A284,'Auditoria Cumplimiento'!$B:$B,D284)</f>
        <v>88.016666666666652</v>
      </c>
      <c r="U284" s="29">
        <f>AVERAGEIFS('Historial Mensual'!$AA$2:$AA$3601,'Historial Mensual'!$A$2:$A$3601,$A284,'Historial Mensual'!$C$2:$C$3601,$D284)</f>
        <v>0.13905749999999997</v>
      </c>
      <c r="V284" s="20">
        <f>AVERAGEIFS('Historial Mensual'!$AC$2:$AC$3601,'Historial Mensual'!$A$2:$A$3601,$A284,'Historial Mensual'!$C$2:$C$3601,$D284)</f>
        <v>-5.7906104170099892E-2</v>
      </c>
    </row>
    <row r="285" spans="1:22" x14ac:dyDescent="0.3">
      <c r="A285" s="4" t="s">
        <v>265</v>
      </c>
      <c r="B285" s="4" t="str">
        <f>INDEX('Catalogo Proveedores'!$B$2:$B$101,MATCH(A285,'Catalogo Proveedores'!$A$2:$A$101,0))</f>
        <v>Operadora Estrategia Integrales S.A.P.I. de C.V.</v>
      </c>
      <c r="C285" s="4" t="str">
        <f>INDEX('Catalogo Proveedores'!$C$2:$C$101,MATCH(A285,'Catalogo Proveedores'!$A$2:$A$101,0))</f>
        <v>Servicios profesionales y consultoría</v>
      </c>
      <c r="D285" s="33" t="s">
        <v>281</v>
      </c>
      <c r="E285" s="15">
        <f>SUMIFS(Contratos!$C:$C,Contratos!$A:$A,A285,Contratos!$B:$B,D285)</f>
        <v>4635000</v>
      </c>
      <c r="F285" s="15">
        <f>SUMIFS('Historial Mensual'!$E$2:$E$3601,'Historial Mensual'!$A$2:$A$3601,$A285,'Historial Mensual'!$C$2:$C$3601,$D285)</f>
        <v>4644143.84</v>
      </c>
      <c r="G285" s="20">
        <f>SUMPRODUCT(('Historial Mensual'!$A$2:$A$3601=A285)*('Historial Mensual'!$C$2:$C$3601=D285)*'Historial Mensual'!$G$2:$G$3601)</f>
        <v>6.5100000000000005E-2</v>
      </c>
      <c r="H285" s="27">
        <f>AVERAGEIFS('Historial Mensual'!$H$2:$H$3601,'Historial Mensual'!$A$2:$A$3601,$A285,'Historial Mensual'!$C$2:$C$3601,$D285)</f>
        <v>68.041666666666671</v>
      </c>
      <c r="I285" s="21">
        <f>AVERAGEIFS('Historial Mensual'!$K$2:$K$3601,'Historial Mensual'!$A$2:$A$3601,$A285,'Historial Mensual'!$C$2:$C$3601,$D285)</f>
        <v>0.78644166666666671</v>
      </c>
      <c r="J285" s="21">
        <f>AVERAGEIFS('Historial Mensual'!$L$2:$L$3601,'Historial Mensual'!$A$2:$A$3601,$A285,'Historial Mensual'!$C$2:$C$3601,$D285)</f>
        <v>0.13444166666666665</v>
      </c>
      <c r="K285" s="28">
        <f>SUMIFS('Historial Mensual'!$M$2:$M$3601,'Historial Mensual'!$A$2:$A$3601,$A285,'Historial Mensual'!$C$2:$C$3601,$D285)</f>
        <v>13</v>
      </c>
      <c r="L285" s="28">
        <f>SUMIFS('Historial Mensual'!$N$2:$N$3601,'Historial Mensual'!$A$2:$A$3601,$A285,'Historial Mensual'!$C$2:$C$3601,$D285)</f>
        <v>7</v>
      </c>
      <c r="M285" s="27">
        <f>SUMIFS('Historial Mensual'!$O$2:$O$3601,'Historial Mensual'!$A$2:$A$3601,$A285,'Historial Mensual'!$C$2:$C$3601,$D285)</f>
        <v>115.8</v>
      </c>
      <c r="N285" s="27">
        <f>AVERAGEIFS('Historial Mensual'!$P$2:$P$3601,'Historial Mensual'!$A$2:$A$3601,$A285,'Historial Mensual'!$C$2:$C$3601,$D285)</f>
        <v>85.341666666666654</v>
      </c>
      <c r="O285" s="15">
        <f>SUMIFS('Historial Mensual'!$Q$2:$Q$3601,'Historial Mensual'!$A$2:$A$3601,$A285,'Historial Mensual'!$C$2:$C$3601,$D285)</f>
        <v>291379.24999999994</v>
      </c>
      <c r="P285" s="15">
        <f>SUMIFS('Historial Mensual'!$S$2:$S$3601,'Historial Mensual'!$A$2:$A$3601,$A285,'Historial Mensual'!$C$2:$C$3601,$D285)</f>
        <v>197476.68</v>
      </c>
      <c r="Q285" s="20">
        <f>AVERAGEIFS('Historial Mensual'!$V$2:$V$3601,'Historial Mensual'!$A$2:$A$3601,$A285,'Historial Mensual'!$C$2:$C$3601,$D285)</f>
        <v>-1.2736138168291737E-2</v>
      </c>
      <c r="R285" s="20">
        <f>SQRT(SUMPRODUCT(('Historial Mensual'!$A$2:$A$3601=A285)*('Historial Mensual'!$C$2:$C$3601=D285)*('Historial Mensual'!$V$2:$V$3601-Q285)^2)/11)</f>
        <v>0.12405977217954542</v>
      </c>
      <c r="S285" s="27">
        <f>AVERAGEIFS('Historial Mensual'!$W$2:$W$3601,'Historial Mensual'!$A$2:$A$3601,$A285,'Historial Mensual'!$C$2:$C$3601,$D285)</f>
        <v>77.459541666666652</v>
      </c>
      <c r="T285" s="27">
        <f>SUMIFS('Auditoria Cumplimiento'!$J:$J,'Auditoria Cumplimiento'!$A:$A,A285,'Auditoria Cumplimiento'!$B:$B,D285)</f>
        <v>83.216666666666654</v>
      </c>
      <c r="U285" s="29">
        <f>AVERAGEIFS('Historial Mensual'!$AA$2:$AA$3601,'Historial Mensual'!$A$2:$A$3601,$A285,'Historial Mensual'!$C$2:$C$3601,$D285)</f>
        <v>0.131605</v>
      </c>
      <c r="V285" s="20">
        <f>AVERAGEIFS('Historial Mensual'!$AC$2:$AC$3601,'Historial Mensual'!$A$2:$A$3601,$A285,'Historial Mensual'!$C$2:$C$3601,$D285)</f>
        <v>-2.3090728993106806E-2</v>
      </c>
    </row>
    <row r="286" spans="1:22" x14ac:dyDescent="0.3">
      <c r="A286" s="4" t="s">
        <v>265</v>
      </c>
      <c r="B286" s="4" t="str">
        <f>INDEX('Catalogo Proveedores'!$B$2:$B$101,MATCH(A286,'Catalogo Proveedores'!$A$2:$A$101,0))</f>
        <v>Operadora Estrategia Integrales S.A.P.I. de C.V.</v>
      </c>
      <c r="C286" s="4" t="str">
        <f>INDEX('Catalogo Proveedores'!$C$2:$C$101,MATCH(A286,'Catalogo Proveedores'!$A$2:$A$101,0))</f>
        <v>Servicios profesionales y consultoría</v>
      </c>
      <c r="D286" s="33" t="s">
        <v>282</v>
      </c>
      <c r="E286" s="15">
        <f>SUMIFS(Contratos!$C:$C,Contratos!$A:$A,A286,Contratos!$B:$B,D286)</f>
        <v>4867000</v>
      </c>
      <c r="F286" s="15">
        <f>SUMIFS('Historial Mensual'!$E$2:$E$3601,'Historial Mensual'!$A$2:$A$3601,$A286,'Historial Mensual'!$C$2:$C$3601,$D286)</f>
        <v>4816283.3999999994</v>
      </c>
      <c r="G286" s="20">
        <f>SUMPRODUCT(('Historial Mensual'!$A$2:$A$3601=A286)*('Historial Mensual'!$C$2:$C$3601=D286)*'Historial Mensual'!$G$2:$G$3601)</f>
        <v>6.4299999999999996E-2</v>
      </c>
      <c r="H286" s="27">
        <f>AVERAGEIFS('Historial Mensual'!$H$2:$H$3601,'Historial Mensual'!$A$2:$A$3601,$A286,'Historial Mensual'!$C$2:$C$3601,$D286)</f>
        <v>66.924999999999997</v>
      </c>
      <c r="I286" s="21">
        <f>AVERAGEIFS('Historial Mensual'!$K$2:$K$3601,'Historial Mensual'!$A$2:$A$3601,$A286,'Historial Mensual'!$C$2:$C$3601,$D286)</f>
        <v>0.76432499999999981</v>
      </c>
      <c r="J286" s="21">
        <f>AVERAGEIFS('Historial Mensual'!$L$2:$L$3601,'Historial Mensual'!$A$2:$A$3601,$A286,'Historial Mensual'!$C$2:$C$3601,$D286)</f>
        <v>0.11155</v>
      </c>
      <c r="K286" s="28">
        <f>SUMIFS('Historial Mensual'!$M$2:$M$3601,'Historial Mensual'!$A$2:$A$3601,$A286,'Historial Mensual'!$C$2:$C$3601,$D286)</f>
        <v>17</v>
      </c>
      <c r="L286" s="28">
        <f>SUMIFS('Historial Mensual'!$N$2:$N$3601,'Historial Mensual'!$A$2:$A$3601,$A286,'Historial Mensual'!$C$2:$C$3601,$D286)</f>
        <v>2</v>
      </c>
      <c r="M286" s="27">
        <f>SUMIFS('Historial Mensual'!$O$2:$O$3601,'Historial Mensual'!$A$2:$A$3601,$A286,'Historial Mensual'!$C$2:$C$3601,$D286)</f>
        <v>60.8</v>
      </c>
      <c r="N286" s="27">
        <f>AVERAGEIFS('Historial Mensual'!$P$2:$P$3601,'Historial Mensual'!$A$2:$A$3601,$A286,'Historial Mensual'!$C$2:$C$3601,$D286)</f>
        <v>85.233333333333334</v>
      </c>
      <c r="O286" s="15">
        <f>SUMIFS('Historial Mensual'!$Q$2:$Q$3601,'Historial Mensual'!$A$2:$A$3601,$A286,'Historial Mensual'!$C$2:$C$3601,$D286)</f>
        <v>188878.38000000003</v>
      </c>
      <c r="P286" s="15">
        <f>SUMIFS('Historial Mensual'!$S$2:$S$3601,'Historial Mensual'!$A$2:$A$3601,$A286,'Historial Mensual'!$C$2:$C$3601,$D286)</f>
        <v>171144.06000000003</v>
      </c>
      <c r="Q286" s="20">
        <f>AVERAGEIFS('Historial Mensual'!$V$2:$V$3601,'Historial Mensual'!$A$2:$A$3601,$A286,'Historial Mensual'!$C$2:$C$3601,$D286)</f>
        <v>2.7418664066196252E-2</v>
      </c>
      <c r="R286" s="20">
        <f>SQRT(SUMPRODUCT(('Historial Mensual'!$A$2:$A$3601=A286)*('Historial Mensual'!$C$2:$C$3601=D286)*('Historial Mensual'!$V$2:$V$3601-Q286)^2)/11)</f>
        <v>9.3541377662913899E-2</v>
      </c>
      <c r="S286" s="27">
        <f>AVERAGEIFS('Historial Mensual'!$W$2:$W$3601,'Historial Mensual'!$A$2:$A$3601,$A286,'Historial Mensual'!$C$2:$C$3601,$D286)</f>
        <v>76.726916666666668</v>
      </c>
      <c r="T286" s="27">
        <f>SUMIFS('Auditoria Cumplimiento'!$J:$J,'Auditoria Cumplimiento'!$A:$A,A286,'Auditoria Cumplimiento'!$B:$B,D286)</f>
        <v>82.483333333333334</v>
      </c>
      <c r="U286" s="29">
        <f>AVERAGEIFS('Historial Mensual'!$AA$2:$AA$3601,'Historial Mensual'!$A$2:$A$3601,$A286,'Historial Mensual'!$C$2:$C$3601,$D286)</f>
        <v>0.10938750000000001</v>
      </c>
      <c r="V286" s="20">
        <f>AVERAGEIFS('Historial Mensual'!$AC$2:$AC$3601,'Historial Mensual'!$A$2:$A$3601,$A286,'Historial Mensual'!$C$2:$C$3601,$D286)</f>
        <v>1.8731389993563552E-2</v>
      </c>
    </row>
    <row r="287" spans="1:22" x14ac:dyDescent="0.3">
      <c r="A287" s="4" t="s">
        <v>267</v>
      </c>
      <c r="B287" s="4" t="str">
        <f>INDEX('Catalogo Proveedores'!$B$2:$B$101,MATCH(A287,'Catalogo Proveedores'!$A$2:$A$101,0))</f>
        <v>Comercializadora Legal del Norte S.A. de C.V.</v>
      </c>
      <c r="C287" s="4" t="str">
        <f>INDEX('Catalogo Proveedores'!$C$2:$C$101,MATCH(A287,'Catalogo Proveedores'!$A$2:$A$101,0))</f>
        <v>Servicios profesionales y consultoría</v>
      </c>
      <c r="D287" s="33" t="s">
        <v>279</v>
      </c>
      <c r="E287" s="15">
        <f>SUMIFS(Contratos!$C:$C,Contratos!$A:$A,A287,Contratos!$B:$B,D287)</f>
        <v>2088000</v>
      </c>
      <c r="F287" s="15">
        <f>SUMIFS('Historial Mensual'!$E$2:$E$3601,'Historial Mensual'!$A$2:$A$3601,$A287,'Historial Mensual'!$C$2:$C$3601,$D287)</f>
        <v>2141576.04</v>
      </c>
      <c r="G287" s="20">
        <f>SUMPRODUCT(('Historial Mensual'!$A$2:$A$3601=A287)*('Historial Mensual'!$C$2:$C$3601=D287)*'Historial Mensual'!$G$2:$G$3601)</f>
        <v>8.9700000000000002E-2</v>
      </c>
      <c r="H287" s="27">
        <f>AVERAGEIFS('Historial Mensual'!$H$2:$H$3601,'Historial Mensual'!$A$2:$A$3601,$A287,'Historial Mensual'!$C$2:$C$3601,$D287)</f>
        <v>73.358333333333334</v>
      </c>
      <c r="I287" s="21">
        <f>AVERAGEIFS('Historial Mensual'!$K$2:$K$3601,'Historial Mensual'!$A$2:$A$3601,$A287,'Historial Mensual'!$C$2:$C$3601,$D287)</f>
        <v>0.96182500000000004</v>
      </c>
      <c r="J287" s="21">
        <f>AVERAGEIFS('Historial Mensual'!$L$2:$L$3601,'Historial Mensual'!$A$2:$A$3601,$A287,'Historial Mensual'!$C$2:$C$3601,$D287)</f>
        <v>0.11232499999999999</v>
      </c>
      <c r="K287" s="28">
        <f>SUMIFS('Historial Mensual'!$M$2:$M$3601,'Historial Mensual'!$A$2:$A$3601,$A287,'Historial Mensual'!$C$2:$C$3601,$D287)</f>
        <v>7</v>
      </c>
      <c r="L287" s="28">
        <f>SUMIFS('Historial Mensual'!$N$2:$N$3601,'Historial Mensual'!$A$2:$A$3601,$A287,'Historial Mensual'!$C$2:$C$3601,$D287)</f>
        <v>4</v>
      </c>
      <c r="M287" s="27">
        <f>SUMIFS('Historial Mensual'!$O$2:$O$3601,'Historial Mensual'!$A$2:$A$3601,$A287,'Historial Mensual'!$C$2:$C$3601,$D287)</f>
        <v>72.7</v>
      </c>
      <c r="N287" s="27">
        <f>AVERAGEIFS('Historial Mensual'!$P$2:$P$3601,'Historial Mensual'!$A$2:$A$3601,$A287,'Historial Mensual'!$C$2:$C$3601,$D287)</f>
        <v>95.908333333333317</v>
      </c>
      <c r="O287" s="15">
        <f>SUMIFS('Historial Mensual'!$Q$2:$Q$3601,'Historial Mensual'!$A$2:$A$3601,$A287,'Historial Mensual'!$C$2:$C$3601,$D287)</f>
        <v>56920.36</v>
      </c>
      <c r="P287" s="15">
        <f>SUMIFS('Historial Mensual'!$S$2:$S$3601,'Historial Mensual'!$A$2:$A$3601,$A287,'Historial Mensual'!$C$2:$C$3601,$D287)</f>
        <v>72912.430000000008</v>
      </c>
      <c r="Q287" s="20">
        <f>AVERAGEIFS('Historial Mensual'!$V$2:$V$3601,'Historial Mensual'!$A$2:$A$3601,$A287,'Historial Mensual'!$C$2:$C$3601,$D287)</f>
        <v>-1.2154743949320923E-2</v>
      </c>
      <c r="R287" s="20">
        <f>SQRT(SUMPRODUCT(('Historial Mensual'!$A$2:$A$3601=A287)*('Historial Mensual'!$C$2:$C$3601=D287)*('Historial Mensual'!$V$2:$V$3601-Q287)^2)/11)</f>
        <v>8.6907750480711948E-2</v>
      </c>
      <c r="S287" s="27">
        <f>AVERAGEIFS('Historial Mensual'!$W$2:$W$3601,'Historial Mensual'!$A$2:$A$3601,$A287,'Historial Mensual'!$C$2:$C$3601,$D287)</f>
        <v>87.026958333333326</v>
      </c>
      <c r="T287" s="27">
        <f>SUMIFS('Auditoria Cumplimiento'!$J:$J,'Auditoria Cumplimiento'!$A:$A,A287,'Auditoria Cumplimiento'!$B:$B,D287)</f>
        <v>96.55</v>
      </c>
      <c r="U287" s="29">
        <f>AVERAGEIFS('Historial Mensual'!$AA$2:$AA$3601,'Historial Mensual'!$A$2:$A$3601,$A287,'Historial Mensual'!$C$2:$C$3601,$D287)</f>
        <v>0.13335249999999998</v>
      </c>
      <c r="V287" s="20">
        <f>AVERAGEIFS('Historial Mensual'!$AC$2:$AC$3601,'Historial Mensual'!$A$2:$A$3601,$A287,'Historial Mensual'!$C$2:$C$3601,$D287)</f>
        <v>-2.2640915542463391E-2</v>
      </c>
    </row>
    <row r="288" spans="1:22" x14ac:dyDescent="0.3">
      <c r="A288" s="4" t="s">
        <v>267</v>
      </c>
      <c r="B288" s="4" t="str">
        <f>INDEX('Catalogo Proveedores'!$B$2:$B$101,MATCH(A288,'Catalogo Proveedores'!$A$2:$A$101,0))</f>
        <v>Comercializadora Legal del Norte S.A. de C.V.</v>
      </c>
      <c r="C288" s="4" t="str">
        <f>INDEX('Catalogo Proveedores'!$C$2:$C$101,MATCH(A288,'Catalogo Proveedores'!$A$2:$A$101,0))</f>
        <v>Servicios profesionales y consultoría</v>
      </c>
      <c r="D288" s="33" t="s">
        <v>281</v>
      </c>
      <c r="E288" s="15">
        <f>SUMIFS(Contratos!$C:$C,Contratos!$A:$A,A288,Contratos!$B:$B,D288)</f>
        <v>2076000</v>
      </c>
      <c r="F288" s="15">
        <f>SUMIFS('Historial Mensual'!$E$2:$E$3601,'Historial Mensual'!$A$2:$A$3601,$A288,'Historial Mensual'!$C$2:$C$3601,$D288)</f>
        <v>2046183.92</v>
      </c>
      <c r="G288" s="20">
        <f>SUMPRODUCT(('Historial Mensual'!$A$2:$A$3601=A288)*('Historial Mensual'!$C$2:$C$3601=D288)*'Historial Mensual'!$G$2:$G$3601)</f>
        <v>7.4300000000000005E-2</v>
      </c>
      <c r="H288" s="27">
        <f>AVERAGEIFS('Historial Mensual'!$H$2:$H$3601,'Historial Mensual'!$A$2:$A$3601,$A288,'Historial Mensual'!$C$2:$C$3601,$D288)</f>
        <v>70.416666666666671</v>
      </c>
      <c r="I288" s="21">
        <f>AVERAGEIFS('Historial Mensual'!$K$2:$K$3601,'Historial Mensual'!$A$2:$A$3601,$A288,'Historial Mensual'!$C$2:$C$3601,$D288)</f>
        <v>0.95785833333333326</v>
      </c>
      <c r="J288" s="21">
        <f>AVERAGEIFS('Historial Mensual'!$L$2:$L$3601,'Historial Mensual'!$A$2:$A$3601,$A288,'Historial Mensual'!$C$2:$C$3601,$D288)</f>
        <v>0.12249166666666667</v>
      </c>
      <c r="K288" s="28">
        <f>SUMIFS('Historial Mensual'!$M$2:$M$3601,'Historial Mensual'!$A$2:$A$3601,$A288,'Historial Mensual'!$C$2:$C$3601,$D288)</f>
        <v>6</v>
      </c>
      <c r="L288" s="28">
        <f>SUMIFS('Historial Mensual'!$N$2:$N$3601,'Historial Mensual'!$A$2:$A$3601,$A288,'Historial Mensual'!$C$2:$C$3601,$D288)</f>
        <v>1</v>
      </c>
      <c r="M288" s="27">
        <f>SUMIFS('Historial Mensual'!$O$2:$O$3601,'Historial Mensual'!$A$2:$A$3601,$A288,'Historial Mensual'!$C$2:$C$3601,$D288)</f>
        <v>5.3</v>
      </c>
      <c r="N288" s="27">
        <f>AVERAGEIFS('Historial Mensual'!$P$2:$P$3601,'Historial Mensual'!$A$2:$A$3601,$A288,'Historial Mensual'!$C$2:$C$3601,$D288)</f>
        <v>95.600000000000009</v>
      </c>
      <c r="O288" s="15">
        <f>SUMIFS('Historial Mensual'!$Q$2:$Q$3601,'Historial Mensual'!$A$2:$A$3601,$A288,'Historial Mensual'!$C$2:$C$3601,$D288)</f>
        <v>15022.279999999999</v>
      </c>
      <c r="P288" s="15">
        <f>SUMIFS('Historial Mensual'!$S$2:$S$3601,'Historial Mensual'!$A$2:$A$3601,$A288,'Historial Mensual'!$C$2:$C$3601,$D288)</f>
        <v>75712.320000000007</v>
      </c>
      <c r="Q288" s="20">
        <f>AVERAGEIFS('Historial Mensual'!$V$2:$V$3601,'Historial Mensual'!$A$2:$A$3601,$A288,'Historial Mensual'!$C$2:$C$3601,$D288)</f>
        <v>1.1815630977909527E-2</v>
      </c>
      <c r="R288" s="20">
        <f>SQRT(SUMPRODUCT(('Historial Mensual'!$A$2:$A$3601=A288)*('Historial Mensual'!$C$2:$C$3601=D288)*('Historial Mensual'!$V$2:$V$3601-Q288)^2)/11)</f>
        <v>4.3631301115699413E-2</v>
      </c>
      <c r="S288" s="27">
        <f>AVERAGEIFS('Historial Mensual'!$W$2:$W$3601,'Historial Mensual'!$A$2:$A$3601,$A288,'Historial Mensual'!$C$2:$C$3601,$D288)</f>
        <v>85.66420833333332</v>
      </c>
      <c r="T288" s="27">
        <f>SUMIFS('Auditoria Cumplimiento'!$J:$J,'Auditoria Cumplimiento'!$A:$A,A288,'Auditoria Cumplimiento'!$B:$B,D288)</f>
        <v>90.716666666666654</v>
      </c>
      <c r="U288" s="29">
        <f>AVERAGEIFS('Historial Mensual'!$AA$2:$AA$3601,'Historial Mensual'!$A$2:$A$3601,$A288,'Historial Mensual'!$C$2:$C$3601,$D288)</f>
        <v>0.12652333333333335</v>
      </c>
      <c r="V288" s="20">
        <f>AVERAGEIFS('Historial Mensual'!$AC$2:$AC$3601,'Historial Mensual'!$A$2:$A$3601,$A288,'Historial Mensual'!$C$2:$C$3601,$D288)</f>
        <v>1.8392693760983445E-3</v>
      </c>
    </row>
    <row r="289" spans="1:22" x14ac:dyDescent="0.3">
      <c r="A289" s="4" t="s">
        <v>267</v>
      </c>
      <c r="B289" s="4" t="str">
        <f>INDEX('Catalogo Proveedores'!$B$2:$B$101,MATCH(A289,'Catalogo Proveedores'!$A$2:$A$101,0))</f>
        <v>Comercializadora Legal del Norte S.A. de C.V.</v>
      </c>
      <c r="C289" s="4" t="str">
        <f>INDEX('Catalogo Proveedores'!$C$2:$C$101,MATCH(A289,'Catalogo Proveedores'!$A$2:$A$101,0))</f>
        <v>Servicios profesionales y consultoría</v>
      </c>
      <c r="D289" s="33" t="s">
        <v>282</v>
      </c>
      <c r="E289" s="15">
        <f>SUMIFS(Contratos!$C:$C,Contratos!$A:$A,A289,Contratos!$B:$B,D289)</f>
        <v>2337000</v>
      </c>
      <c r="F289" s="15">
        <f>SUMIFS('Historial Mensual'!$E$2:$E$3601,'Historial Mensual'!$A$2:$A$3601,$A289,'Historial Mensual'!$C$2:$C$3601,$D289)</f>
        <v>2316751.1199999996</v>
      </c>
      <c r="G289" s="20">
        <f>SUMPRODUCT(('Historial Mensual'!$A$2:$A$3601=A289)*('Historial Mensual'!$C$2:$C$3601=D289)*'Historial Mensual'!$G$2:$G$3601)</f>
        <v>8.3500000000000005E-2</v>
      </c>
      <c r="H289" s="27">
        <f>AVERAGEIFS('Historial Mensual'!$H$2:$H$3601,'Historial Mensual'!$A$2:$A$3601,$A289,'Historial Mensual'!$C$2:$C$3601,$D289)</f>
        <v>66.983333333333334</v>
      </c>
      <c r="I289" s="21">
        <f>AVERAGEIFS('Historial Mensual'!$K$2:$K$3601,'Historial Mensual'!$A$2:$A$3601,$A289,'Historial Mensual'!$C$2:$C$3601,$D289)</f>
        <v>0.97309166666666658</v>
      </c>
      <c r="J289" s="21">
        <f>AVERAGEIFS('Historial Mensual'!$L$2:$L$3601,'Historial Mensual'!$A$2:$A$3601,$A289,'Historial Mensual'!$C$2:$C$3601,$D289)</f>
        <v>0.13333333333333333</v>
      </c>
      <c r="K289" s="28">
        <f>SUMIFS('Historial Mensual'!$M$2:$M$3601,'Historial Mensual'!$A$2:$A$3601,$A289,'Historial Mensual'!$C$2:$C$3601,$D289)</f>
        <v>7</v>
      </c>
      <c r="L289" s="28">
        <f>SUMIFS('Historial Mensual'!$N$2:$N$3601,'Historial Mensual'!$A$2:$A$3601,$A289,'Historial Mensual'!$C$2:$C$3601,$D289)</f>
        <v>1</v>
      </c>
      <c r="M289" s="27">
        <f>SUMIFS('Historial Mensual'!$O$2:$O$3601,'Historial Mensual'!$A$2:$A$3601,$A289,'Historial Mensual'!$C$2:$C$3601,$D289)</f>
        <v>35.200000000000003</v>
      </c>
      <c r="N289" s="27">
        <f>AVERAGEIFS('Historial Mensual'!$P$2:$P$3601,'Historial Mensual'!$A$2:$A$3601,$A289,'Historial Mensual'!$C$2:$C$3601,$D289)</f>
        <v>95.024999999999991</v>
      </c>
      <c r="O289" s="15">
        <f>SUMIFS('Historial Mensual'!$Q$2:$Q$3601,'Historial Mensual'!$A$2:$A$3601,$A289,'Historial Mensual'!$C$2:$C$3601,$D289)</f>
        <v>43099.679999999993</v>
      </c>
      <c r="P289" s="15">
        <f>SUMIFS('Historial Mensual'!$S$2:$S$3601,'Historial Mensual'!$A$2:$A$3601,$A289,'Historial Mensual'!$C$2:$C$3601,$D289)</f>
        <v>92808.969999999987</v>
      </c>
      <c r="Q289" s="20">
        <f>AVERAGEIFS('Historial Mensual'!$V$2:$V$3601,'Historial Mensual'!$A$2:$A$3601,$A289,'Historial Mensual'!$C$2:$C$3601,$D289)</f>
        <v>2.5633979090052054E-4</v>
      </c>
      <c r="R289" s="20">
        <f>SQRT(SUMPRODUCT(('Historial Mensual'!$A$2:$A$3601=A289)*('Historial Mensual'!$C$2:$C$3601=D289)*('Historial Mensual'!$V$2:$V$3601-Q289)^2)/11)</f>
        <v>7.3082811689408042E-2</v>
      </c>
      <c r="S289" s="27">
        <f>AVERAGEIFS('Historial Mensual'!$W$2:$W$3601,'Historial Mensual'!$A$2:$A$3601,$A289,'Historial Mensual'!$C$2:$C$3601,$D289)</f>
        <v>84.641916666666674</v>
      </c>
      <c r="T289" s="27">
        <f>SUMIFS('Auditoria Cumplimiento'!$J:$J,'Auditoria Cumplimiento'!$A:$A,A289,'Auditoria Cumplimiento'!$B:$B,D289)</f>
        <v>95.766666666666666</v>
      </c>
      <c r="U289" s="29">
        <f>AVERAGEIFS('Historial Mensual'!$AA$2:$AA$3601,'Historial Mensual'!$A$2:$A$3601,$A289,'Historial Mensual'!$C$2:$C$3601,$D289)</f>
        <v>0.10110416666666668</v>
      </c>
      <c r="V289" s="20">
        <f>AVERAGEIFS('Historial Mensual'!$AC$2:$AC$3601,'Historial Mensual'!$A$2:$A$3601,$A289,'Historial Mensual'!$C$2:$C$3601,$D289)</f>
        <v>-7.8003687577148581E-3</v>
      </c>
    </row>
    <row r="290" spans="1:22" x14ac:dyDescent="0.3">
      <c r="A290" s="4" t="s">
        <v>269</v>
      </c>
      <c r="B290" s="4" t="str">
        <f>INDEX('Catalogo Proveedores'!$B$2:$B$101,MATCH(A290,'Catalogo Proveedores'!$A$2:$A$101,0))</f>
        <v>Distribuidora Fiscal de Occidente S. de R.L. de C.V.</v>
      </c>
      <c r="C290" s="4" t="str">
        <f>INDEX('Catalogo Proveedores'!$C$2:$C$101,MATCH(A290,'Catalogo Proveedores'!$A$2:$A$101,0))</f>
        <v>Servicios profesionales y consultoría</v>
      </c>
      <c r="D290" s="33" t="s">
        <v>279</v>
      </c>
      <c r="E290" s="15">
        <f>SUMIFS(Contratos!$C:$C,Contratos!$A:$A,A290,Contratos!$B:$B,D290)</f>
        <v>2238000</v>
      </c>
      <c r="F290" s="15">
        <f>SUMIFS('Historial Mensual'!$E$2:$E$3601,'Historial Mensual'!$A$2:$A$3601,$A290,'Historial Mensual'!$C$2:$C$3601,$D290)</f>
        <v>2268993.8000000003</v>
      </c>
      <c r="G290" s="20">
        <f>SUMPRODUCT(('Historial Mensual'!$A$2:$A$3601=A290)*('Historial Mensual'!$C$2:$C$3601=D290)*'Historial Mensual'!$G$2:$G$3601)</f>
        <v>0.10980000000000001</v>
      </c>
      <c r="H290" s="27">
        <f>AVERAGEIFS('Historial Mensual'!$H$2:$H$3601,'Historial Mensual'!$A$2:$A$3601,$A290,'Historial Mensual'!$C$2:$C$3601,$D290)</f>
        <v>87.399999999999991</v>
      </c>
      <c r="I290" s="21">
        <f>AVERAGEIFS('Historial Mensual'!$K$2:$K$3601,'Historial Mensual'!$A$2:$A$3601,$A290,'Historial Mensual'!$C$2:$C$3601,$D290)</f>
        <v>0.77133333333333332</v>
      </c>
      <c r="J290" s="21">
        <f>AVERAGEIFS('Historial Mensual'!$L$2:$L$3601,'Historial Mensual'!$A$2:$A$3601,$A290,'Historial Mensual'!$C$2:$C$3601,$D290)</f>
        <v>4.9558333333333336E-2</v>
      </c>
      <c r="K290" s="28">
        <f>SUMIFS('Historial Mensual'!$M$2:$M$3601,'Historial Mensual'!$A$2:$A$3601,$A290,'Historial Mensual'!$C$2:$C$3601,$D290)</f>
        <v>12</v>
      </c>
      <c r="L290" s="28">
        <f>SUMIFS('Historial Mensual'!$N$2:$N$3601,'Historial Mensual'!$A$2:$A$3601,$A290,'Historial Mensual'!$C$2:$C$3601,$D290)</f>
        <v>2</v>
      </c>
      <c r="M290" s="27">
        <f>SUMIFS('Historial Mensual'!$O$2:$O$3601,'Historial Mensual'!$A$2:$A$3601,$A290,'Historial Mensual'!$C$2:$C$3601,$D290)</f>
        <v>19.599999999999998</v>
      </c>
      <c r="N290" s="27">
        <f>AVERAGEIFS('Historial Mensual'!$P$2:$P$3601,'Historial Mensual'!$A$2:$A$3601,$A290,'Historial Mensual'!$C$2:$C$3601,$D290)</f>
        <v>91.833333333333329</v>
      </c>
      <c r="O290" s="15">
        <f>SUMIFS('Historial Mensual'!$Q$2:$Q$3601,'Historial Mensual'!$A$2:$A$3601,$A290,'Historial Mensual'!$C$2:$C$3601,$D290)</f>
        <v>27593.839999999997</v>
      </c>
      <c r="P290" s="15">
        <f>SUMIFS('Historial Mensual'!$S$2:$S$3601,'Historial Mensual'!$A$2:$A$3601,$A290,'Historial Mensual'!$C$2:$C$3601,$D290)</f>
        <v>37784.01</v>
      </c>
      <c r="Q290" s="20">
        <f>AVERAGEIFS('Historial Mensual'!$V$2:$V$3601,'Historial Mensual'!$A$2:$A$3601,$A290,'Historial Mensual'!$C$2:$C$3601,$D290)</f>
        <v>1.1411763582724431E-2</v>
      </c>
      <c r="R290" s="20">
        <f>SQRT(SUMPRODUCT(('Historial Mensual'!$A$2:$A$3601=A290)*('Historial Mensual'!$C$2:$C$3601=D290)*('Historial Mensual'!$V$2:$V$3601-Q290)^2)/11)</f>
        <v>3.5220550371809246E-2</v>
      </c>
      <c r="S290" s="27">
        <f>AVERAGEIFS('Historial Mensual'!$W$2:$W$3601,'Historial Mensual'!$A$2:$A$3601,$A290,'Historial Mensual'!$C$2:$C$3601,$D290)</f>
        <v>86.353291666666678</v>
      </c>
      <c r="T290" s="27">
        <f>SUMIFS('Auditoria Cumplimiento'!$J:$J,'Auditoria Cumplimiento'!$A:$A,A290,'Auditoria Cumplimiento'!$B:$B,D290)</f>
        <v>91.833333333333329</v>
      </c>
      <c r="U290" s="29">
        <f>AVERAGEIFS('Historial Mensual'!$AA$2:$AA$3601,'Historial Mensual'!$A$2:$A$3601,$A290,'Historial Mensual'!$C$2:$C$3601,$D290)</f>
        <v>0.12968083333333333</v>
      </c>
      <c r="V290" s="20">
        <f>AVERAGEIFS('Historial Mensual'!$AC$2:$AC$3601,'Historial Mensual'!$A$2:$A$3601,$A290,'Historial Mensual'!$C$2:$C$3601,$D290)</f>
        <v>1.1989965284796087E-3</v>
      </c>
    </row>
    <row r="291" spans="1:22" x14ac:dyDescent="0.3">
      <c r="A291" s="4" t="s">
        <v>269</v>
      </c>
      <c r="B291" s="4" t="str">
        <f>INDEX('Catalogo Proveedores'!$B$2:$B$101,MATCH(A291,'Catalogo Proveedores'!$A$2:$A$101,0))</f>
        <v>Distribuidora Fiscal de Occidente S. de R.L. de C.V.</v>
      </c>
      <c r="C291" s="4" t="str">
        <f>INDEX('Catalogo Proveedores'!$C$2:$C$101,MATCH(A291,'Catalogo Proveedores'!$A$2:$A$101,0))</f>
        <v>Servicios profesionales y consultoría</v>
      </c>
      <c r="D291" s="33" t="s">
        <v>281</v>
      </c>
      <c r="E291" s="15">
        <f>SUMIFS(Contratos!$C:$C,Contratos!$A:$A,A291,Contratos!$B:$B,D291)</f>
        <v>2330000</v>
      </c>
      <c r="F291" s="15">
        <f>SUMIFS('Historial Mensual'!$E$2:$E$3601,'Historial Mensual'!$A$2:$A$3601,$A291,'Historial Mensual'!$C$2:$C$3601,$D291)</f>
        <v>2316989.34</v>
      </c>
      <c r="G291" s="20">
        <f>SUMPRODUCT(('Historial Mensual'!$A$2:$A$3601=A291)*('Historial Mensual'!$C$2:$C$3601=D291)*'Historial Mensual'!$G$2:$G$3601)</f>
        <v>4.2700000000000002E-2</v>
      </c>
      <c r="H291" s="27">
        <f>AVERAGEIFS('Historial Mensual'!$H$2:$H$3601,'Historial Mensual'!$A$2:$A$3601,$A291,'Historial Mensual'!$C$2:$C$3601,$D291)</f>
        <v>76.858333333333334</v>
      </c>
      <c r="I291" s="21">
        <f>AVERAGEIFS('Historial Mensual'!$K$2:$K$3601,'Historial Mensual'!$A$2:$A$3601,$A291,'Historial Mensual'!$C$2:$C$3601,$D291)</f>
        <v>0.76244166666666668</v>
      </c>
      <c r="J291" s="21">
        <f>AVERAGEIFS('Historial Mensual'!$L$2:$L$3601,'Historial Mensual'!$A$2:$A$3601,$A291,'Historial Mensual'!$C$2:$C$3601,$D291)</f>
        <v>8.8041666666666671E-2</v>
      </c>
      <c r="K291" s="28">
        <f>SUMIFS('Historial Mensual'!$M$2:$M$3601,'Historial Mensual'!$A$2:$A$3601,$A291,'Historial Mensual'!$C$2:$C$3601,$D291)</f>
        <v>17</v>
      </c>
      <c r="L291" s="28">
        <f>SUMIFS('Historial Mensual'!$N$2:$N$3601,'Historial Mensual'!$A$2:$A$3601,$A291,'Historial Mensual'!$C$2:$C$3601,$D291)</f>
        <v>6</v>
      </c>
      <c r="M291" s="27">
        <f>SUMIFS('Historial Mensual'!$O$2:$O$3601,'Historial Mensual'!$A$2:$A$3601,$A291,'Historial Mensual'!$C$2:$C$3601,$D291)</f>
        <v>202.1</v>
      </c>
      <c r="N291" s="27">
        <f>AVERAGEIFS('Historial Mensual'!$P$2:$P$3601,'Historial Mensual'!$A$2:$A$3601,$A291,'Historial Mensual'!$C$2:$C$3601,$D291)</f>
        <v>93.666666666666686</v>
      </c>
      <c r="O291" s="15">
        <f>SUMIFS('Historial Mensual'!$Q$2:$Q$3601,'Historial Mensual'!$A$2:$A$3601,$A291,'Historial Mensual'!$C$2:$C$3601,$D291)</f>
        <v>143216.98000000001</v>
      </c>
      <c r="P291" s="15">
        <f>SUMIFS('Historial Mensual'!$S$2:$S$3601,'Historial Mensual'!$A$2:$A$3601,$A291,'Historial Mensual'!$C$2:$C$3601,$D291)</f>
        <v>66697.63</v>
      </c>
      <c r="Q291" s="20">
        <f>AVERAGEIFS('Historial Mensual'!$V$2:$V$3601,'Historial Mensual'!$A$2:$A$3601,$A291,'Historial Mensual'!$C$2:$C$3601,$D291)</f>
        <v>-5.3439909310843386E-2</v>
      </c>
      <c r="R291" s="20">
        <f>SQRT(SUMPRODUCT(('Historial Mensual'!$A$2:$A$3601=A291)*('Historial Mensual'!$C$2:$C$3601=D291)*('Historial Mensual'!$V$2:$V$3601-Q291)^2)/11)</f>
        <v>9.3056609448416691E-2</v>
      </c>
      <c r="S291" s="27">
        <f>AVERAGEIFS('Historial Mensual'!$W$2:$W$3601,'Historial Mensual'!$A$2:$A$3601,$A291,'Historial Mensual'!$C$2:$C$3601,$D291)</f>
        <v>82.186375000000012</v>
      </c>
      <c r="T291" s="27">
        <f>SUMIFS('Auditoria Cumplimiento'!$J:$J,'Auditoria Cumplimiento'!$A:$A,A291,'Auditoria Cumplimiento'!$B:$B,D291)</f>
        <v>90.7</v>
      </c>
      <c r="U291" s="29">
        <f>AVERAGEIFS('Historial Mensual'!$AA$2:$AA$3601,'Historial Mensual'!$A$2:$A$3601,$A291,'Historial Mensual'!$C$2:$C$3601,$D291)</f>
        <v>0.12245083333333334</v>
      </c>
      <c r="V291" s="20">
        <f>AVERAGEIFS('Historial Mensual'!$AC$2:$AC$3601,'Historial Mensual'!$A$2:$A$3601,$A291,'Historial Mensual'!$C$2:$C$3601,$D291)</f>
        <v>-6.3111207169824921E-2</v>
      </c>
    </row>
    <row r="292" spans="1:22" x14ac:dyDescent="0.3">
      <c r="A292" s="4" t="s">
        <v>269</v>
      </c>
      <c r="B292" s="4" t="str">
        <f>INDEX('Catalogo Proveedores'!$B$2:$B$101,MATCH(A292,'Catalogo Proveedores'!$A$2:$A$101,0))</f>
        <v>Distribuidora Fiscal de Occidente S. de R.L. de C.V.</v>
      </c>
      <c r="C292" s="4" t="str">
        <f>INDEX('Catalogo Proveedores'!$C$2:$C$101,MATCH(A292,'Catalogo Proveedores'!$A$2:$A$101,0))</f>
        <v>Servicios profesionales y consultoría</v>
      </c>
      <c r="D292" s="33" t="s">
        <v>282</v>
      </c>
      <c r="E292" s="15">
        <f>SUMIFS(Contratos!$C:$C,Contratos!$A:$A,A292,Contratos!$B:$B,D292)</f>
        <v>2605000</v>
      </c>
      <c r="F292" s="15">
        <f>SUMIFS('Historial Mensual'!$E$2:$E$3601,'Historial Mensual'!$A$2:$A$3601,$A292,'Historial Mensual'!$C$2:$C$3601,$D292)</f>
        <v>2600051.3700000006</v>
      </c>
      <c r="G292" s="20">
        <f>SUMPRODUCT(('Historial Mensual'!$A$2:$A$3601=A292)*('Historial Mensual'!$C$2:$C$3601=D292)*'Historial Mensual'!$G$2:$G$3601)</f>
        <v>5.0599999999999999E-2</v>
      </c>
      <c r="H292" s="27">
        <f>AVERAGEIFS('Historial Mensual'!$H$2:$H$3601,'Historial Mensual'!$A$2:$A$3601,$A292,'Historial Mensual'!$C$2:$C$3601,$D292)</f>
        <v>78.86666666666666</v>
      </c>
      <c r="I292" s="21">
        <f>AVERAGEIFS('Historial Mensual'!$K$2:$K$3601,'Historial Mensual'!$A$2:$A$3601,$A292,'Historial Mensual'!$C$2:$C$3601,$D292)</f>
        <v>0.78960833333333336</v>
      </c>
      <c r="J292" s="21">
        <f>AVERAGEIFS('Historial Mensual'!$L$2:$L$3601,'Historial Mensual'!$A$2:$A$3601,$A292,'Historial Mensual'!$C$2:$C$3601,$D292)</f>
        <v>9.5033333333333317E-2</v>
      </c>
      <c r="K292" s="28">
        <f>SUMIFS('Historial Mensual'!$M$2:$M$3601,'Historial Mensual'!$A$2:$A$3601,$A292,'Historial Mensual'!$C$2:$C$3601,$D292)</f>
        <v>18</v>
      </c>
      <c r="L292" s="28">
        <f>SUMIFS('Historial Mensual'!$N$2:$N$3601,'Historial Mensual'!$A$2:$A$3601,$A292,'Historial Mensual'!$C$2:$C$3601,$D292)</f>
        <v>7</v>
      </c>
      <c r="M292" s="27">
        <f>SUMIFS('Historial Mensual'!$O$2:$O$3601,'Historial Mensual'!$A$2:$A$3601,$A292,'Historial Mensual'!$C$2:$C$3601,$D292)</f>
        <v>171.20000000000005</v>
      </c>
      <c r="N292" s="27">
        <f>AVERAGEIFS('Historial Mensual'!$P$2:$P$3601,'Historial Mensual'!$A$2:$A$3601,$A292,'Historial Mensual'!$C$2:$C$3601,$D292)</f>
        <v>94.016666666666666</v>
      </c>
      <c r="O292" s="15">
        <f>SUMIFS('Historial Mensual'!$Q$2:$Q$3601,'Historial Mensual'!$A$2:$A$3601,$A292,'Historial Mensual'!$C$2:$C$3601,$D292)</f>
        <v>170413.91000000003</v>
      </c>
      <c r="P292" s="15">
        <f>SUMIFS('Historial Mensual'!$S$2:$S$3601,'Historial Mensual'!$A$2:$A$3601,$A292,'Historial Mensual'!$C$2:$C$3601,$D292)</f>
        <v>78210.27</v>
      </c>
      <c r="Q292" s="20">
        <f>AVERAGEIFS('Historial Mensual'!$V$2:$V$3601,'Historial Mensual'!$A$2:$A$3601,$A292,'Historial Mensual'!$C$2:$C$3601,$D292)</f>
        <v>-3.8816940515480583E-2</v>
      </c>
      <c r="R292" s="20">
        <f>SQRT(SUMPRODUCT(('Historial Mensual'!$A$2:$A$3601=A292)*('Historial Mensual'!$C$2:$C$3601=D292)*('Historial Mensual'!$V$2:$V$3601-Q292)^2)/11)</f>
        <v>0.11447700046489964</v>
      </c>
      <c r="S292" s="27">
        <f>AVERAGEIFS('Historial Mensual'!$W$2:$W$3601,'Historial Mensual'!$A$2:$A$3601,$A292,'Historial Mensual'!$C$2:$C$3601,$D292)</f>
        <v>83.669416666666663</v>
      </c>
      <c r="T292" s="27">
        <f>SUMIFS('Auditoria Cumplimiento'!$J:$J,'Auditoria Cumplimiento'!$A:$A,A292,'Auditoria Cumplimiento'!$B:$B,D292)</f>
        <v>94.866666666666674</v>
      </c>
      <c r="U292" s="29">
        <f>AVERAGEIFS('Historial Mensual'!$AA$2:$AA$3601,'Historial Mensual'!$A$2:$A$3601,$A292,'Historial Mensual'!$C$2:$C$3601,$D292)</f>
        <v>9.8795833333333319E-2</v>
      </c>
      <c r="V292" s="20">
        <f>AVERAGEIFS('Historial Mensual'!$AC$2:$AC$3601,'Historial Mensual'!$A$2:$A$3601,$A292,'Historial Mensual'!$C$2:$C$3601,$D292)</f>
        <v>-4.669766802603207E-2</v>
      </c>
    </row>
    <row r="293" spans="1:22" x14ac:dyDescent="0.3">
      <c r="A293" s="4" t="s">
        <v>271</v>
      </c>
      <c r="B293" s="4" t="str">
        <f>INDEX('Catalogo Proveedores'!$B$2:$B$101,MATCH(A293,'Catalogo Proveedores'!$A$2:$A$101,0))</f>
        <v>Corporativo Talento Unidos S.A.P.I. de C.V.</v>
      </c>
      <c r="C293" s="4" t="str">
        <f>INDEX('Catalogo Proveedores'!$C$2:$C$101,MATCH(A293,'Catalogo Proveedores'!$A$2:$A$101,0))</f>
        <v>Servicios profesionales y consultoría</v>
      </c>
      <c r="D293" s="33" t="s">
        <v>279</v>
      </c>
      <c r="E293" s="15">
        <f>SUMIFS(Contratos!$C:$C,Contratos!$A:$A,A293,Contratos!$B:$B,D293)</f>
        <v>2749000</v>
      </c>
      <c r="F293" s="15">
        <f>SUMIFS('Historial Mensual'!$E$2:$E$3601,'Historial Mensual'!$A$2:$A$3601,$A293,'Historial Mensual'!$C$2:$C$3601,$D293)</f>
        <v>2707542.47</v>
      </c>
      <c r="G293" s="20">
        <f>SUMPRODUCT(('Historial Mensual'!$A$2:$A$3601=A293)*('Historial Mensual'!$C$2:$C$3601=D293)*'Historial Mensual'!$G$2:$G$3601)</f>
        <v>8.1199999999999994E-2</v>
      </c>
      <c r="H293" s="27">
        <f>AVERAGEIFS('Historial Mensual'!$H$2:$H$3601,'Historial Mensual'!$A$2:$A$3601,$A293,'Historial Mensual'!$C$2:$C$3601,$D293)</f>
        <v>92.72499999999998</v>
      </c>
      <c r="I293" s="21">
        <f>AVERAGEIFS('Historial Mensual'!$K$2:$K$3601,'Historial Mensual'!$A$2:$A$3601,$A293,'Historial Mensual'!$C$2:$C$3601,$D293)</f>
        <v>0.81944166666666662</v>
      </c>
      <c r="J293" s="21">
        <f>AVERAGEIFS('Historial Mensual'!$L$2:$L$3601,'Historial Mensual'!$A$2:$A$3601,$A293,'Historial Mensual'!$C$2:$C$3601,$D293)</f>
        <v>2.9166666666666664E-2</v>
      </c>
      <c r="K293" s="28">
        <f>SUMIFS('Historial Mensual'!$M$2:$M$3601,'Historial Mensual'!$A$2:$A$3601,$A293,'Historial Mensual'!$C$2:$C$3601,$D293)</f>
        <v>21</v>
      </c>
      <c r="L293" s="28">
        <f>SUMIFS('Historial Mensual'!$N$2:$N$3601,'Historial Mensual'!$A$2:$A$3601,$A293,'Historial Mensual'!$C$2:$C$3601,$D293)</f>
        <v>3</v>
      </c>
      <c r="M293" s="27">
        <f>SUMIFS('Historial Mensual'!$O$2:$O$3601,'Historial Mensual'!$A$2:$A$3601,$A293,'Historial Mensual'!$C$2:$C$3601,$D293)</f>
        <v>189.79999999999998</v>
      </c>
      <c r="N293" s="27">
        <f>AVERAGEIFS('Historial Mensual'!$P$2:$P$3601,'Historial Mensual'!$A$2:$A$3601,$A293,'Historial Mensual'!$C$2:$C$3601,$D293)</f>
        <v>93.583333333333357</v>
      </c>
      <c r="O293" s="15">
        <f>SUMIFS('Historial Mensual'!$Q$2:$Q$3601,'Historial Mensual'!$A$2:$A$3601,$A293,'Historial Mensual'!$C$2:$C$3601,$D293)</f>
        <v>153760.30000000002</v>
      </c>
      <c r="P293" s="15">
        <f>SUMIFS('Historial Mensual'!$S$2:$S$3601,'Historial Mensual'!$A$2:$A$3601,$A293,'Historial Mensual'!$C$2:$C$3601,$D293)</f>
        <v>28448.870000000003</v>
      </c>
      <c r="Q293" s="20">
        <f>AVERAGEIFS('Historial Mensual'!$V$2:$V$3601,'Historial Mensual'!$A$2:$A$3601,$A293,'Historial Mensual'!$C$2:$C$3601,$D293)</f>
        <v>-3.5649324513940123E-3</v>
      </c>
      <c r="R293" s="20">
        <f>SQRT(SUMPRODUCT(('Historial Mensual'!$A$2:$A$3601=A293)*('Historial Mensual'!$C$2:$C$3601=D293)*('Historial Mensual'!$V$2:$V$3601-Q293)^2)/11)</f>
        <v>0.11768604750335974</v>
      </c>
      <c r="S293" s="27">
        <f>AVERAGEIFS('Historial Mensual'!$W$2:$W$3601,'Historial Mensual'!$A$2:$A$3601,$A293,'Historial Mensual'!$C$2:$C$3601,$D293)</f>
        <v>90.316166666666675</v>
      </c>
      <c r="T293" s="27">
        <f>SUMIFS('Auditoria Cumplimiento'!$J:$J,'Auditoria Cumplimiento'!$A:$A,A293,'Auditoria Cumplimiento'!$B:$B,D293)</f>
        <v>95.050000000000011</v>
      </c>
      <c r="U293" s="29">
        <f>AVERAGEIFS('Historial Mensual'!$AA$2:$AA$3601,'Historial Mensual'!$A$2:$A$3601,$A293,'Historial Mensual'!$C$2:$C$3601,$D293)</f>
        <v>0.13885583333333334</v>
      </c>
      <c r="V293" s="20">
        <f>AVERAGEIFS('Historial Mensual'!$AC$2:$AC$3601,'Historial Mensual'!$A$2:$A$3601,$A293,'Historial Mensual'!$C$2:$C$3601,$D293)</f>
        <v>-1.445908766878101E-2</v>
      </c>
    </row>
    <row r="294" spans="1:22" x14ac:dyDescent="0.3">
      <c r="A294" s="4" t="s">
        <v>271</v>
      </c>
      <c r="B294" s="4" t="str">
        <f>INDEX('Catalogo Proveedores'!$B$2:$B$101,MATCH(A294,'Catalogo Proveedores'!$A$2:$A$101,0))</f>
        <v>Corporativo Talento Unidos S.A.P.I. de C.V.</v>
      </c>
      <c r="C294" s="4" t="str">
        <f>INDEX('Catalogo Proveedores'!$C$2:$C$101,MATCH(A294,'Catalogo Proveedores'!$A$2:$A$101,0))</f>
        <v>Servicios profesionales y consultoría</v>
      </c>
      <c r="D294" s="33" t="s">
        <v>281</v>
      </c>
      <c r="E294" s="15">
        <f>SUMIFS(Contratos!$C:$C,Contratos!$A:$A,A294,Contratos!$B:$B,D294)</f>
        <v>2925000</v>
      </c>
      <c r="F294" s="15">
        <f>SUMIFS('Historial Mensual'!$E$2:$E$3601,'Historial Mensual'!$A$2:$A$3601,$A294,'Historial Mensual'!$C$2:$C$3601,$D294)</f>
        <v>2891937.54</v>
      </c>
      <c r="G294" s="20">
        <f>SUMPRODUCT(('Historial Mensual'!$A$2:$A$3601=A294)*('Historial Mensual'!$C$2:$C$3601=D294)*'Historial Mensual'!$G$2:$G$3601)</f>
        <v>7.0199999999999999E-2</v>
      </c>
      <c r="H294" s="27">
        <f>AVERAGEIFS('Historial Mensual'!$H$2:$H$3601,'Historial Mensual'!$A$2:$A$3601,$A294,'Historial Mensual'!$C$2:$C$3601,$D294)</f>
        <v>93.658333333333346</v>
      </c>
      <c r="I294" s="21">
        <f>AVERAGEIFS('Historial Mensual'!$K$2:$K$3601,'Historial Mensual'!$A$2:$A$3601,$A294,'Historial Mensual'!$C$2:$C$3601,$D294)</f>
        <v>0.82099999999999984</v>
      </c>
      <c r="J294" s="21">
        <f>AVERAGEIFS('Historial Mensual'!$L$2:$L$3601,'Historial Mensual'!$A$2:$A$3601,$A294,'Historial Mensual'!$C$2:$C$3601,$D294)</f>
        <v>2.5816666666666665E-2</v>
      </c>
      <c r="K294" s="28">
        <f>SUMIFS('Historial Mensual'!$M$2:$M$3601,'Historial Mensual'!$A$2:$A$3601,$A294,'Historial Mensual'!$C$2:$C$3601,$D294)</f>
        <v>11</v>
      </c>
      <c r="L294" s="28">
        <f>SUMIFS('Historial Mensual'!$N$2:$N$3601,'Historial Mensual'!$A$2:$A$3601,$A294,'Historial Mensual'!$C$2:$C$3601,$D294)</f>
        <v>5</v>
      </c>
      <c r="M294" s="27">
        <f>SUMIFS('Historial Mensual'!$O$2:$O$3601,'Historial Mensual'!$A$2:$A$3601,$A294,'Historial Mensual'!$C$2:$C$3601,$D294)</f>
        <v>67.599999999999994</v>
      </c>
      <c r="N294" s="27">
        <f>AVERAGEIFS('Historial Mensual'!$P$2:$P$3601,'Historial Mensual'!$A$2:$A$3601,$A294,'Historial Mensual'!$C$2:$C$3601,$D294)</f>
        <v>91.941666666666663</v>
      </c>
      <c r="O294" s="15">
        <f>SUMIFS('Historial Mensual'!$Q$2:$Q$3601,'Historial Mensual'!$A$2:$A$3601,$A294,'Historial Mensual'!$C$2:$C$3601,$D294)</f>
        <v>89028.549999999988</v>
      </c>
      <c r="P294" s="15">
        <f>SUMIFS('Historial Mensual'!$S$2:$S$3601,'Historial Mensual'!$A$2:$A$3601,$A294,'Historial Mensual'!$C$2:$C$3601,$D294)</f>
        <v>28246.569999999996</v>
      </c>
      <c r="Q294" s="20">
        <f>AVERAGEIFS('Historial Mensual'!$V$2:$V$3601,'Historial Mensual'!$A$2:$A$3601,$A294,'Historial Mensual'!$C$2:$C$3601,$D294)</f>
        <v>2.7634564904885722E-2</v>
      </c>
      <c r="R294" s="20">
        <f>SQRT(SUMPRODUCT(('Historial Mensual'!$A$2:$A$3601=A294)*('Historial Mensual'!$C$2:$C$3601=D294)*('Historial Mensual'!$V$2:$V$3601-Q294)^2)/11)</f>
        <v>6.1034024958759626E-2</v>
      </c>
      <c r="S294" s="27">
        <f>AVERAGEIFS('Historial Mensual'!$W$2:$W$3601,'Historial Mensual'!$A$2:$A$3601,$A294,'Historial Mensual'!$C$2:$C$3601,$D294)</f>
        <v>90.411499999999975</v>
      </c>
      <c r="T294" s="27">
        <f>SUMIFS('Auditoria Cumplimiento'!$J:$J,'Auditoria Cumplimiento'!$A:$A,A294,'Auditoria Cumplimiento'!$B:$B,D294)</f>
        <v>93.550000000000011</v>
      </c>
      <c r="U294" s="29">
        <f>AVERAGEIFS('Historial Mensual'!$AA$2:$AA$3601,'Historial Mensual'!$A$2:$A$3601,$A294,'Historial Mensual'!$C$2:$C$3601,$D294)</f>
        <v>0.12926916666666666</v>
      </c>
      <c r="V294" s="20">
        <f>AVERAGEIFS('Historial Mensual'!$AC$2:$AC$3601,'Historial Mensual'!$A$2:$A$3601,$A294,'Historial Mensual'!$C$2:$C$3601,$D294)</f>
        <v>1.7454025015325864E-2</v>
      </c>
    </row>
    <row r="295" spans="1:22" x14ac:dyDescent="0.3">
      <c r="A295" s="4" t="s">
        <v>271</v>
      </c>
      <c r="B295" s="4" t="str">
        <f>INDEX('Catalogo Proveedores'!$B$2:$B$101,MATCH(A295,'Catalogo Proveedores'!$A$2:$A$101,0))</f>
        <v>Corporativo Talento Unidos S.A.P.I. de C.V.</v>
      </c>
      <c r="C295" s="4" t="str">
        <f>INDEX('Catalogo Proveedores'!$C$2:$C$101,MATCH(A295,'Catalogo Proveedores'!$A$2:$A$101,0))</f>
        <v>Servicios profesionales y consultoría</v>
      </c>
      <c r="D295" s="33" t="s">
        <v>282</v>
      </c>
      <c r="E295" s="15">
        <f>SUMIFS(Contratos!$C:$C,Contratos!$A:$A,A295,Contratos!$B:$B,D295)</f>
        <v>3044000</v>
      </c>
      <c r="F295" s="15">
        <f>SUMIFS('Historial Mensual'!$E$2:$E$3601,'Historial Mensual'!$A$2:$A$3601,$A295,'Historial Mensual'!$C$2:$C$3601,$D295)</f>
        <v>3033563.23</v>
      </c>
      <c r="G295" s="20">
        <f>SUMPRODUCT(('Historial Mensual'!$A$2:$A$3601=A295)*('Historial Mensual'!$C$2:$C$3601=D295)*'Historial Mensual'!$G$2:$G$3601)</f>
        <v>4.4200000000000003E-2</v>
      </c>
      <c r="H295" s="27">
        <f>AVERAGEIFS('Historial Mensual'!$H$2:$H$3601,'Historial Mensual'!$A$2:$A$3601,$A295,'Historial Mensual'!$C$2:$C$3601,$D295)</f>
        <v>93.516666666666652</v>
      </c>
      <c r="I295" s="21">
        <f>AVERAGEIFS('Historial Mensual'!$K$2:$K$3601,'Historial Mensual'!$A$2:$A$3601,$A295,'Historial Mensual'!$C$2:$C$3601,$D295)</f>
        <v>0.83194166666666669</v>
      </c>
      <c r="J295" s="21">
        <f>AVERAGEIFS('Historial Mensual'!$L$2:$L$3601,'Historial Mensual'!$A$2:$A$3601,$A295,'Historial Mensual'!$C$2:$C$3601,$D295)</f>
        <v>2.7033333333333329E-2</v>
      </c>
      <c r="K295" s="28">
        <f>SUMIFS('Historial Mensual'!$M$2:$M$3601,'Historial Mensual'!$A$2:$A$3601,$A295,'Historial Mensual'!$C$2:$C$3601,$D295)</f>
        <v>12</v>
      </c>
      <c r="L295" s="28">
        <f>SUMIFS('Historial Mensual'!$N$2:$N$3601,'Historial Mensual'!$A$2:$A$3601,$A295,'Historial Mensual'!$C$2:$C$3601,$D295)</f>
        <v>5</v>
      </c>
      <c r="M295" s="27">
        <f>SUMIFS('Historial Mensual'!$O$2:$O$3601,'Historial Mensual'!$A$2:$A$3601,$A295,'Historial Mensual'!$C$2:$C$3601,$D295)</f>
        <v>72.100000000000009</v>
      </c>
      <c r="N295" s="27">
        <f>AVERAGEIFS('Historial Mensual'!$P$2:$P$3601,'Historial Mensual'!$A$2:$A$3601,$A295,'Historial Mensual'!$C$2:$C$3601,$D295)</f>
        <v>94.933333333333337</v>
      </c>
      <c r="O295" s="15">
        <f>SUMIFS('Historial Mensual'!$Q$2:$Q$3601,'Historial Mensual'!$A$2:$A$3601,$A295,'Historial Mensual'!$C$2:$C$3601,$D295)</f>
        <v>106225.94</v>
      </c>
      <c r="P295" s="15">
        <f>SUMIFS('Historial Mensual'!$S$2:$S$3601,'Historial Mensual'!$A$2:$A$3601,$A295,'Historial Mensual'!$C$2:$C$3601,$D295)</f>
        <v>29704.449999999997</v>
      </c>
      <c r="Q295" s="20">
        <f>AVERAGEIFS('Historial Mensual'!$V$2:$V$3601,'Historial Mensual'!$A$2:$A$3601,$A295,'Historial Mensual'!$C$2:$C$3601,$D295)</f>
        <v>2.892828775838957E-2</v>
      </c>
      <c r="R295" s="20">
        <f>SQRT(SUMPRODUCT(('Historial Mensual'!$A$2:$A$3601=A295)*('Historial Mensual'!$C$2:$C$3601=D295)*('Historial Mensual'!$V$2:$V$3601-Q295)^2)/11)</f>
        <v>5.53371753242747E-2</v>
      </c>
      <c r="S295" s="27">
        <f>AVERAGEIFS('Historial Mensual'!$W$2:$W$3601,'Historial Mensual'!$A$2:$A$3601,$A295,'Historial Mensual'!$C$2:$C$3601,$D295)</f>
        <v>91.27024999999999</v>
      </c>
      <c r="T295" s="27">
        <f>SUMIFS('Auditoria Cumplimiento'!$J:$J,'Auditoria Cumplimiento'!$A:$A,A295,'Auditoria Cumplimiento'!$B:$B,D295)</f>
        <v>92.533333333333317</v>
      </c>
      <c r="U295" s="29">
        <f>AVERAGEIFS('Historial Mensual'!$AA$2:$AA$3601,'Historial Mensual'!$A$2:$A$3601,$A295,'Historial Mensual'!$C$2:$C$3601,$D295)</f>
        <v>0.10515083333333335</v>
      </c>
      <c r="V295" s="20">
        <f>AVERAGEIFS('Historial Mensual'!$AC$2:$AC$3601,'Historial Mensual'!$A$2:$A$3601,$A295,'Historial Mensual'!$C$2:$C$3601,$D295)</f>
        <v>2.0563571640692099E-2</v>
      </c>
    </row>
    <row r="296" spans="1:22" x14ac:dyDescent="0.3">
      <c r="A296" s="4" t="s">
        <v>273</v>
      </c>
      <c r="B296" s="4" t="str">
        <f>INDEX('Catalogo Proveedores'!$B$2:$B$101,MATCH(A296,'Catalogo Proveedores'!$A$2:$A$101,0))</f>
        <v>Proveedora Gestión del Golfo S.A. de C.V.</v>
      </c>
      <c r="C296" s="4" t="str">
        <f>INDEX('Catalogo Proveedores'!$C$2:$C$101,MATCH(A296,'Catalogo Proveedores'!$A$2:$A$101,0))</f>
        <v>Servicios profesionales y consultoría</v>
      </c>
      <c r="D296" s="33" t="s">
        <v>279</v>
      </c>
      <c r="E296" s="15">
        <f>SUMIFS(Contratos!$C:$C,Contratos!$A:$A,A296,Contratos!$B:$B,D296)</f>
        <v>5330000</v>
      </c>
      <c r="F296" s="15">
        <f>SUMIFS('Historial Mensual'!$E$2:$E$3601,'Historial Mensual'!$A$2:$A$3601,$A296,'Historial Mensual'!$C$2:$C$3601,$D296)</f>
        <v>5191814.3999999994</v>
      </c>
      <c r="G296" s="20">
        <f>SUMPRODUCT(('Historial Mensual'!$A$2:$A$3601=A296)*('Historial Mensual'!$C$2:$C$3601=D296)*'Historial Mensual'!$G$2:$G$3601)</f>
        <v>5.2299999999999999E-2</v>
      </c>
      <c r="H296" s="27">
        <f>AVERAGEIFS('Historial Mensual'!$H$2:$H$3601,'Historial Mensual'!$A$2:$A$3601,$A296,'Historial Mensual'!$C$2:$C$3601,$D296)</f>
        <v>76.391666666666666</v>
      </c>
      <c r="I296" s="21">
        <f>AVERAGEIFS('Historial Mensual'!$K$2:$K$3601,'Historial Mensual'!$A$2:$A$3601,$A296,'Historial Mensual'!$C$2:$C$3601,$D296)</f>
        <v>0.93791666666666662</v>
      </c>
      <c r="J296" s="21">
        <f>AVERAGEIFS('Historial Mensual'!$L$2:$L$3601,'Historial Mensual'!$A$2:$A$3601,$A296,'Historial Mensual'!$C$2:$C$3601,$D296)</f>
        <v>0.10189999999999999</v>
      </c>
      <c r="K296" s="28">
        <f>SUMIFS('Historial Mensual'!$M$2:$M$3601,'Historial Mensual'!$A$2:$A$3601,$A296,'Historial Mensual'!$C$2:$C$3601,$D296)</f>
        <v>9</v>
      </c>
      <c r="L296" s="28">
        <f>SUMIFS('Historial Mensual'!$N$2:$N$3601,'Historial Mensual'!$A$2:$A$3601,$A296,'Historial Mensual'!$C$2:$C$3601,$D296)</f>
        <v>0</v>
      </c>
      <c r="M296" s="27">
        <f>SUMIFS('Historial Mensual'!$O$2:$O$3601,'Historial Mensual'!$A$2:$A$3601,$A296,'Historial Mensual'!$C$2:$C$3601,$D296)</f>
        <v>0</v>
      </c>
      <c r="N296" s="27">
        <f>AVERAGEIFS('Historial Mensual'!$P$2:$P$3601,'Historial Mensual'!$A$2:$A$3601,$A296,'Historial Mensual'!$C$2:$C$3601,$D296)</f>
        <v>78.02500000000002</v>
      </c>
      <c r="O296" s="15">
        <f>SUMIFS('Historial Mensual'!$Q$2:$Q$3601,'Historial Mensual'!$A$2:$A$3601,$A296,'Historial Mensual'!$C$2:$C$3601,$D296)</f>
        <v>60393.01</v>
      </c>
      <c r="P296" s="15">
        <f>SUMIFS('Historial Mensual'!$S$2:$S$3601,'Historial Mensual'!$A$2:$A$3601,$A296,'Historial Mensual'!$C$2:$C$3601,$D296)</f>
        <v>159827.09999999998</v>
      </c>
      <c r="Q296" s="20">
        <f>AVERAGEIFS('Historial Mensual'!$V$2:$V$3601,'Historial Mensual'!$A$2:$A$3601,$A296,'Historial Mensual'!$C$2:$C$3601,$D296)</f>
        <v>3.4430955421286054E-2</v>
      </c>
      <c r="R296" s="20">
        <f>SQRT(SUMPRODUCT(('Historial Mensual'!$A$2:$A$3601=A296)*('Historial Mensual'!$C$2:$C$3601=D296)*('Historial Mensual'!$V$2:$V$3601-Q296)^2)/11)</f>
        <v>5.080580624539454E-2</v>
      </c>
      <c r="S296" s="27">
        <f>AVERAGEIFS('Historial Mensual'!$W$2:$W$3601,'Historial Mensual'!$A$2:$A$3601,$A296,'Historial Mensual'!$C$2:$C$3601,$D296)</f>
        <v>83.95108333333333</v>
      </c>
      <c r="T296" s="27">
        <f>SUMIFS('Auditoria Cumplimiento'!$J:$J,'Auditoria Cumplimiento'!$A:$A,A296,'Auditoria Cumplimiento'!$B:$B,D296)</f>
        <v>74.666666666666671</v>
      </c>
      <c r="U296" s="29">
        <f>AVERAGEIFS('Historial Mensual'!$AA$2:$AA$3601,'Historial Mensual'!$A$2:$A$3601,$A296,'Historial Mensual'!$C$2:$C$3601,$D296)</f>
        <v>0.14572416666666668</v>
      </c>
      <c r="V296" s="20">
        <f>AVERAGEIFS('Historial Mensual'!$AC$2:$AC$3601,'Historial Mensual'!$A$2:$A$3601,$A296,'Historial Mensual'!$C$2:$C$3601,$D296)</f>
        <v>2.3030316672653196E-2</v>
      </c>
    </row>
    <row r="297" spans="1:22" x14ac:dyDescent="0.3">
      <c r="A297" s="4" t="s">
        <v>273</v>
      </c>
      <c r="B297" s="4" t="str">
        <f>INDEX('Catalogo Proveedores'!$B$2:$B$101,MATCH(A297,'Catalogo Proveedores'!$A$2:$A$101,0))</f>
        <v>Proveedora Gestión del Golfo S.A. de C.V.</v>
      </c>
      <c r="C297" s="4" t="str">
        <f>INDEX('Catalogo Proveedores'!$C$2:$C$101,MATCH(A297,'Catalogo Proveedores'!$A$2:$A$101,0))</f>
        <v>Servicios profesionales y consultoría</v>
      </c>
      <c r="D297" s="33" t="s">
        <v>281</v>
      </c>
      <c r="E297" s="15">
        <f>SUMIFS(Contratos!$C:$C,Contratos!$A:$A,A297,Contratos!$B:$B,D297)</f>
        <v>5254000</v>
      </c>
      <c r="F297" s="15">
        <f>SUMIFS('Historial Mensual'!$E$2:$E$3601,'Historial Mensual'!$A$2:$A$3601,$A297,'Historial Mensual'!$C$2:$C$3601,$D297)</f>
        <v>5431593.1399999997</v>
      </c>
      <c r="G297" s="20">
        <f>SUMPRODUCT(('Historial Mensual'!$A$2:$A$3601=A297)*('Historial Mensual'!$C$2:$C$3601=D297)*'Historial Mensual'!$G$2:$G$3601)</f>
        <v>7.7899999999999997E-2</v>
      </c>
      <c r="H297" s="27">
        <f>AVERAGEIFS('Historial Mensual'!$H$2:$H$3601,'Historial Mensual'!$A$2:$A$3601,$A297,'Historial Mensual'!$C$2:$C$3601,$D297)</f>
        <v>76.649999999999991</v>
      </c>
      <c r="I297" s="21">
        <f>AVERAGEIFS('Historial Mensual'!$K$2:$K$3601,'Historial Mensual'!$A$2:$A$3601,$A297,'Historial Mensual'!$C$2:$C$3601,$D297)</f>
        <v>0.94060833333333338</v>
      </c>
      <c r="J297" s="21">
        <f>AVERAGEIFS('Historial Mensual'!$L$2:$L$3601,'Historial Mensual'!$A$2:$A$3601,$A297,'Historial Mensual'!$C$2:$C$3601,$D297)</f>
        <v>8.6041666666666669E-2</v>
      </c>
      <c r="K297" s="28">
        <f>SUMIFS('Historial Mensual'!$M$2:$M$3601,'Historial Mensual'!$A$2:$A$3601,$A297,'Historial Mensual'!$C$2:$C$3601,$D297)</f>
        <v>9</v>
      </c>
      <c r="L297" s="28">
        <f>SUMIFS('Historial Mensual'!$N$2:$N$3601,'Historial Mensual'!$A$2:$A$3601,$A297,'Historial Mensual'!$C$2:$C$3601,$D297)</f>
        <v>1</v>
      </c>
      <c r="M297" s="27">
        <f>SUMIFS('Historial Mensual'!$O$2:$O$3601,'Historial Mensual'!$A$2:$A$3601,$A297,'Historial Mensual'!$C$2:$C$3601,$D297)</f>
        <v>17.7</v>
      </c>
      <c r="N297" s="27">
        <f>AVERAGEIFS('Historial Mensual'!$P$2:$P$3601,'Historial Mensual'!$A$2:$A$3601,$A297,'Historial Mensual'!$C$2:$C$3601,$D297)</f>
        <v>77.349999999999994</v>
      </c>
      <c r="O297" s="15">
        <f>SUMIFS('Historial Mensual'!$Q$2:$Q$3601,'Historial Mensual'!$A$2:$A$3601,$A297,'Historial Mensual'!$C$2:$C$3601,$D297)</f>
        <v>56205.14</v>
      </c>
      <c r="P297" s="15">
        <f>SUMIFS('Historial Mensual'!$S$2:$S$3601,'Historial Mensual'!$A$2:$A$3601,$A297,'Historial Mensual'!$C$2:$C$3601,$D297)</f>
        <v>141696.25000000003</v>
      </c>
      <c r="Q297" s="20">
        <f>AVERAGEIFS('Historial Mensual'!$V$2:$V$3601,'Historial Mensual'!$A$2:$A$3601,$A297,'Historial Mensual'!$C$2:$C$3601,$D297)</f>
        <v>4.7158052355119752E-2</v>
      </c>
      <c r="R297" s="20">
        <f>SQRT(SUMPRODUCT(('Historial Mensual'!$A$2:$A$3601=A297)*('Historial Mensual'!$C$2:$C$3601=D297)*('Historial Mensual'!$V$2:$V$3601-Q297)^2)/11)</f>
        <v>5.8394175798761737E-2</v>
      </c>
      <c r="S297" s="27">
        <f>AVERAGEIFS('Historial Mensual'!$W$2:$W$3601,'Historial Mensual'!$A$2:$A$3601,$A297,'Historial Mensual'!$C$2:$C$3601,$D297)</f>
        <v>84.225125000000006</v>
      </c>
      <c r="T297" s="27">
        <f>SUMIFS('Auditoria Cumplimiento'!$J:$J,'Auditoria Cumplimiento'!$A:$A,A297,'Auditoria Cumplimiento'!$B:$B,D297)</f>
        <v>78</v>
      </c>
      <c r="U297" s="29">
        <f>AVERAGEIFS('Historial Mensual'!$AA$2:$AA$3601,'Historial Mensual'!$A$2:$A$3601,$A297,'Historial Mensual'!$C$2:$C$3601,$D297)</f>
        <v>0.13827083333333334</v>
      </c>
      <c r="V297" s="20">
        <f>AVERAGEIFS('Historial Mensual'!$AC$2:$AC$3601,'Historial Mensual'!$A$2:$A$3601,$A297,'Historial Mensual'!$C$2:$C$3601,$D297)</f>
        <v>3.6308461876980835E-2</v>
      </c>
    </row>
    <row r="298" spans="1:22" x14ac:dyDescent="0.3">
      <c r="A298" s="4" t="s">
        <v>273</v>
      </c>
      <c r="B298" s="4" t="str">
        <f>INDEX('Catalogo Proveedores'!$B$2:$B$101,MATCH(A298,'Catalogo Proveedores'!$A$2:$A$101,0))</f>
        <v>Proveedora Gestión del Golfo S.A. de C.V.</v>
      </c>
      <c r="C298" s="4" t="str">
        <f>INDEX('Catalogo Proveedores'!$C$2:$C$101,MATCH(A298,'Catalogo Proveedores'!$A$2:$A$101,0))</f>
        <v>Servicios profesionales y consultoría</v>
      </c>
      <c r="D298" s="33" t="s">
        <v>282</v>
      </c>
      <c r="E298" s="15">
        <f>SUMIFS(Contratos!$C:$C,Contratos!$A:$A,A298,Contratos!$B:$B,D298)</f>
        <v>6285000</v>
      </c>
      <c r="F298" s="15">
        <f>SUMIFS('Historial Mensual'!$E$2:$E$3601,'Historial Mensual'!$A$2:$A$3601,$A298,'Historial Mensual'!$C$2:$C$3601,$D298)</f>
        <v>6203390.75</v>
      </c>
      <c r="G298" s="20">
        <f>SUMPRODUCT(('Historial Mensual'!$A$2:$A$3601=A298)*('Historial Mensual'!$C$2:$C$3601=D298)*'Historial Mensual'!$G$2:$G$3601)</f>
        <v>7.2499999999999995E-2</v>
      </c>
      <c r="H298" s="27">
        <f>AVERAGEIFS('Historial Mensual'!$H$2:$H$3601,'Historial Mensual'!$A$2:$A$3601,$A298,'Historial Mensual'!$C$2:$C$3601,$D298)</f>
        <v>78.833333333333329</v>
      </c>
      <c r="I298" s="21">
        <f>AVERAGEIFS('Historial Mensual'!$K$2:$K$3601,'Historial Mensual'!$A$2:$A$3601,$A298,'Historial Mensual'!$C$2:$C$3601,$D298)</f>
        <v>0.94836666666666647</v>
      </c>
      <c r="J298" s="21">
        <f>AVERAGEIFS('Historial Mensual'!$L$2:$L$3601,'Historial Mensual'!$A$2:$A$3601,$A298,'Historial Mensual'!$C$2:$C$3601,$D298)</f>
        <v>9.3741666666666668E-2</v>
      </c>
      <c r="K298" s="28">
        <f>SUMIFS('Historial Mensual'!$M$2:$M$3601,'Historial Mensual'!$A$2:$A$3601,$A298,'Historial Mensual'!$C$2:$C$3601,$D298)</f>
        <v>3</v>
      </c>
      <c r="L298" s="28">
        <f>SUMIFS('Historial Mensual'!$N$2:$N$3601,'Historial Mensual'!$A$2:$A$3601,$A298,'Historial Mensual'!$C$2:$C$3601,$D298)</f>
        <v>1</v>
      </c>
      <c r="M298" s="27">
        <f>SUMIFS('Historial Mensual'!$O$2:$O$3601,'Historial Mensual'!$A$2:$A$3601,$A298,'Historial Mensual'!$C$2:$C$3601,$D298)</f>
        <v>13.8</v>
      </c>
      <c r="N298" s="27">
        <f>AVERAGEIFS('Historial Mensual'!$P$2:$P$3601,'Historial Mensual'!$A$2:$A$3601,$A298,'Historial Mensual'!$C$2:$C$3601,$D298)</f>
        <v>77.008333333333326</v>
      </c>
      <c r="O298" s="15">
        <f>SUMIFS('Historial Mensual'!$Q$2:$Q$3601,'Historial Mensual'!$A$2:$A$3601,$A298,'Historial Mensual'!$C$2:$C$3601,$D298)</f>
        <v>74589.260000000009</v>
      </c>
      <c r="P298" s="15">
        <f>SUMIFS('Historial Mensual'!$S$2:$S$3601,'Historial Mensual'!$A$2:$A$3601,$A298,'Historial Mensual'!$C$2:$C$3601,$D298)</f>
        <v>177857.67</v>
      </c>
      <c r="Q298" s="20">
        <f>AVERAGEIFS('Historial Mensual'!$V$2:$V$3601,'Historial Mensual'!$A$2:$A$3601,$A298,'Historial Mensual'!$C$2:$C$3601,$D298)</f>
        <v>4.4477296877441432E-2</v>
      </c>
      <c r="R298" s="20">
        <f>SQRT(SUMPRODUCT(('Historial Mensual'!$A$2:$A$3601=A298)*('Historial Mensual'!$C$2:$C$3601=D298)*('Historial Mensual'!$V$2:$V$3601-Q298)^2)/11)</f>
        <v>6.5670118048404238E-2</v>
      </c>
      <c r="S298" s="27">
        <f>AVERAGEIFS('Historial Mensual'!$W$2:$W$3601,'Historial Mensual'!$A$2:$A$3601,$A298,'Historial Mensual'!$C$2:$C$3601,$D298)</f>
        <v>85.03820833333333</v>
      </c>
      <c r="T298" s="27">
        <f>SUMIFS('Auditoria Cumplimiento'!$J:$J,'Auditoria Cumplimiento'!$A:$A,A298,'Auditoria Cumplimiento'!$B:$B,D298)</f>
        <v>80.733333333333334</v>
      </c>
      <c r="U298" s="29">
        <f>AVERAGEIFS('Historial Mensual'!$AA$2:$AA$3601,'Historial Mensual'!$A$2:$A$3601,$A298,'Historial Mensual'!$C$2:$C$3601,$D298)</f>
        <v>0.11814750000000002</v>
      </c>
      <c r="V298" s="20">
        <f>AVERAGEIFS('Historial Mensual'!$AC$2:$AC$3601,'Historial Mensual'!$A$2:$A$3601,$A298,'Historial Mensual'!$C$2:$C$3601,$D298)</f>
        <v>3.5129146450743477E-2</v>
      </c>
    </row>
    <row r="299" spans="1:22" x14ac:dyDescent="0.3">
      <c r="A299" s="4" t="s">
        <v>275</v>
      </c>
      <c r="B299" s="4" t="str">
        <f>INDEX('Catalogo Proveedores'!$B$2:$B$101,MATCH(A299,'Catalogo Proveedores'!$A$2:$A$101,0))</f>
        <v>Operadora Proyectos Integrales S. de R.L. de C.V.</v>
      </c>
      <c r="C299" s="4" t="str">
        <f>INDEX('Catalogo Proveedores'!$C$2:$C$101,MATCH(A299,'Catalogo Proveedores'!$A$2:$A$101,0))</f>
        <v>Servicios profesionales y consultoría</v>
      </c>
      <c r="D299" s="33" t="s">
        <v>279</v>
      </c>
      <c r="E299" s="15">
        <f>SUMIFS(Contratos!$C:$C,Contratos!$A:$A,A299,Contratos!$B:$B,D299)</f>
        <v>1779000</v>
      </c>
      <c r="F299" s="15">
        <f>SUMIFS('Historial Mensual'!$E$2:$E$3601,'Historial Mensual'!$A$2:$A$3601,$A299,'Historial Mensual'!$C$2:$C$3601,$D299)</f>
        <v>1754407.3299999998</v>
      </c>
      <c r="G299" s="20">
        <f>SUMPRODUCT(('Historial Mensual'!$A$2:$A$3601=A299)*('Historial Mensual'!$C$2:$C$3601=D299)*'Historial Mensual'!$G$2:$G$3601)</f>
        <v>7.1099999999999997E-2</v>
      </c>
      <c r="H299" s="27">
        <f>AVERAGEIFS('Historial Mensual'!$H$2:$H$3601,'Historial Mensual'!$A$2:$A$3601,$A299,'Historial Mensual'!$C$2:$C$3601,$D299)</f>
        <v>86.016666666666652</v>
      </c>
      <c r="I299" s="21">
        <f>AVERAGEIFS('Historial Mensual'!$K$2:$K$3601,'Historial Mensual'!$A$2:$A$3601,$A299,'Historial Mensual'!$C$2:$C$3601,$D299)</f>
        <v>0.93555833333333327</v>
      </c>
      <c r="J299" s="21">
        <f>AVERAGEIFS('Historial Mensual'!$L$2:$L$3601,'Historial Mensual'!$A$2:$A$3601,$A299,'Historial Mensual'!$C$2:$C$3601,$D299)</f>
        <v>6.3483333333333322E-2</v>
      </c>
      <c r="K299" s="28">
        <f>SUMIFS('Historial Mensual'!$M$2:$M$3601,'Historial Mensual'!$A$2:$A$3601,$A299,'Historial Mensual'!$C$2:$C$3601,$D299)</f>
        <v>4</v>
      </c>
      <c r="L299" s="28">
        <f>SUMIFS('Historial Mensual'!$N$2:$N$3601,'Historial Mensual'!$A$2:$A$3601,$A299,'Historial Mensual'!$C$2:$C$3601,$D299)</f>
        <v>1</v>
      </c>
      <c r="M299" s="27">
        <f>SUMIFS('Historial Mensual'!$O$2:$O$3601,'Historial Mensual'!$A$2:$A$3601,$A299,'Historial Mensual'!$C$2:$C$3601,$D299)</f>
        <v>16.2</v>
      </c>
      <c r="N299" s="27">
        <f>AVERAGEIFS('Historial Mensual'!$P$2:$P$3601,'Historial Mensual'!$A$2:$A$3601,$A299,'Historial Mensual'!$C$2:$C$3601,$D299)</f>
        <v>74.966666666666669</v>
      </c>
      <c r="O299" s="15">
        <f>SUMIFS('Historial Mensual'!$Q$2:$Q$3601,'Historial Mensual'!$A$2:$A$3601,$A299,'Historial Mensual'!$C$2:$C$3601,$D299)</f>
        <v>9569.5300000000007</v>
      </c>
      <c r="P299" s="15">
        <f>SUMIFS('Historial Mensual'!$S$2:$S$3601,'Historial Mensual'!$A$2:$A$3601,$A299,'Historial Mensual'!$C$2:$C$3601,$D299)</f>
        <v>33528.47</v>
      </c>
      <c r="Q299" s="20">
        <f>AVERAGEIFS('Historial Mensual'!$V$2:$V$3601,'Historial Mensual'!$A$2:$A$3601,$A299,'Historial Mensual'!$C$2:$C$3601,$D299)</f>
        <v>2.0938947824352416E-2</v>
      </c>
      <c r="R299" s="20">
        <f>SQRT(SUMPRODUCT(('Historial Mensual'!$A$2:$A$3601=A299)*('Historial Mensual'!$C$2:$C$3601=D299)*('Historial Mensual'!$V$2:$V$3601-Q299)^2)/11)</f>
        <v>3.3158383853877309E-2</v>
      </c>
      <c r="S299" s="27">
        <f>AVERAGEIFS('Historial Mensual'!$W$2:$W$3601,'Historial Mensual'!$A$2:$A$3601,$A299,'Historial Mensual'!$C$2:$C$3601,$D299)</f>
        <v>87.213666666666668</v>
      </c>
      <c r="T299" s="27">
        <f>SUMIFS('Auditoria Cumplimiento'!$J:$J,'Auditoria Cumplimiento'!$A:$A,A299,'Auditoria Cumplimiento'!$B:$B,D299)</f>
        <v>74.183333333333337</v>
      </c>
      <c r="U299" s="29">
        <f>AVERAGEIFS('Historial Mensual'!$AA$2:$AA$3601,'Historial Mensual'!$A$2:$A$3601,$A299,'Historial Mensual'!$C$2:$C$3601,$D299)</f>
        <v>0.13474</v>
      </c>
      <c r="V299" s="20">
        <f>AVERAGEIFS('Historial Mensual'!$AC$2:$AC$3601,'Historial Mensual'!$A$2:$A$3601,$A299,'Historial Mensual'!$C$2:$C$3601,$D299)</f>
        <v>1.0350072485532222E-2</v>
      </c>
    </row>
    <row r="300" spans="1:22" x14ac:dyDescent="0.3">
      <c r="A300" s="4" t="s">
        <v>275</v>
      </c>
      <c r="B300" s="4" t="str">
        <f>INDEX('Catalogo Proveedores'!$B$2:$B$101,MATCH(A300,'Catalogo Proveedores'!$A$2:$A$101,0))</f>
        <v>Operadora Proyectos Integrales S. de R.L. de C.V.</v>
      </c>
      <c r="C300" s="4" t="str">
        <f>INDEX('Catalogo Proveedores'!$C$2:$C$101,MATCH(A300,'Catalogo Proveedores'!$A$2:$A$101,0))</f>
        <v>Servicios profesionales y consultoría</v>
      </c>
      <c r="D300" s="33" t="s">
        <v>281</v>
      </c>
      <c r="E300" s="15">
        <f>SUMIFS(Contratos!$C:$C,Contratos!$A:$A,A300,Contratos!$B:$B,D300)</f>
        <v>1935000</v>
      </c>
      <c r="F300" s="15">
        <f>SUMIFS('Historial Mensual'!$E$2:$E$3601,'Historial Mensual'!$A$2:$A$3601,$A300,'Historial Mensual'!$C$2:$C$3601,$D300)</f>
        <v>1948252.2500000002</v>
      </c>
      <c r="G300" s="20">
        <f>SUMPRODUCT(('Historial Mensual'!$A$2:$A$3601=A300)*('Historial Mensual'!$C$2:$C$3601=D300)*'Historial Mensual'!$G$2:$G$3601)</f>
        <v>9.6600000000000005E-2</v>
      </c>
      <c r="H300" s="27">
        <f>AVERAGEIFS('Historial Mensual'!$H$2:$H$3601,'Historial Mensual'!$A$2:$A$3601,$A300,'Historial Mensual'!$C$2:$C$3601,$D300)</f>
        <v>83.7</v>
      </c>
      <c r="I300" s="21">
        <f>AVERAGEIFS('Historial Mensual'!$K$2:$K$3601,'Historial Mensual'!$A$2:$A$3601,$A300,'Historial Mensual'!$C$2:$C$3601,$D300)</f>
        <v>0.93475833333333336</v>
      </c>
      <c r="J300" s="21">
        <f>AVERAGEIFS('Historial Mensual'!$L$2:$L$3601,'Historial Mensual'!$A$2:$A$3601,$A300,'Historial Mensual'!$C$2:$C$3601,$D300)</f>
        <v>6.2883333333333333E-2</v>
      </c>
      <c r="K300" s="28">
        <f>SUMIFS('Historial Mensual'!$M$2:$M$3601,'Historial Mensual'!$A$2:$A$3601,$A300,'Historial Mensual'!$C$2:$C$3601,$D300)</f>
        <v>8</v>
      </c>
      <c r="L300" s="28">
        <f>SUMIFS('Historial Mensual'!$N$2:$N$3601,'Historial Mensual'!$A$2:$A$3601,$A300,'Historial Mensual'!$C$2:$C$3601,$D300)</f>
        <v>0</v>
      </c>
      <c r="M300" s="27">
        <f>SUMIFS('Historial Mensual'!$O$2:$O$3601,'Historial Mensual'!$A$2:$A$3601,$A300,'Historial Mensual'!$C$2:$C$3601,$D300)</f>
        <v>0</v>
      </c>
      <c r="N300" s="27">
        <f>AVERAGEIFS('Historial Mensual'!$P$2:$P$3601,'Historial Mensual'!$A$2:$A$3601,$A300,'Historial Mensual'!$C$2:$C$3601,$D300)</f>
        <v>75.258333333333326</v>
      </c>
      <c r="O300" s="15">
        <f>SUMIFS('Historial Mensual'!$Q$2:$Q$3601,'Historial Mensual'!$A$2:$A$3601,$A300,'Historial Mensual'!$C$2:$C$3601,$D300)</f>
        <v>4857.7999999999993</v>
      </c>
      <c r="P300" s="15">
        <f>SUMIFS('Historial Mensual'!$S$2:$S$3601,'Historial Mensual'!$A$2:$A$3601,$A300,'Historial Mensual'!$C$2:$C$3601,$D300)</f>
        <v>37107.599999999999</v>
      </c>
      <c r="Q300" s="20">
        <f>AVERAGEIFS('Historial Mensual'!$V$2:$V$3601,'Historial Mensual'!$A$2:$A$3601,$A300,'Historial Mensual'!$C$2:$C$3601,$D300)</f>
        <v>2.2053934595443716E-2</v>
      </c>
      <c r="R300" s="20">
        <f>SQRT(SUMPRODUCT(('Historial Mensual'!$A$2:$A$3601=A300)*('Historial Mensual'!$C$2:$C$3601=D300)*('Historial Mensual'!$V$2:$V$3601-Q300)^2)/11)</f>
        <v>3.2727968399196686E-2</v>
      </c>
      <c r="S300" s="27">
        <f>AVERAGEIFS('Historial Mensual'!$W$2:$W$3601,'Historial Mensual'!$A$2:$A$3601,$A300,'Historial Mensual'!$C$2:$C$3601,$D300)</f>
        <v>86.446166666666656</v>
      </c>
      <c r="T300" s="27">
        <f>SUMIFS('Auditoria Cumplimiento'!$J:$J,'Auditoria Cumplimiento'!$A:$A,A300,'Auditoria Cumplimiento'!$B:$B,D300)</f>
        <v>75.11666666666666</v>
      </c>
      <c r="U300" s="29">
        <f>AVERAGEIFS('Historial Mensual'!$AA$2:$AA$3601,'Historial Mensual'!$A$2:$A$3601,$A300,'Historial Mensual'!$C$2:$C$3601,$D300)</f>
        <v>0.12287916666666665</v>
      </c>
      <c r="V300" s="20">
        <f>AVERAGEIFS('Historial Mensual'!$AC$2:$AC$3601,'Historial Mensual'!$A$2:$A$3601,$A300,'Historial Mensual'!$C$2:$C$3601,$D300)</f>
        <v>1.2350142063299768E-2</v>
      </c>
    </row>
    <row r="301" spans="1:22" x14ac:dyDescent="0.3">
      <c r="A301" s="4" t="s">
        <v>275</v>
      </c>
      <c r="B301" s="4" t="str">
        <f>INDEX('Catalogo Proveedores'!$B$2:$B$101,MATCH(A301,'Catalogo Proveedores'!$A$2:$A$101,0))</f>
        <v>Operadora Proyectos Integrales S. de R.L. de C.V.</v>
      </c>
      <c r="C301" s="4" t="str">
        <f>INDEX('Catalogo Proveedores'!$C$2:$C$101,MATCH(A301,'Catalogo Proveedores'!$A$2:$A$101,0))</f>
        <v>Servicios profesionales y consultoría</v>
      </c>
      <c r="D301" s="33" t="s">
        <v>282</v>
      </c>
      <c r="E301" s="15">
        <f>SUMIFS(Contratos!$C:$C,Contratos!$A:$A,A301,Contratos!$B:$B,D301)</f>
        <v>2116000</v>
      </c>
      <c r="F301" s="15">
        <f>SUMIFS('Historial Mensual'!$E$2:$E$3601,'Historial Mensual'!$A$2:$A$3601,$A301,'Historial Mensual'!$C$2:$C$3601,$D301)</f>
        <v>2082915.29</v>
      </c>
      <c r="G301" s="20">
        <f>SUMPRODUCT(('Historial Mensual'!$A$2:$A$3601=A301)*('Historial Mensual'!$C$2:$C$3601=D301)*'Historial Mensual'!$G$2:$G$3601)</f>
        <v>3.9800000000000002E-2</v>
      </c>
      <c r="H301" s="27">
        <f>AVERAGEIFS('Historial Mensual'!$H$2:$H$3601,'Historial Mensual'!$A$2:$A$3601,$A301,'Historial Mensual'!$C$2:$C$3601,$D301)</f>
        <v>85.083333333333329</v>
      </c>
      <c r="I301" s="21">
        <f>AVERAGEIFS('Historial Mensual'!$K$2:$K$3601,'Historial Mensual'!$A$2:$A$3601,$A301,'Historial Mensual'!$C$2:$C$3601,$D301)</f>
        <v>0.94456666666666667</v>
      </c>
      <c r="J301" s="21">
        <f>AVERAGEIFS('Historial Mensual'!$L$2:$L$3601,'Historial Mensual'!$A$2:$A$3601,$A301,'Historial Mensual'!$C$2:$C$3601,$D301)</f>
        <v>5.1325000000000003E-2</v>
      </c>
      <c r="K301" s="28">
        <f>SUMIFS('Historial Mensual'!$M$2:$M$3601,'Historial Mensual'!$A$2:$A$3601,$A301,'Historial Mensual'!$C$2:$C$3601,$D301)</f>
        <v>10</v>
      </c>
      <c r="L301" s="28">
        <f>SUMIFS('Historial Mensual'!$N$2:$N$3601,'Historial Mensual'!$A$2:$A$3601,$A301,'Historial Mensual'!$C$2:$C$3601,$D301)</f>
        <v>2</v>
      </c>
      <c r="M301" s="27">
        <f>SUMIFS('Historial Mensual'!$O$2:$O$3601,'Historial Mensual'!$A$2:$A$3601,$A301,'Historial Mensual'!$C$2:$C$3601,$D301)</f>
        <v>5.8000000000000007</v>
      </c>
      <c r="N301" s="27">
        <f>AVERAGEIFS('Historial Mensual'!$P$2:$P$3601,'Historial Mensual'!$A$2:$A$3601,$A301,'Historial Mensual'!$C$2:$C$3601,$D301)</f>
        <v>76.691666666666663</v>
      </c>
      <c r="O301" s="15">
        <f>SUMIFS('Historial Mensual'!$Q$2:$Q$3601,'Historial Mensual'!$A$2:$A$3601,$A301,'Historial Mensual'!$C$2:$C$3601,$D301)</f>
        <v>14635.169999999998</v>
      </c>
      <c r="P301" s="15">
        <f>SUMIFS('Historial Mensual'!$S$2:$S$3601,'Historial Mensual'!$A$2:$A$3601,$A301,'Historial Mensual'!$C$2:$C$3601,$D301)</f>
        <v>32187.84</v>
      </c>
      <c r="Q301" s="20">
        <f>AVERAGEIFS('Historial Mensual'!$V$2:$V$3601,'Historial Mensual'!$A$2:$A$3601,$A301,'Historial Mensual'!$C$2:$C$3601,$D301)</f>
        <v>3.515387419623673E-2</v>
      </c>
      <c r="R301" s="20">
        <f>SQRT(SUMPRODUCT(('Historial Mensual'!$A$2:$A$3601=A301)*('Historial Mensual'!$C$2:$C$3601=D301)*('Historial Mensual'!$V$2:$V$3601-Q301)^2)/11)</f>
        <v>3.8719333584038611E-2</v>
      </c>
      <c r="S301" s="27">
        <f>AVERAGEIFS('Historial Mensual'!$W$2:$W$3601,'Historial Mensual'!$A$2:$A$3601,$A301,'Historial Mensual'!$C$2:$C$3601,$D301)</f>
        <v>87.684624999999997</v>
      </c>
      <c r="T301" s="27">
        <f>SUMIFS('Auditoria Cumplimiento'!$J:$J,'Auditoria Cumplimiento'!$A:$A,A301,'Auditoria Cumplimiento'!$B:$B,D301)</f>
        <v>71.683333333333337</v>
      </c>
      <c r="U301" s="29">
        <f>AVERAGEIFS('Historial Mensual'!$AA$2:$AA$3601,'Historial Mensual'!$A$2:$A$3601,$A301,'Historial Mensual'!$C$2:$C$3601,$D301)</f>
        <v>0.10247083333333333</v>
      </c>
      <c r="V301" s="20">
        <f>AVERAGEIFS('Historial Mensual'!$AC$2:$AC$3601,'Historial Mensual'!$A$2:$A$3601,$A301,'Historial Mensual'!$C$2:$C$3601,$D301)</f>
        <v>2.6992863341237922E-2</v>
      </c>
    </row>
    <row r="303" spans="1:22" x14ac:dyDescent="0.3">
      <c r="A303" s="8" t="s">
        <v>4604</v>
      </c>
    </row>
  </sheetData>
  <autoFilter ref="A1:V30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3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baseColWidth="10" defaultColWidth="8.6640625" defaultRowHeight="14.4" x14ac:dyDescent="0.3"/>
  <cols>
    <col min="1" max="1" width="11" customWidth="1"/>
    <col min="2" max="101" width="10" customWidth="1"/>
  </cols>
  <sheetData>
    <row r="1" spans="1:101" x14ac:dyDescent="0.3">
      <c r="A1" s="31" t="s">
        <v>284</v>
      </c>
      <c r="B1" s="31" t="s">
        <v>61</v>
      </c>
      <c r="C1" s="31" t="s">
        <v>65</v>
      </c>
      <c r="D1" s="31" t="s">
        <v>69</v>
      </c>
      <c r="E1" s="31" t="s">
        <v>72</v>
      </c>
      <c r="F1" s="31" t="s">
        <v>75</v>
      </c>
      <c r="G1" s="31" t="s">
        <v>79</v>
      </c>
      <c r="H1" s="31" t="s">
        <v>81</v>
      </c>
      <c r="I1" s="31" t="s">
        <v>84</v>
      </c>
      <c r="J1" s="31" t="s">
        <v>87</v>
      </c>
      <c r="K1" s="31" t="s">
        <v>90</v>
      </c>
      <c r="L1" s="31" t="s">
        <v>92</v>
      </c>
      <c r="M1" s="31" t="s">
        <v>94</v>
      </c>
      <c r="N1" s="31" t="s">
        <v>96</v>
      </c>
      <c r="O1" s="31" t="s">
        <v>99</v>
      </c>
      <c r="P1" s="31" t="s">
        <v>101</v>
      </c>
      <c r="Q1" s="31" t="s">
        <v>103</v>
      </c>
      <c r="R1" s="31" t="s">
        <v>105</v>
      </c>
      <c r="S1" s="31" t="s">
        <v>107</v>
      </c>
      <c r="T1" s="31" t="s">
        <v>109</v>
      </c>
      <c r="U1" s="31" t="s">
        <v>112</v>
      </c>
      <c r="V1" s="31" t="s">
        <v>114</v>
      </c>
      <c r="W1" s="31" t="s">
        <v>116</v>
      </c>
      <c r="X1" s="31" t="s">
        <v>119</v>
      </c>
      <c r="Y1" s="31" t="s">
        <v>121</v>
      </c>
      <c r="Z1" s="31" t="s">
        <v>123</v>
      </c>
      <c r="AA1" s="31" t="s">
        <v>125</v>
      </c>
      <c r="AB1" s="31" t="s">
        <v>127</v>
      </c>
      <c r="AC1" s="31" t="s">
        <v>129</v>
      </c>
      <c r="AD1" s="31" t="s">
        <v>132</v>
      </c>
      <c r="AE1" s="31" t="s">
        <v>134</v>
      </c>
      <c r="AF1" s="31" t="s">
        <v>136</v>
      </c>
      <c r="AG1" s="31" t="s">
        <v>138</v>
      </c>
      <c r="AH1" s="31" t="s">
        <v>140</v>
      </c>
      <c r="AI1" s="31" t="s">
        <v>142</v>
      </c>
      <c r="AJ1" s="31" t="s">
        <v>144</v>
      </c>
      <c r="AK1" s="31" t="s">
        <v>146</v>
      </c>
      <c r="AL1" s="31" t="s">
        <v>148</v>
      </c>
      <c r="AM1" s="31" t="s">
        <v>150</v>
      </c>
      <c r="AN1" s="31" t="s">
        <v>152</v>
      </c>
      <c r="AO1" s="31" t="s">
        <v>154</v>
      </c>
      <c r="AP1" s="31" t="s">
        <v>156</v>
      </c>
      <c r="AQ1" s="31" t="s">
        <v>158</v>
      </c>
      <c r="AR1" s="31" t="s">
        <v>160</v>
      </c>
      <c r="AS1" s="31" t="s">
        <v>162</v>
      </c>
      <c r="AT1" s="31" t="s">
        <v>165</v>
      </c>
      <c r="AU1" s="31" t="s">
        <v>167</v>
      </c>
      <c r="AV1" s="31" t="s">
        <v>169</v>
      </c>
      <c r="AW1" s="31" t="s">
        <v>171</v>
      </c>
      <c r="AX1" s="31" t="s">
        <v>173</v>
      </c>
      <c r="AY1" s="31" t="s">
        <v>175</v>
      </c>
      <c r="AZ1" s="31" t="s">
        <v>177</v>
      </c>
      <c r="BA1" s="31" t="s">
        <v>179</v>
      </c>
      <c r="BB1" s="31" t="s">
        <v>181</v>
      </c>
      <c r="BC1" s="31" t="s">
        <v>183</v>
      </c>
      <c r="BD1" s="31" t="s">
        <v>185</v>
      </c>
      <c r="BE1" s="31" t="s">
        <v>187</v>
      </c>
      <c r="BF1" s="31" t="s">
        <v>189</v>
      </c>
      <c r="BG1" s="31" t="s">
        <v>191</v>
      </c>
      <c r="BH1" s="31" t="s">
        <v>193</v>
      </c>
      <c r="BI1" s="31" t="s">
        <v>195</v>
      </c>
      <c r="BJ1" s="31" t="s">
        <v>197</v>
      </c>
      <c r="BK1" s="31" t="s">
        <v>199</v>
      </c>
      <c r="BL1" s="31" t="s">
        <v>201</v>
      </c>
      <c r="BM1" s="31" t="s">
        <v>203</v>
      </c>
      <c r="BN1" s="31" t="s">
        <v>205</v>
      </c>
      <c r="BO1" s="31" t="s">
        <v>207</v>
      </c>
      <c r="BP1" s="31" t="s">
        <v>209</v>
      </c>
      <c r="BQ1" s="31" t="s">
        <v>211</v>
      </c>
      <c r="BR1" s="31" t="s">
        <v>213</v>
      </c>
      <c r="BS1" s="31" t="s">
        <v>215</v>
      </c>
      <c r="BT1" s="31" t="s">
        <v>217</v>
      </c>
      <c r="BU1" s="31" t="s">
        <v>219</v>
      </c>
      <c r="BV1" s="31" t="s">
        <v>221</v>
      </c>
      <c r="BW1" s="31" t="s">
        <v>223</v>
      </c>
      <c r="BX1" s="31" t="s">
        <v>225</v>
      </c>
      <c r="BY1" s="31" t="s">
        <v>227</v>
      </c>
      <c r="BZ1" s="31" t="s">
        <v>229</v>
      </c>
      <c r="CA1" s="31" t="s">
        <v>231</v>
      </c>
      <c r="CB1" s="31" t="s">
        <v>233</v>
      </c>
      <c r="CC1" s="31" t="s">
        <v>235</v>
      </c>
      <c r="CD1" s="31" t="s">
        <v>237</v>
      </c>
      <c r="CE1" s="31" t="s">
        <v>239</v>
      </c>
      <c r="CF1" s="31" t="s">
        <v>241</v>
      </c>
      <c r="CG1" s="31" t="s">
        <v>243</v>
      </c>
      <c r="CH1" s="31" t="s">
        <v>245</v>
      </c>
      <c r="CI1" s="31" t="s">
        <v>247</v>
      </c>
      <c r="CJ1" s="31" t="s">
        <v>249</v>
      </c>
      <c r="CK1" s="31" t="s">
        <v>251</v>
      </c>
      <c r="CL1" s="31" t="s">
        <v>253</v>
      </c>
      <c r="CM1" s="31" t="s">
        <v>255</v>
      </c>
      <c r="CN1" s="31" t="s">
        <v>257</v>
      </c>
      <c r="CO1" s="31" t="s">
        <v>259</v>
      </c>
      <c r="CP1" s="31" t="s">
        <v>261</v>
      </c>
      <c r="CQ1" s="31" t="s">
        <v>263</v>
      </c>
      <c r="CR1" s="31" t="s">
        <v>265</v>
      </c>
      <c r="CS1" s="31" t="s">
        <v>267</v>
      </c>
      <c r="CT1" s="31" t="s">
        <v>269</v>
      </c>
      <c r="CU1" s="31" t="s">
        <v>271</v>
      </c>
      <c r="CV1" s="31" t="s">
        <v>273</v>
      </c>
      <c r="CW1" s="31" t="s">
        <v>275</v>
      </c>
    </row>
    <row r="2" spans="1:101" x14ac:dyDescent="0.3">
      <c r="A2" s="18">
        <v>44927</v>
      </c>
      <c r="B2" s="20">
        <f>SUMIFS('Historial Mensual'!$V$2:$V$3601,'Historial Mensual'!$A$2:$A$3601,B$1,'Historial Mensual'!$B$2:$B$3601,$A2)</f>
        <v>4.3358852291629068E-3</v>
      </c>
      <c r="C2" s="20">
        <f>SUMIFS('Historial Mensual'!$V$2:$V$3601,'Historial Mensual'!$A$2:$A$3601,C$1,'Historial Mensual'!$B$2:$B$3601,$A2)</f>
        <v>-5.5804304225394473E-2</v>
      </c>
      <c r="D2" s="20">
        <f>SUMIFS('Historial Mensual'!$V$2:$V$3601,'Historial Mensual'!$A$2:$A$3601,D$1,'Historial Mensual'!$B$2:$B$3601,$A2)</f>
        <v>-2.2502848780713736E-2</v>
      </c>
      <c r="E2" s="20">
        <f>SUMIFS('Historial Mensual'!$V$2:$V$3601,'Historial Mensual'!$A$2:$A$3601,E$1,'Historial Mensual'!$B$2:$B$3601,$A2)</f>
        <v>6.4962178323640554E-2</v>
      </c>
      <c r="F2" s="20">
        <f>SUMIFS('Historial Mensual'!$V$2:$V$3601,'Historial Mensual'!$A$2:$A$3601,F$1,'Historial Mensual'!$B$2:$B$3601,$A2)</f>
        <v>2.8195242266424864E-2</v>
      </c>
      <c r="G2" s="20">
        <f>SUMIFS('Historial Mensual'!$V$2:$V$3601,'Historial Mensual'!$A$2:$A$3601,G$1,'Historial Mensual'!$B$2:$B$3601,$A2)</f>
        <v>4.4644999331765238E-2</v>
      </c>
      <c r="H2" s="20">
        <f>SUMIFS('Historial Mensual'!$V$2:$V$3601,'Historial Mensual'!$A$2:$A$3601,H$1,'Historial Mensual'!$B$2:$B$3601,$A2)</f>
        <v>-7.3414694635097226E-3</v>
      </c>
      <c r="I2" s="20">
        <f>SUMIFS('Historial Mensual'!$V$2:$V$3601,'Historial Mensual'!$A$2:$A$3601,I$1,'Historial Mensual'!$B$2:$B$3601,$A2)</f>
        <v>-9.3772814761308217E-3</v>
      </c>
      <c r="J2" s="20">
        <f>SUMIFS('Historial Mensual'!$V$2:$V$3601,'Historial Mensual'!$A$2:$A$3601,J$1,'Historial Mensual'!$B$2:$B$3601,$A2)</f>
        <v>1.5498218706407878E-2</v>
      </c>
      <c r="K2" s="20">
        <f>SUMIFS('Historial Mensual'!$V$2:$V$3601,'Historial Mensual'!$A$2:$A$3601,K$1,'Historial Mensual'!$B$2:$B$3601,$A2)</f>
        <v>1.8008629859739188E-2</v>
      </c>
      <c r="L2" s="20">
        <f>SUMIFS('Historial Mensual'!$V$2:$V$3601,'Historial Mensual'!$A$2:$A$3601,L$1,'Historial Mensual'!$B$2:$B$3601,$A2)</f>
        <v>0.1187955528436864</v>
      </c>
      <c r="M2" s="20">
        <f>SUMIFS('Historial Mensual'!$V$2:$V$3601,'Historial Mensual'!$A$2:$A$3601,M$1,'Historial Mensual'!$B$2:$B$3601,$A2)</f>
        <v>8.9415028769749993E-2</v>
      </c>
      <c r="N2" s="20">
        <f>SUMIFS('Historial Mensual'!$V$2:$V$3601,'Historial Mensual'!$A$2:$A$3601,N$1,'Historial Mensual'!$B$2:$B$3601,$A2)</f>
        <v>4.4952648471902862E-2</v>
      </c>
      <c r="O2" s="20">
        <f>SUMIFS('Historial Mensual'!$V$2:$V$3601,'Historial Mensual'!$A$2:$A$3601,O$1,'Historial Mensual'!$B$2:$B$3601,$A2)</f>
        <v>4.4763279690342196E-2</v>
      </c>
      <c r="P2" s="20">
        <f>SUMIFS('Historial Mensual'!$V$2:$V$3601,'Historial Mensual'!$A$2:$A$3601,P$1,'Historial Mensual'!$B$2:$B$3601,$A2)</f>
        <v>-1.5457601403841385E-2</v>
      </c>
      <c r="Q2" s="20">
        <f>SUMIFS('Historial Mensual'!$V$2:$V$3601,'Historial Mensual'!$A$2:$A$3601,Q$1,'Historial Mensual'!$B$2:$B$3601,$A2)</f>
        <v>0.10180899062395528</v>
      </c>
      <c r="R2" s="20">
        <f>SUMIFS('Historial Mensual'!$V$2:$V$3601,'Historial Mensual'!$A$2:$A$3601,R$1,'Historial Mensual'!$B$2:$B$3601,$A2)</f>
        <v>6.1793112698972877E-2</v>
      </c>
      <c r="S2" s="20">
        <f>SUMIFS('Historial Mensual'!$V$2:$V$3601,'Historial Mensual'!$A$2:$A$3601,S$1,'Historial Mensual'!$B$2:$B$3601,$A2)</f>
        <v>-0.20253249668099746</v>
      </c>
      <c r="T2" s="20">
        <f>SUMIFS('Historial Mensual'!$V$2:$V$3601,'Historial Mensual'!$A$2:$A$3601,T$1,'Historial Mensual'!$B$2:$B$3601,$A2)</f>
        <v>0.12034244346981961</v>
      </c>
      <c r="U2" s="20">
        <f>SUMIFS('Historial Mensual'!$V$2:$V$3601,'Historial Mensual'!$A$2:$A$3601,U$1,'Historial Mensual'!$B$2:$B$3601,$A2)</f>
        <v>7.5608577806857313E-2</v>
      </c>
      <c r="V2" s="20">
        <f>SUMIFS('Historial Mensual'!$V$2:$V$3601,'Historial Mensual'!$A$2:$A$3601,V$1,'Historial Mensual'!$B$2:$B$3601,$A2)</f>
        <v>2.3792229002922612E-2</v>
      </c>
      <c r="W2" s="20">
        <f>SUMIFS('Historial Mensual'!$V$2:$V$3601,'Historial Mensual'!$A$2:$A$3601,W$1,'Historial Mensual'!$B$2:$B$3601,$A2)</f>
        <v>4.9641802791708642E-2</v>
      </c>
      <c r="X2" s="20">
        <f>SUMIFS('Historial Mensual'!$V$2:$V$3601,'Historial Mensual'!$A$2:$A$3601,X$1,'Historial Mensual'!$B$2:$B$3601,$A2)</f>
        <v>4.777952864089758E-2</v>
      </c>
      <c r="Y2" s="20">
        <f>SUMIFS('Historial Mensual'!$V$2:$V$3601,'Historial Mensual'!$A$2:$A$3601,Y$1,'Historial Mensual'!$B$2:$B$3601,$A2)</f>
        <v>6.6100076049257356E-2</v>
      </c>
      <c r="Z2" s="20">
        <f>SUMIFS('Historial Mensual'!$V$2:$V$3601,'Historial Mensual'!$A$2:$A$3601,Z$1,'Historial Mensual'!$B$2:$B$3601,$A2)</f>
        <v>6.6855591868810085E-2</v>
      </c>
      <c r="AA2" s="20">
        <f>SUMIFS('Historial Mensual'!$V$2:$V$3601,'Historial Mensual'!$A$2:$A$3601,AA$1,'Historial Mensual'!$B$2:$B$3601,$A2)</f>
        <v>0.1030711928573055</v>
      </c>
      <c r="AB2" s="20">
        <f>SUMIFS('Historial Mensual'!$V$2:$V$3601,'Historial Mensual'!$A$2:$A$3601,AB$1,'Historial Mensual'!$B$2:$B$3601,$A2)</f>
        <v>8.0707355027851244E-2</v>
      </c>
      <c r="AC2" s="20">
        <f>SUMIFS('Historial Mensual'!$V$2:$V$3601,'Historial Mensual'!$A$2:$A$3601,AC$1,'Historial Mensual'!$B$2:$B$3601,$A2)</f>
        <v>7.2910439467398072E-2</v>
      </c>
      <c r="AD2" s="20">
        <f>SUMIFS('Historial Mensual'!$V$2:$V$3601,'Historial Mensual'!$A$2:$A$3601,AD$1,'Historial Mensual'!$B$2:$B$3601,$A2)</f>
        <v>-0.12246872030905466</v>
      </c>
      <c r="AE2" s="20">
        <f>SUMIFS('Historial Mensual'!$V$2:$V$3601,'Historial Mensual'!$A$2:$A$3601,AE$1,'Historial Mensual'!$B$2:$B$3601,$A2)</f>
        <v>7.5493961666875192E-2</v>
      </c>
      <c r="AF2" s="20">
        <f>SUMIFS('Historial Mensual'!$V$2:$V$3601,'Historial Mensual'!$A$2:$A$3601,AF$1,'Historial Mensual'!$B$2:$B$3601,$A2)</f>
        <v>4.1955740338564702E-2</v>
      </c>
      <c r="AG2" s="20">
        <f>SUMIFS('Historial Mensual'!$V$2:$V$3601,'Historial Mensual'!$A$2:$A$3601,AG$1,'Historial Mensual'!$B$2:$B$3601,$A2)</f>
        <v>-4.8382134657673818E-2</v>
      </c>
      <c r="AH2" s="20">
        <f>SUMIFS('Historial Mensual'!$V$2:$V$3601,'Historial Mensual'!$A$2:$A$3601,AH$1,'Historial Mensual'!$B$2:$B$3601,$A2)</f>
        <v>2.8054955913427177E-2</v>
      </c>
      <c r="AI2" s="20">
        <f>SUMIFS('Historial Mensual'!$V$2:$V$3601,'Historial Mensual'!$A$2:$A$3601,AI$1,'Historial Mensual'!$B$2:$B$3601,$A2)</f>
        <v>-1.468205606767806E-2</v>
      </c>
      <c r="AJ2" s="20">
        <f>SUMIFS('Historial Mensual'!$V$2:$V$3601,'Historial Mensual'!$A$2:$A$3601,AJ$1,'Historial Mensual'!$B$2:$B$3601,$A2)</f>
        <v>-9.8125092284457024E-2</v>
      </c>
      <c r="AK2" s="20">
        <f>SUMIFS('Historial Mensual'!$V$2:$V$3601,'Historial Mensual'!$A$2:$A$3601,AK$1,'Historial Mensual'!$B$2:$B$3601,$A2)</f>
        <v>-7.5036681914711023E-2</v>
      </c>
      <c r="AL2" s="20">
        <f>SUMIFS('Historial Mensual'!$V$2:$V$3601,'Historial Mensual'!$A$2:$A$3601,AL$1,'Historial Mensual'!$B$2:$B$3601,$A2)</f>
        <v>-0.25495094018402237</v>
      </c>
      <c r="AM2" s="20">
        <f>SUMIFS('Historial Mensual'!$V$2:$V$3601,'Historial Mensual'!$A$2:$A$3601,AM$1,'Historial Mensual'!$B$2:$B$3601,$A2)</f>
        <v>-8.7138547346585798E-2</v>
      </c>
      <c r="AN2" s="20">
        <f>SUMIFS('Historial Mensual'!$V$2:$V$3601,'Historial Mensual'!$A$2:$A$3601,AN$1,'Historial Mensual'!$B$2:$B$3601,$A2)</f>
        <v>3.3332427286631203E-2</v>
      </c>
      <c r="AO2" s="20">
        <f>SUMIFS('Historial Mensual'!$V$2:$V$3601,'Historial Mensual'!$A$2:$A$3601,AO$1,'Historial Mensual'!$B$2:$B$3601,$A2)</f>
        <v>5.3097766073581423E-2</v>
      </c>
      <c r="AP2" s="20">
        <f>SUMIFS('Historial Mensual'!$V$2:$V$3601,'Historial Mensual'!$A$2:$A$3601,AP$1,'Historial Mensual'!$B$2:$B$3601,$A2)</f>
        <v>2.5608359627256036E-2</v>
      </c>
      <c r="AQ2" s="20">
        <f>SUMIFS('Historial Mensual'!$V$2:$V$3601,'Historial Mensual'!$A$2:$A$3601,AQ$1,'Historial Mensual'!$B$2:$B$3601,$A2)</f>
        <v>2.6353381127904574E-2</v>
      </c>
      <c r="AR2" s="20">
        <f>SUMIFS('Historial Mensual'!$V$2:$V$3601,'Historial Mensual'!$A$2:$A$3601,AR$1,'Historial Mensual'!$B$2:$B$3601,$A2)</f>
        <v>3.4140221241987651E-2</v>
      </c>
      <c r="AS2" s="20">
        <f>SUMIFS('Historial Mensual'!$V$2:$V$3601,'Historial Mensual'!$A$2:$A$3601,AS$1,'Historial Mensual'!$B$2:$B$3601,$A2)</f>
        <v>6.0959553588413526E-2</v>
      </c>
      <c r="AT2" s="20">
        <f>SUMIFS('Historial Mensual'!$V$2:$V$3601,'Historial Mensual'!$A$2:$A$3601,AT$1,'Historial Mensual'!$B$2:$B$3601,$A2)</f>
        <v>8.7707083309560729E-2</v>
      </c>
      <c r="AU2" s="20">
        <f>SUMIFS('Historial Mensual'!$V$2:$V$3601,'Historial Mensual'!$A$2:$A$3601,AU$1,'Historial Mensual'!$B$2:$B$3601,$A2)</f>
        <v>1.8231082783217507E-2</v>
      </c>
      <c r="AV2" s="20">
        <f>SUMIFS('Historial Mensual'!$V$2:$V$3601,'Historial Mensual'!$A$2:$A$3601,AV$1,'Historial Mensual'!$B$2:$B$3601,$A2)</f>
        <v>-4.8605251627859601E-3</v>
      </c>
      <c r="AW2" s="20">
        <f>SUMIFS('Historial Mensual'!$V$2:$V$3601,'Historial Mensual'!$A$2:$A$3601,AW$1,'Historial Mensual'!$B$2:$B$3601,$A2)</f>
        <v>5.9528683829627907E-2</v>
      </c>
      <c r="AX2" s="20">
        <f>SUMIFS('Historial Mensual'!$V$2:$V$3601,'Historial Mensual'!$A$2:$A$3601,AX$1,'Historial Mensual'!$B$2:$B$3601,$A2)</f>
        <v>5.048850216299168E-2</v>
      </c>
      <c r="AY2" s="20">
        <f>SUMIFS('Historial Mensual'!$V$2:$V$3601,'Historial Mensual'!$A$2:$A$3601,AY$1,'Historial Mensual'!$B$2:$B$3601,$A2)</f>
        <v>-0.21669796804762015</v>
      </c>
      <c r="AZ2" s="20">
        <f>SUMIFS('Historial Mensual'!$V$2:$V$3601,'Historial Mensual'!$A$2:$A$3601,AZ$1,'Historial Mensual'!$B$2:$B$3601,$A2)</f>
        <v>-0.44010572139177384</v>
      </c>
      <c r="BA2" s="20">
        <f>SUMIFS('Historial Mensual'!$V$2:$V$3601,'Historial Mensual'!$A$2:$A$3601,BA$1,'Historial Mensual'!$B$2:$B$3601,$A2)</f>
        <v>1.0045834836854213E-2</v>
      </c>
      <c r="BB2" s="20">
        <f>SUMIFS('Historial Mensual'!$V$2:$V$3601,'Historial Mensual'!$A$2:$A$3601,BB$1,'Historial Mensual'!$B$2:$B$3601,$A2)</f>
        <v>-0.31553243355348926</v>
      </c>
      <c r="BC2" s="20">
        <f>SUMIFS('Historial Mensual'!$V$2:$V$3601,'Historial Mensual'!$A$2:$A$3601,BC$1,'Historial Mensual'!$B$2:$B$3601,$A2)</f>
        <v>-5.5718939263285213E-3</v>
      </c>
      <c r="BD2" s="20">
        <f>SUMIFS('Historial Mensual'!$V$2:$V$3601,'Historial Mensual'!$A$2:$A$3601,BD$1,'Historial Mensual'!$B$2:$B$3601,$A2)</f>
        <v>2.606138234209909E-2</v>
      </c>
      <c r="BE2" s="20">
        <f>SUMIFS('Historial Mensual'!$V$2:$V$3601,'Historial Mensual'!$A$2:$A$3601,BE$1,'Historial Mensual'!$B$2:$B$3601,$A2)</f>
        <v>-2.4808796889317829E-2</v>
      </c>
      <c r="BF2" s="20">
        <f>SUMIFS('Historial Mensual'!$V$2:$V$3601,'Historial Mensual'!$A$2:$A$3601,BF$1,'Historial Mensual'!$B$2:$B$3601,$A2)</f>
        <v>-2.078468977112018E-2</v>
      </c>
      <c r="BG2" s="20">
        <f>SUMIFS('Historial Mensual'!$V$2:$V$3601,'Historial Mensual'!$A$2:$A$3601,BG$1,'Historial Mensual'!$B$2:$B$3601,$A2)</f>
        <v>-1.1327293080491426E-2</v>
      </c>
      <c r="BH2" s="20">
        <f>SUMIFS('Historial Mensual'!$V$2:$V$3601,'Historial Mensual'!$A$2:$A$3601,BH$1,'Historial Mensual'!$B$2:$B$3601,$A2)</f>
        <v>4.203244968097003E-2</v>
      </c>
      <c r="BI2" s="20">
        <f>SUMIFS('Historial Mensual'!$V$2:$V$3601,'Historial Mensual'!$A$2:$A$3601,BI$1,'Historial Mensual'!$B$2:$B$3601,$A2)</f>
        <v>3.7109806687903785E-2</v>
      </c>
      <c r="BJ2" s="20">
        <f>SUMIFS('Historial Mensual'!$V$2:$V$3601,'Historial Mensual'!$A$2:$A$3601,BJ$1,'Historial Mensual'!$B$2:$B$3601,$A2)</f>
        <v>2.6275827939086598E-2</v>
      </c>
      <c r="BK2" s="20">
        <f>SUMIFS('Historial Mensual'!$V$2:$V$3601,'Historial Mensual'!$A$2:$A$3601,BK$1,'Historial Mensual'!$B$2:$B$3601,$A2)</f>
        <v>-0.47535100713134659</v>
      </c>
      <c r="BL2" s="20">
        <f>SUMIFS('Historial Mensual'!$V$2:$V$3601,'Historial Mensual'!$A$2:$A$3601,BL$1,'Historial Mensual'!$B$2:$B$3601,$A2)</f>
        <v>-3.1229126762896672E-2</v>
      </c>
      <c r="BM2" s="20">
        <f>SUMIFS('Historial Mensual'!$V$2:$V$3601,'Historial Mensual'!$A$2:$A$3601,BM$1,'Historial Mensual'!$B$2:$B$3601,$A2)</f>
        <v>0.10700741342919044</v>
      </c>
      <c r="BN2" s="20">
        <f>SUMIFS('Historial Mensual'!$V$2:$V$3601,'Historial Mensual'!$A$2:$A$3601,BN$1,'Historial Mensual'!$B$2:$B$3601,$A2)</f>
        <v>-0.1082931948804914</v>
      </c>
      <c r="BO2" s="20">
        <f>SUMIFS('Historial Mensual'!$V$2:$V$3601,'Historial Mensual'!$A$2:$A$3601,BO$1,'Historial Mensual'!$B$2:$B$3601,$A2)</f>
        <v>5.1625634122237404E-2</v>
      </c>
      <c r="BP2" s="20">
        <f>SUMIFS('Historial Mensual'!$V$2:$V$3601,'Historial Mensual'!$A$2:$A$3601,BP$1,'Historial Mensual'!$B$2:$B$3601,$A2)</f>
        <v>5.6626317134585616E-2</v>
      </c>
      <c r="BQ2" s="20">
        <f>SUMIFS('Historial Mensual'!$V$2:$V$3601,'Historial Mensual'!$A$2:$A$3601,BQ$1,'Historial Mensual'!$B$2:$B$3601,$A2)</f>
        <v>1.2442371275388807E-3</v>
      </c>
      <c r="BR2" s="20">
        <f>SUMIFS('Historial Mensual'!$V$2:$V$3601,'Historial Mensual'!$A$2:$A$3601,BR$1,'Historial Mensual'!$B$2:$B$3601,$A2)</f>
        <v>4.51460928462325E-2</v>
      </c>
      <c r="BS2" s="20">
        <f>SUMIFS('Historial Mensual'!$V$2:$V$3601,'Historial Mensual'!$A$2:$A$3601,BS$1,'Historial Mensual'!$B$2:$B$3601,$A2)</f>
        <v>-0.10361161551403329</v>
      </c>
      <c r="BT2" s="20">
        <f>SUMIFS('Historial Mensual'!$V$2:$V$3601,'Historial Mensual'!$A$2:$A$3601,BT$1,'Historial Mensual'!$B$2:$B$3601,$A2)</f>
        <v>1.4028556316498766E-2</v>
      </c>
      <c r="BU2" s="20">
        <f>SUMIFS('Historial Mensual'!$V$2:$V$3601,'Historial Mensual'!$A$2:$A$3601,BU$1,'Historial Mensual'!$B$2:$B$3601,$A2)</f>
        <v>5.3659103795941507E-2</v>
      </c>
      <c r="BV2" s="20">
        <f>SUMIFS('Historial Mensual'!$V$2:$V$3601,'Historial Mensual'!$A$2:$A$3601,BV$1,'Historial Mensual'!$B$2:$B$3601,$A2)</f>
        <v>4.6409638728097065E-2</v>
      </c>
      <c r="BW2" s="20">
        <f>SUMIFS('Historial Mensual'!$V$2:$V$3601,'Historial Mensual'!$A$2:$A$3601,BW$1,'Historial Mensual'!$B$2:$B$3601,$A2)</f>
        <v>-0.69160273467080147</v>
      </c>
      <c r="BX2" s="20">
        <f>SUMIFS('Historial Mensual'!$V$2:$V$3601,'Historial Mensual'!$A$2:$A$3601,BX$1,'Historial Mensual'!$B$2:$B$3601,$A2)</f>
        <v>-3.3122211747316152E-2</v>
      </c>
      <c r="BY2" s="20">
        <f>SUMIFS('Historial Mensual'!$V$2:$V$3601,'Historial Mensual'!$A$2:$A$3601,BY$1,'Historial Mensual'!$B$2:$B$3601,$A2)</f>
        <v>-0.16219165197202565</v>
      </c>
      <c r="BZ2" s="20">
        <f>SUMIFS('Historial Mensual'!$V$2:$V$3601,'Historial Mensual'!$A$2:$A$3601,BZ$1,'Historial Mensual'!$B$2:$B$3601,$A2)</f>
        <v>7.1781359343920645E-2</v>
      </c>
      <c r="CA2" s="20">
        <f>SUMIFS('Historial Mensual'!$V$2:$V$3601,'Historial Mensual'!$A$2:$A$3601,CA$1,'Historial Mensual'!$B$2:$B$3601,$A2)</f>
        <v>-9.9821865368192167E-2</v>
      </c>
      <c r="CB2" s="20">
        <f>SUMIFS('Historial Mensual'!$V$2:$V$3601,'Historial Mensual'!$A$2:$A$3601,CB$1,'Historial Mensual'!$B$2:$B$3601,$A2)</f>
        <v>-0.26345882823945066</v>
      </c>
      <c r="CC2" s="20">
        <f>SUMIFS('Historial Mensual'!$V$2:$V$3601,'Historial Mensual'!$A$2:$A$3601,CC$1,'Historial Mensual'!$B$2:$B$3601,$A2)</f>
        <v>7.9023692215374974E-2</v>
      </c>
      <c r="CD2" s="20">
        <f>SUMIFS('Historial Mensual'!$V$2:$V$3601,'Historial Mensual'!$A$2:$A$3601,CD$1,'Historial Mensual'!$B$2:$B$3601,$A2)</f>
        <v>-0.37859997780285637</v>
      </c>
      <c r="CE2" s="20">
        <f>SUMIFS('Historial Mensual'!$V$2:$V$3601,'Historial Mensual'!$A$2:$A$3601,CE$1,'Historial Mensual'!$B$2:$B$3601,$A2)</f>
        <v>6.9915453334264471E-3</v>
      </c>
      <c r="CF2" s="20">
        <f>SUMIFS('Historial Mensual'!$V$2:$V$3601,'Historial Mensual'!$A$2:$A$3601,CF$1,'Historial Mensual'!$B$2:$B$3601,$A2)</f>
        <v>-0.16370521651746553</v>
      </c>
      <c r="CG2" s="20">
        <f>SUMIFS('Historial Mensual'!$V$2:$V$3601,'Historial Mensual'!$A$2:$A$3601,CG$1,'Historial Mensual'!$B$2:$B$3601,$A2)</f>
        <v>-0.24295946685539591</v>
      </c>
      <c r="CH2" s="20">
        <f>SUMIFS('Historial Mensual'!$V$2:$V$3601,'Historial Mensual'!$A$2:$A$3601,CH$1,'Historial Mensual'!$B$2:$B$3601,$A2)</f>
        <v>-5.0719606963269229E-2</v>
      </c>
      <c r="CI2" s="20">
        <f>SUMIFS('Historial Mensual'!$V$2:$V$3601,'Historial Mensual'!$A$2:$A$3601,CI$1,'Historial Mensual'!$B$2:$B$3601,$A2)</f>
        <v>3.8995695478817691E-2</v>
      </c>
      <c r="CJ2" s="20">
        <f>SUMIFS('Historial Mensual'!$V$2:$V$3601,'Historial Mensual'!$A$2:$A$3601,CJ$1,'Historial Mensual'!$B$2:$B$3601,$A2)</f>
        <v>-1.5231230056149904E-2</v>
      </c>
      <c r="CK2" s="20">
        <f>SUMIFS('Historial Mensual'!$V$2:$V$3601,'Historial Mensual'!$A$2:$A$3601,CK$1,'Historial Mensual'!$B$2:$B$3601,$A2)</f>
        <v>-0.34563386480753344</v>
      </c>
      <c r="CL2" s="20">
        <f>SUMIFS('Historial Mensual'!$V$2:$V$3601,'Historial Mensual'!$A$2:$A$3601,CL$1,'Historial Mensual'!$B$2:$B$3601,$A2)</f>
        <v>1.9825180208578513E-2</v>
      </c>
      <c r="CM2" s="20">
        <f>SUMIFS('Historial Mensual'!$V$2:$V$3601,'Historial Mensual'!$A$2:$A$3601,CM$1,'Historial Mensual'!$B$2:$B$3601,$A2)</f>
        <v>-3.008442061207087E-2</v>
      </c>
      <c r="CN2" s="20">
        <f>SUMIFS('Historial Mensual'!$V$2:$V$3601,'Historial Mensual'!$A$2:$A$3601,CN$1,'Historial Mensual'!$B$2:$B$3601,$A2)</f>
        <v>0.1061126737886004</v>
      </c>
      <c r="CO2" s="20">
        <f>SUMIFS('Historial Mensual'!$V$2:$V$3601,'Historial Mensual'!$A$2:$A$3601,CO$1,'Historial Mensual'!$B$2:$B$3601,$A2)</f>
        <v>4.9222619872424808E-2</v>
      </c>
      <c r="CP2" s="20">
        <f>SUMIFS('Historial Mensual'!$V$2:$V$3601,'Historial Mensual'!$A$2:$A$3601,CP$1,'Historial Mensual'!$B$2:$B$3601,$A2)</f>
        <v>7.8114622203123776E-2</v>
      </c>
      <c r="CQ2" s="20">
        <f>SUMIFS('Historial Mensual'!$V$2:$V$3601,'Historial Mensual'!$A$2:$A$3601,CQ$1,'Historial Mensual'!$B$2:$B$3601,$A2)</f>
        <v>2.9786247633958162E-2</v>
      </c>
      <c r="CR2" s="20">
        <f>SUMIFS('Historial Mensual'!$V$2:$V$3601,'Historial Mensual'!$A$2:$A$3601,CR$1,'Historial Mensual'!$B$2:$B$3601,$A2)</f>
        <v>0.10246331301964794</v>
      </c>
      <c r="CS2" s="20">
        <f>SUMIFS('Historial Mensual'!$V$2:$V$3601,'Historial Mensual'!$A$2:$A$3601,CS$1,'Historial Mensual'!$B$2:$B$3601,$A2)</f>
        <v>8.2273060710275847E-2</v>
      </c>
      <c r="CT2" s="20">
        <f>SUMIFS('Historial Mensual'!$V$2:$V$3601,'Historial Mensual'!$A$2:$A$3601,CT$1,'Historial Mensual'!$B$2:$B$3601,$A2)</f>
        <v>4.2147488424799746E-3</v>
      </c>
      <c r="CU2" s="20">
        <f>SUMIFS('Historial Mensual'!$V$2:$V$3601,'Historial Mensual'!$A$2:$A$3601,CU$1,'Historial Mensual'!$B$2:$B$3601,$A2)</f>
        <v>6.508392629711747E-2</v>
      </c>
      <c r="CV2" s="20">
        <f>SUMIFS('Historial Mensual'!$V$2:$V$3601,'Historial Mensual'!$A$2:$A$3601,CV$1,'Historial Mensual'!$B$2:$B$3601,$A2)</f>
        <v>9.9372395689549919E-2</v>
      </c>
      <c r="CW2" s="20">
        <f>SUMIFS('Historial Mensual'!$V$2:$V$3601,'Historial Mensual'!$A$2:$A$3601,CW$1,'Historial Mensual'!$B$2:$B$3601,$A2)</f>
        <v>5.9708983947687366E-2</v>
      </c>
    </row>
    <row r="3" spans="1:101" x14ac:dyDescent="0.3">
      <c r="A3" s="18">
        <v>44958</v>
      </c>
      <c r="B3" s="20">
        <f>SUMIFS('Historial Mensual'!$V$2:$V$3601,'Historial Mensual'!$A$2:$A$3601,B$1,'Historial Mensual'!$B$2:$B$3601,$A3)</f>
        <v>-9.1512558372936259E-2</v>
      </c>
      <c r="C3" s="20">
        <f>SUMIFS('Historial Mensual'!$V$2:$V$3601,'Historial Mensual'!$A$2:$A$3601,C$1,'Historial Mensual'!$B$2:$B$3601,$A3)</f>
        <v>-0.1407406332935516</v>
      </c>
      <c r="D3" s="20">
        <f>SUMIFS('Historial Mensual'!$V$2:$V$3601,'Historial Mensual'!$A$2:$A$3601,D$1,'Historial Mensual'!$B$2:$B$3601,$A3)</f>
        <v>1.3845300044407946E-2</v>
      </c>
      <c r="E3" s="20">
        <f>SUMIFS('Historial Mensual'!$V$2:$V$3601,'Historial Mensual'!$A$2:$A$3601,E$1,'Historial Mensual'!$B$2:$B$3601,$A3)</f>
        <v>-0.37834118141750583</v>
      </c>
      <c r="F3" s="20">
        <f>SUMIFS('Historial Mensual'!$V$2:$V$3601,'Historial Mensual'!$A$2:$A$3601,F$1,'Historial Mensual'!$B$2:$B$3601,$A3)</f>
        <v>-2.6456835677552151E-2</v>
      </c>
      <c r="G3" s="20">
        <f>SUMIFS('Historial Mensual'!$V$2:$V$3601,'Historial Mensual'!$A$2:$A$3601,G$1,'Historial Mensual'!$B$2:$B$3601,$A3)</f>
        <v>6.6939768135577754E-2</v>
      </c>
      <c r="H3" s="20">
        <f>SUMIFS('Historial Mensual'!$V$2:$V$3601,'Historial Mensual'!$A$2:$A$3601,H$1,'Historial Mensual'!$B$2:$B$3601,$A3)</f>
        <v>-0.31210798001796869</v>
      </c>
      <c r="I3" s="20">
        <f>SUMIFS('Historial Mensual'!$V$2:$V$3601,'Historial Mensual'!$A$2:$A$3601,I$1,'Historial Mensual'!$B$2:$B$3601,$A3)</f>
        <v>3.2184752410020695E-2</v>
      </c>
      <c r="J3" s="20">
        <f>SUMIFS('Historial Mensual'!$V$2:$V$3601,'Historial Mensual'!$A$2:$A$3601,J$1,'Historial Mensual'!$B$2:$B$3601,$A3)</f>
        <v>-2.8826050722305447E-2</v>
      </c>
      <c r="K3" s="20">
        <f>SUMIFS('Historial Mensual'!$V$2:$V$3601,'Historial Mensual'!$A$2:$A$3601,K$1,'Historial Mensual'!$B$2:$B$3601,$A3)</f>
        <v>-8.1056330238612556E-2</v>
      </c>
      <c r="L3" s="20">
        <f>SUMIFS('Historial Mensual'!$V$2:$V$3601,'Historial Mensual'!$A$2:$A$3601,L$1,'Historial Mensual'!$B$2:$B$3601,$A3)</f>
        <v>-4.5246409972923791E-2</v>
      </c>
      <c r="M3" s="20">
        <f>SUMIFS('Historial Mensual'!$V$2:$V$3601,'Historial Mensual'!$A$2:$A$3601,M$1,'Historial Mensual'!$B$2:$B$3601,$A3)</f>
        <v>-9.7783235562967349E-2</v>
      </c>
      <c r="N3" s="20">
        <f>SUMIFS('Historial Mensual'!$V$2:$V$3601,'Historial Mensual'!$A$2:$A$3601,N$1,'Historial Mensual'!$B$2:$B$3601,$A3)</f>
        <v>3.0814806293658754E-2</v>
      </c>
      <c r="O3" s="20">
        <f>SUMIFS('Historial Mensual'!$V$2:$V$3601,'Historial Mensual'!$A$2:$A$3601,O$1,'Historial Mensual'!$B$2:$B$3601,$A3)</f>
        <v>-4.3309958017807307E-2</v>
      </c>
      <c r="P3" s="20">
        <f>SUMIFS('Historial Mensual'!$V$2:$V$3601,'Historial Mensual'!$A$2:$A$3601,P$1,'Historial Mensual'!$B$2:$B$3601,$A3)</f>
        <v>3.8581207282133663E-2</v>
      </c>
      <c r="Q3" s="20">
        <f>SUMIFS('Historial Mensual'!$V$2:$V$3601,'Historial Mensual'!$A$2:$A$3601,Q$1,'Historial Mensual'!$B$2:$B$3601,$A3)</f>
        <v>1.5317663632172473E-2</v>
      </c>
      <c r="R3" s="20">
        <f>SUMIFS('Historial Mensual'!$V$2:$V$3601,'Historial Mensual'!$A$2:$A$3601,R$1,'Historial Mensual'!$B$2:$B$3601,$A3)</f>
        <v>4.6981940591903332E-2</v>
      </c>
      <c r="S3" s="20">
        <f>SUMIFS('Historial Mensual'!$V$2:$V$3601,'Historial Mensual'!$A$2:$A$3601,S$1,'Historial Mensual'!$B$2:$B$3601,$A3)</f>
        <v>-4.8981531546820119E-2</v>
      </c>
      <c r="T3" s="20">
        <f>SUMIFS('Historial Mensual'!$V$2:$V$3601,'Historial Mensual'!$A$2:$A$3601,T$1,'Historial Mensual'!$B$2:$B$3601,$A3)</f>
        <v>4.073424152714069E-2</v>
      </c>
      <c r="U3" s="20">
        <f>SUMIFS('Historial Mensual'!$V$2:$V$3601,'Historial Mensual'!$A$2:$A$3601,U$1,'Historial Mensual'!$B$2:$B$3601,$A3)</f>
        <v>-1.5529286189467442E-2</v>
      </c>
      <c r="V3" s="20">
        <f>SUMIFS('Historial Mensual'!$V$2:$V$3601,'Historial Mensual'!$A$2:$A$3601,V$1,'Historial Mensual'!$B$2:$B$3601,$A3)</f>
        <v>9.0870553179809521E-2</v>
      </c>
      <c r="W3" s="20">
        <f>SUMIFS('Historial Mensual'!$V$2:$V$3601,'Historial Mensual'!$A$2:$A$3601,W$1,'Historial Mensual'!$B$2:$B$3601,$A3)</f>
        <v>8.2341308659288015E-2</v>
      </c>
      <c r="X3" s="20">
        <f>SUMIFS('Historial Mensual'!$V$2:$V$3601,'Historial Mensual'!$A$2:$A$3601,X$1,'Historial Mensual'!$B$2:$B$3601,$A3)</f>
        <v>0.10810175630622326</v>
      </c>
      <c r="Y3" s="20">
        <f>SUMIFS('Historial Mensual'!$V$2:$V$3601,'Historial Mensual'!$A$2:$A$3601,Y$1,'Historial Mensual'!$B$2:$B$3601,$A3)</f>
        <v>0.105016305670233</v>
      </c>
      <c r="Z3" s="20">
        <f>SUMIFS('Historial Mensual'!$V$2:$V$3601,'Historial Mensual'!$A$2:$A$3601,Z$1,'Historial Mensual'!$B$2:$B$3601,$A3)</f>
        <v>6.6532902628217913E-2</v>
      </c>
      <c r="AA3" s="20">
        <f>SUMIFS('Historial Mensual'!$V$2:$V$3601,'Historial Mensual'!$A$2:$A$3601,AA$1,'Historial Mensual'!$B$2:$B$3601,$A3)</f>
        <v>0.11100484615200754</v>
      </c>
      <c r="AB3" s="20">
        <f>SUMIFS('Historial Mensual'!$V$2:$V$3601,'Historial Mensual'!$A$2:$A$3601,AB$1,'Historial Mensual'!$B$2:$B$3601,$A3)</f>
        <v>5.9761275835198746E-2</v>
      </c>
      <c r="AC3" s="20">
        <f>SUMIFS('Historial Mensual'!$V$2:$V$3601,'Historial Mensual'!$A$2:$A$3601,AC$1,'Historial Mensual'!$B$2:$B$3601,$A3)</f>
        <v>2.3754239966148193E-2</v>
      </c>
      <c r="AD3" s="20">
        <f>SUMIFS('Historial Mensual'!$V$2:$V$3601,'Historial Mensual'!$A$2:$A$3601,AD$1,'Historial Mensual'!$B$2:$B$3601,$A3)</f>
        <v>9.4974314939089366E-2</v>
      </c>
      <c r="AE3" s="20">
        <f>SUMIFS('Historial Mensual'!$V$2:$V$3601,'Historial Mensual'!$A$2:$A$3601,AE$1,'Historial Mensual'!$B$2:$B$3601,$A3)</f>
        <v>0.11922514389926316</v>
      </c>
      <c r="AF3" s="20">
        <f>SUMIFS('Historial Mensual'!$V$2:$V$3601,'Historial Mensual'!$A$2:$A$3601,AF$1,'Historial Mensual'!$B$2:$B$3601,$A3)</f>
        <v>8.0262247385983213E-2</v>
      </c>
      <c r="AG3" s="20">
        <f>SUMIFS('Historial Mensual'!$V$2:$V$3601,'Historial Mensual'!$A$2:$A$3601,AG$1,'Historial Mensual'!$B$2:$B$3601,$A3)</f>
        <v>3.9537504410022128E-2</v>
      </c>
      <c r="AH3" s="20">
        <f>SUMIFS('Historial Mensual'!$V$2:$V$3601,'Historial Mensual'!$A$2:$A$3601,AH$1,'Historial Mensual'!$B$2:$B$3601,$A3)</f>
        <v>5.8902095769169847E-2</v>
      </c>
      <c r="AI3" s="20">
        <f>SUMIFS('Historial Mensual'!$V$2:$V$3601,'Historial Mensual'!$A$2:$A$3601,AI$1,'Historial Mensual'!$B$2:$B$3601,$A3)</f>
        <v>6.3811156351796114E-2</v>
      </c>
      <c r="AJ3" s="20">
        <f>SUMIFS('Historial Mensual'!$V$2:$V$3601,'Historial Mensual'!$A$2:$A$3601,AJ$1,'Historial Mensual'!$B$2:$B$3601,$A3)</f>
        <v>6.1691786188986963E-2</v>
      </c>
      <c r="AK3" s="20">
        <f>SUMIFS('Historial Mensual'!$V$2:$V$3601,'Historial Mensual'!$A$2:$A$3601,AK$1,'Historial Mensual'!$B$2:$B$3601,$A3)</f>
        <v>3.8148613280409735E-2</v>
      </c>
      <c r="AL3" s="20">
        <f>SUMIFS('Historial Mensual'!$V$2:$V$3601,'Historial Mensual'!$A$2:$A$3601,AL$1,'Historial Mensual'!$B$2:$B$3601,$A3)</f>
        <v>9.2274959078308308E-2</v>
      </c>
      <c r="AM3" s="20">
        <f>SUMIFS('Historial Mensual'!$V$2:$V$3601,'Historial Mensual'!$A$2:$A$3601,AM$1,'Historial Mensual'!$B$2:$B$3601,$A3)</f>
        <v>4.2957516933083049E-2</v>
      </c>
      <c r="AN3" s="20">
        <f>SUMIFS('Historial Mensual'!$V$2:$V$3601,'Historial Mensual'!$A$2:$A$3601,AN$1,'Historial Mensual'!$B$2:$B$3601,$A3)</f>
        <v>6.9720357788141021E-2</v>
      </c>
      <c r="AO3" s="20">
        <f>SUMIFS('Historial Mensual'!$V$2:$V$3601,'Historial Mensual'!$A$2:$A$3601,AO$1,'Historial Mensual'!$B$2:$B$3601,$A3)</f>
        <v>5.1965771828037084E-2</v>
      </c>
      <c r="AP3" s="20">
        <f>SUMIFS('Historial Mensual'!$V$2:$V$3601,'Historial Mensual'!$A$2:$A$3601,AP$1,'Historial Mensual'!$B$2:$B$3601,$A3)</f>
        <v>4.5081176666909327E-2</v>
      </c>
      <c r="AQ3" s="20">
        <f>SUMIFS('Historial Mensual'!$V$2:$V$3601,'Historial Mensual'!$A$2:$A$3601,AQ$1,'Historial Mensual'!$B$2:$B$3601,$A3)</f>
        <v>8.1299320152726534E-2</v>
      </c>
      <c r="AR3" s="20">
        <f>SUMIFS('Historial Mensual'!$V$2:$V$3601,'Historial Mensual'!$A$2:$A$3601,AR$1,'Historial Mensual'!$B$2:$B$3601,$A3)</f>
        <v>3.670773052368291E-2</v>
      </c>
      <c r="AS3" s="20">
        <f>SUMIFS('Historial Mensual'!$V$2:$V$3601,'Historial Mensual'!$A$2:$A$3601,AS$1,'Historial Mensual'!$B$2:$B$3601,$A3)</f>
        <v>7.7784811040328319E-2</v>
      </c>
      <c r="AT3" s="20">
        <f>SUMIFS('Historial Mensual'!$V$2:$V$3601,'Historial Mensual'!$A$2:$A$3601,AT$1,'Historial Mensual'!$B$2:$B$3601,$A3)</f>
        <v>5.9028724265653462E-2</v>
      </c>
      <c r="AU3" s="20">
        <f>SUMIFS('Historial Mensual'!$V$2:$V$3601,'Historial Mensual'!$A$2:$A$3601,AU$1,'Historial Mensual'!$B$2:$B$3601,$A3)</f>
        <v>3.624849927733937E-2</v>
      </c>
      <c r="AV3" s="20">
        <f>SUMIFS('Historial Mensual'!$V$2:$V$3601,'Historial Mensual'!$A$2:$A$3601,AV$1,'Historial Mensual'!$B$2:$B$3601,$A3)</f>
        <v>7.3155579401232101E-2</v>
      </c>
      <c r="AW3" s="20">
        <f>SUMIFS('Historial Mensual'!$V$2:$V$3601,'Historial Mensual'!$A$2:$A$3601,AW$1,'Historial Mensual'!$B$2:$B$3601,$A3)</f>
        <v>8.9185783712118577E-2</v>
      </c>
      <c r="AX3" s="20">
        <f>SUMIFS('Historial Mensual'!$V$2:$V$3601,'Historial Mensual'!$A$2:$A$3601,AX$1,'Historial Mensual'!$B$2:$B$3601,$A3)</f>
        <v>4.3165717622052548E-2</v>
      </c>
      <c r="AY3" s="20">
        <f>SUMIFS('Historial Mensual'!$V$2:$V$3601,'Historial Mensual'!$A$2:$A$3601,AY$1,'Historial Mensual'!$B$2:$B$3601,$A3)</f>
        <v>4.2903122206258748E-2</v>
      </c>
      <c r="AZ3" s="20">
        <f>SUMIFS('Historial Mensual'!$V$2:$V$3601,'Historial Mensual'!$A$2:$A$3601,AZ$1,'Historial Mensual'!$B$2:$B$3601,$A3)</f>
        <v>3.7591904351702912E-2</v>
      </c>
      <c r="BA3" s="20">
        <f>SUMIFS('Historial Mensual'!$V$2:$V$3601,'Historial Mensual'!$A$2:$A$3601,BA$1,'Historial Mensual'!$B$2:$B$3601,$A3)</f>
        <v>6.80956195330428E-2</v>
      </c>
      <c r="BB3" s="20">
        <f>SUMIFS('Historial Mensual'!$V$2:$V$3601,'Historial Mensual'!$A$2:$A$3601,BB$1,'Historial Mensual'!$B$2:$B$3601,$A3)</f>
        <v>3.8134095532487033E-2</v>
      </c>
      <c r="BC3" s="20">
        <f>SUMIFS('Historial Mensual'!$V$2:$V$3601,'Historial Mensual'!$A$2:$A$3601,BC$1,'Historial Mensual'!$B$2:$B$3601,$A3)</f>
        <v>1.5766693668281512E-2</v>
      </c>
      <c r="BD3" s="20">
        <f>SUMIFS('Historial Mensual'!$V$2:$V$3601,'Historial Mensual'!$A$2:$A$3601,BD$1,'Historial Mensual'!$B$2:$B$3601,$A3)</f>
        <v>4.2261477870032461E-2</v>
      </c>
      <c r="BE3" s="20">
        <f>SUMIFS('Historial Mensual'!$V$2:$V$3601,'Historial Mensual'!$A$2:$A$3601,BE$1,'Historial Mensual'!$B$2:$B$3601,$A3)</f>
        <v>-8.7561841264284235E-3</v>
      </c>
      <c r="BF3" s="20">
        <f>SUMIFS('Historial Mensual'!$V$2:$V$3601,'Historial Mensual'!$A$2:$A$3601,BF$1,'Historial Mensual'!$B$2:$B$3601,$A3)</f>
        <v>-3.9766160026986568E-2</v>
      </c>
      <c r="BG3" s="20">
        <f>SUMIFS('Historial Mensual'!$V$2:$V$3601,'Historial Mensual'!$A$2:$A$3601,BG$1,'Historial Mensual'!$B$2:$B$3601,$A3)</f>
        <v>2.0346709549066422E-2</v>
      </c>
      <c r="BH3" s="20">
        <f>SUMIFS('Historial Mensual'!$V$2:$V$3601,'Historial Mensual'!$A$2:$A$3601,BH$1,'Historial Mensual'!$B$2:$B$3601,$A3)</f>
        <v>5.8808044252900413E-2</v>
      </c>
      <c r="BI3" s="20">
        <f>SUMIFS('Historial Mensual'!$V$2:$V$3601,'Historial Mensual'!$A$2:$A$3601,BI$1,'Historial Mensual'!$B$2:$B$3601,$A3)</f>
        <v>-5.3734629479046054E-3</v>
      </c>
      <c r="BJ3" s="20">
        <f>SUMIFS('Historial Mensual'!$V$2:$V$3601,'Historial Mensual'!$A$2:$A$3601,BJ$1,'Historial Mensual'!$B$2:$B$3601,$A3)</f>
        <v>9.9441343791595901E-2</v>
      </c>
      <c r="BK3" s="20">
        <f>SUMIFS('Historial Mensual'!$V$2:$V$3601,'Historial Mensual'!$A$2:$A$3601,BK$1,'Historial Mensual'!$B$2:$B$3601,$A3)</f>
        <v>1.5361900669541986E-2</v>
      </c>
      <c r="BL3" s="20">
        <f>SUMIFS('Historial Mensual'!$V$2:$V$3601,'Historial Mensual'!$A$2:$A$3601,BL$1,'Historial Mensual'!$B$2:$B$3601,$A3)</f>
        <v>-3.4605641415017083E-2</v>
      </c>
      <c r="BM3" s="20">
        <f>SUMIFS('Historial Mensual'!$V$2:$V$3601,'Historial Mensual'!$A$2:$A$3601,BM$1,'Historial Mensual'!$B$2:$B$3601,$A3)</f>
        <v>8.0681809224313519E-2</v>
      </c>
      <c r="BN3" s="20">
        <f>SUMIFS('Historial Mensual'!$V$2:$V$3601,'Historial Mensual'!$A$2:$A$3601,BN$1,'Historial Mensual'!$B$2:$B$3601,$A3)</f>
        <v>7.7378258914255205E-2</v>
      </c>
      <c r="BO3" s="20">
        <f>SUMIFS('Historial Mensual'!$V$2:$V$3601,'Historial Mensual'!$A$2:$A$3601,BO$1,'Historial Mensual'!$B$2:$B$3601,$A3)</f>
        <v>8.0205257159918469E-2</v>
      </c>
      <c r="BP3" s="20">
        <f>SUMIFS('Historial Mensual'!$V$2:$V$3601,'Historial Mensual'!$A$2:$A$3601,BP$1,'Historial Mensual'!$B$2:$B$3601,$A3)</f>
        <v>4.4634794961738881E-2</v>
      </c>
      <c r="BQ3" s="20">
        <f>SUMIFS('Historial Mensual'!$V$2:$V$3601,'Historial Mensual'!$A$2:$A$3601,BQ$1,'Historial Mensual'!$B$2:$B$3601,$A3)</f>
        <v>-2.2549593743765844E-2</v>
      </c>
      <c r="BR3" s="20">
        <f>SUMIFS('Historial Mensual'!$V$2:$V$3601,'Historial Mensual'!$A$2:$A$3601,BR$1,'Historial Mensual'!$B$2:$B$3601,$A3)</f>
        <v>6.4109434263234885E-2</v>
      </c>
      <c r="BS3" s="20">
        <f>SUMIFS('Historial Mensual'!$V$2:$V$3601,'Historial Mensual'!$A$2:$A$3601,BS$1,'Historial Mensual'!$B$2:$B$3601,$A3)</f>
        <v>5.5783394713922581E-2</v>
      </c>
      <c r="BT3" s="20">
        <f>SUMIFS('Historial Mensual'!$V$2:$V$3601,'Historial Mensual'!$A$2:$A$3601,BT$1,'Historial Mensual'!$B$2:$B$3601,$A3)</f>
        <v>4.6793400401394514E-2</v>
      </c>
      <c r="BU3" s="20">
        <f>SUMIFS('Historial Mensual'!$V$2:$V$3601,'Historial Mensual'!$A$2:$A$3601,BU$1,'Historial Mensual'!$B$2:$B$3601,$A3)</f>
        <v>-0.39053342463455792</v>
      </c>
      <c r="BV3" s="20">
        <f>SUMIFS('Historial Mensual'!$V$2:$V$3601,'Historial Mensual'!$A$2:$A$3601,BV$1,'Historial Mensual'!$B$2:$B$3601,$A3)</f>
        <v>1.9532422128930669E-2</v>
      </c>
      <c r="BW3" s="20">
        <f>SUMIFS('Historial Mensual'!$V$2:$V$3601,'Historial Mensual'!$A$2:$A$3601,BW$1,'Historial Mensual'!$B$2:$B$3601,$A3)</f>
        <v>5.1002487842283048E-2</v>
      </c>
      <c r="BX3" s="20">
        <f>SUMIFS('Historial Mensual'!$V$2:$V$3601,'Historial Mensual'!$A$2:$A$3601,BX$1,'Historial Mensual'!$B$2:$B$3601,$A3)</f>
        <v>-0.14459012187601231</v>
      </c>
      <c r="BY3" s="20">
        <f>SUMIFS('Historial Mensual'!$V$2:$V$3601,'Historial Mensual'!$A$2:$A$3601,BY$1,'Historial Mensual'!$B$2:$B$3601,$A3)</f>
        <v>5.8394909313594931E-3</v>
      </c>
      <c r="BZ3" s="20">
        <f>SUMIFS('Historial Mensual'!$V$2:$V$3601,'Historial Mensual'!$A$2:$A$3601,BZ$1,'Historial Mensual'!$B$2:$B$3601,$A3)</f>
        <v>6.1533539546444964E-2</v>
      </c>
      <c r="CA3" s="20">
        <f>SUMIFS('Historial Mensual'!$V$2:$V$3601,'Historial Mensual'!$A$2:$A$3601,CA$1,'Historial Mensual'!$B$2:$B$3601,$A3)</f>
        <v>3.491822279636389E-2</v>
      </c>
      <c r="CB3" s="20">
        <f>SUMIFS('Historial Mensual'!$V$2:$V$3601,'Historial Mensual'!$A$2:$A$3601,CB$1,'Historial Mensual'!$B$2:$B$3601,$A3)</f>
        <v>3.9257635617713914E-2</v>
      </c>
      <c r="CC3" s="20">
        <f>SUMIFS('Historial Mensual'!$V$2:$V$3601,'Historial Mensual'!$A$2:$A$3601,CC$1,'Historial Mensual'!$B$2:$B$3601,$A3)</f>
        <v>2.0155267310676989E-2</v>
      </c>
      <c r="CD3" s="20">
        <f>SUMIFS('Historial Mensual'!$V$2:$V$3601,'Historial Mensual'!$A$2:$A$3601,CD$1,'Historial Mensual'!$B$2:$B$3601,$A3)</f>
        <v>-1.5105162144621315E-2</v>
      </c>
      <c r="CE3" s="20">
        <f>SUMIFS('Historial Mensual'!$V$2:$V$3601,'Historial Mensual'!$A$2:$A$3601,CE$1,'Historial Mensual'!$B$2:$B$3601,$A3)</f>
        <v>2.8253883368797982E-2</v>
      </c>
      <c r="CF3" s="20">
        <f>SUMIFS('Historial Mensual'!$V$2:$V$3601,'Historial Mensual'!$A$2:$A$3601,CF$1,'Historial Mensual'!$B$2:$B$3601,$A3)</f>
        <v>5.7776216009535884E-2</v>
      </c>
      <c r="CG3" s="20">
        <f>SUMIFS('Historial Mensual'!$V$2:$V$3601,'Historial Mensual'!$A$2:$A$3601,CG$1,'Historial Mensual'!$B$2:$B$3601,$A3)</f>
        <v>2.9576202305873194E-2</v>
      </c>
      <c r="CH3" s="20">
        <f>SUMIFS('Historial Mensual'!$V$2:$V$3601,'Historial Mensual'!$A$2:$A$3601,CH$1,'Historial Mensual'!$B$2:$B$3601,$A3)</f>
        <v>-2.3145403690424841E-2</v>
      </c>
      <c r="CI3" s="20">
        <f>SUMIFS('Historial Mensual'!$V$2:$V$3601,'Historial Mensual'!$A$2:$A$3601,CI$1,'Historial Mensual'!$B$2:$B$3601,$A3)</f>
        <v>-3.4914835993466167E-3</v>
      </c>
      <c r="CJ3" s="20">
        <f>SUMIFS('Historial Mensual'!$V$2:$V$3601,'Historial Mensual'!$A$2:$A$3601,CJ$1,'Historial Mensual'!$B$2:$B$3601,$A3)</f>
        <v>4.7389311065900136E-2</v>
      </c>
      <c r="CK3" s="20">
        <f>SUMIFS('Historial Mensual'!$V$2:$V$3601,'Historial Mensual'!$A$2:$A$3601,CK$1,'Historial Mensual'!$B$2:$B$3601,$A3)</f>
        <v>-5.2105920351255323E-2</v>
      </c>
      <c r="CL3" s="20">
        <f>SUMIFS('Historial Mensual'!$V$2:$V$3601,'Historial Mensual'!$A$2:$A$3601,CL$1,'Historial Mensual'!$B$2:$B$3601,$A3)</f>
        <v>1.2730395191405237E-2</v>
      </c>
      <c r="CM3" s="20">
        <f>SUMIFS('Historial Mensual'!$V$2:$V$3601,'Historial Mensual'!$A$2:$A$3601,CM$1,'Historial Mensual'!$B$2:$B$3601,$A3)</f>
        <v>3.1238646759227242E-2</v>
      </c>
      <c r="CN3" s="20">
        <f>SUMIFS('Historial Mensual'!$V$2:$V$3601,'Historial Mensual'!$A$2:$A$3601,CN$1,'Historial Mensual'!$B$2:$B$3601,$A3)</f>
        <v>-0.25194994977413743</v>
      </c>
      <c r="CO3" s="20">
        <f>SUMIFS('Historial Mensual'!$V$2:$V$3601,'Historial Mensual'!$A$2:$A$3601,CO$1,'Historial Mensual'!$B$2:$B$3601,$A3)</f>
        <v>-9.4067835610010773E-3</v>
      </c>
      <c r="CP3" s="20">
        <f>SUMIFS('Historial Mensual'!$V$2:$V$3601,'Historial Mensual'!$A$2:$A$3601,CP$1,'Historial Mensual'!$B$2:$B$3601,$A3)</f>
        <v>-5.7366608657259906E-2</v>
      </c>
      <c r="CQ3" s="20">
        <f>SUMIFS('Historial Mensual'!$V$2:$V$3601,'Historial Mensual'!$A$2:$A$3601,CQ$1,'Historial Mensual'!$B$2:$B$3601,$A3)</f>
        <v>2.1548053048036812E-2</v>
      </c>
      <c r="CR3" s="20">
        <f>SUMIFS('Historial Mensual'!$V$2:$V$3601,'Historial Mensual'!$A$2:$A$3601,CR$1,'Historial Mensual'!$B$2:$B$3601,$A3)</f>
        <v>-1.7015218351050722E-2</v>
      </c>
      <c r="CS3" s="20">
        <f>SUMIFS('Historial Mensual'!$V$2:$V$3601,'Historial Mensual'!$A$2:$A$3601,CS$1,'Historial Mensual'!$B$2:$B$3601,$A3)</f>
        <v>-7.9708076682073831E-2</v>
      </c>
      <c r="CT3" s="20">
        <f>SUMIFS('Historial Mensual'!$V$2:$V$3601,'Historial Mensual'!$A$2:$A$3601,CT$1,'Historial Mensual'!$B$2:$B$3601,$A3)</f>
        <v>-2.008184645604837E-2</v>
      </c>
      <c r="CU3" s="20">
        <f>SUMIFS('Historial Mensual'!$V$2:$V$3601,'Historial Mensual'!$A$2:$A$3601,CU$1,'Historial Mensual'!$B$2:$B$3601,$A3)</f>
        <v>5.2707022564609837E-2</v>
      </c>
      <c r="CV3" s="20">
        <f>SUMIFS('Historial Mensual'!$V$2:$V$3601,'Historial Mensual'!$A$2:$A$3601,CV$1,'Historial Mensual'!$B$2:$B$3601,$A3)</f>
        <v>4.1005611422805642E-2</v>
      </c>
      <c r="CW3" s="20">
        <f>SUMIFS('Historial Mensual'!$V$2:$V$3601,'Historial Mensual'!$A$2:$A$3601,CW$1,'Historial Mensual'!$B$2:$B$3601,$A3)</f>
        <v>3.473537381295768E-2</v>
      </c>
    </row>
    <row r="4" spans="1:101" x14ac:dyDescent="0.3">
      <c r="A4" s="18">
        <v>44986</v>
      </c>
      <c r="B4" s="20">
        <f>SUMIFS('Historial Mensual'!$V$2:$V$3601,'Historial Mensual'!$A$2:$A$3601,B$1,'Historial Mensual'!$B$2:$B$3601,$A4)</f>
        <v>-4.8558370461088483E-2</v>
      </c>
      <c r="C4" s="20">
        <f>SUMIFS('Historial Mensual'!$V$2:$V$3601,'Historial Mensual'!$A$2:$A$3601,C$1,'Historial Mensual'!$B$2:$B$3601,$A4)</f>
        <v>-1.1318960198109632E-2</v>
      </c>
      <c r="D4" s="20">
        <f>SUMIFS('Historial Mensual'!$V$2:$V$3601,'Historial Mensual'!$A$2:$A$3601,D$1,'Historial Mensual'!$B$2:$B$3601,$A4)</f>
        <v>-7.1583979048655738E-2</v>
      </c>
      <c r="E4" s="20">
        <f>SUMIFS('Historial Mensual'!$V$2:$V$3601,'Historial Mensual'!$A$2:$A$3601,E$1,'Historial Mensual'!$B$2:$B$3601,$A4)</f>
        <v>5.9936786970707936E-2</v>
      </c>
      <c r="F4" s="20">
        <f>SUMIFS('Historial Mensual'!$V$2:$V$3601,'Historial Mensual'!$A$2:$A$3601,F$1,'Historial Mensual'!$B$2:$B$3601,$A4)</f>
        <v>3.199198347680151E-2</v>
      </c>
      <c r="G4" s="20">
        <f>SUMIFS('Historial Mensual'!$V$2:$V$3601,'Historial Mensual'!$A$2:$A$3601,G$1,'Historial Mensual'!$B$2:$B$3601,$A4)</f>
        <v>3.6625008022083731E-2</v>
      </c>
      <c r="H4" s="20">
        <f>SUMIFS('Historial Mensual'!$V$2:$V$3601,'Historial Mensual'!$A$2:$A$3601,H$1,'Historial Mensual'!$B$2:$B$3601,$A4)</f>
        <v>2.2982275568874413E-2</v>
      </c>
      <c r="I4" s="20">
        <f>SUMIFS('Historial Mensual'!$V$2:$V$3601,'Historial Mensual'!$A$2:$A$3601,I$1,'Historial Mensual'!$B$2:$B$3601,$A4)</f>
        <v>-1.4546926752544089E-2</v>
      </c>
      <c r="J4" s="20">
        <f>SUMIFS('Historial Mensual'!$V$2:$V$3601,'Historial Mensual'!$A$2:$A$3601,J$1,'Historial Mensual'!$B$2:$B$3601,$A4)</f>
        <v>5.7354459790823653E-2</v>
      </c>
      <c r="K4" s="20">
        <f>SUMIFS('Historial Mensual'!$V$2:$V$3601,'Historial Mensual'!$A$2:$A$3601,K$1,'Historial Mensual'!$B$2:$B$3601,$A4)</f>
        <v>1.9777952861831566E-2</v>
      </c>
      <c r="L4" s="20">
        <f>SUMIFS('Historial Mensual'!$V$2:$V$3601,'Historial Mensual'!$A$2:$A$3601,L$1,'Historial Mensual'!$B$2:$B$3601,$A4)</f>
        <v>2.986603836289306E-2</v>
      </c>
      <c r="M4" s="20">
        <f>SUMIFS('Historial Mensual'!$V$2:$V$3601,'Historial Mensual'!$A$2:$A$3601,M$1,'Historial Mensual'!$B$2:$B$3601,$A4)</f>
        <v>1.8651970540279887E-2</v>
      </c>
      <c r="N4" s="20">
        <f>SUMIFS('Historial Mensual'!$V$2:$V$3601,'Historial Mensual'!$A$2:$A$3601,N$1,'Historial Mensual'!$B$2:$B$3601,$A4)</f>
        <v>-0.28508997211000831</v>
      </c>
      <c r="O4" s="20">
        <f>SUMIFS('Historial Mensual'!$V$2:$V$3601,'Historial Mensual'!$A$2:$A$3601,O$1,'Historial Mensual'!$B$2:$B$3601,$A4)</f>
        <v>7.9258151601357726E-2</v>
      </c>
      <c r="P4" s="20">
        <f>SUMIFS('Historial Mensual'!$V$2:$V$3601,'Historial Mensual'!$A$2:$A$3601,P$1,'Historial Mensual'!$B$2:$B$3601,$A4)</f>
        <v>3.2436380523851338E-2</v>
      </c>
      <c r="Q4" s="20">
        <f>SUMIFS('Historial Mensual'!$V$2:$V$3601,'Historial Mensual'!$A$2:$A$3601,Q$1,'Historial Mensual'!$B$2:$B$3601,$A4)</f>
        <v>7.1777305448356546E-2</v>
      </c>
      <c r="R4" s="20">
        <f>SUMIFS('Historial Mensual'!$V$2:$V$3601,'Historial Mensual'!$A$2:$A$3601,R$1,'Historial Mensual'!$B$2:$B$3601,$A4)</f>
        <v>1.0197971157403062E-3</v>
      </c>
      <c r="S4" s="20">
        <f>SUMIFS('Historial Mensual'!$V$2:$V$3601,'Historial Mensual'!$A$2:$A$3601,S$1,'Historial Mensual'!$B$2:$B$3601,$A4)</f>
        <v>1.9359475770414119E-2</v>
      </c>
      <c r="T4" s="20">
        <f>SUMIFS('Historial Mensual'!$V$2:$V$3601,'Historial Mensual'!$A$2:$A$3601,T$1,'Historial Mensual'!$B$2:$B$3601,$A4)</f>
        <v>-0.27088770452541178</v>
      </c>
      <c r="U4" s="20">
        <f>SUMIFS('Historial Mensual'!$V$2:$V$3601,'Historial Mensual'!$A$2:$A$3601,U$1,'Historial Mensual'!$B$2:$B$3601,$A4)</f>
        <v>-0.23543752062397913</v>
      </c>
      <c r="V4" s="20">
        <f>SUMIFS('Historial Mensual'!$V$2:$V$3601,'Historial Mensual'!$A$2:$A$3601,V$1,'Historial Mensual'!$B$2:$B$3601,$A4)</f>
        <v>2.7420799343880756E-2</v>
      </c>
      <c r="W4" s="20">
        <f>SUMIFS('Historial Mensual'!$V$2:$V$3601,'Historial Mensual'!$A$2:$A$3601,W$1,'Historial Mensual'!$B$2:$B$3601,$A4)</f>
        <v>-0.11602798828431507</v>
      </c>
      <c r="X4" s="20">
        <f>SUMIFS('Historial Mensual'!$V$2:$V$3601,'Historial Mensual'!$A$2:$A$3601,X$1,'Historial Mensual'!$B$2:$B$3601,$A4)</f>
        <v>-6.3734681649063873E-2</v>
      </c>
      <c r="Y4" s="20">
        <f>SUMIFS('Historial Mensual'!$V$2:$V$3601,'Historial Mensual'!$A$2:$A$3601,Y$1,'Historial Mensual'!$B$2:$B$3601,$A4)</f>
        <v>-3.509984260454431E-2</v>
      </c>
      <c r="Z4" s="20">
        <f>SUMIFS('Historial Mensual'!$V$2:$V$3601,'Historial Mensual'!$A$2:$A$3601,Z$1,'Historial Mensual'!$B$2:$B$3601,$A4)</f>
        <v>3.2079290677889005E-2</v>
      </c>
      <c r="AA4" s="20">
        <f>SUMIFS('Historial Mensual'!$V$2:$V$3601,'Historial Mensual'!$A$2:$A$3601,AA$1,'Historial Mensual'!$B$2:$B$3601,$A4)</f>
        <v>-3.2048999083240146E-2</v>
      </c>
      <c r="AB4" s="20">
        <f>SUMIFS('Historial Mensual'!$V$2:$V$3601,'Historial Mensual'!$A$2:$A$3601,AB$1,'Historial Mensual'!$B$2:$B$3601,$A4)</f>
        <v>-4.7094726762565639E-2</v>
      </c>
      <c r="AC4" s="20">
        <f>SUMIFS('Historial Mensual'!$V$2:$V$3601,'Historial Mensual'!$A$2:$A$3601,AC$1,'Historial Mensual'!$B$2:$B$3601,$A4)</f>
        <v>-3.2701519499059493E-2</v>
      </c>
      <c r="AD4" s="20">
        <f>SUMIFS('Historial Mensual'!$V$2:$V$3601,'Historial Mensual'!$A$2:$A$3601,AD$1,'Historial Mensual'!$B$2:$B$3601,$A4)</f>
        <v>-4.5380074765939554E-2</v>
      </c>
      <c r="AE4" s="20">
        <f>SUMIFS('Historial Mensual'!$V$2:$V$3601,'Historial Mensual'!$A$2:$A$3601,AE$1,'Historial Mensual'!$B$2:$B$3601,$A4)</f>
        <v>3.6357820878624159E-3</v>
      </c>
      <c r="AF4" s="20">
        <f>SUMIFS('Historial Mensual'!$V$2:$V$3601,'Historial Mensual'!$A$2:$A$3601,AF$1,'Historial Mensual'!$B$2:$B$3601,$A4)</f>
        <v>7.0186462153590048E-2</v>
      </c>
      <c r="AG4" s="20">
        <f>SUMIFS('Historial Mensual'!$V$2:$V$3601,'Historial Mensual'!$A$2:$A$3601,AG$1,'Historial Mensual'!$B$2:$B$3601,$A4)</f>
        <v>5.4339980470720119E-2</v>
      </c>
      <c r="AH4" s="20">
        <f>SUMIFS('Historial Mensual'!$V$2:$V$3601,'Historial Mensual'!$A$2:$A$3601,AH$1,'Historial Mensual'!$B$2:$B$3601,$A4)</f>
        <v>8.3948970375758561E-2</v>
      </c>
      <c r="AI4" s="20">
        <f>SUMIFS('Historial Mensual'!$V$2:$V$3601,'Historial Mensual'!$A$2:$A$3601,AI$1,'Historial Mensual'!$B$2:$B$3601,$A4)</f>
        <v>4.267537339362229E-2</v>
      </c>
      <c r="AJ4" s="20">
        <f>SUMIFS('Historial Mensual'!$V$2:$V$3601,'Historial Mensual'!$A$2:$A$3601,AJ$1,'Historial Mensual'!$B$2:$B$3601,$A4)</f>
        <v>7.2897956711070909E-3</v>
      </c>
      <c r="AK4" s="20">
        <f>SUMIFS('Historial Mensual'!$V$2:$V$3601,'Historial Mensual'!$A$2:$A$3601,AK$1,'Historial Mensual'!$B$2:$B$3601,$A4)</f>
        <v>-4.1451924747788652E-2</v>
      </c>
      <c r="AL4" s="20">
        <f>SUMIFS('Historial Mensual'!$V$2:$V$3601,'Historial Mensual'!$A$2:$A$3601,AL$1,'Historial Mensual'!$B$2:$B$3601,$A4)</f>
        <v>5.6179189003080714E-2</v>
      </c>
      <c r="AM4" s="20">
        <f>SUMIFS('Historial Mensual'!$V$2:$V$3601,'Historial Mensual'!$A$2:$A$3601,AM$1,'Historial Mensual'!$B$2:$B$3601,$A4)</f>
        <v>-3.5135086924650255E-2</v>
      </c>
      <c r="AN4" s="20">
        <f>SUMIFS('Historial Mensual'!$V$2:$V$3601,'Historial Mensual'!$A$2:$A$3601,AN$1,'Historial Mensual'!$B$2:$B$3601,$A4)</f>
        <v>0.10897538406159864</v>
      </c>
      <c r="AO4" s="20">
        <f>SUMIFS('Historial Mensual'!$V$2:$V$3601,'Historial Mensual'!$A$2:$A$3601,AO$1,'Historial Mensual'!$B$2:$B$3601,$A4)</f>
        <v>3.5107226455360033E-2</v>
      </c>
      <c r="AP4" s="20">
        <f>SUMIFS('Historial Mensual'!$V$2:$V$3601,'Historial Mensual'!$A$2:$A$3601,AP$1,'Historial Mensual'!$B$2:$B$3601,$A4)</f>
        <v>3.803600646394692E-2</v>
      </c>
      <c r="AQ4" s="20">
        <f>SUMIFS('Historial Mensual'!$V$2:$V$3601,'Historial Mensual'!$A$2:$A$3601,AQ$1,'Historial Mensual'!$B$2:$B$3601,$A4)</f>
        <v>-1.8322506203449881E-2</v>
      </c>
      <c r="AR4" s="20">
        <f>SUMIFS('Historial Mensual'!$V$2:$V$3601,'Historial Mensual'!$A$2:$A$3601,AR$1,'Historial Mensual'!$B$2:$B$3601,$A4)</f>
        <v>8.0070454291689252E-3</v>
      </c>
      <c r="AS4" s="20">
        <f>SUMIFS('Historial Mensual'!$V$2:$V$3601,'Historial Mensual'!$A$2:$A$3601,AS$1,'Historial Mensual'!$B$2:$B$3601,$A4)</f>
        <v>2.0291859034019061E-2</v>
      </c>
      <c r="AT4" s="20">
        <f>SUMIFS('Historial Mensual'!$V$2:$V$3601,'Historial Mensual'!$A$2:$A$3601,AT$1,'Historial Mensual'!$B$2:$B$3601,$A4)</f>
        <v>2.4797103396276856E-2</v>
      </c>
      <c r="AU4" s="20">
        <f>SUMIFS('Historial Mensual'!$V$2:$V$3601,'Historial Mensual'!$A$2:$A$3601,AU$1,'Historial Mensual'!$B$2:$B$3601,$A4)</f>
        <v>5.704836387942936E-2</v>
      </c>
      <c r="AV4" s="20">
        <f>SUMIFS('Historial Mensual'!$V$2:$V$3601,'Historial Mensual'!$A$2:$A$3601,AV$1,'Historial Mensual'!$B$2:$B$3601,$A4)</f>
        <v>7.1024588136257949E-2</v>
      </c>
      <c r="AW4" s="20">
        <f>SUMIFS('Historial Mensual'!$V$2:$V$3601,'Historial Mensual'!$A$2:$A$3601,AW$1,'Historial Mensual'!$B$2:$B$3601,$A4)</f>
        <v>7.7214473777786369E-2</v>
      </c>
      <c r="AX4" s="20">
        <f>SUMIFS('Historial Mensual'!$V$2:$V$3601,'Historial Mensual'!$A$2:$A$3601,AX$1,'Historial Mensual'!$B$2:$B$3601,$A4)</f>
        <v>2.3828020807757644E-2</v>
      </c>
      <c r="AY4" s="20">
        <f>SUMIFS('Historial Mensual'!$V$2:$V$3601,'Historial Mensual'!$A$2:$A$3601,AY$1,'Historial Mensual'!$B$2:$B$3601,$A4)</f>
        <v>-1.0283031354474568E-2</v>
      </c>
      <c r="AZ4" s="20">
        <f>SUMIFS('Historial Mensual'!$V$2:$V$3601,'Historial Mensual'!$A$2:$A$3601,AZ$1,'Historial Mensual'!$B$2:$B$3601,$A4)</f>
        <v>3.1967056670425036E-2</v>
      </c>
      <c r="BA4" s="20">
        <f>SUMIFS('Historial Mensual'!$V$2:$V$3601,'Historial Mensual'!$A$2:$A$3601,BA$1,'Historial Mensual'!$B$2:$B$3601,$A4)</f>
        <v>-0.10371774876015728</v>
      </c>
      <c r="BB4" s="20">
        <f>SUMIFS('Historial Mensual'!$V$2:$V$3601,'Historial Mensual'!$A$2:$A$3601,BB$1,'Historial Mensual'!$B$2:$B$3601,$A4)</f>
        <v>-5.7342534877463588E-2</v>
      </c>
      <c r="BC4" s="20">
        <f>SUMIFS('Historial Mensual'!$V$2:$V$3601,'Historial Mensual'!$A$2:$A$3601,BC$1,'Historial Mensual'!$B$2:$B$3601,$A4)</f>
        <v>-0.14070505069938199</v>
      </c>
      <c r="BD4" s="20">
        <f>SUMIFS('Historial Mensual'!$V$2:$V$3601,'Historial Mensual'!$A$2:$A$3601,BD$1,'Historial Mensual'!$B$2:$B$3601,$A4)</f>
        <v>-6.3272815225633425E-2</v>
      </c>
      <c r="BE4" s="20">
        <f>SUMIFS('Historial Mensual'!$V$2:$V$3601,'Historial Mensual'!$A$2:$A$3601,BE$1,'Historial Mensual'!$B$2:$B$3601,$A4)</f>
        <v>-1.3487747693770981E-2</v>
      </c>
      <c r="BF4" s="20">
        <f>SUMIFS('Historial Mensual'!$V$2:$V$3601,'Historial Mensual'!$A$2:$A$3601,BF$1,'Historial Mensual'!$B$2:$B$3601,$A4)</f>
        <v>-5.9604866706928564E-2</v>
      </c>
      <c r="BG4" s="20">
        <f>SUMIFS('Historial Mensual'!$V$2:$V$3601,'Historial Mensual'!$A$2:$A$3601,BG$1,'Historial Mensual'!$B$2:$B$3601,$A4)</f>
        <v>-0.10569913122901632</v>
      </c>
      <c r="BH4" s="20">
        <f>SUMIFS('Historial Mensual'!$V$2:$V$3601,'Historial Mensual'!$A$2:$A$3601,BH$1,'Historial Mensual'!$B$2:$B$3601,$A4)</f>
        <v>-5.076245044312689E-2</v>
      </c>
      <c r="BI4" s="20">
        <f>SUMIFS('Historial Mensual'!$V$2:$V$3601,'Historial Mensual'!$A$2:$A$3601,BI$1,'Historial Mensual'!$B$2:$B$3601,$A4)</f>
        <v>-2.7483113234862518E-2</v>
      </c>
      <c r="BJ4" s="20">
        <f>SUMIFS('Historial Mensual'!$V$2:$V$3601,'Historial Mensual'!$A$2:$A$3601,BJ$1,'Historial Mensual'!$B$2:$B$3601,$A4)</f>
        <v>3.5324119611787524E-2</v>
      </c>
      <c r="BK4" s="20">
        <f>SUMIFS('Historial Mensual'!$V$2:$V$3601,'Historial Mensual'!$A$2:$A$3601,BK$1,'Historial Mensual'!$B$2:$B$3601,$A4)</f>
        <v>-4.0336914155297568E-2</v>
      </c>
      <c r="BL4" s="20">
        <f>SUMIFS('Historial Mensual'!$V$2:$V$3601,'Historial Mensual'!$A$2:$A$3601,BL$1,'Historial Mensual'!$B$2:$B$3601,$A4)</f>
        <v>-7.9915587378145858E-2</v>
      </c>
      <c r="BM4" s="20">
        <f>SUMIFS('Historial Mensual'!$V$2:$V$3601,'Historial Mensual'!$A$2:$A$3601,BM$1,'Historial Mensual'!$B$2:$B$3601,$A4)</f>
        <v>0.12136218358543117</v>
      </c>
      <c r="BN4" s="20">
        <f>SUMIFS('Historial Mensual'!$V$2:$V$3601,'Historial Mensual'!$A$2:$A$3601,BN$1,'Historial Mensual'!$B$2:$B$3601,$A4)</f>
        <v>0.11216434742263326</v>
      </c>
      <c r="BO4" s="20">
        <f>SUMIFS('Historial Mensual'!$V$2:$V$3601,'Historial Mensual'!$A$2:$A$3601,BO$1,'Historial Mensual'!$B$2:$B$3601,$A4)</f>
        <v>6.384370478761324E-2</v>
      </c>
      <c r="BP4" s="20">
        <f>SUMIFS('Historial Mensual'!$V$2:$V$3601,'Historial Mensual'!$A$2:$A$3601,BP$1,'Historial Mensual'!$B$2:$B$3601,$A4)</f>
        <v>-2.7866224982102512E-2</v>
      </c>
      <c r="BQ4" s="20">
        <f>SUMIFS('Historial Mensual'!$V$2:$V$3601,'Historial Mensual'!$A$2:$A$3601,BQ$1,'Historial Mensual'!$B$2:$B$3601,$A4)</f>
        <v>2.1081552951350172E-2</v>
      </c>
      <c r="BR4" s="20">
        <f>SUMIFS('Historial Mensual'!$V$2:$V$3601,'Historial Mensual'!$A$2:$A$3601,BR$1,'Historial Mensual'!$B$2:$B$3601,$A4)</f>
        <v>4.2334875401978923E-2</v>
      </c>
      <c r="BS4" s="20">
        <f>SUMIFS('Historial Mensual'!$V$2:$V$3601,'Historial Mensual'!$A$2:$A$3601,BS$1,'Historial Mensual'!$B$2:$B$3601,$A4)</f>
        <v>1.2589110218886012E-2</v>
      </c>
      <c r="BT4" s="20">
        <f>SUMIFS('Historial Mensual'!$V$2:$V$3601,'Historial Mensual'!$A$2:$A$3601,BT$1,'Historial Mensual'!$B$2:$B$3601,$A4)</f>
        <v>5.7394950894985391E-2</v>
      </c>
      <c r="BU4" s="20">
        <f>SUMIFS('Historial Mensual'!$V$2:$V$3601,'Historial Mensual'!$A$2:$A$3601,BU$1,'Historial Mensual'!$B$2:$B$3601,$A4)</f>
        <v>9.6111107372096483E-3</v>
      </c>
      <c r="BV4" s="20">
        <f>SUMIFS('Historial Mensual'!$V$2:$V$3601,'Historial Mensual'!$A$2:$A$3601,BV$1,'Historial Mensual'!$B$2:$B$3601,$A4)</f>
        <v>3.9175436129601025E-2</v>
      </c>
      <c r="BW4" s="20">
        <f>SUMIFS('Historial Mensual'!$V$2:$V$3601,'Historial Mensual'!$A$2:$A$3601,BW$1,'Historial Mensual'!$B$2:$B$3601,$A4)</f>
        <v>6.3901398429865169E-3</v>
      </c>
      <c r="BX4" s="20">
        <f>SUMIFS('Historial Mensual'!$V$2:$V$3601,'Historial Mensual'!$A$2:$A$3601,BX$1,'Historial Mensual'!$B$2:$B$3601,$A4)</f>
        <v>-2.6995939051471199E-2</v>
      </c>
      <c r="BY4" s="20">
        <f>SUMIFS('Historial Mensual'!$V$2:$V$3601,'Historial Mensual'!$A$2:$A$3601,BY$1,'Historial Mensual'!$B$2:$B$3601,$A4)</f>
        <v>-1.4838636760104662E-2</v>
      </c>
      <c r="BZ4" s="20">
        <f>SUMIFS('Historial Mensual'!$V$2:$V$3601,'Historial Mensual'!$A$2:$A$3601,BZ$1,'Historial Mensual'!$B$2:$B$3601,$A4)</f>
        <v>-3.6732392888834207E-3</v>
      </c>
      <c r="CA4" s="20">
        <f>SUMIFS('Historial Mensual'!$V$2:$V$3601,'Historial Mensual'!$A$2:$A$3601,CA$1,'Historial Mensual'!$B$2:$B$3601,$A4)</f>
        <v>-0.12200025348733186</v>
      </c>
      <c r="CB4" s="20">
        <f>SUMIFS('Historial Mensual'!$V$2:$V$3601,'Historial Mensual'!$A$2:$A$3601,CB$1,'Historial Mensual'!$B$2:$B$3601,$A4)</f>
        <v>1.8354531935409556E-2</v>
      </c>
      <c r="CC4" s="20">
        <f>SUMIFS('Historial Mensual'!$V$2:$V$3601,'Historial Mensual'!$A$2:$A$3601,CC$1,'Historial Mensual'!$B$2:$B$3601,$A4)</f>
        <v>5.9600001811489431E-2</v>
      </c>
      <c r="CD4" s="20">
        <f>SUMIFS('Historial Mensual'!$V$2:$V$3601,'Historial Mensual'!$A$2:$A$3601,CD$1,'Historial Mensual'!$B$2:$B$3601,$A4)</f>
        <v>-0.1127849175863094</v>
      </c>
      <c r="CE4" s="20">
        <f>SUMIFS('Historial Mensual'!$V$2:$V$3601,'Historial Mensual'!$A$2:$A$3601,CE$1,'Historial Mensual'!$B$2:$B$3601,$A4)</f>
        <v>-9.4855078172832903E-3</v>
      </c>
      <c r="CF4" s="20">
        <f>SUMIFS('Historial Mensual'!$V$2:$V$3601,'Historial Mensual'!$A$2:$A$3601,CF$1,'Historial Mensual'!$B$2:$B$3601,$A4)</f>
        <v>-3.0003889097276321E-2</v>
      </c>
      <c r="CG4" s="20">
        <f>SUMIFS('Historial Mensual'!$V$2:$V$3601,'Historial Mensual'!$A$2:$A$3601,CG$1,'Historial Mensual'!$B$2:$B$3601,$A4)</f>
        <v>-4.1762953383128097E-2</v>
      </c>
      <c r="CH4" s="20">
        <f>SUMIFS('Historial Mensual'!$V$2:$V$3601,'Historial Mensual'!$A$2:$A$3601,CH$1,'Historial Mensual'!$B$2:$B$3601,$A4)</f>
        <v>-3.02381716432167E-2</v>
      </c>
      <c r="CI4" s="20">
        <f>SUMIFS('Historial Mensual'!$V$2:$V$3601,'Historial Mensual'!$A$2:$A$3601,CI$1,'Historial Mensual'!$B$2:$B$3601,$A4)</f>
        <v>-6.3199061458421968E-2</v>
      </c>
      <c r="CJ4" s="20">
        <f>SUMIFS('Historial Mensual'!$V$2:$V$3601,'Historial Mensual'!$A$2:$A$3601,CJ$1,'Historial Mensual'!$B$2:$B$3601,$A4)</f>
        <v>-4.8457340381513461E-2</v>
      </c>
      <c r="CK4" s="20">
        <f>SUMIFS('Historial Mensual'!$V$2:$V$3601,'Historial Mensual'!$A$2:$A$3601,CK$1,'Historial Mensual'!$B$2:$B$3601,$A4)</f>
        <v>-4.0284604741032792E-2</v>
      </c>
      <c r="CL4" s="20">
        <f>SUMIFS('Historial Mensual'!$V$2:$V$3601,'Historial Mensual'!$A$2:$A$3601,CL$1,'Historial Mensual'!$B$2:$B$3601,$A4)</f>
        <v>-5.7563721370344323E-2</v>
      </c>
      <c r="CM4" s="20">
        <f>SUMIFS('Historial Mensual'!$V$2:$V$3601,'Historial Mensual'!$A$2:$A$3601,CM$1,'Historial Mensual'!$B$2:$B$3601,$A4)</f>
        <v>-0.14659818430707361</v>
      </c>
      <c r="CN4" s="20">
        <f>SUMIFS('Historial Mensual'!$V$2:$V$3601,'Historial Mensual'!$A$2:$A$3601,CN$1,'Historial Mensual'!$B$2:$B$3601,$A4)</f>
        <v>-0.31759614890199356</v>
      </c>
      <c r="CO4" s="20">
        <f>SUMIFS('Historial Mensual'!$V$2:$V$3601,'Historial Mensual'!$A$2:$A$3601,CO$1,'Historial Mensual'!$B$2:$B$3601,$A4)</f>
        <v>-7.733769824969508E-2</v>
      </c>
      <c r="CP4" s="20">
        <f>SUMIFS('Historial Mensual'!$V$2:$V$3601,'Historial Mensual'!$A$2:$A$3601,CP$1,'Historial Mensual'!$B$2:$B$3601,$A4)</f>
        <v>-3.9504771332859095E-2</v>
      </c>
      <c r="CQ4" s="20">
        <f>SUMIFS('Historial Mensual'!$V$2:$V$3601,'Historial Mensual'!$A$2:$A$3601,CQ$1,'Historial Mensual'!$B$2:$B$3601,$A4)</f>
        <v>7.6563486471991245E-3</v>
      </c>
      <c r="CR4" s="20">
        <f>SUMIFS('Historial Mensual'!$V$2:$V$3601,'Historial Mensual'!$A$2:$A$3601,CR$1,'Historial Mensual'!$B$2:$B$3601,$A4)</f>
        <v>1.1231610349213154E-2</v>
      </c>
      <c r="CS4" s="20">
        <f>SUMIFS('Historial Mensual'!$V$2:$V$3601,'Historial Mensual'!$A$2:$A$3601,CS$1,'Historial Mensual'!$B$2:$B$3601,$A4)</f>
        <v>5.5668946366503758E-3</v>
      </c>
      <c r="CT4" s="20">
        <f>SUMIFS('Historial Mensual'!$V$2:$V$3601,'Historial Mensual'!$A$2:$A$3601,CT$1,'Historial Mensual'!$B$2:$B$3601,$A4)</f>
        <v>-1.1772770448490115E-2</v>
      </c>
      <c r="CU4" s="20">
        <f>SUMIFS('Historial Mensual'!$V$2:$V$3601,'Historial Mensual'!$A$2:$A$3601,CU$1,'Historial Mensual'!$B$2:$B$3601,$A4)</f>
        <v>-0.11828063583743702</v>
      </c>
      <c r="CV4" s="20">
        <f>SUMIFS('Historial Mensual'!$V$2:$V$3601,'Historial Mensual'!$A$2:$A$3601,CV$1,'Historial Mensual'!$B$2:$B$3601,$A4)</f>
        <v>6.9660810263491774E-2</v>
      </c>
      <c r="CW4" s="20">
        <f>SUMIFS('Historial Mensual'!$V$2:$V$3601,'Historial Mensual'!$A$2:$A$3601,CW$1,'Historial Mensual'!$B$2:$B$3601,$A4)</f>
        <v>-1.7647206687440724E-2</v>
      </c>
    </row>
    <row r="5" spans="1:101" x14ac:dyDescent="0.3">
      <c r="A5" s="18">
        <v>45017</v>
      </c>
      <c r="B5" s="20">
        <f>SUMIFS('Historial Mensual'!$V$2:$V$3601,'Historial Mensual'!$A$2:$A$3601,B$1,'Historial Mensual'!$B$2:$B$3601,$A5)</f>
        <v>3.9905734706540227E-2</v>
      </c>
      <c r="C5" s="20">
        <f>SUMIFS('Historial Mensual'!$V$2:$V$3601,'Historial Mensual'!$A$2:$A$3601,C$1,'Historial Mensual'!$B$2:$B$3601,$A5)</f>
        <v>3.1770055086426802E-2</v>
      </c>
      <c r="D5" s="20">
        <f>SUMIFS('Historial Mensual'!$V$2:$V$3601,'Historial Mensual'!$A$2:$A$3601,D$1,'Historial Mensual'!$B$2:$B$3601,$A5)</f>
        <v>0.11053240155233468</v>
      </c>
      <c r="E5" s="20">
        <f>SUMIFS('Historial Mensual'!$V$2:$V$3601,'Historial Mensual'!$A$2:$A$3601,E$1,'Historial Mensual'!$B$2:$B$3601,$A5)</f>
        <v>0.14117351828262523</v>
      </c>
      <c r="F5" s="20">
        <f>SUMIFS('Historial Mensual'!$V$2:$V$3601,'Historial Mensual'!$A$2:$A$3601,F$1,'Historial Mensual'!$B$2:$B$3601,$A5)</f>
        <v>8.324349088818786E-2</v>
      </c>
      <c r="G5" s="20">
        <f>SUMIFS('Historial Mensual'!$V$2:$V$3601,'Historial Mensual'!$A$2:$A$3601,G$1,'Historial Mensual'!$B$2:$B$3601,$A5)</f>
        <v>7.5894725102371427E-2</v>
      </c>
      <c r="H5" s="20">
        <f>SUMIFS('Historial Mensual'!$V$2:$V$3601,'Historial Mensual'!$A$2:$A$3601,H$1,'Historial Mensual'!$B$2:$B$3601,$A5)</f>
        <v>7.5943256511953369E-2</v>
      </c>
      <c r="I5" s="20">
        <f>SUMIFS('Historial Mensual'!$V$2:$V$3601,'Historial Mensual'!$A$2:$A$3601,I$1,'Historial Mensual'!$B$2:$B$3601,$A5)</f>
        <v>0.12905431355843408</v>
      </c>
      <c r="J5" s="20">
        <f>SUMIFS('Historial Mensual'!$V$2:$V$3601,'Historial Mensual'!$A$2:$A$3601,J$1,'Historial Mensual'!$B$2:$B$3601,$A5)</f>
        <v>9.1319116989070512E-2</v>
      </c>
      <c r="K5" s="20">
        <f>SUMIFS('Historial Mensual'!$V$2:$V$3601,'Historial Mensual'!$A$2:$A$3601,K$1,'Historial Mensual'!$B$2:$B$3601,$A5)</f>
        <v>6.6832118218424108E-2</v>
      </c>
      <c r="L5" s="20">
        <f>SUMIFS('Historial Mensual'!$V$2:$V$3601,'Historial Mensual'!$A$2:$A$3601,L$1,'Historial Mensual'!$B$2:$B$3601,$A5)</f>
        <v>0.11163731153315279</v>
      </c>
      <c r="M5" s="20">
        <f>SUMIFS('Historial Mensual'!$V$2:$V$3601,'Historial Mensual'!$A$2:$A$3601,M$1,'Historial Mensual'!$B$2:$B$3601,$A5)</f>
        <v>3.1820744570475804E-2</v>
      </c>
      <c r="N5" s="20">
        <f>SUMIFS('Historial Mensual'!$V$2:$V$3601,'Historial Mensual'!$A$2:$A$3601,N$1,'Historial Mensual'!$B$2:$B$3601,$A5)</f>
        <v>-1.2278206302813028E-2</v>
      </c>
      <c r="O5" s="20">
        <f>SUMIFS('Historial Mensual'!$V$2:$V$3601,'Historial Mensual'!$A$2:$A$3601,O$1,'Historial Mensual'!$B$2:$B$3601,$A5)</f>
        <v>9.9404414576186373E-2</v>
      </c>
      <c r="P5" s="20">
        <f>SUMIFS('Historial Mensual'!$V$2:$V$3601,'Historial Mensual'!$A$2:$A$3601,P$1,'Historial Mensual'!$B$2:$B$3601,$A5)</f>
        <v>7.8281194095437739E-2</v>
      </c>
      <c r="Q5" s="20">
        <f>SUMIFS('Historial Mensual'!$V$2:$V$3601,'Historial Mensual'!$A$2:$A$3601,Q$1,'Historial Mensual'!$B$2:$B$3601,$A5)</f>
        <v>6.9658498800973342E-2</v>
      </c>
      <c r="R5" s="20">
        <f>SUMIFS('Historial Mensual'!$V$2:$V$3601,'Historial Mensual'!$A$2:$A$3601,R$1,'Historial Mensual'!$B$2:$B$3601,$A5)</f>
        <v>3.1152935486958837E-2</v>
      </c>
      <c r="S5" s="20">
        <f>SUMIFS('Historial Mensual'!$V$2:$V$3601,'Historial Mensual'!$A$2:$A$3601,S$1,'Historial Mensual'!$B$2:$B$3601,$A5)</f>
        <v>6.4866250508424261E-2</v>
      </c>
      <c r="T5" s="20">
        <f>SUMIFS('Historial Mensual'!$V$2:$V$3601,'Historial Mensual'!$A$2:$A$3601,T$1,'Historial Mensual'!$B$2:$B$3601,$A5)</f>
        <v>0.12899142746619577</v>
      </c>
      <c r="U5" s="20">
        <f>SUMIFS('Historial Mensual'!$V$2:$V$3601,'Historial Mensual'!$A$2:$A$3601,U$1,'Historial Mensual'!$B$2:$B$3601,$A5)</f>
        <v>0.15449828029623919</v>
      </c>
      <c r="V5" s="20">
        <f>SUMIFS('Historial Mensual'!$V$2:$V$3601,'Historial Mensual'!$A$2:$A$3601,V$1,'Historial Mensual'!$B$2:$B$3601,$A5)</f>
        <v>-0.11490468574484242</v>
      </c>
      <c r="W5" s="20">
        <f>SUMIFS('Historial Mensual'!$V$2:$V$3601,'Historial Mensual'!$A$2:$A$3601,W$1,'Historial Mensual'!$B$2:$B$3601,$A5)</f>
        <v>-0.22519207187899282</v>
      </c>
      <c r="X5" s="20">
        <f>SUMIFS('Historial Mensual'!$V$2:$V$3601,'Historial Mensual'!$A$2:$A$3601,X$1,'Historial Mensual'!$B$2:$B$3601,$A5)</f>
        <v>-0.39795556190421649</v>
      </c>
      <c r="Y5" s="20">
        <f>SUMIFS('Historial Mensual'!$V$2:$V$3601,'Historial Mensual'!$A$2:$A$3601,Y$1,'Historial Mensual'!$B$2:$B$3601,$A5)</f>
        <v>7.0330156963842984E-3</v>
      </c>
      <c r="Z5" s="20">
        <f>SUMIFS('Historial Mensual'!$V$2:$V$3601,'Historial Mensual'!$A$2:$A$3601,Z$1,'Historial Mensual'!$B$2:$B$3601,$A5)</f>
        <v>-6.458046064308974E-2</v>
      </c>
      <c r="AA5" s="20">
        <f>SUMIFS('Historial Mensual'!$V$2:$V$3601,'Historial Mensual'!$A$2:$A$3601,AA$1,'Historial Mensual'!$B$2:$B$3601,$A5)</f>
        <v>1.5937209469078732E-2</v>
      </c>
      <c r="AB5" s="20">
        <f>SUMIFS('Historial Mensual'!$V$2:$V$3601,'Historial Mensual'!$A$2:$A$3601,AB$1,'Historial Mensual'!$B$2:$B$3601,$A5)</f>
        <v>-5.0834570557081633E-2</v>
      </c>
      <c r="AC5" s="20">
        <f>SUMIFS('Historial Mensual'!$V$2:$V$3601,'Historial Mensual'!$A$2:$A$3601,AC$1,'Historial Mensual'!$B$2:$B$3601,$A5)</f>
        <v>-1.4274247947814797E-2</v>
      </c>
      <c r="AD5" s="20">
        <f>SUMIFS('Historial Mensual'!$V$2:$V$3601,'Historial Mensual'!$A$2:$A$3601,AD$1,'Historial Mensual'!$B$2:$B$3601,$A5)</f>
        <v>-9.5144615404976901E-2</v>
      </c>
      <c r="AE5" s="20">
        <f>SUMIFS('Historial Mensual'!$V$2:$V$3601,'Historial Mensual'!$A$2:$A$3601,AE$1,'Historial Mensual'!$B$2:$B$3601,$A5)</f>
        <v>-9.0214366855760758E-2</v>
      </c>
      <c r="AF5" s="20">
        <f>SUMIFS('Historial Mensual'!$V$2:$V$3601,'Historial Mensual'!$A$2:$A$3601,AF$1,'Historial Mensual'!$B$2:$B$3601,$A5)</f>
        <v>3.6771679463503799E-2</v>
      </c>
      <c r="AG5" s="20">
        <f>SUMIFS('Historial Mensual'!$V$2:$V$3601,'Historial Mensual'!$A$2:$A$3601,AG$1,'Historial Mensual'!$B$2:$B$3601,$A5)</f>
        <v>7.6823871202040095E-2</v>
      </c>
      <c r="AH5" s="20">
        <f>SUMIFS('Historial Mensual'!$V$2:$V$3601,'Historial Mensual'!$A$2:$A$3601,AH$1,'Historial Mensual'!$B$2:$B$3601,$A5)</f>
        <v>9.7201152309490987E-2</v>
      </c>
      <c r="AI5" s="20">
        <f>SUMIFS('Historial Mensual'!$V$2:$V$3601,'Historial Mensual'!$A$2:$A$3601,AI$1,'Historial Mensual'!$B$2:$B$3601,$A5)</f>
        <v>7.6207320383351984E-2</v>
      </c>
      <c r="AJ5" s="20">
        <f>SUMIFS('Historial Mensual'!$V$2:$V$3601,'Historial Mensual'!$A$2:$A$3601,AJ$1,'Historial Mensual'!$B$2:$B$3601,$A5)</f>
        <v>3.0406705083583466E-2</v>
      </c>
      <c r="AK5" s="20">
        <f>SUMIFS('Historial Mensual'!$V$2:$V$3601,'Historial Mensual'!$A$2:$A$3601,AK$1,'Historial Mensual'!$B$2:$B$3601,$A5)</f>
        <v>3.6420927294138421E-2</v>
      </c>
      <c r="AL5" s="20">
        <f>SUMIFS('Historial Mensual'!$V$2:$V$3601,'Historial Mensual'!$A$2:$A$3601,AL$1,'Historial Mensual'!$B$2:$B$3601,$A5)</f>
        <v>6.3445263223883122E-2</v>
      </c>
      <c r="AM5" s="20">
        <f>SUMIFS('Historial Mensual'!$V$2:$V$3601,'Historial Mensual'!$A$2:$A$3601,AM$1,'Historial Mensual'!$B$2:$B$3601,$A5)</f>
        <v>-0.24723070801914568</v>
      </c>
      <c r="AN5" s="20">
        <f>SUMIFS('Historial Mensual'!$V$2:$V$3601,'Historial Mensual'!$A$2:$A$3601,AN$1,'Historial Mensual'!$B$2:$B$3601,$A5)</f>
        <v>-0.11446409953565978</v>
      </c>
      <c r="AO5" s="20">
        <f>SUMIFS('Historial Mensual'!$V$2:$V$3601,'Historial Mensual'!$A$2:$A$3601,AO$1,'Historial Mensual'!$B$2:$B$3601,$A5)</f>
        <v>9.2245064682482433E-2</v>
      </c>
      <c r="AP5" s="20">
        <f>SUMIFS('Historial Mensual'!$V$2:$V$3601,'Historial Mensual'!$A$2:$A$3601,AP$1,'Historial Mensual'!$B$2:$B$3601,$A5)</f>
        <v>8.3789784425330627E-3</v>
      </c>
      <c r="AQ5" s="20">
        <f>SUMIFS('Historial Mensual'!$V$2:$V$3601,'Historial Mensual'!$A$2:$A$3601,AQ$1,'Historial Mensual'!$B$2:$B$3601,$A5)</f>
        <v>4.5457209792129083E-2</v>
      </c>
      <c r="AR5" s="20">
        <f>SUMIFS('Historial Mensual'!$V$2:$V$3601,'Historial Mensual'!$A$2:$A$3601,AR$1,'Historial Mensual'!$B$2:$B$3601,$A5)</f>
        <v>-1.6058280112673174E-2</v>
      </c>
      <c r="AS5" s="20">
        <f>SUMIFS('Historial Mensual'!$V$2:$V$3601,'Historial Mensual'!$A$2:$A$3601,AS$1,'Historial Mensual'!$B$2:$B$3601,$A5)</f>
        <v>4.7128970695791556E-2</v>
      </c>
      <c r="AT5" s="20">
        <f>SUMIFS('Historial Mensual'!$V$2:$V$3601,'Historial Mensual'!$A$2:$A$3601,AT$1,'Historial Mensual'!$B$2:$B$3601,$A5)</f>
        <v>9.7433959202917392E-2</v>
      </c>
      <c r="AU5" s="20">
        <f>SUMIFS('Historial Mensual'!$V$2:$V$3601,'Historial Mensual'!$A$2:$A$3601,AU$1,'Historial Mensual'!$B$2:$B$3601,$A5)</f>
        <v>-6.3264258620294278E-2</v>
      </c>
      <c r="AV5" s="20">
        <f>SUMIFS('Historial Mensual'!$V$2:$V$3601,'Historial Mensual'!$A$2:$A$3601,AV$1,'Historial Mensual'!$B$2:$B$3601,$A5)</f>
        <v>4.5867982543417625E-2</v>
      </c>
      <c r="AW5" s="20">
        <f>SUMIFS('Historial Mensual'!$V$2:$V$3601,'Historial Mensual'!$A$2:$A$3601,AW$1,'Historial Mensual'!$B$2:$B$3601,$A5)</f>
        <v>8.5479425602387499E-2</v>
      </c>
      <c r="AX5" s="20">
        <f>SUMIFS('Historial Mensual'!$V$2:$V$3601,'Historial Mensual'!$A$2:$A$3601,AX$1,'Historial Mensual'!$B$2:$B$3601,$A5)</f>
        <v>3.4823777211656512E-2</v>
      </c>
      <c r="AY5" s="20">
        <f>SUMIFS('Historial Mensual'!$V$2:$V$3601,'Historial Mensual'!$A$2:$A$3601,AY$1,'Historial Mensual'!$B$2:$B$3601,$A5)</f>
        <v>6.6301819117696489E-2</v>
      </c>
      <c r="AZ5" s="20">
        <f>SUMIFS('Historial Mensual'!$V$2:$V$3601,'Historial Mensual'!$A$2:$A$3601,AZ$1,'Historial Mensual'!$B$2:$B$3601,$A5)</f>
        <v>2.4008720833124358E-2</v>
      </c>
      <c r="BA5" s="20">
        <f>SUMIFS('Historial Mensual'!$V$2:$V$3601,'Historial Mensual'!$A$2:$A$3601,BA$1,'Historial Mensual'!$B$2:$B$3601,$A5)</f>
        <v>-4.0922762533095727E-3</v>
      </c>
      <c r="BB5" s="20">
        <f>SUMIFS('Historial Mensual'!$V$2:$V$3601,'Historial Mensual'!$A$2:$A$3601,BB$1,'Historial Mensual'!$B$2:$B$3601,$A5)</f>
        <v>2.3045447865957212E-2</v>
      </c>
      <c r="BC5" s="20">
        <f>SUMIFS('Historial Mensual'!$V$2:$V$3601,'Historial Mensual'!$A$2:$A$3601,BC$1,'Historial Mensual'!$B$2:$B$3601,$A5)</f>
        <v>2.3638716408809525E-2</v>
      </c>
      <c r="BD5" s="20">
        <f>SUMIFS('Historial Mensual'!$V$2:$V$3601,'Historial Mensual'!$A$2:$A$3601,BD$1,'Historial Mensual'!$B$2:$B$3601,$A5)</f>
        <v>1.5378621014962028E-2</v>
      </c>
      <c r="BE5" s="20">
        <f>SUMIFS('Historial Mensual'!$V$2:$V$3601,'Historial Mensual'!$A$2:$A$3601,BE$1,'Historial Mensual'!$B$2:$B$3601,$A5)</f>
        <v>3.855599193613999E-2</v>
      </c>
      <c r="BF5" s="20">
        <f>SUMIFS('Historial Mensual'!$V$2:$V$3601,'Historial Mensual'!$A$2:$A$3601,BF$1,'Historial Mensual'!$B$2:$B$3601,$A5)</f>
        <v>-5.4356189797616888E-2</v>
      </c>
      <c r="BG5" s="20">
        <f>SUMIFS('Historial Mensual'!$V$2:$V$3601,'Historial Mensual'!$A$2:$A$3601,BG$1,'Historial Mensual'!$B$2:$B$3601,$A5)</f>
        <v>5.4251357753652328E-2</v>
      </c>
      <c r="BH5" s="20">
        <f>SUMIFS('Historial Mensual'!$V$2:$V$3601,'Historial Mensual'!$A$2:$A$3601,BH$1,'Historial Mensual'!$B$2:$B$3601,$A5)</f>
        <v>3.1744633838511803E-2</v>
      </c>
      <c r="BI5" s="20">
        <f>SUMIFS('Historial Mensual'!$V$2:$V$3601,'Historial Mensual'!$A$2:$A$3601,BI$1,'Historial Mensual'!$B$2:$B$3601,$A5)</f>
        <v>6.6357879377765813E-2</v>
      </c>
      <c r="BJ5" s="20">
        <f>SUMIFS('Historial Mensual'!$V$2:$V$3601,'Historial Mensual'!$A$2:$A$3601,BJ$1,'Historial Mensual'!$B$2:$B$3601,$A5)</f>
        <v>1.8283048645617025E-2</v>
      </c>
      <c r="BK5" s="20">
        <f>SUMIFS('Historial Mensual'!$V$2:$V$3601,'Historial Mensual'!$A$2:$A$3601,BK$1,'Historial Mensual'!$B$2:$B$3601,$A5)</f>
        <v>-2.890999133648018E-2</v>
      </c>
      <c r="BL5" s="20">
        <f>SUMIFS('Historial Mensual'!$V$2:$V$3601,'Historial Mensual'!$A$2:$A$3601,BL$1,'Historial Mensual'!$B$2:$B$3601,$A5)</f>
        <v>-1.4035441843121837E-2</v>
      </c>
      <c r="BM5" s="20">
        <f>SUMIFS('Historial Mensual'!$V$2:$V$3601,'Historial Mensual'!$A$2:$A$3601,BM$1,'Historial Mensual'!$B$2:$B$3601,$A5)</f>
        <v>-8.8953506501298407E-2</v>
      </c>
      <c r="BN5" s="20">
        <f>SUMIFS('Historial Mensual'!$V$2:$V$3601,'Historial Mensual'!$A$2:$A$3601,BN$1,'Historial Mensual'!$B$2:$B$3601,$A5)</f>
        <v>4.9147773686072101E-2</v>
      </c>
      <c r="BO5" s="20">
        <f>SUMIFS('Historial Mensual'!$V$2:$V$3601,'Historial Mensual'!$A$2:$A$3601,BO$1,'Historial Mensual'!$B$2:$B$3601,$A5)</f>
        <v>0.13894626275129068</v>
      </c>
      <c r="BP5" s="20">
        <f>SUMIFS('Historial Mensual'!$V$2:$V$3601,'Historial Mensual'!$A$2:$A$3601,BP$1,'Historial Mensual'!$B$2:$B$3601,$A5)</f>
        <v>7.2009017603658187E-2</v>
      </c>
      <c r="BQ5" s="20">
        <f>SUMIFS('Historial Mensual'!$V$2:$V$3601,'Historial Mensual'!$A$2:$A$3601,BQ$1,'Historial Mensual'!$B$2:$B$3601,$A5)</f>
        <v>-0.20402905881379765</v>
      </c>
      <c r="BR5" s="20">
        <f>SUMIFS('Historial Mensual'!$V$2:$V$3601,'Historial Mensual'!$A$2:$A$3601,BR$1,'Historial Mensual'!$B$2:$B$3601,$A5)</f>
        <v>5.1755833630413271E-2</v>
      </c>
      <c r="BS5" s="20">
        <f>SUMIFS('Historial Mensual'!$V$2:$V$3601,'Historial Mensual'!$A$2:$A$3601,BS$1,'Historial Mensual'!$B$2:$B$3601,$A5)</f>
        <v>-0.17709094461310826</v>
      </c>
      <c r="BT5" s="20">
        <f>SUMIFS('Historial Mensual'!$V$2:$V$3601,'Historial Mensual'!$A$2:$A$3601,BT$1,'Historial Mensual'!$B$2:$B$3601,$A5)</f>
        <v>8.8620160953217744E-2</v>
      </c>
      <c r="BU5" s="20">
        <f>SUMIFS('Historial Mensual'!$V$2:$V$3601,'Historial Mensual'!$A$2:$A$3601,BU$1,'Historial Mensual'!$B$2:$B$3601,$A5)</f>
        <v>-1.8500118933288515E-2</v>
      </c>
      <c r="BV5" s="20">
        <f>SUMIFS('Historial Mensual'!$V$2:$V$3601,'Historial Mensual'!$A$2:$A$3601,BV$1,'Historial Mensual'!$B$2:$B$3601,$A5)</f>
        <v>5.996808253458194E-2</v>
      </c>
      <c r="BW5" s="20">
        <f>SUMIFS('Historial Mensual'!$V$2:$V$3601,'Historial Mensual'!$A$2:$A$3601,BW$1,'Historial Mensual'!$B$2:$B$3601,$A5)</f>
        <v>-3.0086065217162086E-2</v>
      </c>
      <c r="BX5" s="20">
        <f>SUMIFS('Historial Mensual'!$V$2:$V$3601,'Historial Mensual'!$A$2:$A$3601,BX$1,'Historial Mensual'!$B$2:$B$3601,$A5)</f>
        <v>2.1350644258962492E-2</v>
      </c>
      <c r="BY5" s="20">
        <f>SUMIFS('Historial Mensual'!$V$2:$V$3601,'Historial Mensual'!$A$2:$A$3601,BY$1,'Historial Mensual'!$B$2:$B$3601,$A5)</f>
        <v>9.0857058658235387E-2</v>
      </c>
      <c r="BZ5" s="20">
        <f>SUMIFS('Historial Mensual'!$V$2:$V$3601,'Historial Mensual'!$A$2:$A$3601,BZ$1,'Historial Mensual'!$B$2:$B$3601,$A5)</f>
        <v>-0.21011428995324663</v>
      </c>
      <c r="CA5" s="20">
        <f>SUMIFS('Historial Mensual'!$V$2:$V$3601,'Historial Mensual'!$A$2:$A$3601,CA$1,'Historial Mensual'!$B$2:$B$3601,$A5)</f>
        <v>3.4800010835659201E-2</v>
      </c>
      <c r="CB5" s="20">
        <f>SUMIFS('Historial Mensual'!$V$2:$V$3601,'Historial Mensual'!$A$2:$A$3601,CB$1,'Historial Mensual'!$B$2:$B$3601,$A5)</f>
        <v>-1.1724965920009912E-2</v>
      </c>
      <c r="CC5" s="20">
        <f>SUMIFS('Historial Mensual'!$V$2:$V$3601,'Historial Mensual'!$A$2:$A$3601,CC$1,'Historial Mensual'!$B$2:$B$3601,$A5)</f>
        <v>2.0320176890028952E-2</v>
      </c>
      <c r="CD5" s="20">
        <f>SUMIFS('Historial Mensual'!$V$2:$V$3601,'Historial Mensual'!$A$2:$A$3601,CD$1,'Historial Mensual'!$B$2:$B$3601,$A5)</f>
        <v>3.0830532306446081E-2</v>
      </c>
      <c r="CE5" s="20">
        <f>SUMIFS('Historial Mensual'!$V$2:$V$3601,'Historial Mensual'!$A$2:$A$3601,CE$1,'Historial Mensual'!$B$2:$B$3601,$A5)</f>
        <v>4.3524053350734469E-2</v>
      </c>
      <c r="CF5" s="20">
        <f>SUMIFS('Historial Mensual'!$V$2:$V$3601,'Historial Mensual'!$A$2:$A$3601,CF$1,'Historial Mensual'!$B$2:$B$3601,$A5)</f>
        <v>7.2212782936247513E-2</v>
      </c>
      <c r="CG5" s="20">
        <f>SUMIFS('Historial Mensual'!$V$2:$V$3601,'Historial Mensual'!$A$2:$A$3601,CG$1,'Historial Mensual'!$B$2:$B$3601,$A5)</f>
        <v>1.4950226346543203E-2</v>
      </c>
      <c r="CH5" s="20">
        <f>SUMIFS('Historial Mensual'!$V$2:$V$3601,'Historial Mensual'!$A$2:$A$3601,CH$1,'Historial Mensual'!$B$2:$B$3601,$A5)</f>
        <v>4.0281259823887049E-2</v>
      </c>
      <c r="CI5" s="20">
        <f>SUMIFS('Historial Mensual'!$V$2:$V$3601,'Historial Mensual'!$A$2:$A$3601,CI$1,'Historial Mensual'!$B$2:$B$3601,$A5)</f>
        <v>8.7770958618280395E-2</v>
      </c>
      <c r="CJ5" s="20">
        <f>SUMIFS('Historial Mensual'!$V$2:$V$3601,'Historial Mensual'!$A$2:$A$3601,CJ$1,'Historial Mensual'!$B$2:$B$3601,$A5)</f>
        <v>5.3865332541454161E-2</v>
      </c>
      <c r="CK5" s="20">
        <f>SUMIFS('Historial Mensual'!$V$2:$V$3601,'Historial Mensual'!$A$2:$A$3601,CK$1,'Historial Mensual'!$B$2:$B$3601,$A5)</f>
        <v>-3.8042179863796298E-3</v>
      </c>
      <c r="CL5" s="20">
        <f>SUMIFS('Historial Mensual'!$V$2:$V$3601,'Historial Mensual'!$A$2:$A$3601,CL$1,'Historial Mensual'!$B$2:$B$3601,$A5)</f>
        <v>7.051942009123896E-2</v>
      </c>
      <c r="CM5" s="20">
        <f>SUMIFS('Historial Mensual'!$V$2:$V$3601,'Historial Mensual'!$A$2:$A$3601,CM$1,'Historial Mensual'!$B$2:$B$3601,$A5)</f>
        <v>6.964318196225866E-2</v>
      </c>
      <c r="CN5" s="20">
        <f>SUMIFS('Historial Mensual'!$V$2:$V$3601,'Historial Mensual'!$A$2:$A$3601,CN$1,'Historial Mensual'!$B$2:$B$3601,$A5)</f>
        <v>2.5122557746974181E-2</v>
      </c>
      <c r="CO5" s="20">
        <f>SUMIFS('Historial Mensual'!$V$2:$V$3601,'Historial Mensual'!$A$2:$A$3601,CO$1,'Historial Mensual'!$B$2:$B$3601,$A5)</f>
        <v>6.0347250515610004E-2</v>
      </c>
      <c r="CP5" s="20">
        <f>SUMIFS('Historial Mensual'!$V$2:$V$3601,'Historial Mensual'!$A$2:$A$3601,CP$1,'Historial Mensual'!$B$2:$B$3601,$A5)</f>
        <v>2.6343087400911413E-2</v>
      </c>
      <c r="CQ5" s="20">
        <f>SUMIFS('Historial Mensual'!$V$2:$V$3601,'Historial Mensual'!$A$2:$A$3601,CQ$1,'Historial Mensual'!$B$2:$B$3601,$A5)</f>
        <v>1.5725027033570774E-2</v>
      </c>
      <c r="CR5" s="20">
        <f>SUMIFS('Historial Mensual'!$V$2:$V$3601,'Historial Mensual'!$A$2:$A$3601,CR$1,'Historial Mensual'!$B$2:$B$3601,$A5)</f>
        <v>8.1516693846708288E-2</v>
      </c>
      <c r="CS5" s="20">
        <f>SUMIFS('Historial Mensual'!$V$2:$V$3601,'Historial Mensual'!$A$2:$A$3601,CS$1,'Historial Mensual'!$B$2:$B$3601,$A5)</f>
        <v>3.8735526376711051E-2</v>
      </c>
      <c r="CT5" s="20">
        <f>SUMIFS('Historial Mensual'!$V$2:$V$3601,'Historial Mensual'!$A$2:$A$3601,CT$1,'Historial Mensual'!$B$2:$B$3601,$A5)</f>
        <v>6.821343534251377E-2</v>
      </c>
      <c r="CU5" s="20">
        <f>SUMIFS('Historial Mensual'!$V$2:$V$3601,'Historial Mensual'!$A$2:$A$3601,CU$1,'Historial Mensual'!$B$2:$B$3601,$A5)</f>
        <v>7.1506027528448993E-2</v>
      </c>
      <c r="CV5" s="20">
        <f>SUMIFS('Historial Mensual'!$V$2:$V$3601,'Historial Mensual'!$A$2:$A$3601,CV$1,'Historial Mensual'!$B$2:$B$3601,$A5)</f>
        <v>7.5871743814769549E-2</v>
      </c>
      <c r="CW5" s="20">
        <f>SUMIFS('Historial Mensual'!$V$2:$V$3601,'Historial Mensual'!$A$2:$A$3601,CW$1,'Historial Mensual'!$B$2:$B$3601,$A5)</f>
        <v>5.0618675020452863E-2</v>
      </c>
    </row>
    <row r="6" spans="1:101" x14ac:dyDescent="0.3">
      <c r="A6" s="18">
        <v>45047</v>
      </c>
      <c r="B6" s="20">
        <f>SUMIFS('Historial Mensual'!$V$2:$V$3601,'Historial Mensual'!$A$2:$A$3601,B$1,'Historial Mensual'!$B$2:$B$3601,$A6)</f>
        <v>-3.1190364066968558E-3</v>
      </c>
      <c r="C6" s="20">
        <f>SUMIFS('Historial Mensual'!$V$2:$V$3601,'Historial Mensual'!$A$2:$A$3601,C$1,'Historial Mensual'!$B$2:$B$3601,$A6)</f>
        <v>-6.8824374548077973E-3</v>
      </c>
      <c r="D6" s="20">
        <f>SUMIFS('Historial Mensual'!$V$2:$V$3601,'Historial Mensual'!$A$2:$A$3601,D$1,'Historial Mensual'!$B$2:$B$3601,$A6)</f>
        <v>2.9278737960916904E-2</v>
      </c>
      <c r="E6" s="20">
        <f>SUMIFS('Historial Mensual'!$V$2:$V$3601,'Historial Mensual'!$A$2:$A$3601,E$1,'Historial Mensual'!$B$2:$B$3601,$A6)</f>
        <v>0.10477467578968558</v>
      </c>
      <c r="F6" s="20">
        <f>SUMIFS('Historial Mensual'!$V$2:$V$3601,'Historial Mensual'!$A$2:$A$3601,F$1,'Historial Mensual'!$B$2:$B$3601,$A6)</f>
        <v>-0.10804764518299616</v>
      </c>
      <c r="G6" s="20">
        <f>SUMIFS('Historial Mensual'!$V$2:$V$3601,'Historial Mensual'!$A$2:$A$3601,G$1,'Historial Mensual'!$B$2:$B$3601,$A6)</f>
        <v>3.1777408103462877E-2</v>
      </c>
      <c r="H6" s="20">
        <f>SUMIFS('Historial Mensual'!$V$2:$V$3601,'Historial Mensual'!$A$2:$A$3601,H$1,'Historial Mensual'!$B$2:$B$3601,$A6)</f>
        <v>4.5286200683084907E-2</v>
      </c>
      <c r="I6" s="20">
        <f>SUMIFS('Historial Mensual'!$V$2:$V$3601,'Historial Mensual'!$A$2:$A$3601,I$1,'Historial Mensual'!$B$2:$B$3601,$A6)</f>
        <v>8.3301904924064724E-2</v>
      </c>
      <c r="J6" s="20">
        <f>SUMIFS('Historial Mensual'!$V$2:$V$3601,'Historial Mensual'!$A$2:$A$3601,J$1,'Historial Mensual'!$B$2:$B$3601,$A6)</f>
        <v>9.6712702156371136E-2</v>
      </c>
      <c r="K6" s="20">
        <f>SUMIFS('Historial Mensual'!$V$2:$V$3601,'Historial Mensual'!$A$2:$A$3601,K$1,'Historial Mensual'!$B$2:$B$3601,$A6)</f>
        <v>6.2175740682678393E-2</v>
      </c>
      <c r="L6" s="20">
        <f>SUMIFS('Historial Mensual'!$V$2:$V$3601,'Historial Mensual'!$A$2:$A$3601,L$1,'Historial Mensual'!$B$2:$B$3601,$A6)</f>
        <v>2.6065049979356835E-2</v>
      </c>
      <c r="M6" s="20">
        <f>SUMIFS('Historial Mensual'!$V$2:$V$3601,'Historial Mensual'!$A$2:$A$3601,M$1,'Historial Mensual'!$B$2:$B$3601,$A6)</f>
        <v>5.917929667044633E-2</v>
      </c>
      <c r="N6" s="20">
        <f>SUMIFS('Historial Mensual'!$V$2:$V$3601,'Historial Mensual'!$A$2:$A$3601,N$1,'Historial Mensual'!$B$2:$B$3601,$A6)</f>
        <v>6.669176933862761E-2</v>
      </c>
      <c r="O6" s="20">
        <f>SUMIFS('Historial Mensual'!$V$2:$V$3601,'Historial Mensual'!$A$2:$A$3601,O$1,'Historial Mensual'!$B$2:$B$3601,$A6)</f>
        <v>6.2231999283734137E-2</v>
      </c>
      <c r="P6" s="20">
        <f>SUMIFS('Historial Mensual'!$V$2:$V$3601,'Historial Mensual'!$A$2:$A$3601,P$1,'Historial Mensual'!$B$2:$B$3601,$A6)</f>
        <v>2.4730760459861605E-2</v>
      </c>
      <c r="Q6" s="20">
        <f>SUMIFS('Historial Mensual'!$V$2:$V$3601,'Historial Mensual'!$A$2:$A$3601,Q$1,'Historial Mensual'!$B$2:$B$3601,$A6)</f>
        <v>1.2361954309889444E-2</v>
      </c>
      <c r="R6" s="20">
        <f>SUMIFS('Historial Mensual'!$V$2:$V$3601,'Historial Mensual'!$A$2:$A$3601,R$1,'Historial Mensual'!$B$2:$B$3601,$A6)</f>
        <v>7.6966829706987313E-3</v>
      </c>
      <c r="S6" s="20">
        <f>SUMIFS('Historial Mensual'!$V$2:$V$3601,'Historial Mensual'!$A$2:$A$3601,S$1,'Historial Mensual'!$B$2:$B$3601,$A6)</f>
        <v>2.9901858952243541E-2</v>
      </c>
      <c r="T6" s="20">
        <f>SUMIFS('Historial Mensual'!$V$2:$V$3601,'Historial Mensual'!$A$2:$A$3601,T$1,'Historial Mensual'!$B$2:$B$3601,$A6)</f>
        <v>-0.15017136511971418</v>
      </c>
      <c r="U6" s="20">
        <f>SUMIFS('Historial Mensual'!$V$2:$V$3601,'Historial Mensual'!$A$2:$A$3601,U$1,'Historial Mensual'!$B$2:$B$3601,$A6)</f>
        <v>0.10180688812415285</v>
      </c>
      <c r="V6" s="20">
        <f>SUMIFS('Historial Mensual'!$V$2:$V$3601,'Historial Mensual'!$A$2:$A$3601,V$1,'Historial Mensual'!$B$2:$B$3601,$A6)</f>
        <v>0.11009665593576946</v>
      </c>
      <c r="W6" s="20">
        <f>SUMIFS('Historial Mensual'!$V$2:$V$3601,'Historial Mensual'!$A$2:$A$3601,W$1,'Historial Mensual'!$B$2:$B$3601,$A6)</f>
        <v>0.11672604357325587</v>
      </c>
      <c r="X6" s="20">
        <f>SUMIFS('Historial Mensual'!$V$2:$V$3601,'Historial Mensual'!$A$2:$A$3601,X$1,'Historial Mensual'!$B$2:$B$3601,$A6)</f>
        <v>0.10764114581034126</v>
      </c>
      <c r="Y6" s="20">
        <f>SUMIFS('Historial Mensual'!$V$2:$V$3601,'Historial Mensual'!$A$2:$A$3601,Y$1,'Historial Mensual'!$B$2:$B$3601,$A6)</f>
        <v>8.1993808879164437E-2</v>
      </c>
      <c r="Z6" s="20">
        <f>SUMIFS('Historial Mensual'!$V$2:$V$3601,'Historial Mensual'!$A$2:$A$3601,Z$1,'Historial Mensual'!$B$2:$B$3601,$A6)</f>
        <v>1.3682663959231156E-2</v>
      </c>
      <c r="AA6" s="20">
        <f>SUMIFS('Historial Mensual'!$V$2:$V$3601,'Historial Mensual'!$A$2:$A$3601,AA$1,'Historial Mensual'!$B$2:$B$3601,$A6)</f>
        <v>6.5825282652358055E-2</v>
      </c>
      <c r="AB6" s="20">
        <f>SUMIFS('Historial Mensual'!$V$2:$V$3601,'Historial Mensual'!$A$2:$A$3601,AB$1,'Historial Mensual'!$B$2:$B$3601,$A6)</f>
        <v>-4.321297406892647E-2</v>
      </c>
      <c r="AC6" s="20">
        <f>SUMIFS('Historial Mensual'!$V$2:$V$3601,'Historial Mensual'!$A$2:$A$3601,AC$1,'Historial Mensual'!$B$2:$B$3601,$A6)</f>
        <v>2.8209507004015286E-2</v>
      </c>
      <c r="AD6" s="20">
        <f>SUMIFS('Historial Mensual'!$V$2:$V$3601,'Historial Mensual'!$A$2:$A$3601,AD$1,'Historial Mensual'!$B$2:$B$3601,$A6)</f>
        <v>-2.4302890621493149E-2</v>
      </c>
      <c r="AE6" s="20">
        <f>SUMIFS('Historial Mensual'!$V$2:$V$3601,'Historial Mensual'!$A$2:$A$3601,AE$1,'Historial Mensual'!$B$2:$B$3601,$A6)</f>
        <v>4.8167622366073505E-2</v>
      </c>
      <c r="AF6" s="20">
        <f>SUMIFS('Historial Mensual'!$V$2:$V$3601,'Historial Mensual'!$A$2:$A$3601,AF$1,'Historial Mensual'!$B$2:$B$3601,$A6)</f>
        <v>3.7649668098633064E-2</v>
      </c>
      <c r="AG6" s="20">
        <f>SUMIFS('Historial Mensual'!$V$2:$V$3601,'Historial Mensual'!$A$2:$A$3601,AG$1,'Historial Mensual'!$B$2:$B$3601,$A6)</f>
        <v>2.5907263589858429E-2</v>
      </c>
      <c r="AH6" s="20">
        <f>SUMIFS('Historial Mensual'!$V$2:$V$3601,'Historial Mensual'!$A$2:$A$3601,AH$1,'Historial Mensual'!$B$2:$B$3601,$A6)</f>
        <v>3.7716604781397253E-2</v>
      </c>
      <c r="AI6" s="20">
        <f>SUMIFS('Historial Mensual'!$V$2:$V$3601,'Historial Mensual'!$A$2:$A$3601,AI$1,'Historial Mensual'!$B$2:$B$3601,$A6)</f>
        <v>5.2930751469082077E-2</v>
      </c>
      <c r="AJ6" s="20">
        <f>SUMIFS('Historial Mensual'!$V$2:$V$3601,'Historial Mensual'!$A$2:$A$3601,AJ$1,'Historial Mensual'!$B$2:$B$3601,$A6)</f>
        <v>-0.23025407148637911</v>
      </c>
      <c r="AK6" s="20">
        <f>SUMIFS('Historial Mensual'!$V$2:$V$3601,'Historial Mensual'!$A$2:$A$3601,AK$1,'Historial Mensual'!$B$2:$B$3601,$A6)</f>
        <v>-2.4953029629850953E-3</v>
      </c>
      <c r="AL6" s="20">
        <f>SUMIFS('Historial Mensual'!$V$2:$V$3601,'Historial Mensual'!$A$2:$A$3601,AL$1,'Historial Mensual'!$B$2:$B$3601,$A6)</f>
        <v>1.7271213500436498E-2</v>
      </c>
      <c r="AM6" s="20">
        <f>SUMIFS('Historial Mensual'!$V$2:$V$3601,'Historial Mensual'!$A$2:$A$3601,AM$1,'Historial Mensual'!$B$2:$B$3601,$A6)</f>
        <v>5.0436856371723605E-2</v>
      </c>
      <c r="AN6" s="20">
        <f>SUMIFS('Historial Mensual'!$V$2:$V$3601,'Historial Mensual'!$A$2:$A$3601,AN$1,'Historial Mensual'!$B$2:$B$3601,$A6)</f>
        <v>-1.6547008781887671E-2</v>
      </c>
      <c r="AO6" s="20">
        <f>SUMIFS('Historial Mensual'!$V$2:$V$3601,'Historial Mensual'!$A$2:$A$3601,AO$1,'Historial Mensual'!$B$2:$B$3601,$A6)</f>
        <v>4.1588125600059825E-2</v>
      </c>
      <c r="AP6" s="20">
        <f>SUMIFS('Historial Mensual'!$V$2:$V$3601,'Historial Mensual'!$A$2:$A$3601,AP$1,'Historial Mensual'!$B$2:$B$3601,$A6)</f>
        <v>4.6816236688832558E-2</v>
      </c>
      <c r="AQ6" s="20">
        <f>SUMIFS('Historial Mensual'!$V$2:$V$3601,'Historial Mensual'!$A$2:$A$3601,AQ$1,'Historial Mensual'!$B$2:$B$3601,$A6)</f>
        <v>1.9934558714233646E-2</v>
      </c>
      <c r="AR6" s="20">
        <f>SUMIFS('Historial Mensual'!$V$2:$V$3601,'Historial Mensual'!$A$2:$A$3601,AR$1,'Historial Mensual'!$B$2:$B$3601,$A6)</f>
        <v>4.2841580890589065E-2</v>
      </c>
      <c r="AS6" s="20">
        <f>SUMIFS('Historial Mensual'!$V$2:$V$3601,'Historial Mensual'!$A$2:$A$3601,AS$1,'Historial Mensual'!$B$2:$B$3601,$A6)</f>
        <v>2.0783804053144651E-2</v>
      </c>
      <c r="AT6" s="20">
        <f>SUMIFS('Historial Mensual'!$V$2:$V$3601,'Historial Mensual'!$A$2:$A$3601,AT$1,'Historial Mensual'!$B$2:$B$3601,$A6)</f>
        <v>7.7978595207130783E-2</v>
      </c>
      <c r="AU6" s="20">
        <f>SUMIFS('Historial Mensual'!$V$2:$V$3601,'Historial Mensual'!$A$2:$A$3601,AU$1,'Historial Mensual'!$B$2:$B$3601,$A6)</f>
        <v>2.5746178807435748E-2</v>
      </c>
      <c r="AV6" s="20">
        <f>SUMIFS('Historial Mensual'!$V$2:$V$3601,'Historial Mensual'!$A$2:$A$3601,AV$1,'Historial Mensual'!$B$2:$B$3601,$A6)</f>
        <v>9.1678157297238189E-2</v>
      </c>
      <c r="AW6" s="20">
        <f>SUMIFS('Historial Mensual'!$V$2:$V$3601,'Historial Mensual'!$A$2:$A$3601,AW$1,'Historial Mensual'!$B$2:$B$3601,$A6)</f>
        <v>7.0814414680693036E-2</v>
      </c>
      <c r="AX6" s="20">
        <f>SUMIFS('Historial Mensual'!$V$2:$V$3601,'Historial Mensual'!$A$2:$A$3601,AX$1,'Historial Mensual'!$B$2:$B$3601,$A6)</f>
        <v>5.8926688358408294E-2</v>
      </c>
      <c r="AY6" s="20">
        <f>SUMIFS('Historial Mensual'!$V$2:$V$3601,'Historial Mensual'!$A$2:$A$3601,AY$1,'Historial Mensual'!$B$2:$B$3601,$A6)</f>
        <v>9.9453486871185895E-2</v>
      </c>
      <c r="AZ6" s="20">
        <f>SUMIFS('Historial Mensual'!$V$2:$V$3601,'Historial Mensual'!$A$2:$A$3601,AZ$1,'Historial Mensual'!$B$2:$B$3601,$A6)</f>
        <v>-4.0361721223706092E-2</v>
      </c>
      <c r="BA6" s="20">
        <f>SUMIFS('Historial Mensual'!$V$2:$V$3601,'Historial Mensual'!$A$2:$A$3601,BA$1,'Historial Mensual'!$B$2:$B$3601,$A6)</f>
        <v>-4.576146694169074E-2</v>
      </c>
      <c r="BB6" s="20">
        <f>SUMIFS('Historial Mensual'!$V$2:$V$3601,'Historial Mensual'!$A$2:$A$3601,BB$1,'Historial Mensual'!$B$2:$B$3601,$A6)</f>
        <v>-1.2745229509545953E-2</v>
      </c>
      <c r="BC6" s="20">
        <f>SUMIFS('Historial Mensual'!$V$2:$V$3601,'Historial Mensual'!$A$2:$A$3601,BC$1,'Historial Mensual'!$B$2:$B$3601,$A6)</f>
        <v>-5.7823546130183652E-2</v>
      </c>
      <c r="BD6" s="20">
        <f>SUMIFS('Historial Mensual'!$V$2:$V$3601,'Historial Mensual'!$A$2:$A$3601,BD$1,'Historial Mensual'!$B$2:$B$3601,$A6)</f>
        <v>1.1606297428670089E-2</v>
      </c>
      <c r="BE6" s="20">
        <f>SUMIFS('Historial Mensual'!$V$2:$V$3601,'Historial Mensual'!$A$2:$A$3601,BE$1,'Historial Mensual'!$B$2:$B$3601,$A6)</f>
        <v>-5.251526152016911E-2</v>
      </c>
      <c r="BF6" s="20">
        <f>SUMIFS('Historial Mensual'!$V$2:$V$3601,'Historial Mensual'!$A$2:$A$3601,BF$1,'Historial Mensual'!$B$2:$B$3601,$A6)</f>
        <v>-9.2872797979194686E-4</v>
      </c>
      <c r="BG6" s="20">
        <f>SUMIFS('Historial Mensual'!$V$2:$V$3601,'Historial Mensual'!$A$2:$A$3601,BG$1,'Historial Mensual'!$B$2:$B$3601,$A6)</f>
        <v>3.6530192632824005E-2</v>
      </c>
      <c r="BH6" s="20">
        <f>SUMIFS('Historial Mensual'!$V$2:$V$3601,'Historial Mensual'!$A$2:$A$3601,BH$1,'Historial Mensual'!$B$2:$B$3601,$A6)</f>
        <v>5.5147145563427542E-2</v>
      </c>
      <c r="BI6" s="20">
        <f>SUMIFS('Historial Mensual'!$V$2:$V$3601,'Historial Mensual'!$A$2:$A$3601,BI$1,'Historial Mensual'!$B$2:$B$3601,$A6)</f>
        <v>8.6185223515262716E-3</v>
      </c>
      <c r="BJ6" s="20">
        <f>SUMIFS('Historial Mensual'!$V$2:$V$3601,'Historial Mensual'!$A$2:$A$3601,BJ$1,'Historial Mensual'!$B$2:$B$3601,$A6)</f>
        <v>2.3514968543850594E-2</v>
      </c>
      <c r="BK6" s="20">
        <f>SUMIFS('Historial Mensual'!$V$2:$V$3601,'Historial Mensual'!$A$2:$A$3601,BK$1,'Historial Mensual'!$B$2:$B$3601,$A6)</f>
        <v>-2.2532223369452539E-2</v>
      </c>
      <c r="BL6" s="20">
        <f>SUMIFS('Historial Mensual'!$V$2:$V$3601,'Historial Mensual'!$A$2:$A$3601,BL$1,'Historial Mensual'!$B$2:$B$3601,$A6)</f>
        <v>6.4005363771196547E-2</v>
      </c>
      <c r="BM6" s="20">
        <f>SUMIFS('Historial Mensual'!$V$2:$V$3601,'Historial Mensual'!$A$2:$A$3601,BM$1,'Historial Mensual'!$B$2:$B$3601,$A6)</f>
        <v>0.14192736933780994</v>
      </c>
      <c r="BN6" s="20">
        <f>SUMIFS('Historial Mensual'!$V$2:$V$3601,'Historial Mensual'!$A$2:$A$3601,BN$1,'Historial Mensual'!$B$2:$B$3601,$A6)</f>
        <v>8.8865232266085892E-2</v>
      </c>
      <c r="BO6" s="20">
        <f>SUMIFS('Historial Mensual'!$V$2:$V$3601,'Historial Mensual'!$A$2:$A$3601,BO$1,'Historial Mensual'!$B$2:$B$3601,$A6)</f>
        <v>6.4767259453407652E-2</v>
      </c>
      <c r="BP6" s="20">
        <f>SUMIFS('Historial Mensual'!$V$2:$V$3601,'Historial Mensual'!$A$2:$A$3601,BP$1,'Historial Mensual'!$B$2:$B$3601,$A6)</f>
        <v>1.089154320816724E-2</v>
      </c>
      <c r="BQ6" s="20">
        <f>SUMIFS('Historial Mensual'!$V$2:$V$3601,'Historial Mensual'!$A$2:$A$3601,BQ$1,'Historial Mensual'!$B$2:$B$3601,$A6)</f>
        <v>5.0182374042024733E-2</v>
      </c>
      <c r="BR6" s="20">
        <f>SUMIFS('Historial Mensual'!$V$2:$V$3601,'Historial Mensual'!$A$2:$A$3601,BR$1,'Historial Mensual'!$B$2:$B$3601,$A6)</f>
        <v>9.7554667509580806E-2</v>
      </c>
      <c r="BS6" s="20">
        <f>SUMIFS('Historial Mensual'!$V$2:$V$3601,'Historial Mensual'!$A$2:$A$3601,BS$1,'Historial Mensual'!$B$2:$B$3601,$A6)</f>
        <v>0.11768580734806634</v>
      </c>
      <c r="BT6" s="20">
        <f>SUMIFS('Historial Mensual'!$V$2:$V$3601,'Historial Mensual'!$A$2:$A$3601,BT$1,'Historial Mensual'!$B$2:$B$3601,$A6)</f>
        <v>8.6685140121707721E-2</v>
      </c>
      <c r="BU6" s="20">
        <f>SUMIFS('Historial Mensual'!$V$2:$V$3601,'Historial Mensual'!$A$2:$A$3601,BU$1,'Historial Mensual'!$B$2:$B$3601,$A6)</f>
        <v>6.2442808529595543E-2</v>
      </c>
      <c r="BV6" s="20">
        <f>SUMIFS('Historial Mensual'!$V$2:$V$3601,'Historial Mensual'!$A$2:$A$3601,BV$1,'Historial Mensual'!$B$2:$B$3601,$A6)</f>
        <v>7.8935413323786147E-2</v>
      </c>
      <c r="BW6" s="20">
        <f>SUMIFS('Historial Mensual'!$V$2:$V$3601,'Historial Mensual'!$A$2:$A$3601,BW$1,'Historial Mensual'!$B$2:$B$3601,$A6)</f>
        <v>0.11385354051204437</v>
      </c>
      <c r="BX6" s="20">
        <f>SUMIFS('Historial Mensual'!$V$2:$V$3601,'Historial Mensual'!$A$2:$A$3601,BX$1,'Historial Mensual'!$B$2:$B$3601,$A6)</f>
        <v>0.10285691231726814</v>
      </c>
      <c r="BY6" s="20">
        <f>SUMIFS('Historial Mensual'!$V$2:$V$3601,'Historial Mensual'!$A$2:$A$3601,BY$1,'Historial Mensual'!$B$2:$B$3601,$A6)</f>
        <v>0.11017532069944025</v>
      </c>
      <c r="BZ6" s="20">
        <f>SUMIFS('Historial Mensual'!$V$2:$V$3601,'Historial Mensual'!$A$2:$A$3601,BZ$1,'Historial Mensual'!$B$2:$B$3601,$A6)</f>
        <v>3.0950112248276835E-2</v>
      </c>
      <c r="CA6" s="20">
        <f>SUMIFS('Historial Mensual'!$V$2:$V$3601,'Historial Mensual'!$A$2:$A$3601,CA$1,'Historial Mensual'!$B$2:$B$3601,$A6)</f>
        <v>3.643165033023691E-2</v>
      </c>
      <c r="CB6" s="20">
        <f>SUMIFS('Historial Mensual'!$V$2:$V$3601,'Historial Mensual'!$A$2:$A$3601,CB$1,'Historial Mensual'!$B$2:$B$3601,$A6)</f>
        <v>5.199485866160522E-2</v>
      </c>
      <c r="CC6" s="20">
        <f>SUMIFS('Historial Mensual'!$V$2:$V$3601,'Historial Mensual'!$A$2:$A$3601,CC$1,'Historial Mensual'!$B$2:$B$3601,$A6)</f>
        <v>8.6169176065444594E-2</v>
      </c>
      <c r="CD6" s="20">
        <f>SUMIFS('Historial Mensual'!$V$2:$V$3601,'Historial Mensual'!$A$2:$A$3601,CD$1,'Historial Mensual'!$B$2:$B$3601,$A6)</f>
        <v>2.7389372426857191E-2</v>
      </c>
      <c r="CE6" s="20">
        <f>SUMIFS('Historial Mensual'!$V$2:$V$3601,'Historial Mensual'!$A$2:$A$3601,CE$1,'Historial Mensual'!$B$2:$B$3601,$A6)</f>
        <v>6.478200633652767E-2</v>
      </c>
      <c r="CF6" s="20">
        <f>SUMIFS('Historial Mensual'!$V$2:$V$3601,'Historial Mensual'!$A$2:$A$3601,CF$1,'Historial Mensual'!$B$2:$B$3601,$A6)</f>
        <v>2.1666313258925315E-2</v>
      </c>
      <c r="CG6" s="20">
        <f>SUMIFS('Historial Mensual'!$V$2:$V$3601,'Historial Mensual'!$A$2:$A$3601,CG$1,'Historial Mensual'!$B$2:$B$3601,$A6)</f>
        <v>3.2257053257300411E-2</v>
      </c>
      <c r="CH6" s="20">
        <f>SUMIFS('Historial Mensual'!$V$2:$V$3601,'Historial Mensual'!$A$2:$A$3601,CH$1,'Historial Mensual'!$B$2:$B$3601,$A6)</f>
        <v>1.3304756392691132E-2</v>
      </c>
      <c r="CI6" s="20">
        <f>SUMIFS('Historial Mensual'!$V$2:$V$3601,'Historial Mensual'!$A$2:$A$3601,CI$1,'Historial Mensual'!$B$2:$B$3601,$A6)</f>
        <v>-2.97184299512918E-2</v>
      </c>
      <c r="CJ6" s="20">
        <f>SUMIFS('Historial Mensual'!$V$2:$V$3601,'Historial Mensual'!$A$2:$A$3601,CJ$1,'Historial Mensual'!$B$2:$B$3601,$A6)</f>
        <v>-2.7335481745347816E-2</v>
      </c>
      <c r="CK6" s="20">
        <f>SUMIFS('Historial Mensual'!$V$2:$V$3601,'Historial Mensual'!$A$2:$A$3601,CK$1,'Historial Mensual'!$B$2:$B$3601,$A6)</f>
        <v>2.9728873328104352E-2</v>
      </c>
      <c r="CL6" s="20">
        <f>SUMIFS('Historial Mensual'!$V$2:$V$3601,'Historial Mensual'!$A$2:$A$3601,CL$1,'Historial Mensual'!$B$2:$B$3601,$A6)</f>
        <v>3.4841594215813843E-2</v>
      </c>
      <c r="CM6" s="20">
        <f>SUMIFS('Historial Mensual'!$V$2:$V$3601,'Historial Mensual'!$A$2:$A$3601,CM$1,'Historial Mensual'!$B$2:$B$3601,$A6)</f>
        <v>-0.1925727750545318</v>
      </c>
      <c r="CN6" s="20">
        <f>SUMIFS('Historial Mensual'!$V$2:$V$3601,'Historial Mensual'!$A$2:$A$3601,CN$1,'Historial Mensual'!$B$2:$B$3601,$A6)</f>
        <v>5.303256034595933E-2</v>
      </c>
      <c r="CO6" s="20">
        <f>SUMIFS('Historial Mensual'!$V$2:$V$3601,'Historial Mensual'!$A$2:$A$3601,CO$1,'Historial Mensual'!$B$2:$B$3601,$A6)</f>
        <v>4.5769419049360688E-2</v>
      </c>
      <c r="CP6" s="20">
        <f>SUMIFS('Historial Mensual'!$V$2:$V$3601,'Historial Mensual'!$A$2:$A$3601,CP$1,'Historial Mensual'!$B$2:$B$3601,$A6)</f>
        <v>4.1454231070675564E-2</v>
      </c>
      <c r="CQ6" s="20">
        <f>SUMIFS('Historial Mensual'!$V$2:$V$3601,'Historial Mensual'!$A$2:$A$3601,CQ$1,'Historial Mensual'!$B$2:$B$3601,$A6)</f>
        <v>-1.7461811530942589E-2</v>
      </c>
      <c r="CR6" s="20">
        <f>SUMIFS('Historial Mensual'!$V$2:$V$3601,'Historial Mensual'!$A$2:$A$3601,CR$1,'Historial Mensual'!$B$2:$B$3601,$A6)</f>
        <v>3.6807307025302181E-2</v>
      </c>
      <c r="CS6" s="20">
        <f>SUMIFS('Historial Mensual'!$V$2:$V$3601,'Historial Mensual'!$A$2:$A$3601,CS$1,'Historial Mensual'!$B$2:$B$3601,$A6)</f>
        <v>7.2811846754565854E-2</v>
      </c>
      <c r="CT6" s="20">
        <f>SUMIFS('Historial Mensual'!$V$2:$V$3601,'Historial Mensual'!$A$2:$A$3601,CT$1,'Historial Mensual'!$B$2:$B$3601,$A6)</f>
        <v>5.4896683557748863E-2</v>
      </c>
      <c r="CU6" s="20">
        <f>SUMIFS('Historial Mensual'!$V$2:$V$3601,'Historial Mensual'!$A$2:$A$3601,CU$1,'Historial Mensual'!$B$2:$B$3601,$A6)</f>
        <v>8.4683328580860598E-2</v>
      </c>
      <c r="CV6" s="20">
        <f>SUMIFS('Historial Mensual'!$V$2:$V$3601,'Historial Mensual'!$A$2:$A$3601,CV$1,'Historial Mensual'!$B$2:$B$3601,$A6)</f>
        <v>8.3335406658611944E-2</v>
      </c>
      <c r="CW6" s="20">
        <f>SUMIFS('Historial Mensual'!$V$2:$V$3601,'Historial Mensual'!$A$2:$A$3601,CW$1,'Historial Mensual'!$B$2:$B$3601,$A6)</f>
        <v>5.0569073356218519E-2</v>
      </c>
    </row>
    <row r="7" spans="1:101" x14ac:dyDescent="0.3">
      <c r="A7" s="18">
        <v>45078</v>
      </c>
      <c r="B7" s="20">
        <f>SUMIFS('Historial Mensual'!$V$2:$V$3601,'Historial Mensual'!$A$2:$A$3601,B$1,'Historial Mensual'!$B$2:$B$3601,$A7)</f>
        <v>-2.58422134347502E-3</v>
      </c>
      <c r="C7" s="20">
        <f>SUMIFS('Historial Mensual'!$V$2:$V$3601,'Historial Mensual'!$A$2:$A$3601,C$1,'Historial Mensual'!$B$2:$B$3601,$A7)</f>
        <v>4.6663514533706679E-2</v>
      </c>
      <c r="D7" s="20">
        <f>SUMIFS('Historial Mensual'!$V$2:$V$3601,'Historial Mensual'!$A$2:$A$3601,D$1,'Historial Mensual'!$B$2:$B$3601,$A7)</f>
        <v>2.5932441692212888E-2</v>
      </c>
      <c r="E7" s="20">
        <f>SUMIFS('Historial Mensual'!$V$2:$V$3601,'Historial Mensual'!$A$2:$A$3601,E$1,'Historial Mensual'!$B$2:$B$3601,$A7)</f>
        <v>3.9145258745899393E-2</v>
      </c>
      <c r="F7" s="20">
        <f>SUMIFS('Historial Mensual'!$V$2:$V$3601,'Historial Mensual'!$A$2:$A$3601,F$1,'Historial Mensual'!$B$2:$B$3601,$A7)</f>
        <v>2.5169722398549806E-2</v>
      </c>
      <c r="G7" s="20">
        <f>SUMIFS('Historial Mensual'!$V$2:$V$3601,'Historial Mensual'!$A$2:$A$3601,G$1,'Historial Mensual'!$B$2:$B$3601,$A7)</f>
        <v>2.9745229275577656E-2</v>
      </c>
      <c r="H7" s="20">
        <f>SUMIFS('Historial Mensual'!$V$2:$V$3601,'Historial Mensual'!$A$2:$A$3601,H$1,'Historial Mensual'!$B$2:$B$3601,$A7)</f>
        <v>-2.3606376415600833E-2</v>
      </c>
      <c r="I7" s="20">
        <f>SUMIFS('Historial Mensual'!$V$2:$V$3601,'Historial Mensual'!$A$2:$A$3601,I$1,'Historial Mensual'!$B$2:$B$3601,$A7)</f>
        <v>-1.1947346350273398E-2</v>
      </c>
      <c r="J7" s="20">
        <f>SUMIFS('Historial Mensual'!$V$2:$V$3601,'Historial Mensual'!$A$2:$A$3601,J$1,'Historial Mensual'!$B$2:$B$3601,$A7)</f>
        <v>4.9477509165617398E-2</v>
      </c>
      <c r="K7" s="20">
        <f>SUMIFS('Historial Mensual'!$V$2:$V$3601,'Historial Mensual'!$A$2:$A$3601,K$1,'Historial Mensual'!$B$2:$B$3601,$A7)</f>
        <v>-1.5729030146345638E-2</v>
      </c>
      <c r="L7" s="20">
        <f>SUMIFS('Historial Mensual'!$V$2:$V$3601,'Historial Mensual'!$A$2:$A$3601,L$1,'Historial Mensual'!$B$2:$B$3601,$A7)</f>
        <v>-7.5828392486131197E-3</v>
      </c>
      <c r="M7" s="20">
        <f>SUMIFS('Historial Mensual'!$V$2:$V$3601,'Historial Mensual'!$A$2:$A$3601,M$1,'Historial Mensual'!$B$2:$B$3601,$A7)</f>
        <v>2.0615224676844686E-2</v>
      </c>
      <c r="N7" s="20">
        <f>SUMIFS('Historial Mensual'!$V$2:$V$3601,'Historial Mensual'!$A$2:$A$3601,N$1,'Historial Mensual'!$B$2:$B$3601,$A7)</f>
        <v>1.6066418707194659E-2</v>
      </c>
      <c r="O7" s="20">
        <f>SUMIFS('Historial Mensual'!$V$2:$V$3601,'Historial Mensual'!$A$2:$A$3601,O$1,'Historial Mensual'!$B$2:$B$3601,$A7)</f>
        <v>-3.040070631343351E-3</v>
      </c>
      <c r="P7" s="20">
        <f>SUMIFS('Historial Mensual'!$V$2:$V$3601,'Historial Mensual'!$A$2:$A$3601,P$1,'Historial Mensual'!$B$2:$B$3601,$A7)</f>
        <v>-1.0812632569698178E-2</v>
      </c>
      <c r="Q7" s="20">
        <f>SUMIFS('Historial Mensual'!$V$2:$V$3601,'Historial Mensual'!$A$2:$A$3601,Q$1,'Historial Mensual'!$B$2:$B$3601,$A7)</f>
        <v>-6.4817620102557193E-3</v>
      </c>
      <c r="R7" s="20">
        <f>SUMIFS('Historial Mensual'!$V$2:$V$3601,'Historial Mensual'!$A$2:$A$3601,R$1,'Historial Mensual'!$B$2:$B$3601,$A7)</f>
        <v>2.8374126093206851E-3</v>
      </c>
      <c r="S7" s="20">
        <f>SUMIFS('Historial Mensual'!$V$2:$V$3601,'Historial Mensual'!$A$2:$A$3601,S$1,'Historial Mensual'!$B$2:$B$3601,$A7)</f>
        <v>5.9074417947355155E-3</v>
      </c>
      <c r="T7" s="20">
        <f>SUMIFS('Historial Mensual'!$V$2:$V$3601,'Historial Mensual'!$A$2:$A$3601,T$1,'Historial Mensual'!$B$2:$B$3601,$A7)</f>
        <v>3.5199471152867264E-2</v>
      </c>
      <c r="U7" s="20">
        <f>SUMIFS('Historial Mensual'!$V$2:$V$3601,'Historial Mensual'!$A$2:$A$3601,U$1,'Historial Mensual'!$B$2:$B$3601,$A7)</f>
        <v>8.6652378381383302E-2</v>
      </c>
      <c r="V7" s="20">
        <f>SUMIFS('Historial Mensual'!$V$2:$V$3601,'Historial Mensual'!$A$2:$A$3601,V$1,'Historial Mensual'!$B$2:$B$3601,$A7)</f>
        <v>5.4196199710170381E-3</v>
      </c>
      <c r="W7" s="20">
        <f>SUMIFS('Historial Mensual'!$V$2:$V$3601,'Historial Mensual'!$A$2:$A$3601,W$1,'Historial Mensual'!$B$2:$B$3601,$A7)</f>
        <v>6.3263185652403561E-2</v>
      </c>
      <c r="X7" s="20">
        <f>SUMIFS('Historial Mensual'!$V$2:$V$3601,'Historial Mensual'!$A$2:$A$3601,X$1,'Historial Mensual'!$B$2:$B$3601,$A7)</f>
        <v>2.5181314338858493E-2</v>
      </c>
      <c r="Y7" s="20">
        <f>SUMIFS('Historial Mensual'!$V$2:$V$3601,'Historial Mensual'!$A$2:$A$3601,Y$1,'Historial Mensual'!$B$2:$B$3601,$A7)</f>
        <v>-1.517156281690038E-2</v>
      </c>
      <c r="Z7" s="20">
        <f>SUMIFS('Historial Mensual'!$V$2:$V$3601,'Historial Mensual'!$A$2:$A$3601,Z$1,'Historial Mensual'!$B$2:$B$3601,$A7)</f>
        <v>3.7932598684182701E-2</v>
      </c>
      <c r="AA7" s="20">
        <f>SUMIFS('Historial Mensual'!$V$2:$V$3601,'Historial Mensual'!$A$2:$A$3601,AA$1,'Historial Mensual'!$B$2:$B$3601,$A7)</f>
        <v>0.10022259027050134</v>
      </c>
      <c r="AB7" s="20">
        <f>SUMIFS('Historial Mensual'!$V$2:$V$3601,'Historial Mensual'!$A$2:$A$3601,AB$1,'Historial Mensual'!$B$2:$B$3601,$A7)</f>
        <v>7.4787054571445882E-2</v>
      </c>
      <c r="AC7" s="20">
        <f>SUMIFS('Historial Mensual'!$V$2:$V$3601,'Historial Mensual'!$A$2:$A$3601,AC$1,'Historial Mensual'!$B$2:$B$3601,$A7)</f>
        <v>2.8924813940886598E-2</v>
      </c>
      <c r="AD7" s="20">
        <f>SUMIFS('Historial Mensual'!$V$2:$V$3601,'Historial Mensual'!$A$2:$A$3601,AD$1,'Historial Mensual'!$B$2:$B$3601,$A7)</f>
        <v>5.7719020143157759E-2</v>
      </c>
      <c r="AE7" s="20">
        <f>SUMIFS('Historial Mensual'!$V$2:$V$3601,'Historial Mensual'!$A$2:$A$3601,AE$1,'Historial Mensual'!$B$2:$B$3601,$A7)</f>
        <v>6.1291881955037729E-2</v>
      </c>
      <c r="AF7" s="20">
        <f>SUMIFS('Historial Mensual'!$V$2:$V$3601,'Historial Mensual'!$A$2:$A$3601,AF$1,'Historial Mensual'!$B$2:$B$3601,$A7)</f>
        <v>3.975646781072216E-2</v>
      </c>
      <c r="AG7" s="20">
        <f>SUMIFS('Historial Mensual'!$V$2:$V$3601,'Historial Mensual'!$A$2:$A$3601,AG$1,'Historial Mensual'!$B$2:$B$3601,$A7)</f>
        <v>3.4071972007042289E-2</v>
      </c>
      <c r="AH7" s="20">
        <f>SUMIFS('Historial Mensual'!$V$2:$V$3601,'Historial Mensual'!$A$2:$A$3601,AH$1,'Historial Mensual'!$B$2:$B$3601,$A7)</f>
        <v>-4.2757740417290309E-2</v>
      </c>
      <c r="AI7" s="20">
        <f>SUMIFS('Historial Mensual'!$V$2:$V$3601,'Historial Mensual'!$A$2:$A$3601,AI$1,'Historial Mensual'!$B$2:$B$3601,$A7)</f>
        <v>-0.53773544075763713</v>
      </c>
      <c r="AJ7" s="20">
        <f>SUMIFS('Historial Mensual'!$V$2:$V$3601,'Historial Mensual'!$A$2:$A$3601,AJ$1,'Historial Mensual'!$B$2:$B$3601,$A7)</f>
        <v>1.6365783190273896E-2</v>
      </c>
      <c r="AK7" s="20">
        <f>SUMIFS('Historial Mensual'!$V$2:$V$3601,'Historial Mensual'!$A$2:$A$3601,AK$1,'Historial Mensual'!$B$2:$B$3601,$A7)</f>
        <v>-1.0334650509766242E-2</v>
      </c>
      <c r="AL7" s="20">
        <f>SUMIFS('Historial Mensual'!$V$2:$V$3601,'Historial Mensual'!$A$2:$A$3601,AL$1,'Historial Mensual'!$B$2:$B$3601,$A7)</f>
        <v>-1.565106708715552E-2</v>
      </c>
      <c r="AM7" s="20">
        <f>SUMIFS('Historial Mensual'!$V$2:$V$3601,'Historial Mensual'!$A$2:$A$3601,AM$1,'Historial Mensual'!$B$2:$B$3601,$A7)</f>
        <v>3.01843670505695E-2</v>
      </c>
      <c r="AN7" s="20">
        <f>SUMIFS('Historial Mensual'!$V$2:$V$3601,'Historial Mensual'!$A$2:$A$3601,AN$1,'Historial Mensual'!$B$2:$B$3601,$A7)</f>
        <v>9.6307524647513167E-3</v>
      </c>
      <c r="AO7" s="20">
        <f>SUMIFS('Historial Mensual'!$V$2:$V$3601,'Historial Mensual'!$A$2:$A$3601,AO$1,'Historial Mensual'!$B$2:$B$3601,$A7)</f>
        <v>4.6904283808428301E-2</v>
      </c>
      <c r="AP7" s="20">
        <f>SUMIFS('Historial Mensual'!$V$2:$V$3601,'Historial Mensual'!$A$2:$A$3601,AP$1,'Historial Mensual'!$B$2:$B$3601,$A7)</f>
        <v>4.1836052280988162E-2</v>
      </c>
      <c r="AQ7" s="20">
        <f>SUMIFS('Historial Mensual'!$V$2:$V$3601,'Historial Mensual'!$A$2:$A$3601,AQ$1,'Historial Mensual'!$B$2:$B$3601,$A7)</f>
        <v>6.1763782303616302E-2</v>
      </c>
      <c r="AR7" s="20">
        <f>SUMIFS('Historial Mensual'!$V$2:$V$3601,'Historial Mensual'!$A$2:$A$3601,AR$1,'Historial Mensual'!$B$2:$B$3601,$A7)</f>
        <v>4.4049218982588012E-2</v>
      </c>
      <c r="AS7" s="20">
        <f>SUMIFS('Historial Mensual'!$V$2:$V$3601,'Historial Mensual'!$A$2:$A$3601,AS$1,'Historial Mensual'!$B$2:$B$3601,$A7)</f>
        <v>2.816090772176822E-2</v>
      </c>
      <c r="AT7" s="20">
        <f>SUMIFS('Historial Mensual'!$V$2:$V$3601,'Historial Mensual'!$A$2:$A$3601,AT$1,'Historial Mensual'!$B$2:$B$3601,$A7)</f>
        <v>6.4636439241502683E-2</v>
      </c>
      <c r="AU7" s="20">
        <f>SUMIFS('Historial Mensual'!$V$2:$V$3601,'Historial Mensual'!$A$2:$A$3601,AU$1,'Historial Mensual'!$B$2:$B$3601,$A7)</f>
        <v>4.2968277968278831E-2</v>
      </c>
      <c r="AV7" s="20">
        <f>SUMIFS('Historial Mensual'!$V$2:$V$3601,'Historial Mensual'!$A$2:$A$3601,AV$1,'Historial Mensual'!$B$2:$B$3601,$A7)</f>
        <v>0.1142666669048891</v>
      </c>
      <c r="AW7" s="20">
        <f>SUMIFS('Historial Mensual'!$V$2:$V$3601,'Historial Mensual'!$A$2:$A$3601,AW$1,'Historial Mensual'!$B$2:$B$3601,$A7)</f>
        <v>0.10335409790596006</v>
      </c>
      <c r="AX7" s="20">
        <f>SUMIFS('Historial Mensual'!$V$2:$V$3601,'Historial Mensual'!$A$2:$A$3601,AX$1,'Historial Mensual'!$B$2:$B$3601,$A7)</f>
        <v>4.7024499309326923E-2</v>
      </c>
      <c r="AY7" s="20">
        <f>SUMIFS('Historial Mensual'!$V$2:$V$3601,'Historial Mensual'!$A$2:$A$3601,AY$1,'Historial Mensual'!$B$2:$B$3601,$A7)</f>
        <v>6.455203063470355E-2</v>
      </c>
      <c r="AZ7" s="20">
        <f>SUMIFS('Historial Mensual'!$V$2:$V$3601,'Historial Mensual'!$A$2:$A$3601,AZ$1,'Historial Mensual'!$B$2:$B$3601,$A7)</f>
        <v>2.4215033511564153E-2</v>
      </c>
      <c r="BA7" s="20">
        <f>SUMIFS('Historial Mensual'!$V$2:$V$3601,'Historial Mensual'!$A$2:$A$3601,BA$1,'Historial Mensual'!$B$2:$B$3601,$A7)</f>
        <v>-6.4018608790193984E-2</v>
      </c>
      <c r="BB7" s="20">
        <f>SUMIFS('Historial Mensual'!$V$2:$V$3601,'Historial Mensual'!$A$2:$A$3601,BB$1,'Historial Mensual'!$B$2:$B$3601,$A7)</f>
        <v>-6.1371378309471467E-2</v>
      </c>
      <c r="BC7" s="20">
        <f>SUMIFS('Historial Mensual'!$V$2:$V$3601,'Historial Mensual'!$A$2:$A$3601,BC$1,'Historial Mensual'!$B$2:$B$3601,$A7)</f>
        <v>5.1138531606903612E-2</v>
      </c>
      <c r="BD7" s="20">
        <f>SUMIFS('Historial Mensual'!$V$2:$V$3601,'Historial Mensual'!$A$2:$A$3601,BD$1,'Historial Mensual'!$B$2:$B$3601,$A7)</f>
        <v>-7.2776749789088123E-4</v>
      </c>
      <c r="BE7" s="20">
        <f>SUMIFS('Historial Mensual'!$V$2:$V$3601,'Historial Mensual'!$A$2:$A$3601,BE$1,'Historial Mensual'!$B$2:$B$3601,$A7)</f>
        <v>5.1996995983034804E-2</v>
      </c>
      <c r="BF7" s="20">
        <f>SUMIFS('Historial Mensual'!$V$2:$V$3601,'Historial Mensual'!$A$2:$A$3601,BF$1,'Historial Mensual'!$B$2:$B$3601,$A7)</f>
        <v>6.3405201422467847E-2</v>
      </c>
      <c r="BG7" s="20">
        <f>SUMIFS('Historial Mensual'!$V$2:$V$3601,'Historial Mensual'!$A$2:$A$3601,BG$1,'Historial Mensual'!$B$2:$B$3601,$A7)</f>
        <v>2.7843705675856565E-2</v>
      </c>
      <c r="BH7" s="20">
        <f>SUMIFS('Historial Mensual'!$V$2:$V$3601,'Historial Mensual'!$A$2:$A$3601,BH$1,'Historial Mensual'!$B$2:$B$3601,$A7)</f>
        <v>1.8350724812542116E-2</v>
      </c>
      <c r="BI7" s="20">
        <f>SUMIFS('Historial Mensual'!$V$2:$V$3601,'Historial Mensual'!$A$2:$A$3601,BI$1,'Historial Mensual'!$B$2:$B$3601,$A7)</f>
        <v>-1.8039888540465628E-2</v>
      </c>
      <c r="BJ7" s="20">
        <f>SUMIFS('Historial Mensual'!$V$2:$V$3601,'Historial Mensual'!$A$2:$A$3601,BJ$1,'Historial Mensual'!$B$2:$B$3601,$A7)</f>
        <v>0.10742515636462606</v>
      </c>
      <c r="BK7" s="20">
        <f>SUMIFS('Historial Mensual'!$V$2:$V$3601,'Historial Mensual'!$A$2:$A$3601,BK$1,'Historial Mensual'!$B$2:$B$3601,$A7)</f>
        <v>8.4567538335536208E-2</v>
      </c>
      <c r="BL7" s="20">
        <f>SUMIFS('Historial Mensual'!$V$2:$V$3601,'Historial Mensual'!$A$2:$A$3601,BL$1,'Historial Mensual'!$B$2:$B$3601,$A7)</f>
        <v>7.7915780780102473E-2</v>
      </c>
      <c r="BM7" s="20">
        <f>SUMIFS('Historial Mensual'!$V$2:$V$3601,'Historial Mensual'!$A$2:$A$3601,BM$1,'Historial Mensual'!$B$2:$B$3601,$A7)</f>
        <v>0.16729455018372916</v>
      </c>
      <c r="BN7" s="20">
        <f>SUMIFS('Historial Mensual'!$V$2:$V$3601,'Historial Mensual'!$A$2:$A$3601,BN$1,'Historial Mensual'!$B$2:$B$3601,$A7)</f>
        <v>6.4124409986888717E-2</v>
      </c>
      <c r="BO7" s="20">
        <f>SUMIFS('Historial Mensual'!$V$2:$V$3601,'Historial Mensual'!$A$2:$A$3601,BO$1,'Historial Mensual'!$B$2:$B$3601,$A7)</f>
        <v>6.2771987401908841E-2</v>
      </c>
      <c r="BP7" s="20">
        <f>SUMIFS('Historial Mensual'!$V$2:$V$3601,'Historial Mensual'!$A$2:$A$3601,BP$1,'Historial Mensual'!$B$2:$B$3601,$A7)</f>
        <v>5.5972008201393177E-2</v>
      </c>
      <c r="BQ7" s="20">
        <f>SUMIFS('Historial Mensual'!$V$2:$V$3601,'Historial Mensual'!$A$2:$A$3601,BQ$1,'Historial Mensual'!$B$2:$B$3601,$A7)</f>
        <v>2.8032196019318539E-2</v>
      </c>
      <c r="BR7" s="20">
        <f>SUMIFS('Historial Mensual'!$V$2:$V$3601,'Historial Mensual'!$A$2:$A$3601,BR$1,'Historial Mensual'!$B$2:$B$3601,$A7)</f>
        <v>8.4965511299382679E-2</v>
      </c>
      <c r="BS7" s="20">
        <f>SUMIFS('Historial Mensual'!$V$2:$V$3601,'Historial Mensual'!$A$2:$A$3601,BS$1,'Historial Mensual'!$B$2:$B$3601,$A7)</f>
        <v>0.1226297738857277</v>
      </c>
      <c r="BT7" s="20">
        <f>SUMIFS('Historial Mensual'!$V$2:$V$3601,'Historial Mensual'!$A$2:$A$3601,BT$1,'Historial Mensual'!$B$2:$B$3601,$A7)</f>
        <v>-5.9103037271972655E-3</v>
      </c>
      <c r="BU7" s="20">
        <f>SUMIFS('Historial Mensual'!$V$2:$V$3601,'Historial Mensual'!$A$2:$A$3601,BU$1,'Historial Mensual'!$B$2:$B$3601,$A7)</f>
        <v>7.318291096330528E-3</v>
      </c>
      <c r="BV7" s="20">
        <f>SUMIFS('Historial Mensual'!$V$2:$V$3601,'Historial Mensual'!$A$2:$A$3601,BV$1,'Historial Mensual'!$B$2:$B$3601,$A7)</f>
        <v>2.4338285640472478E-2</v>
      </c>
      <c r="BW7" s="20">
        <f>SUMIFS('Historial Mensual'!$V$2:$V$3601,'Historial Mensual'!$A$2:$A$3601,BW$1,'Historial Mensual'!$B$2:$B$3601,$A7)</f>
        <v>5.5833552741140921E-2</v>
      </c>
      <c r="BX7" s="20">
        <f>SUMIFS('Historial Mensual'!$V$2:$V$3601,'Historial Mensual'!$A$2:$A$3601,BX$1,'Historial Mensual'!$B$2:$B$3601,$A7)</f>
        <v>3.8526903299831709E-2</v>
      </c>
      <c r="BY7" s="20">
        <f>SUMIFS('Historial Mensual'!$V$2:$V$3601,'Historial Mensual'!$A$2:$A$3601,BY$1,'Historial Mensual'!$B$2:$B$3601,$A7)</f>
        <v>-2.9907834614619462E-3</v>
      </c>
      <c r="BZ7" s="20">
        <f>SUMIFS('Historial Mensual'!$V$2:$V$3601,'Historial Mensual'!$A$2:$A$3601,BZ$1,'Historial Mensual'!$B$2:$B$3601,$A7)</f>
        <v>-0.11769149270193513</v>
      </c>
      <c r="CA7" s="20">
        <f>SUMIFS('Historial Mensual'!$V$2:$V$3601,'Historial Mensual'!$A$2:$A$3601,CA$1,'Historial Mensual'!$B$2:$B$3601,$A7)</f>
        <v>-0.13968064428371732</v>
      </c>
      <c r="CB7" s="20">
        <f>SUMIFS('Historial Mensual'!$V$2:$V$3601,'Historial Mensual'!$A$2:$A$3601,CB$1,'Historial Mensual'!$B$2:$B$3601,$A7)</f>
        <v>3.7971618082254847E-3</v>
      </c>
      <c r="CC7" s="20">
        <f>SUMIFS('Historial Mensual'!$V$2:$V$3601,'Historial Mensual'!$A$2:$A$3601,CC$1,'Historial Mensual'!$B$2:$B$3601,$A7)</f>
        <v>6.1271851409792549E-2</v>
      </c>
      <c r="CD7" s="20">
        <f>SUMIFS('Historial Mensual'!$V$2:$V$3601,'Historial Mensual'!$A$2:$A$3601,CD$1,'Historial Mensual'!$B$2:$B$3601,$A7)</f>
        <v>7.5117152604510753E-2</v>
      </c>
      <c r="CE7" s="20">
        <f>SUMIFS('Historial Mensual'!$V$2:$V$3601,'Historial Mensual'!$A$2:$A$3601,CE$1,'Historial Mensual'!$B$2:$B$3601,$A7)</f>
        <v>0.11829876596583332</v>
      </c>
      <c r="CF7" s="20">
        <f>SUMIFS('Historial Mensual'!$V$2:$V$3601,'Historial Mensual'!$A$2:$A$3601,CF$1,'Historial Mensual'!$B$2:$B$3601,$A7)</f>
        <v>7.2386553920615812E-2</v>
      </c>
      <c r="CG7" s="20">
        <f>SUMIFS('Historial Mensual'!$V$2:$V$3601,'Historial Mensual'!$A$2:$A$3601,CG$1,'Historial Mensual'!$B$2:$B$3601,$A7)</f>
        <v>4.9215636239592159E-2</v>
      </c>
      <c r="CH7" s="20">
        <f>SUMIFS('Historial Mensual'!$V$2:$V$3601,'Historial Mensual'!$A$2:$A$3601,CH$1,'Historial Mensual'!$B$2:$B$3601,$A7)</f>
        <v>9.5605888443046627E-2</v>
      </c>
      <c r="CI7" s="20">
        <f>SUMIFS('Historial Mensual'!$V$2:$V$3601,'Historial Mensual'!$A$2:$A$3601,CI$1,'Historial Mensual'!$B$2:$B$3601,$A7)</f>
        <v>8.3813985622175041E-2</v>
      </c>
      <c r="CJ7" s="20">
        <f>SUMIFS('Historial Mensual'!$V$2:$V$3601,'Historial Mensual'!$A$2:$A$3601,CJ$1,'Historial Mensual'!$B$2:$B$3601,$A7)</f>
        <v>8.592021063214221E-2</v>
      </c>
      <c r="CK7" s="20">
        <f>SUMIFS('Historial Mensual'!$V$2:$V$3601,'Historial Mensual'!$A$2:$A$3601,CK$1,'Historial Mensual'!$B$2:$B$3601,$A7)</f>
        <v>4.5652010292227353E-2</v>
      </c>
      <c r="CL7" s="20">
        <f>SUMIFS('Historial Mensual'!$V$2:$V$3601,'Historial Mensual'!$A$2:$A$3601,CL$1,'Historial Mensual'!$B$2:$B$3601,$A7)</f>
        <v>1.4007718796699388E-2</v>
      </c>
      <c r="CM7" s="20">
        <f>SUMIFS('Historial Mensual'!$V$2:$V$3601,'Historial Mensual'!$A$2:$A$3601,CM$1,'Historial Mensual'!$B$2:$B$3601,$A7)</f>
        <v>3.5616023726091739E-2</v>
      </c>
      <c r="CN7" s="20">
        <f>SUMIFS('Historial Mensual'!$V$2:$V$3601,'Historial Mensual'!$A$2:$A$3601,CN$1,'Historial Mensual'!$B$2:$B$3601,$A7)</f>
        <v>-1.2300225582475347E-2</v>
      </c>
      <c r="CO7" s="20">
        <f>SUMIFS('Historial Mensual'!$V$2:$V$3601,'Historial Mensual'!$A$2:$A$3601,CO$1,'Historial Mensual'!$B$2:$B$3601,$A7)</f>
        <v>-2.4116766185562038E-3</v>
      </c>
      <c r="CP7" s="20">
        <f>SUMIFS('Historial Mensual'!$V$2:$V$3601,'Historial Mensual'!$A$2:$A$3601,CP$1,'Historial Mensual'!$B$2:$B$3601,$A7)</f>
        <v>3.5501505304132673E-2</v>
      </c>
      <c r="CQ7" s="20">
        <f>SUMIFS('Historial Mensual'!$V$2:$V$3601,'Historial Mensual'!$A$2:$A$3601,CQ$1,'Historial Mensual'!$B$2:$B$3601,$A7)</f>
        <v>-1.4809908763532809E-3</v>
      </c>
      <c r="CR7" s="20">
        <f>SUMIFS('Historial Mensual'!$V$2:$V$3601,'Historial Mensual'!$A$2:$A$3601,CR$1,'Historial Mensual'!$B$2:$B$3601,$A7)</f>
        <v>1.6697827849282039E-2</v>
      </c>
      <c r="CS7" s="20">
        <f>SUMIFS('Historial Mensual'!$V$2:$V$3601,'Historial Mensual'!$A$2:$A$3601,CS$1,'Historial Mensual'!$B$2:$B$3601,$A7)</f>
        <v>-2.2639481689263254E-2</v>
      </c>
      <c r="CT7" s="20">
        <f>SUMIFS('Historial Mensual'!$V$2:$V$3601,'Historial Mensual'!$A$2:$A$3601,CT$1,'Historial Mensual'!$B$2:$B$3601,$A7)</f>
        <v>6.6229056494768101E-3</v>
      </c>
      <c r="CU7" s="20">
        <f>SUMIFS('Historial Mensual'!$V$2:$V$3601,'Historial Mensual'!$A$2:$A$3601,CU$1,'Historial Mensual'!$B$2:$B$3601,$A7)</f>
        <v>5.8667614002242581E-2</v>
      </c>
      <c r="CV7" s="20">
        <f>SUMIFS('Historial Mensual'!$V$2:$V$3601,'Historial Mensual'!$A$2:$A$3601,CV$1,'Historial Mensual'!$B$2:$B$3601,$A7)</f>
        <v>2.8424943839678706E-2</v>
      </c>
      <c r="CW7" s="20">
        <f>SUMIFS('Historial Mensual'!$V$2:$V$3601,'Historial Mensual'!$A$2:$A$3601,CW$1,'Historial Mensual'!$B$2:$B$3601,$A7)</f>
        <v>2.553072570782669E-2</v>
      </c>
    </row>
    <row r="8" spans="1:101" x14ac:dyDescent="0.3">
      <c r="A8" s="18">
        <v>45108</v>
      </c>
      <c r="B8" s="20">
        <f>SUMIFS('Historial Mensual'!$V$2:$V$3601,'Historial Mensual'!$A$2:$A$3601,B$1,'Historial Mensual'!$B$2:$B$3601,$A8)</f>
        <v>1.4315599160675979E-2</v>
      </c>
      <c r="C8" s="20">
        <f>SUMIFS('Historial Mensual'!$V$2:$V$3601,'Historial Mensual'!$A$2:$A$3601,C$1,'Historial Mensual'!$B$2:$B$3601,$A8)</f>
        <v>-6.0213787376507052E-2</v>
      </c>
      <c r="D8" s="20">
        <f>SUMIFS('Historial Mensual'!$V$2:$V$3601,'Historial Mensual'!$A$2:$A$3601,D$1,'Historial Mensual'!$B$2:$B$3601,$A8)</f>
        <v>5.7435800716864889E-2</v>
      </c>
      <c r="E8" s="20">
        <f>SUMIFS('Historial Mensual'!$V$2:$V$3601,'Historial Mensual'!$A$2:$A$3601,E$1,'Historial Mensual'!$B$2:$B$3601,$A8)</f>
        <v>6.7091205102466647E-2</v>
      </c>
      <c r="F8" s="20">
        <f>SUMIFS('Historial Mensual'!$V$2:$V$3601,'Historial Mensual'!$A$2:$A$3601,F$1,'Historial Mensual'!$B$2:$B$3601,$A8)</f>
        <v>-0.46498616306586144</v>
      </c>
      <c r="G8" s="20">
        <f>SUMIFS('Historial Mensual'!$V$2:$V$3601,'Historial Mensual'!$A$2:$A$3601,G$1,'Historial Mensual'!$B$2:$B$3601,$A8)</f>
        <v>4.8657899473392642E-2</v>
      </c>
      <c r="H8" s="20">
        <f>SUMIFS('Historial Mensual'!$V$2:$V$3601,'Historial Mensual'!$A$2:$A$3601,H$1,'Historial Mensual'!$B$2:$B$3601,$A8)</f>
        <v>-0.10046784160633708</v>
      </c>
      <c r="I8" s="20">
        <f>SUMIFS('Historial Mensual'!$V$2:$V$3601,'Historial Mensual'!$A$2:$A$3601,I$1,'Historial Mensual'!$B$2:$B$3601,$A8)</f>
        <v>1.4551979483738256E-2</v>
      </c>
      <c r="J8" s="20">
        <f>SUMIFS('Historial Mensual'!$V$2:$V$3601,'Historial Mensual'!$A$2:$A$3601,J$1,'Historial Mensual'!$B$2:$B$3601,$A8)</f>
        <v>4.5887737022596249E-2</v>
      </c>
      <c r="K8" s="20">
        <f>SUMIFS('Historial Mensual'!$V$2:$V$3601,'Historial Mensual'!$A$2:$A$3601,K$1,'Historial Mensual'!$B$2:$B$3601,$A8)</f>
        <v>4.650596825042453E-2</v>
      </c>
      <c r="L8" s="20">
        <f>SUMIFS('Historial Mensual'!$V$2:$V$3601,'Historial Mensual'!$A$2:$A$3601,L$1,'Historial Mensual'!$B$2:$B$3601,$A8)</f>
        <v>0.10524199035013938</v>
      </c>
      <c r="M8" s="20">
        <f>SUMIFS('Historial Mensual'!$V$2:$V$3601,'Historial Mensual'!$A$2:$A$3601,M$1,'Historial Mensual'!$B$2:$B$3601,$A8)</f>
        <v>7.3495392109919191E-2</v>
      </c>
      <c r="N8" s="20">
        <f>SUMIFS('Historial Mensual'!$V$2:$V$3601,'Historial Mensual'!$A$2:$A$3601,N$1,'Historial Mensual'!$B$2:$B$3601,$A8)</f>
        <v>2.5238067890003733E-2</v>
      </c>
      <c r="O8" s="20">
        <f>SUMIFS('Historial Mensual'!$V$2:$V$3601,'Historial Mensual'!$A$2:$A$3601,O$1,'Historial Mensual'!$B$2:$B$3601,$A8)</f>
        <v>8.8975107601563838E-2</v>
      </c>
      <c r="P8" s="20">
        <f>SUMIFS('Historial Mensual'!$V$2:$V$3601,'Historial Mensual'!$A$2:$A$3601,P$1,'Historial Mensual'!$B$2:$B$3601,$A8)</f>
        <v>5.2408283366913461E-3</v>
      </c>
      <c r="Q8" s="20">
        <f>SUMIFS('Historial Mensual'!$V$2:$V$3601,'Historial Mensual'!$A$2:$A$3601,Q$1,'Historial Mensual'!$B$2:$B$3601,$A8)</f>
        <v>9.2284499962386912E-2</v>
      </c>
      <c r="R8" s="20">
        <f>SUMIFS('Historial Mensual'!$V$2:$V$3601,'Historial Mensual'!$A$2:$A$3601,R$1,'Historial Mensual'!$B$2:$B$3601,$A8)</f>
        <v>6.8479284576735272E-2</v>
      </c>
      <c r="S8" s="20">
        <f>SUMIFS('Historial Mensual'!$V$2:$V$3601,'Historial Mensual'!$A$2:$A$3601,S$1,'Historial Mensual'!$B$2:$B$3601,$A8)</f>
        <v>7.2851739985770922E-2</v>
      </c>
      <c r="T8" s="20">
        <f>SUMIFS('Historial Mensual'!$V$2:$V$3601,'Historial Mensual'!$A$2:$A$3601,T$1,'Historial Mensual'!$B$2:$B$3601,$A8)</f>
        <v>0.1106144778368149</v>
      </c>
      <c r="U8" s="20">
        <f>SUMIFS('Historial Mensual'!$V$2:$V$3601,'Historial Mensual'!$A$2:$A$3601,U$1,'Historial Mensual'!$B$2:$B$3601,$A8)</f>
        <v>0.12148980960822811</v>
      </c>
      <c r="V8" s="20">
        <f>SUMIFS('Historial Mensual'!$V$2:$V$3601,'Historial Mensual'!$A$2:$A$3601,V$1,'Historial Mensual'!$B$2:$B$3601,$A8)</f>
        <v>1.7535653210334925E-2</v>
      </c>
      <c r="W8" s="20">
        <f>SUMIFS('Historial Mensual'!$V$2:$V$3601,'Historial Mensual'!$A$2:$A$3601,W$1,'Historial Mensual'!$B$2:$B$3601,$A8)</f>
        <v>0.13686117737141501</v>
      </c>
      <c r="X8" s="20">
        <f>SUMIFS('Historial Mensual'!$V$2:$V$3601,'Historial Mensual'!$A$2:$A$3601,X$1,'Historial Mensual'!$B$2:$B$3601,$A8)</f>
        <v>7.987214734828979E-2</v>
      </c>
      <c r="Y8" s="20">
        <f>SUMIFS('Historial Mensual'!$V$2:$V$3601,'Historial Mensual'!$A$2:$A$3601,Y$1,'Historial Mensual'!$B$2:$B$3601,$A8)</f>
        <v>5.4120844349807809E-2</v>
      </c>
      <c r="Z8" s="20">
        <f>SUMIFS('Historial Mensual'!$V$2:$V$3601,'Historial Mensual'!$A$2:$A$3601,Z$1,'Historial Mensual'!$B$2:$B$3601,$A8)</f>
        <v>-9.6962771958194194E-2</v>
      </c>
      <c r="AA8" s="20">
        <f>SUMIFS('Historial Mensual'!$V$2:$V$3601,'Historial Mensual'!$A$2:$A$3601,AA$1,'Historial Mensual'!$B$2:$B$3601,$A8)</f>
        <v>6.6295013523043594E-2</v>
      </c>
      <c r="AB8" s="20">
        <f>SUMIFS('Historial Mensual'!$V$2:$V$3601,'Historial Mensual'!$A$2:$A$3601,AB$1,'Historial Mensual'!$B$2:$B$3601,$A8)</f>
        <v>5.2618543081072458E-2</v>
      </c>
      <c r="AC8" s="20">
        <f>SUMIFS('Historial Mensual'!$V$2:$V$3601,'Historial Mensual'!$A$2:$A$3601,AC$1,'Historial Mensual'!$B$2:$B$3601,$A8)</f>
        <v>7.5372985648035504E-2</v>
      </c>
      <c r="AD8" s="20">
        <f>SUMIFS('Historial Mensual'!$V$2:$V$3601,'Historial Mensual'!$A$2:$A$3601,AD$1,'Historial Mensual'!$B$2:$B$3601,$A8)</f>
        <v>4.0356283271124012E-2</v>
      </c>
      <c r="AE8" s="20">
        <f>SUMIFS('Historial Mensual'!$V$2:$V$3601,'Historial Mensual'!$A$2:$A$3601,AE$1,'Historial Mensual'!$B$2:$B$3601,$A8)</f>
        <v>4.9891520139558658E-2</v>
      </c>
      <c r="AF8" s="20">
        <f>SUMIFS('Historial Mensual'!$V$2:$V$3601,'Historial Mensual'!$A$2:$A$3601,AF$1,'Historial Mensual'!$B$2:$B$3601,$A8)</f>
        <v>2.5160167338348083E-2</v>
      </c>
      <c r="AG8" s="20">
        <f>SUMIFS('Historial Mensual'!$V$2:$V$3601,'Historial Mensual'!$A$2:$A$3601,AG$1,'Historial Mensual'!$B$2:$B$3601,$A8)</f>
        <v>1.6581708920305363E-3</v>
      </c>
      <c r="AH8" s="20">
        <f>SUMIFS('Historial Mensual'!$V$2:$V$3601,'Historial Mensual'!$A$2:$A$3601,AH$1,'Historial Mensual'!$B$2:$B$3601,$A8)</f>
        <v>5.6957376016165424E-3</v>
      </c>
      <c r="AI8" s="20">
        <f>SUMIFS('Historial Mensual'!$V$2:$V$3601,'Historial Mensual'!$A$2:$A$3601,AI$1,'Historial Mensual'!$B$2:$B$3601,$A8)</f>
        <v>-4.5673108922892551E-2</v>
      </c>
      <c r="AJ8" s="20">
        <f>SUMIFS('Historial Mensual'!$V$2:$V$3601,'Historial Mensual'!$A$2:$A$3601,AJ$1,'Historial Mensual'!$B$2:$B$3601,$A8)</f>
        <v>-2.5798945634981505E-2</v>
      </c>
      <c r="AK8" s="20">
        <f>SUMIFS('Historial Mensual'!$V$2:$V$3601,'Historial Mensual'!$A$2:$A$3601,AK$1,'Historial Mensual'!$B$2:$B$3601,$A8)</f>
        <v>-4.4805366552960685E-3</v>
      </c>
      <c r="AL8" s="20">
        <f>SUMIFS('Historial Mensual'!$V$2:$V$3601,'Historial Mensual'!$A$2:$A$3601,AL$1,'Historial Mensual'!$B$2:$B$3601,$A8)</f>
        <v>-9.3312866788555465E-2</v>
      </c>
      <c r="AM8" s="20">
        <f>SUMIFS('Historial Mensual'!$V$2:$V$3601,'Historial Mensual'!$A$2:$A$3601,AM$1,'Historial Mensual'!$B$2:$B$3601,$A8)</f>
        <v>2.6264603570454601E-2</v>
      </c>
      <c r="AN8" s="20">
        <f>SUMIFS('Historial Mensual'!$V$2:$V$3601,'Historial Mensual'!$A$2:$A$3601,AN$1,'Historial Mensual'!$B$2:$B$3601,$A8)</f>
        <v>-2.0363750086038201E-2</v>
      </c>
      <c r="AO8" s="20">
        <f>SUMIFS('Historial Mensual'!$V$2:$V$3601,'Historial Mensual'!$A$2:$A$3601,AO$1,'Historial Mensual'!$B$2:$B$3601,$A8)</f>
        <v>-7.9294250816610099E-3</v>
      </c>
      <c r="AP8" s="20">
        <f>SUMIFS('Historial Mensual'!$V$2:$V$3601,'Historial Mensual'!$A$2:$A$3601,AP$1,'Historial Mensual'!$B$2:$B$3601,$A8)</f>
        <v>4.3620051504285211E-2</v>
      </c>
      <c r="AQ8" s="20">
        <f>SUMIFS('Historial Mensual'!$V$2:$V$3601,'Historial Mensual'!$A$2:$A$3601,AQ$1,'Historial Mensual'!$B$2:$B$3601,$A8)</f>
        <v>5.2001131995313449E-2</v>
      </c>
      <c r="AR8" s="20">
        <f>SUMIFS('Historial Mensual'!$V$2:$V$3601,'Historial Mensual'!$A$2:$A$3601,AR$1,'Historial Mensual'!$B$2:$B$3601,$A8)</f>
        <v>4.6971694945817578E-2</v>
      </c>
      <c r="AS8" s="20">
        <f>SUMIFS('Historial Mensual'!$V$2:$V$3601,'Historial Mensual'!$A$2:$A$3601,AS$1,'Historial Mensual'!$B$2:$B$3601,$A8)</f>
        <v>3.5028246041148368E-2</v>
      </c>
      <c r="AT8" s="20">
        <f>SUMIFS('Historial Mensual'!$V$2:$V$3601,'Historial Mensual'!$A$2:$A$3601,AT$1,'Historial Mensual'!$B$2:$B$3601,$A8)</f>
        <v>5.6497723940654186E-2</v>
      </c>
      <c r="AU8" s="20">
        <f>SUMIFS('Historial Mensual'!$V$2:$V$3601,'Historial Mensual'!$A$2:$A$3601,AU$1,'Historial Mensual'!$B$2:$B$3601,$A8)</f>
        <v>4.8014452254756347E-2</v>
      </c>
      <c r="AV8" s="20">
        <f>SUMIFS('Historial Mensual'!$V$2:$V$3601,'Historial Mensual'!$A$2:$A$3601,AV$1,'Historial Mensual'!$B$2:$B$3601,$A8)</f>
        <v>-0.26335967290110757</v>
      </c>
      <c r="AW8" s="20">
        <f>SUMIFS('Historial Mensual'!$V$2:$V$3601,'Historial Mensual'!$A$2:$A$3601,AW$1,'Historial Mensual'!$B$2:$B$3601,$A8)</f>
        <v>2.7737436417961971E-2</v>
      </c>
      <c r="AX8" s="20">
        <f>SUMIFS('Historial Mensual'!$V$2:$V$3601,'Historial Mensual'!$A$2:$A$3601,AX$1,'Historial Mensual'!$B$2:$B$3601,$A8)</f>
        <v>-1.5825598691624877E-3</v>
      </c>
      <c r="AY8" s="20">
        <f>SUMIFS('Historial Mensual'!$V$2:$V$3601,'Historial Mensual'!$A$2:$A$3601,AY$1,'Historial Mensual'!$B$2:$B$3601,$A8)</f>
        <v>4.7658131810781816E-2</v>
      </c>
      <c r="AZ8" s="20">
        <f>SUMIFS('Historial Mensual'!$V$2:$V$3601,'Historial Mensual'!$A$2:$A$3601,AZ$1,'Historial Mensual'!$B$2:$B$3601,$A8)</f>
        <v>6.2404356749903578E-2</v>
      </c>
      <c r="BA8" s="20">
        <f>SUMIFS('Historial Mensual'!$V$2:$V$3601,'Historial Mensual'!$A$2:$A$3601,BA$1,'Historial Mensual'!$B$2:$B$3601,$A8)</f>
        <v>3.986116584154667E-2</v>
      </c>
      <c r="BB8" s="20">
        <f>SUMIFS('Historial Mensual'!$V$2:$V$3601,'Historial Mensual'!$A$2:$A$3601,BB$1,'Historial Mensual'!$B$2:$B$3601,$A8)</f>
        <v>-4.029784457366474E-2</v>
      </c>
      <c r="BC8" s="20">
        <f>SUMIFS('Historial Mensual'!$V$2:$V$3601,'Historial Mensual'!$A$2:$A$3601,BC$1,'Historial Mensual'!$B$2:$B$3601,$A8)</f>
        <v>2.4010972392923113E-2</v>
      </c>
      <c r="BD8" s="20">
        <f>SUMIFS('Historial Mensual'!$V$2:$V$3601,'Historial Mensual'!$A$2:$A$3601,BD$1,'Historial Mensual'!$B$2:$B$3601,$A8)</f>
        <v>-5.2865534677318082E-2</v>
      </c>
      <c r="BE8" s="20">
        <f>SUMIFS('Historial Mensual'!$V$2:$V$3601,'Historial Mensual'!$A$2:$A$3601,BE$1,'Historial Mensual'!$B$2:$B$3601,$A8)</f>
        <v>1.6560702067045741E-2</v>
      </c>
      <c r="BF8" s="20">
        <f>SUMIFS('Historial Mensual'!$V$2:$V$3601,'Historial Mensual'!$A$2:$A$3601,BF$1,'Historial Mensual'!$B$2:$B$3601,$A8)</f>
        <v>-2.5722794220997252E-2</v>
      </c>
      <c r="BG8" s="20">
        <f>SUMIFS('Historial Mensual'!$V$2:$V$3601,'Historial Mensual'!$A$2:$A$3601,BG$1,'Historial Mensual'!$B$2:$B$3601,$A8)</f>
        <v>7.9499713269858011E-2</v>
      </c>
      <c r="BH8" s="20">
        <f>SUMIFS('Historial Mensual'!$V$2:$V$3601,'Historial Mensual'!$A$2:$A$3601,BH$1,'Historial Mensual'!$B$2:$B$3601,$A8)</f>
        <v>2.9050159252801359E-2</v>
      </c>
      <c r="BI8" s="20">
        <f>SUMIFS('Historial Mensual'!$V$2:$V$3601,'Historial Mensual'!$A$2:$A$3601,BI$1,'Historial Mensual'!$B$2:$B$3601,$A8)</f>
        <v>-1.909351406430787E-2</v>
      </c>
      <c r="BJ8" s="20">
        <f>SUMIFS('Historial Mensual'!$V$2:$V$3601,'Historial Mensual'!$A$2:$A$3601,BJ$1,'Historial Mensual'!$B$2:$B$3601,$A8)</f>
        <v>0.13613887242021105</v>
      </c>
      <c r="BK8" s="20">
        <f>SUMIFS('Historial Mensual'!$V$2:$V$3601,'Historial Mensual'!$A$2:$A$3601,BK$1,'Historial Mensual'!$B$2:$B$3601,$A8)</f>
        <v>2.7254470424833841E-2</v>
      </c>
      <c r="BL8" s="20">
        <f>SUMIFS('Historial Mensual'!$V$2:$V$3601,'Historial Mensual'!$A$2:$A$3601,BL$1,'Historial Mensual'!$B$2:$B$3601,$A8)</f>
        <v>3.1670005226502443E-2</v>
      </c>
      <c r="BM8" s="20">
        <f>SUMIFS('Historial Mensual'!$V$2:$V$3601,'Historial Mensual'!$A$2:$A$3601,BM$1,'Historial Mensual'!$B$2:$B$3601,$A8)</f>
        <v>7.8374011195257429E-2</v>
      </c>
      <c r="BN8" s="20">
        <f>SUMIFS('Historial Mensual'!$V$2:$V$3601,'Historial Mensual'!$A$2:$A$3601,BN$1,'Historial Mensual'!$B$2:$B$3601,$A8)</f>
        <v>5.4283205990812065E-2</v>
      </c>
      <c r="BO8" s="20">
        <f>SUMIFS('Historial Mensual'!$V$2:$V$3601,'Historial Mensual'!$A$2:$A$3601,BO$1,'Historial Mensual'!$B$2:$B$3601,$A8)</f>
        <v>4.7124399513869618E-2</v>
      </c>
      <c r="BP8" s="20">
        <f>SUMIFS('Historial Mensual'!$V$2:$V$3601,'Historial Mensual'!$A$2:$A$3601,BP$1,'Historial Mensual'!$B$2:$B$3601,$A8)</f>
        <v>0.13358602893230301</v>
      </c>
      <c r="BQ8" s="20">
        <f>SUMIFS('Historial Mensual'!$V$2:$V$3601,'Historial Mensual'!$A$2:$A$3601,BQ$1,'Historial Mensual'!$B$2:$B$3601,$A8)</f>
        <v>5.3802060478797556E-2</v>
      </c>
      <c r="BR8" s="20">
        <f>SUMIFS('Historial Mensual'!$V$2:$V$3601,'Historial Mensual'!$A$2:$A$3601,BR$1,'Historial Mensual'!$B$2:$B$3601,$A8)</f>
        <v>9.9040130341392862E-2</v>
      </c>
      <c r="BS8" s="20">
        <f>SUMIFS('Historial Mensual'!$V$2:$V$3601,'Historial Mensual'!$A$2:$A$3601,BS$1,'Historial Mensual'!$B$2:$B$3601,$A8)</f>
        <v>6.309029354958455E-2</v>
      </c>
      <c r="BT8" s="20">
        <f>SUMIFS('Historial Mensual'!$V$2:$V$3601,'Historial Mensual'!$A$2:$A$3601,BT$1,'Historial Mensual'!$B$2:$B$3601,$A8)</f>
        <v>9.8194818632078879E-2</v>
      </c>
      <c r="BU8" s="20">
        <f>SUMIFS('Historial Mensual'!$V$2:$V$3601,'Historial Mensual'!$A$2:$A$3601,BU$1,'Historial Mensual'!$B$2:$B$3601,$A8)</f>
        <v>-2.6135699301901515E-3</v>
      </c>
      <c r="BV8" s="20">
        <f>SUMIFS('Historial Mensual'!$V$2:$V$3601,'Historial Mensual'!$A$2:$A$3601,BV$1,'Historial Mensual'!$B$2:$B$3601,$A8)</f>
        <v>7.3022266358040835E-2</v>
      </c>
      <c r="BW8" s="20">
        <f>SUMIFS('Historial Mensual'!$V$2:$V$3601,'Historial Mensual'!$A$2:$A$3601,BW$1,'Historial Mensual'!$B$2:$B$3601,$A8)</f>
        <v>6.4791962714066148E-2</v>
      </c>
      <c r="BX8" s="20">
        <f>SUMIFS('Historial Mensual'!$V$2:$V$3601,'Historial Mensual'!$A$2:$A$3601,BX$1,'Historial Mensual'!$B$2:$B$3601,$A8)</f>
        <v>8.7505367571861004E-2</v>
      </c>
      <c r="BY8" s="20">
        <f>SUMIFS('Historial Mensual'!$V$2:$V$3601,'Historial Mensual'!$A$2:$A$3601,BY$1,'Historial Mensual'!$B$2:$B$3601,$A8)</f>
        <v>5.8240001726726075E-2</v>
      </c>
      <c r="BZ8" s="20">
        <f>SUMIFS('Historial Mensual'!$V$2:$V$3601,'Historial Mensual'!$A$2:$A$3601,BZ$1,'Historial Mensual'!$B$2:$B$3601,$A8)</f>
        <v>8.5974671196452815E-2</v>
      </c>
      <c r="CA8" s="20">
        <f>SUMIFS('Historial Mensual'!$V$2:$V$3601,'Historial Mensual'!$A$2:$A$3601,CA$1,'Historial Mensual'!$B$2:$B$3601,$A8)</f>
        <v>8.2265226481326614E-2</v>
      </c>
      <c r="CB8" s="20">
        <f>SUMIFS('Historial Mensual'!$V$2:$V$3601,'Historial Mensual'!$A$2:$A$3601,CB$1,'Historial Mensual'!$B$2:$B$3601,$A8)</f>
        <v>5.0450336917576673E-2</v>
      </c>
      <c r="CC8" s="20">
        <f>SUMIFS('Historial Mensual'!$V$2:$V$3601,'Historial Mensual'!$A$2:$A$3601,CC$1,'Historial Mensual'!$B$2:$B$3601,$A8)</f>
        <v>6.408156240356086E-2</v>
      </c>
      <c r="CD8" s="20">
        <f>SUMIFS('Historial Mensual'!$V$2:$V$3601,'Historial Mensual'!$A$2:$A$3601,CD$1,'Historial Mensual'!$B$2:$B$3601,$A8)</f>
        <v>-1.8704146151875187E-2</v>
      </c>
      <c r="CE8" s="20">
        <f>SUMIFS('Historial Mensual'!$V$2:$V$3601,'Historial Mensual'!$A$2:$A$3601,CE$1,'Historial Mensual'!$B$2:$B$3601,$A8)</f>
        <v>-5.3022625673439872E-3</v>
      </c>
      <c r="CF8" s="20">
        <f>SUMIFS('Historial Mensual'!$V$2:$V$3601,'Historial Mensual'!$A$2:$A$3601,CF$1,'Historial Mensual'!$B$2:$B$3601,$A8)</f>
        <v>-0.15340811981336586</v>
      </c>
      <c r="CG8" s="20">
        <f>SUMIFS('Historial Mensual'!$V$2:$V$3601,'Historial Mensual'!$A$2:$A$3601,CG$1,'Historial Mensual'!$B$2:$B$3601,$A8)</f>
        <v>-1.9643943480587007E-3</v>
      </c>
      <c r="CH8" s="20">
        <f>SUMIFS('Historial Mensual'!$V$2:$V$3601,'Historial Mensual'!$A$2:$A$3601,CH$1,'Historial Mensual'!$B$2:$B$3601,$A8)</f>
        <v>2.8796396382574713E-2</v>
      </c>
      <c r="CI8" s="20">
        <f>SUMIFS('Historial Mensual'!$V$2:$V$3601,'Historial Mensual'!$A$2:$A$3601,CI$1,'Historial Mensual'!$B$2:$B$3601,$A8)</f>
        <v>-2.9798301319305946E-2</v>
      </c>
      <c r="CJ8" s="20">
        <f>SUMIFS('Historial Mensual'!$V$2:$V$3601,'Historial Mensual'!$A$2:$A$3601,CJ$1,'Historial Mensual'!$B$2:$B$3601,$A8)</f>
        <v>4.6796784639570954E-3</v>
      </c>
      <c r="CK8" s="20">
        <f>SUMIFS('Historial Mensual'!$V$2:$V$3601,'Historial Mensual'!$A$2:$A$3601,CK$1,'Historial Mensual'!$B$2:$B$3601,$A8)</f>
        <v>8.4245161156405179E-3</v>
      </c>
      <c r="CL8" s="20">
        <f>SUMIFS('Historial Mensual'!$V$2:$V$3601,'Historial Mensual'!$A$2:$A$3601,CL$1,'Historial Mensual'!$B$2:$B$3601,$A8)</f>
        <v>2.5908246106317988E-2</v>
      </c>
      <c r="CM8" s="20">
        <f>SUMIFS('Historial Mensual'!$V$2:$V$3601,'Historial Mensual'!$A$2:$A$3601,CM$1,'Historial Mensual'!$B$2:$B$3601,$A8)</f>
        <v>-2.4029494626563092E-2</v>
      </c>
      <c r="CN8" s="20">
        <f>SUMIFS('Historial Mensual'!$V$2:$V$3601,'Historial Mensual'!$A$2:$A$3601,CN$1,'Historial Mensual'!$B$2:$B$3601,$A8)</f>
        <v>-5.1967412305867272E-3</v>
      </c>
      <c r="CO8" s="20">
        <f>SUMIFS('Historial Mensual'!$V$2:$V$3601,'Historial Mensual'!$A$2:$A$3601,CO$1,'Historial Mensual'!$B$2:$B$3601,$A8)</f>
        <v>1.2186985112541189E-2</v>
      </c>
      <c r="CP8" s="20">
        <f>SUMIFS('Historial Mensual'!$V$2:$V$3601,'Historial Mensual'!$A$2:$A$3601,CP$1,'Historial Mensual'!$B$2:$B$3601,$A8)</f>
        <v>3.1709456926931256E-3</v>
      </c>
      <c r="CQ8" s="20">
        <f>SUMIFS('Historial Mensual'!$V$2:$V$3601,'Historial Mensual'!$A$2:$A$3601,CQ$1,'Historial Mensual'!$B$2:$B$3601,$A8)</f>
        <v>1.4108119827125462E-2</v>
      </c>
      <c r="CR8" s="20">
        <f>SUMIFS('Historial Mensual'!$V$2:$V$3601,'Historial Mensual'!$A$2:$A$3601,CR$1,'Historial Mensual'!$B$2:$B$3601,$A8)</f>
        <v>-0.25738124386837941</v>
      </c>
      <c r="CS8" s="20">
        <f>SUMIFS('Historial Mensual'!$V$2:$V$3601,'Historial Mensual'!$A$2:$A$3601,CS$1,'Historial Mensual'!$B$2:$B$3601,$A8)</f>
        <v>1.5718230422054801E-2</v>
      </c>
      <c r="CT8" s="20">
        <f>SUMIFS('Historial Mensual'!$V$2:$V$3601,'Historial Mensual'!$A$2:$A$3601,CT$1,'Historial Mensual'!$B$2:$B$3601,$A8)</f>
        <v>-2.2103738205170257E-3</v>
      </c>
      <c r="CU8" s="20">
        <f>SUMIFS('Historial Mensual'!$V$2:$V$3601,'Historial Mensual'!$A$2:$A$3601,CU$1,'Historial Mensual'!$B$2:$B$3601,$A8)</f>
        <v>2.6958659477494911E-2</v>
      </c>
      <c r="CV8" s="20">
        <f>SUMIFS('Historial Mensual'!$V$2:$V$3601,'Historial Mensual'!$A$2:$A$3601,CV$1,'Historial Mensual'!$B$2:$B$3601,$A8)</f>
        <v>-6.1716647044646016E-2</v>
      </c>
      <c r="CW8" s="20">
        <f>SUMIFS('Historial Mensual'!$V$2:$V$3601,'Historial Mensual'!$A$2:$A$3601,CW$1,'Historial Mensual'!$B$2:$B$3601,$A8)</f>
        <v>7.9865663446494276E-3</v>
      </c>
    </row>
    <row r="9" spans="1:101" x14ac:dyDescent="0.3">
      <c r="A9" s="18">
        <v>45139</v>
      </c>
      <c r="B9" s="20">
        <f>SUMIFS('Historial Mensual'!$V$2:$V$3601,'Historial Mensual'!$A$2:$A$3601,B$1,'Historial Mensual'!$B$2:$B$3601,$A9)</f>
        <v>4.8002860565979015E-2</v>
      </c>
      <c r="C9" s="20">
        <f>SUMIFS('Historial Mensual'!$V$2:$V$3601,'Historial Mensual'!$A$2:$A$3601,C$1,'Historial Mensual'!$B$2:$B$3601,$A9)</f>
        <v>8.1818759042937075E-2</v>
      </c>
      <c r="D9" s="20">
        <f>SUMIFS('Historial Mensual'!$V$2:$V$3601,'Historial Mensual'!$A$2:$A$3601,D$1,'Historial Mensual'!$B$2:$B$3601,$A9)</f>
        <v>6.7289701088382461E-2</v>
      </c>
      <c r="E9" s="20">
        <f>SUMIFS('Historial Mensual'!$V$2:$V$3601,'Historial Mensual'!$A$2:$A$3601,E$1,'Historial Mensual'!$B$2:$B$3601,$A9)</f>
        <v>8.1677597927406351E-2</v>
      </c>
      <c r="F9" s="20">
        <f>SUMIFS('Historial Mensual'!$V$2:$V$3601,'Historial Mensual'!$A$2:$A$3601,F$1,'Historial Mensual'!$B$2:$B$3601,$A9)</f>
        <v>0.10332963865057451</v>
      </c>
      <c r="G9" s="20">
        <f>SUMIFS('Historial Mensual'!$V$2:$V$3601,'Historial Mensual'!$A$2:$A$3601,G$1,'Historial Mensual'!$B$2:$B$3601,$A9)</f>
        <v>9.1766936025011236E-2</v>
      </c>
      <c r="H9" s="20">
        <f>SUMIFS('Historial Mensual'!$V$2:$V$3601,'Historial Mensual'!$A$2:$A$3601,H$1,'Historial Mensual'!$B$2:$B$3601,$A9)</f>
        <v>6.9729809633623366E-2</v>
      </c>
      <c r="I9" s="20">
        <f>SUMIFS('Historial Mensual'!$V$2:$V$3601,'Historial Mensual'!$A$2:$A$3601,I$1,'Historial Mensual'!$B$2:$B$3601,$A9)</f>
        <v>2.8613039633748154E-2</v>
      </c>
      <c r="J9" s="20">
        <f>SUMIFS('Historial Mensual'!$V$2:$V$3601,'Historial Mensual'!$A$2:$A$3601,J$1,'Historial Mensual'!$B$2:$B$3601,$A9)</f>
        <v>9.7970176901579831E-2</v>
      </c>
      <c r="K9" s="20">
        <f>SUMIFS('Historial Mensual'!$V$2:$V$3601,'Historial Mensual'!$A$2:$A$3601,K$1,'Historial Mensual'!$B$2:$B$3601,$A9)</f>
        <v>0.10515781258577299</v>
      </c>
      <c r="L9" s="20">
        <f>SUMIFS('Historial Mensual'!$V$2:$V$3601,'Historial Mensual'!$A$2:$A$3601,L$1,'Historial Mensual'!$B$2:$B$3601,$A9)</f>
        <v>2.6220284928436477E-2</v>
      </c>
      <c r="M9" s="20">
        <f>SUMIFS('Historial Mensual'!$V$2:$V$3601,'Historial Mensual'!$A$2:$A$3601,M$1,'Historial Mensual'!$B$2:$B$3601,$A9)</f>
        <v>3.3455713337635612E-2</v>
      </c>
      <c r="N9" s="20">
        <f>SUMIFS('Historial Mensual'!$V$2:$V$3601,'Historial Mensual'!$A$2:$A$3601,N$1,'Historial Mensual'!$B$2:$B$3601,$A9)</f>
        <v>3.3589267016536049E-2</v>
      </c>
      <c r="O9" s="20">
        <f>SUMIFS('Historial Mensual'!$V$2:$V$3601,'Historial Mensual'!$A$2:$A$3601,O$1,'Historial Mensual'!$B$2:$B$3601,$A9)</f>
        <v>7.8720547930037826E-2</v>
      </c>
      <c r="P9" s="20">
        <f>SUMIFS('Historial Mensual'!$V$2:$V$3601,'Historial Mensual'!$A$2:$A$3601,P$1,'Historial Mensual'!$B$2:$B$3601,$A9)</f>
        <v>4.948849193296171E-2</v>
      </c>
      <c r="Q9" s="20">
        <f>SUMIFS('Historial Mensual'!$V$2:$V$3601,'Historial Mensual'!$A$2:$A$3601,Q$1,'Historial Mensual'!$B$2:$B$3601,$A9)</f>
        <v>5.9566089041583961E-2</v>
      </c>
      <c r="R9" s="20">
        <f>SUMIFS('Historial Mensual'!$V$2:$V$3601,'Historial Mensual'!$A$2:$A$3601,R$1,'Historial Mensual'!$B$2:$B$3601,$A9)</f>
        <v>2.9680975651702125E-2</v>
      </c>
      <c r="S9" s="20">
        <f>SUMIFS('Historial Mensual'!$V$2:$V$3601,'Historial Mensual'!$A$2:$A$3601,S$1,'Historial Mensual'!$B$2:$B$3601,$A9)</f>
        <v>8.0933962237492805E-3</v>
      </c>
      <c r="T9" s="20">
        <f>SUMIFS('Historial Mensual'!$V$2:$V$3601,'Historial Mensual'!$A$2:$A$3601,T$1,'Historial Mensual'!$B$2:$B$3601,$A9)</f>
        <v>5.4487803374286992E-2</v>
      </c>
      <c r="U9" s="20">
        <f>SUMIFS('Historial Mensual'!$V$2:$V$3601,'Historial Mensual'!$A$2:$A$3601,U$1,'Historial Mensual'!$B$2:$B$3601,$A9)</f>
        <v>5.3015583689144788E-2</v>
      </c>
      <c r="V9" s="20">
        <f>SUMIFS('Historial Mensual'!$V$2:$V$3601,'Historial Mensual'!$A$2:$A$3601,V$1,'Historial Mensual'!$B$2:$B$3601,$A9)</f>
        <v>6.4821080210577448E-2</v>
      </c>
      <c r="W9" s="20">
        <f>SUMIFS('Historial Mensual'!$V$2:$V$3601,'Historial Mensual'!$A$2:$A$3601,W$1,'Historial Mensual'!$B$2:$B$3601,$A9)</f>
        <v>0.12963263498522229</v>
      </c>
      <c r="X9" s="20">
        <f>SUMIFS('Historial Mensual'!$V$2:$V$3601,'Historial Mensual'!$A$2:$A$3601,X$1,'Historial Mensual'!$B$2:$B$3601,$A9)</f>
        <v>0.12131065711029075</v>
      </c>
      <c r="Y9" s="20">
        <f>SUMIFS('Historial Mensual'!$V$2:$V$3601,'Historial Mensual'!$A$2:$A$3601,Y$1,'Historial Mensual'!$B$2:$B$3601,$A9)</f>
        <v>0.1100246857534482</v>
      </c>
      <c r="Z9" s="20">
        <f>SUMIFS('Historial Mensual'!$V$2:$V$3601,'Historial Mensual'!$A$2:$A$3601,Z$1,'Historial Mensual'!$B$2:$B$3601,$A9)</f>
        <v>0.11834230769556917</v>
      </c>
      <c r="AA9" s="20">
        <f>SUMIFS('Historial Mensual'!$V$2:$V$3601,'Historial Mensual'!$A$2:$A$3601,AA$1,'Historial Mensual'!$B$2:$B$3601,$A9)</f>
        <v>0.14181063533471286</v>
      </c>
      <c r="AB9" s="20">
        <f>SUMIFS('Historial Mensual'!$V$2:$V$3601,'Historial Mensual'!$A$2:$A$3601,AB$1,'Historial Mensual'!$B$2:$B$3601,$A9)</f>
        <v>8.64681901109529E-2</v>
      </c>
      <c r="AC9" s="20">
        <f>SUMIFS('Historial Mensual'!$V$2:$V$3601,'Historial Mensual'!$A$2:$A$3601,AC$1,'Historial Mensual'!$B$2:$B$3601,$A9)</f>
        <v>5.4246355363590189E-2</v>
      </c>
      <c r="AD9" s="20">
        <f>SUMIFS('Historial Mensual'!$V$2:$V$3601,'Historial Mensual'!$A$2:$A$3601,AD$1,'Historial Mensual'!$B$2:$B$3601,$A9)</f>
        <v>0.10249569053895893</v>
      </c>
      <c r="AE9" s="20">
        <f>SUMIFS('Historial Mensual'!$V$2:$V$3601,'Historial Mensual'!$A$2:$A$3601,AE$1,'Historial Mensual'!$B$2:$B$3601,$A9)</f>
        <v>-2.8552552727514054E-2</v>
      </c>
      <c r="AF9" s="20">
        <f>SUMIFS('Historial Mensual'!$V$2:$V$3601,'Historial Mensual'!$A$2:$A$3601,AF$1,'Historial Mensual'!$B$2:$B$3601,$A9)</f>
        <v>3.8854297945724613E-2</v>
      </c>
      <c r="AG9" s="20">
        <f>SUMIFS('Historial Mensual'!$V$2:$V$3601,'Historial Mensual'!$A$2:$A$3601,AG$1,'Historial Mensual'!$B$2:$B$3601,$A9)</f>
        <v>5.3902297792833634E-2</v>
      </c>
      <c r="AH9" s="20">
        <f>SUMIFS('Historial Mensual'!$V$2:$V$3601,'Historial Mensual'!$A$2:$A$3601,AH$1,'Historial Mensual'!$B$2:$B$3601,$A9)</f>
        <v>4.5600540244302296E-2</v>
      </c>
      <c r="AI9" s="20">
        <f>SUMIFS('Historial Mensual'!$V$2:$V$3601,'Historial Mensual'!$A$2:$A$3601,AI$1,'Historial Mensual'!$B$2:$B$3601,$A9)</f>
        <v>1.4151742782709326E-2</v>
      </c>
      <c r="AJ9" s="20">
        <f>SUMIFS('Historial Mensual'!$V$2:$V$3601,'Historial Mensual'!$A$2:$A$3601,AJ$1,'Historial Mensual'!$B$2:$B$3601,$A9)</f>
        <v>3.150557247535965E-2</v>
      </c>
      <c r="AK9" s="20">
        <f>SUMIFS('Historial Mensual'!$V$2:$V$3601,'Historial Mensual'!$A$2:$A$3601,AK$1,'Historial Mensual'!$B$2:$B$3601,$A9)</f>
        <v>-0.13395326189647719</v>
      </c>
      <c r="AL9" s="20">
        <f>SUMIFS('Historial Mensual'!$V$2:$V$3601,'Historial Mensual'!$A$2:$A$3601,AL$1,'Historial Mensual'!$B$2:$B$3601,$A9)</f>
        <v>1.8778166390134035E-2</v>
      </c>
      <c r="AM9" s="20">
        <f>SUMIFS('Historial Mensual'!$V$2:$V$3601,'Historial Mensual'!$A$2:$A$3601,AM$1,'Historial Mensual'!$B$2:$B$3601,$A9)</f>
        <v>1.2454949267396815E-2</v>
      </c>
      <c r="AN9" s="20">
        <f>SUMIFS('Historial Mensual'!$V$2:$V$3601,'Historial Mensual'!$A$2:$A$3601,AN$1,'Historial Mensual'!$B$2:$B$3601,$A9)</f>
        <v>-4.1566439954205572E-2</v>
      </c>
      <c r="AO9" s="20">
        <f>SUMIFS('Historial Mensual'!$V$2:$V$3601,'Historial Mensual'!$A$2:$A$3601,AO$1,'Historial Mensual'!$B$2:$B$3601,$A9)</f>
        <v>7.3972439960081737E-2</v>
      </c>
      <c r="AP9" s="20">
        <f>SUMIFS('Historial Mensual'!$V$2:$V$3601,'Historial Mensual'!$A$2:$A$3601,AP$1,'Historial Mensual'!$B$2:$B$3601,$A9)</f>
        <v>2.2708228411129003E-2</v>
      </c>
      <c r="AQ9" s="20">
        <f>SUMIFS('Historial Mensual'!$V$2:$V$3601,'Historial Mensual'!$A$2:$A$3601,AQ$1,'Historial Mensual'!$B$2:$B$3601,$A9)</f>
        <v>4.6489292851314534E-2</v>
      </c>
      <c r="AR9" s="20">
        <f>SUMIFS('Historial Mensual'!$V$2:$V$3601,'Historial Mensual'!$A$2:$A$3601,AR$1,'Historial Mensual'!$B$2:$B$3601,$A9)</f>
        <v>-5.124068170965846E-2</v>
      </c>
      <c r="AS9" s="20">
        <f>SUMIFS('Historial Mensual'!$V$2:$V$3601,'Historial Mensual'!$A$2:$A$3601,AS$1,'Historial Mensual'!$B$2:$B$3601,$A9)</f>
        <v>2.5860171657192014E-2</v>
      </c>
      <c r="AT9" s="20">
        <f>SUMIFS('Historial Mensual'!$V$2:$V$3601,'Historial Mensual'!$A$2:$A$3601,AT$1,'Historial Mensual'!$B$2:$B$3601,$A9)</f>
        <v>1.0524924746012746E-2</v>
      </c>
      <c r="AU9" s="20">
        <f>SUMIFS('Historial Mensual'!$V$2:$V$3601,'Historial Mensual'!$A$2:$A$3601,AU$1,'Historial Mensual'!$B$2:$B$3601,$A9)</f>
        <v>9.0682871295793503E-3</v>
      </c>
      <c r="AV9" s="20">
        <f>SUMIFS('Historial Mensual'!$V$2:$V$3601,'Historial Mensual'!$A$2:$A$3601,AV$1,'Historial Mensual'!$B$2:$B$3601,$A9)</f>
        <v>7.9860371287733545E-2</v>
      </c>
      <c r="AW9" s="20">
        <f>SUMIFS('Historial Mensual'!$V$2:$V$3601,'Historial Mensual'!$A$2:$A$3601,AW$1,'Historial Mensual'!$B$2:$B$3601,$A9)</f>
        <v>5.6178421423553539E-2</v>
      </c>
      <c r="AX9" s="20">
        <f>SUMIFS('Historial Mensual'!$V$2:$V$3601,'Historial Mensual'!$A$2:$A$3601,AX$1,'Historial Mensual'!$B$2:$B$3601,$A9)</f>
        <v>4.2302479747836956E-2</v>
      </c>
      <c r="AY9" s="20">
        <f>SUMIFS('Historial Mensual'!$V$2:$V$3601,'Historial Mensual'!$A$2:$A$3601,AY$1,'Historial Mensual'!$B$2:$B$3601,$A9)</f>
        <v>4.3091239528166438E-2</v>
      </c>
      <c r="AZ9" s="20">
        <f>SUMIFS('Historial Mensual'!$V$2:$V$3601,'Historial Mensual'!$A$2:$A$3601,AZ$1,'Historial Mensual'!$B$2:$B$3601,$A9)</f>
        <v>-9.5145347382094653E-2</v>
      </c>
      <c r="BA9" s="20">
        <f>SUMIFS('Historial Mensual'!$V$2:$V$3601,'Historial Mensual'!$A$2:$A$3601,BA$1,'Historial Mensual'!$B$2:$B$3601,$A9)</f>
        <v>2.7925319512599148E-2</v>
      </c>
      <c r="BB9" s="20">
        <f>SUMIFS('Historial Mensual'!$V$2:$V$3601,'Historial Mensual'!$A$2:$A$3601,BB$1,'Historial Mensual'!$B$2:$B$3601,$A9)</f>
        <v>1.0587655936539681E-2</v>
      </c>
      <c r="BC9" s="20">
        <f>SUMIFS('Historial Mensual'!$V$2:$V$3601,'Historial Mensual'!$A$2:$A$3601,BC$1,'Historial Mensual'!$B$2:$B$3601,$A9)</f>
        <v>6.2607572624603827E-2</v>
      </c>
      <c r="BD9" s="20">
        <f>SUMIFS('Historial Mensual'!$V$2:$V$3601,'Historial Mensual'!$A$2:$A$3601,BD$1,'Historial Mensual'!$B$2:$B$3601,$A9)</f>
        <v>-4.4618484585186901E-3</v>
      </c>
      <c r="BE9" s="20">
        <f>SUMIFS('Historial Mensual'!$V$2:$V$3601,'Historial Mensual'!$A$2:$A$3601,BE$1,'Historial Mensual'!$B$2:$B$3601,$A9)</f>
        <v>5.1001928459728917E-2</v>
      </c>
      <c r="BF9" s="20">
        <f>SUMIFS('Historial Mensual'!$V$2:$V$3601,'Historial Mensual'!$A$2:$A$3601,BF$1,'Historial Mensual'!$B$2:$B$3601,$A9)</f>
        <v>-7.6158997445065994E-3</v>
      </c>
      <c r="BG9" s="20">
        <f>SUMIFS('Historial Mensual'!$V$2:$V$3601,'Historial Mensual'!$A$2:$A$3601,BG$1,'Historial Mensual'!$B$2:$B$3601,$A9)</f>
        <v>2.6428185587428914E-2</v>
      </c>
      <c r="BH9" s="20">
        <f>SUMIFS('Historial Mensual'!$V$2:$V$3601,'Historial Mensual'!$A$2:$A$3601,BH$1,'Historial Mensual'!$B$2:$B$3601,$A9)</f>
        <v>2.0793199499441549E-2</v>
      </c>
      <c r="BI9" s="20">
        <f>SUMIFS('Historial Mensual'!$V$2:$V$3601,'Historial Mensual'!$A$2:$A$3601,BI$1,'Historial Mensual'!$B$2:$B$3601,$A9)</f>
        <v>4.8574269768051133E-2</v>
      </c>
      <c r="BJ9" s="20">
        <f>SUMIFS('Historial Mensual'!$V$2:$V$3601,'Historial Mensual'!$A$2:$A$3601,BJ$1,'Historial Mensual'!$B$2:$B$3601,$A9)</f>
        <v>8.2776232259348645E-2</v>
      </c>
      <c r="BK9" s="20">
        <f>SUMIFS('Historial Mensual'!$V$2:$V$3601,'Historial Mensual'!$A$2:$A$3601,BK$1,'Historial Mensual'!$B$2:$B$3601,$A9)</f>
        <v>-4.4043738350757174E-3</v>
      </c>
      <c r="BL9" s="20">
        <f>SUMIFS('Historial Mensual'!$V$2:$V$3601,'Historial Mensual'!$A$2:$A$3601,BL$1,'Historial Mensual'!$B$2:$B$3601,$A9)</f>
        <v>-4.9030782181722396E-2</v>
      </c>
      <c r="BM9" s="20">
        <f>SUMIFS('Historial Mensual'!$V$2:$V$3601,'Historial Mensual'!$A$2:$A$3601,BM$1,'Historial Mensual'!$B$2:$B$3601,$A9)</f>
        <v>8.328923095498536E-2</v>
      </c>
      <c r="BN9" s="20">
        <f>SUMIFS('Historial Mensual'!$V$2:$V$3601,'Historial Mensual'!$A$2:$A$3601,BN$1,'Historial Mensual'!$B$2:$B$3601,$A9)</f>
        <v>-7.7954648695779227E-2</v>
      </c>
      <c r="BO9" s="20">
        <f>SUMIFS('Historial Mensual'!$V$2:$V$3601,'Historial Mensual'!$A$2:$A$3601,BO$1,'Historial Mensual'!$B$2:$B$3601,$A9)</f>
        <v>0.15357812775257501</v>
      </c>
      <c r="BP9" s="20">
        <f>SUMIFS('Historial Mensual'!$V$2:$V$3601,'Historial Mensual'!$A$2:$A$3601,BP$1,'Historial Mensual'!$B$2:$B$3601,$A9)</f>
        <v>1.1574956738556545E-2</v>
      </c>
      <c r="BQ9" s="20">
        <f>SUMIFS('Historial Mensual'!$V$2:$V$3601,'Historial Mensual'!$A$2:$A$3601,BQ$1,'Historial Mensual'!$B$2:$B$3601,$A9)</f>
        <v>-1.4706531032789219E-2</v>
      </c>
      <c r="BR9" s="20">
        <f>SUMIFS('Historial Mensual'!$V$2:$V$3601,'Historial Mensual'!$A$2:$A$3601,BR$1,'Historial Mensual'!$B$2:$B$3601,$A9)</f>
        <v>-7.6028839602692699E-3</v>
      </c>
      <c r="BS9" s="20">
        <f>SUMIFS('Historial Mensual'!$V$2:$V$3601,'Historial Mensual'!$A$2:$A$3601,BS$1,'Historial Mensual'!$B$2:$B$3601,$A9)</f>
        <v>3.7778243925768146E-2</v>
      </c>
      <c r="BT9" s="20">
        <f>SUMIFS('Historial Mensual'!$V$2:$V$3601,'Historial Mensual'!$A$2:$A$3601,BT$1,'Historial Mensual'!$B$2:$B$3601,$A9)</f>
        <v>6.9078721567966142E-2</v>
      </c>
      <c r="BU9" s="20">
        <f>SUMIFS('Historial Mensual'!$V$2:$V$3601,'Historial Mensual'!$A$2:$A$3601,BU$1,'Historial Mensual'!$B$2:$B$3601,$A9)</f>
        <v>5.0073557497479215E-2</v>
      </c>
      <c r="BV9" s="20">
        <f>SUMIFS('Historial Mensual'!$V$2:$V$3601,'Historial Mensual'!$A$2:$A$3601,BV$1,'Historial Mensual'!$B$2:$B$3601,$A9)</f>
        <v>8.7058138020789697E-2</v>
      </c>
      <c r="BW9" s="20">
        <f>SUMIFS('Historial Mensual'!$V$2:$V$3601,'Historial Mensual'!$A$2:$A$3601,BW$1,'Historial Mensual'!$B$2:$B$3601,$A9)</f>
        <v>7.112996098057274E-2</v>
      </c>
      <c r="BX9" s="20">
        <f>SUMIFS('Historial Mensual'!$V$2:$V$3601,'Historial Mensual'!$A$2:$A$3601,BX$1,'Historial Mensual'!$B$2:$B$3601,$A9)</f>
        <v>-1.4383266291845168E-2</v>
      </c>
      <c r="BY9" s="20">
        <f>SUMIFS('Historial Mensual'!$V$2:$V$3601,'Historial Mensual'!$A$2:$A$3601,BY$1,'Historial Mensual'!$B$2:$B$3601,$A9)</f>
        <v>3.568024551605363E-2</v>
      </c>
      <c r="BZ9" s="20">
        <f>SUMIFS('Historial Mensual'!$V$2:$V$3601,'Historial Mensual'!$A$2:$A$3601,BZ$1,'Historial Mensual'!$B$2:$B$3601,$A9)</f>
        <v>-1.3489780335681528E-2</v>
      </c>
      <c r="CA9" s="20">
        <f>SUMIFS('Historial Mensual'!$V$2:$V$3601,'Historial Mensual'!$A$2:$A$3601,CA$1,'Historial Mensual'!$B$2:$B$3601,$A9)</f>
        <v>2.3816273238061871E-2</v>
      </c>
      <c r="CB9" s="20">
        <f>SUMIFS('Historial Mensual'!$V$2:$V$3601,'Historial Mensual'!$A$2:$A$3601,CB$1,'Historial Mensual'!$B$2:$B$3601,$A9)</f>
        <v>3.6560433190939504E-2</v>
      </c>
      <c r="CC9" s="20">
        <f>SUMIFS('Historial Mensual'!$V$2:$V$3601,'Historial Mensual'!$A$2:$A$3601,CC$1,'Historial Mensual'!$B$2:$B$3601,$A9)</f>
        <v>1.2386330019048136E-2</v>
      </c>
      <c r="CD9" s="20">
        <f>SUMIFS('Historial Mensual'!$V$2:$V$3601,'Historial Mensual'!$A$2:$A$3601,CD$1,'Historial Mensual'!$B$2:$B$3601,$A9)</f>
        <v>2.6869599614687462E-2</v>
      </c>
      <c r="CE9" s="20">
        <f>SUMIFS('Historial Mensual'!$V$2:$V$3601,'Historial Mensual'!$A$2:$A$3601,CE$1,'Historial Mensual'!$B$2:$B$3601,$A9)</f>
        <v>5.7372072872251351E-2</v>
      </c>
      <c r="CF9" s="20">
        <f>SUMIFS('Historial Mensual'!$V$2:$V$3601,'Historial Mensual'!$A$2:$A$3601,CF$1,'Historial Mensual'!$B$2:$B$3601,$A9)</f>
        <v>6.3616170340711806E-2</v>
      </c>
      <c r="CG9" s="20">
        <f>SUMIFS('Historial Mensual'!$V$2:$V$3601,'Historial Mensual'!$A$2:$A$3601,CG$1,'Historial Mensual'!$B$2:$B$3601,$A9)</f>
        <v>8.7207463296866822E-2</v>
      </c>
      <c r="CH9" s="20">
        <f>SUMIFS('Historial Mensual'!$V$2:$V$3601,'Historial Mensual'!$A$2:$A$3601,CH$1,'Historial Mensual'!$B$2:$B$3601,$A9)</f>
        <v>3.6665571822221937E-2</v>
      </c>
      <c r="CI9" s="20">
        <f>SUMIFS('Historial Mensual'!$V$2:$V$3601,'Historial Mensual'!$A$2:$A$3601,CI$1,'Historial Mensual'!$B$2:$B$3601,$A9)</f>
        <v>3.7107054460850102E-2</v>
      </c>
      <c r="CJ9" s="20">
        <f>SUMIFS('Historial Mensual'!$V$2:$V$3601,'Historial Mensual'!$A$2:$A$3601,CJ$1,'Historial Mensual'!$B$2:$B$3601,$A9)</f>
        <v>2.8555505684311538E-3</v>
      </c>
      <c r="CK9" s="20">
        <f>SUMIFS('Historial Mensual'!$V$2:$V$3601,'Historial Mensual'!$A$2:$A$3601,CK$1,'Historial Mensual'!$B$2:$B$3601,$A9)</f>
        <v>-1.6501406211055496E-2</v>
      </c>
      <c r="CL9" s="20">
        <f>SUMIFS('Historial Mensual'!$V$2:$V$3601,'Historial Mensual'!$A$2:$A$3601,CL$1,'Historial Mensual'!$B$2:$B$3601,$A9)</f>
        <v>4.5810980754230436E-2</v>
      </c>
      <c r="CM9" s="20">
        <f>SUMIFS('Historial Mensual'!$V$2:$V$3601,'Historial Mensual'!$A$2:$A$3601,CM$1,'Historial Mensual'!$B$2:$B$3601,$A9)</f>
        <v>-0.49224654555287428</v>
      </c>
      <c r="CN9" s="20">
        <f>SUMIFS('Historial Mensual'!$V$2:$V$3601,'Historial Mensual'!$A$2:$A$3601,CN$1,'Historial Mensual'!$B$2:$B$3601,$A9)</f>
        <v>8.2240596515287714E-2</v>
      </c>
      <c r="CO9" s="20">
        <f>SUMIFS('Historial Mensual'!$V$2:$V$3601,'Historial Mensual'!$A$2:$A$3601,CO$1,'Historial Mensual'!$B$2:$B$3601,$A9)</f>
        <v>1.3482401908116596E-3</v>
      </c>
      <c r="CP9" s="20">
        <f>SUMIFS('Historial Mensual'!$V$2:$V$3601,'Historial Mensual'!$A$2:$A$3601,CP$1,'Historial Mensual'!$B$2:$B$3601,$A9)</f>
        <v>5.0169503941971193E-2</v>
      </c>
      <c r="CQ9" s="20">
        <f>SUMIFS('Historial Mensual'!$V$2:$V$3601,'Historial Mensual'!$A$2:$A$3601,CQ$1,'Historial Mensual'!$B$2:$B$3601,$A9)</f>
        <v>1.4253908697780848E-2</v>
      </c>
      <c r="CR9" s="20">
        <f>SUMIFS('Historial Mensual'!$V$2:$V$3601,'Historial Mensual'!$A$2:$A$3601,CR$1,'Historial Mensual'!$B$2:$B$3601,$A9)</f>
        <v>5.6737857498434074E-2</v>
      </c>
      <c r="CS9" s="20">
        <f>SUMIFS('Historial Mensual'!$V$2:$V$3601,'Historial Mensual'!$A$2:$A$3601,CS$1,'Historial Mensual'!$B$2:$B$3601,$A9)</f>
        <v>4.6910946993878724E-2</v>
      </c>
      <c r="CT9" s="20">
        <f>SUMIFS('Historial Mensual'!$V$2:$V$3601,'Historial Mensual'!$A$2:$A$3601,CT$1,'Historial Mensual'!$B$2:$B$3601,$A9)</f>
        <v>2.9186495178046151E-2</v>
      </c>
      <c r="CU9" s="20">
        <f>SUMIFS('Historial Mensual'!$V$2:$V$3601,'Historial Mensual'!$A$2:$A$3601,CU$1,'Historial Mensual'!$B$2:$B$3601,$A9)</f>
        <v>-0.32154344608926966</v>
      </c>
      <c r="CV9" s="20">
        <f>SUMIFS('Historial Mensual'!$V$2:$V$3601,'Historial Mensual'!$A$2:$A$3601,CV$1,'Historial Mensual'!$B$2:$B$3601,$A9)</f>
        <v>6.2457069181308805E-2</v>
      </c>
      <c r="CW9" s="20">
        <f>SUMIFS('Historial Mensual'!$V$2:$V$3601,'Historial Mensual'!$A$2:$A$3601,CW$1,'Historial Mensual'!$B$2:$B$3601,$A9)</f>
        <v>4.6040950382418511E-2</v>
      </c>
    </row>
    <row r="10" spans="1:101" x14ac:dyDescent="0.3">
      <c r="A10" s="18">
        <v>45170</v>
      </c>
      <c r="B10" s="20">
        <f>SUMIFS('Historial Mensual'!$V$2:$V$3601,'Historial Mensual'!$A$2:$A$3601,B$1,'Historial Mensual'!$B$2:$B$3601,$A10)</f>
        <v>3.1786250765585639E-2</v>
      </c>
      <c r="C10" s="20">
        <f>SUMIFS('Historial Mensual'!$V$2:$V$3601,'Historial Mensual'!$A$2:$A$3601,C$1,'Historial Mensual'!$B$2:$B$3601,$A10)</f>
        <v>-2.7984181491551911E-2</v>
      </c>
      <c r="D10" s="20">
        <f>SUMIFS('Historial Mensual'!$V$2:$V$3601,'Historial Mensual'!$A$2:$A$3601,D$1,'Historial Mensual'!$B$2:$B$3601,$A10)</f>
        <v>1.2645348932219309E-2</v>
      </c>
      <c r="E10" s="20">
        <f>SUMIFS('Historial Mensual'!$V$2:$V$3601,'Historial Mensual'!$A$2:$A$3601,E$1,'Historial Mensual'!$B$2:$B$3601,$A10)</f>
        <v>8.1588279180683967E-2</v>
      </c>
      <c r="F10" s="20">
        <f>SUMIFS('Historial Mensual'!$V$2:$V$3601,'Historial Mensual'!$A$2:$A$3601,F$1,'Historial Mensual'!$B$2:$B$3601,$A10)</f>
        <v>8.6787674157644379E-2</v>
      </c>
      <c r="G10" s="20">
        <f>SUMIFS('Historial Mensual'!$V$2:$V$3601,'Historial Mensual'!$A$2:$A$3601,G$1,'Historial Mensual'!$B$2:$B$3601,$A10)</f>
        <v>9.2576136952345262E-2</v>
      </c>
      <c r="H10" s="20">
        <f>SUMIFS('Historial Mensual'!$V$2:$V$3601,'Historial Mensual'!$A$2:$A$3601,H$1,'Historial Mensual'!$B$2:$B$3601,$A10)</f>
        <v>5.7241136877585449E-3</v>
      </c>
      <c r="I10" s="20">
        <f>SUMIFS('Historial Mensual'!$V$2:$V$3601,'Historial Mensual'!$A$2:$A$3601,I$1,'Historial Mensual'!$B$2:$B$3601,$A10)</f>
        <v>6.4356730363747366E-2</v>
      </c>
      <c r="J10" s="20">
        <f>SUMIFS('Historial Mensual'!$V$2:$V$3601,'Historial Mensual'!$A$2:$A$3601,J$1,'Historial Mensual'!$B$2:$B$3601,$A10)</f>
        <v>9.7045219531104357E-2</v>
      </c>
      <c r="K10" s="20">
        <f>SUMIFS('Historial Mensual'!$V$2:$V$3601,'Historial Mensual'!$A$2:$A$3601,K$1,'Historial Mensual'!$B$2:$B$3601,$A10)</f>
        <v>0.11032253557402245</v>
      </c>
      <c r="L10" s="20">
        <f>SUMIFS('Historial Mensual'!$V$2:$V$3601,'Historial Mensual'!$A$2:$A$3601,L$1,'Historial Mensual'!$B$2:$B$3601,$A10)</f>
        <v>8.341970686413859E-2</v>
      </c>
      <c r="M10" s="20">
        <f>SUMIFS('Historial Mensual'!$V$2:$V$3601,'Historial Mensual'!$A$2:$A$3601,M$1,'Historial Mensual'!$B$2:$B$3601,$A10)</f>
        <v>5.974179024595283E-2</v>
      </c>
      <c r="N10" s="20">
        <f>SUMIFS('Historial Mensual'!$V$2:$V$3601,'Historial Mensual'!$A$2:$A$3601,N$1,'Historial Mensual'!$B$2:$B$3601,$A10)</f>
        <v>5.1764740000255084E-2</v>
      </c>
      <c r="O10" s="20">
        <f>SUMIFS('Historial Mensual'!$V$2:$V$3601,'Historial Mensual'!$A$2:$A$3601,O$1,'Historial Mensual'!$B$2:$B$3601,$A10)</f>
        <v>8.1019264928127138E-2</v>
      </c>
      <c r="P10" s="20">
        <f>SUMIFS('Historial Mensual'!$V$2:$V$3601,'Historial Mensual'!$A$2:$A$3601,P$1,'Historial Mensual'!$B$2:$B$3601,$A10)</f>
        <v>2.2730579889179332E-2</v>
      </c>
      <c r="Q10" s="20">
        <f>SUMIFS('Historial Mensual'!$V$2:$V$3601,'Historial Mensual'!$A$2:$A$3601,Q$1,'Historial Mensual'!$B$2:$B$3601,$A10)</f>
        <v>7.0725340816019722E-2</v>
      </c>
      <c r="R10" s="20">
        <f>SUMIFS('Historial Mensual'!$V$2:$V$3601,'Historial Mensual'!$A$2:$A$3601,R$1,'Historial Mensual'!$B$2:$B$3601,$A10)</f>
        <v>7.6616020379931801E-2</v>
      </c>
      <c r="S10" s="20">
        <f>SUMIFS('Historial Mensual'!$V$2:$V$3601,'Historial Mensual'!$A$2:$A$3601,S$1,'Historial Mensual'!$B$2:$B$3601,$A10)</f>
        <v>4.0029475560892341E-2</v>
      </c>
      <c r="T10" s="20">
        <f>SUMIFS('Historial Mensual'!$V$2:$V$3601,'Historial Mensual'!$A$2:$A$3601,T$1,'Historial Mensual'!$B$2:$B$3601,$A10)</f>
        <v>7.8486606361950942E-2</v>
      </c>
      <c r="U10" s="20">
        <f>SUMIFS('Historial Mensual'!$V$2:$V$3601,'Historial Mensual'!$A$2:$A$3601,U$1,'Historial Mensual'!$B$2:$B$3601,$A10)</f>
        <v>6.4310017320127741E-2</v>
      </c>
      <c r="V10" s="20">
        <f>SUMIFS('Historial Mensual'!$V$2:$V$3601,'Historial Mensual'!$A$2:$A$3601,V$1,'Historial Mensual'!$B$2:$B$3601,$A10)</f>
        <v>-0.69545911155000695</v>
      </c>
      <c r="W10" s="20">
        <f>SUMIFS('Historial Mensual'!$V$2:$V$3601,'Historial Mensual'!$A$2:$A$3601,W$1,'Historial Mensual'!$B$2:$B$3601,$A10)</f>
        <v>4.5357952283702672E-2</v>
      </c>
      <c r="X10" s="20">
        <f>SUMIFS('Historial Mensual'!$V$2:$V$3601,'Historial Mensual'!$A$2:$A$3601,X$1,'Historial Mensual'!$B$2:$B$3601,$A10)</f>
        <v>4.209875037073132E-3</v>
      </c>
      <c r="Y10" s="20">
        <f>SUMIFS('Historial Mensual'!$V$2:$V$3601,'Historial Mensual'!$A$2:$A$3601,Y$1,'Historial Mensual'!$B$2:$B$3601,$A10)</f>
        <v>9.2978131118923862E-3</v>
      </c>
      <c r="Z10" s="20">
        <f>SUMIFS('Historial Mensual'!$V$2:$V$3601,'Historial Mensual'!$A$2:$A$3601,Z$1,'Historial Mensual'!$B$2:$B$3601,$A10)</f>
        <v>-6.7260892530540586E-2</v>
      </c>
      <c r="AA10" s="20">
        <f>SUMIFS('Historial Mensual'!$V$2:$V$3601,'Historial Mensual'!$A$2:$A$3601,AA$1,'Historial Mensual'!$B$2:$B$3601,$A10)</f>
        <v>-0.15117090634410191</v>
      </c>
      <c r="AB10" s="20">
        <f>SUMIFS('Historial Mensual'!$V$2:$V$3601,'Historial Mensual'!$A$2:$A$3601,AB$1,'Historial Mensual'!$B$2:$B$3601,$A10)</f>
        <v>-1.1145562556126795E-2</v>
      </c>
      <c r="AC10" s="20">
        <f>SUMIFS('Historial Mensual'!$V$2:$V$3601,'Historial Mensual'!$A$2:$A$3601,AC$1,'Historial Mensual'!$B$2:$B$3601,$A10)</f>
        <v>-9.404500341838451E-2</v>
      </c>
      <c r="AD10" s="20">
        <f>SUMIFS('Historial Mensual'!$V$2:$V$3601,'Historial Mensual'!$A$2:$A$3601,AD$1,'Historial Mensual'!$B$2:$B$3601,$A10)</f>
        <v>-8.8927760270825801E-2</v>
      </c>
      <c r="AE10" s="20">
        <f>SUMIFS('Historial Mensual'!$V$2:$V$3601,'Historial Mensual'!$A$2:$A$3601,AE$1,'Historial Mensual'!$B$2:$B$3601,$A10)</f>
        <v>-4.1742051632335651E-2</v>
      </c>
      <c r="AF10" s="20">
        <f>SUMIFS('Historial Mensual'!$V$2:$V$3601,'Historial Mensual'!$A$2:$A$3601,AF$1,'Historial Mensual'!$B$2:$B$3601,$A10)</f>
        <v>-9.7100695775899065E-3</v>
      </c>
      <c r="AG10" s="20">
        <f>SUMIFS('Historial Mensual'!$V$2:$V$3601,'Historial Mensual'!$A$2:$A$3601,AG$1,'Historial Mensual'!$B$2:$B$3601,$A10)</f>
        <v>3.3890269463954362E-2</v>
      </c>
      <c r="AH10" s="20">
        <f>SUMIFS('Historial Mensual'!$V$2:$V$3601,'Historial Mensual'!$A$2:$A$3601,AH$1,'Historial Mensual'!$B$2:$B$3601,$A10)</f>
        <v>-1.8537213664819675E-2</v>
      </c>
      <c r="AI10" s="20">
        <f>SUMIFS('Historial Mensual'!$V$2:$V$3601,'Historial Mensual'!$A$2:$A$3601,AI$1,'Historial Mensual'!$B$2:$B$3601,$A10)</f>
        <v>-0.1868289161535473</v>
      </c>
      <c r="AJ10" s="20">
        <f>SUMIFS('Historial Mensual'!$V$2:$V$3601,'Historial Mensual'!$A$2:$A$3601,AJ$1,'Historial Mensual'!$B$2:$B$3601,$A10)</f>
        <v>1.2455935409616887E-2</v>
      </c>
      <c r="AK10" s="20">
        <f>SUMIFS('Historial Mensual'!$V$2:$V$3601,'Historial Mensual'!$A$2:$A$3601,AK$1,'Historial Mensual'!$B$2:$B$3601,$A10)</f>
        <v>-2.7075757610698709E-2</v>
      </c>
      <c r="AL10" s="20">
        <f>SUMIFS('Historial Mensual'!$V$2:$V$3601,'Historial Mensual'!$A$2:$A$3601,AL$1,'Historial Mensual'!$B$2:$B$3601,$A10)</f>
        <v>-9.3994897166428341E-3</v>
      </c>
      <c r="AM10" s="20">
        <f>SUMIFS('Historial Mensual'!$V$2:$V$3601,'Historial Mensual'!$A$2:$A$3601,AM$1,'Historial Mensual'!$B$2:$B$3601,$A10)</f>
        <v>-3.3735253648103446E-2</v>
      </c>
      <c r="AN10" s="20">
        <f>SUMIFS('Historial Mensual'!$V$2:$V$3601,'Historial Mensual'!$A$2:$A$3601,AN$1,'Historial Mensual'!$B$2:$B$3601,$A10)</f>
        <v>3.7912959077062568E-2</v>
      </c>
      <c r="AO10" s="20">
        <f>SUMIFS('Historial Mensual'!$V$2:$V$3601,'Historial Mensual'!$A$2:$A$3601,AO$1,'Historial Mensual'!$B$2:$B$3601,$A10)</f>
        <v>7.0616030997734891E-2</v>
      </c>
      <c r="AP10" s="20">
        <f>SUMIFS('Historial Mensual'!$V$2:$V$3601,'Historial Mensual'!$A$2:$A$3601,AP$1,'Historial Mensual'!$B$2:$B$3601,$A10)</f>
        <v>-8.3480471717774618E-2</v>
      </c>
      <c r="AQ10" s="20">
        <f>SUMIFS('Historial Mensual'!$V$2:$V$3601,'Historial Mensual'!$A$2:$A$3601,AQ$1,'Historial Mensual'!$B$2:$B$3601,$A10)</f>
        <v>-0.44664460291865854</v>
      </c>
      <c r="AR10" s="20">
        <f>SUMIFS('Historial Mensual'!$V$2:$V$3601,'Historial Mensual'!$A$2:$A$3601,AR$1,'Historial Mensual'!$B$2:$B$3601,$A10)</f>
        <v>-0.20605713921485164</v>
      </c>
      <c r="AS10" s="20">
        <f>SUMIFS('Historial Mensual'!$V$2:$V$3601,'Historial Mensual'!$A$2:$A$3601,AS$1,'Historial Mensual'!$B$2:$B$3601,$A10)</f>
        <v>-6.8521337777875304E-3</v>
      </c>
      <c r="AT10" s="20">
        <f>SUMIFS('Historial Mensual'!$V$2:$V$3601,'Historial Mensual'!$A$2:$A$3601,AT$1,'Historial Mensual'!$B$2:$B$3601,$A10)</f>
        <v>-4.3755190517115593E-2</v>
      </c>
      <c r="AU10" s="20">
        <f>SUMIFS('Historial Mensual'!$V$2:$V$3601,'Historial Mensual'!$A$2:$A$3601,AU$1,'Historial Mensual'!$B$2:$B$3601,$A10)</f>
        <v>-0.11005529197903254</v>
      </c>
      <c r="AV10" s="20">
        <f>SUMIFS('Historial Mensual'!$V$2:$V$3601,'Historial Mensual'!$A$2:$A$3601,AV$1,'Historial Mensual'!$B$2:$B$3601,$A10)</f>
        <v>-5.6013670458721111E-2</v>
      </c>
      <c r="AW10" s="20">
        <f>SUMIFS('Historial Mensual'!$V$2:$V$3601,'Historial Mensual'!$A$2:$A$3601,AW$1,'Historial Mensual'!$B$2:$B$3601,$A10)</f>
        <v>-6.6401006268962032E-2</v>
      </c>
      <c r="AX10" s="20">
        <f>SUMIFS('Historial Mensual'!$V$2:$V$3601,'Historial Mensual'!$A$2:$A$3601,AX$1,'Historial Mensual'!$B$2:$B$3601,$A10)</f>
        <v>-0.13302181374560132</v>
      </c>
      <c r="AY10" s="20">
        <f>SUMIFS('Historial Mensual'!$V$2:$V$3601,'Historial Mensual'!$A$2:$A$3601,AY$1,'Historial Mensual'!$B$2:$B$3601,$A10)</f>
        <v>-0.17590575961566504</v>
      </c>
      <c r="AZ10" s="20">
        <f>SUMIFS('Historial Mensual'!$V$2:$V$3601,'Historial Mensual'!$A$2:$A$3601,AZ$1,'Historial Mensual'!$B$2:$B$3601,$A10)</f>
        <v>6.8868378930683607E-2</v>
      </c>
      <c r="BA10" s="20">
        <f>SUMIFS('Historial Mensual'!$V$2:$V$3601,'Historial Mensual'!$A$2:$A$3601,BA$1,'Historial Mensual'!$B$2:$B$3601,$A10)</f>
        <v>-8.5529589955797326E-3</v>
      </c>
      <c r="BB10" s="20">
        <f>SUMIFS('Historial Mensual'!$V$2:$V$3601,'Historial Mensual'!$A$2:$A$3601,BB$1,'Historial Mensual'!$B$2:$B$3601,$A10)</f>
        <v>2.4969199275963222E-2</v>
      </c>
      <c r="BC10" s="20">
        <f>SUMIFS('Historial Mensual'!$V$2:$V$3601,'Historial Mensual'!$A$2:$A$3601,BC$1,'Historial Mensual'!$B$2:$B$3601,$A10)</f>
        <v>4.906402408404921E-2</v>
      </c>
      <c r="BD10" s="20">
        <f>SUMIFS('Historial Mensual'!$V$2:$V$3601,'Historial Mensual'!$A$2:$A$3601,BD$1,'Historial Mensual'!$B$2:$B$3601,$A10)</f>
        <v>1.7103724123548485E-2</v>
      </c>
      <c r="BE10" s="20">
        <f>SUMIFS('Historial Mensual'!$V$2:$V$3601,'Historial Mensual'!$A$2:$A$3601,BE$1,'Historial Mensual'!$B$2:$B$3601,$A10)</f>
        <v>6.9520005405796712E-2</v>
      </c>
      <c r="BF10" s="20">
        <f>SUMIFS('Historial Mensual'!$V$2:$V$3601,'Historial Mensual'!$A$2:$A$3601,BF$1,'Historial Mensual'!$B$2:$B$3601,$A10)</f>
        <v>3.4245402652679016E-2</v>
      </c>
      <c r="BG10" s="20">
        <f>SUMIFS('Historial Mensual'!$V$2:$V$3601,'Historial Mensual'!$A$2:$A$3601,BG$1,'Historial Mensual'!$B$2:$B$3601,$A10)</f>
        <v>5.6188839613910885E-2</v>
      </c>
      <c r="BH10" s="20">
        <f>SUMIFS('Historial Mensual'!$V$2:$V$3601,'Historial Mensual'!$A$2:$A$3601,BH$1,'Historial Mensual'!$B$2:$B$3601,$A10)</f>
        <v>4.5619067828872081E-2</v>
      </c>
      <c r="BI10" s="20">
        <f>SUMIFS('Historial Mensual'!$V$2:$V$3601,'Historial Mensual'!$A$2:$A$3601,BI$1,'Historial Mensual'!$B$2:$B$3601,$A10)</f>
        <v>-8.5961902886001973E-2</v>
      </c>
      <c r="BJ10" s="20">
        <f>SUMIFS('Historial Mensual'!$V$2:$V$3601,'Historial Mensual'!$A$2:$A$3601,BJ$1,'Historial Mensual'!$B$2:$B$3601,$A10)</f>
        <v>0.1151929416435503</v>
      </c>
      <c r="BK10" s="20">
        <f>SUMIFS('Historial Mensual'!$V$2:$V$3601,'Historial Mensual'!$A$2:$A$3601,BK$1,'Historial Mensual'!$B$2:$B$3601,$A10)</f>
        <v>-8.4836609765256324E-2</v>
      </c>
      <c r="BL10" s="20">
        <f>SUMIFS('Historial Mensual'!$V$2:$V$3601,'Historial Mensual'!$A$2:$A$3601,BL$1,'Historial Mensual'!$B$2:$B$3601,$A10)</f>
        <v>5.1052992938914379E-3</v>
      </c>
      <c r="BM10" s="20">
        <f>SUMIFS('Historial Mensual'!$V$2:$V$3601,'Historial Mensual'!$A$2:$A$3601,BM$1,'Historial Mensual'!$B$2:$B$3601,$A10)</f>
        <v>4.6487825826393318E-2</v>
      </c>
      <c r="BN10" s="20">
        <f>SUMIFS('Historial Mensual'!$V$2:$V$3601,'Historial Mensual'!$A$2:$A$3601,BN$1,'Historial Mensual'!$B$2:$B$3601,$A10)</f>
        <v>6.7057507271518671E-2</v>
      </c>
      <c r="BO10" s="20">
        <f>SUMIFS('Historial Mensual'!$V$2:$V$3601,'Historial Mensual'!$A$2:$A$3601,BO$1,'Historial Mensual'!$B$2:$B$3601,$A10)</f>
        <v>0.10138552945799502</v>
      </c>
      <c r="BP10" s="20">
        <f>SUMIFS('Historial Mensual'!$V$2:$V$3601,'Historial Mensual'!$A$2:$A$3601,BP$1,'Historial Mensual'!$B$2:$B$3601,$A10)</f>
        <v>4.6069237653123887E-2</v>
      </c>
      <c r="BQ10" s="20">
        <f>SUMIFS('Historial Mensual'!$V$2:$V$3601,'Historial Mensual'!$A$2:$A$3601,BQ$1,'Historial Mensual'!$B$2:$B$3601,$A10)</f>
        <v>-2.813497023552616E-2</v>
      </c>
      <c r="BR10" s="20">
        <f>SUMIFS('Historial Mensual'!$V$2:$V$3601,'Historial Mensual'!$A$2:$A$3601,BR$1,'Historial Mensual'!$B$2:$B$3601,$A10)</f>
        <v>2.1894116012709415E-2</v>
      </c>
      <c r="BS10" s="20">
        <f>SUMIFS('Historial Mensual'!$V$2:$V$3601,'Historial Mensual'!$A$2:$A$3601,BS$1,'Historial Mensual'!$B$2:$B$3601,$A10)</f>
        <v>6.2607657156939847E-2</v>
      </c>
      <c r="BT10" s="20">
        <f>SUMIFS('Historial Mensual'!$V$2:$V$3601,'Historial Mensual'!$A$2:$A$3601,BT$1,'Historial Mensual'!$B$2:$B$3601,$A10)</f>
        <v>4.4663773870306504E-2</v>
      </c>
      <c r="BU10" s="20">
        <f>SUMIFS('Historial Mensual'!$V$2:$V$3601,'Historial Mensual'!$A$2:$A$3601,BU$1,'Historial Mensual'!$B$2:$B$3601,$A10)</f>
        <v>4.6071083111851333E-2</v>
      </c>
      <c r="BV10" s="20">
        <f>SUMIFS('Historial Mensual'!$V$2:$V$3601,'Historial Mensual'!$A$2:$A$3601,BV$1,'Historial Mensual'!$B$2:$B$3601,$A10)</f>
        <v>4.3463859107200985E-2</v>
      </c>
      <c r="BW10" s="20">
        <f>SUMIFS('Historial Mensual'!$V$2:$V$3601,'Historial Mensual'!$A$2:$A$3601,BW$1,'Historial Mensual'!$B$2:$B$3601,$A10)</f>
        <v>6.9756997062154699E-2</v>
      </c>
      <c r="BX10" s="20">
        <f>SUMIFS('Historial Mensual'!$V$2:$V$3601,'Historial Mensual'!$A$2:$A$3601,BX$1,'Historial Mensual'!$B$2:$B$3601,$A10)</f>
        <v>-4.3467204007280316E-3</v>
      </c>
      <c r="BY10" s="20">
        <f>SUMIFS('Historial Mensual'!$V$2:$V$3601,'Historial Mensual'!$A$2:$A$3601,BY$1,'Historial Mensual'!$B$2:$B$3601,$A10)</f>
        <v>8.262407700744312E-2</v>
      </c>
      <c r="BZ10" s="20">
        <f>SUMIFS('Historial Mensual'!$V$2:$V$3601,'Historial Mensual'!$A$2:$A$3601,BZ$1,'Historial Mensual'!$B$2:$B$3601,$A10)</f>
        <v>-0.38042673656159276</v>
      </c>
      <c r="CA10" s="20">
        <f>SUMIFS('Historial Mensual'!$V$2:$V$3601,'Historial Mensual'!$A$2:$A$3601,CA$1,'Historial Mensual'!$B$2:$B$3601,$A10)</f>
        <v>7.9153287265827134E-3</v>
      </c>
      <c r="CB10" s="20">
        <f>SUMIFS('Historial Mensual'!$V$2:$V$3601,'Historial Mensual'!$A$2:$A$3601,CB$1,'Historial Mensual'!$B$2:$B$3601,$A10)</f>
        <v>2.1853008275441514E-2</v>
      </c>
      <c r="CC10" s="20">
        <f>SUMIFS('Historial Mensual'!$V$2:$V$3601,'Historial Mensual'!$A$2:$A$3601,CC$1,'Historial Mensual'!$B$2:$B$3601,$A10)</f>
        <v>5.8889091399441061E-2</v>
      </c>
      <c r="CD10" s="20">
        <f>SUMIFS('Historial Mensual'!$V$2:$V$3601,'Historial Mensual'!$A$2:$A$3601,CD$1,'Historial Mensual'!$B$2:$B$3601,$A10)</f>
        <v>-1.1189800681348679E-3</v>
      </c>
      <c r="CE10" s="20">
        <f>SUMIFS('Historial Mensual'!$V$2:$V$3601,'Historial Mensual'!$A$2:$A$3601,CE$1,'Historial Mensual'!$B$2:$B$3601,$A10)</f>
        <v>4.8542771461443444E-2</v>
      </c>
      <c r="CF10" s="20">
        <f>SUMIFS('Historial Mensual'!$V$2:$V$3601,'Historial Mensual'!$A$2:$A$3601,CF$1,'Historial Mensual'!$B$2:$B$3601,$A10)</f>
        <v>3.6945187867565177E-2</v>
      </c>
      <c r="CG10" s="20">
        <f>SUMIFS('Historial Mensual'!$V$2:$V$3601,'Historial Mensual'!$A$2:$A$3601,CG$1,'Historial Mensual'!$B$2:$B$3601,$A10)</f>
        <v>2.9927001211779967E-2</v>
      </c>
      <c r="CH10" s="20">
        <f>SUMIFS('Historial Mensual'!$V$2:$V$3601,'Historial Mensual'!$A$2:$A$3601,CH$1,'Historial Mensual'!$B$2:$B$3601,$A10)</f>
        <v>7.3623159049895678E-2</v>
      </c>
      <c r="CI10" s="20">
        <f>SUMIFS('Historial Mensual'!$V$2:$V$3601,'Historial Mensual'!$A$2:$A$3601,CI$1,'Historial Mensual'!$B$2:$B$3601,$A10)</f>
        <v>4.7382820430945265E-2</v>
      </c>
      <c r="CJ10" s="20">
        <f>SUMIFS('Historial Mensual'!$V$2:$V$3601,'Historial Mensual'!$A$2:$A$3601,CJ$1,'Historial Mensual'!$B$2:$B$3601,$A10)</f>
        <v>4.1333055664977976E-2</v>
      </c>
      <c r="CK10" s="20">
        <f>SUMIFS('Historial Mensual'!$V$2:$V$3601,'Historial Mensual'!$A$2:$A$3601,CK$1,'Historial Mensual'!$B$2:$B$3601,$A10)</f>
        <v>-3.9001766459695365E-2</v>
      </c>
      <c r="CL10" s="20">
        <f>SUMIFS('Historial Mensual'!$V$2:$V$3601,'Historial Mensual'!$A$2:$A$3601,CL$1,'Historial Mensual'!$B$2:$B$3601,$A10)</f>
        <v>1.1391348648177025E-2</v>
      </c>
      <c r="CM10" s="20">
        <f>SUMIFS('Historial Mensual'!$V$2:$V$3601,'Historial Mensual'!$A$2:$A$3601,CM$1,'Historial Mensual'!$B$2:$B$3601,$A10)</f>
        <v>4.1907241144260421E-2</v>
      </c>
      <c r="CN10" s="20">
        <f>SUMIFS('Historial Mensual'!$V$2:$V$3601,'Historial Mensual'!$A$2:$A$3601,CN$1,'Historial Mensual'!$B$2:$B$3601,$A10)</f>
        <v>-7.4455856054330527E-2</v>
      </c>
      <c r="CO10" s="20">
        <f>SUMIFS('Historial Mensual'!$V$2:$V$3601,'Historial Mensual'!$A$2:$A$3601,CO$1,'Historial Mensual'!$B$2:$B$3601,$A10)</f>
        <v>1.5306275299932039E-2</v>
      </c>
      <c r="CP10" s="20">
        <f>SUMIFS('Historial Mensual'!$V$2:$V$3601,'Historial Mensual'!$A$2:$A$3601,CP$1,'Historial Mensual'!$B$2:$B$3601,$A10)</f>
        <v>1.2377008559355893E-2</v>
      </c>
      <c r="CQ10" s="20">
        <f>SUMIFS('Historial Mensual'!$V$2:$V$3601,'Historial Mensual'!$A$2:$A$3601,CQ$1,'Historial Mensual'!$B$2:$B$3601,$A10)</f>
        <v>-0.11110809975934195</v>
      </c>
      <c r="CR10" s="20">
        <f>SUMIFS('Historial Mensual'!$V$2:$V$3601,'Historial Mensual'!$A$2:$A$3601,CR$1,'Historial Mensual'!$B$2:$B$3601,$A10)</f>
        <v>-0.39607933082243341</v>
      </c>
      <c r="CS10" s="20">
        <f>SUMIFS('Historial Mensual'!$V$2:$V$3601,'Historial Mensual'!$A$2:$A$3601,CS$1,'Historial Mensual'!$B$2:$B$3601,$A10)</f>
        <v>5.3944327672468227E-3</v>
      </c>
      <c r="CT10" s="20">
        <f>SUMIFS('Historial Mensual'!$V$2:$V$3601,'Historial Mensual'!$A$2:$A$3601,CT$1,'Historial Mensual'!$B$2:$B$3601,$A10)</f>
        <v>-4.7363000354995369E-2</v>
      </c>
      <c r="CU10" s="20">
        <f>SUMIFS('Historial Mensual'!$V$2:$V$3601,'Historial Mensual'!$A$2:$A$3601,CU$1,'Historial Mensual'!$B$2:$B$3601,$A10)</f>
        <v>-7.643388174818655E-2</v>
      </c>
      <c r="CV10" s="20">
        <f>SUMIFS('Historial Mensual'!$V$2:$V$3601,'Historial Mensual'!$A$2:$A$3601,CV$1,'Historial Mensual'!$B$2:$B$3601,$A10)</f>
        <v>2.1806881063722746E-2</v>
      </c>
      <c r="CW10" s="20">
        <f>SUMIFS('Historial Mensual'!$V$2:$V$3601,'Historial Mensual'!$A$2:$A$3601,CW$1,'Historial Mensual'!$B$2:$B$3601,$A10)</f>
        <v>-9.490042255484667E-3</v>
      </c>
    </row>
    <row r="11" spans="1:101" x14ac:dyDescent="0.3">
      <c r="A11" s="18">
        <v>45200</v>
      </c>
      <c r="B11" s="20">
        <f>SUMIFS('Historial Mensual'!$V$2:$V$3601,'Historial Mensual'!$A$2:$A$3601,B$1,'Historial Mensual'!$B$2:$B$3601,$A11)</f>
        <v>4.6121003274064022E-2</v>
      </c>
      <c r="C11" s="20">
        <f>SUMIFS('Historial Mensual'!$V$2:$V$3601,'Historial Mensual'!$A$2:$A$3601,C$1,'Historial Mensual'!$B$2:$B$3601,$A11)</f>
        <v>-0.1725024644105122</v>
      </c>
      <c r="D11" s="20">
        <f>SUMIFS('Historial Mensual'!$V$2:$V$3601,'Historial Mensual'!$A$2:$A$3601,D$1,'Historial Mensual'!$B$2:$B$3601,$A11)</f>
        <v>3.4908611011573165E-2</v>
      </c>
      <c r="E11" s="20">
        <f>SUMIFS('Historial Mensual'!$V$2:$V$3601,'Historial Mensual'!$A$2:$A$3601,E$1,'Historial Mensual'!$B$2:$B$3601,$A11)</f>
        <v>7.4393558402837651E-2</v>
      </c>
      <c r="F11" s="20">
        <f>SUMIFS('Historial Mensual'!$V$2:$V$3601,'Historial Mensual'!$A$2:$A$3601,F$1,'Historial Mensual'!$B$2:$B$3601,$A11)</f>
        <v>7.5661772218416051E-2</v>
      </c>
      <c r="G11" s="20">
        <f>SUMIFS('Historial Mensual'!$V$2:$V$3601,'Historial Mensual'!$A$2:$A$3601,G$1,'Historial Mensual'!$B$2:$B$3601,$A11)</f>
        <v>8.9413400035443583E-2</v>
      </c>
      <c r="H11" s="20">
        <f>SUMIFS('Historial Mensual'!$V$2:$V$3601,'Historial Mensual'!$A$2:$A$3601,H$1,'Historial Mensual'!$B$2:$B$3601,$A11)</f>
        <v>2.3989735060687273E-2</v>
      </c>
      <c r="I11" s="20">
        <f>SUMIFS('Historial Mensual'!$V$2:$V$3601,'Historial Mensual'!$A$2:$A$3601,I$1,'Historial Mensual'!$B$2:$B$3601,$A11)</f>
        <v>9.3231798162001597E-2</v>
      </c>
      <c r="J11" s="20">
        <f>SUMIFS('Historial Mensual'!$V$2:$V$3601,'Historial Mensual'!$A$2:$A$3601,J$1,'Historial Mensual'!$B$2:$B$3601,$A11)</f>
        <v>7.6101879491818805E-2</v>
      </c>
      <c r="K11" s="20">
        <f>SUMIFS('Historial Mensual'!$V$2:$V$3601,'Historial Mensual'!$A$2:$A$3601,K$1,'Historial Mensual'!$B$2:$B$3601,$A11)</f>
        <v>5.5813487159854326E-2</v>
      </c>
      <c r="L11" s="20">
        <f>SUMIFS('Historial Mensual'!$V$2:$V$3601,'Historial Mensual'!$A$2:$A$3601,L$1,'Historial Mensual'!$B$2:$B$3601,$A11)</f>
        <v>1.9643561728409902E-2</v>
      </c>
      <c r="M11" s="20">
        <f>SUMIFS('Historial Mensual'!$V$2:$V$3601,'Historial Mensual'!$A$2:$A$3601,M$1,'Historial Mensual'!$B$2:$B$3601,$A11)</f>
        <v>-5.3714433871630739E-2</v>
      </c>
      <c r="N11" s="20">
        <f>SUMIFS('Historial Mensual'!$V$2:$V$3601,'Historial Mensual'!$A$2:$A$3601,N$1,'Historial Mensual'!$B$2:$B$3601,$A11)</f>
        <v>3.2869408073482917E-2</v>
      </c>
      <c r="O11" s="20">
        <f>SUMIFS('Historial Mensual'!$V$2:$V$3601,'Historial Mensual'!$A$2:$A$3601,O$1,'Historial Mensual'!$B$2:$B$3601,$A11)</f>
        <v>6.7164773473834358E-2</v>
      </c>
      <c r="P11" s="20">
        <f>SUMIFS('Historial Mensual'!$V$2:$V$3601,'Historial Mensual'!$A$2:$A$3601,P$1,'Historial Mensual'!$B$2:$B$3601,$A11)</f>
        <v>2.0225099616308848E-2</v>
      </c>
      <c r="Q11" s="20">
        <f>SUMIFS('Historial Mensual'!$V$2:$V$3601,'Historial Mensual'!$A$2:$A$3601,Q$1,'Historial Mensual'!$B$2:$B$3601,$A11)</f>
        <v>-0.19122058182174104</v>
      </c>
      <c r="R11" s="20">
        <f>SUMIFS('Historial Mensual'!$V$2:$V$3601,'Historial Mensual'!$A$2:$A$3601,R$1,'Historial Mensual'!$B$2:$B$3601,$A11)</f>
        <v>-3.7246013601459092E-2</v>
      </c>
      <c r="S11" s="20">
        <f>SUMIFS('Historial Mensual'!$V$2:$V$3601,'Historial Mensual'!$A$2:$A$3601,S$1,'Historial Mensual'!$B$2:$B$3601,$A11)</f>
        <v>-0.1087888765657657</v>
      </c>
      <c r="T11" s="20">
        <f>SUMIFS('Historial Mensual'!$V$2:$V$3601,'Historial Mensual'!$A$2:$A$3601,T$1,'Historial Mensual'!$B$2:$B$3601,$A11)</f>
        <v>3.7953669740181564E-2</v>
      </c>
      <c r="U11" s="20">
        <f>SUMIFS('Historial Mensual'!$V$2:$V$3601,'Historial Mensual'!$A$2:$A$3601,U$1,'Historial Mensual'!$B$2:$B$3601,$A11)</f>
        <v>-1.9688991786100101E-2</v>
      </c>
      <c r="V11" s="20">
        <f>SUMIFS('Historial Mensual'!$V$2:$V$3601,'Historial Mensual'!$A$2:$A$3601,V$1,'Historial Mensual'!$B$2:$B$3601,$A11)</f>
        <v>4.0094017260351222E-2</v>
      </c>
      <c r="W11" s="20">
        <f>SUMIFS('Historial Mensual'!$V$2:$V$3601,'Historial Mensual'!$A$2:$A$3601,W$1,'Historial Mensual'!$B$2:$B$3601,$A11)</f>
        <v>6.3147454205093018E-2</v>
      </c>
      <c r="X11" s="20">
        <f>SUMIFS('Historial Mensual'!$V$2:$V$3601,'Historial Mensual'!$A$2:$A$3601,X$1,'Historial Mensual'!$B$2:$B$3601,$A11)</f>
        <v>6.4855797582845667E-2</v>
      </c>
      <c r="Y11" s="20">
        <f>SUMIFS('Historial Mensual'!$V$2:$V$3601,'Historial Mensual'!$A$2:$A$3601,Y$1,'Historial Mensual'!$B$2:$B$3601,$A11)</f>
        <v>-0.50796240036212803</v>
      </c>
      <c r="Z11" s="20">
        <f>SUMIFS('Historial Mensual'!$V$2:$V$3601,'Historial Mensual'!$A$2:$A$3601,Z$1,'Historial Mensual'!$B$2:$B$3601,$A11)</f>
        <v>3.7212663849642259E-2</v>
      </c>
      <c r="AA11" s="20">
        <f>SUMIFS('Historial Mensual'!$V$2:$V$3601,'Historial Mensual'!$A$2:$A$3601,AA$1,'Historial Mensual'!$B$2:$B$3601,$A11)</f>
        <v>7.985246522487438E-2</v>
      </c>
      <c r="AB11" s="20">
        <f>SUMIFS('Historial Mensual'!$V$2:$V$3601,'Historial Mensual'!$A$2:$A$3601,AB$1,'Historial Mensual'!$B$2:$B$3601,$A11)</f>
        <v>6.7537999044642957E-2</v>
      </c>
      <c r="AC11" s="20">
        <f>SUMIFS('Historial Mensual'!$V$2:$V$3601,'Historial Mensual'!$A$2:$A$3601,AC$1,'Historial Mensual'!$B$2:$B$3601,$A11)</f>
        <v>7.6033592692205512E-2</v>
      </c>
      <c r="AD11" s="20">
        <f>SUMIFS('Historial Mensual'!$V$2:$V$3601,'Historial Mensual'!$A$2:$A$3601,AD$1,'Historial Mensual'!$B$2:$B$3601,$A11)</f>
        <v>0.13182123429289216</v>
      </c>
      <c r="AE11" s="20">
        <f>SUMIFS('Historial Mensual'!$V$2:$V$3601,'Historial Mensual'!$A$2:$A$3601,AE$1,'Historial Mensual'!$B$2:$B$3601,$A11)</f>
        <v>-0.17466129613541531</v>
      </c>
      <c r="AF11" s="20">
        <f>SUMIFS('Historial Mensual'!$V$2:$V$3601,'Historial Mensual'!$A$2:$A$3601,AF$1,'Historial Mensual'!$B$2:$B$3601,$A11)</f>
        <v>4.177058819859779E-3</v>
      </c>
      <c r="AG11" s="20">
        <f>SUMIFS('Historial Mensual'!$V$2:$V$3601,'Historial Mensual'!$A$2:$A$3601,AG$1,'Historial Mensual'!$B$2:$B$3601,$A11)</f>
        <v>-1.2430847225258813E-2</v>
      </c>
      <c r="AH11" s="20">
        <f>SUMIFS('Historial Mensual'!$V$2:$V$3601,'Historial Mensual'!$A$2:$A$3601,AH$1,'Historial Mensual'!$B$2:$B$3601,$A11)</f>
        <v>1.2860643805810146E-2</v>
      </c>
      <c r="AI11" s="20">
        <f>SUMIFS('Historial Mensual'!$V$2:$V$3601,'Historial Mensual'!$A$2:$A$3601,AI$1,'Historial Mensual'!$B$2:$B$3601,$A11)</f>
        <v>1.5485967905512361E-2</v>
      </c>
      <c r="AJ11" s="20">
        <f>SUMIFS('Historial Mensual'!$V$2:$V$3601,'Historial Mensual'!$A$2:$A$3601,AJ$1,'Historial Mensual'!$B$2:$B$3601,$A11)</f>
        <v>2.2844070393010373E-3</v>
      </c>
      <c r="AK11" s="20">
        <f>SUMIFS('Historial Mensual'!$V$2:$V$3601,'Historial Mensual'!$A$2:$A$3601,AK$1,'Historial Mensual'!$B$2:$B$3601,$A11)</f>
        <v>-5.6026500387368325E-2</v>
      </c>
      <c r="AL11" s="20">
        <f>SUMIFS('Historial Mensual'!$V$2:$V$3601,'Historial Mensual'!$A$2:$A$3601,AL$1,'Historial Mensual'!$B$2:$B$3601,$A11)</f>
        <v>3.7909611638845958E-2</v>
      </c>
      <c r="AM11" s="20">
        <f>SUMIFS('Historial Mensual'!$V$2:$V$3601,'Historial Mensual'!$A$2:$A$3601,AM$1,'Historial Mensual'!$B$2:$B$3601,$A11)</f>
        <v>-1.8730692092654339E-2</v>
      </c>
      <c r="AN11" s="20">
        <f>SUMIFS('Historial Mensual'!$V$2:$V$3601,'Historial Mensual'!$A$2:$A$3601,AN$1,'Historial Mensual'!$B$2:$B$3601,$A11)</f>
        <v>-1.4677972577050318E-2</v>
      </c>
      <c r="AO11" s="20">
        <f>SUMIFS('Historial Mensual'!$V$2:$V$3601,'Historial Mensual'!$A$2:$A$3601,AO$1,'Historial Mensual'!$B$2:$B$3601,$A11)</f>
        <v>1.3737713320332832E-3</v>
      </c>
      <c r="AP11" s="20">
        <f>SUMIFS('Historial Mensual'!$V$2:$V$3601,'Historial Mensual'!$A$2:$A$3601,AP$1,'Historial Mensual'!$B$2:$B$3601,$A11)</f>
        <v>2.4287584506910924E-2</v>
      </c>
      <c r="AQ11" s="20">
        <f>SUMIFS('Historial Mensual'!$V$2:$V$3601,'Historial Mensual'!$A$2:$A$3601,AQ$1,'Historial Mensual'!$B$2:$B$3601,$A11)</f>
        <v>5.2218081991601918E-2</v>
      </c>
      <c r="AR11" s="20">
        <f>SUMIFS('Historial Mensual'!$V$2:$V$3601,'Historial Mensual'!$A$2:$A$3601,AR$1,'Historial Mensual'!$B$2:$B$3601,$A11)</f>
        <v>-2.0815570317763675E-2</v>
      </c>
      <c r="AS11" s="20">
        <f>SUMIFS('Historial Mensual'!$V$2:$V$3601,'Historial Mensual'!$A$2:$A$3601,AS$1,'Historial Mensual'!$B$2:$B$3601,$A11)</f>
        <v>-3.1641034478662858E-2</v>
      </c>
      <c r="AT11" s="20">
        <f>SUMIFS('Historial Mensual'!$V$2:$V$3601,'Historial Mensual'!$A$2:$A$3601,AT$1,'Historial Mensual'!$B$2:$B$3601,$A11)</f>
        <v>7.6878397159040407E-2</v>
      </c>
      <c r="AU11" s="20">
        <f>SUMIFS('Historial Mensual'!$V$2:$V$3601,'Historial Mensual'!$A$2:$A$3601,AU$1,'Historial Mensual'!$B$2:$B$3601,$A11)</f>
        <v>7.7248577894908826E-2</v>
      </c>
      <c r="AV11" s="20">
        <f>SUMIFS('Historial Mensual'!$V$2:$V$3601,'Historial Mensual'!$A$2:$A$3601,AV$1,'Historial Mensual'!$B$2:$B$3601,$A11)</f>
        <v>9.9772888121884853E-2</v>
      </c>
      <c r="AW11" s="20">
        <f>SUMIFS('Historial Mensual'!$V$2:$V$3601,'Historial Mensual'!$A$2:$A$3601,AW$1,'Historial Mensual'!$B$2:$B$3601,$A11)</f>
        <v>1.2852353598944249E-2</v>
      </c>
      <c r="AX11" s="20">
        <f>SUMIFS('Historial Mensual'!$V$2:$V$3601,'Historial Mensual'!$A$2:$A$3601,AX$1,'Historial Mensual'!$B$2:$B$3601,$A11)</f>
        <v>2.843632844152405E-2</v>
      </c>
      <c r="AY11" s="20">
        <f>SUMIFS('Historial Mensual'!$V$2:$V$3601,'Historial Mensual'!$A$2:$A$3601,AY$1,'Historial Mensual'!$B$2:$B$3601,$A11)</f>
        <v>6.5290924900427302E-2</v>
      </c>
      <c r="AZ11" s="20">
        <f>SUMIFS('Historial Mensual'!$V$2:$V$3601,'Historial Mensual'!$A$2:$A$3601,AZ$1,'Historial Mensual'!$B$2:$B$3601,$A11)</f>
        <v>-7.3129055692269978E-3</v>
      </c>
      <c r="BA11" s="20">
        <f>SUMIFS('Historial Mensual'!$V$2:$V$3601,'Historial Mensual'!$A$2:$A$3601,BA$1,'Historial Mensual'!$B$2:$B$3601,$A11)</f>
        <v>2.4315636745850785E-2</v>
      </c>
      <c r="BB11" s="20">
        <f>SUMIFS('Historial Mensual'!$V$2:$V$3601,'Historial Mensual'!$A$2:$A$3601,BB$1,'Historial Mensual'!$B$2:$B$3601,$A11)</f>
        <v>2.042143488126661E-2</v>
      </c>
      <c r="BC11" s="20">
        <f>SUMIFS('Historial Mensual'!$V$2:$V$3601,'Historial Mensual'!$A$2:$A$3601,BC$1,'Historial Mensual'!$B$2:$B$3601,$A11)</f>
        <v>1.431617551666421E-2</v>
      </c>
      <c r="BD11" s="20">
        <f>SUMIFS('Historial Mensual'!$V$2:$V$3601,'Historial Mensual'!$A$2:$A$3601,BD$1,'Historial Mensual'!$B$2:$B$3601,$A11)</f>
        <v>2.148661376438471E-2</v>
      </c>
      <c r="BE11" s="20">
        <f>SUMIFS('Historial Mensual'!$V$2:$V$3601,'Historial Mensual'!$A$2:$A$3601,BE$1,'Historial Mensual'!$B$2:$B$3601,$A11)</f>
        <v>4.0300549946746839E-2</v>
      </c>
      <c r="BF11" s="20">
        <f>SUMIFS('Historial Mensual'!$V$2:$V$3601,'Historial Mensual'!$A$2:$A$3601,BF$1,'Historial Mensual'!$B$2:$B$3601,$A11)</f>
        <v>6.0893050688778497E-2</v>
      </c>
      <c r="BG11" s="20">
        <f>SUMIFS('Historial Mensual'!$V$2:$V$3601,'Historial Mensual'!$A$2:$A$3601,BG$1,'Historial Mensual'!$B$2:$B$3601,$A11)</f>
        <v>-1.5310989227622673E-3</v>
      </c>
      <c r="BH11" s="20">
        <f>SUMIFS('Historial Mensual'!$V$2:$V$3601,'Historial Mensual'!$A$2:$A$3601,BH$1,'Historial Mensual'!$B$2:$B$3601,$A11)</f>
        <v>5.879984385997801E-2</v>
      </c>
      <c r="BI11" s="20">
        <f>SUMIFS('Historial Mensual'!$V$2:$V$3601,'Historial Mensual'!$A$2:$A$3601,BI$1,'Historial Mensual'!$B$2:$B$3601,$A11)</f>
        <v>1.2403865511604531E-2</v>
      </c>
      <c r="BJ11" s="20">
        <f>SUMIFS('Historial Mensual'!$V$2:$V$3601,'Historial Mensual'!$A$2:$A$3601,BJ$1,'Historial Mensual'!$B$2:$B$3601,$A11)</f>
        <v>-0.79569665968621717</v>
      </c>
      <c r="BK11" s="20">
        <f>SUMIFS('Historial Mensual'!$V$2:$V$3601,'Historial Mensual'!$A$2:$A$3601,BK$1,'Historial Mensual'!$B$2:$B$3601,$A11)</f>
        <v>-0.82905976235541634</v>
      </c>
      <c r="BL11" s="20">
        <f>SUMIFS('Historial Mensual'!$V$2:$V$3601,'Historial Mensual'!$A$2:$A$3601,BL$1,'Historial Mensual'!$B$2:$B$3601,$A11)</f>
        <v>-0.14132016408195494</v>
      </c>
      <c r="BM11" s="20">
        <f>SUMIFS('Historial Mensual'!$V$2:$V$3601,'Historial Mensual'!$A$2:$A$3601,BM$1,'Historial Mensual'!$B$2:$B$3601,$A11)</f>
        <v>1.733524749143658E-2</v>
      </c>
      <c r="BN11" s="20">
        <f>SUMIFS('Historial Mensual'!$V$2:$V$3601,'Historial Mensual'!$A$2:$A$3601,BN$1,'Historial Mensual'!$B$2:$B$3601,$A11)</f>
        <v>-6.8361040014706553E-2</v>
      </c>
      <c r="BO11" s="20">
        <f>SUMIFS('Historial Mensual'!$V$2:$V$3601,'Historial Mensual'!$A$2:$A$3601,BO$1,'Historial Mensual'!$B$2:$B$3601,$A11)</f>
        <v>4.0382285078440258E-2</v>
      </c>
      <c r="BP11" s="20">
        <f>SUMIFS('Historial Mensual'!$V$2:$V$3601,'Historial Mensual'!$A$2:$A$3601,BP$1,'Historial Mensual'!$B$2:$B$3601,$A11)</f>
        <v>-0.17571248855575516</v>
      </c>
      <c r="BQ11" s="20">
        <f>SUMIFS('Historial Mensual'!$V$2:$V$3601,'Historial Mensual'!$A$2:$A$3601,BQ$1,'Historial Mensual'!$B$2:$B$3601,$A11)</f>
        <v>-0.12767780159544354</v>
      </c>
      <c r="BR11" s="20">
        <f>SUMIFS('Historial Mensual'!$V$2:$V$3601,'Historial Mensual'!$A$2:$A$3601,BR$1,'Historial Mensual'!$B$2:$B$3601,$A11)</f>
        <v>-3.7175787161205114E-2</v>
      </c>
      <c r="BS11" s="20">
        <f>SUMIFS('Historial Mensual'!$V$2:$V$3601,'Historial Mensual'!$A$2:$A$3601,BS$1,'Historial Mensual'!$B$2:$B$3601,$A11)</f>
        <v>-9.2607612312818454E-3</v>
      </c>
      <c r="BT11" s="20">
        <f>SUMIFS('Historial Mensual'!$V$2:$V$3601,'Historial Mensual'!$A$2:$A$3601,BT$1,'Historial Mensual'!$B$2:$B$3601,$A11)</f>
        <v>0.12028513480875355</v>
      </c>
      <c r="BU11" s="20">
        <f>SUMIFS('Historial Mensual'!$V$2:$V$3601,'Historial Mensual'!$A$2:$A$3601,BU$1,'Historial Mensual'!$B$2:$B$3601,$A11)</f>
        <v>7.9223206022020362E-2</v>
      </c>
      <c r="BV11" s="20">
        <f>SUMIFS('Historial Mensual'!$V$2:$V$3601,'Historial Mensual'!$A$2:$A$3601,BV$1,'Historial Mensual'!$B$2:$B$3601,$A11)</f>
        <v>0.13516414646530525</v>
      </c>
      <c r="BW11" s="20">
        <f>SUMIFS('Historial Mensual'!$V$2:$V$3601,'Historial Mensual'!$A$2:$A$3601,BW$1,'Historial Mensual'!$B$2:$B$3601,$A11)</f>
        <v>0.11177321573670219</v>
      </c>
      <c r="BX11" s="20">
        <f>SUMIFS('Historial Mensual'!$V$2:$V$3601,'Historial Mensual'!$A$2:$A$3601,BX$1,'Historial Mensual'!$B$2:$B$3601,$A11)</f>
        <v>3.6375803966361066E-2</v>
      </c>
      <c r="BY11" s="20">
        <f>SUMIFS('Historial Mensual'!$V$2:$V$3601,'Historial Mensual'!$A$2:$A$3601,BY$1,'Historial Mensual'!$B$2:$B$3601,$A11)</f>
        <v>0.14067972646101071</v>
      </c>
      <c r="BZ11" s="20">
        <f>SUMIFS('Historial Mensual'!$V$2:$V$3601,'Historial Mensual'!$A$2:$A$3601,BZ$1,'Historial Mensual'!$B$2:$B$3601,$A11)</f>
        <v>0.10897610654147585</v>
      </c>
      <c r="CA11" s="20">
        <f>SUMIFS('Historial Mensual'!$V$2:$V$3601,'Historial Mensual'!$A$2:$A$3601,CA$1,'Historial Mensual'!$B$2:$B$3601,$A11)</f>
        <v>0.10845858819453733</v>
      </c>
      <c r="CB11" s="20">
        <f>SUMIFS('Historial Mensual'!$V$2:$V$3601,'Historial Mensual'!$A$2:$A$3601,CB$1,'Historial Mensual'!$B$2:$B$3601,$A11)</f>
        <v>7.3266593556357285E-2</v>
      </c>
      <c r="CC11" s="20">
        <f>SUMIFS('Historial Mensual'!$V$2:$V$3601,'Historial Mensual'!$A$2:$A$3601,CC$1,'Historial Mensual'!$B$2:$B$3601,$A11)</f>
        <v>0.11153970318774591</v>
      </c>
      <c r="CD11" s="20">
        <f>SUMIFS('Historial Mensual'!$V$2:$V$3601,'Historial Mensual'!$A$2:$A$3601,CD$1,'Historial Mensual'!$B$2:$B$3601,$A11)</f>
        <v>5.7942452332616452E-3</v>
      </c>
      <c r="CE11" s="20">
        <f>SUMIFS('Historial Mensual'!$V$2:$V$3601,'Historial Mensual'!$A$2:$A$3601,CE$1,'Historial Mensual'!$B$2:$B$3601,$A11)</f>
        <v>-1.2402155586617983E-2</v>
      </c>
      <c r="CF11" s="20">
        <f>SUMIFS('Historial Mensual'!$V$2:$V$3601,'Historial Mensual'!$A$2:$A$3601,CF$1,'Historial Mensual'!$B$2:$B$3601,$A11)</f>
        <v>2.2083890262608388E-2</v>
      </c>
      <c r="CG11" s="20">
        <f>SUMIFS('Historial Mensual'!$V$2:$V$3601,'Historial Mensual'!$A$2:$A$3601,CG$1,'Historial Mensual'!$B$2:$B$3601,$A11)</f>
        <v>-9.2946078069639185E-2</v>
      </c>
      <c r="CH11" s="20">
        <f>SUMIFS('Historial Mensual'!$V$2:$V$3601,'Historial Mensual'!$A$2:$A$3601,CH$1,'Historial Mensual'!$B$2:$B$3601,$A11)</f>
        <v>1.6984336181580389E-2</v>
      </c>
      <c r="CI11" s="20">
        <f>SUMIFS('Historial Mensual'!$V$2:$V$3601,'Historial Mensual'!$A$2:$A$3601,CI$1,'Historial Mensual'!$B$2:$B$3601,$A11)</f>
        <v>2.537584893911832E-3</v>
      </c>
      <c r="CJ11" s="20">
        <f>SUMIFS('Historial Mensual'!$V$2:$V$3601,'Historial Mensual'!$A$2:$A$3601,CJ$1,'Historial Mensual'!$B$2:$B$3601,$A11)</f>
        <v>2.1455607800917194E-3</v>
      </c>
      <c r="CK11" s="20">
        <f>SUMIFS('Historial Mensual'!$V$2:$V$3601,'Historial Mensual'!$A$2:$A$3601,CK$1,'Historial Mensual'!$B$2:$B$3601,$A11)</f>
        <v>-0.16932683722845057</v>
      </c>
      <c r="CL11" s="20">
        <f>SUMIFS('Historial Mensual'!$V$2:$V$3601,'Historial Mensual'!$A$2:$A$3601,CL$1,'Historial Mensual'!$B$2:$B$3601,$A11)</f>
        <v>2.5424752324016862E-3</v>
      </c>
      <c r="CM11" s="20">
        <f>SUMIFS('Historial Mensual'!$V$2:$V$3601,'Historial Mensual'!$A$2:$A$3601,CM$1,'Historial Mensual'!$B$2:$B$3601,$A11)</f>
        <v>-0.47654375304655239</v>
      </c>
      <c r="CN11" s="20">
        <f>SUMIFS('Historial Mensual'!$V$2:$V$3601,'Historial Mensual'!$A$2:$A$3601,CN$1,'Historial Mensual'!$B$2:$B$3601,$A11)</f>
        <v>1.4212430182983174E-2</v>
      </c>
      <c r="CO11" s="20">
        <f>SUMIFS('Historial Mensual'!$V$2:$V$3601,'Historial Mensual'!$A$2:$A$3601,CO$1,'Historial Mensual'!$B$2:$B$3601,$A11)</f>
        <v>4.550729800037321E-2</v>
      </c>
      <c r="CP11" s="20">
        <f>SUMIFS('Historial Mensual'!$V$2:$V$3601,'Historial Mensual'!$A$2:$A$3601,CP$1,'Historial Mensual'!$B$2:$B$3601,$A11)</f>
        <v>4.3989113786094018E-3</v>
      </c>
      <c r="CQ11" s="20">
        <f>SUMIFS('Historial Mensual'!$V$2:$V$3601,'Historial Mensual'!$A$2:$A$3601,CQ$1,'Historial Mensual'!$B$2:$B$3601,$A11)</f>
        <v>-0.10282945619519371</v>
      </c>
      <c r="CR11" s="20">
        <f>SUMIFS('Historial Mensual'!$V$2:$V$3601,'Historial Mensual'!$A$2:$A$3601,CR$1,'Historial Mensual'!$B$2:$B$3601,$A11)</f>
        <v>-0.10708114704055642</v>
      </c>
      <c r="CS11" s="20">
        <f>SUMIFS('Historial Mensual'!$V$2:$V$3601,'Historial Mensual'!$A$2:$A$3601,CS$1,'Historial Mensual'!$B$2:$B$3601,$A11)</f>
        <v>-0.2321415925847064</v>
      </c>
      <c r="CT11" s="20">
        <f>SUMIFS('Historial Mensual'!$V$2:$V$3601,'Historial Mensual'!$A$2:$A$3601,CT$1,'Historial Mensual'!$B$2:$B$3601,$A11)</f>
        <v>-2.413665227660582E-2</v>
      </c>
      <c r="CU11" s="20">
        <f>SUMIFS('Historial Mensual'!$V$2:$V$3601,'Historial Mensual'!$A$2:$A$3601,CU$1,'Historial Mensual'!$B$2:$B$3601,$A11)</f>
        <v>1.7150927899582814E-2</v>
      </c>
      <c r="CV11" s="20">
        <f>SUMIFS('Historial Mensual'!$V$2:$V$3601,'Historial Mensual'!$A$2:$A$3601,CV$1,'Historial Mensual'!$B$2:$B$3601,$A11)</f>
        <v>1.6817988608918211E-3</v>
      </c>
      <c r="CW11" s="20">
        <f>SUMIFS('Historial Mensual'!$V$2:$V$3601,'Historial Mensual'!$A$2:$A$3601,CW$1,'Historial Mensual'!$B$2:$B$3601,$A11)</f>
        <v>-5.1454001612668429E-2</v>
      </c>
    </row>
    <row r="12" spans="1:101" x14ac:dyDescent="0.3">
      <c r="A12" s="18">
        <v>45231</v>
      </c>
      <c r="B12" s="20">
        <f>SUMIFS('Historial Mensual'!$V$2:$V$3601,'Historial Mensual'!$A$2:$A$3601,B$1,'Historial Mensual'!$B$2:$B$3601,$A12)</f>
        <v>9.52774670646368E-2</v>
      </c>
      <c r="C12" s="20">
        <f>SUMIFS('Historial Mensual'!$V$2:$V$3601,'Historial Mensual'!$A$2:$A$3601,C$1,'Historial Mensual'!$B$2:$B$3601,$A12)</f>
        <v>9.4906018558408689E-2</v>
      </c>
      <c r="D12" s="20">
        <f>SUMIFS('Historial Mensual'!$V$2:$V$3601,'Historial Mensual'!$A$2:$A$3601,D$1,'Historial Mensual'!$B$2:$B$3601,$A12)</f>
        <v>0.104527371682186</v>
      </c>
      <c r="E12" s="20">
        <f>SUMIFS('Historial Mensual'!$V$2:$V$3601,'Historial Mensual'!$A$2:$A$3601,E$1,'Historial Mensual'!$B$2:$B$3601,$A12)</f>
        <v>0.15193945939835124</v>
      </c>
      <c r="F12" s="20">
        <f>SUMIFS('Historial Mensual'!$V$2:$V$3601,'Historial Mensual'!$A$2:$A$3601,F$1,'Historial Mensual'!$B$2:$B$3601,$A12)</f>
        <v>0.16763164560629149</v>
      </c>
      <c r="G12" s="20">
        <f>SUMIFS('Historial Mensual'!$V$2:$V$3601,'Historial Mensual'!$A$2:$A$3601,G$1,'Historial Mensual'!$B$2:$B$3601,$A12)</f>
        <v>8.1545784405415905E-2</v>
      </c>
      <c r="H12" s="20">
        <f>SUMIFS('Historial Mensual'!$V$2:$V$3601,'Historial Mensual'!$A$2:$A$3601,H$1,'Historial Mensual'!$B$2:$B$3601,$A12)</f>
        <v>9.441856710021311E-2</v>
      </c>
      <c r="I12" s="20">
        <f>SUMIFS('Historial Mensual'!$V$2:$V$3601,'Historial Mensual'!$A$2:$A$3601,I$1,'Historial Mensual'!$B$2:$B$3601,$A12)</f>
        <v>8.7543963017781321E-2</v>
      </c>
      <c r="J12" s="20">
        <f>SUMIFS('Historial Mensual'!$V$2:$V$3601,'Historial Mensual'!$A$2:$A$3601,J$1,'Historial Mensual'!$B$2:$B$3601,$A12)</f>
        <v>0.10334598627137821</v>
      </c>
      <c r="K12" s="20">
        <f>SUMIFS('Historial Mensual'!$V$2:$V$3601,'Historial Mensual'!$A$2:$A$3601,K$1,'Historial Mensual'!$B$2:$B$3601,$A12)</f>
        <v>0.12231586265264462</v>
      </c>
      <c r="L12" s="20">
        <f>SUMIFS('Historial Mensual'!$V$2:$V$3601,'Historial Mensual'!$A$2:$A$3601,L$1,'Historial Mensual'!$B$2:$B$3601,$A12)</f>
        <v>6.2398443331012236E-2</v>
      </c>
      <c r="M12" s="20">
        <f>SUMIFS('Historial Mensual'!$V$2:$V$3601,'Historial Mensual'!$A$2:$A$3601,M$1,'Historial Mensual'!$B$2:$B$3601,$A12)</f>
        <v>1.3194078405555816E-2</v>
      </c>
      <c r="N12" s="20">
        <f>SUMIFS('Historial Mensual'!$V$2:$V$3601,'Historial Mensual'!$A$2:$A$3601,N$1,'Historial Mensual'!$B$2:$B$3601,$A12)</f>
        <v>3.2984089999410861E-2</v>
      </c>
      <c r="O12" s="20">
        <f>SUMIFS('Historial Mensual'!$V$2:$V$3601,'Historial Mensual'!$A$2:$A$3601,O$1,'Historial Mensual'!$B$2:$B$3601,$A12)</f>
        <v>7.1600944967900981E-2</v>
      </c>
      <c r="P12" s="20">
        <f>SUMIFS('Historial Mensual'!$V$2:$V$3601,'Historial Mensual'!$A$2:$A$3601,P$1,'Historial Mensual'!$B$2:$B$3601,$A12)</f>
        <v>3.4278144320228185E-3</v>
      </c>
      <c r="Q12" s="20">
        <f>SUMIFS('Historial Mensual'!$V$2:$V$3601,'Historial Mensual'!$A$2:$A$3601,Q$1,'Historial Mensual'!$B$2:$B$3601,$A12)</f>
        <v>4.9491858548843581E-2</v>
      </c>
      <c r="R12" s="20">
        <f>SUMIFS('Historial Mensual'!$V$2:$V$3601,'Historial Mensual'!$A$2:$A$3601,R$1,'Historial Mensual'!$B$2:$B$3601,$A12)</f>
        <v>5.9170269216562113E-2</v>
      </c>
      <c r="S12" s="20">
        <f>SUMIFS('Historial Mensual'!$V$2:$V$3601,'Historial Mensual'!$A$2:$A$3601,S$1,'Historial Mensual'!$B$2:$B$3601,$A12)</f>
        <v>4.6724318617111993E-3</v>
      </c>
      <c r="T12" s="20">
        <f>SUMIFS('Historial Mensual'!$V$2:$V$3601,'Historial Mensual'!$A$2:$A$3601,T$1,'Historial Mensual'!$B$2:$B$3601,$A12)</f>
        <v>8.1864682799962382E-2</v>
      </c>
      <c r="U12" s="20">
        <f>SUMIFS('Historial Mensual'!$V$2:$V$3601,'Historial Mensual'!$A$2:$A$3601,U$1,'Historial Mensual'!$B$2:$B$3601,$A12)</f>
        <v>6.0212479274734838E-2</v>
      </c>
      <c r="V12" s="20">
        <f>SUMIFS('Historial Mensual'!$V$2:$V$3601,'Historial Mensual'!$A$2:$A$3601,V$1,'Historial Mensual'!$B$2:$B$3601,$A12)</f>
        <v>2.3643413101329037E-2</v>
      </c>
      <c r="W12" s="20">
        <f>SUMIFS('Historial Mensual'!$V$2:$V$3601,'Historial Mensual'!$A$2:$A$3601,W$1,'Historial Mensual'!$B$2:$B$3601,$A12)</f>
        <v>0.12184889409706601</v>
      </c>
      <c r="X12" s="20">
        <f>SUMIFS('Historial Mensual'!$V$2:$V$3601,'Historial Mensual'!$A$2:$A$3601,X$1,'Historial Mensual'!$B$2:$B$3601,$A12)</f>
        <v>6.117115022984591E-3</v>
      </c>
      <c r="Y12" s="20">
        <f>SUMIFS('Historial Mensual'!$V$2:$V$3601,'Historial Mensual'!$A$2:$A$3601,Y$1,'Historial Mensual'!$B$2:$B$3601,$A12)</f>
        <v>5.1451998987023108E-2</v>
      </c>
      <c r="Z12" s="20">
        <f>SUMIFS('Historial Mensual'!$V$2:$V$3601,'Historial Mensual'!$A$2:$A$3601,Z$1,'Historial Mensual'!$B$2:$B$3601,$A12)</f>
        <v>5.2857943687686024E-2</v>
      </c>
      <c r="AA12" s="20">
        <f>SUMIFS('Historial Mensual'!$V$2:$V$3601,'Historial Mensual'!$A$2:$A$3601,AA$1,'Historial Mensual'!$B$2:$B$3601,$A12)</f>
        <v>0.10429174018253122</v>
      </c>
      <c r="AB12" s="20">
        <f>SUMIFS('Historial Mensual'!$V$2:$V$3601,'Historial Mensual'!$A$2:$A$3601,AB$1,'Historial Mensual'!$B$2:$B$3601,$A12)</f>
        <v>0.11729995972537328</v>
      </c>
      <c r="AC12" s="20">
        <f>SUMIFS('Historial Mensual'!$V$2:$V$3601,'Historial Mensual'!$A$2:$A$3601,AC$1,'Historial Mensual'!$B$2:$B$3601,$A12)</f>
        <v>0.11783371508951888</v>
      </c>
      <c r="AD12" s="20">
        <f>SUMIFS('Historial Mensual'!$V$2:$V$3601,'Historial Mensual'!$A$2:$A$3601,AD$1,'Historial Mensual'!$B$2:$B$3601,$A12)</f>
        <v>0.10340767583334096</v>
      </c>
      <c r="AE12" s="20">
        <f>SUMIFS('Historial Mensual'!$V$2:$V$3601,'Historial Mensual'!$A$2:$A$3601,AE$1,'Historial Mensual'!$B$2:$B$3601,$A12)</f>
        <v>6.4842862828125916E-2</v>
      </c>
      <c r="AF12" s="20">
        <f>SUMIFS('Historial Mensual'!$V$2:$V$3601,'Historial Mensual'!$A$2:$A$3601,AF$1,'Historial Mensual'!$B$2:$B$3601,$A12)</f>
        <v>6.1798151750010494E-2</v>
      </c>
      <c r="AG12" s="20">
        <f>SUMIFS('Historial Mensual'!$V$2:$V$3601,'Historial Mensual'!$A$2:$A$3601,AG$1,'Historial Mensual'!$B$2:$B$3601,$A12)</f>
        <v>5.8824007575196659E-2</v>
      </c>
      <c r="AH12" s="20">
        <f>SUMIFS('Historial Mensual'!$V$2:$V$3601,'Historial Mensual'!$A$2:$A$3601,AH$1,'Historial Mensual'!$B$2:$B$3601,$A12)</f>
        <v>5.5157107384478148E-2</v>
      </c>
      <c r="AI12" s="20">
        <f>SUMIFS('Historial Mensual'!$V$2:$V$3601,'Historial Mensual'!$A$2:$A$3601,AI$1,'Historial Mensual'!$B$2:$B$3601,$A12)</f>
        <v>3.712960429142563E-2</v>
      </c>
      <c r="AJ12" s="20">
        <f>SUMIFS('Historial Mensual'!$V$2:$V$3601,'Historial Mensual'!$A$2:$A$3601,AJ$1,'Historial Mensual'!$B$2:$B$3601,$A12)</f>
        <v>3.831898859284269E-2</v>
      </c>
      <c r="AK12" s="20">
        <f>SUMIFS('Historial Mensual'!$V$2:$V$3601,'Historial Mensual'!$A$2:$A$3601,AK$1,'Historial Mensual'!$B$2:$B$3601,$A12)</f>
        <v>-2.0333109735248524E-2</v>
      </c>
      <c r="AL12" s="20">
        <f>SUMIFS('Historial Mensual'!$V$2:$V$3601,'Historial Mensual'!$A$2:$A$3601,AL$1,'Historial Mensual'!$B$2:$B$3601,$A12)</f>
        <v>6.0235254884842314E-3</v>
      </c>
      <c r="AM12" s="20">
        <f>SUMIFS('Historial Mensual'!$V$2:$V$3601,'Historial Mensual'!$A$2:$A$3601,AM$1,'Historial Mensual'!$B$2:$B$3601,$A12)</f>
        <v>7.4244433226133236E-2</v>
      </c>
      <c r="AN12" s="20">
        <f>SUMIFS('Historial Mensual'!$V$2:$V$3601,'Historial Mensual'!$A$2:$A$3601,AN$1,'Historial Mensual'!$B$2:$B$3601,$A12)</f>
        <v>8.7780917036237013E-2</v>
      </c>
      <c r="AO12" s="20">
        <f>SUMIFS('Historial Mensual'!$V$2:$V$3601,'Historial Mensual'!$A$2:$A$3601,AO$1,'Historial Mensual'!$B$2:$B$3601,$A12)</f>
        <v>6.2325472579802539E-2</v>
      </c>
      <c r="AP12" s="20">
        <f>SUMIFS('Historial Mensual'!$V$2:$V$3601,'Historial Mensual'!$A$2:$A$3601,AP$1,'Historial Mensual'!$B$2:$B$3601,$A12)</f>
        <v>2.3456317957095171E-2</v>
      </c>
      <c r="AQ12" s="20">
        <f>SUMIFS('Historial Mensual'!$V$2:$V$3601,'Historial Mensual'!$A$2:$A$3601,AQ$1,'Historial Mensual'!$B$2:$B$3601,$A12)</f>
        <v>4.0386988587923674E-2</v>
      </c>
      <c r="AR12" s="20">
        <f>SUMIFS('Historial Mensual'!$V$2:$V$3601,'Historial Mensual'!$A$2:$A$3601,AR$1,'Historial Mensual'!$B$2:$B$3601,$A12)</f>
        <v>5.353322961996209E-2</v>
      </c>
      <c r="AS12" s="20">
        <f>SUMIFS('Historial Mensual'!$V$2:$V$3601,'Historial Mensual'!$A$2:$A$3601,AS$1,'Historial Mensual'!$B$2:$B$3601,$A12)</f>
        <v>3.112686656504542E-2</v>
      </c>
      <c r="AT12" s="20">
        <f>SUMIFS('Historial Mensual'!$V$2:$V$3601,'Historial Mensual'!$A$2:$A$3601,AT$1,'Historial Mensual'!$B$2:$B$3601,$A12)</f>
        <v>6.9243841032579495E-2</v>
      </c>
      <c r="AU12" s="20">
        <f>SUMIFS('Historial Mensual'!$V$2:$V$3601,'Historial Mensual'!$A$2:$A$3601,AU$1,'Historial Mensual'!$B$2:$B$3601,$A12)</f>
        <v>1.220520473841675E-2</v>
      </c>
      <c r="AV12" s="20">
        <f>SUMIFS('Historial Mensual'!$V$2:$V$3601,'Historial Mensual'!$A$2:$A$3601,AV$1,'Historial Mensual'!$B$2:$B$3601,$A12)</f>
        <v>5.944769947976368E-2</v>
      </c>
      <c r="AW12" s="20">
        <f>SUMIFS('Historial Mensual'!$V$2:$V$3601,'Historial Mensual'!$A$2:$A$3601,AW$1,'Historial Mensual'!$B$2:$B$3601,$A12)</f>
        <v>5.9325521634563463E-2</v>
      </c>
      <c r="AX12" s="20">
        <f>SUMIFS('Historial Mensual'!$V$2:$V$3601,'Historial Mensual'!$A$2:$A$3601,AX$1,'Historial Mensual'!$B$2:$B$3601,$A12)</f>
        <v>-3.3761971404281617E-2</v>
      </c>
      <c r="AY12" s="20">
        <f>SUMIFS('Historial Mensual'!$V$2:$V$3601,'Historial Mensual'!$A$2:$A$3601,AY$1,'Historial Mensual'!$B$2:$B$3601,$A12)</f>
        <v>4.9782712959359897E-2</v>
      </c>
      <c r="AZ12" s="20">
        <f>SUMIFS('Historial Mensual'!$V$2:$V$3601,'Historial Mensual'!$A$2:$A$3601,AZ$1,'Historial Mensual'!$B$2:$B$3601,$A12)</f>
        <v>6.9047078920872376E-2</v>
      </c>
      <c r="BA12" s="20">
        <f>SUMIFS('Historial Mensual'!$V$2:$V$3601,'Historial Mensual'!$A$2:$A$3601,BA$1,'Historial Mensual'!$B$2:$B$3601,$A12)</f>
        <v>1.0420087127636453E-2</v>
      </c>
      <c r="BB12" s="20">
        <f>SUMIFS('Historial Mensual'!$V$2:$V$3601,'Historial Mensual'!$A$2:$A$3601,BB$1,'Historial Mensual'!$B$2:$B$3601,$A12)</f>
        <v>-1.3816415296495873E-2</v>
      </c>
      <c r="BC12" s="20">
        <f>SUMIFS('Historial Mensual'!$V$2:$V$3601,'Historial Mensual'!$A$2:$A$3601,BC$1,'Historial Mensual'!$B$2:$B$3601,$A12)</f>
        <v>-1.5057123456349538E-2</v>
      </c>
      <c r="BD12" s="20">
        <f>SUMIFS('Historial Mensual'!$V$2:$V$3601,'Historial Mensual'!$A$2:$A$3601,BD$1,'Historial Mensual'!$B$2:$B$3601,$A12)</f>
        <v>-4.6018220380871375E-2</v>
      </c>
      <c r="BE12" s="20">
        <f>SUMIFS('Historial Mensual'!$V$2:$V$3601,'Historial Mensual'!$A$2:$A$3601,BE$1,'Historial Mensual'!$B$2:$B$3601,$A12)</f>
        <v>-7.953144672803554E-2</v>
      </c>
      <c r="BF12" s="20">
        <f>SUMIFS('Historial Mensual'!$V$2:$V$3601,'Historial Mensual'!$A$2:$A$3601,BF$1,'Historial Mensual'!$B$2:$B$3601,$A12)</f>
        <v>2.4022770596411239E-2</v>
      </c>
      <c r="BG12" s="20">
        <f>SUMIFS('Historial Mensual'!$V$2:$V$3601,'Historial Mensual'!$A$2:$A$3601,BG$1,'Historial Mensual'!$B$2:$B$3601,$A12)</f>
        <v>7.7987341417162862E-2</v>
      </c>
      <c r="BH12" s="20">
        <f>SUMIFS('Historial Mensual'!$V$2:$V$3601,'Historial Mensual'!$A$2:$A$3601,BH$1,'Historial Mensual'!$B$2:$B$3601,$A12)</f>
        <v>1.3122054280272199E-2</v>
      </c>
      <c r="BI12" s="20">
        <f>SUMIFS('Historial Mensual'!$V$2:$V$3601,'Historial Mensual'!$A$2:$A$3601,BI$1,'Historial Mensual'!$B$2:$B$3601,$A12)</f>
        <v>-1.4517186722056588E-2</v>
      </c>
      <c r="BJ12" s="20">
        <f>SUMIFS('Historial Mensual'!$V$2:$V$3601,'Historial Mensual'!$A$2:$A$3601,BJ$1,'Historial Mensual'!$B$2:$B$3601,$A12)</f>
        <v>-9.1944869976055086E-3</v>
      </c>
      <c r="BK12" s="20">
        <f>SUMIFS('Historial Mensual'!$V$2:$V$3601,'Historial Mensual'!$A$2:$A$3601,BK$1,'Historial Mensual'!$B$2:$B$3601,$A12)</f>
        <v>-3.0295032060387386E-2</v>
      </c>
      <c r="BL12" s="20">
        <f>SUMIFS('Historial Mensual'!$V$2:$V$3601,'Historial Mensual'!$A$2:$A$3601,BL$1,'Historial Mensual'!$B$2:$B$3601,$A12)</f>
        <v>-0.16072786351593135</v>
      </c>
      <c r="BM12" s="20">
        <f>SUMIFS('Historial Mensual'!$V$2:$V$3601,'Historial Mensual'!$A$2:$A$3601,BM$1,'Historial Mensual'!$B$2:$B$3601,$A12)</f>
        <v>-0.29883532378252403</v>
      </c>
      <c r="BN12" s="20">
        <f>SUMIFS('Historial Mensual'!$V$2:$V$3601,'Historial Mensual'!$A$2:$A$3601,BN$1,'Historial Mensual'!$B$2:$B$3601,$A12)</f>
        <v>-3.462894699858423E-2</v>
      </c>
      <c r="BO12" s="20">
        <f>SUMIFS('Historial Mensual'!$V$2:$V$3601,'Historial Mensual'!$A$2:$A$3601,BO$1,'Historial Mensual'!$B$2:$B$3601,$A12)</f>
        <v>-8.224701888801772E-2</v>
      </c>
      <c r="BP12" s="20">
        <f>SUMIFS('Historial Mensual'!$V$2:$V$3601,'Historial Mensual'!$A$2:$A$3601,BP$1,'Historial Mensual'!$B$2:$B$3601,$A12)</f>
        <v>0.11933136343432516</v>
      </c>
      <c r="BQ12" s="20">
        <f>SUMIFS('Historial Mensual'!$V$2:$V$3601,'Historial Mensual'!$A$2:$A$3601,BQ$1,'Historial Mensual'!$B$2:$B$3601,$A12)</f>
        <v>-7.0168813916179004E-2</v>
      </c>
      <c r="BR12" s="20">
        <f>SUMIFS('Historial Mensual'!$V$2:$V$3601,'Historial Mensual'!$A$2:$A$3601,BR$1,'Historial Mensual'!$B$2:$B$3601,$A12)</f>
        <v>6.9310305631415452E-5</v>
      </c>
      <c r="BS12" s="20">
        <f>SUMIFS('Historial Mensual'!$V$2:$V$3601,'Historial Mensual'!$A$2:$A$3601,BS$1,'Historial Mensual'!$B$2:$B$3601,$A12)</f>
        <v>-3.782074051272559E-2</v>
      </c>
      <c r="BT12" s="20">
        <f>SUMIFS('Historial Mensual'!$V$2:$V$3601,'Historial Mensual'!$A$2:$A$3601,BT$1,'Historial Mensual'!$B$2:$B$3601,$A12)</f>
        <v>7.3956154864161086E-2</v>
      </c>
      <c r="BU12" s="20">
        <f>SUMIFS('Historial Mensual'!$V$2:$V$3601,'Historial Mensual'!$A$2:$A$3601,BU$1,'Historial Mensual'!$B$2:$B$3601,$A12)</f>
        <v>2.1698561591666461E-2</v>
      </c>
      <c r="BV12" s="20">
        <f>SUMIFS('Historial Mensual'!$V$2:$V$3601,'Historial Mensual'!$A$2:$A$3601,BV$1,'Historial Mensual'!$B$2:$B$3601,$A12)</f>
        <v>7.5872526380528535E-2</v>
      </c>
      <c r="BW12" s="20">
        <f>SUMIFS('Historial Mensual'!$V$2:$V$3601,'Historial Mensual'!$A$2:$A$3601,BW$1,'Historial Mensual'!$B$2:$B$3601,$A12)</f>
        <v>9.5218357977840604E-2</v>
      </c>
      <c r="BX12" s="20">
        <f>SUMIFS('Historial Mensual'!$V$2:$V$3601,'Historial Mensual'!$A$2:$A$3601,BX$1,'Historial Mensual'!$B$2:$B$3601,$A12)</f>
        <v>3.8814517056052621E-2</v>
      </c>
      <c r="BY12" s="20">
        <f>SUMIFS('Historial Mensual'!$V$2:$V$3601,'Historial Mensual'!$A$2:$A$3601,BY$1,'Historial Mensual'!$B$2:$B$3601,$A12)</f>
        <v>0.12652715268751025</v>
      </c>
      <c r="BZ12" s="20">
        <f>SUMIFS('Historial Mensual'!$V$2:$V$3601,'Historial Mensual'!$A$2:$A$3601,BZ$1,'Historial Mensual'!$B$2:$B$3601,$A12)</f>
        <v>3.5357339414395138E-2</v>
      </c>
      <c r="CA12" s="20">
        <f>SUMIFS('Historial Mensual'!$V$2:$V$3601,'Historial Mensual'!$A$2:$A$3601,CA$1,'Historial Mensual'!$B$2:$B$3601,$A12)</f>
        <v>5.5707528934148043E-2</v>
      </c>
      <c r="CB12" s="20">
        <f>SUMIFS('Historial Mensual'!$V$2:$V$3601,'Historial Mensual'!$A$2:$A$3601,CB$1,'Historial Mensual'!$B$2:$B$3601,$A12)</f>
        <v>8.907580490808302E-2</v>
      </c>
      <c r="CC12" s="20">
        <f>SUMIFS('Historial Mensual'!$V$2:$V$3601,'Historial Mensual'!$A$2:$A$3601,CC$1,'Historial Mensual'!$B$2:$B$3601,$A12)</f>
        <v>6.212763382778199E-2</v>
      </c>
      <c r="CD12" s="20">
        <f>SUMIFS('Historial Mensual'!$V$2:$V$3601,'Historial Mensual'!$A$2:$A$3601,CD$1,'Historial Mensual'!$B$2:$B$3601,$A12)</f>
        <v>-3.1730215347864764E-2</v>
      </c>
      <c r="CE12" s="20">
        <f>SUMIFS('Historial Mensual'!$V$2:$V$3601,'Historial Mensual'!$A$2:$A$3601,CE$1,'Historial Mensual'!$B$2:$B$3601,$A12)</f>
        <v>5.7066845323220663E-2</v>
      </c>
      <c r="CF12" s="20">
        <f>SUMIFS('Historial Mensual'!$V$2:$V$3601,'Historial Mensual'!$A$2:$A$3601,CF$1,'Historial Mensual'!$B$2:$B$3601,$A12)</f>
        <v>1.672162872377691E-3</v>
      </c>
      <c r="CG12" s="20">
        <f>SUMIFS('Historial Mensual'!$V$2:$V$3601,'Historial Mensual'!$A$2:$A$3601,CG$1,'Historial Mensual'!$B$2:$B$3601,$A12)</f>
        <v>-3.2602503320477726E-2</v>
      </c>
      <c r="CH12" s="20">
        <f>SUMIFS('Historial Mensual'!$V$2:$V$3601,'Historial Mensual'!$A$2:$A$3601,CH$1,'Historial Mensual'!$B$2:$B$3601,$A12)</f>
        <v>4.2462620686933635E-2</v>
      </c>
      <c r="CI12" s="20">
        <f>SUMIFS('Historial Mensual'!$V$2:$V$3601,'Historial Mensual'!$A$2:$A$3601,CI$1,'Historial Mensual'!$B$2:$B$3601,$A12)</f>
        <v>2.6121859440767725E-2</v>
      </c>
      <c r="CJ12" s="20">
        <f>SUMIFS('Historial Mensual'!$V$2:$V$3601,'Historial Mensual'!$A$2:$A$3601,CJ$1,'Historial Mensual'!$B$2:$B$3601,$A12)</f>
        <v>-1.6804213231297171E-2</v>
      </c>
      <c r="CK12" s="20">
        <f>SUMIFS('Historial Mensual'!$V$2:$V$3601,'Historial Mensual'!$A$2:$A$3601,CK$1,'Historial Mensual'!$B$2:$B$3601,$A12)</f>
        <v>1.5530056002268493E-2</v>
      </c>
      <c r="CL12" s="20">
        <f>SUMIFS('Historial Mensual'!$V$2:$V$3601,'Historial Mensual'!$A$2:$A$3601,CL$1,'Historial Mensual'!$B$2:$B$3601,$A12)</f>
        <v>3.4786868527682986E-3</v>
      </c>
      <c r="CM12" s="20">
        <f>SUMIFS('Historial Mensual'!$V$2:$V$3601,'Historial Mensual'!$A$2:$A$3601,CM$1,'Historial Mensual'!$B$2:$B$3601,$A12)</f>
        <v>-1.0204042340439978E-2</v>
      </c>
      <c r="CN12" s="20">
        <f>SUMIFS('Historial Mensual'!$V$2:$V$3601,'Historial Mensual'!$A$2:$A$3601,CN$1,'Historial Mensual'!$B$2:$B$3601,$A12)</f>
        <v>-5.3733482870940132E-2</v>
      </c>
      <c r="CO12" s="20">
        <f>SUMIFS('Historial Mensual'!$V$2:$V$3601,'Historial Mensual'!$A$2:$A$3601,CO$1,'Historial Mensual'!$B$2:$B$3601,$A12)</f>
        <v>-1.6812056817340902E-2</v>
      </c>
      <c r="CP12" s="20">
        <f>SUMIFS('Historial Mensual'!$V$2:$V$3601,'Historial Mensual'!$A$2:$A$3601,CP$1,'Historial Mensual'!$B$2:$B$3601,$A12)</f>
        <v>3.0898190165813393E-2</v>
      </c>
      <c r="CQ12" s="20">
        <f>SUMIFS('Historial Mensual'!$V$2:$V$3601,'Historial Mensual'!$A$2:$A$3601,CQ$1,'Historial Mensual'!$B$2:$B$3601,$A12)</f>
        <v>3.0194531164327344E-2</v>
      </c>
      <c r="CR12" s="20">
        <f>SUMIFS('Historial Mensual'!$V$2:$V$3601,'Historial Mensual'!$A$2:$A$3601,CR$1,'Historial Mensual'!$B$2:$B$3601,$A12)</f>
        <v>3.4224038976505666E-2</v>
      </c>
      <c r="CS12" s="20">
        <f>SUMIFS('Historial Mensual'!$V$2:$V$3601,'Historial Mensual'!$A$2:$A$3601,CS$1,'Historial Mensual'!$B$2:$B$3601,$A12)</f>
        <v>1.0199167059675159E-2</v>
      </c>
      <c r="CT12" s="20">
        <f>SUMIFS('Historial Mensual'!$V$2:$V$3601,'Historial Mensual'!$A$2:$A$3601,CT$1,'Historial Mensual'!$B$2:$B$3601,$A12)</f>
        <v>3.2426802312005593E-2</v>
      </c>
      <c r="CU12" s="20">
        <f>SUMIFS('Historial Mensual'!$V$2:$V$3601,'Historial Mensual'!$A$2:$A$3601,CU$1,'Historial Mensual'!$B$2:$B$3601,$A12)</f>
        <v>2.7850960205757523E-2</v>
      </c>
      <c r="CV12" s="20">
        <f>SUMIFS('Historial Mensual'!$V$2:$V$3601,'Historial Mensual'!$A$2:$A$3601,CV$1,'Historial Mensual'!$B$2:$B$3601,$A12)</f>
        <v>-5.1665832447353115E-2</v>
      </c>
      <c r="CW12" s="20">
        <f>SUMIFS('Historial Mensual'!$V$2:$V$3601,'Historial Mensual'!$A$2:$A$3601,CW$1,'Historial Mensual'!$B$2:$B$3601,$A12)</f>
        <v>2.0789481335867738E-2</v>
      </c>
    </row>
    <row r="13" spans="1:101" x14ac:dyDescent="0.3">
      <c r="A13" s="18">
        <v>45261</v>
      </c>
      <c r="B13" s="20">
        <f>SUMIFS('Historial Mensual'!$V$2:$V$3601,'Historial Mensual'!$A$2:$A$3601,B$1,'Historial Mensual'!$B$2:$B$3601,$A13)</f>
        <v>2.5955834436542497E-2</v>
      </c>
      <c r="C13" s="20">
        <f>SUMIFS('Historial Mensual'!$V$2:$V$3601,'Historial Mensual'!$A$2:$A$3601,C$1,'Historial Mensual'!$B$2:$B$3601,$A13)</f>
        <v>-1.5392132552044413E-2</v>
      </c>
      <c r="D13" s="20">
        <f>SUMIFS('Historial Mensual'!$V$2:$V$3601,'Historial Mensual'!$A$2:$A$3601,D$1,'Historial Mensual'!$B$2:$B$3601,$A13)</f>
        <v>7.6571461585134754E-2</v>
      </c>
      <c r="E13" s="20">
        <f>SUMIFS('Historial Mensual'!$V$2:$V$3601,'Historial Mensual'!$A$2:$A$3601,E$1,'Historial Mensual'!$B$2:$B$3601,$A13)</f>
        <v>-0.31185188630648591</v>
      </c>
      <c r="F13" s="20">
        <f>SUMIFS('Historial Mensual'!$V$2:$V$3601,'Historial Mensual'!$A$2:$A$3601,F$1,'Historial Mensual'!$B$2:$B$3601,$A13)</f>
        <v>4.6811783499424782E-2</v>
      </c>
      <c r="G13" s="20">
        <f>SUMIFS('Historial Mensual'!$V$2:$V$3601,'Historial Mensual'!$A$2:$A$3601,G$1,'Historial Mensual'!$B$2:$B$3601,$A13)</f>
        <v>-8.6615843554850802E-2</v>
      </c>
      <c r="H13" s="20">
        <f>SUMIFS('Historial Mensual'!$V$2:$V$3601,'Historial Mensual'!$A$2:$A$3601,H$1,'Historial Mensual'!$B$2:$B$3601,$A13)</f>
        <v>-1.7466768184043475E-2</v>
      </c>
      <c r="I13" s="20">
        <f>SUMIFS('Historial Mensual'!$V$2:$V$3601,'Historial Mensual'!$A$2:$A$3601,I$1,'Historial Mensual'!$B$2:$B$3601,$A13)</f>
        <v>4.0287153470490028E-2</v>
      </c>
      <c r="J13" s="20">
        <f>SUMIFS('Historial Mensual'!$V$2:$V$3601,'Historial Mensual'!$A$2:$A$3601,J$1,'Historial Mensual'!$B$2:$B$3601,$A13)</f>
        <v>3.1605855679590233E-2</v>
      </c>
      <c r="K13" s="20">
        <f>SUMIFS('Historial Mensual'!$V$2:$V$3601,'Historial Mensual'!$A$2:$A$3601,K$1,'Historial Mensual'!$B$2:$B$3601,$A13)</f>
        <v>8.0380108575192649E-2</v>
      </c>
      <c r="L13" s="20">
        <f>SUMIFS('Historial Mensual'!$V$2:$V$3601,'Historial Mensual'!$A$2:$A$3601,L$1,'Historial Mensual'!$B$2:$B$3601,$A13)</f>
        <v>4.2317068738880165E-2</v>
      </c>
      <c r="M13" s="20">
        <f>SUMIFS('Historial Mensual'!$V$2:$V$3601,'Historial Mensual'!$A$2:$A$3601,M$1,'Historial Mensual'!$B$2:$B$3601,$A13)</f>
        <v>4.8156115107637308E-2</v>
      </c>
      <c r="N13" s="20">
        <f>SUMIFS('Historial Mensual'!$V$2:$V$3601,'Historial Mensual'!$A$2:$A$3601,N$1,'Historial Mensual'!$B$2:$B$3601,$A13)</f>
        <v>-0.28343842416625803</v>
      </c>
      <c r="O13" s="20">
        <f>SUMIFS('Historial Mensual'!$V$2:$V$3601,'Historial Mensual'!$A$2:$A$3601,O$1,'Historial Mensual'!$B$2:$B$3601,$A13)</f>
        <v>-6.0253727545831652E-3</v>
      </c>
      <c r="P13" s="20">
        <f>SUMIFS('Historial Mensual'!$V$2:$V$3601,'Historial Mensual'!$A$2:$A$3601,P$1,'Historial Mensual'!$B$2:$B$3601,$A13)</f>
        <v>6.6711150532241553E-2</v>
      </c>
      <c r="Q13" s="20">
        <f>SUMIFS('Historial Mensual'!$V$2:$V$3601,'Historial Mensual'!$A$2:$A$3601,Q$1,'Historial Mensual'!$B$2:$B$3601,$A13)</f>
        <v>6.6580111877138609E-2</v>
      </c>
      <c r="R13" s="20">
        <f>SUMIFS('Historial Mensual'!$V$2:$V$3601,'Historial Mensual'!$A$2:$A$3601,R$1,'Historial Mensual'!$B$2:$B$3601,$A13)</f>
        <v>3.760231491074352E-2</v>
      </c>
      <c r="S13" s="20">
        <f>SUMIFS('Historial Mensual'!$V$2:$V$3601,'Historial Mensual'!$A$2:$A$3601,S$1,'Historial Mensual'!$B$2:$B$3601,$A13)</f>
        <v>-1.1575984162340302E-2</v>
      </c>
      <c r="T13" s="20">
        <f>SUMIFS('Historial Mensual'!$V$2:$V$3601,'Historial Mensual'!$A$2:$A$3601,T$1,'Historial Mensual'!$B$2:$B$3601,$A13)</f>
        <v>2.5490977218481262E-2</v>
      </c>
      <c r="U13" s="20">
        <f>SUMIFS('Historial Mensual'!$V$2:$V$3601,'Historial Mensual'!$A$2:$A$3601,U$1,'Historial Mensual'!$B$2:$B$3601,$A13)</f>
        <v>3.9836597963235021E-2</v>
      </c>
      <c r="V13" s="20">
        <f>SUMIFS('Historial Mensual'!$V$2:$V$3601,'Historial Mensual'!$A$2:$A$3601,V$1,'Historial Mensual'!$B$2:$B$3601,$A13)</f>
        <v>8.1676279502067572E-2</v>
      </c>
      <c r="W13" s="20">
        <f>SUMIFS('Historial Mensual'!$V$2:$V$3601,'Historial Mensual'!$A$2:$A$3601,W$1,'Historial Mensual'!$B$2:$B$3601,$A13)</f>
        <v>9.1059550688705332E-2</v>
      </c>
      <c r="X13" s="20">
        <f>SUMIFS('Historial Mensual'!$V$2:$V$3601,'Historial Mensual'!$A$2:$A$3601,X$1,'Historial Mensual'!$B$2:$B$3601,$A13)</f>
        <v>8.3215544197460328E-2</v>
      </c>
      <c r="Y13" s="20">
        <f>SUMIFS('Historial Mensual'!$V$2:$V$3601,'Historial Mensual'!$A$2:$A$3601,Y$1,'Historial Mensual'!$B$2:$B$3601,$A13)</f>
        <v>4.9066571456533668E-2</v>
      </c>
      <c r="Z13" s="20">
        <f>SUMIFS('Historial Mensual'!$V$2:$V$3601,'Historial Mensual'!$A$2:$A$3601,Z$1,'Historial Mensual'!$B$2:$B$3601,$A13)</f>
        <v>-6.3480648062380629E-2</v>
      </c>
      <c r="AA13" s="20">
        <f>SUMIFS('Historial Mensual'!$V$2:$V$3601,'Historial Mensual'!$A$2:$A$3601,AA$1,'Historial Mensual'!$B$2:$B$3601,$A13)</f>
        <v>8.3679743324682115E-2</v>
      </c>
      <c r="AB13" s="20">
        <f>SUMIFS('Historial Mensual'!$V$2:$V$3601,'Historial Mensual'!$A$2:$A$3601,AB$1,'Historial Mensual'!$B$2:$B$3601,$A13)</f>
        <v>5.7282755672962149E-2</v>
      </c>
      <c r="AC13" s="20">
        <f>SUMIFS('Historial Mensual'!$V$2:$V$3601,'Historial Mensual'!$A$2:$A$3601,AC$1,'Historial Mensual'!$B$2:$B$3601,$A13)</f>
        <v>6.499790063865786E-2</v>
      </c>
      <c r="AD13" s="20">
        <f>SUMIFS('Historial Mensual'!$V$2:$V$3601,'Historial Mensual'!$A$2:$A$3601,AD$1,'Historial Mensual'!$B$2:$B$3601,$A13)</f>
        <v>8.7460307336418533E-2</v>
      </c>
      <c r="AE13" s="20">
        <f>SUMIFS('Historial Mensual'!$V$2:$V$3601,'Historial Mensual'!$A$2:$A$3601,AE$1,'Historial Mensual'!$B$2:$B$3601,$A13)</f>
        <v>2.7034678441105211E-2</v>
      </c>
      <c r="AF13" s="20">
        <f>SUMIFS('Historial Mensual'!$V$2:$V$3601,'Historial Mensual'!$A$2:$A$3601,AF$1,'Historial Mensual'!$B$2:$B$3601,$A13)</f>
        <v>1.5834843225931226E-2</v>
      </c>
      <c r="AG13" s="20">
        <f>SUMIFS('Historial Mensual'!$V$2:$V$3601,'Historial Mensual'!$A$2:$A$3601,AG$1,'Historial Mensual'!$B$2:$B$3601,$A13)</f>
        <v>-0.27273123357866408</v>
      </c>
      <c r="AH13" s="20">
        <f>SUMIFS('Historial Mensual'!$V$2:$V$3601,'Historial Mensual'!$A$2:$A$3601,AH$1,'Historial Mensual'!$B$2:$B$3601,$A13)</f>
        <v>-0.19292785841778992</v>
      </c>
      <c r="AI13" s="20">
        <f>SUMIFS('Historial Mensual'!$V$2:$V$3601,'Historial Mensual'!$A$2:$A$3601,AI$1,'Historial Mensual'!$B$2:$B$3601,$A13)</f>
        <v>-4.0075488106926488E-2</v>
      </c>
      <c r="AJ13" s="20">
        <f>SUMIFS('Historial Mensual'!$V$2:$V$3601,'Historial Mensual'!$A$2:$A$3601,AJ$1,'Historial Mensual'!$B$2:$B$3601,$A13)</f>
        <v>8.2398099005051174E-3</v>
      </c>
      <c r="AK13" s="20">
        <f>SUMIFS('Historial Mensual'!$V$2:$V$3601,'Historial Mensual'!$A$2:$A$3601,AK$1,'Historial Mensual'!$B$2:$B$3601,$A13)</f>
        <v>-6.7191474687558636E-2</v>
      </c>
      <c r="AL13" s="20">
        <f>SUMIFS('Historial Mensual'!$V$2:$V$3601,'Historial Mensual'!$A$2:$A$3601,AL$1,'Historial Mensual'!$B$2:$B$3601,$A13)</f>
        <v>1.3885967259601418E-2</v>
      </c>
      <c r="AM13" s="20">
        <f>SUMIFS('Historial Mensual'!$V$2:$V$3601,'Historial Mensual'!$A$2:$A$3601,AM$1,'Historial Mensual'!$B$2:$B$3601,$A13)</f>
        <v>-1.2560474162922065E-2</v>
      </c>
      <c r="AN13" s="20">
        <f>SUMIFS('Historial Mensual'!$V$2:$V$3601,'Historial Mensual'!$A$2:$A$3601,AN$1,'Historial Mensual'!$B$2:$B$3601,$A13)</f>
        <v>3.7424976454052954E-2</v>
      </c>
      <c r="AO13" s="20">
        <f>SUMIFS('Historial Mensual'!$V$2:$V$3601,'Historial Mensual'!$A$2:$A$3601,AO$1,'Historial Mensual'!$B$2:$B$3601,$A13)</f>
        <v>-2.5280247650812354E-2</v>
      </c>
      <c r="AP13" s="20">
        <f>SUMIFS('Historial Mensual'!$V$2:$V$3601,'Historial Mensual'!$A$2:$A$3601,AP$1,'Historial Mensual'!$B$2:$B$3601,$A13)</f>
        <v>2.4235056336227124E-2</v>
      </c>
      <c r="AQ13" s="20">
        <f>SUMIFS('Historial Mensual'!$V$2:$V$3601,'Historial Mensual'!$A$2:$A$3601,AQ$1,'Historial Mensual'!$B$2:$B$3601,$A13)</f>
        <v>3.4997362287740752E-2</v>
      </c>
      <c r="AR13" s="20">
        <f>SUMIFS('Historial Mensual'!$V$2:$V$3601,'Historial Mensual'!$A$2:$A$3601,AR$1,'Historial Mensual'!$B$2:$B$3601,$A13)</f>
        <v>2.0815141806415003E-2</v>
      </c>
      <c r="AS13" s="20">
        <f>SUMIFS('Historial Mensual'!$V$2:$V$3601,'Historial Mensual'!$A$2:$A$3601,AS$1,'Historial Mensual'!$B$2:$B$3601,$A13)</f>
        <v>7.1977072890911592E-3</v>
      </c>
      <c r="AT13" s="20">
        <f>SUMIFS('Historial Mensual'!$V$2:$V$3601,'Historial Mensual'!$A$2:$A$3601,AT$1,'Historial Mensual'!$B$2:$B$3601,$A13)</f>
        <v>8.0115072764782594E-2</v>
      </c>
      <c r="AU13" s="20">
        <f>SUMIFS('Historial Mensual'!$V$2:$V$3601,'Historial Mensual'!$A$2:$A$3601,AU$1,'Historial Mensual'!$B$2:$B$3601,$A13)</f>
        <v>-1.91462079651435E-3</v>
      </c>
      <c r="AV13" s="20">
        <f>SUMIFS('Historial Mensual'!$V$2:$V$3601,'Historial Mensual'!$A$2:$A$3601,AV$1,'Historial Mensual'!$B$2:$B$3601,$A13)</f>
        <v>4.0051577424064295E-2</v>
      </c>
      <c r="AW13" s="20">
        <f>SUMIFS('Historial Mensual'!$V$2:$V$3601,'Historial Mensual'!$A$2:$A$3601,AW$1,'Historial Mensual'!$B$2:$B$3601,$A13)</f>
        <v>1.3628969402586838E-3</v>
      </c>
      <c r="AX13" s="20">
        <f>SUMIFS('Historial Mensual'!$V$2:$V$3601,'Historial Mensual'!$A$2:$A$3601,AX$1,'Historial Mensual'!$B$2:$B$3601,$A13)</f>
        <v>3.3725625897980255E-2</v>
      </c>
      <c r="AY13" s="20">
        <f>SUMIFS('Historial Mensual'!$V$2:$V$3601,'Historial Mensual'!$A$2:$A$3601,AY$1,'Historial Mensual'!$B$2:$B$3601,$A13)</f>
        <v>9.8508106577660567E-3</v>
      </c>
      <c r="AZ13" s="20">
        <f>SUMIFS('Historial Mensual'!$V$2:$V$3601,'Historial Mensual'!$A$2:$A$3601,AZ$1,'Historial Mensual'!$B$2:$B$3601,$A13)</f>
        <v>-9.6266533680237298E-2</v>
      </c>
      <c r="BA13" s="20">
        <f>SUMIFS('Historial Mensual'!$V$2:$V$3601,'Historial Mensual'!$A$2:$A$3601,BA$1,'Historial Mensual'!$B$2:$B$3601,$A13)</f>
        <v>8.9583378530393078E-3</v>
      </c>
      <c r="BB13" s="20">
        <f>SUMIFS('Historial Mensual'!$V$2:$V$3601,'Historial Mensual'!$A$2:$A$3601,BB$1,'Historial Mensual'!$B$2:$B$3601,$A13)</f>
        <v>1.1119149241988731E-2</v>
      </c>
      <c r="BC13" s="20">
        <f>SUMIFS('Historial Mensual'!$V$2:$V$3601,'Historial Mensual'!$A$2:$A$3601,BC$1,'Historial Mensual'!$B$2:$B$3601,$A13)</f>
        <v>3.3032134490678509E-2</v>
      </c>
      <c r="BD13" s="20">
        <f>SUMIFS('Historial Mensual'!$V$2:$V$3601,'Historial Mensual'!$A$2:$A$3601,BD$1,'Historial Mensual'!$B$2:$B$3601,$A13)</f>
        <v>-0.27954809862622049</v>
      </c>
      <c r="BE13" s="20">
        <f>SUMIFS('Historial Mensual'!$V$2:$V$3601,'Historial Mensual'!$A$2:$A$3601,BE$1,'Historial Mensual'!$B$2:$B$3601,$A13)</f>
        <v>3.2970462666243594E-2</v>
      </c>
      <c r="BF13" s="20">
        <f>SUMIFS('Historial Mensual'!$V$2:$V$3601,'Historial Mensual'!$A$2:$A$3601,BF$1,'Historial Mensual'!$B$2:$B$3601,$A13)</f>
        <v>1.4216458022813461E-2</v>
      </c>
      <c r="BG13" s="20">
        <f>SUMIFS('Historial Mensual'!$V$2:$V$3601,'Historial Mensual'!$A$2:$A$3601,BG$1,'Historial Mensual'!$B$2:$B$3601,$A13)</f>
        <v>4.5458487571651614E-2</v>
      </c>
      <c r="BH13" s="20">
        <f>SUMIFS('Historial Mensual'!$V$2:$V$3601,'Historial Mensual'!$A$2:$A$3601,BH$1,'Historial Mensual'!$B$2:$B$3601,$A13)</f>
        <v>5.5230811592099631E-2</v>
      </c>
      <c r="BI13" s="20">
        <f>SUMIFS('Historial Mensual'!$V$2:$V$3601,'Historial Mensual'!$A$2:$A$3601,BI$1,'Historial Mensual'!$B$2:$B$3601,$A13)</f>
        <v>-9.6717223980594472E-3</v>
      </c>
      <c r="BJ13" s="20">
        <f>SUMIFS('Historial Mensual'!$V$2:$V$3601,'Historial Mensual'!$A$2:$A$3601,BJ$1,'Historial Mensual'!$B$2:$B$3601,$A13)</f>
        <v>0.12978286840161238</v>
      </c>
      <c r="BK13" s="20">
        <f>SUMIFS('Historial Mensual'!$V$2:$V$3601,'Historial Mensual'!$A$2:$A$3601,BK$1,'Historial Mensual'!$B$2:$B$3601,$A13)</f>
        <v>2.2588046768188454E-2</v>
      </c>
      <c r="BL13" s="20">
        <f>SUMIFS('Historial Mensual'!$V$2:$V$3601,'Historial Mensual'!$A$2:$A$3601,BL$1,'Historial Mensual'!$B$2:$B$3601,$A13)</f>
        <v>-4.8180075932303806E-2</v>
      </c>
      <c r="BM13" s="20">
        <f>SUMIFS('Historial Mensual'!$V$2:$V$3601,'Historial Mensual'!$A$2:$A$3601,BM$1,'Historial Mensual'!$B$2:$B$3601,$A13)</f>
        <v>7.153007902763206E-2</v>
      </c>
      <c r="BN13" s="20">
        <f>SUMIFS('Historial Mensual'!$V$2:$V$3601,'Historial Mensual'!$A$2:$A$3601,BN$1,'Historial Mensual'!$B$2:$B$3601,$A13)</f>
        <v>-2.7201814999093942E-3</v>
      </c>
      <c r="BO13" s="20">
        <f>SUMIFS('Historial Mensual'!$V$2:$V$3601,'Historial Mensual'!$A$2:$A$3601,BO$1,'Historial Mensual'!$B$2:$B$3601,$A13)</f>
        <v>0.11138869623422394</v>
      </c>
      <c r="BP13" s="20">
        <f>SUMIFS('Historial Mensual'!$V$2:$V$3601,'Historial Mensual'!$A$2:$A$3601,BP$1,'Historial Mensual'!$B$2:$B$3601,$A13)</f>
        <v>7.757678812312116E-2</v>
      </c>
      <c r="BQ13" s="20">
        <f>SUMIFS('Historial Mensual'!$V$2:$V$3601,'Historial Mensual'!$A$2:$A$3601,BQ$1,'Historial Mensual'!$B$2:$B$3601,$A13)</f>
        <v>4.5776358494007414E-2</v>
      </c>
      <c r="BR13" s="20">
        <f>SUMIFS('Historial Mensual'!$V$2:$V$3601,'Historial Mensual'!$A$2:$A$3601,BR$1,'Historial Mensual'!$B$2:$B$3601,$A13)</f>
        <v>-0.17877835347838714</v>
      </c>
      <c r="BS13" s="20">
        <f>SUMIFS('Historial Mensual'!$V$2:$V$3601,'Historial Mensual'!$A$2:$A$3601,BS$1,'Historial Mensual'!$B$2:$B$3601,$A13)</f>
        <v>8.6563945195391512E-2</v>
      </c>
      <c r="BT13" s="20">
        <f>SUMIFS('Historial Mensual'!$V$2:$V$3601,'Historial Mensual'!$A$2:$A$3601,BT$1,'Historial Mensual'!$B$2:$B$3601,$A13)</f>
        <v>4.0607265541076E-2</v>
      </c>
      <c r="BU13" s="20">
        <f>SUMIFS('Historial Mensual'!$V$2:$V$3601,'Historial Mensual'!$A$2:$A$3601,BU$1,'Historial Mensual'!$B$2:$B$3601,$A13)</f>
        <v>8.7805293859267042E-3</v>
      </c>
      <c r="BV13" s="20">
        <f>SUMIFS('Historial Mensual'!$V$2:$V$3601,'Historial Mensual'!$A$2:$A$3601,BV$1,'Historial Mensual'!$B$2:$B$3601,$A13)</f>
        <v>-1.5543645087243076E-2</v>
      </c>
      <c r="BW13" s="20">
        <f>SUMIFS('Historial Mensual'!$V$2:$V$3601,'Historial Mensual'!$A$2:$A$3601,BW$1,'Historial Mensual'!$B$2:$B$3601,$A13)</f>
        <v>7.8847950089356911E-2</v>
      </c>
      <c r="BX13" s="20">
        <f>SUMIFS('Historial Mensual'!$V$2:$V$3601,'Historial Mensual'!$A$2:$A$3601,BX$1,'Historial Mensual'!$B$2:$B$3601,$A13)</f>
        <v>8.3592736920451317E-3</v>
      </c>
      <c r="BY13" s="20">
        <f>SUMIFS('Historial Mensual'!$V$2:$V$3601,'Historial Mensual'!$A$2:$A$3601,BY$1,'Historial Mensual'!$B$2:$B$3601,$A13)</f>
        <v>9.6861151021508482E-2</v>
      </c>
      <c r="BZ13" s="20">
        <f>SUMIFS('Historial Mensual'!$V$2:$V$3601,'Historial Mensual'!$A$2:$A$3601,BZ$1,'Historial Mensual'!$B$2:$B$3601,$A13)</f>
        <v>3.7601270528554491E-2</v>
      </c>
      <c r="CA13" s="20">
        <f>SUMIFS('Historial Mensual'!$V$2:$V$3601,'Historial Mensual'!$A$2:$A$3601,CA$1,'Historial Mensual'!$B$2:$B$3601,$A13)</f>
        <v>5.6665351312461108E-2</v>
      </c>
      <c r="CB13" s="20">
        <f>SUMIFS('Historial Mensual'!$V$2:$V$3601,'Historial Mensual'!$A$2:$A$3601,CB$1,'Historial Mensual'!$B$2:$B$3601,$A13)</f>
        <v>3.260144748630027E-2</v>
      </c>
      <c r="CC13" s="20">
        <f>SUMIFS('Historial Mensual'!$V$2:$V$3601,'Historial Mensual'!$A$2:$A$3601,CC$1,'Historial Mensual'!$B$2:$B$3601,$A13)</f>
        <v>9.1575954153222602E-2</v>
      </c>
      <c r="CD13" s="20">
        <f>SUMIFS('Historial Mensual'!$V$2:$V$3601,'Historial Mensual'!$A$2:$A$3601,CD$1,'Historial Mensual'!$B$2:$B$3601,$A13)</f>
        <v>5.0170832144041423E-2</v>
      </c>
      <c r="CE13" s="20">
        <f>SUMIFS('Historial Mensual'!$V$2:$V$3601,'Historial Mensual'!$A$2:$A$3601,CE$1,'Historial Mensual'!$B$2:$B$3601,$A13)</f>
        <v>5.3019706694421943E-2</v>
      </c>
      <c r="CF13" s="20">
        <f>SUMIFS('Historial Mensual'!$V$2:$V$3601,'Historial Mensual'!$A$2:$A$3601,CF$1,'Historial Mensual'!$B$2:$B$3601,$A13)</f>
        <v>2.4351837859485543E-2</v>
      </c>
      <c r="CG13" s="20">
        <f>SUMIFS('Historial Mensual'!$V$2:$V$3601,'Historial Mensual'!$A$2:$A$3601,CG$1,'Historial Mensual'!$B$2:$B$3601,$A13)</f>
        <v>1.6871658986080913E-2</v>
      </c>
      <c r="CH13" s="20">
        <f>SUMIFS('Historial Mensual'!$V$2:$V$3601,'Historial Mensual'!$A$2:$A$3601,CH$1,'Historial Mensual'!$B$2:$B$3601,$A13)</f>
        <v>4.0892615668626481E-2</v>
      </c>
      <c r="CI13" s="20">
        <f>SUMIFS('Historial Mensual'!$V$2:$V$3601,'Historial Mensual'!$A$2:$A$3601,CI$1,'Historial Mensual'!$B$2:$B$3601,$A13)</f>
        <v>6.5765022711647102E-3</v>
      </c>
      <c r="CJ13" s="20">
        <f>SUMIFS('Historial Mensual'!$V$2:$V$3601,'Historial Mensual'!$A$2:$A$3601,CJ$1,'Historial Mensual'!$B$2:$B$3601,$A13)</f>
        <v>3.0064997292564961E-2</v>
      </c>
      <c r="CK13" s="20">
        <f>SUMIFS('Historial Mensual'!$V$2:$V$3601,'Historial Mensual'!$A$2:$A$3601,CK$1,'Historial Mensual'!$B$2:$B$3601,$A13)</f>
        <v>-1.062154612740079E-2</v>
      </c>
      <c r="CL13" s="20">
        <f>SUMIFS('Historial Mensual'!$V$2:$V$3601,'Historial Mensual'!$A$2:$A$3601,CL$1,'Historial Mensual'!$B$2:$B$3601,$A13)</f>
        <v>4.7993782544357287E-2</v>
      </c>
      <c r="CM13" s="20">
        <f>SUMIFS('Historial Mensual'!$V$2:$V$3601,'Historial Mensual'!$A$2:$A$3601,CM$1,'Historial Mensual'!$B$2:$B$3601,$A13)</f>
        <v>3.729213198453242E-2</v>
      </c>
      <c r="CN13" s="20">
        <f>SUMIFS('Historial Mensual'!$V$2:$V$3601,'Historial Mensual'!$A$2:$A$3601,CN$1,'Historial Mensual'!$B$2:$B$3601,$A13)</f>
        <v>-3.5898899921450116E-2</v>
      </c>
      <c r="CO13" s="20">
        <f>SUMIFS('Historial Mensual'!$V$2:$V$3601,'Historial Mensual'!$A$2:$A$3601,CO$1,'Historial Mensual'!$B$2:$B$3601,$A13)</f>
        <v>1.8502544619483051E-2</v>
      </c>
      <c r="CP13" s="20">
        <f>SUMIFS('Historial Mensual'!$V$2:$V$3601,'Historial Mensual'!$A$2:$A$3601,CP$1,'Historial Mensual'!$B$2:$B$3601,$A13)</f>
        <v>-4.983849850022844E-3</v>
      </c>
      <c r="CQ13" s="20">
        <f>SUMIFS('Historial Mensual'!$V$2:$V$3601,'Historial Mensual'!$A$2:$A$3601,CQ$1,'Historial Mensual'!$B$2:$B$3601,$A13)</f>
        <v>3.6591040390484407E-2</v>
      </c>
      <c r="CR13" s="20">
        <f>SUMIFS('Historial Mensual'!$V$2:$V$3601,'Historial Mensual'!$A$2:$A$3601,CR$1,'Historial Mensual'!$B$2:$B$3601,$A13)</f>
        <v>-0.12608888632120441</v>
      </c>
      <c r="CS13" s="20">
        <f>SUMIFS('Historial Mensual'!$V$2:$V$3601,'Historial Mensual'!$A$2:$A$3601,CS$1,'Historial Mensual'!$B$2:$B$3601,$A13)</f>
        <v>-8.897788215686625E-2</v>
      </c>
      <c r="CT13" s="20">
        <f>SUMIFS('Historial Mensual'!$V$2:$V$3601,'Historial Mensual'!$A$2:$A$3601,CT$1,'Historial Mensual'!$B$2:$B$3601,$A13)</f>
        <v>4.6944735467078717E-2</v>
      </c>
      <c r="CU13" s="20">
        <f>SUMIFS('Historial Mensual'!$V$2:$V$3601,'Historial Mensual'!$A$2:$A$3601,CU$1,'Historial Mensual'!$B$2:$B$3601,$A13)</f>
        <v>6.8870307702050354E-2</v>
      </c>
      <c r="CV13" s="20">
        <f>SUMIFS('Historial Mensual'!$V$2:$V$3601,'Historial Mensual'!$A$2:$A$3601,CV$1,'Historial Mensual'!$B$2:$B$3601,$A13)</f>
        <v>4.2937283752600947E-2</v>
      </c>
      <c r="CW13" s="20">
        <f>SUMIFS('Historial Mensual'!$V$2:$V$3601,'Historial Mensual'!$A$2:$A$3601,CW$1,'Historial Mensual'!$B$2:$B$3601,$A13)</f>
        <v>3.387879453974401E-2</v>
      </c>
    </row>
    <row r="14" spans="1:101" x14ac:dyDescent="0.3">
      <c r="A14" s="18">
        <v>45292</v>
      </c>
      <c r="B14" s="20">
        <f>SUMIFS('Historial Mensual'!$V$2:$V$3601,'Historial Mensual'!$A$2:$A$3601,B$1,'Historial Mensual'!$B$2:$B$3601,$A14)</f>
        <v>0.11007541958386884</v>
      </c>
      <c r="C14" s="20">
        <f>SUMIFS('Historial Mensual'!$V$2:$V$3601,'Historial Mensual'!$A$2:$A$3601,C$1,'Historial Mensual'!$B$2:$B$3601,$A14)</f>
        <v>6.0610878927282737E-2</v>
      </c>
      <c r="D14" s="20">
        <f>SUMIFS('Historial Mensual'!$V$2:$V$3601,'Historial Mensual'!$A$2:$A$3601,D$1,'Historial Mensual'!$B$2:$B$3601,$A14)</f>
        <v>8.7127880601680738E-2</v>
      </c>
      <c r="E14" s="20">
        <f>SUMIFS('Historial Mensual'!$V$2:$V$3601,'Historial Mensual'!$A$2:$A$3601,E$1,'Historial Mensual'!$B$2:$B$3601,$A14)</f>
        <v>0.12447935555235735</v>
      </c>
      <c r="F14" s="20">
        <f>SUMIFS('Historial Mensual'!$V$2:$V$3601,'Historial Mensual'!$A$2:$A$3601,F$1,'Historial Mensual'!$B$2:$B$3601,$A14)</f>
        <v>0.10314333167412169</v>
      </c>
      <c r="G14" s="20">
        <f>SUMIFS('Historial Mensual'!$V$2:$V$3601,'Historial Mensual'!$A$2:$A$3601,G$1,'Historial Mensual'!$B$2:$B$3601,$A14)</f>
        <v>0.12850748781327934</v>
      </c>
      <c r="H14" s="20">
        <f>SUMIFS('Historial Mensual'!$V$2:$V$3601,'Historial Mensual'!$A$2:$A$3601,H$1,'Historial Mensual'!$B$2:$B$3601,$A14)</f>
        <v>3.0798259694972713E-2</v>
      </c>
      <c r="I14" s="20">
        <f>SUMIFS('Historial Mensual'!$V$2:$V$3601,'Historial Mensual'!$A$2:$A$3601,I$1,'Historial Mensual'!$B$2:$B$3601,$A14)</f>
        <v>9.1225163952314267E-2</v>
      </c>
      <c r="J14" s="20">
        <f>SUMIFS('Historial Mensual'!$V$2:$V$3601,'Historial Mensual'!$A$2:$A$3601,J$1,'Historial Mensual'!$B$2:$B$3601,$A14)</f>
        <v>0.10287583058134511</v>
      </c>
      <c r="K14" s="20">
        <f>SUMIFS('Historial Mensual'!$V$2:$V$3601,'Historial Mensual'!$A$2:$A$3601,K$1,'Historial Mensual'!$B$2:$B$3601,$A14)</f>
        <v>0.10605713766030492</v>
      </c>
      <c r="L14" s="20">
        <f>SUMIFS('Historial Mensual'!$V$2:$V$3601,'Historial Mensual'!$A$2:$A$3601,L$1,'Historial Mensual'!$B$2:$B$3601,$A14)</f>
        <v>7.8063289112327447E-2</v>
      </c>
      <c r="M14" s="20">
        <f>SUMIFS('Historial Mensual'!$V$2:$V$3601,'Historial Mensual'!$A$2:$A$3601,M$1,'Historial Mensual'!$B$2:$B$3601,$A14)</f>
        <v>5.1178257069622833E-2</v>
      </c>
      <c r="N14" s="20">
        <f>SUMIFS('Historial Mensual'!$V$2:$V$3601,'Historial Mensual'!$A$2:$A$3601,N$1,'Historial Mensual'!$B$2:$B$3601,$A14)</f>
        <v>5.4128675125934361E-2</v>
      </c>
      <c r="O14" s="20">
        <f>SUMIFS('Historial Mensual'!$V$2:$V$3601,'Historial Mensual'!$A$2:$A$3601,O$1,'Historial Mensual'!$B$2:$B$3601,$A14)</f>
        <v>-1.6448544686016395E-2</v>
      </c>
      <c r="P14" s="20">
        <f>SUMIFS('Historial Mensual'!$V$2:$V$3601,'Historial Mensual'!$A$2:$A$3601,P$1,'Historial Mensual'!$B$2:$B$3601,$A14)</f>
        <v>4.6816216931865863E-2</v>
      </c>
      <c r="Q14" s="20">
        <f>SUMIFS('Historial Mensual'!$V$2:$V$3601,'Historial Mensual'!$A$2:$A$3601,Q$1,'Historial Mensual'!$B$2:$B$3601,$A14)</f>
        <v>-2.8160347175781142E-2</v>
      </c>
      <c r="R14" s="20">
        <f>SUMIFS('Historial Mensual'!$V$2:$V$3601,'Historial Mensual'!$A$2:$A$3601,R$1,'Historial Mensual'!$B$2:$B$3601,$A14)</f>
        <v>5.9605994252738201E-2</v>
      </c>
      <c r="S14" s="20">
        <f>SUMIFS('Historial Mensual'!$V$2:$V$3601,'Historial Mensual'!$A$2:$A$3601,S$1,'Historial Mensual'!$B$2:$B$3601,$A14)</f>
        <v>-1.9085616757714006E-2</v>
      </c>
      <c r="T14" s="20">
        <f>SUMIFS('Historial Mensual'!$V$2:$V$3601,'Historial Mensual'!$A$2:$A$3601,T$1,'Historial Mensual'!$B$2:$B$3601,$A14)</f>
        <v>1.4908004209187276E-2</v>
      </c>
      <c r="U14" s="20">
        <f>SUMIFS('Historial Mensual'!$V$2:$V$3601,'Historial Mensual'!$A$2:$A$3601,U$1,'Historial Mensual'!$B$2:$B$3601,$A14)</f>
        <v>7.5582428443005584E-2</v>
      </c>
      <c r="V14" s="20">
        <f>SUMIFS('Historial Mensual'!$V$2:$V$3601,'Historial Mensual'!$A$2:$A$3601,V$1,'Historial Mensual'!$B$2:$B$3601,$A14)</f>
        <v>7.4557900581025724E-2</v>
      </c>
      <c r="W14" s="20">
        <f>SUMIFS('Historial Mensual'!$V$2:$V$3601,'Historial Mensual'!$A$2:$A$3601,W$1,'Historial Mensual'!$B$2:$B$3601,$A14)</f>
        <v>0.14421844408264048</v>
      </c>
      <c r="X14" s="20">
        <f>SUMIFS('Historial Mensual'!$V$2:$V$3601,'Historial Mensual'!$A$2:$A$3601,X$1,'Historial Mensual'!$B$2:$B$3601,$A14)</f>
        <v>9.8418888947902475E-2</v>
      </c>
      <c r="Y14" s="20">
        <f>SUMIFS('Historial Mensual'!$V$2:$V$3601,'Historial Mensual'!$A$2:$A$3601,Y$1,'Historial Mensual'!$B$2:$B$3601,$A14)</f>
        <v>6.2039103790475073E-2</v>
      </c>
      <c r="Z14" s="20">
        <f>SUMIFS('Historial Mensual'!$V$2:$V$3601,'Historial Mensual'!$A$2:$A$3601,Z$1,'Historial Mensual'!$B$2:$B$3601,$A14)</f>
        <v>2.8468475334592458E-2</v>
      </c>
      <c r="AA14" s="20">
        <f>SUMIFS('Historial Mensual'!$V$2:$V$3601,'Historial Mensual'!$A$2:$A$3601,AA$1,'Historial Mensual'!$B$2:$B$3601,$A14)</f>
        <v>8.1042971855918938E-2</v>
      </c>
      <c r="AB14" s="20">
        <f>SUMIFS('Historial Mensual'!$V$2:$V$3601,'Historial Mensual'!$A$2:$A$3601,AB$1,'Historial Mensual'!$B$2:$B$3601,$A14)</f>
        <v>-4.7621928010639886E-2</v>
      </c>
      <c r="AC14" s="20">
        <f>SUMIFS('Historial Mensual'!$V$2:$V$3601,'Historial Mensual'!$A$2:$A$3601,AC$1,'Historial Mensual'!$B$2:$B$3601,$A14)</f>
        <v>7.637203951680438E-2</v>
      </c>
      <c r="AD14" s="20">
        <f>SUMIFS('Historial Mensual'!$V$2:$V$3601,'Historial Mensual'!$A$2:$A$3601,AD$1,'Historial Mensual'!$B$2:$B$3601,$A14)</f>
        <v>5.2900532588893191E-3</v>
      </c>
      <c r="AE14" s="20">
        <f>SUMIFS('Historial Mensual'!$V$2:$V$3601,'Historial Mensual'!$A$2:$A$3601,AE$1,'Historial Mensual'!$B$2:$B$3601,$A14)</f>
        <v>9.0243618536817907E-2</v>
      </c>
      <c r="AF14" s="20">
        <f>SUMIFS('Historial Mensual'!$V$2:$V$3601,'Historial Mensual'!$A$2:$A$3601,AF$1,'Historial Mensual'!$B$2:$B$3601,$A14)</f>
        <v>2.5924760974561874E-2</v>
      </c>
      <c r="AG14" s="20">
        <f>SUMIFS('Historial Mensual'!$V$2:$V$3601,'Historial Mensual'!$A$2:$A$3601,AG$1,'Historial Mensual'!$B$2:$B$3601,$A14)</f>
        <v>1.8865312767707157E-2</v>
      </c>
      <c r="AH14" s="20">
        <f>SUMIFS('Historial Mensual'!$V$2:$V$3601,'Historial Mensual'!$A$2:$A$3601,AH$1,'Historial Mensual'!$B$2:$B$3601,$A14)</f>
        <v>4.2641653178026775E-2</v>
      </c>
      <c r="AI14" s="20">
        <f>SUMIFS('Historial Mensual'!$V$2:$V$3601,'Historial Mensual'!$A$2:$A$3601,AI$1,'Historial Mensual'!$B$2:$B$3601,$A14)</f>
        <v>-1.6274565375922292E-3</v>
      </c>
      <c r="AJ14" s="20">
        <f>SUMIFS('Historial Mensual'!$V$2:$V$3601,'Historial Mensual'!$A$2:$A$3601,AJ$1,'Historial Mensual'!$B$2:$B$3601,$A14)</f>
        <v>-0.14632051286943423</v>
      </c>
      <c r="AK14" s="20">
        <f>SUMIFS('Historial Mensual'!$V$2:$V$3601,'Historial Mensual'!$A$2:$A$3601,AK$1,'Historial Mensual'!$B$2:$B$3601,$A14)</f>
        <v>9.2206132874858441E-4</v>
      </c>
      <c r="AL14" s="20">
        <f>SUMIFS('Historial Mensual'!$V$2:$V$3601,'Historial Mensual'!$A$2:$A$3601,AL$1,'Historial Mensual'!$B$2:$B$3601,$A14)</f>
        <v>-6.3080491881180104E-3</v>
      </c>
      <c r="AM14" s="20">
        <f>SUMIFS('Historial Mensual'!$V$2:$V$3601,'Historial Mensual'!$A$2:$A$3601,AM$1,'Historial Mensual'!$B$2:$B$3601,$A14)</f>
        <v>2.4760775907378137E-2</v>
      </c>
      <c r="AN14" s="20">
        <f>SUMIFS('Historial Mensual'!$V$2:$V$3601,'Historial Mensual'!$A$2:$A$3601,AN$1,'Historial Mensual'!$B$2:$B$3601,$A14)</f>
        <v>2.4790462550964402E-2</v>
      </c>
      <c r="AO14" s="20">
        <f>SUMIFS('Historial Mensual'!$V$2:$V$3601,'Historial Mensual'!$A$2:$A$3601,AO$1,'Historial Mensual'!$B$2:$B$3601,$A14)</f>
        <v>2.6363142232336906E-2</v>
      </c>
      <c r="AP14" s="20">
        <f>SUMIFS('Historial Mensual'!$V$2:$V$3601,'Historial Mensual'!$A$2:$A$3601,AP$1,'Historial Mensual'!$B$2:$B$3601,$A14)</f>
        <v>2.2428256920858879E-2</v>
      </c>
      <c r="AQ14" s="20">
        <f>SUMIFS('Historial Mensual'!$V$2:$V$3601,'Historial Mensual'!$A$2:$A$3601,AQ$1,'Historial Mensual'!$B$2:$B$3601,$A14)</f>
        <v>6.8459818307825993E-2</v>
      </c>
      <c r="AR14" s="20">
        <f>SUMIFS('Historial Mensual'!$V$2:$V$3601,'Historial Mensual'!$A$2:$A$3601,AR$1,'Historial Mensual'!$B$2:$B$3601,$A14)</f>
        <v>-4.7780529919918451E-3</v>
      </c>
      <c r="AS14" s="20">
        <f>SUMIFS('Historial Mensual'!$V$2:$V$3601,'Historial Mensual'!$A$2:$A$3601,AS$1,'Historial Mensual'!$B$2:$B$3601,$A14)</f>
        <v>6.9689180564904696E-2</v>
      </c>
      <c r="AT14" s="20">
        <f>SUMIFS('Historial Mensual'!$V$2:$V$3601,'Historial Mensual'!$A$2:$A$3601,AT$1,'Historial Mensual'!$B$2:$B$3601,$A14)</f>
        <v>6.1908009850918898E-2</v>
      </c>
      <c r="AU14" s="20">
        <f>SUMIFS('Historial Mensual'!$V$2:$V$3601,'Historial Mensual'!$A$2:$A$3601,AU$1,'Historial Mensual'!$B$2:$B$3601,$A14)</f>
        <v>2.2663028886215141E-2</v>
      </c>
      <c r="AV14" s="20">
        <f>SUMIFS('Historial Mensual'!$V$2:$V$3601,'Historial Mensual'!$A$2:$A$3601,AV$1,'Historial Mensual'!$B$2:$B$3601,$A14)</f>
        <v>5.1861675574746628E-2</v>
      </c>
      <c r="AW14" s="20">
        <f>SUMIFS('Historial Mensual'!$V$2:$V$3601,'Historial Mensual'!$A$2:$A$3601,AW$1,'Historial Mensual'!$B$2:$B$3601,$A14)</f>
        <v>5.2579091559461603E-3</v>
      </c>
      <c r="AX14" s="20">
        <f>SUMIFS('Historial Mensual'!$V$2:$V$3601,'Historial Mensual'!$A$2:$A$3601,AX$1,'Historial Mensual'!$B$2:$B$3601,$A14)</f>
        <v>4.7863618723597179E-2</v>
      </c>
      <c r="AY14" s="20">
        <f>SUMIFS('Historial Mensual'!$V$2:$V$3601,'Historial Mensual'!$A$2:$A$3601,AY$1,'Historial Mensual'!$B$2:$B$3601,$A14)</f>
        <v>0.11614848007934585</v>
      </c>
      <c r="AZ14" s="20">
        <f>SUMIFS('Historial Mensual'!$V$2:$V$3601,'Historial Mensual'!$A$2:$A$3601,AZ$1,'Historial Mensual'!$B$2:$B$3601,$A14)</f>
        <v>-8.6956454369195788E-2</v>
      </c>
      <c r="BA14" s="20">
        <f>SUMIFS('Historial Mensual'!$V$2:$V$3601,'Historial Mensual'!$A$2:$A$3601,BA$1,'Historial Mensual'!$B$2:$B$3601,$A14)</f>
        <v>-5.6675825411463716E-2</v>
      </c>
      <c r="BB14" s="20">
        <f>SUMIFS('Historial Mensual'!$V$2:$V$3601,'Historial Mensual'!$A$2:$A$3601,BB$1,'Historial Mensual'!$B$2:$B$3601,$A14)</f>
        <v>1.4229392903157036E-2</v>
      </c>
      <c r="BC14" s="20">
        <f>SUMIFS('Historial Mensual'!$V$2:$V$3601,'Historial Mensual'!$A$2:$A$3601,BC$1,'Historial Mensual'!$B$2:$B$3601,$A14)</f>
        <v>-0.83270418387704437</v>
      </c>
      <c r="BD14" s="20">
        <f>SUMIFS('Historial Mensual'!$V$2:$V$3601,'Historial Mensual'!$A$2:$A$3601,BD$1,'Historial Mensual'!$B$2:$B$3601,$A14)</f>
        <v>1.7203252251943715E-2</v>
      </c>
      <c r="BE14" s="20">
        <f>SUMIFS('Historial Mensual'!$V$2:$V$3601,'Historial Mensual'!$A$2:$A$3601,BE$1,'Historial Mensual'!$B$2:$B$3601,$A14)</f>
        <v>7.9663150335167431E-3</v>
      </c>
      <c r="BF14" s="20">
        <f>SUMIFS('Historial Mensual'!$V$2:$V$3601,'Historial Mensual'!$A$2:$A$3601,BF$1,'Historial Mensual'!$B$2:$B$3601,$A14)</f>
        <v>2.1397073250693441E-2</v>
      </c>
      <c r="BG14" s="20">
        <f>SUMIFS('Historial Mensual'!$V$2:$V$3601,'Historial Mensual'!$A$2:$A$3601,BG$1,'Historial Mensual'!$B$2:$B$3601,$A14)</f>
        <v>-2.3816020921277485E-2</v>
      </c>
      <c r="BH14" s="20">
        <f>SUMIFS('Historial Mensual'!$V$2:$V$3601,'Historial Mensual'!$A$2:$A$3601,BH$1,'Historial Mensual'!$B$2:$B$3601,$A14)</f>
        <v>6.2050039631984744E-2</v>
      </c>
      <c r="BI14" s="20">
        <f>SUMIFS('Historial Mensual'!$V$2:$V$3601,'Historial Mensual'!$A$2:$A$3601,BI$1,'Historial Mensual'!$B$2:$B$3601,$A14)</f>
        <v>-1.4077810415195357E-2</v>
      </c>
      <c r="BJ14" s="20">
        <f>SUMIFS('Historial Mensual'!$V$2:$V$3601,'Historial Mensual'!$A$2:$A$3601,BJ$1,'Historial Mensual'!$B$2:$B$3601,$A14)</f>
        <v>8.6775629892839046E-2</v>
      </c>
      <c r="BK14" s="20">
        <f>SUMIFS('Historial Mensual'!$V$2:$V$3601,'Historial Mensual'!$A$2:$A$3601,BK$1,'Historial Mensual'!$B$2:$B$3601,$A14)</f>
        <v>-8.0492178602650961E-3</v>
      </c>
      <c r="BL14" s="20">
        <f>SUMIFS('Historial Mensual'!$V$2:$V$3601,'Historial Mensual'!$A$2:$A$3601,BL$1,'Historial Mensual'!$B$2:$B$3601,$A14)</f>
        <v>-6.0203165823503574E-2</v>
      </c>
      <c r="BM14" s="20">
        <f>SUMIFS('Historial Mensual'!$V$2:$V$3601,'Historial Mensual'!$A$2:$A$3601,BM$1,'Historial Mensual'!$B$2:$B$3601,$A14)</f>
        <v>6.3974124573857899E-2</v>
      </c>
      <c r="BN14" s="20">
        <f>SUMIFS('Historial Mensual'!$V$2:$V$3601,'Historial Mensual'!$A$2:$A$3601,BN$1,'Historial Mensual'!$B$2:$B$3601,$A14)</f>
        <v>5.2569080197210086E-2</v>
      </c>
      <c r="BO14" s="20">
        <f>SUMIFS('Historial Mensual'!$V$2:$V$3601,'Historial Mensual'!$A$2:$A$3601,BO$1,'Historial Mensual'!$B$2:$B$3601,$A14)</f>
        <v>0.10730245384143135</v>
      </c>
      <c r="BP14" s="20">
        <f>SUMIFS('Historial Mensual'!$V$2:$V$3601,'Historial Mensual'!$A$2:$A$3601,BP$1,'Historial Mensual'!$B$2:$B$3601,$A14)</f>
        <v>7.0585529555214716E-2</v>
      </c>
      <c r="BQ14" s="20">
        <f>SUMIFS('Historial Mensual'!$V$2:$V$3601,'Historial Mensual'!$A$2:$A$3601,BQ$1,'Historial Mensual'!$B$2:$B$3601,$A14)</f>
        <v>6.6470180679133364E-2</v>
      </c>
      <c r="BR14" s="20">
        <f>SUMIFS('Historial Mensual'!$V$2:$V$3601,'Historial Mensual'!$A$2:$A$3601,BR$1,'Historial Mensual'!$B$2:$B$3601,$A14)</f>
        <v>4.666810890017771E-2</v>
      </c>
      <c r="BS14" s="20">
        <f>SUMIFS('Historial Mensual'!$V$2:$V$3601,'Historial Mensual'!$A$2:$A$3601,BS$1,'Historial Mensual'!$B$2:$B$3601,$A14)</f>
        <v>7.7101529457468773E-2</v>
      </c>
      <c r="BT14" s="20">
        <f>SUMIFS('Historial Mensual'!$V$2:$V$3601,'Historial Mensual'!$A$2:$A$3601,BT$1,'Historial Mensual'!$B$2:$B$3601,$A14)</f>
        <v>4.0728903066117358E-2</v>
      </c>
      <c r="BU14" s="20">
        <f>SUMIFS('Historial Mensual'!$V$2:$V$3601,'Historial Mensual'!$A$2:$A$3601,BU$1,'Historial Mensual'!$B$2:$B$3601,$A14)</f>
        <v>-3.5235053224882927E-2</v>
      </c>
      <c r="BV14" s="20">
        <f>SUMIFS('Historial Mensual'!$V$2:$V$3601,'Historial Mensual'!$A$2:$A$3601,BV$1,'Historial Mensual'!$B$2:$B$3601,$A14)</f>
        <v>4.4523126471218977E-2</v>
      </c>
      <c r="BW14" s="20">
        <f>SUMIFS('Historial Mensual'!$V$2:$V$3601,'Historial Mensual'!$A$2:$A$3601,BW$1,'Historial Mensual'!$B$2:$B$3601,$A14)</f>
        <v>8.2404317029523E-2</v>
      </c>
      <c r="BX14" s="20">
        <f>SUMIFS('Historial Mensual'!$V$2:$V$3601,'Historial Mensual'!$A$2:$A$3601,BX$1,'Historial Mensual'!$B$2:$B$3601,$A14)</f>
        <v>3.0601694837408988E-2</v>
      </c>
      <c r="BY14" s="20">
        <f>SUMIFS('Historial Mensual'!$V$2:$V$3601,'Historial Mensual'!$A$2:$A$3601,BY$1,'Historial Mensual'!$B$2:$B$3601,$A14)</f>
        <v>-3.5630571088186652E-2</v>
      </c>
      <c r="BZ14" s="20">
        <f>SUMIFS('Historial Mensual'!$V$2:$V$3601,'Historial Mensual'!$A$2:$A$3601,BZ$1,'Historial Mensual'!$B$2:$B$3601,$A14)</f>
        <v>4.4941021302913643E-2</v>
      </c>
      <c r="CA14" s="20">
        <f>SUMIFS('Historial Mensual'!$V$2:$V$3601,'Historial Mensual'!$A$2:$A$3601,CA$1,'Historial Mensual'!$B$2:$B$3601,$A14)</f>
        <v>4.8213788921238419E-2</v>
      </c>
      <c r="CB14" s="20">
        <f>SUMIFS('Historial Mensual'!$V$2:$V$3601,'Historial Mensual'!$A$2:$A$3601,CB$1,'Historial Mensual'!$B$2:$B$3601,$A14)</f>
        <v>6.6171572348160002E-3</v>
      </c>
      <c r="CC14" s="20">
        <f>SUMIFS('Historial Mensual'!$V$2:$V$3601,'Historial Mensual'!$A$2:$A$3601,CC$1,'Historial Mensual'!$B$2:$B$3601,$A14)</f>
        <v>-2.9781978941960572E-3</v>
      </c>
      <c r="CD14" s="20">
        <f>SUMIFS('Historial Mensual'!$V$2:$V$3601,'Historial Mensual'!$A$2:$A$3601,CD$1,'Historial Mensual'!$B$2:$B$3601,$A14)</f>
        <v>-8.0859515115238187E-2</v>
      </c>
      <c r="CE14" s="20">
        <f>SUMIFS('Historial Mensual'!$V$2:$V$3601,'Historial Mensual'!$A$2:$A$3601,CE$1,'Historial Mensual'!$B$2:$B$3601,$A14)</f>
        <v>7.419248657084844E-2</v>
      </c>
      <c r="CF14" s="20">
        <f>SUMIFS('Historial Mensual'!$V$2:$V$3601,'Historial Mensual'!$A$2:$A$3601,CF$1,'Historial Mensual'!$B$2:$B$3601,$A14)</f>
        <v>2.6549987719179133E-2</v>
      </c>
      <c r="CG14" s="20">
        <f>SUMIFS('Historial Mensual'!$V$2:$V$3601,'Historial Mensual'!$A$2:$A$3601,CG$1,'Historial Mensual'!$B$2:$B$3601,$A14)</f>
        <v>3.2242994949448558E-2</v>
      </c>
      <c r="CH14" s="20">
        <f>SUMIFS('Historial Mensual'!$V$2:$V$3601,'Historial Mensual'!$A$2:$A$3601,CH$1,'Historial Mensual'!$B$2:$B$3601,$A14)</f>
        <v>7.7626988505676828E-2</v>
      </c>
      <c r="CI14" s="20">
        <f>SUMIFS('Historial Mensual'!$V$2:$V$3601,'Historial Mensual'!$A$2:$A$3601,CI$1,'Historial Mensual'!$B$2:$B$3601,$A14)</f>
        <v>7.4413811834111105E-3</v>
      </c>
      <c r="CJ14" s="20">
        <f>SUMIFS('Historial Mensual'!$V$2:$V$3601,'Historial Mensual'!$A$2:$A$3601,CJ$1,'Historial Mensual'!$B$2:$B$3601,$A14)</f>
        <v>4.7292069990214902E-2</v>
      </c>
      <c r="CK14" s="20">
        <f>SUMIFS('Historial Mensual'!$V$2:$V$3601,'Historial Mensual'!$A$2:$A$3601,CK$1,'Historial Mensual'!$B$2:$B$3601,$A14)</f>
        <v>4.4052375134009227E-3</v>
      </c>
      <c r="CL14" s="20">
        <f>SUMIFS('Historial Mensual'!$V$2:$V$3601,'Historial Mensual'!$A$2:$A$3601,CL$1,'Historial Mensual'!$B$2:$B$3601,$A14)</f>
        <v>4.7970110879399556E-2</v>
      </c>
      <c r="CM14" s="20">
        <f>SUMIFS('Historial Mensual'!$V$2:$V$3601,'Historial Mensual'!$A$2:$A$3601,CM$1,'Historial Mensual'!$B$2:$B$3601,$A14)</f>
        <v>5.1298190892213068E-2</v>
      </c>
      <c r="CN14" s="20">
        <f>SUMIFS('Historial Mensual'!$V$2:$V$3601,'Historial Mensual'!$A$2:$A$3601,CN$1,'Historial Mensual'!$B$2:$B$3601,$A14)</f>
        <v>3.7491276790704402E-2</v>
      </c>
      <c r="CO14" s="20">
        <f>SUMIFS('Historial Mensual'!$V$2:$V$3601,'Historial Mensual'!$A$2:$A$3601,CO$1,'Historial Mensual'!$B$2:$B$3601,$A14)</f>
        <v>4.026648313372215E-2</v>
      </c>
      <c r="CP14" s="20">
        <f>SUMIFS('Historial Mensual'!$V$2:$V$3601,'Historial Mensual'!$A$2:$A$3601,CP$1,'Historial Mensual'!$B$2:$B$3601,$A14)</f>
        <v>-6.8371375247798525E-3</v>
      </c>
      <c r="CQ14" s="20">
        <f>SUMIFS('Historial Mensual'!$V$2:$V$3601,'Historial Mensual'!$A$2:$A$3601,CQ$1,'Historial Mensual'!$B$2:$B$3601,$A14)</f>
        <v>2.0476965838028445E-2</v>
      </c>
      <c r="CR14" s="20">
        <f>SUMIFS('Historial Mensual'!$V$2:$V$3601,'Historial Mensual'!$A$2:$A$3601,CR$1,'Historial Mensual'!$B$2:$B$3601,$A14)</f>
        <v>-0.39284603974420196</v>
      </c>
      <c r="CS14" s="20">
        <f>SUMIFS('Historial Mensual'!$V$2:$V$3601,'Historial Mensual'!$A$2:$A$3601,CS$1,'Historial Mensual'!$B$2:$B$3601,$A14)</f>
        <v>-6.7219411111594022E-4</v>
      </c>
      <c r="CT14" s="20">
        <f>SUMIFS('Historial Mensual'!$V$2:$V$3601,'Historial Mensual'!$A$2:$A$3601,CT$1,'Historial Mensual'!$B$2:$B$3601,$A14)</f>
        <v>1.4733741837662852E-2</v>
      </c>
      <c r="CU14" s="20">
        <f>SUMIFS('Historial Mensual'!$V$2:$V$3601,'Historial Mensual'!$A$2:$A$3601,CU$1,'Historial Mensual'!$B$2:$B$3601,$A14)</f>
        <v>3.1769654031545837E-2</v>
      </c>
      <c r="CV14" s="20">
        <f>SUMIFS('Historial Mensual'!$V$2:$V$3601,'Historial Mensual'!$A$2:$A$3601,CV$1,'Historial Mensual'!$B$2:$B$3601,$A14)</f>
        <v>3.4574316527639648E-2</v>
      </c>
      <c r="CW14" s="20">
        <f>SUMIFS('Historial Mensual'!$V$2:$V$3601,'Historial Mensual'!$A$2:$A$3601,CW$1,'Historial Mensual'!$B$2:$B$3601,$A14)</f>
        <v>1.47780461104054E-2</v>
      </c>
    </row>
    <row r="15" spans="1:101" x14ac:dyDescent="0.3">
      <c r="A15" s="18">
        <v>45323</v>
      </c>
      <c r="B15" s="20">
        <f>SUMIFS('Historial Mensual'!$V$2:$V$3601,'Historial Mensual'!$A$2:$A$3601,B$1,'Historial Mensual'!$B$2:$B$3601,$A15)</f>
        <v>6.7119487525591354E-2</v>
      </c>
      <c r="C15" s="20">
        <f>SUMIFS('Historial Mensual'!$V$2:$V$3601,'Historial Mensual'!$A$2:$A$3601,C$1,'Historial Mensual'!$B$2:$B$3601,$A15)</f>
        <v>5.0635967329560841E-2</v>
      </c>
      <c r="D15" s="20">
        <f>SUMIFS('Historial Mensual'!$V$2:$V$3601,'Historial Mensual'!$A$2:$A$3601,D$1,'Historial Mensual'!$B$2:$B$3601,$A15)</f>
        <v>-0.2234899883813288</v>
      </c>
      <c r="E15" s="20">
        <f>SUMIFS('Historial Mensual'!$V$2:$V$3601,'Historial Mensual'!$A$2:$A$3601,E$1,'Historial Mensual'!$B$2:$B$3601,$A15)</f>
        <v>0.14633683994177696</v>
      </c>
      <c r="F15" s="20">
        <f>SUMIFS('Historial Mensual'!$V$2:$V$3601,'Historial Mensual'!$A$2:$A$3601,F$1,'Historial Mensual'!$B$2:$B$3601,$A15)</f>
        <v>0.11677173022515891</v>
      </c>
      <c r="G15" s="20">
        <f>SUMIFS('Historial Mensual'!$V$2:$V$3601,'Historial Mensual'!$A$2:$A$3601,G$1,'Historial Mensual'!$B$2:$B$3601,$A15)</f>
        <v>0.11406121115059889</v>
      </c>
      <c r="H15" s="20">
        <f>SUMIFS('Historial Mensual'!$V$2:$V$3601,'Historial Mensual'!$A$2:$A$3601,H$1,'Historial Mensual'!$B$2:$B$3601,$A15)</f>
        <v>5.4616914756620068E-2</v>
      </c>
      <c r="I15" s="20">
        <f>SUMIFS('Historial Mensual'!$V$2:$V$3601,'Historial Mensual'!$A$2:$A$3601,I$1,'Historial Mensual'!$B$2:$B$3601,$A15)</f>
        <v>0.11930944001254594</v>
      </c>
      <c r="J15" s="20">
        <f>SUMIFS('Historial Mensual'!$V$2:$V$3601,'Historial Mensual'!$A$2:$A$3601,J$1,'Historial Mensual'!$B$2:$B$3601,$A15)</f>
        <v>0.15269579617822401</v>
      </c>
      <c r="K15" s="20">
        <f>SUMIFS('Historial Mensual'!$V$2:$V$3601,'Historial Mensual'!$A$2:$A$3601,K$1,'Historial Mensual'!$B$2:$B$3601,$A15)</f>
        <v>0.1486019177139328</v>
      </c>
      <c r="L15" s="20">
        <f>SUMIFS('Historial Mensual'!$V$2:$V$3601,'Historial Mensual'!$A$2:$A$3601,L$1,'Historial Mensual'!$B$2:$B$3601,$A15)</f>
        <v>4.1153307624767189E-2</v>
      </c>
      <c r="M15" s="20">
        <f>SUMIFS('Historial Mensual'!$V$2:$V$3601,'Historial Mensual'!$A$2:$A$3601,M$1,'Historial Mensual'!$B$2:$B$3601,$A15)</f>
        <v>3.5370687268593742E-2</v>
      </c>
      <c r="N15" s="20">
        <f>SUMIFS('Historial Mensual'!$V$2:$V$3601,'Historial Mensual'!$A$2:$A$3601,N$1,'Historial Mensual'!$B$2:$B$3601,$A15)</f>
        <v>-4.863652584779719E-3</v>
      </c>
      <c r="O15" s="20">
        <f>SUMIFS('Historial Mensual'!$V$2:$V$3601,'Historial Mensual'!$A$2:$A$3601,O$1,'Historial Mensual'!$B$2:$B$3601,$A15)</f>
        <v>6.8604424620955715E-2</v>
      </c>
      <c r="P15" s="20">
        <f>SUMIFS('Historial Mensual'!$V$2:$V$3601,'Historial Mensual'!$A$2:$A$3601,P$1,'Historial Mensual'!$B$2:$B$3601,$A15)</f>
        <v>4.9802398825312878E-2</v>
      </c>
      <c r="Q15" s="20">
        <f>SUMIFS('Historial Mensual'!$V$2:$V$3601,'Historial Mensual'!$A$2:$A$3601,Q$1,'Historial Mensual'!$B$2:$B$3601,$A15)</f>
        <v>-4.3460213346809724E-2</v>
      </c>
      <c r="R15" s="20">
        <f>SUMIFS('Historial Mensual'!$V$2:$V$3601,'Historial Mensual'!$A$2:$A$3601,R$1,'Historial Mensual'!$B$2:$B$3601,$A15)</f>
        <v>-6.2007482244277698E-2</v>
      </c>
      <c r="S15" s="20">
        <f>SUMIFS('Historial Mensual'!$V$2:$V$3601,'Historial Mensual'!$A$2:$A$3601,S$1,'Historial Mensual'!$B$2:$B$3601,$A15)</f>
        <v>-3.0455497556728075E-2</v>
      </c>
      <c r="T15" s="20">
        <f>SUMIFS('Historial Mensual'!$V$2:$V$3601,'Historial Mensual'!$A$2:$A$3601,T$1,'Historial Mensual'!$B$2:$B$3601,$A15)</f>
        <v>-0.18179110842746954</v>
      </c>
      <c r="U15" s="20">
        <f>SUMIFS('Historial Mensual'!$V$2:$V$3601,'Historial Mensual'!$A$2:$A$3601,U$1,'Historial Mensual'!$B$2:$B$3601,$A15)</f>
        <v>-0.30259619067875659</v>
      </c>
      <c r="V15" s="20">
        <f>SUMIFS('Historial Mensual'!$V$2:$V$3601,'Historial Mensual'!$A$2:$A$3601,V$1,'Historial Mensual'!$B$2:$B$3601,$A15)</f>
        <v>3.5806994581429885E-2</v>
      </c>
      <c r="W15" s="20">
        <f>SUMIFS('Historial Mensual'!$V$2:$V$3601,'Historial Mensual'!$A$2:$A$3601,W$1,'Historial Mensual'!$B$2:$B$3601,$A15)</f>
        <v>-9.3685769160070653E-2</v>
      </c>
      <c r="X15" s="20">
        <f>SUMIFS('Historial Mensual'!$V$2:$V$3601,'Historial Mensual'!$A$2:$A$3601,X$1,'Historial Mensual'!$B$2:$B$3601,$A15)</f>
        <v>-0.10740061061488361</v>
      </c>
      <c r="Y15" s="20">
        <f>SUMIFS('Historial Mensual'!$V$2:$V$3601,'Historial Mensual'!$A$2:$A$3601,Y$1,'Historial Mensual'!$B$2:$B$3601,$A15)</f>
        <v>8.9653811153937085E-2</v>
      </c>
      <c r="Z15" s="20">
        <f>SUMIFS('Historial Mensual'!$V$2:$V$3601,'Historial Mensual'!$A$2:$A$3601,Z$1,'Historial Mensual'!$B$2:$B$3601,$A15)</f>
        <v>-2.0800250374856021E-2</v>
      </c>
      <c r="AA15" s="20">
        <f>SUMIFS('Historial Mensual'!$V$2:$V$3601,'Historial Mensual'!$A$2:$A$3601,AA$1,'Historial Mensual'!$B$2:$B$3601,$A15)</f>
        <v>2.7645378045897423E-2</v>
      </c>
      <c r="AB15" s="20">
        <f>SUMIFS('Historial Mensual'!$V$2:$V$3601,'Historial Mensual'!$A$2:$A$3601,AB$1,'Historial Mensual'!$B$2:$B$3601,$A15)</f>
        <v>6.1677805784533385E-2</v>
      </c>
      <c r="AC15" s="20">
        <f>SUMIFS('Historial Mensual'!$V$2:$V$3601,'Historial Mensual'!$A$2:$A$3601,AC$1,'Historial Mensual'!$B$2:$B$3601,$A15)</f>
        <v>-0.41304616313983061</v>
      </c>
      <c r="AD15" s="20">
        <f>SUMIFS('Historial Mensual'!$V$2:$V$3601,'Historial Mensual'!$A$2:$A$3601,AD$1,'Historial Mensual'!$B$2:$B$3601,$A15)</f>
        <v>-8.2017738294966044E-2</v>
      </c>
      <c r="AE15" s="20">
        <f>SUMIFS('Historial Mensual'!$V$2:$V$3601,'Historial Mensual'!$A$2:$A$3601,AE$1,'Historial Mensual'!$B$2:$B$3601,$A15)</f>
        <v>5.4038821910473794E-2</v>
      </c>
      <c r="AF15" s="20">
        <f>SUMIFS('Historial Mensual'!$V$2:$V$3601,'Historial Mensual'!$A$2:$A$3601,AF$1,'Historial Mensual'!$B$2:$B$3601,$A15)</f>
        <v>2.1933222805410657E-2</v>
      </c>
      <c r="AG15" s="20">
        <f>SUMIFS('Historial Mensual'!$V$2:$V$3601,'Historial Mensual'!$A$2:$A$3601,AG$1,'Historial Mensual'!$B$2:$B$3601,$A15)</f>
        <v>-0.23942035068227327</v>
      </c>
      <c r="AH15" s="20">
        <f>SUMIFS('Historial Mensual'!$V$2:$V$3601,'Historial Mensual'!$A$2:$A$3601,AH$1,'Historial Mensual'!$B$2:$B$3601,$A15)</f>
        <v>-0.21591078176853717</v>
      </c>
      <c r="AI15" s="20">
        <f>SUMIFS('Historial Mensual'!$V$2:$V$3601,'Historial Mensual'!$A$2:$A$3601,AI$1,'Historial Mensual'!$B$2:$B$3601,$A15)</f>
        <v>-7.4229095865666325E-2</v>
      </c>
      <c r="AJ15" s="20">
        <f>SUMIFS('Historial Mensual'!$V$2:$V$3601,'Historial Mensual'!$A$2:$A$3601,AJ$1,'Historial Mensual'!$B$2:$B$3601,$A15)</f>
        <v>-9.2828649757428341E-2</v>
      </c>
      <c r="AK15" s="20">
        <f>SUMIFS('Historial Mensual'!$V$2:$V$3601,'Historial Mensual'!$A$2:$A$3601,AK$1,'Historial Mensual'!$B$2:$B$3601,$A15)</f>
        <v>-6.4916391389684178E-2</v>
      </c>
      <c r="AL15" s="20">
        <f>SUMIFS('Historial Mensual'!$V$2:$V$3601,'Historial Mensual'!$A$2:$A$3601,AL$1,'Historial Mensual'!$B$2:$B$3601,$A15)</f>
        <v>-1.3102109905204445E-2</v>
      </c>
      <c r="AM15" s="20">
        <f>SUMIFS('Historial Mensual'!$V$2:$V$3601,'Historial Mensual'!$A$2:$A$3601,AM$1,'Historial Mensual'!$B$2:$B$3601,$A15)</f>
        <v>-0.11336477822229235</v>
      </c>
      <c r="AN15" s="20">
        <f>SUMIFS('Historial Mensual'!$V$2:$V$3601,'Historial Mensual'!$A$2:$A$3601,AN$1,'Historial Mensual'!$B$2:$B$3601,$A15)</f>
        <v>-0.12864455719953566</v>
      </c>
      <c r="AO15" s="20">
        <f>SUMIFS('Historial Mensual'!$V$2:$V$3601,'Historial Mensual'!$A$2:$A$3601,AO$1,'Historial Mensual'!$B$2:$B$3601,$A15)</f>
        <v>1.3143506991427174E-2</v>
      </c>
      <c r="AP15" s="20">
        <f>SUMIFS('Historial Mensual'!$V$2:$V$3601,'Historial Mensual'!$A$2:$A$3601,AP$1,'Historial Mensual'!$B$2:$B$3601,$A15)</f>
        <v>2.2224036077560294E-2</v>
      </c>
      <c r="AQ15" s="20">
        <f>SUMIFS('Historial Mensual'!$V$2:$V$3601,'Historial Mensual'!$A$2:$A$3601,AQ$1,'Historial Mensual'!$B$2:$B$3601,$A15)</f>
        <v>2.8675273420664407E-2</v>
      </c>
      <c r="AR15" s="20">
        <f>SUMIFS('Historial Mensual'!$V$2:$V$3601,'Historial Mensual'!$A$2:$A$3601,AR$1,'Historial Mensual'!$B$2:$B$3601,$A15)</f>
        <v>2.5624049529430655E-2</v>
      </c>
      <c r="AS15" s="20">
        <f>SUMIFS('Historial Mensual'!$V$2:$V$3601,'Historial Mensual'!$A$2:$A$3601,AS$1,'Historial Mensual'!$B$2:$B$3601,$A15)</f>
        <v>3.5593108855876368E-2</v>
      </c>
      <c r="AT15" s="20">
        <f>SUMIFS('Historial Mensual'!$V$2:$V$3601,'Historial Mensual'!$A$2:$A$3601,AT$1,'Historial Mensual'!$B$2:$B$3601,$A15)</f>
        <v>6.069272584335806E-2</v>
      </c>
      <c r="AU15" s="20">
        <f>SUMIFS('Historial Mensual'!$V$2:$V$3601,'Historial Mensual'!$A$2:$A$3601,AU$1,'Historial Mensual'!$B$2:$B$3601,$A15)</f>
        <v>-0.3338181769573062</v>
      </c>
      <c r="AV15" s="20">
        <f>SUMIFS('Historial Mensual'!$V$2:$V$3601,'Historial Mensual'!$A$2:$A$3601,AV$1,'Historial Mensual'!$B$2:$B$3601,$A15)</f>
        <v>6.6132199094987659E-2</v>
      </c>
      <c r="AW15" s="20">
        <f>SUMIFS('Historial Mensual'!$V$2:$V$3601,'Historial Mensual'!$A$2:$A$3601,AW$1,'Historial Mensual'!$B$2:$B$3601,$A15)</f>
        <v>-1.23845730919012E-2</v>
      </c>
      <c r="AX15" s="20">
        <f>SUMIFS('Historial Mensual'!$V$2:$V$3601,'Historial Mensual'!$A$2:$A$3601,AX$1,'Historial Mensual'!$B$2:$B$3601,$A15)</f>
        <v>2.9713898179198752E-2</v>
      </c>
      <c r="AY15" s="20">
        <f>SUMIFS('Historial Mensual'!$V$2:$V$3601,'Historial Mensual'!$A$2:$A$3601,AY$1,'Historial Mensual'!$B$2:$B$3601,$A15)</f>
        <v>-2.0605071772787309E-2</v>
      </c>
      <c r="AZ15" s="20">
        <f>SUMIFS('Historial Mensual'!$V$2:$V$3601,'Historial Mensual'!$A$2:$A$3601,AZ$1,'Historial Mensual'!$B$2:$B$3601,$A15)</f>
        <v>5.9047294095769406E-2</v>
      </c>
      <c r="BA15" s="20">
        <f>SUMIFS('Historial Mensual'!$V$2:$V$3601,'Historial Mensual'!$A$2:$A$3601,BA$1,'Historial Mensual'!$B$2:$B$3601,$A15)</f>
        <v>4.3504394335774937E-2</v>
      </c>
      <c r="BB15" s="20">
        <f>SUMIFS('Historial Mensual'!$V$2:$V$3601,'Historial Mensual'!$A$2:$A$3601,BB$1,'Historial Mensual'!$B$2:$B$3601,$A15)</f>
        <v>-3.6041453127763721E-3</v>
      </c>
      <c r="BC15" s="20">
        <f>SUMIFS('Historial Mensual'!$V$2:$V$3601,'Historial Mensual'!$A$2:$A$3601,BC$1,'Historial Mensual'!$B$2:$B$3601,$A15)</f>
        <v>-8.5113020632954905E-3</v>
      </c>
      <c r="BD15" s="20">
        <f>SUMIFS('Historial Mensual'!$V$2:$V$3601,'Historial Mensual'!$A$2:$A$3601,BD$1,'Historial Mensual'!$B$2:$B$3601,$A15)</f>
        <v>2.7826968514069666E-2</v>
      </c>
      <c r="BE15" s="20">
        <f>SUMIFS('Historial Mensual'!$V$2:$V$3601,'Historial Mensual'!$A$2:$A$3601,BE$1,'Historial Mensual'!$B$2:$B$3601,$A15)</f>
        <v>-7.1834427847391996E-2</v>
      </c>
      <c r="BF15" s="20">
        <f>SUMIFS('Historial Mensual'!$V$2:$V$3601,'Historial Mensual'!$A$2:$A$3601,BF$1,'Historial Mensual'!$B$2:$B$3601,$A15)</f>
        <v>4.9928120682950321E-2</v>
      </c>
      <c r="BG15" s="20">
        <f>SUMIFS('Historial Mensual'!$V$2:$V$3601,'Historial Mensual'!$A$2:$A$3601,BG$1,'Historial Mensual'!$B$2:$B$3601,$A15)</f>
        <v>2.3780759886446734E-2</v>
      </c>
      <c r="BH15" s="20">
        <f>SUMIFS('Historial Mensual'!$V$2:$V$3601,'Historial Mensual'!$A$2:$A$3601,BH$1,'Historial Mensual'!$B$2:$B$3601,$A15)</f>
        <v>-5.1253202730070842E-2</v>
      </c>
      <c r="BI15" s="20">
        <f>SUMIFS('Historial Mensual'!$V$2:$V$3601,'Historial Mensual'!$A$2:$A$3601,BI$1,'Historial Mensual'!$B$2:$B$3601,$A15)</f>
        <v>2.4818025316680866E-2</v>
      </c>
      <c r="BJ15" s="20">
        <f>SUMIFS('Historial Mensual'!$V$2:$V$3601,'Historial Mensual'!$A$2:$A$3601,BJ$1,'Historial Mensual'!$B$2:$B$3601,$A15)</f>
        <v>-0.29306775114731326</v>
      </c>
      <c r="BK15" s="20">
        <f>SUMIFS('Historial Mensual'!$V$2:$V$3601,'Historial Mensual'!$A$2:$A$3601,BK$1,'Historial Mensual'!$B$2:$B$3601,$A15)</f>
        <v>-9.9783032321409636E-3</v>
      </c>
      <c r="BL15" s="20">
        <f>SUMIFS('Historial Mensual'!$V$2:$V$3601,'Historial Mensual'!$A$2:$A$3601,BL$1,'Historial Mensual'!$B$2:$B$3601,$A15)</f>
        <v>-1.1079701485847524E-2</v>
      </c>
      <c r="BM15" s="20">
        <f>SUMIFS('Historial Mensual'!$V$2:$V$3601,'Historial Mensual'!$A$2:$A$3601,BM$1,'Historial Mensual'!$B$2:$B$3601,$A15)</f>
        <v>6.8935871018750133E-3</v>
      </c>
      <c r="BN15" s="20">
        <f>SUMIFS('Historial Mensual'!$V$2:$V$3601,'Historial Mensual'!$A$2:$A$3601,BN$1,'Historial Mensual'!$B$2:$B$3601,$A15)</f>
        <v>1.5320631066179178E-2</v>
      </c>
      <c r="BO15" s="20">
        <f>SUMIFS('Historial Mensual'!$V$2:$V$3601,'Historial Mensual'!$A$2:$A$3601,BO$1,'Historial Mensual'!$B$2:$B$3601,$A15)</f>
        <v>7.1514119065664308E-2</v>
      </c>
      <c r="BP15" s="20">
        <f>SUMIFS('Historial Mensual'!$V$2:$V$3601,'Historial Mensual'!$A$2:$A$3601,BP$1,'Historial Mensual'!$B$2:$B$3601,$A15)</f>
        <v>-0.19815631798095082</v>
      </c>
      <c r="BQ15" s="20">
        <f>SUMIFS('Historial Mensual'!$V$2:$V$3601,'Historial Mensual'!$A$2:$A$3601,BQ$1,'Historial Mensual'!$B$2:$B$3601,$A15)</f>
        <v>3.7948261329085298E-2</v>
      </c>
      <c r="BR15" s="20">
        <f>SUMIFS('Historial Mensual'!$V$2:$V$3601,'Historial Mensual'!$A$2:$A$3601,BR$1,'Historial Mensual'!$B$2:$B$3601,$A15)</f>
        <v>-0.29282761001676916</v>
      </c>
      <c r="BS15" s="20">
        <f>SUMIFS('Historial Mensual'!$V$2:$V$3601,'Historial Mensual'!$A$2:$A$3601,BS$1,'Historial Mensual'!$B$2:$B$3601,$A15)</f>
        <v>6.5457872868781561E-2</v>
      </c>
      <c r="BT15" s="20">
        <f>SUMIFS('Historial Mensual'!$V$2:$V$3601,'Historial Mensual'!$A$2:$A$3601,BT$1,'Historial Mensual'!$B$2:$B$3601,$A15)</f>
        <v>-2.3245960962715216E-2</v>
      </c>
      <c r="BU15" s="20">
        <f>SUMIFS('Historial Mensual'!$V$2:$V$3601,'Historial Mensual'!$A$2:$A$3601,BU$1,'Historial Mensual'!$B$2:$B$3601,$A15)</f>
        <v>6.4872968913975365E-3</v>
      </c>
      <c r="BV15" s="20">
        <f>SUMIFS('Historial Mensual'!$V$2:$V$3601,'Historial Mensual'!$A$2:$A$3601,BV$1,'Historial Mensual'!$B$2:$B$3601,$A15)</f>
        <v>-1.0368003970818667E-2</v>
      </c>
      <c r="BW15" s="20">
        <f>SUMIFS('Historial Mensual'!$V$2:$V$3601,'Historial Mensual'!$A$2:$A$3601,BW$1,'Historial Mensual'!$B$2:$B$3601,$A15)</f>
        <v>7.8574622541534522E-2</v>
      </c>
      <c r="BX15" s="20">
        <f>SUMIFS('Historial Mensual'!$V$2:$V$3601,'Historial Mensual'!$A$2:$A$3601,BX$1,'Historial Mensual'!$B$2:$B$3601,$A15)</f>
        <v>2.9576556848194855E-2</v>
      </c>
      <c r="BY15" s="20">
        <f>SUMIFS('Historial Mensual'!$V$2:$V$3601,'Historial Mensual'!$A$2:$A$3601,BY$1,'Historial Mensual'!$B$2:$B$3601,$A15)</f>
        <v>1.1522761450802574E-2</v>
      </c>
      <c r="BZ15" s="20">
        <f>SUMIFS('Historial Mensual'!$V$2:$V$3601,'Historial Mensual'!$A$2:$A$3601,BZ$1,'Historial Mensual'!$B$2:$B$3601,$A15)</f>
        <v>2.7360358064489231E-2</v>
      </c>
      <c r="CA15" s="20">
        <f>SUMIFS('Historial Mensual'!$V$2:$V$3601,'Historial Mensual'!$A$2:$A$3601,CA$1,'Historial Mensual'!$B$2:$B$3601,$A15)</f>
        <v>-0.26367407956595912</v>
      </c>
      <c r="CB15" s="20">
        <f>SUMIFS('Historial Mensual'!$V$2:$V$3601,'Historial Mensual'!$A$2:$A$3601,CB$1,'Historial Mensual'!$B$2:$B$3601,$A15)</f>
        <v>-0.24017562737048728</v>
      </c>
      <c r="CC15" s="20">
        <f>SUMIFS('Historial Mensual'!$V$2:$V$3601,'Historial Mensual'!$A$2:$A$3601,CC$1,'Historial Mensual'!$B$2:$B$3601,$A15)</f>
        <v>5.0333444795006517E-2</v>
      </c>
      <c r="CD15" s="20">
        <f>SUMIFS('Historial Mensual'!$V$2:$V$3601,'Historial Mensual'!$A$2:$A$3601,CD$1,'Historial Mensual'!$B$2:$B$3601,$A15)</f>
        <v>-9.1351947432637675E-3</v>
      </c>
      <c r="CE15" s="20">
        <f>SUMIFS('Historial Mensual'!$V$2:$V$3601,'Historial Mensual'!$A$2:$A$3601,CE$1,'Historial Mensual'!$B$2:$B$3601,$A15)</f>
        <v>-4.2223616071365024E-2</v>
      </c>
      <c r="CF15" s="20">
        <f>SUMIFS('Historial Mensual'!$V$2:$V$3601,'Historial Mensual'!$A$2:$A$3601,CF$1,'Historial Mensual'!$B$2:$B$3601,$A15)</f>
        <v>2.3153310288135342E-2</v>
      </c>
      <c r="CG15" s="20">
        <f>SUMIFS('Historial Mensual'!$V$2:$V$3601,'Historial Mensual'!$A$2:$A$3601,CG$1,'Historial Mensual'!$B$2:$B$3601,$A15)</f>
        <v>-2.4251802708220454E-2</v>
      </c>
      <c r="CH15" s="20">
        <f>SUMIFS('Historial Mensual'!$V$2:$V$3601,'Historial Mensual'!$A$2:$A$3601,CH$1,'Historial Mensual'!$B$2:$B$3601,$A15)</f>
        <v>-9.787810021586521E-2</v>
      </c>
      <c r="CI15" s="20">
        <f>SUMIFS('Historial Mensual'!$V$2:$V$3601,'Historial Mensual'!$A$2:$A$3601,CI$1,'Historial Mensual'!$B$2:$B$3601,$A15)</f>
        <v>2.7328722211015635E-2</v>
      </c>
      <c r="CJ15" s="20">
        <f>SUMIFS('Historial Mensual'!$V$2:$V$3601,'Historial Mensual'!$A$2:$A$3601,CJ$1,'Historial Mensual'!$B$2:$B$3601,$A15)</f>
        <v>-5.8171869902396952E-3</v>
      </c>
      <c r="CK15" s="20">
        <f>SUMIFS('Historial Mensual'!$V$2:$V$3601,'Historial Mensual'!$A$2:$A$3601,CK$1,'Historial Mensual'!$B$2:$B$3601,$A15)</f>
        <v>8.5715490720520131E-4</v>
      </c>
      <c r="CL15" s="20">
        <f>SUMIFS('Historial Mensual'!$V$2:$V$3601,'Historial Mensual'!$A$2:$A$3601,CL$1,'Historial Mensual'!$B$2:$B$3601,$A15)</f>
        <v>3.5060244002347654E-2</v>
      </c>
      <c r="CM15" s="20">
        <f>SUMIFS('Historial Mensual'!$V$2:$V$3601,'Historial Mensual'!$A$2:$A$3601,CM$1,'Historial Mensual'!$B$2:$B$3601,$A15)</f>
        <v>-8.8303075666283828E-2</v>
      </c>
      <c r="CN15" s="20">
        <f>SUMIFS('Historial Mensual'!$V$2:$V$3601,'Historial Mensual'!$A$2:$A$3601,CN$1,'Historial Mensual'!$B$2:$B$3601,$A15)</f>
        <v>8.2507665231684776E-2</v>
      </c>
      <c r="CO15" s="20">
        <f>SUMIFS('Historial Mensual'!$V$2:$V$3601,'Historial Mensual'!$A$2:$A$3601,CO$1,'Historial Mensual'!$B$2:$B$3601,$A15)</f>
        <v>2.4351405213171206E-2</v>
      </c>
      <c r="CP15" s="20">
        <f>SUMIFS('Historial Mensual'!$V$2:$V$3601,'Historial Mensual'!$A$2:$A$3601,CP$1,'Historial Mensual'!$B$2:$B$3601,$A15)</f>
        <v>7.7527470137886967E-2</v>
      </c>
      <c r="CQ15" s="20">
        <f>SUMIFS('Historial Mensual'!$V$2:$V$3601,'Historial Mensual'!$A$2:$A$3601,CQ$1,'Historial Mensual'!$B$2:$B$3601,$A15)</f>
        <v>1.5563665012725094E-2</v>
      </c>
      <c r="CR15" s="20">
        <f>SUMIFS('Historial Mensual'!$V$2:$V$3601,'Historial Mensual'!$A$2:$A$3601,CR$1,'Historial Mensual'!$B$2:$B$3601,$A15)</f>
        <v>5.3132137046000033E-2</v>
      </c>
      <c r="CS15" s="20">
        <f>SUMIFS('Historial Mensual'!$V$2:$V$3601,'Historial Mensual'!$A$2:$A$3601,CS$1,'Historial Mensual'!$B$2:$B$3601,$A15)</f>
        <v>4.3184901380238998E-2</v>
      </c>
      <c r="CT15" s="20">
        <f>SUMIFS('Historial Mensual'!$V$2:$V$3601,'Historial Mensual'!$A$2:$A$3601,CT$1,'Historial Mensual'!$B$2:$B$3601,$A15)</f>
        <v>6.0982562735745233E-2</v>
      </c>
      <c r="CU15" s="20">
        <f>SUMIFS('Historial Mensual'!$V$2:$V$3601,'Historial Mensual'!$A$2:$A$3601,CU$1,'Historial Mensual'!$B$2:$B$3601,$A15)</f>
        <v>8.5371903160365123E-2</v>
      </c>
      <c r="CV15" s="20">
        <f>SUMIFS('Historial Mensual'!$V$2:$V$3601,'Historial Mensual'!$A$2:$A$3601,CV$1,'Historial Mensual'!$B$2:$B$3601,$A15)</f>
        <v>8.7468454144323707E-2</v>
      </c>
      <c r="CW15" s="20">
        <f>SUMIFS('Historial Mensual'!$V$2:$V$3601,'Historial Mensual'!$A$2:$A$3601,CW$1,'Historial Mensual'!$B$2:$B$3601,$A15)</f>
        <v>5.6584568155702251E-2</v>
      </c>
    </row>
    <row r="16" spans="1:101" x14ac:dyDescent="0.3">
      <c r="A16" s="18">
        <v>45352</v>
      </c>
      <c r="B16" s="20">
        <f>SUMIFS('Historial Mensual'!$V$2:$V$3601,'Historial Mensual'!$A$2:$A$3601,B$1,'Historial Mensual'!$B$2:$B$3601,$A16)</f>
        <v>3.6300732699690967E-2</v>
      </c>
      <c r="C16" s="20">
        <f>SUMIFS('Historial Mensual'!$V$2:$V$3601,'Historial Mensual'!$A$2:$A$3601,C$1,'Historial Mensual'!$B$2:$B$3601,$A16)</f>
        <v>5.8072044684378279E-2</v>
      </c>
      <c r="D16" s="20">
        <f>SUMIFS('Historial Mensual'!$V$2:$V$3601,'Historial Mensual'!$A$2:$A$3601,D$1,'Historial Mensual'!$B$2:$B$3601,$A16)</f>
        <v>4.6262814748665823E-2</v>
      </c>
      <c r="E16" s="20">
        <f>SUMIFS('Historial Mensual'!$V$2:$V$3601,'Historial Mensual'!$A$2:$A$3601,E$1,'Historial Mensual'!$B$2:$B$3601,$A16)</f>
        <v>-8.0190820788193257E-2</v>
      </c>
      <c r="F16" s="20">
        <f>SUMIFS('Historial Mensual'!$V$2:$V$3601,'Historial Mensual'!$A$2:$A$3601,F$1,'Historial Mensual'!$B$2:$B$3601,$A16)</f>
        <v>0.15139304775992207</v>
      </c>
      <c r="G16" s="20">
        <f>SUMIFS('Historial Mensual'!$V$2:$V$3601,'Historial Mensual'!$A$2:$A$3601,G$1,'Historial Mensual'!$B$2:$B$3601,$A16)</f>
        <v>0.12210440045548714</v>
      </c>
      <c r="H16" s="20">
        <f>SUMIFS('Historial Mensual'!$V$2:$V$3601,'Historial Mensual'!$A$2:$A$3601,H$1,'Historial Mensual'!$B$2:$B$3601,$A16)</f>
        <v>1.0146073187099534E-2</v>
      </c>
      <c r="I16" s="20">
        <f>SUMIFS('Historial Mensual'!$V$2:$V$3601,'Historial Mensual'!$A$2:$A$3601,I$1,'Historial Mensual'!$B$2:$B$3601,$A16)</f>
        <v>3.9190275716412225E-2</v>
      </c>
      <c r="J16" s="20">
        <f>SUMIFS('Historial Mensual'!$V$2:$V$3601,'Historial Mensual'!$A$2:$A$3601,J$1,'Historial Mensual'!$B$2:$B$3601,$A16)</f>
        <v>0.11969376888994342</v>
      </c>
      <c r="K16" s="20">
        <f>SUMIFS('Historial Mensual'!$V$2:$V$3601,'Historial Mensual'!$A$2:$A$3601,K$1,'Historial Mensual'!$B$2:$B$3601,$A16)</f>
        <v>2.8815974359767221E-2</v>
      </c>
      <c r="L16" s="20">
        <f>SUMIFS('Historial Mensual'!$V$2:$V$3601,'Historial Mensual'!$A$2:$A$3601,L$1,'Historial Mensual'!$B$2:$B$3601,$A16)</f>
        <v>1.539091253493277E-2</v>
      </c>
      <c r="M16" s="20">
        <f>SUMIFS('Historial Mensual'!$V$2:$V$3601,'Historial Mensual'!$A$2:$A$3601,M$1,'Historial Mensual'!$B$2:$B$3601,$A16)</f>
        <v>-2.2294186901139639E-2</v>
      </c>
      <c r="N16" s="20">
        <f>SUMIFS('Historial Mensual'!$V$2:$V$3601,'Historial Mensual'!$A$2:$A$3601,N$1,'Historial Mensual'!$B$2:$B$3601,$A16)</f>
        <v>-8.5049836295711695E-2</v>
      </c>
      <c r="O16" s="20">
        <f>SUMIFS('Historial Mensual'!$V$2:$V$3601,'Historial Mensual'!$A$2:$A$3601,O$1,'Historial Mensual'!$B$2:$B$3601,$A16)</f>
        <v>4.9919605684725206E-2</v>
      </c>
      <c r="P16" s="20">
        <f>SUMIFS('Historial Mensual'!$V$2:$V$3601,'Historial Mensual'!$A$2:$A$3601,P$1,'Historial Mensual'!$B$2:$B$3601,$A16)</f>
        <v>-2.575453377964769E-2</v>
      </c>
      <c r="Q16" s="20">
        <f>SUMIFS('Historial Mensual'!$V$2:$V$3601,'Historial Mensual'!$A$2:$A$3601,Q$1,'Historial Mensual'!$B$2:$B$3601,$A16)</f>
        <v>4.8796610017182909E-3</v>
      </c>
      <c r="R16" s="20">
        <f>SUMIFS('Historial Mensual'!$V$2:$V$3601,'Historial Mensual'!$A$2:$A$3601,R$1,'Historial Mensual'!$B$2:$B$3601,$A16)</f>
        <v>-2.3868053699364764E-2</v>
      </c>
      <c r="S16" s="20">
        <f>SUMIFS('Historial Mensual'!$V$2:$V$3601,'Historial Mensual'!$A$2:$A$3601,S$1,'Historial Mensual'!$B$2:$B$3601,$A16)</f>
        <v>-0.220960301039241</v>
      </c>
      <c r="T16" s="20">
        <f>SUMIFS('Historial Mensual'!$V$2:$V$3601,'Historial Mensual'!$A$2:$A$3601,T$1,'Historial Mensual'!$B$2:$B$3601,$A16)</f>
        <v>1.1369713840536326E-2</v>
      </c>
      <c r="U16" s="20">
        <f>SUMIFS('Historial Mensual'!$V$2:$V$3601,'Historial Mensual'!$A$2:$A$3601,U$1,'Historial Mensual'!$B$2:$B$3601,$A16)</f>
        <v>-0.12922371810211855</v>
      </c>
      <c r="V16" s="20">
        <f>SUMIFS('Historial Mensual'!$V$2:$V$3601,'Historial Mensual'!$A$2:$A$3601,V$1,'Historial Mensual'!$B$2:$B$3601,$A16)</f>
        <v>-1.9205145746862117E-3</v>
      </c>
      <c r="W16" s="20">
        <f>SUMIFS('Historial Mensual'!$V$2:$V$3601,'Historial Mensual'!$A$2:$A$3601,W$1,'Historial Mensual'!$B$2:$B$3601,$A16)</f>
        <v>8.2944697042963735E-3</v>
      </c>
      <c r="X16" s="20">
        <f>SUMIFS('Historial Mensual'!$V$2:$V$3601,'Historial Mensual'!$A$2:$A$3601,X$1,'Historial Mensual'!$B$2:$B$3601,$A16)</f>
        <v>2.2201624747932365E-2</v>
      </c>
      <c r="Y16" s="20">
        <f>SUMIFS('Historial Mensual'!$V$2:$V$3601,'Historial Mensual'!$A$2:$A$3601,Y$1,'Historial Mensual'!$B$2:$B$3601,$A16)</f>
        <v>2.1300876626948906E-2</v>
      </c>
      <c r="Z16" s="20">
        <f>SUMIFS('Historial Mensual'!$V$2:$V$3601,'Historial Mensual'!$A$2:$A$3601,Z$1,'Historial Mensual'!$B$2:$B$3601,$A16)</f>
        <v>-1.8731205377715204E-2</v>
      </c>
      <c r="AA16" s="20">
        <f>SUMIFS('Historial Mensual'!$V$2:$V$3601,'Historial Mensual'!$A$2:$A$3601,AA$1,'Historial Mensual'!$B$2:$B$3601,$A16)</f>
        <v>1.7596241533087514E-2</v>
      </c>
      <c r="AB16" s="20">
        <f>SUMIFS('Historial Mensual'!$V$2:$V$3601,'Historial Mensual'!$A$2:$A$3601,AB$1,'Historial Mensual'!$B$2:$B$3601,$A16)</f>
        <v>-6.8792484346854666E-3</v>
      </c>
      <c r="AC16" s="20">
        <f>SUMIFS('Historial Mensual'!$V$2:$V$3601,'Historial Mensual'!$A$2:$A$3601,AC$1,'Historial Mensual'!$B$2:$B$3601,$A16)</f>
        <v>-2.2992113693606243E-2</v>
      </c>
      <c r="AD16" s="20">
        <f>SUMIFS('Historial Mensual'!$V$2:$V$3601,'Historial Mensual'!$A$2:$A$3601,AD$1,'Historial Mensual'!$B$2:$B$3601,$A16)</f>
        <v>4.7988694826956148E-2</v>
      </c>
      <c r="AE16" s="20">
        <f>SUMIFS('Historial Mensual'!$V$2:$V$3601,'Historial Mensual'!$A$2:$A$3601,AE$1,'Historial Mensual'!$B$2:$B$3601,$A16)</f>
        <v>1.1175177573680327E-2</v>
      </c>
      <c r="AF16" s="20">
        <f>SUMIFS('Historial Mensual'!$V$2:$V$3601,'Historial Mensual'!$A$2:$A$3601,AF$1,'Historial Mensual'!$B$2:$B$3601,$A16)</f>
        <v>4.0013947670000431E-2</v>
      </c>
      <c r="AG16" s="20">
        <f>SUMIFS('Historial Mensual'!$V$2:$V$3601,'Historial Mensual'!$A$2:$A$3601,AG$1,'Historial Mensual'!$B$2:$B$3601,$A16)</f>
        <v>-5.4227402889434418E-3</v>
      </c>
      <c r="AH16" s="20">
        <f>SUMIFS('Historial Mensual'!$V$2:$V$3601,'Historial Mensual'!$A$2:$A$3601,AH$1,'Historial Mensual'!$B$2:$B$3601,$A16)</f>
        <v>5.8805587761258339E-3</v>
      </c>
      <c r="AI16" s="20">
        <f>SUMIFS('Historial Mensual'!$V$2:$V$3601,'Historial Mensual'!$A$2:$A$3601,AI$1,'Historial Mensual'!$B$2:$B$3601,$A16)</f>
        <v>4.5749701580427762E-3</v>
      </c>
      <c r="AJ16" s="20">
        <f>SUMIFS('Historial Mensual'!$V$2:$V$3601,'Historial Mensual'!$A$2:$A$3601,AJ$1,'Historial Mensual'!$B$2:$B$3601,$A16)</f>
        <v>2.8045611971340492E-3</v>
      </c>
      <c r="AK16" s="20">
        <f>SUMIFS('Historial Mensual'!$V$2:$V$3601,'Historial Mensual'!$A$2:$A$3601,AK$1,'Historial Mensual'!$B$2:$B$3601,$A16)</f>
        <v>3.2867480780523234E-2</v>
      </c>
      <c r="AL16" s="20">
        <f>SUMIFS('Historial Mensual'!$V$2:$V$3601,'Historial Mensual'!$A$2:$A$3601,AL$1,'Historial Mensual'!$B$2:$B$3601,$A16)</f>
        <v>2.5779161790961784E-2</v>
      </c>
      <c r="AM16" s="20">
        <f>SUMIFS('Historial Mensual'!$V$2:$V$3601,'Historial Mensual'!$A$2:$A$3601,AM$1,'Historial Mensual'!$B$2:$B$3601,$A16)</f>
        <v>-3.8923486767471994E-3</v>
      </c>
      <c r="AN16" s="20">
        <f>SUMIFS('Historial Mensual'!$V$2:$V$3601,'Historial Mensual'!$A$2:$A$3601,AN$1,'Historial Mensual'!$B$2:$B$3601,$A16)</f>
        <v>5.3978855884194162E-2</v>
      </c>
      <c r="AO16" s="20">
        <f>SUMIFS('Historial Mensual'!$V$2:$V$3601,'Historial Mensual'!$A$2:$A$3601,AO$1,'Historial Mensual'!$B$2:$B$3601,$A16)</f>
        <v>-1.2538559359185041E-2</v>
      </c>
      <c r="AP16" s="20">
        <f>SUMIFS('Historial Mensual'!$V$2:$V$3601,'Historial Mensual'!$A$2:$A$3601,AP$1,'Historial Mensual'!$B$2:$B$3601,$A16)</f>
        <v>1.747731853479231E-2</v>
      </c>
      <c r="AQ16" s="20">
        <f>SUMIFS('Historial Mensual'!$V$2:$V$3601,'Historial Mensual'!$A$2:$A$3601,AQ$1,'Historial Mensual'!$B$2:$B$3601,$A16)</f>
        <v>5.1542946891438304E-2</v>
      </c>
      <c r="AR16" s="20">
        <f>SUMIFS('Historial Mensual'!$V$2:$V$3601,'Historial Mensual'!$A$2:$A$3601,AR$1,'Historial Mensual'!$B$2:$B$3601,$A16)</f>
        <v>7.4084471124447803E-3</v>
      </c>
      <c r="AS16" s="20">
        <f>SUMIFS('Historial Mensual'!$V$2:$V$3601,'Historial Mensual'!$A$2:$A$3601,AS$1,'Historial Mensual'!$B$2:$B$3601,$A16)</f>
        <v>3.650423532029471E-2</v>
      </c>
      <c r="AT16" s="20">
        <f>SUMIFS('Historial Mensual'!$V$2:$V$3601,'Historial Mensual'!$A$2:$A$3601,AT$1,'Historial Mensual'!$B$2:$B$3601,$A16)</f>
        <v>6.6586104402465693E-2</v>
      </c>
      <c r="AU16" s="20">
        <f>SUMIFS('Historial Mensual'!$V$2:$V$3601,'Historial Mensual'!$A$2:$A$3601,AU$1,'Historial Mensual'!$B$2:$B$3601,$A16)</f>
        <v>5.0786608625653755E-2</v>
      </c>
      <c r="AV16" s="20">
        <f>SUMIFS('Historial Mensual'!$V$2:$V$3601,'Historial Mensual'!$A$2:$A$3601,AV$1,'Historial Mensual'!$B$2:$B$3601,$A16)</f>
        <v>2.9763434862301527E-2</v>
      </c>
      <c r="AW16" s="20">
        <f>SUMIFS('Historial Mensual'!$V$2:$V$3601,'Historial Mensual'!$A$2:$A$3601,AW$1,'Historial Mensual'!$B$2:$B$3601,$A16)</f>
        <v>-3.6926356161889251E-3</v>
      </c>
      <c r="AX16" s="20">
        <f>SUMIFS('Historial Mensual'!$V$2:$V$3601,'Historial Mensual'!$A$2:$A$3601,AX$1,'Historial Mensual'!$B$2:$B$3601,$A16)</f>
        <v>6.1882535674399868E-3</v>
      </c>
      <c r="AY16" s="20">
        <f>SUMIFS('Historial Mensual'!$V$2:$V$3601,'Historial Mensual'!$A$2:$A$3601,AY$1,'Historial Mensual'!$B$2:$B$3601,$A16)</f>
        <v>2.6772891392107447E-2</v>
      </c>
      <c r="AZ16" s="20">
        <f>SUMIFS('Historial Mensual'!$V$2:$V$3601,'Historial Mensual'!$A$2:$A$3601,AZ$1,'Historial Mensual'!$B$2:$B$3601,$A16)</f>
        <v>3.9469715825877216E-2</v>
      </c>
      <c r="BA16" s="20">
        <f>SUMIFS('Historial Mensual'!$V$2:$V$3601,'Historial Mensual'!$A$2:$A$3601,BA$1,'Historial Mensual'!$B$2:$B$3601,$A16)</f>
        <v>-5.9169183348668896E-3</v>
      </c>
      <c r="BB16" s="20">
        <f>SUMIFS('Historial Mensual'!$V$2:$V$3601,'Historial Mensual'!$A$2:$A$3601,BB$1,'Historial Mensual'!$B$2:$B$3601,$A16)</f>
        <v>-1.0542624683211642E-2</v>
      </c>
      <c r="BC16" s="20">
        <f>SUMIFS('Historial Mensual'!$V$2:$V$3601,'Historial Mensual'!$A$2:$A$3601,BC$1,'Historial Mensual'!$B$2:$B$3601,$A16)</f>
        <v>-3.6096176886335665E-2</v>
      </c>
      <c r="BD16" s="20">
        <f>SUMIFS('Historial Mensual'!$V$2:$V$3601,'Historial Mensual'!$A$2:$A$3601,BD$1,'Historial Mensual'!$B$2:$B$3601,$A16)</f>
        <v>-0.22672269155506278</v>
      </c>
      <c r="BE16" s="20">
        <f>SUMIFS('Historial Mensual'!$V$2:$V$3601,'Historial Mensual'!$A$2:$A$3601,BE$1,'Historial Mensual'!$B$2:$B$3601,$A16)</f>
        <v>-3.5596708823048898E-2</v>
      </c>
      <c r="BF16" s="20">
        <f>SUMIFS('Historial Mensual'!$V$2:$V$3601,'Historial Mensual'!$A$2:$A$3601,BF$1,'Historial Mensual'!$B$2:$B$3601,$A16)</f>
        <v>-0.12706087392813015</v>
      </c>
      <c r="BG16" s="20">
        <f>SUMIFS('Historial Mensual'!$V$2:$V$3601,'Historial Mensual'!$A$2:$A$3601,BG$1,'Historial Mensual'!$B$2:$B$3601,$A16)</f>
        <v>4.1205293801118238E-2</v>
      </c>
      <c r="BH16" s="20">
        <f>SUMIFS('Historial Mensual'!$V$2:$V$3601,'Historial Mensual'!$A$2:$A$3601,BH$1,'Historial Mensual'!$B$2:$B$3601,$A16)</f>
        <v>3.1790470053490567E-2</v>
      </c>
      <c r="BI16" s="20">
        <f>SUMIFS('Historial Mensual'!$V$2:$V$3601,'Historial Mensual'!$A$2:$A$3601,BI$1,'Historial Mensual'!$B$2:$B$3601,$A16)</f>
        <v>3.4487248362856042E-2</v>
      </c>
      <c r="BJ16" s="20">
        <f>SUMIFS('Historial Mensual'!$V$2:$V$3601,'Historial Mensual'!$A$2:$A$3601,BJ$1,'Historial Mensual'!$B$2:$B$3601,$A16)</f>
        <v>7.7807086519808472E-2</v>
      </c>
      <c r="BK16" s="20">
        <f>SUMIFS('Historial Mensual'!$V$2:$V$3601,'Historial Mensual'!$A$2:$A$3601,BK$1,'Historial Mensual'!$B$2:$B$3601,$A16)</f>
        <v>-0.15815888502759468</v>
      </c>
      <c r="BL16" s="20">
        <f>SUMIFS('Historial Mensual'!$V$2:$V$3601,'Historial Mensual'!$A$2:$A$3601,BL$1,'Historial Mensual'!$B$2:$B$3601,$A16)</f>
        <v>-0.15652480467804075</v>
      </c>
      <c r="BM16" s="20">
        <f>SUMIFS('Historial Mensual'!$V$2:$V$3601,'Historial Mensual'!$A$2:$A$3601,BM$1,'Historial Mensual'!$B$2:$B$3601,$A16)</f>
        <v>-2.4087452074338111E-2</v>
      </c>
      <c r="BN16" s="20">
        <f>SUMIFS('Historial Mensual'!$V$2:$V$3601,'Historial Mensual'!$A$2:$A$3601,BN$1,'Historial Mensual'!$B$2:$B$3601,$A16)</f>
        <v>-6.1489782387198523E-2</v>
      </c>
      <c r="BO16" s="20">
        <f>SUMIFS('Historial Mensual'!$V$2:$V$3601,'Historial Mensual'!$A$2:$A$3601,BO$1,'Historial Mensual'!$B$2:$B$3601,$A16)</f>
        <v>-2.6665073720621837E-2</v>
      </c>
      <c r="BP16" s="20">
        <f>SUMIFS('Historial Mensual'!$V$2:$V$3601,'Historial Mensual'!$A$2:$A$3601,BP$1,'Historial Mensual'!$B$2:$B$3601,$A16)</f>
        <v>-0.11756810604706723</v>
      </c>
      <c r="BQ16" s="20">
        <f>SUMIFS('Historial Mensual'!$V$2:$V$3601,'Historial Mensual'!$A$2:$A$3601,BQ$1,'Historial Mensual'!$B$2:$B$3601,$A16)</f>
        <v>-0.11467422132698088</v>
      </c>
      <c r="BR16" s="20">
        <f>SUMIFS('Historial Mensual'!$V$2:$V$3601,'Historial Mensual'!$A$2:$A$3601,BR$1,'Historial Mensual'!$B$2:$B$3601,$A16)</f>
        <v>-0.22136533742020423</v>
      </c>
      <c r="BS16" s="20">
        <f>SUMIFS('Historial Mensual'!$V$2:$V$3601,'Historial Mensual'!$A$2:$A$3601,BS$1,'Historial Mensual'!$B$2:$B$3601,$A16)</f>
        <v>-1.9607059328471885E-2</v>
      </c>
      <c r="BT16" s="20">
        <f>SUMIFS('Historial Mensual'!$V$2:$V$3601,'Historial Mensual'!$A$2:$A$3601,BT$1,'Historial Mensual'!$B$2:$B$3601,$A16)</f>
        <v>7.1505787784150787E-2</v>
      </c>
      <c r="BU16" s="20">
        <f>SUMIFS('Historial Mensual'!$V$2:$V$3601,'Historial Mensual'!$A$2:$A$3601,BU$1,'Historial Mensual'!$B$2:$B$3601,$A16)</f>
        <v>7.1389473589613964E-2</v>
      </c>
      <c r="BV16" s="20">
        <f>SUMIFS('Historial Mensual'!$V$2:$V$3601,'Historial Mensual'!$A$2:$A$3601,BV$1,'Historial Mensual'!$B$2:$B$3601,$A16)</f>
        <v>-9.8974911440179614E-2</v>
      </c>
      <c r="BW16" s="20">
        <f>SUMIFS('Historial Mensual'!$V$2:$V$3601,'Historial Mensual'!$A$2:$A$3601,BW$1,'Historial Mensual'!$B$2:$B$3601,$A16)</f>
        <v>8.663705790384274E-2</v>
      </c>
      <c r="BX16" s="20">
        <f>SUMIFS('Historial Mensual'!$V$2:$V$3601,'Historial Mensual'!$A$2:$A$3601,BX$1,'Historial Mensual'!$B$2:$B$3601,$A16)</f>
        <v>7.1580439329313669E-2</v>
      </c>
      <c r="BY16" s="20">
        <f>SUMIFS('Historial Mensual'!$V$2:$V$3601,'Historial Mensual'!$A$2:$A$3601,BY$1,'Historial Mensual'!$B$2:$B$3601,$A16)</f>
        <v>6.8395902280834142E-2</v>
      </c>
      <c r="BZ16" s="20">
        <f>SUMIFS('Historial Mensual'!$V$2:$V$3601,'Historial Mensual'!$A$2:$A$3601,BZ$1,'Historial Mensual'!$B$2:$B$3601,$A16)</f>
        <v>7.5561506803024467E-2</v>
      </c>
      <c r="CA16" s="20">
        <f>SUMIFS('Historial Mensual'!$V$2:$V$3601,'Historial Mensual'!$A$2:$A$3601,CA$1,'Historial Mensual'!$B$2:$B$3601,$A16)</f>
        <v>1.0946057390338089E-2</v>
      </c>
      <c r="CB16" s="20">
        <f>SUMIFS('Historial Mensual'!$V$2:$V$3601,'Historial Mensual'!$A$2:$A$3601,CB$1,'Historial Mensual'!$B$2:$B$3601,$A16)</f>
        <v>4.811584886939875E-2</v>
      </c>
      <c r="CC16" s="20">
        <f>SUMIFS('Historial Mensual'!$V$2:$V$3601,'Historial Mensual'!$A$2:$A$3601,CC$1,'Historial Mensual'!$B$2:$B$3601,$A16)</f>
        <v>-7.4022172737410269E-2</v>
      </c>
      <c r="CD16" s="20">
        <f>SUMIFS('Historial Mensual'!$V$2:$V$3601,'Historial Mensual'!$A$2:$A$3601,CD$1,'Historial Mensual'!$B$2:$B$3601,$A16)</f>
        <v>-2.2177578851968673E-2</v>
      </c>
      <c r="CE16" s="20">
        <f>SUMIFS('Historial Mensual'!$V$2:$V$3601,'Historial Mensual'!$A$2:$A$3601,CE$1,'Historial Mensual'!$B$2:$B$3601,$A16)</f>
        <v>3.6796362424714811E-2</v>
      </c>
      <c r="CF16" s="20">
        <f>SUMIFS('Historial Mensual'!$V$2:$V$3601,'Historial Mensual'!$A$2:$A$3601,CF$1,'Historial Mensual'!$B$2:$B$3601,$A16)</f>
        <v>-4.1295644783396396E-2</v>
      </c>
      <c r="CG16" s="20">
        <f>SUMIFS('Historial Mensual'!$V$2:$V$3601,'Historial Mensual'!$A$2:$A$3601,CG$1,'Historial Mensual'!$B$2:$B$3601,$A16)</f>
        <v>3.7290042448028158E-3</v>
      </c>
      <c r="CH16" s="20">
        <f>SUMIFS('Historial Mensual'!$V$2:$V$3601,'Historial Mensual'!$A$2:$A$3601,CH$1,'Historial Mensual'!$B$2:$B$3601,$A16)</f>
        <v>2.268174922147391E-2</v>
      </c>
      <c r="CI16" s="20">
        <f>SUMIFS('Historial Mensual'!$V$2:$V$3601,'Historial Mensual'!$A$2:$A$3601,CI$1,'Historial Mensual'!$B$2:$B$3601,$A16)</f>
        <v>-0.91950782013511234</v>
      </c>
      <c r="CJ16" s="20">
        <f>SUMIFS('Historial Mensual'!$V$2:$V$3601,'Historial Mensual'!$A$2:$A$3601,CJ$1,'Historial Mensual'!$B$2:$B$3601,$A16)</f>
        <v>-3.1619505070624727E-4</v>
      </c>
      <c r="CK16" s="20">
        <f>SUMIFS('Historial Mensual'!$V$2:$V$3601,'Historial Mensual'!$A$2:$A$3601,CK$1,'Historial Mensual'!$B$2:$B$3601,$A16)</f>
        <v>-1.157789344500282E-2</v>
      </c>
      <c r="CL16" s="20">
        <f>SUMIFS('Historial Mensual'!$V$2:$V$3601,'Historial Mensual'!$A$2:$A$3601,CL$1,'Historial Mensual'!$B$2:$B$3601,$A16)</f>
        <v>-1.1598068832590928E-2</v>
      </c>
      <c r="CM16" s="20">
        <f>SUMIFS('Historial Mensual'!$V$2:$V$3601,'Historial Mensual'!$A$2:$A$3601,CM$1,'Historial Mensual'!$B$2:$B$3601,$A16)</f>
        <v>-1.978817016061531E-4</v>
      </c>
      <c r="CN16" s="20">
        <f>SUMIFS('Historial Mensual'!$V$2:$V$3601,'Historial Mensual'!$A$2:$A$3601,CN$1,'Historial Mensual'!$B$2:$B$3601,$A16)</f>
        <v>2.0559320252225552E-2</v>
      </c>
      <c r="CO16" s="20">
        <f>SUMIFS('Historial Mensual'!$V$2:$V$3601,'Historial Mensual'!$A$2:$A$3601,CO$1,'Historial Mensual'!$B$2:$B$3601,$A16)</f>
        <v>-5.5888463486042875E-3</v>
      </c>
      <c r="CP16" s="20">
        <f>SUMIFS('Historial Mensual'!$V$2:$V$3601,'Historial Mensual'!$A$2:$A$3601,CP$1,'Historial Mensual'!$B$2:$B$3601,$A16)</f>
        <v>3.552559049973919E-2</v>
      </c>
      <c r="CQ16" s="20">
        <f>SUMIFS('Historial Mensual'!$V$2:$V$3601,'Historial Mensual'!$A$2:$A$3601,CQ$1,'Historial Mensual'!$B$2:$B$3601,$A16)</f>
        <v>-0.11455759088538597</v>
      </c>
      <c r="CR16" s="20">
        <f>SUMIFS('Historial Mensual'!$V$2:$V$3601,'Historial Mensual'!$A$2:$A$3601,CR$1,'Historial Mensual'!$B$2:$B$3601,$A16)</f>
        <v>1.0038302205166881E-2</v>
      </c>
      <c r="CS16" s="20">
        <f>SUMIFS('Historial Mensual'!$V$2:$V$3601,'Historial Mensual'!$A$2:$A$3601,CS$1,'Historial Mensual'!$B$2:$B$3601,$A16)</f>
        <v>3.0913869407737448E-2</v>
      </c>
      <c r="CT16" s="20">
        <f>SUMIFS('Historial Mensual'!$V$2:$V$3601,'Historial Mensual'!$A$2:$A$3601,CT$1,'Historial Mensual'!$B$2:$B$3601,$A16)</f>
        <v>-2.9333536211989669E-2</v>
      </c>
      <c r="CU16" s="20">
        <f>SUMIFS('Historial Mensual'!$V$2:$V$3601,'Historial Mensual'!$A$2:$A$3601,CU$1,'Historial Mensual'!$B$2:$B$3601,$A16)</f>
        <v>6.8921653743706457E-2</v>
      </c>
      <c r="CV16" s="20">
        <f>SUMIFS('Historial Mensual'!$V$2:$V$3601,'Historial Mensual'!$A$2:$A$3601,CV$1,'Historial Mensual'!$B$2:$B$3601,$A16)</f>
        <v>6.5965448227797097E-2</v>
      </c>
      <c r="CW16" s="20">
        <f>SUMIFS('Historial Mensual'!$V$2:$V$3601,'Historial Mensual'!$A$2:$A$3601,CW$1,'Historial Mensual'!$B$2:$B$3601,$A16)</f>
        <v>2.6089632668545502E-2</v>
      </c>
    </row>
    <row r="17" spans="1:101" x14ac:dyDescent="0.3">
      <c r="A17" s="18">
        <v>45383</v>
      </c>
      <c r="B17" s="20">
        <f>SUMIFS('Historial Mensual'!$V$2:$V$3601,'Historial Mensual'!$A$2:$A$3601,B$1,'Historial Mensual'!$B$2:$B$3601,$A17)</f>
        <v>2.3897705975490682E-3</v>
      </c>
      <c r="C17" s="20">
        <f>SUMIFS('Historial Mensual'!$V$2:$V$3601,'Historial Mensual'!$A$2:$A$3601,C$1,'Historial Mensual'!$B$2:$B$3601,$A17)</f>
        <v>1.8358486694164483E-2</v>
      </c>
      <c r="D17" s="20">
        <f>SUMIFS('Historial Mensual'!$V$2:$V$3601,'Historial Mensual'!$A$2:$A$3601,D$1,'Historial Mensual'!$B$2:$B$3601,$A17)</f>
        <v>6.1170074573361738E-2</v>
      </c>
      <c r="E17" s="20">
        <f>SUMIFS('Historial Mensual'!$V$2:$V$3601,'Historial Mensual'!$A$2:$A$3601,E$1,'Historial Mensual'!$B$2:$B$3601,$A17)</f>
        <v>3.8975987789606932E-2</v>
      </c>
      <c r="F17" s="20">
        <f>SUMIFS('Historial Mensual'!$V$2:$V$3601,'Historial Mensual'!$A$2:$A$3601,F$1,'Historial Mensual'!$B$2:$B$3601,$A17)</f>
        <v>8.4723117539275528E-2</v>
      </c>
      <c r="G17" s="20">
        <f>SUMIFS('Historial Mensual'!$V$2:$V$3601,'Historial Mensual'!$A$2:$A$3601,G$1,'Historial Mensual'!$B$2:$B$3601,$A17)</f>
        <v>6.178220426369023E-2</v>
      </c>
      <c r="H17" s="20">
        <f>SUMIFS('Historial Mensual'!$V$2:$V$3601,'Historial Mensual'!$A$2:$A$3601,H$1,'Historial Mensual'!$B$2:$B$3601,$A17)</f>
        <v>-0.15292137775091311</v>
      </c>
      <c r="I17" s="20">
        <f>SUMIFS('Historial Mensual'!$V$2:$V$3601,'Historial Mensual'!$A$2:$A$3601,I$1,'Historial Mensual'!$B$2:$B$3601,$A17)</f>
        <v>-0.10453182162525203</v>
      </c>
      <c r="J17" s="20">
        <f>SUMIFS('Historial Mensual'!$V$2:$V$3601,'Historial Mensual'!$A$2:$A$3601,J$1,'Historial Mensual'!$B$2:$B$3601,$A17)</f>
        <v>4.4447150143623604E-2</v>
      </c>
      <c r="K17" s="20">
        <f>SUMIFS('Historial Mensual'!$V$2:$V$3601,'Historial Mensual'!$A$2:$A$3601,K$1,'Historial Mensual'!$B$2:$B$3601,$A17)</f>
        <v>6.6514355557411295E-2</v>
      </c>
      <c r="L17" s="20">
        <f>SUMIFS('Historial Mensual'!$V$2:$V$3601,'Historial Mensual'!$A$2:$A$3601,L$1,'Historial Mensual'!$B$2:$B$3601,$A17)</f>
        <v>-1.5820793142560546E-2</v>
      </c>
      <c r="M17" s="20">
        <f>SUMIFS('Historial Mensual'!$V$2:$V$3601,'Historial Mensual'!$A$2:$A$3601,M$1,'Historial Mensual'!$B$2:$B$3601,$A17)</f>
        <v>4.9096335363334838E-3</v>
      </c>
      <c r="N17" s="20">
        <f>SUMIFS('Historial Mensual'!$V$2:$V$3601,'Historial Mensual'!$A$2:$A$3601,N$1,'Historial Mensual'!$B$2:$B$3601,$A17)</f>
        <v>-0.13180084898960831</v>
      </c>
      <c r="O17" s="20">
        <f>SUMIFS('Historial Mensual'!$V$2:$V$3601,'Historial Mensual'!$A$2:$A$3601,O$1,'Historial Mensual'!$B$2:$B$3601,$A17)</f>
        <v>3.3503915036403209E-2</v>
      </c>
      <c r="P17" s="20">
        <f>SUMIFS('Historial Mensual'!$V$2:$V$3601,'Historial Mensual'!$A$2:$A$3601,P$1,'Historial Mensual'!$B$2:$B$3601,$A17)</f>
        <v>-9.1046617139577027E-2</v>
      </c>
      <c r="Q17" s="20">
        <f>SUMIFS('Historial Mensual'!$V$2:$V$3601,'Historial Mensual'!$A$2:$A$3601,Q$1,'Historial Mensual'!$B$2:$B$3601,$A17)</f>
        <v>5.0114763416221002E-2</v>
      </c>
      <c r="R17" s="20">
        <f>SUMIFS('Historial Mensual'!$V$2:$V$3601,'Historial Mensual'!$A$2:$A$3601,R$1,'Historial Mensual'!$B$2:$B$3601,$A17)</f>
        <v>-1.9323576123067222E-2</v>
      </c>
      <c r="S17" s="20">
        <f>SUMIFS('Historial Mensual'!$V$2:$V$3601,'Historial Mensual'!$A$2:$A$3601,S$1,'Historial Mensual'!$B$2:$B$3601,$A17)</f>
        <v>-6.9329392195892084E-2</v>
      </c>
      <c r="T17" s="20">
        <f>SUMIFS('Historial Mensual'!$V$2:$V$3601,'Historial Mensual'!$A$2:$A$3601,T$1,'Historial Mensual'!$B$2:$B$3601,$A17)</f>
        <v>1.2005035846966687E-2</v>
      </c>
      <c r="U17" s="20">
        <f>SUMIFS('Historial Mensual'!$V$2:$V$3601,'Historial Mensual'!$A$2:$A$3601,U$1,'Historial Mensual'!$B$2:$B$3601,$A17)</f>
        <v>2.697856281784369E-2</v>
      </c>
      <c r="V17" s="20">
        <f>SUMIFS('Historial Mensual'!$V$2:$V$3601,'Historial Mensual'!$A$2:$A$3601,V$1,'Historial Mensual'!$B$2:$B$3601,$A17)</f>
        <v>6.559114549347736E-2</v>
      </c>
      <c r="W17" s="20">
        <f>SUMIFS('Historial Mensual'!$V$2:$V$3601,'Historial Mensual'!$A$2:$A$3601,W$1,'Historial Mensual'!$B$2:$B$3601,$A17)</f>
        <v>8.7790790015136719E-2</v>
      </c>
      <c r="X17" s="20">
        <f>SUMIFS('Historial Mensual'!$V$2:$V$3601,'Historial Mensual'!$A$2:$A$3601,X$1,'Historial Mensual'!$B$2:$B$3601,$A17)</f>
        <v>8.9251155351200026E-2</v>
      </c>
      <c r="Y17" s="20">
        <f>SUMIFS('Historial Mensual'!$V$2:$V$3601,'Historial Mensual'!$A$2:$A$3601,Y$1,'Historial Mensual'!$B$2:$B$3601,$A17)</f>
        <v>-2.9595360516303071E-2</v>
      </c>
      <c r="Z17" s="20">
        <f>SUMIFS('Historial Mensual'!$V$2:$V$3601,'Historial Mensual'!$A$2:$A$3601,Z$1,'Historial Mensual'!$B$2:$B$3601,$A17)</f>
        <v>2.7998739955901467E-2</v>
      </c>
      <c r="AA17" s="20">
        <f>SUMIFS('Historial Mensual'!$V$2:$V$3601,'Historial Mensual'!$A$2:$A$3601,AA$1,'Historial Mensual'!$B$2:$B$3601,$A17)</f>
        <v>8.2110848975866957E-2</v>
      </c>
      <c r="AB17" s="20">
        <f>SUMIFS('Historial Mensual'!$V$2:$V$3601,'Historial Mensual'!$A$2:$A$3601,AB$1,'Historial Mensual'!$B$2:$B$3601,$A17)</f>
        <v>4.4660744021859954E-2</v>
      </c>
      <c r="AC17" s="20">
        <f>SUMIFS('Historial Mensual'!$V$2:$V$3601,'Historial Mensual'!$A$2:$A$3601,AC$1,'Historial Mensual'!$B$2:$B$3601,$A17)</f>
        <v>6.2517008284730391E-2</v>
      </c>
      <c r="AD17" s="20">
        <f>SUMIFS('Historial Mensual'!$V$2:$V$3601,'Historial Mensual'!$A$2:$A$3601,AD$1,'Historial Mensual'!$B$2:$B$3601,$A17)</f>
        <v>9.866226227566588E-2</v>
      </c>
      <c r="AE17" s="20">
        <f>SUMIFS('Historial Mensual'!$V$2:$V$3601,'Historial Mensual'!$A$2:$A$3601,AE$1,'Historial Mensual'!$B$2:$B$3601,$A17)</f>
        <v>-3.7578694136076236E-2</v>
      </c>
      <c r="AF17" s="20">
        <f>SUMIFS('Historial Mensual'!$V$2:$V$3601,'Historial Mensual'!$A$2:$A$3601,AF$1,'Historial Mensual'!$B$2:$B$3601,$A17)</f>
        <v>2.8322827614018282E-2</v>
      </c>
      <c r="AG17" s="20">
        <f>SUMIFS('Historial Mensual'!$V$2:$V$3601,'Historial Mensual'!$A$2:$A$3601,AG$1,'Historial Mensual'!$B$2:$B$3601,$A17)</f>
        <v>4.4058911975282909E-2</v>
      </c>
      <c r="AH17" s="20">
        <f>SUMIFS('Historial Mensual'!$V$2:$V$3601,'Historial Mensual'!$A$2:$A$3601,AH$1,'Historial Mensual'!$B$2:$B$3601,$A17)</f>
        <v>4.8367517746800086E-2</v>
      </c>
      <c r="AI17" s="20">
        <f>SUMIFS('Historial Mensual'!$V$2:$V$3601,'Historial Mensual'!$A$2:$A$3601,AI$1,'Historial Mensual'!$B$2:$B$3601,$A17)</f>
        <v>5.0405398749722677E-2</v>
      </c>
      <c r="AJ17" s="20">
        <f>SUMIFS('Historial Mensual'!$V$2:$V$3601,'Historial Mensual'!$A$2:$A$3601,AJ$1,'Historial Mensual'!$B$2:$B$3601,$A17)</f>
        <v>-2.8070806071786239E-4</v>
      </c>
      <c r="AK17" s="20">
        <f>SUMIFS('Historial Mensual'!$V$2:$V$3601,'Historial Mensual'!$A$2:$A$3601,AK$1,'Historial Mensual'!$B$2:$B$3601,$A17)</f>
        <v>1.8980462232206452E-2</v>
      </c>
      <c r="AL17" s="20">
        <f>SUMIFS('Historial Mensual'!$V$2:$V$3601,'Historial Mensual'!$A$2:$A$3601,AL$1,'Historial Mensual'!$B$2:$B$3601,$A17)</f>
        <v>-6.5547782779776798E-3</v>
      </c>
      <c r="AM17" s="20">
        <f>SUMIFS('Historial Mensual'!$V$2:$V$3601,'Historial Mensual'!$A$2:$A$3601,AM$1,'Historial Mensual'!$B$2:$B$3601,$A17)</f>
        <v>-2.9180214721927698E-2</v>
      </c>
      <c r="AN17" s="20">
        <f>SUMIFS('Historial Mensual'!$V$2:$V$3601,'Historial Mensual'!$A$2:$A$3601,AN$1,'Historial Mensual'!$B$2:$B$3601,$A17)</f>
        <v>-2.2827142573502553E-2</v>
      </c>
      <c r="AO17" s="20">
        <f>SUMIFS('Historial Mensual'!$V$2:$V$3601,'Historial Mensual'!$A$2:$A$3601,AO$1,'Historial Mensual'!$B$2:$B$3601,$A17)</f>
        <v>5.5369505123784017E-2</v>
      </c>
      <c r="AP17" s="20">
        <f>SUMIFS('Historial Mensual'!$V$2:$V$3601,'Historial Mensual'!$A$2:$A$3601,AP$1,'Historial Mensual'!$B$2:$B$3601,$A17)</f>
        <v>-3.434755012152331E-2</v>
      </c>
      <c r="AQ17" s="20">
        <f>SUMIFS('Historial Mensual'!$V$2:$V$3601,'Historial Mensual'!$A$2:$A$3601,AQ$1,'Historial Mensual'!$B$2:$B$3601,$A17)</f>
        <v>-0.50744608808902858</v>
      </c>
      <c r="AR17" s="20">
        <f>SUMIFS('Historial Mensual'!$V$2:$V$3601,'Historial Mensual'!$A$2:$A$3601,AR$1,'Historial Mensual'!$B$2:$B$3601,$A17)</f>
        <v>-5.982949806383038E-2</v>
      </c>
      <c r="AS17" s="20">
        <f>SUMIFS('Historial Mensual'!$V$2:$V$3601,'Historial Mensual'!$A$2:$A$3601,AS$1,'Historial Mensual'!$B$2:$B$3601,$A17)</f>
        <v>-4.1158732665751352E-3</v>
      </c>
      <c r="AT17" s="20">
        <f>SUMIFS('Historial Mensual'!$V$2:$V$3601,'Historial Mensual'!$A$2:$A$3601,AT$1,'Historial Mensual'!$B$2:$B$3601,$A17)</f>
        <v>-3.88248771772065E-2</v>
      </c>
      <c r="AU17" s="20">
        <f>SUMIFS('Historial Mensual'!$V$2:$V$3601,'Historial Mensual'!$A$2:$A$3601,AU$1,'Historial Mensual'!$B$2:$B$3601,$A17)</f>
        <v>-3.3186098943359318E-2</v>
      </c>
      <c r="AV17" s="20">
        <f>SUMIFS('Historial Mensual'!$V$2:$V$3601,'Historial Mensual'!$A$2:$A$3601,AV$1,'Historial Mensual'!$B$2:$B$3601,$A17)</f>
        <v>-6.7934754079305576E-2</v>
      </c>
      <c r="AW17" s="20">
        <f>SUMIFS('Historial Mensual'!$V$2:$V$3601,'Historial Mensual'!$A$2:$A$3601,AW$1,'Historial Mensual'!$B$2:$B$3601,$A17)</f>
        <v>-5.0347923127420188E-2</v>
      </c>
      <c r="AX17" s="20">
        <f>SUMIFS('Historial Mensual'!$V$2:$V$3601,'Historial Mensual'!$A$2:$A$3601,AX$1,'Historial Mensual'!$B$2:$B$3601,$A17)</f>
        <v>-0.15462603572253239</v>
      </c>
      <c r="AY17" s="20">
        <f>SUMIFS('Historial Mensual'!$V$2:$V$3601,'Historial Mensual'!$A$2:$A$3601,AY$1,'Historial Mensual'!$B$2:$B$3601,$A17)</f>
        <v>-9.1739492868629272E-2</v>
      </c>
      <c r="AZ17" s="20">
        <f>SUMIFS('Historial Mensual'!$V$2:$V$3601,'Historial Mensual'!$A$2:$A$3601,AZ$1,'Historial Mensual'!$B$2:$B$3601,$A17)</f>
        <v>-1.8117369649441755E-2</v>
      </c>
      <c r="BA17" s="20">
        <f>SUMIFS('Historial Mensual'!$V$2:$V$3601,'Historial Mensual'!$A$2:$A$3601,BA$1,'Historial Mensual'!$B$2:$B$3601,$A17)</f>
        <v>-7.0068577027341747E-3</v>
      </c>
      <c r="BB17" s="20">
        <f>SUMIFS('Historial Mensual'!$V$2:$V$3601,'Historial Mensual'!$A$2:$A$3601,BB$1,'Historial Mensual'!$B$2:$B$3601,$A17)</f>
        <v>5.4414650521984999E-2</v>
      </c>
      <c r="BC17" s="20">
        <f>SUMIFS('Historial Mensual'!$V$2:$V$3601,'Historial Mensual'!$A$2:$A$3601,BC$1,'Historial Mensual'!$B$2:$B$3601,$A17)</f>
        <v>8.9821059084292054E-2</v>
      </c>
      <c r="BD17" s="20">
        <f>SUMIFS('Historial Mensual'!$V$2:$V$3601,'Historial Mensual'!$A$2:$A$3601,BD$1,'Historial Mensual'!$B$2:$B$3601,$A17)</f>
        <v>3.7963599731445398E-2</v>
      </c>
      <c r="BE17" s="20">
        <f>SUMIFS('Historial Mensual'!$V$2:$V$3601,'Historial Mensual'!$A$2:$A$3601,BE$1,'Historial Mensual'!$B$2:$B$3601,$A17)</f>
        <v>1.4238665770934942E-2</v>
      </c>
      <c r="BF17" s="20">
        <f>SUMIFS('Historial Mensual'!$V$2:$V$3601,'Historial Mensual'!$A$2:$A$3601,BF$1,'Historial Mensual'!$B$2:$B$3601,$A17)</f>
        <v>5.747804677776467E-2</v>
      </c>
      <c r="BG17" s="20">
        <f>SUMIFS('Historial Mensual'!$V$2:$V$3601,'Historial Mensual'!$A$2:$A$3601,BG$1,'Historial Mensual'!$B$2:$B$3601,$A17)</f>
        <v>7.1331114845157558E-3</v>
      </c>
      <c r="BH17" s="20">
        <f>SUMIFS('Historial Mensual'!$V$2:$V$3601,'Historial Mensual'!$A$2:$A$3601,BH$1,'Historial Mensual'!$B$2:$B$3601,$A17)</f>
        <v>-0.32265387193800144</v>
      </c>
      <c r="BI17" s="20">
        <f>SUMIFS('Historial Mensual'!$V$2:$V$3601,'Historial Mensual'!$A$2:$A$3601,BI$1,'Historial Mensual'!$B$2:$B$3601,$A17)</f>
        <v>0.10112297025242452</v>
      </c>
      <c r="BJ17" s="20">
        <f>SUMIFS('Historial Mensual'!$V$2:$V$3601,'Historial Mensual'!$A$2:$A$3601,BJ$1,'Historial Mensual'!$B$2:$B$3601,$A17)</f>
        <v>3.1076947304991998E-2</v>
      </c>
      <c r="BK17" s="20">
        <f>SUMIFS('Historial Mensual'!$V$2:$V$3601,'Historial Mensual'!$A$2:$A$3601,BK$1,'Historial Mensual'!$B$2:$B$3601,$A17)</f>
        <v>-0.31387058461418377</v>
      </c>
      <c r="BL17" s="20">
        <f>SUMIFS('Historial Mensual'!$V$2:$V$3601,'Historial Mensual'!$A$2:$A$3601,BL$1,'Historial Mensual'!$B$2:$B$3601,$A17)</f>
        <v>-1.2072197412283654</v>
      </c>
      <c r="BM17" s="20">
        <f>SUMIFS('Historial Mensual'!$V$2:$V$3601,'Historial Mensual'!$A$2:$A$3601,BM$1,'Historial Mensual'!$B$2:$B$3601,$A17)</f>
        <v>8.5038978875920698E-2</v>
      </c>
      <c r="BN17" s="20">
        <f>SUMIFS('Historial Mensual'!$V$2:$V$3601,'Historial Mensual'!$A$2:$A$3601,BN$1,'Historial Mensual'!$B$2:$B$3601,$A17)</f>
        <v>7.0928233620118547E-2</v>
      </c>
      <c r="BO17" s="20">
        <f>SUMIFS('Historial Mensual'!$V$2:$V$3601,'Historial Mensual'!$A$2:$A$3601,BO$1,'Historial Mensual'!$B$2:$B$3601,$A17)</f>
        <v>7.6682887688250018E-2</v>
      </c>
      <c r="BP17" s="20">
        <f>SUMIFS('Historial Mensual'!$V$2:$V$3601,'Historial Mensual'!$A$2:$A$3601,BP$1,'Historial Mensual'!$B$2:$B$3601,$A17)</f>
        <v>-0.14987939124433025</v>
      </c>
      <c r="BQ17" s="20">
        <f>SUMIFS('Historial Mensual'!$V$2:$V$3601,'Historial Mensual'!$A$2:$A$3601,BQ$1,'Historial Mensual'!$B$2:$B$3601,$A17)</f>
        <v>-0.31617145394116758</v>
      </c>
      <c r="BR17" s="20">
        <f>SUMIFS('Historial Mensual'!$V$2:$V$3601,'Historial Mensual'!$A$2:$A$3601,BR$1,'Historial Mensual'!$B$2:$B$3601,$A17)</f>
        <v>-2.0958184578283275E-3</v>
      </c>
      <c r="BS17" s="20">
        <f>SUMIFS('Historial Mensual'!$V$2:$V$3601,'Historial Mensual'!$A$2:$A$3601,BS$1,'Historial Mensual'!$B$2:$B$3601,$A17)</f>
        <v>-5.3616274860408673E-2</v>
      </c>
      <c r="BT17" s="20">
        <f>SUMIFS('Historial Mensual'!$V$2:$V$3601,'Historial Mensual'!$A$2:$A$3601,BT$1,'Historial Mensual'!$B$2:$B$3601,$A17)</f>
        <v>9.8435714747123343E-2</v>
      </c>
      <c r="BU17" s="20">
        <f>SUMIFS('Historial Mensual'!$V$2:$V$3601,'Historial Mensual'!$A$2:$A$3601,BU$1,'Historial Mensual'!$B$2:$B$3601,$A17)</f>
        <v>-7.3751317865432672E-3</v>
      </c>
      <c r="BV17" s="20">
        <f>SUMIFS('Historial Mensual'!$V$2:$V$3601,'Historial Mensual'!$A$2:$A$3601,BV$1,'Historial Mensual'!$B$2:$B$3601,$A17)</f>
        <v>6.7290349583275219E-2</v>
      </c>
      <c r="BW17" s="20">
        <f>SUMIFS('Historial Mensual'!$V$2:$V$3601,'Historial Mensual'!$A$2:$A$3601,BW$1,'Historial Mensual'!$B$2:$B$3601,$A17)</f>
        <v>5.9270385572863092E-2</v>
      </c>
      <c r="BX17" s="20">
        <f>SUMIFS('Historial Mensual'!$V$2:$V$3601,'Historial Mensual'!$A$2:$A$3601,BX$1,'Historial Mensual'!$B$2:$B$3601,$A17)</f>
        <v>6.510455460203754E-2</v>
      </c>
      <c r="BY17" s="20">
        <f>SUMIFS('Historial Mensual'!$V$2:$V$3601,'Historial Mensual'!$A$2:$A$3601,BY$1,'Historial Mensual'!$B$2:$B$3601,$A17)</f>
        <v>0.10751313834357927</v>
      </c>
      <c r="BZ17" s="20">
        <f>SUMIFS('Historial Mensual'!$V$2:$V$3601,'Historial Mensual'!$A$2:$A$3601,BZ$1,'Historial Mensual'!$B$2:$B$3601,$A17)</f>
        <v>7.0591845440297729E-2</v>
      </c>
      <c r="CA17" s="20">
        <f>SUMIFS('Historial Mensual'!$V$2:$V$3601,'Historial Mensual'!$A$2:$A$3601,CA$1,'Historial Mensual'!$B$2:$B$3601,$A17)</f>
        <v>3.1780548886386602E-2</v>
      </c>
      <c r="CB17" s="20">
        <f>SUMIFS('Historial Mensual'!$V$2:$V$3601,'Historial Mensual'!$A$2:$A$3601,CB$1,'Historial Mensual'!$B$2:$B$3601,$A17)</f>
        <v>-9.6218408965964616E-3</v>
      </c>
      <c r="CC17" s="20">
        <f>SUMIFS('Historial Mensual'!$V$2:$V$3601,'Historial Mensual'!$A$2:$A$3601,CC$1,'Historial Mensual'!$B$2:$B$3601,$A17)</f>
        <v>7.7264493310279361E-2</v>
      </c>
      <c r="CD17" s="20">
        <f>SUMIFS('Historial Mensual'!$V$2:$V$3601,'Historial Mensual'!$A$2:$A$3601,CD$1,'Historial Mensual'!$B$2:$B$3601,$A17)</f>
        <v>-0.19656975730517182</v>
      </c>
      <c r="CE17" s="20">
        <f>SUMIFS('Historial Mensual'!$V$2:$V$3601,'Historial Mensual'!$A$2:$A$3601,CE$1,'Historial Mensual'!$B$2:$B$3601,$A17)</f>
        <v>-0.25500696440230203</v>
      </c>
      <c r="CF17" s="20">
        <f>SUMIFS('Historial Mensual'!$V$2:$V$3601,'Historial Mensual'!$A$2:$A$3601,CF$1,'Historial Mensual'!$B$2:$B$3601,$A17)</f>
        <v>-0.24812269793963093</v>
      </c>
      <c r="CG17" s="20">
        <f>SUMIFS('Historial Mensual'!$V$2:$V$3601,'Historial Mensual'!$A$2:$A$3601,CG$1,'Historial Mensual'!$B$2:$B$3601,$A17)</f>
        <v>-0.2465935853110163</v>
      </c>
      <c r="CH17" s="20">
        <f>SUMIFS('Historial Mensual'!$V$2:$V$3601,'Historial Mensual'!$A$2:$A$3601,CH$1,'Historial Mensual'!$B$2:$B$3601,$A17)</f>
        <v>-2.3211416208141086E-2</v>
      </c>
      <c r="CI17" s="20">
        <f>SUMIFS('Historial Mensual'!$V$2:$V$3601,'Historial Mensual'!$A$2:$A$3601,CI$1,'Historial Mensual'!$B$2:$B$3601,$A17)</f>
        <v>-0.38684756690620298</v>
      </c>
      <c r="CJ17" s="20">
        <f>SUMIFS('Historial Mensual'!$V$2:$V$3601,'Historial Mensual'!$A$2:$A$3601,CJ$1,'Historial Mensual'!$B$2:$B$3601,$A17)</f>
        <v>-0.18383469490840992</v>
      </c>
      <c r="CK17" s="20">
        <f>SUMIFS('Historial Mensual'!$V$2:$V$3601,'Historial Mensual'!$A$2:$A$3601,CK$1,'Historial Mensual'!$B$2:$B$3601,$A17)</f>
        <v>-3.2016700909812283E-2</v>
      </c>
      <c r="CL17" s="20">
        <f>SUMIFS('Historial Mensual'!$V$2:$V$3601,'Historial Mensual'!$A$2:$A$3601,CL$1,'Historial Mensual'!$B$2:$B$3601,$A17)</f>
        <v>-0.61110815263287876</v>
      </c>
      <c r="CM17" s="20">
        <f>SUMIFS('Historial Mensual'!$V$2:$V$3601,'Historial Mensual'!$A$2:$A$3601,CM$1,'Historial Mensual'!$B$2:$B$3601,$A17)</f>
        <v>-0.16166975603712852</v>
      </c>
      <c r="CN17" s="20">
        <f>SUMIFS('Historial Mensual'!$V$2:$V$3601,'Historial Mensual'!$A$2:$A$3601,CN$1,'Historial Mensual'!$B$2:$B$3601,$A17)</f>
        <v>5.2917946033999672E-2</v>
      </c>
      <c r="CO17" s="20">
        <f>SUMIFS('Historial Mensual'!$V$2:$V$3601,'Historial Mensual'!$A$2:$A$3601,CO$1,'Historial Mensual'!$B$2:$B$3601,$A17)</f>
        <v>-4.9167576035642202E-2</v>
      </c>
      <c r="CP17" s="20">
        <f>SUMIFS('Historial Mensual'!$V$2:$V$3601,'Historial Mensual'!$A$2:$A$3601,CP$1,'Historial Mensual'!$B$2:$B$3601,$A17)</f>
        <v>5.1966568886308316E-2</v>
      </c>
      <c r="CQ17" s="20">
        <f>SUMIFS('Historial Mensual'!$V$2:$V$3601,'Historial Mensual'!$A$2:$A$3601,CQ$1,'Historial Mensual'!$B$2:$B$3601,$A17)</f>
        <v>-3.1804604249101615E-2</v>
      </c>
      <c r="CR17" s="20">
        <f>SUMIFS('Historial Mensual'!$V$2:$V$3601,'Historial Mensual'!$A$2:$A$3601,CR$1,'Historial Mensual'!$B$2:$B$3601,$A17)</f>
        <v>4.7036989527994656E-2</v>
      </c>
      <c r="CS17" s="20">
        <f>SUMIFS('Historial Mensual'!$V$2:$V$3601,'Historial Mensual'!$A$2:$A$3601,CS$1,'Historial Mensual'!$B$2:$B$3601,$A17)</f>
        <v>3.8902436012657221E-2</v>
      </c>
      <c r="CT17" s="20">
        <f>SUMIFS('Historial Mensual'!$V$2:$V$3601,'Historial Mensual'!$A$2:$A$3601,CT$1,'Historial Mensual'!$B$2:$B$3601,$A17)</f>
        <v>-0.15797886353253912</v>
      </c>
      <c r="CU17" s="20">
        <f>SUMIFS('Historial Mensual'!$V$2:$V$3601,'Historial Mensual'!$A$2:$A$3601,CU$1,'Historial Mensual'!$B$2:$B$3601,$A17)</f>
        <v>-2.8722382187178378E-2</v>
      </c>
      <c r="CV17" s="20">
        <f>SUMIFS('Historial Mensual'!$V$2:$V$3601,'Historial Mensual'!$A$2:$A$3601,CV$1,'Historial Mensual'!$B$2:$B$3601,$A17)</f>
        <v>5.2718525018236387E-2</v>
      </c>
      <c r="CW17" s="20">
        <f>SUMIFS('Historial Mensual'!$V$2:$V$3601,'Historial Mensual'!$A$2:$A$3601,CW$1,'Historial Mensual'!$B$2:$B$3601,$A17)</f>
        <v>1.842162941060756E-2</v>
      </c>
    </row>
    <row r="18" spans="1:101" x14ac:dyDescent="0.3">
      <c r="A18" s="18">
        <v>45413</v>
      </c>
      <c r="B18" s="20">
        <f>SUMIFS('Historial Mensual'!$V$2:$V$3601,'Historial Mensual'!$A$2:$A$3601,B$1,'Historial Mensual'!$B$2:$B$3601,$A18)</f>
        <v>3.6215648538972488E-2</v>
      </c>
      <c r="C18" s="20">
        <f>SUMIFS('Historial Mensual'!$V$2:$V$3601,'Historial Mensual'!$A$2:$A$3601,C$1,'Historial Mensual'!$B$2:$B$3601,$A18)</f>
        <v>-5.914678024262536E-2</v>
      </c>
      <c r="D18" s="20">
        <f>SUMIFS('Historial Mensual'!$V$2:$V$3601,'Historial Mensual'!$A$2:$A$3601,D$1,'Historial Mensual'!$B$2:$B$3601,$A18)</f>
        <v>-0.50842593749169929</v>
      </c>
      <c r="E18" s="20">
        <f>SUMIFS('Historial Mensual'!$V$2:$V$3601,'Historial Mensual'!$A$2:$A$3601,E$1,'Historial Mensual'!$B$2:$B$3601,$A18)</f>
        <v>-0.1540179709351113</v>
      </c>
      <c r="F18" s="20">
        <f>SUMIFS('Historial Mensual'!$V$2:$V$3601,'Historial Mensual'!$A$2:$A$3601,F$1,'Historial Mensual'!$B$2:$B$3601,$A18)</f>
        <v>-0.26337223384110653</v>
      </c>
      <c r="G18" s="20">
        <f>SUMIFS('Historial Mensual'!$V$2:$V$3601,'Historial Mensual'!$A$2:$A$3601,G$1,'Historial Mensual'!$B$2:$B$3601,$A18)</f>
        <v>2.8983061041886596E-2</v>
      </c>
      <c r="H18" s="20">
        <f>SUMIFS('Historial Mensual'!$V$2:$V$3601,'Historial Mensual'!$A$2:$A$3601,H$1,'Historial Mensual'!$B$2:$B$3601,$A18)</f>
        <v>-5.1864186084234341E-2</v>
      </c>
      <c r="I18" s="20">
        <f>SUMIFS('Historial Mensual'!$V$2:$V$3601,'Historial Mensual'!$A$2:$A$3601,I$1,'Historial Mensual'!$B$2:$B$3601,$A18)</f>
        <v>2.3023320827341442E-2</v>
      </c>
      <c r="J18" s="20">
        <f>SUMIFS('Historial Mensual'!$V$2:$V$3601,'Historial Mensual'!$A$2:$A$3601,J$1,'Historial Mensual'!$B$2:$B$3601,$A18)</f>
        <v>1.8205636464465593E-3</v>
      </c>
      <c r="K18" s="20">
        <f>SUMIFS('Historial Mensual'!$V$2:$V$3601,'Historial Mensual'!$A$2:$A$3601,K$1,'Historial Mensual'!$B$2:$B$3601,$A18)</f>
        <v>-5.7723697045586705E-2</v>
      </c>
      <c r="L18" s="20">
        <f>SUMIFS('Historial Mensual'!$V$2:$V$3601,'Historial Mensual'!$A$2:$A$3601,L$1,'Historial Mensual'!$B$2:$B$3601,$A18)</f>
        <v>-3.5981158504290928E-2</v>
      </c>
      <c r="M18" s="20">
        <f>SUMIFS('Historial Mensual'!$V$2:$V$3601,'Historial Mensual'!$A$2:$A$3601,M$1,'Historial Mensual'!$B$2:$B$3601,$A18)</f>
        <v>-3.9987831507825172E-2</v>
      </c>
      <c r="N18" s="20">
        <f>SUMIFS('Historial Mensual'!$V$2:$V$3601,'Historial Mensual'!$A$2:$A$3601,N$1,'Historial Mensual'!$B$2:$B$3601,$A18)</f>
        <v>8.9793273777657272E-3</v>
      </c>
      <c r="O18" s="20">
        <f>SUMIFS('Historial Mensual'!$V$2:$V$3601,'Historial Mensual'!$A$2:$A$3601,O$1,'Historial Mensual'!$B$2:$B$3601,$A18)</f>
        <v>5.3067730875528504E-2</v>
      </c>
      <c r="P18" s="20">
        <f>SUMIFS('Historial Mensual'!$V$2:$V$3601,'Historial Mensual'!$A$2:$A$3601,P$1,'Historial Mensual'!$B$2:$B$3601,$A18)</f>
        <v>-7.0661460392535749E-2</v>
      </c>
      <c r="Q18" s="20">
        <f>SUMIFS('Historial Mensual'!$V$2:$V$3601,'Historial Mensual'!$A$2:$A$3601,Q$1,'Historial Mensual'!$B$2:$B$3601,$A18)</f>
        <v>-5.5848860164629754E-2</v>
      </c>
      <c r="R18" s="20">
        <f>SUMIFS('Historial Mensual'!$V$2:$V$3601,'Historial Mensual'!$A$2:$A$3601,R$1,'Historial Mensual'!$B$2:$B$3601,$A18)</f>
        <v>-7.728449059365014E-2</v>
      </c>
      <c r="S18" s="20">
        <f>SUMIFS('Historial Mensual'!$V$2:$V$3601,'Historial Mensual'!$A$2:$A$3601,S$1,'Historial Mensual'!$B$2:$B$3601,$A18)</f>
        <v>-3.4102848756327346E-2</v>
      </c>
      <c r="T18" s="20">
        <f>SUMIFS('Historial Mensual'!$V$2:$V$3601,'Historial Mensual'!$A$2:$A$3601,T$1,'Historial Mensual'!$B$2:$B$3601,$A18)</f>
        <v>-9.1343258160343416E-2</v>
      </c>
      <c r="U18" s="20">
        <f>SUMIFS('Historial Mensual'!$V$2:$V$3601,'Historial Mensual'!$A$2:$A$3601,U$1,'Historial Mensual'!$B$2:$B$3601,$A18)</f>
        <v>3.5404058942262472E-2</v>
      </c>
      <c r="V18" s="20">
        <f>SUMIFS('Historial Mensual'!$V$2:$V$3601,'Historial Mensual'!$A$2:$A$3601,V$1,'Historial Mensual'!$B$2:$B$3601,$A18)</f>
        <v>5.1168851908821457E-2</v>
      </c>
      <c r="W18" s="20">
        <f>SUMIFS('Historial Mensual'!$V$2:$V$3601,'Historial Mensual'!$A$2:$A$3601,W$1,'Historial Mensual'!$B$2:$B$3601,$A18)</f>
        <v>9.1218116635950003E-2</v>
      </c>
      <c r="X18" s="20">
        <f>SUMIFS('Historial Mensual'!$V$2:$V$3601,'Historial Mensual'!$A$2:$A$3601,X$1,'Historial Mensual'!$B$2:$B$3601,$A18)</f>
        <v>3.645542094379671E-2</v>
      </c>
      <c r="Y18" s="20">
        <f>SUMIFS('Historial Mensual'!$V$2:$V$3601,'Historial Mensual'!$A$2:$A$3601,Y$1,'Historial Mensual'!$B$2:$B$3601,$A18)</f>
        <v>2.4325148095120989E-2</v>
      </c>
      <c r="Z18" s="20">
        <f>SUMIFS('Historial Mensual'!$V$2:$V$3601,'Historial Mensual'!$A$2:$A$3601,Z$1,'Historial Mensual'!$B$2:$B$3601,$A18)</f>
        <v>5.0781219249339767E-2</v>
      </c>
      <c r="AA18" s="20">
        <f>SUMIFS('Historial Mensual'!$V$2:$V$3601,'Historial Mensual'!$A$2:$A$3601,AA$1,'Historial Mensual'!$B$2:$B$3601,$A18)</f>
        <v>-6.9263193851409083E-2</v>
      </c>
      <c r="AB18" s="20">
        <f>SUMIFS('Historial Mensual'!$V$2:$V$3601,'Historial Mensual'!$A$2:$A$3601,AB$1,'Historial Mensual'!$B$2:$B$3601,$A18)</f>
        <v>-0.43256201173483061</v>
      </c>
      <c r="AC18" s="20">
        <f>SUMIFS('Historial Mensual'!$V$2:$V$3601,'Historial Mensual'!$A$2:$A$3601,AC$1,'Historial Mensual'!$B$2:$B$3601,$A18)</f>
        <v>4.3488755790806584E-2</v>
      </c>
      <c r="AD18" s="20">
        <f>SUMIFS('Historial Mensual'!$V$2:$V$3601,'Historial Mensual'!$A$2:$A$3601,AD$1,'Historial Mensual'!$B$2:$B$3601,$A18)</f>
        <v>7.9581394955686821E-2</v>
      </c>
      <c r="AE18" s="20">
        <f>SUMIFS('Historial Mensual'!$V$2:$V$3601,'Historial Mensual'!$A$2:$A$3601,AE$1,'Historial Mensual'!$B$2:$B$3601,$A18)</f>
        <v>6.87737883942609E-4</v>
      </c>
      <c r="AF18" s="20">
        <f>SUMIFS('Historial Mensual'!$V$2:$V$3601,'Historial Mensual'!$A$2:$A$3601,AF$1,'Historial Mensual'!$B$2:$B$3601,$A18)</f>
        <v>4.0892334526117416E-2</v>
      </c>
      <c r="AG18" s="20">
        <f>SUMIFS('Historial Mensual'!$V$2:$V$3601,'Historial Mensual'!$A$2:$A$3601,AG$1,'Historial Mensual'!$B$2:$B$3601,$A18)</f>
        <v>6.0946398446078409E-3</v>
      </c>
      <c r="AH18" s="20">
        <f>SUMIFS('Historial Mensual'!$V$2:$V$3601,'Historial Mensual'!$A$2:$A$3601,AH$1,'Historial Mensual'!$B$2:$B$3601,$A18)</f>
        <v>2.3384751785854505E-2</v>
      </c>
      <c r="AI18" s="20">
        <f>SUMIFS('Historial Mensual'!$V$2:$V$3601,'Historial Mensual'!$A$2:$A$3601,AI$1,'Historial Mensual'!$B$2:$B$3601,$A18)</f>
        <v>4.6403811767200143E-3</v>
      </c>
      <c r="AJ18" s="20">
        <f>SUMIFS('Historial Mensual'!$V$2:$V$3601,'Historial Mensual'!$A$2:$A$3601,AJ$1,'Historial Mensual'!$B$2:$B$3601,$A18)</f>
        <v>-5.1816433338068985E-3</v>
      </c>
      <c r="AK18" s="20">
        <f>SUMIFS('Historial Mensual'!$V$2:$V$3601,'Historial Mensual'!$A$2:$A$3601,AK$1,'Historial Mensual'!$B$2:$B$3601,$A18)</f>
        <v>2.317361495454859E-3</v>
      </c>
      <c r="AL18" s="20">
        <f>SUMIFS('Historial Mensual'!$V$2:$V$3601,'Historial Mensual'!$A$2:$A$3601,AL$1,'Historial Mensual'!$B$2:$B$3601,$A18)</f>
        <v>3.9112405090590316E-2</v>
      </c>
      <c r="AM18" s="20">
        <f>SUMIFS('Historial Mensual'!$V$2:$V$3601,'Historial Mensual'!$A$2:$A$3601,AM$1,'Historial Mensual'!$B$2:$B$3601,$A18)</f>
        <v>1.4961429242530877E-2</v>
      </c>
      <c r="AN18" s="20">
        <f>SUMIFS('Historial Mensual'!$V$2:$V$3601,'Historial Mensual'!$A$2:$A$3601,AN$1,'Historial Mensual'!$B$2:$B$3601,$A18)</f>
        <v>-4.9829548654750522E-3</v>
      </c>
      <c r="AO18" s="20">
        <f>SUMIFS('Historial Mensual'!$V$2:$V$3601,'Historial Mensual'!$A$2:$A$3601,AO$1,'Historial Mensual'!$B$2:$B$3601,$A18)</f>
        <v>3.9241293409504864E-2</v>
      </c>
      <c r="AP18" s="20">
        <f>SUMIFS('Historial Mensual'!$V$2:$V$3601,'Historial Mensual'!$A$2:$A$3601,AP$1,'Historial Mensual'!$B$2:$B$3601,$A18)</f>
        <v>-0.12180393894146013</v>
      </c>
      <c r="AQ18" s="20">
        <f>SUMIFS('Historial Mensual'!$V$2:$V$3601,'Historial Mensual'!$A$2:$A$3601,AQ$1,'Historial Mensual'!$B$2:$B$3601,$A18)</f>
        <v>-9.1662219261637007E-2</v>
      </c>
      <c r="AR18" s="20">
        <f>SUMIFS('Historial Mensual'!$V$2:$V$3601,'Historial Mensual'!$A$2:$A$3601,AR$1,'Historial Mensual'!$B$2:$B$3601,$A18)</f>
        <v>-0.12680103334265699</v>
      </c>
      <c r="AS18" s="20">
        <f>SUMIFS('Historial Mensual'!$V$2:$V$3601,'Historial Mensual'!$A$2:$A$3601,AS$1,'Historial Mensual'!$B$2:$B$3601,$A18)</f>
        <v>7.1689719853210172E-3</v>
      </c>
      <c r="AT18" s="20">
        <f>SUMIFS('Historial Mensual'!$V$2:$V$3601,'Historial Mensual'!$A$2:$A$3601,AT$1,'Historial Mensual'!$B$2:$B$3601,$A18)</f>
        <v>-0.18987414875916975</v>
      </c>
      <c r="AU18" s="20">
        <f>SUMIFS('Historial Mensual'!$V$2:$V$3601,'Historial Mensual'!$A$2:$A$3601,AU$1,'Historial Mensual'!$B$2:$B$3601,$A18)</f>
        <v>1.5077248161787318E-2</v>
      </c>
      <c r="AV18" s="20">
        <f>SUMIFS('Historial Mensual'!$V$2:$V$3601,'Historial Mensual'!$A$2:$A$3601,AV$1,'Historial Mensual'!$B$2:$B$3601,$A18)</f>
        <v>-6.0838832076273421E-2</v>
      </c>
      <c r="AW18" s="20">
        <f>SUMIFS('Historial Mensual'!$V$2:$V$3601,'Historial Mensual'!$A$2:$A$3601,AW$1,'Historial Mensual'!$B$2:$B$3601,$A18)</f>
        <v>-0.73160712693829455</v>
      </c>
      <c r="AX18" s="20">
        <f>SUMIFS('Historial Mensual'!$V$2:$V$3601,'Historial Mensual'!$A$2:$A$3601,AX$1,'Historial Mensual'!$B$2:$B$3601,$A18)</f>
        <v>-0.86105192951882603</v>
      </c>
      <c r="AY18" s="20">
        <f>SUMIFS('Historial Mensual'!$V$2:$V$3601,'Historial Mensual'!$A$2:$A$3601,AY$1,'Historial Mensual'!$B$2:$B$3601,$A18)</f>
        <v>-9.3343772190995836E-2</v>
      </c>
      <c r="AZ18" s="20">
        <f>SUMIFS('Historial Mensual'!$V$2:$V$3601,'Historial Mensual'!$A$2:$A$3601,AZ$1,'Historial Mensual'!$B$2:$B$3601,$A18)</f>
        <v>5.478771568345276E-2</v>
      </c>
      <c r="BA18" s="20">
        <f>SUMIFS('Historial Mensual'!$V$2:$V$3601,'Historial Mensual'!$A$2:$A$3601,BA$1,'Historial Mensual'!$B$2:$B$3601,$A18)</f>
        <v>7.1997995633132444E-2</v>
      </c>
      <c r="BB18" s="20">
        <f>SUMIFS('Historial Mensual'!$V$2:$V$3601,'Historial Mensual'!$A$2:$A$3601,BB$1,'Historial Mensual'!$B$2:$B$3601,$A18)</f>
        <v>2.6529922178057545E-2</v>
      </c>
      <c r="BC18" s="20">
        <f>SUMIFS('Historial Mensual'!$V$2:$V$3601,'Historial Mensual'!$A$2:$A$3601,BC$1,'Historial Mensual'!$B$2:$B$3601,$A18)</f>
        <v>5.6418201971219759E-2</v>
      </c>
      <c r="BD18" s="20">
        <f>SUMIFS('Historial Mensual'!$V$2:$V$3601,'Historial Mensual'!$A$2:$A$3601,BD$1,'Historial Mensual'!$B$2:$B$3601,$A18)</f>
        <v>8.4071747459012761E-2</v>
      </c>
      <c r="BE18" s="20">
        <f>SUMIFS('Historial Mensual'!$V$2:$V$3601,'Historial Mensual'!$A$2:$A$3601,BE$1,'Historial Mensual'!$B$2:$B$3601,$A18)</f>
        <v>3.2129660257093191E-2</v>
      </c>
      <c r="BF18" s="20">
        <f>SUMIFS('Historial Mensual'!$V$2:$V$3601,'Historial Mensual'!$A$2:$A$3601,BF$1,'Historial Mensual'!$B$2:$B$3601,$A18)</f>
        <v>8.2409494757187646E-2</v>
      </c>
      <c r="BG18" s="20">
        <f>SUMIFS('Historial Mensual'!$V$2:$V$3601,'Historial Mensual'!$A$2:$A$3601,BG$1,'Historial Mensual'!$B$2:$B$3601,$A18)</f>
        <v>2.8538711119166704E-3</v>
      </c>
      <c r="BH18" s="20">
        <f>SUMIFS('Historial Mensual'!$V$2:$V$3601,'Historial Mensual'!$A$2:$A$3601,BH$1,'Historial Mensual'!$B$2:$B$3601,$A18)</f>
        <v>8.61403487147024E-2</v>
      </c>
      <c r="BI18" s="20">
        <f>SUMIFS('Historial Mensual'!$V$2:$V$3601,'Historial Mensual'!$A$2:$A$3601,BI$1,'Historial Mensual'!$B$2:$B$3601,$A18)</f>
        <v>5.7579663306331137E-2</v>
      </c>
      <c r="BJ18" s="20">
        <f>SUMIFS('Historial Mensual'!$V$2:$V$3601,'Historial Mensual'!$A$2:$A$3601,BJ$1,'Historial Mensual'!$B$2:$B$3601,$A18)</f>
        <v>-1.3500101674290528E-2</v>
      </c>
      <c r="BK18" s="20">
        <f>SUMIFS('Historial Mensual'!$V$2:$V$3601,'Historial Mensual'!$A$2:$A$3601,BK$1,'Historial Mensual'!$B$2:$B$3601,$A18)</f>
        <v>-3.2199440051990567E-2</v>
      </c>
      <c r="BL18" s="20">
        <f>SUMIFS('Historial Mensual'!$V$2:$V$3601,'Historial Mensual'!$A$2:$A$3601,BL$1,'Historial Mensual'!$B$2:$B$3601,$A18)</f>
        <v>-3.2994600168882955E-2</v>
      </c>
      <c r="BM18" s="20">
        <f>SUMIFS('Historial Mensual'!$V$2:$V$3601,'Historial Mensual'!$A$2:$A$3601,BM$1,'Historial Mensual'!$B$2:$B$3601,$A18)</f>
        <v>0.17083046701066398</v>
      </c>
      <c r="BN18" s="20">
        <f>SUMIFS('Historial Mensual'!$V$2:$V$3601,'Historial Mensual'!$A$2:$A$3601,BN$1,'Historial Mensual'!$B$2:$B$3601,$A18)</f>
        <v>5.7825379202404652E-2</v>
      </c>
      <c r="BO18" s="20">
        <f>SUMIFS('Historial Mensual'!$V$2:$V$3601,'Historial Mensual'!$A$2:$A$3601,BO$1,'Historial Mensual'!$B$2:$B$3601,$A18)</f>
        <v>-2.5346425123158982E-3</v>
      </c>
      <c r="BP18" s="20">
        <f>SUMIFS('Historial Mensual'!$V$2:$V$3601,'Historial Mensual'!$A$2:$A$3601,BP$1,'Historial Mensual'!$B$2:$B$3601,$A18)</f>
        <v>8.6613899225849611E-2</v>
      </c>
      <c r="BQ18" s="20">
        <f>SUMIFS('Historial Mensual'!$V$2:$V$3601,'Historial Mensual'!$A$2:$A$3601,BQ$1,'Historial Mensual'!$B$2:$B$3601,$A18)</f>
        <v>-3.3499778747676554E-2</v>
      </c>
      <c r="BR18" s="20">
        <f>SUMIFS('Historial Mensual'!$V$2:$V$3601,'Historial Mensual'!$A$2:$A$3601,BR$1,'Historial Mensual'!$B$2:$B$3601,$A18)</f>
        <v>2.0242052411725293E-2</v>
      </c>
      <c r="BS18" s="20">
        <f>SUMIFS('Historial Mensual'!$V$2:$V$3601,'Historial Mensual'!$A$2:$A$3601,BS$1,'Historial Mensual'!$B$2:$B$3601,$A18)</f>
        <v>-1.4782239761885018E-2</v>
      </c>
      <c r="BT18" s="20">
        <f>SUMIFS('Historial Mensual'!$V$2:$V$3601,'Historial Mensual'!$A$2:$A$3601,BT$1,'Historial Mensual'!$B$2:$B$3601,$A18)</f>
        <v>2.6602577522313264E-2</v>
      </c>
      <c r="BU18" s="20">
        <f>SUMIFS('Historial Mensual'!$V$2:$V$3601,'Historial Mensual'!$A$2:$A$3601,BU$1,'Historial Mensual'!$B$2:$B$3601,$A18)</f>
        <v>-6.6029197510707835E-2</v>
      </c>
      <c r="BV18" s="20">
        <f>SUMIFS('Historial Mensual'!$V$2:$V$3601,'Historial Mensual'!$A$2:$A$3601,BV$1,'Historial Mensual'!$B$2:$B$3601,$A18)</f>
        <v>-1.6388238595583519E-2</v>
      </c>
      <c r="BW18" s="20">
        <f>SUMIFS('Historial Mensual'!$V$2:$V$3601,'Historial Mensual'!$A$2:$A$3601,BW$1,'Historial Mensual'!$B$2:$B$3601,$A18)</f>
        <v>-6.4431942727316465E-3</v>
      </c>
      <c r="BX18" s="20">
        <f>SUMIFS('Historial Mensual'!$V$2:$V$3601,'Historial Mensual'!$A$2:$A$3601,BX$1,'Historial Mensual'!$B$2:$B$3601,$A18)</f>
        <v>4.6749025968458209E-2</v>
      </c>
      <c r="BY18" s="20">
        <f>SUMIFS('Historial Mensual'!$V$2:$V$3601,'Historial Mensual'!$A$2:$A$3601,BY$1,'Historial Mensual'!$B$2:$B$3601,$A18)</f>
        <v>-1.7223838022557121E-2</v>
      </c>
      <c r="BZ18" s="20">
        <f>SUMIFS('Historial Mensual'!$V$2:$V$3601,'Historial Mensual'!$A$2:$A$3601,BZ$1,'Historial Mensual'!$B$2:$B$3601,$A18)</f>
        <v>-6.1022937986553394E-2</v>
      </c>
      <c r="CA18" s="20">
        <f>SUMIFS('Historial Mensual'!$V$2:$V$3601,'Historial Mensual'!$A$2:$A$3601,CA$1,'Historial Mensual'!$B$2:$B$3601,$A18)</f>
        <v>-5.4899348330546618E-2</v>
      </c>
      <c r="CB18" s="20">
        <f>SUMIFS('Historial Mensual'!$V$2:$V$3601,'Historial Mensual'!$A$2:$A$3601,CB$1,'Historial Mensual'!$B$2:$B$3601,$A18)</f>
        <v>-3.9000226018698882E-2</v>
      </c>
      <c r="CC18" s="20">
        <f>SUMIFS('Historial Mensual'!$V$2:$V$3601,'Historial Mensual'!$A$2:$A$3601,CC$1,'Historial Mensual'!$B$2:$B$3601,$A18)</f>
        <v>-8.86136329755223E-2</v>
      </c>
      <c r="CD18" s="20">
        <f>SUMIFS('Historial Mensual'!$V$2:$V$3601,'Historial Mensual'!$A$2:$A$3601,CD$1,'Historial Mensual'!$B$2:$B$3601,$A18)</f>
        <v>8.5945923372514922E-3</v>
      </c>
      <c r="CE18" s="20">
        <f>SUMIFS('Historial Mensual'!$V$2:$V$3601,'Historial Mensual'!$A$2:$A$3601,CE$1,'Historial Mensual'!$B$2:$B$3601,$A18)</f>
        <v>2.4480914870341545E-2</v>
      </c>
      <c r="CF18" s="20">
        <f>SUMIFS('Historial Mensual'!$V$2:$V$3601,'Historial Mensual'!$A$2:$A$3601,CF$1,'Historial Mensual'!$B$2:$B$3601,$A18)</f>
        <v>-0.49440615736744531</v>
      </c>
      <c r="CG18" s="20">
        <f>SUMIFS('Historial Mensual'!$V$2:$V$3601,'Historial Mensual'!$A$2:$A$3601,CG$1,'Historial Mensual'!$B$2:$B$3601,$A18)</f>
        <v>-8.5039929339267184E-2</v>
      </c>
      <c r="CH18" s="20">
        <f>SUMIFS('Historial Mensual'!$V$2:$V$3601,'Historial Mensual'!$A$2:$A$3601,CH$1,'Historial Mensual'!$B$2:$B$3601,$A18)</f>
        <v>-8.6414091250168551E-2</v>
      </c>
      <c r="CI18" s="20">
        <f>SUMIFS('Historial Mensual'!$V$2:$V$3601,'Historial Mensual'!$A$2:$A$3601,CI$1,'Historial Mensual'!$B$2:$B$3601,$A18)</f>
        <v>-0.62543065088664784</v>
      </c>
      <c r="CJ18" s="20">
        <f>SUMIFS('Historial Mensual'!$V$2:$V$3601,'Historial Mensual'!$A$2:$A$3601,CJ$1,'Historial Mensual'!$B$2:$B$3601,$A18)</f>
        <v>-4.2950385126677516E-2</v>
      </c>
      <c r="CK18" s="20">
        <f>SUMIFS('Historial Mensual'!$V$2:$V$3601,'Historial Mensual'!$A$2:$A$3601,CK$1,'Historial Mensual'!$B$2:$B$3601,$A18)</f>
        <v>-3.8204258042204085E-2</v>
      </c>
      <c r="CL18" s="20">
        <f>SUMIFS('Historial Mensual'!$V$2:$V$3601,'Historial Mensual'!$A$2:$A$3601,CL$1,'Historial Mensual'!$B$2:$B$3601,$A18)</f>
        <v>4.0090038265585314E-3</v>
      </c>
      <c r="CM18" s="20">
        <f>SUMIFS('Historial Mensual'!$V$2:$V$3601,'Historial Mensual'!$A$2:$A$3601,CM$1,'Historial Mensual'!$B$2:$B$3601,$A18)</f>
        <v>-9.6395925417212619E-2</v>
      </c>
      <c r="CN18" s="20">
        <f>SUMIFS('Historial Mensual'!$V$2:$V$3601,'Historial Mensual'!$A$2:$A$3601,CN$1,'Historial Mensual'!$B$2:$B$3601,$A18)</f>
        <v>-7.6739140077706727E-2</v>
      </c>
      <c r="CO18" s="20">
        <f>SUMIFS('Historial Mensual'!$V$2:$V$3601,'Historial Mensual'!$A$2:$A$3601,CO$1,'Historial Mensual'!$B$2:$B$3601,$A18)</f>
        <v>-2.0024235084419841E-2</v>
      </c>
      <c r="CP18" s="20">
        <f>SUMIFS('Historial Mensual'!$V$2:$V$3601,'Historial Mensual'!$A$2:$A$3601,CP$1,'Historial Mensual'!$B$2:$B$3601,$A18)</f>
        <v>-7.9495592880756819E-2</v>
      </c>
      <c r="CQ18" s="20">
        <f>SUMIFS('Historial Mensual'!$V$2:$V$3601,'Historial Mensual'!$A$2:$A$3601,CQ$1,'Historial Mensual'!$B$2:$B$3601,$A18)</f>
        <v>-1.2085825542422261E-2</v>
      </c>
      <c r="CR18" s="20">
        <f>SUMIFS('Historial Mensual'!$V$2:$V$3601,'Historial Mensual'!$A$2:$A$3601,CR$1,'Historial Mensual'!$B$2:$B$3601,$A18)</f>
        <v>4.2660662292579761E-2</v>
      </c>
      <c r="CS18" s="20">
        <f>SUMIFS('Historial Mensual'!$V$2:$V$3601,'Historial Mensual'!$A$2:$A$3601,CS$1,'Historial Mensual'!$B$2:$B$3601,$A18)</f>
        <v>-1.6860753954536827E-2</v>
      </c>
      <c r="CT18" s="20">
        <f>SUMIFS('Historial Mensual'!$V$2:$V$3601,'Historial Mensual'!$A$2:$A$3601,CT$1,'Historial Mensual'!$B$2:$B$3601,$A18)</f>
        <v>-0.2052343887806431</v>
      </c>
      <c r="CU18" s="20">
        <f>SUMIFS('Historial Mensual'!$V$2:$V$3601,'Historial Mensual'!$A$2:$A$3601,CU$1,'Historial Mensual'!$B$2:$B$3601,$A18)</f>
        <v>-2.4530875275618782E-2</v>
      </c>
      <c r="CV18" s="20">
        <f>SUMIFS('Historial Mensual'!$V$2:$V$3601,'Historial Mensual'!$A$2:$A$3601,CV$1,'Historial Mensual'!$B$2:$B$3601,$A18)</f>
        <v>7.2096842995692398E-2</v>
      </c>
      <c r="CW18" s="20">
        <f>SUMIFS('Historial Mensual'!$V$2:$V$3601,'Historial Mensual'!$A$2:$A$3601,CW$1,'Historial Mensual'!$B$2:$B$3601,$A18)</f>
        <v>-1.4745825722155092E-2</v>
      </c>
    </row>
    <row r="19" spans="1:101" x14ac:dyDescent="0.3">
      <c r="A19" s="18">
        <v>45444</v>
      </c>
      <c r="B19" s="20">
        <f>SUMIFS('Historial Mensual'!$V$2:$V$3601,'Historial Mensual'!$A$2:$A$3601,B$1,'Historial Mensual'!$B$2:$B$3601,$A19)</f>
        <v>5.3944808164793093E-2</v>
      </c>
      <c r="C19" s="20">
        <f>SUMIFS('Historial Mensual'!$V$2:$V$3601,'Historial Mensual'!$A$2:$A$3601,C$1,'Historial Mensual'!$B$2:$B$3601,$A19)</f>
        <v>2.2046731912183752E-2</v>
      </c>
      <c r="D19" s="20">
        <f>SUMIFS('Historial Mensual'!$V$2:$V$3601,'Historial Mensual'!$A$2:$A$3601,D$1,'Historial Mensual'!$B$2:$B$3601,$A19)</f>
        <v>6.7541151160744398E-2</v>
      </c>
      <c r="E19" s="20">
        <f>SUMIFS('Historial Mensual'!$V$2:$V$3601,'Historial Mensual'!$A$2:$A$3601,E$1,'Historial Mensual'!$B$2:$B$3601,$A19)</f>
        <v>9.9861719012406924E-2</v>
      </c>
      <c r="F19" s="20">
        <f>SUMIFS('Historial Mensual'!$V$2:$V$3601,'Historial Mensual'!$A$2:$A$3601,F$1,'Historial Mensual'!$B$2:$B$3601,$A19)</f>
        <v>5.9228982095267217E-2</v>
      </c>
      <c r="G19" s="20">
        <f>SUMIFS('Historial Mensual'!$V$2:$V$3601,'Historial Mensual'!$A$2:$A$3601,G$1,'Historial Mensual'!$B$2:$B$3601,$A19)</f>
        <v>8.7797681641814534E-2</v>
      </c>
      <c r="H19" s="20">
        <f>SUMIFS('Historial Mensual'!$V$2:$V$3601,'Historial Mensual'!$A$2:$A$3601,H$1,'Historial Mensual'!$B$2:$B$3601,$A19)</f>
        <v>-2.4337933973273322E-2</v>
      </c>
      <c r="I19" s="20">
        <f>SUMIFS('Historial Mensual'!$V$2:$V$3601,'Historial Mensual'!$A$2:$A$3601,I$1,'Historial Mensual'!$B$2:$B$3601,$A19)</f>
        <v>5.0811849900708604E-2</v>
      </c>
      <c r="J19" s="20">
        <f>SUMIFS('Historial Mensual'!$V$2:$V$3601,'Historial Mensual'!$A$2:$A$3601,J$1,'Historial Mensual'!$B$2:$B$3601,$A19)</f>
        <v>6.7026712849167516E-2</v>
      </c>
      <c r="K19" s="20">
        <f>SUMIFS('Historial Mensual'!$V$2:$V$3601,'Historial Mensual'!$A$2:$A$3601,K$1,'Historial Mensual'!$B$2:$B$3601,$A19)</f>
        <v>5.1854588547367804E-2</v>
      </c>
      <c r="L19" s="20">
        <f>SUMIFS('Historial Mensual'!$V$2:$V$3601,'Historial Mensual'!$A$2:$A$3601,L$1,'Historial Mensual'!$B$2:$B$3601,$A19)</f>
        <v>8.5846369094295535E-2</v>
      </c>
      <c r="M19" s="20">
        <f>SUMIFS('Historial Mensual'!$V$2:$V$3601,'Historial Mensual'!$A$2:$A$3601,M$1,'Historial Mensual'!$B$2:$B$3601,$A19)</f>
        <v>-1.5686842751100463E-2</v>
      </c>
      <c r="N19" s="20">
        <f>SUMIFS('Historial Mensual'!$V$2:$V$3601,'Historial Mensual'!$A$2:$A$3601,N$1,'Historial Mensual'!$B$2:$B$3601,$A19)</f>
        <v>-8.4739054931855823E-2</v>
      </c>
      <c r="O19" s="20">
        <f>SUMIFS('Historial Mensual'!$V$2:$V$3601,'Historial Mensual'!$A$2:$A$3601,O$1,'Historial Mensual'!$B$2:$B$3601,$A19)</f>
        <v>8.3176348674805001E-2</v>
      </c>
      <c r="P19" s="20">
        <f>SUMIFS('Historial Mensual'!$V$2:$V$3601,'Historial Mensual'!$A$2:$A$3601,P$1,'Historial Mensual'!$B$2:$B$3601,$A19)</f>
        <v>-9.1061162542289825E-2</v>
      </c>
      <c r="Q19" s="20">
        <f>SUMIFS('Historial Mensual'!$V$2:$V$3601,'Historial Mensual'!$A$2:$A$3601,Q$1,'Historial Mensual'!$B$2:$B$3601,$A19)</f>
        <v>4.0782415199568517E-2</v>
      </c>
      <c r="R19" s="20">
        <f>SUMIFS('Historial Mensual'!$V$2:$V$3601,'Historial Mensual'!$A$2:$A$3601,R$1,'Historial Mensual'!$B$2:$B$3601,$A19)</f>
        <v>3.5116008837769615E-2</v>
      </c>
      <c r="S19" s="20">
        <f>SUMIFS('Historial Mensual'!$V$2:$V$3601,'Historial Mensual'!$A$2:$A$3601,S$1,'Historial Mensual'!$B$2:$B$3601,$A19)</f>
        <v>4.4177292518372803E-2</v>
      </c>
      <c r="T19" s="20">
        <f>SUMIFS('Historial Mensual'!$V$2:$V$3601,'Historial Mensual'!$A$2:$A$3601,T$1,'Historial Mensual'!$B$2:$B$3601,$A19)</f>
        <v>8.0906595928267905E-2</v>
      </c>
      <c r="U19" s="20">
        <f>SUMIFS('Historial Mensual'!$V$2:$V$3601,'Historial Mensual'!$A$2:$A$3601,U$1,'Historial Mensual'!$B$2:$B$3601,$A19)</f>
        <v>3.6937430048688408E-2</v>
      </c>
      <c r="V19" s="20">
        <f>SUMIFS('Historial Mensual'!$V$2:$V$3601,'Historial Mensual'!$A$2:$A$3601,V$1,'Historial Mensual'!$B$2:$B$3601,$A19)</f>
        <v>6.2375977335223307E-2</v>
      </c>
      <c r="W19" s="20">
        <f>SUMIFS('Historial Mensual'!$V$2:$V$3601,'Historial Mensual'!$A$2:$A$3601,W$1,'Historial Mensual'!$B$2:$B$3601,$A19)</f>
        <v>9.2788799502195596E-2</v>
      </c>
      <c r="X19" s="20">
        <f>SUMIFS('Historial Mensual'!$V$2:$V$3601,'Historial Mensual'!$A$2:$A$3601,X$1,'Historial Mensual'!$B$2:$B$3601,$A19)</f>
        <v>-0.41500794765045723</v>
      </c>
      <c r="Y19" s="20">
        <f>SUMIFS('Historial Mensual'!$V$2:$V$3601,'Historial Mensual'!$A$2:$A$3601,Y$1,'Historial Mensual'!$B$2:$B$3601,$A19)</f>
        <v>8.2209003134317948E-2</v>
      </c>
      <c r="Z19" s="20">
        <f>SUMIFS('Historial Mensual'!$V$2:$V$3601,'Historial Mensual'!$A$2:$A$3601,Z$1,'Historial Mensual'!$B$2:$B$3601,$A19)</f>
        <v>6.1842024505870487E-2</v>
      </c>
      <c r="AA19" s="20">
        <f>SUMIFS('Historial Mensual'!$V$2:$V$3601,'Historial Mensual'!$A$2:$A$3601,AA$1,'Historial Mensual'!$B$2:$B$3601,$A19)</f>
        <v>5.3178688595972049E-3</v>
      </c>
      <c r="AB19" s="20">
        <f>SUMIFS('Historial Mensual'!$V$2:$V$3601,'Historial Mensual'!$A$2:$A$3601,AB$1,'Historial Mensual'!$B$2:$B$3601,$A19)</f>
        <v>3.1057631594600479E-2</v>
      </c>
      <c r="AC19" s="20">
        <f>SUMIFS('Historial Mensual'!$V$2:$V$3601,'Historial Mensual'!$A$2:$A$3601,AC$1,'Historial Mensual'!$B$2:$B$3601,$A19)</f>
        <v>5.1294817033459054E-2</v>
      </c>
      <c r="AD19" s="20">
        <f>SUMIFS('Historial Mensual'!$V$2:$V$3601,'Historial Mensual'!$A$2:$A$3601,AD$1,'Historial Mensual'!$B$2:$B$3601,$A19)</f>
        <v>0.11839644130342457</v>
      </c>
      <c r="AE19" s="20">
        <f>SUMIFS('Historial Mensual'!$V$2:$V$3601,'Historial Mensual'!$A$2:$A$3601,AE$1,'Historial Mensual'!$B$2:$B$3601,$A19)</f>
        <v>4.125178660036851E-2</v>
      </c>
      <c r="AF19" s="20">
        <f>SUMIFS('Historial Mensual'!$V$2:$V$3601,'Historial Mensual'!$A$2:$A$3601,AF$1,'Historial Mensual'!$B$2:$B$3601,$A19)</f>
        <v>8.3238641348457348E-2</v>
      </c>
      <c r="AG19" s="20">
        <f>SUMIFS('Historial Mensual'!$V$2:$V$3601,'Historial Mensual'!$A$2:$A$3601,AG$1,'Historial Mensual'!$B$2:$B$3601,$A19)</f>
        <v>6.024889068809991E-2</v>
      </c>
      <c r="AH19" s="20">
        <f>SUMIFS('Historial Mensual'!$V$2:$V$3601,'Historial Mensual'!$A$2:$A$3601,AH$1,'Historial Mensual'!$B$2:$B$3601,$A19)</f>
        <v>1.6086503619680975E-2</v>
      </c>
      <c r="AI19" s="20">
        <f>SUMIFS('Historial Mensual'!$V$2:$V$3601,'Historial Mensual'!$A$2:$A$3601,AI$1,'Historial Mensual'!$B$2:$B$3601,$A19)</f>
        <v>6.2968781101529883E-2</v>
      </c>
      <c r="AJ19" s="20">
        <f>SUMIFS('Historial Mensual'!$V$2:$V$3601,'Historial Mensual'!$A$2:$A$3601,AJ$1,'Historial Mensual'!$B$2:$B$3601,$A19)</f>
        <v>3.269507668888303E-2</v>
      </c>
      <c r="AK19" s="20">
        <f>SUMIFS('Historial Mensual'!$V$2:$V$3601,'Historial Mensual'!$A$2:$A$3601,AK$1,'Historial Mensual'!$B$2:$B$3601,$A19)</f>
        <v>5.6854546603022867E-2</v>
      </c>
      <c r="AL19" s="20">
        <f>SUMIFS('Historial Mensual'!$V$2:$V$3601,'Historial Mensual'!$A$2:$A$3601,AL$1,'Historial Mensual'!$B$2:$B$3601,$A19)</f>
        <v>0.11517063288265297</v>
      </c>
      <c r="AM19" s="20">
        <f>SUMIFS('Historial Mensual'!$V$2:$V$3601,'Historial Mensual'!$A$2:$A$3601,AM$1,'Historial Mensual'!$B$2:$B$3601,$A19)</f>
        <v>2.2598481632318573E-2</v>
      </c>
      <c r="AN19" s="20">
        <f>SUMIFS('Historial Mensual'!$V$2:$V$3601,'Historial Mensual'!$A$2:$A$3601,AN$1,'Historial Mensual'!$B$2:$B$3601,$A19)</f>
        <v>0.10662490361779922</v>
      </c>
      <c r="AO19" s="20">
        <f>SUMIFS('Historial Mensual'!$V$2:$V$3601,'Historial Mensual'!$A$2:$A$3601,AO$1,'Historial Mensual'!$B$2:$B$3601,$A19)</f>
        <v>8.5591510654034308E-2</v>
      </c>
      <c r="AP19" s="20">
        <f>SUMIFS('Historial Mensual'!$V$2:$V$3601,'Historial Mensual'!$A$2:$A$3601,AP$1,'Historial Mensual'!$B$2:$B$3601,$A19)</f>
        <v>-1.6259747712131206E-3</v>
      </c>
      <c r="AQ19" s="20">
        <f>SUMIFS('Historial Mensual'!$V$2:$V$3601,'Historial Mensual'!$A$2:$A$3601,AQ$1,'Historial Mensual'!$B$2:$B$3601,$A19)</f>
        <v>-5.1151616851879786E-2</v>
      </c>
      <c r="AR19" s="20">
        <f>SUMIFS('Historial Mensual'!$V$2:$V$3601,'Historial Mensual'!$A$2:$A$3601,AR$1,'Historial Mensual'!$B$2:$B$3601,$A19)</f>
        <v>-3.6670906973538986E-3</v>
      </c>
      <c r="AS19" s="20">
        <f>SUMIFS('Historial Mensual'!$V$2:$V$3601,'Historial Mensual'!$A$2:$A$3601,AS$1,'Historial Mensual'!$B$2:$B$3601,$A19)</f>
        <v>5.3812730892079538E-2</v>
      </c>
      <c r="AT19" s="20">
        <f>SUMIFS('Historial Mensual'!$V$2:$V$3601,'Historial Mensual'!$A$2:$A$3601,AT$1,'Historial Mensual'!$B$2:$B$3601,$A19)</f>
        <v>5.6018802682133939E-2</v>
      </c>
      <c r="AU19" s="20">
        <f>SUMIFS('Historial Mensual'!$V$2:$V$3601,'Historial Mensual'!$A$2:$A$3601,AU$1,'Historial Mensual'!$B$2:$B$3601,$A19)</f>
        <v>2.8969807710306356E-2</v>
      </c>
      <c r="AV19" s="20">
        <f>SUMIFS('Historial Mensual'!$V$2:$V$3601,'Historial Mensual'!$A$2:$A$3601,AV$1,'Historial Mensual'!$B$2:$B$3601,$A19)</f>
        <v>3.5046183471652746E-2</v>
      </c>
      <c r="AW19" s="20">
        <f>SUMIFS('Historial Mensual'!$V$2:$V$3601,'Historial Mensual'!$A$2:$A$3601,AW$1,'Historial Mensual'!$B$2:$B$3601,$A19)</f>
        <v>5.5525758882391382E-3</v>
      </c>
      <c r="AX19" s="20">
        <f>SUMIFS('Historial Mensual'!$V$2:$V$3601,'Historial Mensual'!$A$2:$A$3601,AX$1,'Historial Mensual'!$B$2:$B$3601,$A19)</f>
        <v>2.6967430340444881E-2</v>
      </c>
      <c r="AY19" s="20">
        <f>SUMIFS('Historial Mensual'!$V$2:$V$3601,'Historial Mensual'!$A$2:$A$3601,AY$1,'Historial Mensual'!$B$2:$B$3601,$A19)</f>
        <v>1.0340487668714822E-2</v>
      </c>
      <c r="AZ19" s="20">
        <f>SUMIFS('Historial Mensual'!$V$2:$V$3601,'Historial Mensual'!$A$2:$A$3601,AZ$1,'Historial Mensual'!$B$2:$B$3601,$A19)</f>
        <v>1.3129222268970708E-2</v>
      </c>
      <c r="BA19" s="20">
        <f>SUMIFS('Historial Mensual'!$V$2:$V$3601,'Historial Mensual'!$A$2:$A$3601,BA$1,'Historial Mensual'!$B$2:$B$3601,$A19)</f>
        <v>4.5815523840158447E-2</v>
      </c>
      <c r="BB19" s="20">
        <f>SUMIFS('Historial Mensual'!$V$2:$V$3601,'Historial Mensual'!$A$2:$A$3601,BB$1,'Historial Mensual'!$B$2:$B$3601,$A19)</f>
        <v>4.6942430904448204E-2</v>
      </c>
      <c r="BC19" s="20">
        <f>SUMIFS('Historial Mensual'!$V$2:$V$3601,'Historial Mensual'!$A$2:$A$3601,BC$1,'Historial Mensual'!$B$2:$B$3601,$A19)</f>
        <v>6.9496968015428956E-2</v>
      </c>
      <c r="BD19" s="20">
        <f>SUMIFS('Historial Mensual'!$V$2:$V$3601,'Historial Mensual'!$A$2:$A$3601,BD$1,'Historial Mensual'!$B$2:$B$3601,$A19)</f>
        <v>5.9310224315679949E-2</v>
      </c>
      <c r="BE19" s="20">
        <f>SUMIFS('Historial Mensual'!$V$2:$V$3601,'Historial Mensual'!$A$2:$A$3601,BE$1,'Historial Mensual'!$B$2:$B$3601,$A19)</f>
        <v>4.9153298456224334E-2</v>
      </c>
      <c r="BF19" s="20">
        <f>SUMIFS('Historial Mensual'!$V$2:$V$3601,'Historial Mensual'!$A$2:$A$3601,BF$1,'Historial Mensual'!$B$2:$B$3601,$A19)</f>
        <v>9.9213787823780666E-2</v>
      </c>
      <c r="BG19" s="20">
        <f>SUMIFS('Historial Mensual'!$V$2:$V$3601,'Historial Mensual'!$A$2:$A$3601,BG$1,'Historial Mensual'!$B$2:$B$3601,$A19)</f>
        <v>4.8704774120073839E-2</v>
      </c>
      <c r="BH19" s="20">
        <f>SUMIFS('Historial Mensual'!$V$2:$V$3601,'Historial Mensual'!$A$2:$A$3601,BH$1,'Historial Mensual'!$B$2:$B$3601,$A19)</f>
        <v>5.4902950049835732E-2</v>
      </c>
      <c r="BI19" s="20">
        <f>SUMIFS('Historial Mensual'!$V$2:$V$3601,'Historial Mensual'!$A$2:$A$3601,BI$1,'Historial Mensual'!$B$2:$B$3601,$A19)</f>
        <v>9.0538771800752788E-2</v>
      </c>
      <c r="BJ19" s="20">
        <f>SUMIFS('Historial Mensual'!$V$2:$V$3601,'Historial Mensual'!$A$2:$A$3601,BJ$1,'Historial Mensual'!$B$2:$B$3601,$A19)</f>
        <v>0.11173653672891685</v>
      </c>
      <c r="BK19" s="20">
        <f>SUMIFS('Historial Mensual'!$V$2:$V$3601,'Historial Mensual'!$A$2:$A$3601,BK$1,'Historial Mensual'!$B$2:$B$3601,$A19)</f>
        <v>-0.20470479773288058</v>
      </c>
      <c r="BL19" s="20">
        <f>SUMIFS('Historial Mensual'!$V$2:$V$3601,'Historial Mensual'!$A$2:$A$3601,BL$1,'Historial Mensual'!$B$2:$B$3601,$A19)</f>
        <v>-3.0032233893329461E-2</v>
      </c>
      <c r="BM19" s="20">
        <f>SUMIFS('Historial Mensual'!$V$2:$V$3601,'Historial Mensual'!$A$2:$A$3601,BM$1,'Historial Mensual'!$B$2:$B$3601,$A19)</f>
        <v>8.6447828975251009E-2</v>
      </c>
      <c r="BN19" s="20">
        <f>SUMIFS('Historial Mensual'!$V$2:$V$3601,'Historial Mensual'!$A$2:$A$3601,BN$1,'Historial Mensual'!$B$2:$B$3601,$A19)</f>
        <v>-3.973760773602248E-3</v>
      </c>
      <c r="BO19" s="20">
        <f>SUMIFS('Historial Mensual'!$V$2:$V$3601,'Historial Mensual'!$A$2:$A$3601,BO$1,'Historial Mensual'!$B$2:$B$3601,$A19)</f>
        <v>-1.1756620990509226E-2</v>
      </c>
      <c r="BP19" s="20">
        <f>SUMIFS('Historial Mensual'!$V$2:$V$3601,'Historial Mensual'!$A$2:$A$3601,BP$1,'Historial Mensual'!$B$2:$B$3601,$A19)</f>
        <v>7.7479419281813205E-2</v>
      </c>
      <c r="BQ19" s="20">
        <f>SUMIFS('Historial Mensual'!$V$2:$V$3601,'Historial Mensual'!$A$2:$A$3601,BQ$1,'Historial Mensual'!$B$2:$B$3601,$A19)</f>
        <v>1.2948591404627031E-3</v>
      </c>
      <c r="BR19" s="20">
        <f>SUMIFS('Historial Mensual'!$V$2:$V$3601,'Historial Mensual'!$A$2:$A$3601,BR$1,'Historial Mensual'!$B$2:$B$3601,$A19)</f>
        <v>6.5725604502542376E-2</v>
      </c>
      <c r="BS19" s="20">
        <f>SUMIFS('Historial Mensual'!$V$2:$V$3601,'Historial Mensual'!$A$2:$A$3601,BS$1,'Historial Mensual'!$B$2:$B$3601,$A19)</f>
        <v>-0.2754725252036514</v>
      </c>
      <c r="BT19" s="20">
        <f>SUMIFS('Historial Mensual'!$V$2:$V$3601,'Historial Mensual'!$A$2:$A$3601,BT$1,'Historial Mensual'!$B$2:$B$3601,$A19)</f>
        <v>0.1322223081739935</v>
      </c>
      <c r="BU19" s="20">
        <f>SUMIFS('Historial Mensual'!$V$2:$V$3601,'Historial Mensual'!$A$2:$A$3601,BU$1,'Historial Mensual'!$B$2:$B$3601,$A19)</f>
        <v>3.5814122142565775E-2</v>
      </c>
      <c r="BV19" s="20">
        <f>SUMIFS('Historial Mensual'!$V$2:$V$3601,'Historial Mensual'!$A$2:$A$3601,BV$1,'Historial Mensual'!$B$2:$B$3601,$A19)</f>
        <v>7.9975807246379607E-2</v>
      </c>
      <c r="BW19" s="20">
        <f>SUMIFS('Historial Mensual'!$V$2:$V$3601,'Historial Mensual'!$A$2:$A$3601,BW$1,'Historial Mensual'!$B$2:$B$3601,$A19)</f>
        <v>0.10505927688009241</v>
      </c>
      <c r="BX19" s="20">
        <f>SUMIFS('Historial Mensual'!$V$2:$V$3601,'Historial Mensual'!$A$2:$A$3601,BX$1,'Historial Mensual'!$B$2:$B$3601,$A19)</f>
        <v>0.11154573587023708</v>
      </c>
      <c r="BY19" s="20">
        <f>SUMIFS('Historial Mensual'!$V$2:$V$3601,'Historial Mensual'!$A$2:$A$3601,BY$1,'Historial Mensual'!$B$2:$B$3601,$A19)</f>
        <v>9.5980854038009322E-2</v>
      </c>
      <c r="BZ19" s="20">
        <f>SUMIFS('Historial Mensual'!$V$2:$V$3601,'Historial Mensual'!$A$2:$A$3601,BZ$1,'Historial Mensual'!$B$2:$B$3601,$A19)</f>
        <v>0.12150396596010461</v>
      </c>
      <c r="CA19" s="20">
        <f>SUMIFS('Historial Mensual'!$V$2:$V$3601,'Historial Mensual'!$A$2:$A$3601,CA$1,'Historial Mensual'!$B$2:$B$3601,$A19)</f>
        <v>5.096142428963632E-2</v>
      </c>
      <c r="CB19" s="20">
        <f>SUMIFS('Historial Mensual'!$V$2:$V$3601,'Historial Mensual'!$A$2:$A$3601,CB$1,'Historial Mensual'!$B$2:$B$3601,$A19)</f>
        <v>7.1209071611807673E-2</v>
      </c>
      <c r="CC19" s="20">
        <f>SUMIFS('Historial Mensual'!$V$2:$V$3601,'Historial Mensual'!$A$2:$A$3601,CC$1,'Historial Mensual'!$B$2:$B$3601,$A19)</f>
        <v>6.7184604403977694E-2</v>
      </c>
      <c r="CD19" s="20">
        <f>SUMIFS('Historial Mensual'!$V$2:$V$3601,'Historial Mensual'!$A$2:$A$3601,CD$1,'Historial Mensual'!$B$2:$B$3601,$A19)</f>
        <v>-1.0543511751606449E-2</v>
      </c>
      <c r="CE19" s="20">
        <f>SUMIFS('Historial Mensual'!$V$2:$V$3601,'Historial Mensual'!$A$2:$A$3601,CE$1,'Historial Mensual'!$B$2:$B$3601,$A19)</f>
        <v>3.6552007440215896E-2</v>
      </c>
      <c r="CF19" s="20">
        <f>SUMIFS('Historial Mensual'!$V$2:$V$3601,'Historial Mensual'!$A$2:$A$3601,CF$1,'Historial Mensual'!$B$2:$B$3601,$A19)</f>
        <v>-0.16266001586835779</v>
      </c>
      <c r="CG19" s="20">
        <f>SUMIFS('Historial Mensual'!$V$2:$V$3601,'Historial Mensual'!$A$2:$A$3601,CG$1,'Historial Mensual'!$B$2:$B$3601,$A19)</f>
        <v>1.5955527426338222E-2</v>
      </c>
      <c r="CH19" s="20">
        <f>SUMIFS('Historial Mensual'!$V$2:$V$3601,'Historial Mensual'!$A$2:$A$3601,CH$1,'Historial Mensual'!$B$2:$B$3601,$A19)</f>
        <v>7.4413048661986558E-2</v>
      </c>
      <c r="CI19" s="20">
        <f>SUMIFS('Historial Mensual'!$V$2:$V$3601,'Historial Mensual'!$A$2:$A$3601,CI$1,'Historial Mensual'!$B$2:$B$3601,$A19)</f>
        <v>4.6786933760992726E-3</v>
      </c>
      <c r="CJ19" s="20">
        <f>SUMIFS('Historial Mensual'!$V$2:$V$3601,'Historial Mensual'!$A$2:$A$3601,CJ$1,'Historial Mensual'!$B$2:$B$3601,$A19)</f>
        <v>5.3661358735016235E-2</v>
      </c>
      <c r="CK19" s="20">
        <f>SUMIFS('Historial Mensual'!$V$2:$V$3601,'Historial Mensual'!$A$2:$A$3601,CK$1,'Historial Mensual'!$B$2:$B$3601,$A19)</f>
        <v>-5.3095109358261672E-2</v>
      </c>
      <c r="CL19" s="20">
        <f>SUMIFS('Historial Mensual'!$V$2:$V$3601,'Historial Mensual'!$A$2:$A$3601,CL$1,'Historial Mensual'!$B$2:$B$3601,$A19)</f>
        <v>5.0565023350602712E-3</v>
      </c>
      <c r="CM19" s="20">
        <f>SUMIFS('Historial Mensual'!$V$2:$V$3601,'Historial Mensual'!$A$2:$A$3601,CM$1,'Historial Mensual'!$B$2:$B$3601,$A19)</f>
        <v>3.0715708251013541E-2</v>
      </c>
      <c r="CN19" s="20">
        <f>SUMIFS('Historial Mensual'!$V$2:$V$3601,'Historial Mensual'!$A$2:$A$3601,CN$1,'Historial Mensual'!$B$2:$B$3601,$A19)</f>
        <v>1.6435130922472563E-2</v>
      </c>
      <c r="CO19" s="20">
        <f>SUMIFS('Historial Mensual'!$V$2:$V$3601,'Historial Mensual'!$A$2:$A$3601,CO$1,'Historial Mensual'!$B$2:$B$3601,$A19)</f>
        <v>4.5884153807313935E-2</v>
      </c>
      <c r="CP19" s="20">
        <f>SUMIFS('Historial Mensual'!$V$2:$V$3601,'Historial Mensual'!$A$2:$A$3601,CP$1,'Historial Mensual'!$B$2:$B$3601,$A19)</f>
        <v>5.2276114565011557E-2</v>
      </c>
      <c r="CQ19" s="20">
        <f>SUMIFS('Historial Mensual'!$V$2:$V$3601,'Historial Mensual'!$A$2:$A$3601,CQ$1,'Historial Mensual'!$B$2:$B$3601,$A19)</f>
        <v>3.3737122722040653E-3</v>
      </c>
      <c r="CR19" s="20">
        <f>SUMIFS('Historial Mensual'!$V$2:$V$3601,'Historial Mensual'!$A$2:$A$3601,CR$1,'Historial Mensual'!$B$2:$B$3601,$A19)</f>
        <v>8.0746663072618682E-3</v>
      </c>
      <c r="CS19" s="20">
        <f>SUMIFS('Historial Mensual'!$V$2:$V$3601,'Historial Mensual'!$A$2:$A$3601,CS$1,'Historial Mensual'!$B$2:$B$3601,$A19)</f>
        <v>2.3213654591955325E-2</v>
      </c>
      <c r="CT19" s="20">
        <f>SUMIFS('Historial Mensual'!$V$2:$V$3601,'Historial Mensual'!$A$2:$A$3601,CT$1,'Historial Mensual'!$B$2:$B$3601,$A19)</f>
        <v>-9.8214464345972134E-3</v>
      </c>
      <c r="CU19" s="20">
        <f>SUMIFS('Historial Mensual'!$V$2:$V$3601,'Historial Mensual'!$A$2:$A$3601,CU$1,'Historial Mensual'!$B$2:$B$3601,$A19)</f>
        <v>7.5688516648242513E-2</v>
      </c>
      <c r="CV19" s="20">
        <f>SUMIFS('Historial Mensual'!$V$2:$V$3601,'Historial Mensual'!$A$2:$A$3601,CV$1,'Historial Mensual'!$B$2:$B$3601,$A19)</f>
        <v>0.10769587080103563</v>
      </c>
      <c r="CW19" s="20">
        <f>SUMIFS('Historial Mensual'!$V$2:$V$3601,'Historial Mensual'!$A$2:$A$3601,CW$1,'Historial Mensual'!$B$2:$B$3601,$A19)</f>
        <v>3.548013008527915E-2</v>
      </c>
    </row>
    <row r="20" spans="1:101" x14ac:dyDescent="0.3">
      <c r="A20" s="18">
        <v>45474</v>
      </c>
      <c r="B20" s="20">
        <f>SUMIFS('Historial Mensual'!$V$2:$V$3601,'Historial Mensual'!$A$2:$A$3601,B$1,'Historial Mensual'!$B$2:$B$3601,$A20)</f>
        <v>-1.2036016690738113E-2</v>
      </c>
      <c r="C20" s="20">
        <f>SUMIFS('Historial Mensual'!$V$2:$V$3601,'Historial Mensual'!$A$2:$A$3601,C$1,'Historial Mensual'!$B$2:$B$3601,$A20)</f>
        <v>2.5111941700375344E-3</v>
      </c>
      <c r="D20" s="20">
        <f>SUMIFS('Historial Mensual'!$V$2:$V$3601,'Historial Mensual'!$A$2:$A$3601,D$1,'Historial Mensual'!$B$2:$B$3601,$A20)</f>
        <v>5.9293299675317074E-2</v>
      </c>
      <c r="E20" s="20">
        <f>SUMIFS('Historial Mensual'!$V$2:$V$3601,'Historial Mensual'!$A$2:$A$3601,E$1,'Historial Mensual'!$B$2:$B$3601,$A20)</f>
        <v>7.1217008110170135E-2</v>
      </c>
      <c r="F20" s="20">
        <f>SUMIFS('Historial Mensual'!$V$2:$V$3601,'Historial Mensual'!$A$2:$A$3601,F$1,'Historial Mensual'!$B$2:$B$3601,$A20)</f>
        <v>-7.7571212302513541E-3</v>
      </c>
      <c r="G20" s="20">
        <f>SUMIFS('Historial Mensual'!$V$2:$V$3601,'Historial Mensual'!$A$2:$A$3601,G$1,'Historial Mensual'!$B$2:$B$3601,$A20)</f>
        <v>2.3068822715287603E-2</v>
      </c>
      <c r="H20" s="20">
        <f>SUMIFS('Historial Mensual'!$V$2:$V$3601,'Historial Mensual'!$A$2:$A$3601,H$1,'Historial Mensual'!$B$2:$B$3601,$A20)</f>
        <v>9.1126775150443765E-3</v>
      </c>
      <c r="I20" s="20">
        <f>SUMIFS('Historial Mensual'!$V$2:$V$3601,'Historial Mensual'!$A$2:$A$3601,I$1,'Historial Mensual'!$B$2:$B$3601,$A20)</f>
        <v>3.8027084589706731E-2</v>
      </c>
      <c r="J20" s="20">
        <f>SUMIFS('Historial Mensual'!$V$2:$V$3601,'Historial Mensual'!$A$2:$A$3601,J$1,'Historial Mensual'!$B$2:$B$3601,$A20)</f>
        <v>3.066454933575511E-2</v>
      </c>
      <c r="K20" s="20">
        <f>SUMIFS('Historial Mensual'!$V$2:$V$3601,'Historial Mensual'!$A$2:$A$3601,K$1,'Historial Mensual'!$B$2:$B$3601,$A20)</f>
        <v>3.9010687165647864E-3</v>
      </c>
      <c r="L20" s="20">
        <f>SUMIFS('Historial Mensual'!$V$2:$V$3601,'Historial Mensual'!$A$2:$A$3601,L$1,'Historial Mensual'!$B$2:$B$3601,$A20)</f>
        <v>3.205886999597924E-2</v>
      </c>
      <c r="M20" s="20">
        <f>SUMIFS('Historial Mensual'!$V$2:$V$3601,'Historial Mensual'!$A$2:$A$3601,M$1,'Historial Mensual'!$B$2:$B$3601,$A20)</f>
        <v>8.0858221944442948E-2</v>
      </c>
      <c r="N20" s="20">
        <f>SUMIFS('Historial Mensual'!$V$2:$V$3601,'Historial Mensual'!$A$2:$A$3601,N$1,'Historial Mensual'!$B$2:$B$3601,$A20)</f>
        <v>6.187262379528656E-2</v>
      </c>
      <c r="O20" s="20">
        <f>SUMIFS('Historial Mensual'!$V$2:$V$3601,'Historial Mensual'!$A$2:$A$3601,O$1,'Historial Mensual'!$B$2:$B$3601,$A20)</f>
        <v>5.7310965319390568E-2</v>
      </c>
      <c r="P20" s="20">
        <f>SUMIFS('Historial Mensual'!$V$2:$V$3601,'Historial Mensual'!$A$2:$A$3601,P$1,'Historial Mensual'!$B$2:$B$3601,$A20)</f>
        <v>3.1083854847100707E-2</v>
      </c>
      <c r="Q20" s="20">
        <f>SUMIFS('Historial Mensual'!$V$2:$V$3601,'Historial Mensual'!$A$2:$A$3601,Q$1,'Historial Mensual'!$B$2:$B$3601,$A20)</f>
        <v>5.0579862123249546E-2</v>
      </c>
      <c r="R20" s="20">
        <f>SUMIFS('Historial Mensual'!$V$2:$V$3601,'Historial Mensual'!$A$2:$A$3601,R$1,'Historial Mensual'!$B$2:$B$3601,$A20)</f>
        <v>4.1282615009565926E-2</v>
      </c>
      <c r="S20" s="20">
        <f>SUMIFS('Historial Mensual'!$V$2:$V$3601,'Historial Mensual'!$A$2:$A$3601,S$1,'Historial Mensual'!$B$2:$B$3601,$A20)</f>
        <v>1.5831304491860623E-2</v>
      </c>
      <c r="T20" s="20">
        <f>SUMIFS('Historial Mensual'!$V$2:$V$3601,'Historial Mensual'!$A$2:$A$3601,T$1,'Historial Mensual'!$B$2:$B$3601,$A20)</f>
        <v>6.9325423735005581E-2</v>
      </c>
      <c r="U20" s="20">
        <f>SUMIFS('Historial Mensual'!$V$2:$V$3601,'Historial Mensual'!$A$2:$A$3601,U$1,'Historial Mensual'!$B$2:$B$3601,$A20)</f>
        <v>5.9291696945941906E-2</v>
      </c>
      <c r="V20" s="20">
        <f>SUMIFS('Historial Mensual'!$V$2:$V$3601,'Historial Mensual'!$A$2:$A$3601,V$1,'Historial Mensual'!$B$2:$B$3601,$A20)</f>
        <v>7.5266981104396308E-2</v>
      </c>
      <c r="W20" s="20">
        <f>SUMIFS('Historial Mensual'!$V$2:$V$3601,'Historial Mensual'!$A$2:$A$3601,W$1,'Historial Mensual'!$B$2:$B$3601,$A20)</f>
        <v>0.11137188726810199</v>
      </c>
      <c r="X20" s="20">
        <f>SUMIFS('Historial Mensual'!$V$2:$V$3601,'Historial Mensual'!$A$2:$A$3601,X$1,'Historial Mensual'!$B$2:$B$3601,$A20)</f>
        <v>-0.21108422508990318</v>
      </c>
      <c r="Y20" s="20">
        <f>SUMIFS('Historial Mensual'!$V$2:$V$3601,'Historial Mensual'!$A$2:$A$3601,Y$1,'Historial Mensual'!$B$2:$B$3601,$A20)</f>
        <v>4.0795095822976496E-2</v>
      </c>
      <c r="Z20" s="20">
        <f>SUMIFS('Historial Mensual'!$V$2:$V$3601,'Historial Mensual'!$A$2:$A$3601,Z$1,'Historial Mensual'!$B$2:$B$3601,$A20)</f>
        <v>5.5894766367511541E-2</v>
      </c>
      <c r="AA20" s="20">
        <f>SUMIFS('Historial Mensual'!$V$2:$V$3601,'Historial Mensual'!$A$2:$A$3601,AA$1,'Historial Mensual'!$B$2:$B$3601,$A20)</f>
        <v>9.8069850109274326E-2</v>
      </c>
      <c r="AB20" s="20">
        <f>SUMIFS('Historial Mensual'!$V$2:$V$3601,'Historial Mensual'!$A$2:$A$3601,AB$1,'Historial Mensual'!$B$2:$B$3601,$A20)</f>
        <v>2.4435372282866318E-2</v>
      </c>
      <c r="AC20" s="20">
        <f>SUMIFS('Historial Mensual'!$V$2:$V$3601,'Historial Mensual'!$A$2:$A$3601,AC$1,'Historial Mensual'!$B$2:$B$3601,$A20)</f>
        <v>-1.2619967600354118E-2</v>
      </c>
      <c r="AD20" s="20">
        <f>SUMIFS('Historial Mensual'!$V$2:$V$3601,'Historial Mensual'!$A$2:$A$3601,AD$1,'Historial Mensual'!$B$2:$B$3601,$A20)</f>
        <v>7.3023054766177209E-2</v>
      </c>
      <c r="AE20" s="20">
        <f>SUMIFS('Historial Mensual'!$V$2:$V$3601,'Historial Mensual'!$A$2:$A$3601,AE$1,'Historial Mensual'!$B$2:$B$3601,$A20)</f>
        <v>-7.2241910991772851E-2</v>
      </c>
      <c r="AF20" s="20">
        <f>SUMIFS('Historial Mensual'!$V$2:$V$3601,'Historial Mensual'!$A$2:$A$3601,AF$1,'Historial Mensual'!$B$2:$B$3601,$A20)</f>
        <v>5.1086504601188923E-2</v>
      </c>
      <c r="AG20" s="20">
        <f>SUMIFS('Historial Mensual'!$V$2:$V$3601,'Historial Mensual'!$A$2:$A$3601,AG$1,'Historial Mensual'!$B$2:$B$3601,$A20)</f>
        <v>7.8732240286138927E-2</v>
      </c>
      <c r="AH20" s="20">
        <f>SUMIFS('Historial Mensual'!$V$2:$V$3601,'Historial Mensual'!$A$2:$A$3601,AH$1,'Historial Mensual'!$B$2:$B$3601,$A20)</f>
        <v>4.0671565829257204E-2</v>
      </c>
      <c r="AI20" s="20">
        <f>SUMIFS('Historial Mensual'!$V$2:$V$3601,'Historial Mensual'!$A$2:$A$3601,AI$1,'Historial Mensual'!$B$2:$B$3601,$A20)</f>
        <v>5.2498779121531669E-2</v>
      </c>
      <c r="AJ20" s="20">
        <f>SUMIFS('Historial Mensual'!$V$2:$V$3601,'Historial Mensual'!$A$2:$A$3601,AJ$1,'Historial Mensual'!$B$2:$B$3601,$A20)</f>
        <v>1.3649948715665458E-2</v>
      </c>
      <c r="AK20" s="20">
        <f>SUMIFS('Historial Mensual'!$V$2:$V$3601,'Historial Mensual'!$A$2:$A$3601,AK$1,'Historial Mensual'!$B$2:$B$3601,$A20)</f>
        <v>2.4040059744466678E-2</v>
      </c>
      <c r="AL20" s="20">
        <f>SUMIFS('Historial Mensual'!$V$2:$V$3601,'Historial Mensual'!$A$2:$A$3601,AL$1,'Historial Mensual'!$B$2:$B$3601,$A20)</f>
        <v>9.8395740565601755E-2</v>
      </c>
      <c r="AM20" s="20">
        <f>SUMIFS('Historial Mensual'!$V$2:$V$3601,'Historial Mensual'!$A$2:$A$3601,AM$1,'Historial Mensual'!$B$2:$B$3601,$A20)</f>
        <v>2.4199209558019751E-2</v>
      </c>
      <c r="AN20" s="20">
        <f>SUMIFS('Historial Mensual'!$V$2:$V$3601,'Historial Mensual'!$A$2:$A$3601,AN$1,'Historial Mensual'!$B$2:$B$3601,$A20)</f>
        <v>-6.6612152625957835E-2</v>
      </c>
      <c r="AO20" s="20">
        <f>SUMIFS('Historial Mensual'!$V$2:$V$3601,'Historial Mensual'!$A$2:$A$3601,AO$1,'Historial Mensual'!$B$2:$B$3601,$A20)</f>
        <v>4.6641078900629143E-2</v>
      </c>
      <c r="AP20" s="20">
        <f>SUMIFS('Historial Mensual'!$V$2:$V$3601,'Historial Mensual'!$A$2:$A$3601,AP$1,'Historial Mensual'!$B$2:$B$3601,$A20)</f>
        <v>2.2574127364112632E-2</v>
      </c>
      <c r="AQ20" s="20">
        <f>SUMIFS('Historial Mensual'!$V$2:$V$3601,'Historial Mensual'!$A$2:$A$3601,AQ$1,'Historial Mensual'!$B$2:$B$3601,$A20)</f>
        <v>2.561636494193871E-2</v>
      </c>
      <c r="AR20" s="20">
        <f>SUMIFS('Historial Mensual'!$V$2:$V$3601,'Historial Mensual'!$A$2:$A$3601,AR$1,'Historial Mensual'!$B$2:$B$3601,$A20)</f>
        <v>8.4610752482380536E-3</v>
      </c>
      <c r="AS20" s="20">
        <f>SUMIFS('Historial Mensual'!$V$2:$V$3601,'Historial Mensual'!$A$2:$A$3601,AS$1,'Historial Mensual'!$B$2:$B$3601,$A20)</f>
        <v>2.836290200527132E-2</v>
      </c>
      <c r="AT20" s="20">
        <f>SUMIFS('Historial Mensual'!$V$2:$V$3601,'Historial Mensual'!$A$2:$A$3601,AT$1,'Historial Mensual'!$B$2:$B$3601,$A20)</f>
        <v>5.4545955545145602E-2</v>
      </c>
      <c r="AU20" s="20">
        <f>SUMIFS('Historial Mensual'!$V$2:$V$3601,'Historial Mensual'!$A$2:$A$3601,AU$1,'Historial Mensual'!$B$2:$B$3601,$A20)</f>
        <v>-4.4899501536246021E-2</v>
      </c>
      <c r="AV20" s="20">
        <f>SUMIFS('Historial Mensual'!$V$2:$V$3601,'Historial Mensual'!$A$2:$A$3601,AV$1,'Historial Mensual'!$B$2:$B$3601,$A20)</f>
        <v>4.8760549232884753E-2</v>
      </c>
      <c r="AW20" s="20">
        <f>SUMIFS('Historial Mensual'!$V$2:$V$3601,'Historial Mensual'!$A$2:$A$3601,AW$1,'Historial Mensual'!$B$2:$B$3601,$A20)</f>
        <v>6.377760770071228E-2</v>
      </c>
      <c r="AX20" s="20">
        <f>SUMIFS('Historial Mensual'!$V$2:$V$3601,'Historial Mensual'!$A$2:$A$3601,AX$1,'Historial Mensual'!$B$2:$B$3601,$A20)</f>
        <v>3.6127754889059009E-3</v>
      </c>
      <c r="AY20" s="20">
        <f>SUMIFS('Historial Mensual'!$V$2:$V$3601,'Historial Mensual'!$A$2:$A$3601,AY$1,'Historial Mensual'!$B$2:$B$3601,$A20)</f>
        <v>-3.9728329206656587E-2</v>
      </c>
      <c r="AZ20" s="20">
        <f>SUMIFS('Historial Mensual'!$V$2:$V$3601,'Historial Mensual'!$A$2:$A$3601,AZ$1,'Historial Mensual'!$B$2:$B$3601,$A20)</f>
        <v>9.4058660767948415E-2</v>
      </c>
      <c r="BA20" s="20">
        <f>SUMIFS('Historial Mensual'!$V$2:$V$3601,'Historial Mensual'!$A$2:$A$3601,BA$1,'Historial Mensual'!$B$2:$B$3601,$A20)</f>
        <v>-0.19987960364096832</v>
      </c>
      <c r="BB20" s="20">
        <f>SUMIFS('Historial Mensual'!$V$2:$V$3601,'Historial Mensual'!$A$2:$A$3601,BB$1,'Historial Mensual'!$B$2:$B$3601,$A20)</f>
        <v>8.5037530069481448E-2</v>
      </c>
      <c r="BC20" s="20">
        <f>SUMIFS('Historial Mensual'!$V$2:$V$3601,'Historial Mensual'!$A$2:$A$3601,BC$1,'Historial Mensual'!$B$2:$B$3601,$A20)</f>
        <v>0.11247145668207788</v>
      </c>
      <c r="BD20" s="20">
        <f>SUMIFS('Historial Mensual'!$V$2:$V$3601,'Historial Mensual'!$A$2:$A$3601,BD$1,'Historial Mensual'!$B$2:$B$3601,$A20)</f>
        <v>0.11115104881873218</v>
      </c>
      <c r="BE20" s="20">
        <f>SUMIFS('Historial Mensual'!$V$2:$V$3601,'Historial Mensual'!$A$2:$A$3601,BE$1,'Historial Mensual'!$B$2:$B$3601,$A20)</f>
        <v>4.8531184049741265E-2</v>
      </c>
      <c r="BF20" s="20">
        <f>SUMIFS('Historial Mensual'!$V$2:$V$3601,'Historial Mensual'!$A$2:$A$3601,BF$1,'Historial Mensual'!$B$2:$B$3601,$A20)</f>
        <v>9.3535496542679827E-2</v>
      </c>
      <c r="BG20" s="20">
        <f>SUMIFS('Historial Mensual'!$V$2:$V$3601,'Historial Mensual'!$A$2:$A$3601,BG$1,'Historial Mensual'!$B$2:$B$3601,$A20)</f>
        <v>6.5505835426737005E-2</v>
      </c>
      <c r="BH20" s="20">
        <f>SUMIFS('Historial Mensual'!$V$2:$V$3601,'Historial Mensual'!$A$2:$A$3601,BH$1,'Historial Mensual'!$B$2:$B$3601,$A20)</f>
        <v>6.630552715912813E-2</v>
      </c>
      <c r="BI20" s="20">
        <f>SUMIFS('Historial Mensual'!$V$2:$V$3601,'Historial Mensual'!$A$2:$A$3601,BI$1,'Historial Mensual'!$B$2:$B$3601,$A20)</f>
        <v>9.1433508739137595E-2</v>
      </c>
      <c r="BJ20" s="20">
        <f>SUMIFS('Historial Mensual'!$V$2:$V$3601,'Historial Mensual'!$A$2:$A$3601,BJ$1,'Historial Mensual'!$B$2:$B$3601,$A20)</f>
        <v>0.10153309763331797</v>
      </c>
      <c r="BK20" s="20">
        <f>SUMIFS('Historial Mensual'!$V$2:$V$3601,'Historial Mensual'!$A$2:$A$3601,BK$1,'Historial Mensual'!$B$2:$B$3601,$A20)</f>
        <v>8.6791156726476557E-3</v>
      </c>
      <c r="BL20" s="20">
        <f>SUMIFS('Historial Mensual'!$V$2:$V$3601,'Historial Mensual'!$A$2:$A$3601,BL$1,'Historial Mensual'!$B$2:$B$3601,$A20)</f>
        <v>1.1910704299836159E-2</v>
      </c>
      <c r="BM20" s="20">
        <f>SUMIFS('Historial Mensual'!$V$2:$V$3601,'Historial Mensual'!$A$2:$A$3601,BM$1,'Historial Mensual'!$B$2:$B$3601,$A20)</f>
        <v>0.15868550898903075</v>
      </c>
      <c r="BN20" s="20">
        <f>SUMIFS('Historial Mensual'!$V$2:$V$3601,'Historial Mensual'!$A$2:$A$3601,BN$1,'Historial Mensual'!$B$2:$B$3601,$A20)</f>
        <v>-5.6573026031162155E-2</v>
      </c>
      <c r="BO20" s="20">
        <f>SUMIFS('Historial Mensual'!$V$2:$V$3601,'Historial Mensual'!$A$2:$A$3601,BO$1,'Historial Mensual'!$B$2:$B$3601,$A20)</f>
        <v>9.365315145062883E-2</v>
      </c>
      <c r="BP20" s="20">
        <f>SUMIFS('Historial Mensual'!$V$2:$V$3601,'Historial Mensual'!$A$2:$A$3601,BP$1,'Historial Mensual'!$B$2:$B$3601,$A20)</f>
        <v>7.5825056674741084E-2</v>
      </c>
      <c r="BQ20" s="20">
        <f>SUMIFS('Historial Mensual'!$V$2:$V$3601,'Historial Mensual'!$A$2:$A$3601,BQ$1,'Historial Mensual'!$B$2:$B$3601,$A20)</f>
        <v>3.9753122029082523E-2</v>
      </c>
      <c r="BR20" s="20">
        <f>SUMIFS('Historial Mensual'!$V$2:$V$3601,'Historial Mensual'!$A$2:$A$3601,BR$1,'Historial Mensual'!$B$2:$B$3601,$A20)</f>
        <v>5.7494558237325653E-2</v>
      </c>
      <c r="BS20" s="20">
        <f>SUMIFS('Historial Mensual'!$V$2:$V$3601,'Historial Mensual'!$A$2:$A$3601,BS$1,'Historial Mensual'!$B$2:$B$3601,$A20)</f>
        <v>4.4003837294363697E-2</v>
      </c>
      <c r="BT20" s="20">
        <f>SUMIFS('Historial Mensual'!$V$2:$V$3601,'Historial Mensual'!$A$2:$A$3601,BT$1,'Historial Mensual'!$B$2:$B$3601,$A20)</f>
        <v>6.2027953017712294E-2</v>
      </c>
      <c r="BU20" s="20">
        <f>SUMIFS('Historial Mensual'!$V$2:$V$3601,'Historial Mensual'!$A$2:$A$3601,BU$1,'Historial Mensual'!$B$2:$B$3601,$A20)</f>
        <v>1.9770023594782835E-2</v>
      </c>
      <c r="BV20" s="20">
        <f>SUMIFS('Historial Mensual'!$V$2:$V$3601,'Historial Mensual'!$A$2:$A$3601,BV$1,'Historial Mensual'!$B$2:$B$3601,$A20)</f>
        <v>7.4120590704770811E-2</v>
      </c>
      <c r="BW20" s="20">
        <f>SUMIFS('Historial Mensual'!$V$2:$V$3601,'Historial Mensual'!$A$2:$A$3601,BW$1,'Historial Mensual'!$B$2:$B$3601,$A20)</f>
        <v>8.7589872063620969E-2</v>
      </c>
      <c r="BX20" s="20">
        <f>SUMIFS('Historial Mensual'!$V$2:$V$3601,'Historial Mensual'!$A$2:$A$3601,BX$1,'Historial Mensual'!$B$2:$B$3601,$A20)</f>
        <v>0.12811059444449974</v>
      </c>
      <c r="BY20" s="20">
        <f>SUMIFS('Historial Mensual'!$V$2:$V$3601,'Historial Mensual'!$A$2:$A$3601,BY$1,'Historial Mensual'!$B$2:$B$3601,$A20)</f>
        <v>7.1767673299413012E-2</v>
      </c>
      <c r="BZ20" s="20">
        <f>SUMIFS('Historial Mensual'!$V$2:$V$3601,'Historial Mensual'!$A$2:$A$3601,BZ$1,'Historial Mensual'!$B$2:$B$3601,$A20)</f>
        <v>0.10495304851347791</v>
      </c>
      <c r="CA20" s="20">
        <f>SUMIFS('Historial Mensual'!$V$2:$V$3601,'Historial Mensual'!$A$2:$A$3601,CA$1,'Historial Mensual'!$B$2:$B$3601,$A20)</f>
        <v>1.2437090415266448E-2</v>
      </c>
      <c r="CB20" s="20">
        <f>SUMIFS('Historial Mensual'!$V$2:$V$3601,'Historial Mensual'!$A$2:$A$3601,CB$1,'Historial Mensual'!$B$2:$B$3601,$A20)</f>
        <v>4.6442400622778678E-2</v>
      </c>
      <c r="CC20" s="20">
        <f>SUMIFS('Historial Mensual'!$V$2:$V$3601,'Historial Mensual'!$A$2:$A$3601,CC$1,'Historial Mensual'!$B$2:$B$3601,$A20)</f>
        <v>-8.3339999878052337E-2</v>
      </c>
      <c r="CD20" s="20">
        <f>SUMIFS('Historial Mensual'!$V$2:$V$3601,'Historial Mensual'!$A$2:$A$3601,CD$1,'Historial Mensual'!$B$2:$B$3601,$A20)</f>
        <v>2.3061112679779096E-2</v>
      </c>
      <c r="CE20" s="20">
        <f>SUMIFS('Historial Mensual'!$V$2:$V$3601,'Historial Mensual'!$A$2:$A$3601,CE$1,'Historial Mensual'!$B$2:$B$3601,$A20)</f>
        <v>6.6015682537504963E-2</v>
      </c>
      <c r="CF20" s="20">
        <f>SUMIFS('Historial Mensual'!$V$2:$V$3601,'Historial Mensual'!$A$2:$A$3601,CF$1,'Historial Mensual'!$B$2:$B$3601,$A20)</f>
        <v>4.8043320454373324E-2</v>
      </c>
      <c r="CG20" s="20">
        <f>SUMIFS('Historial Mensual'!$V$2:$V$3601,'Historial Mensual'!$A$2:$A$3601,CG$1,'Historial Mensual'!$B$2:$B$3601,$A20)</f>
        <v>6.4386091213042146E-2</v>
      </c>
      <c r="CH20" s="20">
        <f>SUMIFS('Historial Mensual'!$V$2:$V$3601,'Historial Mensual'!$A$2:$A$3601,CH$1,'Historial Mensual'!$B$2:$B$3601,$A20)</f>
        <v>4.7649891247407927E-2</v>
      </c>
      <c r="CI20" s="20">
        <f>SUMIFS('Historial Mensual'!$V$2:$V$3601,'Historial Mensual'!$A$2:$A$3601,CI$1,'Historial Mensual'!$B$2:$B$3601,$A20)</f>
        <v>8.0020405056203017E-2</v>
      </c>
      <c r="CJ20" s="20">
        <f>SUMIFS('Historial Mensual'!$V$2:$V$3601,'Historial Mensual'!$A$2:$A$3601,CJ$1,'Historial Mensual'!$B$2:$B$3601,$A20)</f>
        <v>2.3638264119675418E-2</v>
      </c>
      <c r="CK20" s="20">
        <f>SUMIFS('Historial Mensual'!$V$2:$V$3601,'Historial Mensual'!$A$2:$A$3601,CK$1,'Historial Mensual'!$B$2:$B$3601,$A20)</f>
        <v>4.8641148790505139E-3</v>
      </c>
      <c r="CL20" s="20">
        <f>SUMIFS('Historial Mensual'!$V$2:$V$3601,'Historial Mensual'!$A$2:$A$3601,CL$1,'Historial Mensual'!$B$2:$B$3601,$A20)</f>
        <v>3.8874284388387505E-2</v>
      </c>
      <c r="CM20" s="20">
        <f>SUMIFS('Historial Mensual'!$V$2:$V$3601,'Historial Mensual'!$A$2:$A$3601,CM$1,'Historial Mensual'!$B$2:$B$3601,$A20)</f>
        <v>5.3958219481400636E-2</v>
      </c>
      <c r="CN20" s="20">
        <f>SUMIFS('Historial Mensual'!$V$2:$V$3601,'Historial Mensual'!$A$2:$A$3601,CN$1,'Historial Mensual'!$B$2:$B$3601,$A20)</f>
        <v>2.9979576376936174E-2</v>
      </c>
      <c r="CO20" s="20">
        <f>SUMIFS('Historial Mensual'!$V$2:$V$3601,'Historial Mensual'!$A$2:$A$3601,CO$1,'Historial Mensual'!$B$2:$B$3601,$A20)</f>
        <v>3.4961042568789423E-2</v>
      </c>
      <c r="CP20" s="20">
        <f>SUMIFS('Historial Mensual'!$V$2:$V$3601,'Historial Mensual'!$A$2:$A$3601,CP$1,'Historial Mensual'!$B$2:$B$3601,$A20)</f>
        <v>4.5880709475503413E-2</v>
      </c>
      <c r="CQ20" s="20">
        <f>SUMIFS('Historial Mensual'!$V$2:$V$3601,'Historial Mensual'!$A$2:$A$3601,CQ$1,'Historial Mensual'!$B$2:$B$3601,$A20)</f>
        <v>2.992793290223926E-2</v>
      </c>
      <c r="CR20" s="20">
        <f>SUMIFS('Historial Mensual'!$V$2:$V$3601,'Historial Mensual'!$A$2:$A$3601,CR$1,'Historial Mensual'!$B$2:$B$3601,$A20)</f>
        <v>2.4561230817785773E-2</v>
      </c>
      <c r="CS20" s="20">
        <f>SUMIFS('Historial Mensual'!$V$2:$V$3601,'Historial Mensual'!$A$2:$A$3601,CS$1,'Historial Mensual'!$B$2:$B$3601,$A20)</f>
        <v>5.4245906214603533E-2</v>
      </c>
      <c r="CT20" s="20">
        <f>SUMIFS('Historial Mensual'!$V$2:$V$3601,'Historial Mensual'!$A$2:$A$3601,CT$1,'Historial Mensual'!$B$2:$B$3601,$A20)</f>
        <v>1.5961723541634606E-2</v>
      </c>
      <c r="CU20" s="20">
        <f>SUMIFS('Historial Mensual'!$V$2:$V$3601,'Historial Mensual'!$A$2:$A$3601,CU$1,'Historial Mensual'!$B$2:$B$3601,$A20)</f>
        <v>4.9148956999980613E-2</v>
      </c>
      <c r="CV20" s="20">
        <f>SUMIFS('Historial Mensual'!$V$2:$V$3601,'Historial Mensual'!$A$2:$A$3601,CV$1,'Historial Mensual'!$B$2:$B$3601,$A20)</f>
        <v>9.8111208983118703E-2</v>
      </c>
      <c r="CW20" s="20">
        <f>SUMIFS('Historial Mensual'!$V$2:$V$3601,'Historial Mensual'!$A$2:$A$3601,CW$1,'Historial Mensual'!$B$2:$B$3601,$A20)</f>
        <v>4.5929573211324314E-2</v>
      </c>
    </row>
    <row r="21" spans="1:101" x14ac:dyDescent="0.3">
      <c r="A21" s="18">
        <v>45505</v>
      </c>
      <c r="B21" s="20">
        <f>SUMIFS('Historial Mensual'!$V$2:$V$3601,'Historial Mensual'!$A$2:$A$3601,B$1,'Historial Mensual'!$B$2:$B$3601,$A21)</f>
        <v>-3.3571856374748986E-2</v>
      </c>
      <c r="C21" s="20">
        <f>SUMIFS('Historial Mensual'!$V$2:$V$3601,'Historial Mensual'!$A$2:$A$3601,C$1,'Historial Mensual'!$B$2:$B$3601,$A21)</f>
        <v>-6.5268313142219118E-3</v>
      </c>
      <c r="D21" s="20">
        <f>SUMIFS('Historial Mensual'!$V$2:$V$3601,'Historial Mensual'!$A$2:$A$3601,D$1,'Historial Mensual'!$B$2:$B$3601,$A21)</f>
        <v>2.0252057995117964E-2</v>
      </c>
      <c r="E21" s="20">
        <f>SUMIFS('Historial Mensual'!$V$2:$V$3601,'Historial Mensual'!$A$2:$A$3601,E$1,'Historial Mensual'!$B$2:$B$3601,$A21)</f>
        <v>-2.1291335620703258E-2</v>
      </c>
      <c r="F21" s="20">
        <f>SUMIFS('Historial Mensual'!$V$2:$V$3601,'Historial Mensual'!$A$2:$A$3601,F$1,'Historial Mensual'!$B$2:$B$3601,$A21)</f>
        <v>2.264649494163061E-2</v>
      </c>
      <c r="G21" s="20">
        <f>SUMIFS('Historial Mensual'!$V$2:$V$3601,'Historial Mensual'!$A$2:$A$3601,G$1,'Historial Mensual'!$B$2:$B$3601,$A21)</f>
        <v>-4.8600321075744808E-2</v>
      </c>
      <c r="H21" s="20">
        <f>SUMIFS('Historial Mensual'!$V$2:$V$3601,'Historial Mensual'!$A$2:$A$3601,H$1,'Historial Mensual'!$B$2:$B$3601,$A21)</f>
        <v>-6.2976620303471079E-2</v>
      </c>
      <c r="I21" s="20">
        <f>SUMIFS('Historial Mensual'!$V$2:$V$3601,'Historial Mensual'!$A$2:$A$3601,I$1,'Historial Mensual'!$B$2:$B$3601,$A21)</f>
        <v>-0.16618970440827843</v>
      </c>
      <c r="J21" s="20">
        <f>SUMIFS('Historial Mensual'!$V$2:$V$3601,'Historial Mensual'!$A$2:$A$3601,J$1,'Historial Mensual'!$B$2:$B$3601,$A21)</f>
        <v>2.543340309700463E-2</v>
      </c>
      <c r="K21" s="20">
        <f>SUMIFS('Historial Mensual'!$V$2:$V$3601,'Historial Mensual'!$A$2:$A$3601,K$1,'Historial Mensual'!$B$2:$B$3601,$A21)</f>
        <v>3.0850418465318313E-2</v>
      </c>
      <c r="L21" s="20">
        <f>SUMIFS('Historial Mensual'!$V$2:$V$3601,'Historial Mensual'!$A$2:$A$3601,L$1,'Historial Mensual'!$B$2:$B$3601,$A21)</f>
        <v>-2.3524788022338174E-2</v>
      </c>
      <c r="M21" s="20">
        <f>SUMIFS('Historial Mensual'!$V$2:$V$3601,'Historial Mensual'!$A$2:$A$3601,M$1,'Historial Mensual'!$B$2:$B$3601,$A21)</f>
        <v>-5.0922002488521335E-2</v>
      </c>
      <c r="N21" s="20">
        <f>SUMIFS('Historial Mensual'!$V$2:$V$3601,'Historial Mensual'!$A$2:$A$3601,N$1,'Historial Mensual'!$B$2:$B$3601,$A21)</f>
        <v>-0.12795938564858911</v>
      </c>
      <c r="O21" s="20">
        <f>SUMIFS('Historial Mensual'!$V$2:$V$3601,'Historial Mensual'!$A$2:$A$3601,O$1,'Historial Mensual'!$B$2:$B$3601,$A21)</f>
        <v>2.1269873804782059E-2</v>
      </c>
      <c r="P21" s="20">
        <f>SUMIFS('Historial Mensual'!$V$2:$V$3601,'Historial Mensual'!$A$2:$A$3601,P$1,'Historial Mensual'!$B$2:$B$3601,$A21)</f>
        <v>-9.1467568952111666E-2</v>
      </c>
      <c r="Q21" s="20">
        <f>SUMIFS('Historial Mensual'!$V$2:$V$3601,'Historial Mensual'!$A$2:$A$3601,Q$1,'Historial Mensual'!$B$2:$B$3601,$A21)</f>
        <v>-0.20216615106263813</v>
      </c>
      <c r="R21" s="20">
        <f>SUMIFS('Historial Mensual'!$V$2:$V$3601,'Historial Mensual'!$A$2:$A$3601,R$1,'Historial Mensual'!$B$2:$B$3601,$A21)</f>
        <v>-0.19260452691463809</v>
      </c>
      <c r="S21" s="20">
        <f>SUMIFS('Historial Mensual'!$V$2:$V$3601,'Historial Mensual'!$A$2:$A$3601,S$1,'Historial Mensual'!$B$2:$B$3601,$A21)</f>
        <v>-0.15222799005769738</v>
      </c>
      <c r="T21" s="20">
        <f>SUMIFS('Historial Mensual'!$V$2:$V$3601,'Historial Mensual'!$A$2:$A$3601,T$1,'Historial Mensual'!$B$2:$B$3601,$A21)</f>
        <v>-5.9498752258504407E-2</v>
      </c>
      <c r="U21" s="20">
        <f>SUMIFS('Historial Mensual'!$V$2:$V$3601,'Historial Mensual'!$A$2:$A$3601,U$1,'Historial Mensual'!$B$2:$B$3601,$A21)</f>
        <v>-0.26924881727148114</v>
      </c>
      <c r="V21" s="20">
        <f>SUMIFS('Historial Mensual'!$V$2:$V$3601,'Historial Mensual'!$A$2:$A$3601,V$1,'Historial Mensual'!$B$2:$B$3601,$A21)</f>
        <v>0.1007482129257993</v>
      </c>
      <c r="W21" s="20">
        <f>SUMIFS('Historial Mensual'!$V$2:$V$3601,'Historial Mensual'!$A$2:$A$3601,W$1,'Historial Mensual'!$B$2:$B$3601,$A21)</f>
        <v>-0.16285218317743516</v>
      </c>
      <c r="X21" s="20">
        <f>SUMIFS('Historial Mensual'!$V$2:$V$3601,'Historial Mensual'!$A$2:$A$3601,X$1,'Historial Mensual'!$B$2:$B$3601,$A21)</f>
        <v>6.5850853063512724E-2</v>
      </c>
      <c r="Y21" s="20">
        <f>SUMIFS('Historial Mensual'!$V$2:$V$3601,'Historial Mensual'!$A$2:$A$3601,Y$1,'Historial Mensual'!$B$2:$B$3601,$A21)</f>
        <v>0.12162453241207032</v>
      </c>
      <c r="Z21" s="20">
        <f>SUMIFS('Historial Mensual'!$V$2:$V$3601,'Historial Mensual'!$A$2:$A$3601,Z$1,'Historial Mensual'!$B$2:$B$3601,$A21)</f>
        <v>-0.13346698630922063</v>
      </c>
      <c r="AA21" s="20">
        <f>SUMIFS('Historial Mensual'!$V$2:$V$3601,'Historial Mensual'!$A$2:$A$3601,AA$1,'Historial Mensual'!$B$2:$B$3601,$A21)</f>
        <v>9.1537345153060987E-2</v>
      </c>
      <c r="AB21" s="20">
        <f>SUMIFS('Historial Mensual'!$V$2:$V$3601,'Historial Mensual'!$A$2:$A$3601,AB$1,'Historial Mensual'!$B$2:$B$3601,$A21)</f>
        <v>7.4192725372311294E-2</v>
      </c>
      <c r="AC21" s="20">
        <f>SUMIFS('Historial Mensual'!$V$2:$V$3601,'Historial Mensual'!$A$2:$A$3601,AC$1,'Historial Mensual'!$B$2:$B$3601,$A21)</f>
        <v>8.2598821968105307E-2</v>
      </c>
      <c r="AD21" s="20">
        <f>SUMIFS('Historial Mensual'!$V$2:$V$3601,'Historial Mensual'!$A$2:$A$3601,AD$1,'Historial Mensual'!$B$2:$B$3601,$A21)</f>
        <v>0.1370138804494142</v>
      </c>
      <c r="AE21" s="20">
        <f>SUMIFS('Historial Mensual'!$V$2:$V$3601,'Historial Mensual'!$A$2:$A$3601,AE$1,'Historial Mensual'!$B$2:$B$3601,$A21)</f>
        <v>5.7201495166448589E-2</v>
      </c>
      <c r="AF21" s="20">
        <f>SUMIFS('Historial Mensual'!$V$2:$V$3601,'Historial Mensual'!$A$2:$A$3601,AF$1,'Historial Mensual'!$B$2:$B$3601,$A21)</f>
        <v>2.4116185542694159E-2</v>
      </c>
      <c r="AG21" s="20">
        <f>SUMIFS('Historial Mensual'!$V$2:$V$3601,'Historial Mensual'!$A$2:$A$3601,AG$1,'Historial Mensual'!$B$2:$B$3601,$A21)</f>
        <v>-7.4579806782839264E-2</v>
      </c>
      <c r="AH21" s="20">
        <f>SUMIFS('Historial Mensual'!$V$2:$V$3601,'Historial Mensual'!$A$2:$A$3601,AH$1,'Historial Mensual'!$B$2:$B$3601,$A21)</f>
        <v>2.6634688892821799E-2</v>
      </c>
      <c r="AI21" s="20">
        <f>SUMIFS('Historial Mensual'!$V$2:$V$3601,'Historial Mensual'!$A$2:$A$3601,AI$1,'Historial Mensual'!$B$2:$B$3601,$A21)</f>
        <v>3.2740793689246817E-2</v>
      </c>
      <c r="AJ21" s="20">
        <f>SUMIFS('Historial Mensual'!$V$2:$V$3601,'Historial Mensual'!$A$2:$A$3601,AJ$1,'Historial Mensual'!$B$2:$B$3601,$A21)</f>
        <v>-6.9829047869738523E-2</v>
      </c>
      <c r="AK21" s="20">
        <f>SUMIFS('Historial Mensual'!$V$2:$V$3601,'Historial Mensual'!$A$2:$A$3601,AK$1,'Historial Mensual'!$B$2:$B$3601,$A21)</f>
        <v>-9.2797322074496508E-2</v>
      </c>
      <c r="AL21" s="20">
        <f>SUMIFS('Historial Mensual'!$V$2:$V$3601,'Historial Mensual'!$A$2:$A$3601,AL$1,'Historial Mensual'!$B$2:$B$3601,$A21)</f>
        <v>-6.60772791561932E-2</v>
      </c>
      <c r="AM21" s="20">
        <f>SUMIFS('Historial Mensual'!$V$2:$V$3601,'Historial Mensual'!$A$2:$A$3601,AM$1,'Historial Mensual'!$B$2:$B$3601,$A21)</f>
        <v>-5.1599107662332333E-2</v>
      </c>
      <c r="AN21" s="20">
        <f>SUMIFS('Historial Mensual'!$V$2:$V$3601,'Historial Mensual'!$A$2:$A$3601,AN$1,'Historial Mensual'!$B$2:$B$3601,$A21)</f>
        <v>-0.11869933200070147</v>
      </c>
      <c r="AO21" s="20">
        <f>SUMIFS('Historial Mensual'!$V$2:$V$3601,'Historial Mensual'!$A$2:$A$3601,AO$1,'Historial Mensual'!$B$2:$B$3601,$A21)</f>
        <v>-0.24500478304474615</v>
      </c>
      <c r="AP21" s="20">
        <f>SUMIFS('Historial Mensual'!$V$2:$V$3601,'Historial Mensual'!$A$2:$A$3601,AP$1,'Historial Mensual'!$B$2:$B$3601,$A21)</f>
        <v>-5.7306212063482402E-2</v>
      </c>
      <c r="AQ21" s="20">
        <f>SUMIFS('Historial Mensual'!$V$2:$V$3601,'Historial Mensual'!$A$2:$A$3601,AQ$1,'Historial Mensual'!$B$2:$B$3601,$A21)</f>
        <v>2.3379257738205761E-2</v>
      </c>
      <c r="AR21" s="20">
        <f>SUMIFS('Historial Mensual'!$V$2:$V$3601,'Historial Mensual'!$A$2:$A$3601,AR$1,'Historial Mensual'!$B$2:$B$3601,$A21)</f>
        <v>-2.5654725892907449E-2</v>
      </c>
      <c r="AS21" s="20">
        <f>SUMIFS('Historial Mensual'!$V$2:$V$3601,'Historial Mensual'!$A$2:$A$3601,AS$1,'Historial Mensual'!$B$2:$B$3601,$A21)</f>
        <v>-3.9360643769615327E-3</v>
      </c>
      <c r="AT21" s="20">
        <f>SUMIFS('Historial Mensual'!$V$2:$V$3601,'Historial Mensual'!$A$2:$A$3601,AT$1,'Historial Mensual'!$B$2:$B$3601,$A21)</f>
        <v>3.6001546183021489E-2</v>
      </c>
      <c r="AU21" s="20">
        <f>SUMIFS('Historial Mensual'!$V$2:$V$3601,'Historial Mensual'!$A$2:$A$3601,AU$1,'Historial Mensual'!$B$2:$B$3601,$A21)</f>
        <v>4.0538161193236159E-2</v>
      </c>
      <c r="AV21" s="20">
        <f>SUMIFS('Historial Mensual'!$V$2:$V$3601,'Historial Mensual'!$A$2:$A$3601,AV$1,'Historial Mensual'!$B$2:$B$3601,$A21)</f>
        <v>7.8927142120831337E-2</v>
      </c>
      <c r="AW21" s="20">
        <f>SUMIFS('Historial Mensual'!$V$2:$V$3601,'Historial Mensual'!$A$2:$A$3601,AW$1,'Historial Mensual'!$B$2:$B$3601,$A21)</f>
        <v>-0.11827330051457613</v>
      </c>
      <c r="AX21" s="20">
        <f>SUMIFS('Historial Mensual'!$V$2:$V$3601,'Historial Mensual'!$A$2:$A$3601,AX$1,'Historial Mensual'!$B$2:$B$3601,$A21)</f>
        <v>-7.6064709883427631E-2</v>
      </c>
      <c r="AY21" s="20">
        <f>SUMIFS('Historial Mensual'!$V$2:$V$3601,'Historial Mensual'!$A$2:$A$3601,AY$1,'Historial Mensual'!$B$2:$B$3601,$A21)</f>
        <v>4.6063481249801308E-2</v>
      </c>
      <c r="AZ21" s="20">
        <f>SUMIFS('Historial Mensual'!$V$2:$V$3601,'Historial Mensual'!$A$2:$A$3601,AZ$1,'Historial Mensual'!$B$2:$B$3601,$A21)</f>
        <v>-1.9305658028220755E-2</v>
      </c>
      <c r="BA21" s="20">
        <f>SUMIFS('Historial Mensual'!$V$2:$V$3601,'Historial Mensual'!$A$2:$A$3601,BA$1,'Historial Mensual'!$B$2:$B$3601,$A21)</f>
        <v>-6.7553260281892472E-2</v>
      </c>
      <c r="BB21" s="20">
        <f>SUMIFS('Historial Mensual'!$V$2:$V$3601,'Historial Mensual'!$A$2:$A$3601,BB$1,'Historial Mensual'!$B$2:$B$3601,$A21)</f>
        <v>-0.13718480909600833</v>
      </c>
      <c r="BC21" s="20">
        <f>SUMIFS('Historial Mensual'!$V$2:$V$3601,'Historial Mensual'!$A$2:$A$3601,BC$1,'Historial Mensual'!$B$2:$B$3601,$A21)</f>
        <v>-0.15434043354952315</v>
      </c>
      <c r="BD21" s="20">
        <f>SUMIFS('Historial Mensual'!$V$2:$V$3601,'Historial Mensual'!$A$2:$A$3601,BD$1,'Historial Mensual'!$B$2:$B$3601,$A21)</f>
        <v>1.0818861397788565E-2</v>
      </c>
      <c r="BE21" s="20">
        <f>SUMIFS('Historial Mensual'!$V$2:$V$3601,'Historial Mensual'!$A$2:$A$3601,BE$1,'Historial Mensual'!$B$2:$B$3601,$A21)</f>
        <v>-3.1771328577930753E-2</v>
      </c>
      <c r="BF21" s="20">
        <f>SUMIFS('Historial Mensual'!$V$2:$V$3601,'Historial Mensual'!$A$2:$A$3601,BF$1,'Historial Mensual'!$B$2:$B$3601,$A21)</f>
        <v>-8.270751934180319E-2</v>
      </c>
      <c r="BG21" s="20">
        <f>SUMIFS('Historial Mensual'!$V$2:$V$3601,'Historial Mensual'!$A$2:$A$3601,BG$1,'Historial Mensual'!$B$2:$B$3601,$A21)</f>
        <v>-0.1600100283323036</v>
      </c>
      <c r="BH21" s="20">
        <f>SUMIFS('Historial Mensual'!$V$2:$V$3601,'Historial Mensual'!$A$2:$A$3601,BH$1,'Historial Mensual'!$B$2:$B$3601,$A21)</f>
        <v>1.1205760405091639E-2</v>
      </c>
      <c r="BI21" s="20">
        <f>SUMIFS('Historial Mensual'!$V$2:$V$3601,'Historial Mensual'!$A$2:$A$3601,BI$1,'Historial Mensual'!$B$2:$B$3601,$A21)</f>
        <v>-5.7035906522663049E-2</v>
      </c>
      <c r="BJ21" s="20">
        <f>SUMIFS('Historial Mensual'!$V$2:$V$3601,'Historial Mensual'!$A$2:$A$3601,BJ$1,'Historial Mensual'!$B$2:$B$3601,$A21)</f>
        <v>5.6162977557067152E-2</v>
      </c>
      <c r="BK21" s="20">
        <f>SUMIFS('Historial Mensual'!$V$2:$V$3601,'Historial Mensual'!$A$2:$A$3601,BK$1,'Historial Mensual'!$B$2:$B$3601,$A21)</f>
        <v>3.0657431429822225E-2</v>
      </c>
      <c r="BL21" s="20">
        <f>SUMIFS('Historial Mensual'!$V$2:$V$3601,'Historial Mensual'!$A$2:$A$3601,BL$1,'Historial Mensual'!$B$2:$B$3601,$A21)</f>
        <v>-9.9179035008150479E-4</v>
      </c>
      <c r="BM21" s="20">
        <f>SUMIFS('Historial Mensual'!$V$2:$V$3601,'Historial Mensual'!$A$2:$A$3601,BM$1,'Historial Mensual'!$B$2:$B$3601,$A21)</f>
        <v>0.22136042168697545</v>
      </c>
      <c r="BN21" s="20">
        <f>SUMIFS('Historial Mensual'!$V$2:$V$3601,'Historial Mensual'!$A$2:$A$3601,BN$1,'Historial Mensual'!$B$2:$B$3601,$A21)</f>
        <v>9.6288889599148789E-2</v>
      </c>
      <c r="BO21" s="20">
        <f>SUMIFS('Historial Mensual'!$V$2:$V$3601,'Historial Mensual'!$A$2:$A$3601,BO$1,'Historial Mensual'!$B$2:$B$3601,$A21)</f>
        <v>2.3867968699312611E-2</v>
      </c>
      <c r="BP21" s="20">
        <f>SUMIFS('Historial Mensual'!$V$2:$V$3601,'Historial Mensual'!$A$2:$A$3601,BP$1,'Historial Mensual'!$B$2:$B$3601,$A21)</f>
        <v>4.4998934902546341E-2</v>
      </c>
      <c r="BQ21" s="20">
        <f>SUMIFS('Historial Mensual'!$V$2:$V$3601,'Historial Mensual'!$A$2:$A$3601,BQ$1,'Historial Mensual'!$B$2:$B$3601,$A21)</f>
        <v>1.3667985906175652E-2</v>
      </c>
      <c r="BR21" s="20">
        <f>SUMIFS('Historial Mensual'!$V$2:$V$3601,'Historial Mensual'!$A$2:$A$3601,BR$1,'Historial Mensual'!$B$2:$B$3601,$A21)</f>
        <v>6.6274169028050292E-2</v>
      </c>
      <c r="BS21" s="20">
        <f>SUMIFS('Historial Mensual'!$V$2:$V$3601,'Historial Mensual'!$A$2:$A$3601,BS$1,'Historial Mensual'!$B$2:$B$3601,$A21)</f>
        <v>1.3400531841423598E-2</v>
      </c>
      <c r="BT21" s="20">
        <f>SUMIFS('Historial Mensual'!$V$2:$V$3601,'Historial Mensual'!$A$2:$A$3601,BT$1,'Historial Mensual'!$B$2:$B$3601,$A21)</f>
        <v>3.9778531292260239E-3</v>
      </c>
      <c r="BU21" s="20">
        <f>SUMIFS('Historial Mensual'!$V$2:$V$3601,'Historial Mensual'!$A$2:$A$3601,BU$1,'Historial Mensual'!$B$2:$B$3601,$A21)</f>
        <v>-7.2196428816557259E-2</v>
      </c>
      <c r="BV21" s="20">
        <f>SUMIFS('Historial Mensual'!$V$2:$V$3601,'Historial Mensual'!$A$2:$A$3601,BV$1,'Historial Mensual'!$B$2:$B$3601,$A21)</f>
        <v>-0.26645284153035048</v>
      </c>
      <c r="BW21" s="20">
        <f>SUMIFS('Historial Mensual'!$V$2:$V$3601,'Historial Mensual'!$A$2:$A$3601,BW$1,'Historial Mensual'!$B$2:$B$3601,$A21)</f>
        <v>-0.14667680435301156</v>
      </c>
      <c r="BX21" s="20">
        <f>SUMIFS('Historial Mensual'!$V$2:$V$3601,'Historial Mensual'!$A$2:$A$3601,BX$1,'Historial Mensual'!$B$2:$B$3601,$A21)</f>
        <v>-0.33257967872502509</v>
      </c>
      <c r="BY21" s="20">
        <f>SUMIFS('Historial Mensual'!$V$2:$V$3601,'Historial Mensual'!$A$2:$A$3601,BY$1,'Historial Mensual'!$B$2:$B$3601,$A21)</f>
        <v>-0.11229305724152636</v>
      </c>
      <c r="BZ21" s="20">
        <f>SUMIFS('Historial Mensual'!$V$2:$V$3601,'Historial Mensual'!$A$2:$A$3601,BZ$1,'Historial Mensual'!$B$2:$B$3601,$A21)</f>
        <v>-0.25831766902191189</v>
      </c>
      <c r="CA21" s="20">
        <f>SUMIFS('Historial Mensual'!$V$2:$V$3601,'Historial Mensual'!$A$2:$A$3601,CA$1,'Historial Mensual'!$B$2:$B$3601,$A21)</f>
        <v>-0.3517767608897524</v>
      </c>
      <c r="CB21" s="20">
        <f>SUMIFS('Historial Mensual'!$V$2:$V$3601,'Historial Mensual'!$A$2:$A$3601,CB$1,'Historial Mensual'!$B$2:$B$3601,$A21)</f>
        <v>-0.17316695059839715</v>
      </c>
      <c r="CC21" s="20">
        <f>SUMIFS('Historial Mensual'!$V$2:$V$3601,'Historial Mensual'!$A$2:$A$3601,CC$1,'Historial Mensual'!$B$2:$B$3601,$A21)</f>
        <v>-6.8224436890662599E-2</v>
      </c>
      <c r="CD21" s="20">
        <f>SUMIFS('Historial Mensual'!$V$2:$V$3601,'Historial Mensual'!$A$2:$A$3601,CD$1,'Historial Mensual'!$B$2:$B$3601,$A21)</f>
        <v>5.2977421468803328E-3</v>
      </c>
      <c r="CE21" s="20">
        <f>SUMIFS('Historial Mensual'!$V$2:$V$3601,'Historial Mensual'!$A$2:$A$3601,CE$1,'Historial Mensual'!$B$2:$B$3601,$A21)</f>
        <v>-6.1499117491396464E-2</v>
      </c>
      <c r="CF21" s="20">
        <f>SUMIFS('Historial Mensual'!$V$2:$V$3601,'Historial Mensual'!$A$2:$A$3601,CF$1,'Historial Mensual'!$B$2:$B$3601,$A21)</f>
        <v>4.0260716204415042E-2</v>
      </c>
      <c r="CG21" s="20">
        <f>SUMIFS('Historial Mensual'!$V$2:$V$3601,'Historial Mensual'!$A$2:$A$3601,CG$1,'Historial Mensual'!$B$2:$B$3601,$A21)</f>
        <v>1.8553920002163861E-2</v>
      </c>
      <c r="CH21" s="20">
        <f>SUMIFS('Historial Mensual'!$V$2:$V$3601,'Historial Mensual'!$A$2:$A$3601,CH$1,'Historial Mensual'!$B$2:$B$3601,$A21)</f>
        <v>-1.3903508916404616E-3</v>
      </c>
      <c r="CI21" s="20">
        <f>SUMIFS('Historial Mensual'!$V$2:$V$3601,'Historial Mensual'!$A$2:$A$3601,CI$1,'Historial Mensual'!$B$2:$B$3601,$A21)</f>
        <v>1.7993695658627479E-2</v>
      </c>
      <c r="CJ21" s="20">
        <f>SUMIFS('Historial Mensual'!$V$2:$V$3601,'Historial Mensual'!$A$2:$A$3601,CJ$1,'Historial Mensual'!$B$2:$B$3601,$A21)</f>
        <v>3.1349230288736873E-2</v>
      </c>
      <c r="CK21" s="20">
        <f>SUMIFS('Historial Mensual'!$V$2:$V$3601,'Historial Mensual'!$A$2:$A$3601,CK$1,'Historial Mensual'!$B$2:$B$3601,$A21)</f>
        <v>-3.2302435424375747E-2</v>
      </c>
      <c r="CL21" s="20">
        <f>SUMIFS('Historial Mensual'!$V$2:$V$3601,'Historial Mensual'!$A$2:$A$3601,CL$1,'Historial Mensual'!$B$2:$B$3601,$A21)</f>
        <v>2.3745247779551202E-2</v>
      </c>
      <c r="CM21" s="20">
        <f>SUMIFS('Historial Mensual'!$V$2:$V$3601,'Historial Mensual'!$A$2:$A$3601,CM$1,'Historial Mensual'!$B$2:$B$3601,$A21)</f>
        <v>2.1519794471296851E-2</v>
      </c>
      <c r="CN21" s="20">
        <f>SUMIFS('Historial Mensual'!$V$2:$V$3601,'Historial Mensual'!$A$2:$A$3601,CN$1,'Historial Mensual'!$B$2:$B$3601,$A21)</f>
        <v>-2.6481932344261893E-2</v>
      </c>
      <c r="CO21" s="20">
        <f>SUMIFS('Historial Mensual'!$V$2:$V$3601,'Historial Mensual'!$A$2:$A$3601,CO$1,'Historial Mensual'!$B$2:$B$3601,$A21)</f>
        <v>-1.472459209309282E-2</v>
      </c>
      <c r="CP21" s="20">
        <f>SUMIFS('Historial Mensual'!$V$2:$V$3601,'Historial Mensual'!$A$2:$A$3601,CP$1,'Historial Mensual'!$B$2:$B$3601,$A21)</f>
        <v>5.139206659714729E-2</v>
      </c>
      <c r="CQ21" s="20">
        <f>SUMIFS('Historial Mensual'!$V$2:$V$3601,'Historial Mensual'!$A$2:$A$3601,CQ$1,'Historial Mensual'!$B$2:$B$3601,$A21)</f>
        <v>1.770526035801278E-2</v>
      </c>
      <c r="CR21" s="20">
        <f>SUMIFS('Historial Mensual'!$V$2:$V$3601,'Historial Mensual'!$A$2:$A$3601,CR$1,'Historial Mensual'!$B$2:$B$3601,$A21)</f>
        <v>2.0127799151256339E-2</v>
      </c>
      <c r="CS21" s="20">
        <f>SUMIFS('Historial Mensual'!$V$2:$V$3601,'Historial Mensual'!$A$2:$A$3601,CS$1,'Historial Mensual'!$B$2:$B$3601,$A21)</f>
        <v>2.060662853275538E-2</v>
      </c>
      <c r="CT21" s="20">
        <f>SUMIFS('Historial Mensual'!$V$2:$V$3601,'Historial Mensual'!$A$2:$A$3601,CT$1,'Historial Mensual'!$B$2:$B$3601,$A21)</f>
        <v>2.3823160080378752E-2</v>
      </c>
      <c r="CU21" s="20">
        <f>SUMIFS('Historial Mensual'!$V$2:$V$3601,'Historial Mensual'!$A$2:$A$3601,CU$1,'Historial Mensual'!$B$2:$B$3601,$A21)</f>
        <v>2.6846160846100288E-2</v>
      </c>
      <c r="CV21" s="20">
        <f>SUMIFS('Historial Mensual'!$V$2:$V$3601,'Historial Mensual'!$A$2:$A$3601,CV$1,'Historial Mensual'!$B$2:$B$3601,$A21)</f>
        <v>7.1989643044364032E-2</v>
      </c>
      <c r="CW21" s="20">
        <f>SUMIFS('Historial Mensual'!$V$2:$V$3601,'Historial Mensual'!$A$2:$A$3601,CW$1,'Historial Mensual'!$B$2:$B$3601,$A21)</f>
        <v>5.6964365241978634E-2</v>
      </c>
    </row>
    <row r="22" spans="1:101" x14ac:dyDescent="0.3">
      <c r="A22" s="18">
        <v>45536</v>
      </c>
      <c r="B22" s="20">
        <f>SUMIFS('Historial Mensual'!$V$2:$V$3601,'Historial Mensual'!$A$2:$A$3601,B$1,'Historial Mensual'!$B$2:$B$3601,$A22)</f>
        <v>4.3878790612894118E-2</v>
      </c>
      <c r="C22" s="20">
        <f>SUMIFS('Historial Mensual'!$V$2:$V$3601,'Historial Mensual'!$A$2:$A$3601,C$1,'Historial Mensual'!$B$2:$B$3601,$A22)</f>
        <v>5.6927923298731163E-2</v>
      </c>
      <c r="D22" s="20">
        <f>SUMIFS('Historial Mensual'!$V$2:$V$3601,'Historial Mensual'!$A$2:$A$3601,D$1,'Historial Mensual'!$B$2:$B$3601,$A22)</f>
        <v>4.4060424733951754E-2</v>
      </c>
      <c r="E22" s="20">
        <f>SUMIFS('Historial Mensual'!$V$2:$V$3601,'Historial Mensual'!$A$2:$A$3601,E$1,'Historial Mensual'!$B$2:$B$3601,$A22)</f>
        <v>8.3101356746195773E-2</v>
      </c>
      <c r="F22" s="20">
        <f>SUMIFS('Historial Mensual'!$V$2:$V$3601,'Historial Mensual'!$A$2:$A$3601,F$1,'Historial Mensual'!$B$2:$B$3601,$A22)</f>
        <v>6.1282012647798804E-2</v>
      </c>
      <c r="G22" s="20">
        <f>SUMIFS('Historial Mensual'!$V$2:$V$3601,'Historial Mensual'!$A$2:$A$3601,G$1,'Historial Mensual'!$B$2:$B$3601,$A22)</f>
        <v>-3.0849162450886723E-2</v>
      </c>
      <c r="H22" s="20">
        <f>SUMIFS('Historial Mensual'!$V$2:$V$3601,'Historial Mensual'!$A$2:$A$3601,H$1,'Historial Mensual'!$B$2:$B$3601,$A22)</f>
        <v>2.0777609044406505E-2</v>
      </c>
      <c r="I22" s="20">
        <f>SUMIFS('Historial Mensual'!$V$2:$V$3601,'Historial Mensual'!$A$2:$A$3601,I$1,'Historial Mensual'!$B$2:$B$3601,$A22)</f>
        <v>2.690352662766201E-2</v>
      </c>
      <c r="J22" s="20">
        <f>SUMIFS('Historial Mensual'!$V$2:$V$3601,'Historial Mensual'!$A$2:$A$3601,J$1,'Historial Mensual'!$B$2:$B$3601,$A22)</f>
        <v>4.8820114317018763E-2</v>
      </c>
      <c r="K22" s="20">
        <f>SUMIFS('Historial Mensual'!$V$2:$V$3601,'Historial Mensual'!$A$2:$A$3601,K$1,'Historial Mensual'!$B$2:$B$3601,$A22)</f>
        <v>1.9132972169638614E-2</v>
      </c>
      <c r="L22" s="20">
        <f>SUMIFS('Historial Mensual'!$V$2:$V$3601,'Historial Mensual'!$A$2:$A$3601,L$1,'Historial Mensual'!$B$2:$B$3601,$A22)</f>
        <v>-0.40373236878921853</v>
      </c>
      <c r="M22" s="20">
        <f>SUMIFS('Historial Mensual'!$V$2:$V$3601,'Historial Mensual'!$A$2:$A$3601,M$1,'Historial Mensual'!$B$2:$B$3601,$A22)</f>
        <v>-0.11547448525137505</v>
      </c>
      <c r="N22" s="20">
        <f>SUMIFS('Historial Mensual'!$V$2:$V$3601,'Historial Mensual'!$A$2:$A$3601,N$1,'Historial Mensual'!$B$2:$B$3601,$A22)</f>
        <v>-0.13036842297928464</v>
      </c>
      <c r="O22" s="20">
        <f>SUMIFS('Historial Mensual'!$V$2:$V$3601,'Historial Mensual'!$A$2:$A$3601,O$1,'Historial Mensual'!$B$2:$B$3601,$A22)</f>
        <v>3.8383101939030571E-2</v>
      </c>
      <c r="P22" s="20">
        <f>SUMIFS('Historial Mensual'!$V$2:$V$3601,'Historial Mensual'!$A$2:$A$3601,P$1,'Historial Mensual'!$B$2:$B$3601,$A22)</f>
        <v>-8.635567855784991E-2</v>
      </c>
      <c r="Q22" s="20">
        <f>SUMIFS('Historial Mensual'!$V$2:$V$3601,'Historial Mensual'!$A$2:$A$3601,Q$1,'Historial Mensual'!$B$2:$B$3601,$A22)</f>
        <v>6.483197949679176E-3</v>
      </c>
      <c r="R22" s="20">
        <f>SUMIFS('Historial Mensual'!$V$2:$V$3601,'Historial Mensual'!$A$2:$A$3601,R$1,'Historial Mensual'!$B$2:$B$3601,$A22)</f>
        <v>-1.0373317858579922E-2</v>
      </c>
      <c r="S22" s="20">
        <f>SUMIFS('Historial Mensual'!$V$2:$V$3601,'Historial Mensual'!$A$2:$A$3601,S$1,'Historial Mensual'!$B$2:$B$3601,$A22)</f>
        <v>-0.23050110157733111</v>
      </c>
      <c r="T22" s="20">
        <f>SUMIFS('Historial Mensual'!$V$2:$V$3601,'Historial Mensual'!$A$2:$A$3601,T$1,'Historial Mensual'!$B$2:$B$3601,$A22)</f>
        <v>-9.854985652029831E-2</v>
      </c>
      <c r="U22" s="20">
        <f>SUMIFS('Historial Mensual'!$V$2:$V$3601,'Historial Mensual'!$A$2:$A$3601,U$1,'Historial Mensual'!$B$2:$B$3601,$A22)</f>
        <v>-4.9247597220339882E-2</v>
      </c>
      <c r="V22" s="20">
        <f>SUMIFS('Historial Mensual'!$V$2:$V$3601,'Historial Mensual'!$A$2:$A$3601,V$1,'Historial Mensual'!$B$2:$B$3601,$A22)</f>
        <v>-0.48195728075954924</v>
      </c>
      <c r="W22" s="20">
        <f>SUMIFS('Historial Mensual'!$V$2:$V$3601,'Historial Mensual'!$A$2:$A$3601,W$1,'Historial Mensual'!$B$2:$B$3601,$A22)</f>
        <v>0.10915893306419944</v>
      </c>
      <c r="X22" s="20">
        <f>SUMIFS('Historial Mensual'!$V$2:$V$3601,'Historial Mensual'!$A$2:$A$3601,X$1,'Historial Mensual'!$B$2:$B$3601,$A22)</f>
        <v>4.1126681517755857E-2</v>
      </c>
      <c r="Y22" s="20">
        <f>SUMIFS('Historial Mensual'!$V$2:$V$3601,'Historial Mensual'!$A$2:$A$3601,Y$1,'Historial Mensual'!$B$2:$B$3601,$A22)</f>
        <v>1.7042124710176628E-2</v>
      </c>
      <c r="Z22" s="20">
        <f>SUMIFS('Historial Mensual'!$V$2:$V$3601,'Historial Mensual'!$A$2:$A$3601,Z$1,'Historial Mensual'!$B$2:$B$3601,$A22)</f>
        <v>4.7782277748125495E-3</v>
      </c>
      <c r="AA22" s="20">
        <f>SUMIFS('Historial Mensual'!$V$2:$V$3601,'Historial Mensual'!$A$2:$A$3601,AA$1,'Historial Mensual'!$B$2:$B$3601,$A22)</f>
        <v>6.8649136143357367E-2</v>
      </c>
      <c r="AB22" s="20">
        <f>SUMIFS('Historial Mensual'!$V$2:$V$3601,'Historial Mensual'!$A$2:$A$3601,AB$1,'Historial Mensual'!$B$2:$B$3601,$A22)</f>
        <v>8.0629602934831814E-3</v>
      </c>
      <c r="AC22" s="20">
        <f>SUMIFS('Historial Mensual'!$V$2:$V$3601,'Historial Mensual'!$A$2:$A$3601,AC$1,'Historial Mensual'!$B$2:$B$3601,$A22)</f>
        <v>1.8810008952414838E-2</v>
      </c>
      <c r="AD22" s="20">
        <f>SUMIFS('Historial Mensual'!$V$2:$V$3601,'Historial Mensual'!$A$2:$A$3601,AD$1,'Historial Mensual'!$B$2:$B$3601,$A22)</f>
        <v>4.4588291039170398E-2</v>
      </c>
      <c r="AE22" s="20">
        <f>SUMIFS('Historial Mensual'!$V$2:$V$3601,'Historial Mensual'!$A$2:$A$3601,AE$1,'Historial Mensual'!$B$2:$B$3601,$A22)</f>
        <v>-2.5558971845184474E-2</v>
      </c>
      <c r="AF22" s="20">
        <f>SUMIFS('Historial Mensual'!$V$2:$V$3601,'Historial Mensual'!$A$2:$A$3601,AF$1,'Historial Mensual'!$B$2:$B$3601,$A22)</f>
        <v>5.6131111369726136E-2</v>
      </c>
      <c r="AG22" s="20">
        <f>SUMIFS('Historial Mensual'!$V$2:$V$3601,'Historial Mensual'!$A$2:$A$3601,AG$1,'Historial Mensual'!$B$2:$B$3601,$A22)</f>
        <v>4.58199173077109E-2</v>
      </c>
      <c r="AH22" s="20">
        <f>SUMIFS('Historial Mensual'!$V$2:$V$3601,'Historial Mensual'!$A$2:$A$3601,AH$1,'Historial Mensual'!$B$2:$B$3601,$A22)</f>
        <v>9.7044113492801162E-2</v>
      </c>
      <c r="AI22" s="20">
        <f>SUMIFS('Historial Mensual'!$V$2:$V$3601,'Historial Mensual'!$A$2:$A$3601,AI$1,'Historial Mensual'!$B$2:$B$3601,$A22)</f>
        <v>8.6762938674225687E-2</v>
      </c>
      <c r="AJ22" s="20">
        <f>SUMIFS('Historial Mensual'!$V$2:$V$3601,'Historial Mensual'!$A$2:$A$3601,AJ$1,'Historial Mensual'!$B$2:$B$3601,$A22)</f>
        <v>1.160579038581205E-2</v>
      </c>
      <c r="AK22" s="20">
        <f>SUMIFS('Historial Mensual'!$V$2:$V$3601,'Historial Mensual'!$A$2:$A$3601,AK$1,'Historial Mensual'!$B$2:$B$3601,$A22)</f>
        <v>4.9523044949070408E-2</v>
      </c>
      <c r="AL22" s="20">
        <f>SUMIFS('Historial Mensual'!$V$2:$V$3601,'Historial Mensual'!$A$2:$A$3601,AL$1,'Historial Mensual'!$B$2:$B$3601,$A22)</f>
        <v>-0.11841926469730464</v>
      </c>
      <c r="AM22" s="20">
        <f>SUMIFS('Historial Mensual'!$V$2:$V$3601,'Historial Mensual'!$A$2:$A$3601,AM$1,'Historial Mensual'!$B$2:$B$3601,$A22)</f>
        <v>3.9317946311642912E-2</v>
      </c>
      <c r="AN22" s="20">
        <f>SUMIFS('Historial Mensual'!$V$2:$V$3601,'Historial Mensual'!$A$2:$A$3601,AN$1,'Historial Mensual'!$B$2:$B$3601,$A22)</f>
        <v>6.4482790616188723E-2</v>
      </c>
      <c r="AO22" s="20">
        <f>SUMIFS('Historial Mensual'!$V$2:$V$3601,'Historial Mensual'!$A$2:$A$3601,AO$1,'Historial Mensual'!$B$2:$B$3601,$A22)</f>
        <v>9.945395153624334E-2</v>
      </c>
      <c r="AP22" s="20">
        <f>SUMIFS('Historial Mensual'!$V$2:$V$3601,'Historial Mensual'!$A$2:$A$3601,AP$1,'Historial Mensual'!$B$2:$B$3601,$A22)</f>
        <v>3.3135272791240157E-2</v>
      </c>
      <c r="AQ22" s="20">
        <f>SUMIFS('Historial Mensual'!$V$2:$V$3601,'Historial Mensual'!$A$2:$A$3601,AQ$1,'Historial Mensual'!$B$2:$B$3601,$A22)</f>
        <v>3.9366954985162329E-2</v>
      </c>
      <c r="AR22" s="20">
        <f>SUMIFS('Historial Mensual'!$V$2:$V$3601,'Historial Mensual'!$A$2:$A$3601,AR$1,'Historial Mensual'!$B$2:$B$3601,$A22)</f>
        <v>5.2356713175376463E-3</v>
      </c>
      <c r="AS22" s="20">
        <f>SUMIFS('Historial Mensual'!$V$2:$V$3601,'Historial Mensual'!$A$2:$A$3601,AS$1,'Historial Mensual'!$B$2:$B$3601,$A22)</f>
        <v>3.3803056223437093E-2</v>
      </c>
      <c r="AT22" s="20">
        <f>SUMIFS('Historial Mensual'!$V$2:$V$3601,'Historial Mensual'!$A$2:$A$3601,AT$1,'Historial Mensual'!$B$2:$B$3601,$A22)</f>
        <v>-0.3759447982404463</v>
      </c>
      <c r="AU22" s="20">
        <f>SUMIFS('Historial Mensual'!$V$2:$V$3601,'Historial Mensual'!$A$2:$A$3601,AU$1,'Historial Mensual'!$B$2:$B$3601,$A22)</f>
        <v>-2.3309594178955534E-2</v>
      </c>
      <c r="AV22" s="20">
        <f>SUMIFS('Historial Mensual'!$V$2:$V$3601,'Historial Mensual'!$A$2:$A$3601,AV$1,'Historial Mensual'!$B$2:$B$3601,$A22)</f>
        <v>2.5956337633232903E-2</v>
      </c>
      <c r="AW22" s="20">
        <f>SUMIFS('Historial Mensual'!$V$2:$V$3601,'Historial Mensual'!$A$2:$A$3601,AW$1,'Historial Mensual'!$B$2:$B$3601,$A22)</f>
        <v>-1.2910306702171916E-2</v>
      </c>
      <c r="AX22" s="20">
        <f>SUMIFS('Historial Mensual'!$V$2:$V$3601,'Historial Mensual'!$A$2:$A$3601,AX$1,'Historial Mensual'!$B$2:$B$3601,$A22)</f>
        <v>3.2137521152108176E-2</v>
      </c>
      <c r="AY22" s="20">
        <f>SUMIFS('Historial Mensual'!$V$2:$V$3601,'Historial Mensual'!$A$2:$A$3601,AY$1,'Historial Mensual'!$B$2:$B$3601,$A22)</f>
        <v>1.5140604419138835E-2</v>
      </c>
      <c r="AZ22" s="20">
        <f>SUMIFS('Historial Mensual'!$V$2:$V$3601,'Historial Mensual'!$A$2:$A$3601,AZ$1,'Historial Mensual'!$B$2:$B$3601,$A22)</f>
        <v>-2.5746599274918902E-2</v>
      </c>
      <c r="BA22" s="20">
        <f>SUMIFS('Historial Mensual'!$V$2:$V$3601,'Historial Mensual'!$A$2:$A$3601,BA$1,'Historial Mensual'!$B$2:$B$3601,$A22)</f>
        <v>-1.0718603874395717E-2</v>
      </c>
      <c r="BB22" s="20">
        <f>SUMIFS('Historial Mensual'!$V$2:$V$3601,'Historial Mensual'!$A$2:$A$3601,BB$1,'Historial Mensual'!$B$2:$B$3601,$A22)</f>
        <v>-1.3055152627529275E-2</v>
      </c>
      <c r="BC22" s="20">
        <f>SUMIFS('Historial Mensual'!$V$2:$V$3601,'Historial Mensual'!$A$2:$A$3601,BC$1,'Historial Mensual'!$B$2:$B$3601,$A22)</f>
        <v>-2.9582676475501238E-2</v>
      </c>
      <c r="BD22" s="20">
        <f>SUMIFS('Historial Mensual'!$V$2:$V$3601,'Historial Mensual'!$A$2:$A$3601,BD$1,'Historial Mensual'!$B$2:$B$3601,$A22)</f>
        <v>3.7672298351982526E-2</v>
      </c>
      <c r="BE22" s="20">
        <f>SUMIFS('Historial Mensual'!$V$2:$V$3601,'Historial Mensual'!$A$2:$A$3601,BE$1,'Historial Mensual'!$B$2:$B$3601,$A22)</f>
        <v>6.9943810930282194E-2</v>
      </c>
      <c r="BF22" s="20">
        <f>SUMIFS('Historial Mensual'!$V$2:$V$3601,'Historial Mensual'!$A$2:$A$3601,BF$1,'Historial Mensual'!$B$2:$B$3601,$A22)</f>
        <v>-1.5168891624496944E-2</v>
      </c>
      <c r="BG22" s="20">
        <f>SUMIFS('Historial Mensual'!$V$2:$V$3601,'Historial Mensual'!$A$2:$A$3601,BG$1,'Historial Mensual'!$B$2:$B$3601,$A22)</f>
        <v>7.794905937610816E-2</v>
      </c>
      <c r="BH22" s="20">
        <f>SUMIFS('Historial Mensual'!$V$2:$V$3601,'Historial Mensual'!$A$2:$A$3601,BH$1,'Historial Mensual'!$B$2:$B$3601,$A22)</f>
        <v>3.9736432811765941E-2</v>
      </c>
      <c r="BI22" s="20">
        <f>SUMIFS('Historial Mensual'!$V$2:$V$3601,'Historial Mensual'!$A$2:$A$3601,BI$1,'Historial Mensual'!$B$2:$B$3601,$A22)</f>
        <v>-9.2016173411940086E-2</v>
      </c>
      <c r="BJ22" s="20">
        <f>SUMIFS('Historial Mensual'!$V$2:$V$3601,'Historial Mensual'!$A$2:$A$3601,BJ$1,'Historial Mensual'!$B$2:$B$3601,$A22)</f>
        <v>3.7852715988532751E-2</v>
      </c>
      <c r="BK22" s="20">
        <f>SUMIFS('Historial Mensual'!$V$2:$V$3601,'Historial Mensual'!$A$2:$A$3601,BK$1,'Historial Mensual'!$B$2:$B$3601,$A22)</f>
        <v>8.0706352384022847E-4</v>
      </c>
      <c r="BL22" s="20">
        <f>SUMIFS('Historial Mensual'!$V$2:$V$3601,'Historial Mensual'!$A$2:$A$3601,BL$1,'Historial Mensual'!$B$2:$B$3601,$A22)</f>
        <v>-4.9748620468335419E-2</v>
      </c>
      <c r="BM22" s="20">
        <f>SUMIFS('Historial Mensual'!$V$2:$V$3601,'Historial Mensual'!$A$2:$A$3601,BM$1,'Historial Mensual'!$B$2:$B$3601,$A22)</f>
        <v>5.2505529011931534E-2</v>
      </c>
      <c r="BN22" s="20">
        <f>SUMIFS('Historial Mensual'!$V$2:$V$3601,'Historial Mensual'!$A$2:$A$3601,BN$1,'Historial Mensual'!$B$2:$B$3601,$A22)</f>
        <v>9.4254995547126297E-2</v>
      </c>
      <c r="BO22" s="20">
        <f>SUMIFS('Historial Mensual'!$V$2:$V$3601,'Historial Mensual'!$A$2:$A$3601,BO$1,'Historial Mensual'!$B$2:$B$3601,$A22)</f>
        <v>4.8329153163939556E-2</v>
      </c>
      <c r="BP22" s="20">
        <f>SUMIFS('Historial Mensual'!$V$2:$V$3601,'Historial Mensual'!$A$2:$A$3601,BP$1,'Historial Mensual'!$B$2:$B$3601,$A22)</f>
        <v>6.1136958448214672E-2</v>
      </c>
      <c r="BQ22" s="20">
        <f>SUMIFS('Historial Mensual'!$V$2:$V$3601,'Historial Mensual'!$A$2:$A$3601,BQ$1,'Historial Mensual'!$B$2:$B$3601,$A22)</f>
        <v>-0.29714556976329098</v>
      </c>
      <c r="BR22" s="20">
        <f>SUMIFS('Historial Mensual'!$V$2:$V$3601,'Historial Mensual'!$A$2:$A$3601,BR$1,'Historial Mensual'!$B$2:$B$3601,$A22)</f>
        <v>1.7178613163897322E-2</v>
      </c>
      <c r="BS22" s="20">
        <f>SUMIFS('Historial Mensual'!$V$2:$V$3601,'Historial Mensual'!$A$2:$A$3601,BS$1,'Historial Mensual'!$B$2:$B$3601,$A22)</f>
        <v>1.1706374316282787E-2</v>
      </c>
      <c r="BT22" s="20">
        <f>SUMIFS('Historial Mensual'!$V$2:$V$3601,'Historial Mensual'!$A$2:$A$3601,BT$1,'Historial Mensual'!$B$2:$B$3601,$A22)</f>
        <v>-5.3950714340111186E-2</v>
      </c>
      <c r="BU22" s="20">
        <f>SUMIFS('Historial Mensual'!$V$2:$V$3601,'Historial Mensual'!$A$2:$A$3601,BU$1,'Historial Mensual'!$B$2:$B$3601,$A22)</f>
        <v>1.2538817141035333E-2</v>
      </c>
      <c r="BV22" s="20">
        <f>SUMIFS('Historial Mensual'!$V$2:$V$3601,'Historial Mensual'!$A$2:$A$3601,BV$1,'Historial Mensual'!$B$2:$B$3601,$A22)</f>
        <v>-2.4442495837429717E-2</v>
      </c>
      <c r="BW22" s="20">
        <f>SUMIFS('Historial Mensual'!$V$2:$V$3601,'Historial Mensual'!$A$2:$A$3601,BW$1,'Historial Mensual'!$B$2:$B$3601,$A22)</f>
        <v>6.5949177626278679E-2</v>
      </c>
      <c r="BX22" s="20">
        <f>SUMIFS('Historial Mensual'!$V$2:$V$3601,'Historial Mensual'!$A$2:$A$3601,BX$1,'Historial Mensual'!$B$2:$B$3601,$A22)</f>
        <v>2.453479319638888E-2</v>
      </c>
      <c r="BY22" s="20">
        <f>SUMIFS('Historial Mensual'!$V$2:$V$3601,'Historial Mensual'!$A$2:$A$3601,BY$1,'Historial Mensual'!$B$2:$B$3601,$A22)</f>
        <v>2.9293257544948246E-2</v>
      </c>
      <c r="BZ22" s="20">
        <f>SUMIFS('Historial Mensual'!$V$2:$V$3601,'Historial Mensual'!$A$2:$A$3601,BZ$1,'Historial Mensual'!$B$2:$B$3601,$A22)</f>
        <v>-2.8468495040451191E-2</v>
      </c>
      <c r="CA22" s="20">
        <f>SUMIFS('Historial Mensual'!$V$2:$V$3601,'Historial Mensual'!$A$2:$A$3601,CA$1,'Historial Mensual'!$B$2:$B$3601,$A22)</f>
        <v>-0.21644936940704576</v>
      </c>
      <c r="CB22" s="20">
        <f>SUMIFS('Historial Mensual'!$V$2:$V$3601,'Historial Mensual'!$A$2:$A$3601,CB$1,'Historial Mensual'!$B$2:$B$3601,$A22)</f>
        <v>-2.3788833291184943E-2</v>
      </c>
      <c r="CC22" s="20">
        <f>SUMIFS('Historial Mensual'!$V$2:$V$3601,'Historial Mensual'!$A$2:$A$3601,CC$1,'Historial Mensual'!$B$2:$B$3601,$A22)</f>
        <v>-4.5862402271946906E-2</v>
      </c>
      <c r="CD22" s="20">
        <f>SUMIFS('Historial Mensual'!$V$2:$V$3601,'Historial Mensual'!$A$2:$A$3601,CD$1,'Historial Mensual'!$B$2:$B$3601,$A22)</f>
        <v>-6.7323148831154686E-2</v>
      </c>
      <c r="CE22" s="20">
        <f>SUMIFS('Historial Mensual'!$V$2:$V$3601,'Historial Mensual'!$A$2:$A$3601,CE$1,'Historial Mensual'!$B$2:$B$3601,$A22)</f>
        <v>8.5433769040409432E-2</v>
      </c>
      <c r="CF22" s="20">
        <f>SUMIFS('Historial Mensual'!$V$2:$V$3601,'Historial Mensual'!$A$2:$A$3601,CF$1,'Historial Mensual'!$B$2:$B$3601,$A22)</f>
        <v>7.9404358137459795E-3</v>
      </c>
      <c r="CG22" s="20">
        <f>SUMIFS('Historial Mensual'!$V$2:$V$3601,'Historial Mensual'!$A$2:$A$3601,CG$1,'Historial Mensual'!$B$2:$B$3601,$A22)</f>
        <v>2.5000656542259553E-2</v>
      </c>
      <c r="CH22" s="20">
        <f>SUMIFS('Historial Mensual'!$V$2:$V$3601,'Historial Mensual'!$A$2:$A$3601,CH$1,'Historial Mensual'!$B$2:$B$3601,$A22)</f>
        <v>-0.39498522200034381</v>
      </c>
      <c r="CI22" s="20">
        <f>SUMIFS('Historial Mensual'!$V$2:$V$3601,'Historial Mensual'!$A$2:$A$3601,CI$1,'Historial Mensual'!$B$2:$B$3601,$A22)</f>
        <v>5.4279400698844377E-2</v>
      </c>
      <c r="CJ22" s="20">
        <f>SUMIFS('Historial Mensual'!$V$2:$V$3601,'Historial Mensual'!$A$2:$A$3601,CJ$1,'Historial Mensual'!$B$2:$B$3601,$A22)</f>
        <v>-4.3691086002210854E-2</v>
      </c>
      <c r="CK22" s="20">
        <f>SUMIFS('Historial Mensual'!$V$2:$V$3601,'Historial Mensual'!$A$2:$A$3601,CK$1,'Historial Mensual'!$B$2:$B$3601,$A22)</f>
        <v>9.6269697003953589E-3</v>
      </c>
      <c r="CL22" s="20">
        <f>SUMIFS('Historial Mensual'!$V$2:$V$3601,'Historial Mensual'!$A$2:$A$3601,CL$1,'Historial Mensual'!$B$2:$B$3601,$A22)</f>
        <v>5.5960379570056451E-2</v>
      </c>
      <c r="CM22" s="20">
        <f>SUMIFS('Historial Mensual'!$V$2:$V$3601,'Historial Mensual'!$A$2:$A$3601,CM$1,'Historial Mensual'!$B$2:$B$3601,$A22)</f>
        <v>5.5201717408396292E-3</v>
      </c>
      <c r="CN22" s="20">
        <f>SUMIFS('Historial Mensual'!$V$2:$V$3601,'Historial Mensual'!$A$2:$A$3601,CN$1,'Historial Mensual'!$B$2:$B$3601,$A22)</f>
        <v>7.6353419960850134E-3</v>
      </c>
      <c r="CO22" s="20">
        <f>SUMIFS('Historial Mensual'!$V$2:$V$3601,'Historial Mensual'!$A$2:$A$3601,CO$1,'Historial Mensual'!$B$2:$B$3601,$A22)</f>
        <v>2.0210863170783869E-2</v>
      </c>
      <c r="CP22" s="20">
        <f>SUMIFS('Historial Mensual'!$V$2:$V$3601,'Historial Mensual'!$A$2:$A$3601,CP$1,'Historial Mensual'!$B$2:$B$3601,$A22)</f>
        <v>3.3636333020747707E-2</v>
      </c>
      <c r="CQ22" s="20">
        <f>SUMIFS('Historial Mensual'!$V$2:$V$3601,'Historial Mensual'!$A$2:$A$3601,CQ$1,'Historial Mensual'!$B$2:$B$3601,$A22)</f>
        <v>6.3497414562557961E-2</v>
      </c>
      <c r="CR22" s="20">
        <f>SUMIFS('Historial Mensual'!$V$2:$V$3601,'Historial Mensual'!$A$2:$A$3601,CR$1,'Historial Mensual'!$B$2:$B$3601,$A22)</f>
        <v>5.9182254799361907E-2</v>
      </c>
      <c r="CS22" s="20">
        <f>SUMIFS('Historial Mensual'!$V$2:$V$3601,'Historial Mensual'!$A$2:$A$3601,CS$1,'Historial Mensual'!$B$2:$B$3601,$A22)</f>
        <v>4.4442280728863338E-2</v>
      </c>
      <c r="CT22" s="20">
        <f>SUMIFS('Historial Mensual'!$V$2:$V$3601,'Historial Mensual'!$A$2:$A$3601,CT$1,'Historial Mensual'!$B$2:$B$3601,$A22)</f>
        <v>-0.18813899836823481</v>
      </c>
      <c r="CU22" s="20">
        <f>SUMIFS('Historial Mensual'!$V$2:$V$3601,'Historial Mensual'!$A$2:$A$3601,CU$1,'Historial Mensual'!$B$2:$B$3601,$A22)</f>
        <v>0.10989547735211382</v>
      </c>
      <c r="CV22" s="20">
        <f>SUMIFS('Historial Mensual'!$V$2:$V$3601,'Historial Mensual'!$A$2:$A$3601,CV$1,'Historial Mensual'!$B$2:$B$3601,$A22)</f>
        <v>9.2756538962108823E-2</v>
      </c>
      <c r="CW22" s="20">
        <f>SUMIFS('Historial Mensual'!$V$2:$V$3601,'Historial Mensual'!$A$2:$A$3601,CW$1,'Historial Mensual'!$B$2:$B$3601,$A22)</f>
        <v>5.9162133947200699E-2</v>
      </c>
    </row>
    <row r="23" spans="1:101" x14ac:dyDescent="0.3">
      <c r="A23" s="18">
        <v>45566</v>
      </c>
      <c r="B23" s="20">
        <f>SUMIFS('Historial Mensual'!$V$2:$V$3601,'Historial Mensual'!$A$2:$A$3601,B$1,'Historial Mensual'!$B$2:$B$3601,$A23)</f>
        <v>4.2338263468394866E-2</v>
      </c>
      <c r="C23" s="20">
        <f>SUMIFS('Historial Mensual'!$V$2:$V$3601,'Historial Mensual'!$A$2:$A$3601,C$1,'Historial Mensual'!$B$2:$B$3601,$A23)</f>
        <v>7.1223831382902711E-2</v>
      </c>
      <c r="D23" s="20">
        <f>SUMIFS('Historial Mensual'!$V$2:$V$3601,'Historial Mensual'!$A$2:$A$3601,D$1,'Historial Mensual'!$B$2:$B$3601,$A23)</f>
        <v>6.9035940378338212E-2</v>
      </c>
      <c r="E23" s="20">
        <f>SUMIFS('Historial Mensual'!$V$2:$V$3601,'Historial Mensual'!$A$2:$A$3601,E$1,'Historial Mensual'!$B$2:$B$3601,$A23)</f>
        <v>8.9019339969672748E-2</v>
      </c>
      <c r="F23" s="20">
        <f>SUMIFS('Historial Mensual'!$V$2:$V$3601,'Historial Mensual'!$A$2:$A$3601,F$1,'Historial Mensual'!$B$2:$B$3601,$A23)</f>
        <v>2.1038993242485992E-2</v>
      </c>
      <c r="G23" s="20">
        <f>SUMIFS('Historial Mensual'!$V$2:$V$3601,'Historial Mensual'!$A$2:$A$3601,G$1,'Historial Mensual'!$B$2:$B$3601,$A23)</f>
        <v>3.2508194830616732E-2</v>
      </c>
      <c r="H23" s="20">
        <f>SUMIFS('Historial Mensual'!$V$2:$V$3601,'Historial Mensual'!$A$2:$A$3601,H$1,'Historial Mensual'!$B$2:$B$3601,$A23)</f>
        <v>-3.4929755503429999E-2</v>
      </c>
      <c r="I23" s="20">
        <f>SUMIFS('Historial Mensual'!$V$2:$V$3601,'Historial Mensual'!$A$2:$A$3601,I$1,'Historial Mensual'!$B$2:$B$3601,$A23)</f>
        <v>8.3786185741902192E-2</v>
      </c>
      <c r="J23" s="20">
        <f>SUMIFS('Historial Mensual'!$V$2:$V$3601,'Historial Mensual'!$A$2:$A$3601,J$1,'Historial Mensual'!$B$2:$B$3601,$A23)</f>
        <v>6.5746249165495679E-2</v>
      </c>
      <c r="K23" s="20">
        <f>SUMIFS('Historial Mensual'!$V$2:$V$3601,'Historial Mensual'!$A$2:$A$3601,K$1,'Historial Mensual'!$B$2:$B$3601,$A23)</f>
        <v>8.5672707386818467E-2</v>
      </c>
      <c r="L23" s="20">
        <f>SUMIFS('Historial Mensual'!$V$2:$V$3601,'Historial Mensual'!$A$2:$A$3601,L$1,'Historial Mensual'!$B$2:$B$3601,$A23)</f>
        <v>-0.38759489137621983</v>
      </c>
      <c r="M23" s="20">
        <f>SUMIFS('Historial Mensual'!$V$2:$V$3601,'Historial Mensual'!$A$2:$A$3601,M$1,'Historial Mensual'!$B$2:$B$3601,$A23)</f>
        <v>4.1855384282515756E-2</v>
      </c>
      <c r="N23" s="20">
        <f>SUMIFS('Historial Mensual'!$V$2:$V$3601,'Historial Mensual'!$A$2:$A$3601,N$1,'Historial Mensual'!$B$2:$B$3601,$A23)</f>
        <v>-5.1556770582327919E-3</v>
      </c>
      <c r="O23" s="20">
        <f>SUMIFS('Historial Mensual'!$V$2:$V$3601,'Historial Mensual'!$A$2:$A$3601,O$1,'Historial Mensual'!$B$2:$B$3601,$A23)</f>
        <v>2.4277096257969501E-2</v>
      </c>
      <c r="P23" s="20">
        <f>SUMIFS('Historial Mensual'!$V$2:$V$3601,'Historial Mensual'!$A$2:$A$3601,P$1,'Historial Mensual'!$B$2:$B$3601,$A23)</f>
        <v>2.0770780168784649E-2</v>
      </c>
      <c r="Q23" s="20">
        <f>SUMIFS('Historial Mensual'!$V$2:$V$3601,'Historial Mensual'!$A$2:$A$3601,Q$1,'Historial Mensual'!$B$2:$B$3601,$A23)</f>
        <v>1.9065880886885197E-3</v>
      </c>
      <c r="R23" s="20">
        <f>SUMIFS('Historial Mensual'!$V$2:$V$3601,'Historial Mensual'!$A$2:$A$3601,R$1,'Historial Mensual'!$B$2:$B$3601,$A23)</f>
        <v>1.1836540356162415E-2</v>
      </c>
      <c r="S23" s="20">
        <f>SUMIFS('Historial Mensual'!$V$2:$V$3601,'Historial Mensual'!$A$2:$A$3601,S$1,'Historial Mensual'!$B$2:$B$3601,$A23)</f>
        <v>-5.0046344790366883E-2</v>
      </c>
      <c r="T23" s="20">
        <f>SUMIFS('Historial Mensual'!$V$2:$V$3601,'Historial Mensual'!$A$2:$A$3601,T$1,'Historial Mensual'!$B$2:$B$3601,$A23)</f>
        <v>3.4690536345917844E-2</v>
      </c>
      <c r="U23" s="20">
        <f>SUMIFS('Historial Mensual'!$V$2:$V$3601,'Historial Mensual'!$A$2:$A$3601,U$1,'Historial Mensual'!$B$2:$B$3601,$A23)</f>
        <v>7.4319610478861819E-2</v>
      </c>
      <c r="V23" s="20">
        <f>SUMIFS('Historial Mensual'!$V$2:$V$3601,'Historial Mensual'!$A$2:$A$3601,V$1,'Historial Mensual'!$B$2:$B$3601,$A23)</f>
        <v>3.668168082733117E-2</v>
      </c>
      <c r="W23" s="20">
        <f>SUMIFS('Historial Mensual'!$V$2:$V$3601,'Historial Mensual'!$A$2:$A$3601,W$1,'Historial Mensual'!$B$2:$B$3601,$A23)</f>
        <v>8.8308247239659327E-2</v>
      </c>
      <c r="X23" s="20">
        <f>SUMIFS('Historial Mensual'!$V$2:$V$3601,'Historial Mensual'!$A$2:$A$3601,X$1,'Historial Mensual'!$B$2:$B$3601,$A23)</f>
        <v>7.8837523922902306E-3</v>
      </c>
      <c r="Y23" s="20">
        <f>SUMIFS('Historial Mensual'!$V$2:$V$3601,'Historial Mensual'!$A$2:$A$3601,Y$1,'Historial Mensual'!$B$2:$B$3601,$A23)</f>
        <v>-1.3037471887297758E-2</v>
      </c>
      <c r="Z23" s="20">
        <f>SUMIFS('Historial Mensual'!$V$2:$V$3601,'Historial Mensual'!$A$2:$A$3601,Z$1,'Historial Mensual'!$B$2:$B$3601,$A23)</f>
        <v>5.7814446898873315E-2</v>
      </c>
      <c r="AA23" s="20">
        <f>SUMIFS('Historial Mensual'!$V$2:$V$3601,'Historial Mensual'!$A$2:$A$3601,AA$1,'Historial Mensual'!$B$2:$B$3601,$A23)</f>
        <v>5.6860254221869376E-2</v>
      </c>
      <c r="AB23" s="20">
        <f>SUMIFS('Historial Mensual'!$V$2:$V$3601,'Historial Mensual'!$A$2:$A$3601,AB$1,'Historial Mensual'!$B$2:$B$3601,$A23)</f>
        <v>1.0111999032331854E-2</v>
      </c>
      <c r="AC23" s="20">
        <f>SUMIFS('Historial Mensual'!$V$2:$V$3601,'Historial Mensual'!$A$2:$A$3601,AC$1,'Historial Mensual'!$B$2:$B$3601,$A23)</f>
        <v>6.4294268606579885E-2</v>
      </c>
      <c r="AD23" s="20">
        <f>SUMIFS('Historial Mensual'!$V$2:$V$3601,'Historial Mensual'!$A$2:$A$3601,AD$1,'Historial Mensual'!$B$2:$B$3601,$A23)</f>
        <v>-2.2087062810777616E-2</v>
      </c>
      <c r="AE23" s="20">
        <f>SUMIFS('Historial Mensual'!$V$2:$V$3601,'Historial Mensual'!$A$2:$A$3601,AE$1,'Historial Mensual'!$B$2:$B$3601,$A23)</f>
        <v>-1.7815172745780344E-2</v>
      </c>
      <c r="AF23" s="20">
        <f>SUMIFS('Historial Mensual'!$V$2:$V$3601,'Historial Mensual'!$A$2:$A$3601,AF$1,'Historial Mensual'!$B$2:$B$3601,$A23)</f>
        <v>5.7585440428958225E-2</v>
      </c>
      <c r="AG23" s="20">
        <f>SUMIFS('Historial Mensual'!$V$2:$V$3601,'Historial Mensual'!$A$2:$A$3601,AG$1,'Historial Mensual'!$B$2:$B$3601,$A23)</f>
        <v>-6.6250036589133809E-2</v>
      </c>
      <c r="AH23" s="20">
        <f>SUMIFS('Historial Mensual'!$V$2:$V$3601,'Historial Mensual'!$A$2:$A$3601,AH$1,'Historial Mensual'!$B$2:$B$3601,$A23)</f>
        <v>4.7453249215008937E-2</v>
      </c>
      <c r="AI23" s="20">
        <f>SUMIFS('Historial Mensual'!$V$2:$V$3601,'Historial Mensual'!$A$2:$A$3601,AI$1,'Historial Mensual'!$B$2:$B$3601,$A23)</f>
        <v>-6.7892450531182201E-3</v>
      </c>
      <c r="AJ23" s="20">
        <f>SUMIFS('Historial Mensual'!$V$2:$V$3601,'Historial Mensual'!$A$2:$A$3601,AJ$1,'Historial Mensual'!$B$2:$B$3601,$A23)</f>
        <v>-5.1629495269295505E-6</v>
      </c>
      <c r="AK23" s="20">
        <f>SUMIFS('Historial Mensual'!$V$2:$V$3601,'Historial Mensual'!$A$2:$A$3601,AK$1,'Historial Mensual'!$B$2:$B$3601,$A23)</f>
        <v>-0.11247627833701712</v>
      </c>
      <c r="AL23" s="20">
        <f>SUMIFS('Historial Mensual'!$V$2:$V$3601,'Historial Mensual'!$A$2:$A$3601,AL$1,'Historial Mensual'!$B$2:$B$3601,$A23)</f>
        <v>3.2339930364397002E-2</v>
      </c>
      <c r="AM23" s="20">
        <f>SUMIFS('Historial Mensual'!$V$2:$V$3601,'Historial Mensual'!$A$2:$A$3601,AM$1,'Historial Mensual'!$B$2:$B$3601,$A23)</f>
        <v>3.1997873676898721E-2</v>
      </c>
      <c r="AN23" s="20">
        <f>SUMIFS('Historial Mensual'!$V$2:$V$3601,'Historial Mensual'!$A$2:$A$3601,AN$1,'Historial Mensual'!$B$2:$B$3601,$A23)</f>
        <v>2.487769208105221E-2</v>
      </c>
      <c r="AO23" s="20">
        <f>SUMIFS('Historial Mensual'!$V$2:$V$3601,'Historial Mensual'!$A$2:$A$3601,AO$1,'Historial Mensual'!$B$2:$B$3601,$A23)</f>
        <v>6.7385085371326606E-2</v>
      </c>
      <c r="AP23" s="20">
        <f>SUMIFS('Historial Mensual'!$V$2:$V$3601,'Historial Mensual'!$A$2:$A$3601,AP$1,'Historial Mensual'!$B$2:$B$3601,$A23)</f>
        <v>4.062120764884164E-2</v>
      </c>
      <c r="AQ23" s="20">
        <f>SUMIFS('Historial Mensual'!$V$2:$V$3601,'Historial Mensual'!$A$2:$A$3601,AQ$1,'Historial Mensual'!$B$2:$B$3601,$A23)</f>
        <v>-0.11479812017402959</v>
      </c>
      <c r="AR23" s="20">
        <f>SUMIFS('Historial Mensual'!$V$2:$V$3601,'Historial Mensual'!$A$2:$A$3601,AR$1,'Historial Mensual'!$B$2:$B$3601,$A23)</f>
        <v>4.9846560122843393E-2</v>
      </c>
      <c r="AS23" s="20">
        <f>SUMIFS('Historial Mensual'!$V$2:$V$3601,'Historial Mensual'!$A$2:$A$3601,AS$1,'Historial Mensual'!$B$2:$B$3601,$A23)</f>
        <v>2.9693690068857716E-2</v>
      </c>
      <c r="AT23" s="20">
        <f>SUMIFS('Historial Mensual'!$V$2:$V$3601,'Historial Mensual'!$A$2:$A$3601,AT$1,'Historial Mensual'!$B$2:$B$3601,$A23)</f>
        <v>4.7243352287569443E-2</v>
      </c>
      <c r="AU23" s="20">
        <f>SUMIFS('Historial Mensual'!$V$2:$V$3601,'Historial Mensual'!$A$2:$A$3601,AU$1,'Historial Mensual'!$B$2:$B$3601,$A23)</f>
        <v>6.1219826901237138E-2</v>
      </c>
      <c r="AV23" s="20">
        <f>SUMIFS('Historial Mensual'!$V$2:$V$3601,'Historial Mensual'!$A$2:$A$3601,AV$1,'Historial Mensual'!$B$2:$B$3601,$A23)</f>
        <v>-2.2655586260206893E-2</v>
      </c>
      <c r="AW23" s="20">
        <f>SUMIFS('Historial Mensual'!$V$2:$V$3601,'Historial Mensual'!$A$2:$A$3601,AW$1,'Historial Mensual'!$B$2:$B$3601,$A23)</f>
        <v>6.0527156185779328E-2</v>
      </c>
      <c r="AX23" s="20">
        <f>SUMIFS('Historial Mensual'!$V$2:$V$3601,'Historial Mensual'!$A$2:$A$3601,AX$1,'Historial Mensual'!$B$2:$B$3601,$A23)</f>
        <v>-2.1182041976608935E-2</v>
      </c>
      <c r="AY23" s="20">
        <f>SUMIFS('Historial Mensual'!$V$2:$V$3601,'Historial Mensual'!$A$2:$A$3601,AY$1,'Historial Mensual'!$B$2:$B$3601,$A23)</f>
        <v>5.925389464032501E-2</v>
      </c>
      <c r="AZ23" s="20">
        <f>SUMIFS('Historial Mensual'!$V$2:$V$3601,'Historial Mensual'!$A$2:$A$3601,AZ$1,'Historial Mensual'!$B$2:$B$3601,$A23)</f>
        <v>9.6361776700068097E-2</v>
      </c>
      <c r="BA23" s="20">
        <f>SUMIFS('Historial Mensual'!$V$2:$V$3601,'Historial Mensual'!$A$2:$A$3601,BA$1,'Historial Mensual'!$B$2:$B$3601,$A23)</f>
        <v>4.6807226063844042E-2</v>
      </c>
      <c r="BB23" s="20">
        <f>SUMIFS('Historial Mensual'!$V$2:$V$3601,'Historial Mensual'!$A$2:$A$3601,BB$1,'Historial Mensual'!$B$2:$B$3601,$A23)</f>
        <v>6.8806553456283517E-2</v>
      </c>
      <c r="BC23" s="20">
        <f>SUMIFS('Historial Mensual'!$V$2:$V$3601,'Historial Mensual'!$A$2:$A$3601,BC$1,'Historial Mensual'!$B$2:$B$3601,$A23)</f>
        <v>3.6447547072286118E-2</v>
      </c>
      <c r="BD23" s="20">
        <f>SUMIFS('Historial Mensual'!$V$2:$V$3601,'Historial Mensual'!$A$2:$A$3601,BD$1,'Historial Mensual'!$B$2:$B$3601,$A23)</f>
        <v>6.9644206032103029E-2</v>
      </c>
      <c r="BE23" s="20">
        <f>SUMIFS('Historial Mensual'!$V$2:$V$3601,'Historial Mensual'!$A$2:$A$3601,BE$1,'Historial Mensual'!$B$2:$B$3601,$A23)</f>
        <v>3.4307105729155546E-2</v>
      </c>
      <c r="BF23" s="20">
        <f>SUMIFS('Historial Mensual'!$V$2:$V$3601,'Historial Mensual'!$A$2:$A$3601,BF$1,'Historial Mensual'!$B$2:$B$3601,$A23)</f>
        <v>5.9740162797371363E-2</v>
      </c>
      <c r="BG23" s="20">
        <f>SUMIFS('Historial Mensual'!$V$2:$V$3601,'Historial Mensual'!$A$2:$A$3601,BG$1,'Historial Mensual'!$B$2:$B$3601,$A23)</f>
        <v>6.6574232210292072E-2</v>
      </c>
      <c r="BH23" s="20">
        <f>SUMIFS('Historial Mensual'!$V$2:$V$3601,'Historial Mensual'!$A$2:$A$3601,BH$1,'Historial Mensual'!$B$2:$B$3601,$A23)</f>
        <v>1.2151598108965682E-2</v>
      </c>
      <c r="BI23" s="20">
        <f>SUMIFS('Historial Mensual'!$V$2:$V$3601,'Historial Mensual'!$A$2:$A$3601,BI$1,'Historial Mensual'!$B$2:$B$3601,$A23)</f>
        <v>9.1717596653835221E-2</v>
      </c>
      <c r="BJ23" s="20">
        <f>SUMIFS('Historial Mensual'!$V$2:$V$3601,'Historial Mensual'!$A$2:$A$3601,BJ$1,'Historial Mensual'!$B$2:$B$3601,$A23)</f>
        <v>0.114774053989358</v>
      </c>
      <c r="BK23" s="20">
        <f>SUMIFS('Historial Mensual'!$V$2:$V$3601,'Historial Mensual'!$A$2:$A$3601,BK$1,'Historial Mensual'!$B$2:$B$3601,$A23)</f>
        <v>-2.108710115324455E-3</v>
      </c>
      <c r="BL23" s="20">
        <f>SUMIFS('Historial Mensual'!$V$2:$V$3601,'Historial Mensual'!$A$2:$A$3601,BL$1,'Historial Mensual'!$B$2:$B$3601,$A23)</f>
        <v>-4.8743844122474983E-2</v>
      </c>
      <c r="BM23" s="20">
        <f>SUMIFS('Historial Mensual'!$V$2:$V$3601,'Historial Mensual'!$A$2:$A$3601,BM$1,'Historial Mensual'!$B$2:$B$3601,$A23)</f>
        <v>9.5632986013816146E-2</v>
      </c>
      <c r="BN23" s="20">
        <f>SUMIFS('Historial Mensual'!$V$2:$V$3601,'Historial Mensual'!$A$2:$A$3601,BN$1,'Historial Mensual'!$B$2:$B$3601,$A23)</f>
        <v>6.4545899302796111E-2</v>
      </c>
      <c r="BO23" s="20">
        <f>SUMIFS('Historial Mensual'!$V$2:$V$3601,'Historial Mensual'!$A$2:$A$3601,BO$1,'Historial Mensual'!$B$2:$B$3601,$A23)</f>
        <v>-2.9166461275088498E-2</v>
      </c>
      <c r="BP23" s="20">
        <f>SUMIFS('Historial Mensual'!$V$2:$V$3601,'Historial Mensual'!$A$2:$A$3601,BP$1,'Historial Mensual'!$B$2:$B$3601,$A23)</f>
        <v>5.1849060055951732E-2</v>
      </c>
      <c r="BQ23" s="20">
        <f>SUMIFS('Historial Mensual'!$V$2:$V$3601,'Historial Mensual'!$A$2:$A$3601,BQ$1,'Historial Mensual'!$B$2:$B$3601,$A23)</f>
        <v>-9.5955226122761104E-3</v>
      </c>
      <c r="BR23" s="20">
        <f>SUMIFS('Historial Mensual'!$V$2:$V$3601,'Historial Mensual'!$A$2:$A$3601,BR$1,'Historial Mensual'!$B$2:$B$3601,$A23)</f>
        <v>4.0650041673544426E-2</v>
      </c>
      <c r="BS23" s="20">
        <f>SUMIFS('Historial Mensual'!$V$2:$V$3601,'Historial Mensual'!$A$2:$A$3601,BS$1,'Historial Mensual'!$B$2:$B$3601,$A23)</f>
        <v>6.8689462209638813E-2</v>
      </c>
      <c r="BT23" s="20">
        <f>SUMIFS('Historial Mensual'!$V$2:$V$3601,'Historial Mensual'!$A$2:$A$3601,BT$1,'Historial Mensual'!$B$2:$B$3601,$A23)</f>
        <v>5.1074440424340069E-2</v>
      </c>
      <c r="BU23" s="20">
        <f>SUMIFS('Historial Mensual'!$V$2:$V$3601,'Historial Mensual'!$A$2:$A$3601,BU$1,'Historial Mensual'!$B$2:$B$3601,$A23)</f>
        <v>-0.10020680573660365</v>
      </c>
      <c r="BV23" s="20">
        <f>SUMIFS('Historial Mensual'!$V$2:$V$3601,'Historial Mensual'!$A$2:$A$3601,BV$1,'Historial Mensual'!$B$2:$B$3601,$A23)</f>
        <v>9.0424129193385411E-2</v>
      </c>
      <c r="BW23" s="20">
        <f>SUMIFS('Historial Mensual'!$V$2:$V$3601,'Historial Mensual'!$A$2:$A$3601,BW$1,'Historial Mensual'!$B$2:$B$3601,$A23)</f>
        <v>6.2127890087823968E-2</v>
      </c>
      <c r="BX23" s="20">
        <f>SUMIFS('Historial Mensual'!$V$2:$V$3601,'Historial Mensual'!$A$2:$A$3601,BX$1,'Historial Mensual'!$B$2:$B$3601,$A23)</f>
        <v>-0.39700789617732096</v>
      </c>
      <c r="BY23" s="20">
        <f>SUMIFS('Historial Mensual'!$V$2:$V$3601,'Historial Mensual'!$A$2:$A$3601,BY$1,'Historial Mensual'!$B$2:$B$3601,$A23)</f>
        <v>2.8789418765849732E-2</v>
      </c>
      <c r="BZ23" s="20">
        <f>SUMIFS('Historial Mensual'!$V$2:$V$3601,'Historial Mensual'!$A$2:$A$3601,BZ$1,'Historial Mensual'!$B$2:$B$3601,$A23)</f>
        <v>8.6890351229008733E-2</v>
      </c>
      <c r="CA23" s="20">
        <f>SUMIFS('Historial Mensual'!$V$2:$V$3601,'Historial Mensual'!$A$2:$A$3601,CA$1,'Historial Mensual'!$B$2:$B$3601,$A23)</f>
        <v>-7.3902008992334416E-3</v>
      </c>
      <c r="CB23" s="20">
        <f>SUMIFS('Historial Mensual'!$V$2:$V$3601,'Historial Mensual'!$A$2:$A$3601,CB$1,'Historial Mensual'!$B$2:$B$3601,$A23)</f>
        <v>3.8946278044225631E-2</v>
      </c>
      <c r="CC23" s="20">
        <f>SUMIFS('Historial Mensual'!$V$2:$V$3601,'Historial Mensual'!$A$2:$A$3601,CC$1,'Historial Mensual'!$B$2:$B$3601,$A23)</f>
        <v>6.2256440732013363E-2</v>
      </c>
      <c r="CD23" s="20">
        <f>SUMIFS('Historial Mensual'!$V$2:$V$3601,'Historial Mensual'!$A$2:$A$3601,CD$1,'Historial Mensual'!$B$2:$B$3601,$A23)</f>
        <v>7.6515683341452992E-3</v>
      </c>
      <c r="CE23" s="20">
        <f>SUMIFS('Historial Mensual'!$V$2:$V$3601,'Historial Mensual'!$A$2:$A$3601,CE$1,'Historial Mensual'!$B$2:$B$3601,$A23)</f>
        <v>7.5302535446672078E-2</v>
      </c>
      <c r="CF23" s="20">
        <f>SUMIFS('Historial Mensual'!$V$2:$V$3601,'Historial Mensual'!$A$2:$A$3601,CF$1,'Historial Mensual'!$B$2:$B$3601,$A23)</f>
        <v>-4.1117430383754552E-2</v>
      </c>
      <c r="CG23" s="20">
        <f>SUMIFS('Historial Mensual'!$V$2:$V$3601,'Historial Mensual'!$A$2:$A$3601,CG$1,'Historial Mensual'!$B$2:$B$3601,$A23)</f>
        <v>6.1842752132273276E-2</v>
      </c>
      <c r="CH23" s="20">
        <f>SUMIFS('Historial Mensual'!$V$2:$V$3601,'Historial Mensual'!$A$2:$A$3601,CH$1,'Historial Mensual'!$B$2:$B$3601,$A23)</f>
        <v>4.8178289442989006E-2</v>
      </c>
      <c r="CI23" s="20">
        <f>SUMIFS('Historial Mensual'!$V$2:$V$3601,'Historial Mensual'!$A$2:$A$3601,CI$1,'Historial Mensual'!$B$2:$B$3601,$A23)</f>
        <v>6.5450760898193613E-2</v>
      </c>
      <c r="CJ23" s="20">
        <f>SUMIFS('Historial Mensual'!$V$2:$V$3601,'Historial Mensual'!$A$2:$A$3601,CJ$1,'Historial Mensual'!$B$2:$B$3601,$A23)</f>
        <v>-2.7139742582840829E-2</v>
      </c>
      <c r="CK23" s="20">
        <f>SUMIFS('Historial Mensual'!$V$2:$V$3601,'Historial Mensual'!$A$2:$A$3601,CK$1,'Historial Mensual'!$B$2:$B$3601,$A23)</f>
        <v>-7.7822812679828046E-3</v>
      </c>
      <c r="CL23" s="20">
        <f>SUMIFS('Historial Mensual'!$V$2:$V$3601,'Historial Mensual'!$A$2:$A$3601,CL$1,'Historial Mensual'!$B$2:$B$3601,$A23)</f>
        <v>4.5824381167817597E-2</v>
      </c>
      <c r="CM23" s="20">
        <f>SUMIFS('Historial Mensual'!$V$2:$V$3601,'Historial Mensual'!$A$2:$A$3601,CM$1,'Historial Mensual'!$B$2:$B$3601,$A23)</f>
        <v>-5.4936837546610294E-2</v>
      </c>
      <c r="CN23" s="20">
        <f>SUMIFS('Historial Mensual'!$V$2:$V$3601,'Historial Mensual'!$A$2:$A$3601,CN$1,'Historial Mensual'!$B$2:$B$3601,$A23)</f>
        <v>3.7280770382089365E-2</v>
      </c>
      <c r="CO23" s="20">
        <f>SUMIFS('Historial Mensual'!$V$2:$V$3601,'Historial Mensual'!$A$2:$A$3601,CO$1,'Historial Mensual'!$B$2:$B$3601,$A23)</f>
        <v>3.6538720885606578E-2</v>
      </c>
      <c r="CP23" s="20">
        <f>SUMIFS('Historial Mensual'!$V$2:$V$3601,'Historial Mensual'!$A$2:$A$3601,CP$1,'Historial Mensual'!$B$2:$B$3601,$A23)</f>
        <v>4.2703992653860656E-2</v>
      </c>
      <c r="CQ23" s="20">
        <f>SUMIFS('Historial Mensual'!$V$2:$V$3601,'Historial Mensual'!$A$2:$A$3601,CQ$1,'Historial Mensual'!$B$2:$B$3601,$A23)</f>
        <v>-5.989405680398175E-2</v>
      </c>
      <c r="CR23" s="20">
        <f>SUMIFS('Historial Mensual'!$V$2:$V$3601,'Historial Mensual'!$A$2:$A$3601,CR$1,'Historial Mensual'!$B$2:$B$3601,$A23)</f>
        <v>-5.7506059011093541E-2</v>
      </c>
      <c r="CS23" s="20">
        <f>SUMIFS('Historial Mensual'!$V$2:$V$3601,'Historial Mensual'!$A$2:$A$3601,CS$1,'Historial Mensual'!$B$2:$B$3601,$A23)</f>
        <v>-2.7321483910664558E-2</v>
      </c>
      <c r="CT23" s="20">
        <f>SUMIFS('Historial Mensual'!$V$2:$V$3601,'Historial Mensual'!$A$2:$A$3601,CT$1,'Historial Mensual'!$B$2:$B$3601,$A23)</f>
        <v>-7.8655290570104688E-2</v>
      </c>
      <c r="CU23" s="20">
        <f>SUMIFS('Historial Mensual'!$V$2:$V$3601,'Historial Mensual'!$A$2:$A$3601,CU$1,'Historial Mensual'!$B$2:$B$3601,$A23)</f>
        <v>5.9341318602663786E-3</v>
      </c>
      <c r="CV23" s="20">
        <f>SUMIFS('Historial Mensual'!$V$2:$V$3601,'Historial Mensual'!$A$2:$A$3601,CV$1,'Historial Mensual'!$B$2:$B$3601,$A23)</f>
        <v>-5.4115937666442203E-2</v>
      </c>
      <c r="CW23" s="20">
        <f>SUMIFS('Historial Mensual'!$V$2:$V$3601,'Historial Mensual'!$A$2:$A$3601,CW$1,'Historial Mensual'!$B$2:$B$3601,$A23)</f>
        <v>-2.9072157983062105E-3</v>
      </c>
    </row>
    <row r="24" spans="1:101" x14ac:dyDescent="0.3">
      <c r="A24" s="18">
        <v>45597</v>
      </c>
      <c r="B24" s="20">
        <f>SUMIFS('Historial Mensual'!$V$2:$V$3601,'Historial Mensual'!$A$2:$A$3601,B$1,'Historial Mensual'!$B$2:$B$3601,$A24)</f>
        <v>0.10358790765051269</v>
      </c>
      <c r="C24" s="20">
        <f>SUMIFS('Historial Mensual'!$V$2:$V$3601,'Historial Mensual'!$A$2:$A$3601,C$1,'Historial Mensual'!$B$2:$B$3601,$A24)</f>
        <v>6.8711321889167828E-2</v>
      </c>
      <c r="D24" s="20">
        <f>SUMIFS('Historial Mensual'!$V$2:$V$3601,'Historial Mensual'!$A$2:$A$3601,D$1,'Historial Mensual'!$B$2:$B$3601,$A24)</f>
        <v>3.6748520450653299E-2</v>
      </c>
      <c r="E24" s="20">
        <f>SUMIFS('Historial Mensual'!$V$2:$V$3601,'Historial Mensual'!$A$2:$A$3601,E$1,'Historial Mensual'!$B$2:$B$3601,$A24)</f>
        <v>6.9212743237772684E-2</v>
      </c>
      <c r="F24" s="20">
        <f>SUMIFS('Historial Mensual'!$V$2:$V$3601,'Historial Mensual'!$A$2:$A$3601,F$1,'Historial Mensual'!$B$2:$B$3601,$A24)</f>
        <v>5.4270567368658137E-2</v>
      </c>
      <c r="G24" s="20">
        <f>SUMIFS('Historial Mensual'!$V$2:$V$3601,'Historial Mensual'!$A$2:$A$3601,G$1,'Historial Mensual'!$B$2:$B$3601,$A24)</f>
        <v>5.8091763723746227E-2</v>
      </c>
      <c r="H24" s="20">
        <f>SUMIFS('Historial Mensual'!$V$2:$V$3601,'Historial Mensual'!$A$2:$A$3601,H$1,'Historial Mensual'!$B$2:$B$3601,$A24)</f>
        <v>2.2995328418646141E-2</v>
      </c>
      <c r="I24" s="20">
        <f>SUMIFS('Historial Mensual'!$V$2:$V$3601,'Historial Mensual'!$A$2:$A$3601,I$1,'Historial Mensual'!$B$2:$B$3601,$A24)</f>
        <v>4.4025879520227705E-2</v>
      </c>
      <c r="J24" s="20">
        <f>SUMIFS('Historial Mensual'!$V$2:$V$3601,'Historial Mensual'!$A$2:$A$3601,J$1,'Historial Mensual'!$B$2:$B$3601,$A24)</f>
        <v>8.4671191696210027E-2</v>
      </c>
      <c r="K24" s="20">
        <f>SUMIFS('Historial Mensual'!$V$2:$V$3601,'Historial Mensual'!$A$2:$A$3601,K$1,'Historial Mensual'!$B$2:$B$3601,$A24)</f>
        <v>8.9429692879134867E-2</v>
      </c>
      <c r="L24" s="20">
        <f>SUMIFS('Historial Mensual'!$V$2:$V$3601,'Historial Mensual'!$A$2:$A$3601,L$1,'Historial Mensual'!$B$2:$B$3601,$A24)</f>
        <v>5.3947468946622459E-2</v>
      </c>
      <c r="M24" s="20">
        <f>SUMIFS('Historial Mensual'!$V$2:$V$3601,'Historial Mensual'!$A$2:$A$3601,M$1,'Historial Mensual'!$B$2:$B$3601,$A24)</f>
        <v>2.8476961977200187E-2</v>
      </c>
      <c r="N24" s="20">
        <f>SUMIFS('Historial Mensual'!$V$2:$V$3601,'Historial Mensual'!$A$2:$A$3601,N$1,'Historial Mensual'!$B$2:$B$3601,$A24)</f>
        <v>6.3241169800837263E-3</v>
      </c>
      <c r="O24" s="20">
        <f>SUMIFS('Historial Mensual'!$V$2:$V$3601,'Historial Mensual'!$A$2:$A$3601,O$1,'Historial Mensual'!$B$2:$B$3601,$A24)</f>
        <v>0.10307461771587163</v>
      </c>
      <c r="P24" s="20">
        <f>SUMIFS('Historial Mensual'!$V$2:$V$3601,'Historial Mensual'!$A$2:$A$3601,P$1,'Historial Mensual'!$B$2:$B$3601,$A24)</f>
        <v>1.3915277358717407E-2</v>
      </c>
      <c r="Q24" s="20">
        <f>SUMIFS('Historial Mensual'!$V$2:$V$3601,'Historial Mensual'!$A$2:$A$3601,Q$1,'Historial Mensual'!$B$2:$B$3601,$A24)</f>
        <v>2.9975543193696604E-2</v>
      </c>
      <c r="R24" s="20">
        <f>SUMIFS('Historial Mensual'!$V$2:$V$3601,'Historial Mensual'!$A$2:$A$3601,R$1,'Historial Mensual'!$B$2:$B$3601,$A24)</f>
        <v>-0.15646998894228178</v>
      </c>
      <c r="S24" s="20">
        <f>SUMIFS('Historial Mensual'!$V$2:$V$3601,'Historial Mensual'!$A$2:$A$3601,S$1,'Historial Mensual'!$B$2:$B$3601,$A24)</f>
        <v>3.4358464540778066E-2</v>
      </c>
      <c r="T24" s="20">
        <f>SUMIFS('Historial Mensual'!$V$2:$V$3601,'Historial Mensual'!$A$2:$A$3601,T$1,'Historial Mensual'!$B$2:$B$3601,$A24)</f>
        <v>-3.4150927422991348E-2</v>
      </c>
      <c r="U24" s="20">
        <f>SUMIFS('Historial Mensual'!$V$2:$V$3601,'Historial Mensual'!$A$2:$A$3601,U$1,'Historial Mensual'!$B$2:$B$3601,$A24)</f>
        <v>5.4656025795439857E-2</v>
      </c>
      <c r="V24" s="20">
        <f>SUMIFS('Historial Mensual'!$V$2:$V$3601,'Historial Mensual'!$A$2:$A$3601,V$1,'Historial Mensual'!$B$2:$B$3601,$A24)</f>
        <v>-0.10409137266982538</v>
      </c>
      <c r="W24" s="20">
        <f>SUMIFS('Historial Mensual'!$V$2:$V$3601,'Historial Mensual'!$A$2:$A$3601,W$1,'Historial Mensual'!$B$2:$B$3601,$A24)</f>
        <v>7.6051842770603513E-3</v>
      </c>
      <c r="X24" s="20">
        <f>SUMIFS('Historial Mensual'!$V$2:$V$3601,'Historial Mensual'!$A$2:$A$3601,X$1,'Historial Mensual'!$B$2:$B$3601,$A24)</f>
        <v>-3.9455569712064091E-2</v>
      </c>
      <c r="Y24" s="20">
        <f>SUMIFS('Historial Mensual'!$V$2:$V$3601,'Historial Mensual'!$A$2:$A$3601,Y$1,'Historial Mensual'!$B$2:$B$3601,$A24)</f>
        <v>6.658788230540913E-2</v>
      </c>
      <c r="Z24" s="20">
        <f>SUMIFS('Historial Mensual'!$V$2:$V$3601,'Historial Mensual'!$A$2:$A$3601,Z$1,'Historial Mensual'!$B$2:$B$3601,$A24)</f>
        <v>-0.11353579164032494</v>
      </c>
      <c r="AA24" s="20">
        <f>SUMIFS('Historial Mensual'!$V$2:$V$3601,'Historial Mensual'!$A$2:$A$3601,AA$1,'Historial Mensual'!$B$2:$B$3601,$A24)</f>
        <v>3.2126083592809732E-2</v>
      </c>
      <c r="AB24" s="20">
        <f>SUMIFS('Historial Mensual'!$V$2:$V$3601,'Historial Mensual'!$A$2:$A$3601,AB$1,'Historial Mensual'!$B$2:$B$3601,$A24)</f>
        <v>-0.6623958574309744</v>
      </c>
      <c r="AC24" s="20">
        <f>SUMIFS('Historial Mensual'!$V$2:$V$3601,'Historial Mensual'!$A$2:$A$3601,AC$1,'Historial Mensual'!$B$2:$B$3601,$A24)</f>
        <v>-3.663134425114075E-2</v>
      </c>
      <c r="AD24" s="20">
        <f>SUMIFS('Historial Mensual'!$V$2:$V$3601,'Historial Mensual'!$A$2:$A$3601,AD$1,'Historial Mensual'!$B$2:$B$3601,$A24)</f>
        <v>-3.5891453602379088E-2</v>
      </c>
      <c r="AE24" s="20">
        <f>SUMIFS('Historial Mensual'!$V$2:$V$3601,'Historial Mensual'!$A$2:$A$3601,AE$1,'Historial Mensual'!$B$2:$B$3601,$A24)</f>
        <v>-0.11817931300520997</v>
      </c>
      <c r="AF24" s="20">
        <f>SUMIFS('Historial Mensual'!$V$2:$V$3601,'Historial Mensual'!$A$2:$A$3601,AF$1,'Historial Mensual'!$B$2:$B$3601,$A24)</f>
        <v>6.443044914352121E-2</v>
      </c>
      <c r="AG24" s="20">
        <f>SUMIFS('Historial Mensual'!$V$2:$V$3601,'Historial Mensual'!$A$2:$A$3601,AG$1,'Historial Mensual'!$B$2:$B$3601,$A24)</f>
        <v>4.4853934951417408E-2</v>
      </c>
      <c r="AH24" s="20">
        <f>SUMIFS('Historial Mensual'!$V$2:$V$3601,'Historial Mensual'!$A$2:$A$3601,AH$1,'Historial Mensual'!$B$2:$B$3601,$A24)</f>
        <v>3.9206486682664368E-2</v>
      </c>
      <c r="AI24" s="20">
        <f>SUMIFS('Historial Mensual'!$V$2:$V$3601,'Historial Mensual'!$A$2:$A$3601,AI$1,'Historial Mensual'!$B$2:$B$3601,$A24)</f>
        <v>2.0273918617825785E-2</v>
      </c>
      <c r="AJ24" s="20">
        <f>SUMIFS('Historial Mensual'!$V$2:$V$3601,'Historial Mensual'!$A$2:$A$3601,AJ$1,'Historial Mensual'!$B$2:$B$3601,$A24)</f>
        <v>7.2873911237336794E-3</v>
      </c>
      <c r="AK24" s="20">
        <f>SUMIFS('Historial Mensual'!$V$2:$V$3601,'Historial Mensual'!$A$2:$A$3601,AK$1,'Historial Mensual'!$B$2:$B$3601,$A24)</f>
        <v>6.3140726336096652E-3</v>
      </c>
      <c r="AL24" s="20">
        <f>SUMIFS('Historial Mensual'!$V$2:$V$3601,'Historial Mensual'!$A$2:$A$3601,AL$1,'Historial Mensual'!$B$2:$B$3601,$A24)</f>
        <v>-0.17475928572108784</v>
      </c>
      <c r="AM24" s="20">
        <f>SUMIFS('Historial Mensual'!$V$2:$V$3601,'Historial Mensual'!$A$2:$A$3601,AM$1,'Historial Mensual'!$B$2:$B$3601,$A24)</f>
        <v>1.1246677247930412E-2</v>
      </c>
      <c r="AN24" s="20">
        <f>SUMIFS('Historial Mensual'!$V$2:$V$3601,'Historial Mensual'!$A$2:$A$3601,AN$1,'Historial Mensual'!$B$2:$B$3601,$A24)</f>
        <v>-0.1202485189310766</v>
      </c>
      <c r="AO24" s="20">
        <f>SUMIFS('Historial Mensual'!$V$2:$V$3601,'Historial Mensual'!$A$2:$A$3601,AO$1,'Historial Mensual'!$B$2:$B$3601,$A24)</f>
        <v>8.2556668587590934E-2</v>
      </c>
      <c r="AP24" s="20">
        <f>SUMIFS('Historial Mensual'!$V$2:$V$3601,'Historial Mensual'!$A$2:$A$3601,AP$1,'Historial Mensual'!$B$2:$B$3601,$A24)</f>
        <v>1.4802302876390375E-2</v>
      </c>
      <c r="AQ24" s="20">
        <f>SUMIFS('Historial Mensual'!$V$2:$V$3601,'Historial Mensual'!$A$2:$A$3601,AQ$1,'Historial Mensual'!$B$2:$B$3601,$A24)</f>
        <v>-1.353106824431911E-2</v>
      </c>
      <c r="AR24" s="20">
        <f>SUMIFS('Historial Mensual'!$V$2:$V$3601,'Historial Mensual'!$A$2:$A$3601,AR$1,'Historial Mensual'!$B$2:$B$3601,$A24)</f>
        <v>-1.1642506993473568E-2</v>
      </c>
      <c r="AS24" s="20">
        <f>SUMIFS('Historial Mensual'!$V$2:$V$3601,'Historial Mensual'!$A$2:$A$3601,AS$1,'Historial Mensual'!$B$2:$B$3601,$A24)</f>
        <v>3.2460563432517638E-2</v>
      </c>
      <c r="AT24" s="20">
        <f>SUMIFS('Historial Mensual'!$V$2:$V$3601,'Historial Mensual'!$A$2:$A$3601,AT$1,'Historial Mensual'!$B$2:$B$3601,$A24)</f>
        <v>5.4477616700725012E-2</v>
      </c>
      <c r="AU24" s="20">
        <f>SUMIFS('Historial Mensual'!$V$2:$V$3601,'Historial Mensual'!$A$2:$A$3601,AU$1,'Historial Mensual'!$B$2:$B$3601,$A24)</f>
        <v>5.5286104453271277E-2</v>
      </c>
      <c r="AV24" s="20">
        <f>SUMIFS('Historial Mensual'!$V$2:$V$3601,'Historial Mensual'!$A$2:$A$3601,AV$1,'Historial Mensual'!$B$2:$B$3601,$A24)</f>
        <v>3.6960090490313943E-2</v>
      </c>
      <c r="AW24" s="20">
        <f>SUMIFS('Historial Mensual'!$V$2:$V$3601,'Historial Mensual'!$A$2:$A$3601,AW$1,'Historial Mensual'!$B$2:$B$3601,$A24)</f>
        <v>-2.969272935873148E-2</v>
      </c>
      <c r="AX24" s="20">
        <f>SUMIFS('Historial Mensual'!$V$2:$V$3601,'Historial Mensual'!$A$2:$A$3601,AX$1,'Historial Mensual'!$B$2:$B$3601,$A24)</f>
        <v>2.6444737726785635E-2</v>
      </c>
      <c r="AY24" s="20">
        <f>SUMIFS('Historial Mensual'!$V$2:$V$3601,'Historial Mensual'!$A$2:$A$3601,AY$1,'Historial Mensual'!$B$2:$B$3601,$A24)</f>
        <v>5.8424088662192987E-2</v>
      </c>
      <c r="AZ24" s="20">
        <f>SUMIFS('Historial Mensual'!$V$2:$V$3601,'Historial Mensual'!$A$2:$A$3601,AZ$1,'Historial Mensual'!$B$2:$B$3601,$A24)</f>
        <v>3.7350896286331599E-2</v>
      </c>
      <c r="BA24" s="20">
        <f>SUMIFS('Historial Mensual'!$V$2:$V$3601,'Historial Mensual'!$A$2:$A$3601,BA$1,'Historial Mensual'!$B$2:$B$3601,$A24)</f>
        <v>7.0155816368105653E-2</v>
      </c>
      <c r="BB24" s="20">
        <f>SUMIFS('Historial Mensual'!$V$2:$V$3601,'Historial Mensual'!$A$2:$A$3601,BB$1,'Historial Mensual'!$B$2:$B$3601,$A24)</f>
        <v>5.6814606032331863E-2</v>
      </c>
      <c r="BC24" s="20">
        <f>SUMIFS('Historial Mensual'!$V$2:$V$3601,'Historial Mensual'!$A$2:$A$3601,BC$1,'Historial Mensual'!$B$2:$B$3601,$A24)</f>
        <v>6.1282674014308883E-2</v>
      </c>
      <c r="BD24" s="20">
        <f>SUMIFS('Historial Mensual'!$V$2:$V$3601,'Historial Mensual'!$A$2:$A$3601,BD$1,'Historial Mensual'!$B$2:$B$3601,$A24)</f>
        <v>2.263357891847205E-2</v>
      </c>
      <c r="BE24" s="20">
        <f>SUMIFS('Historial Mensual'!$V$2:$V$3601,'Historial Mensual'!$A$2:$A$3601,BE$1,'Historial Mensual'!$B$2:$B$3601,$A24)</f>
        <v>1.6066264324426229E-2</v>
      </c>
      <c r="BF24" s="20">
        <f>SUMIFS('Historial Mensual'!$V$2:$V$3601,'Historial Mensual'!$A$2:$A$3601,BF$1,'Historial Mensual'!$B$2:$B$3601,$A24)</f>
        <v>-1.3528621148989652E-2</v>
      </c>
      <c r="BG24" s="20">
        <f>SUMIFS('Historial Mensual'!$V$2:$V$3601,'Historial Mensual'!$A$2:$A$3601,BG$1,'Historial Mensual'!$B$2:$B$3601,$A24)</f>
        <v>3.8305403685429187E-2</v>
      </c>
      <c r="BH24" s="20">
        <f>SUMIFS('Historial Mensual'!$V$2:$V$3601,'Historial Mensual'!$A$2:$A$3601,BH$1,'Historial Mensual'!$B$2:$B$3601,$A24)</f>
        <v>7.4963153811300282E-2</v>
      </c>
      <c r="BI24" s="20">
        <f>SUMIFS('Historial Mensual'!$V$2:$V$3601,'Historial Mensual'!$A$2:$A$3601,BI$1,'Historial Mensual'!$B$2:$B$3601,$A24)</f>
        <v>7.0780125053265142E-2</v>
      </c>
      <c r="BJ24" s="20">
        <f>SUMIFS('Historial Mensual'!$V$2:$V$3601,'Historial Mensual'!$A$2:$A$3601,BJ$1,'Historial Mensual'!$B$2:$B$3601,$A24)</f>
        <v>9.9800564029274855E-2</v>
      </c>
      <c r="BK24" s="20">
        <f>SUMIFS('Historial Mensual'!$V$2:$V$3601,'Historial Mensual'!$A$2:$A$3601,BK$1,'Historial Mensual'!$B$2:$B$3601,$A24)</f>
        <v>-3.3923024654950125E-2</v>
      </c>
      <c r="BL24" s="20">
        <f>SUMIFS('Historial Mensual'!$V$2:$V$3601,'Historial Mensual'!$A$2:$A$3601,BL$1,'Historial Mensual'!$B$2:$B$3601,$A24)</f>
        <v>-9.0658262162811767E-2</v>
      </c>
      <c r="BM24" s="20">
        <f>SUMIFS('Historial Mensual'!$V$2:$V$3601,'Historial Mensual'!$A$2:$A$3601,BM$1,'Historial Mensual'!$B$2:$B$3601,$A24)</f>
        <v>9.3383649400886767E-2</v>
      </c>
      <c r="BN24" s="20">
        <f>SUMIFS('Historial Mensual'!$V$2:$V$3601,'Historial Mensual'!$A$2:$A$3601,BN$1,'Historial Mensual'!$B$2:$B$3601,$A24)</f>
        <v>-4.0755282389812068E-2</v>
      </c>
      <c r="BO24" s="20">
        <f>SUMIFS('Historial Mensual'!$V$2:$V$3601,'Historial Mensual'!$A$2:$A$3601,BO$1,'Historial Mensual'!$B$2:$B$3601,$A24)</f>
        <v>-8.4364288650045395E-3</v>
      </c>
      <c r="BP24" s="20">
        <f>SUMIFS('Historial Mensual'!$V$2:$V$3601,'Historial Mensual'!$A$2:$A$3601,BP$1,'Historial Mensual'!$B$2:$B$3601,$A24)</f>
        <v>-1.829346271189539E-2</v>
      </c>
      <c r="BQ24" s="20">
        <f>SUMIFS('Historial Mensual'!$V$2:$V$3601,'Historial Mensual'!$A$2:$A$3601,BQ$1,'Historial Mensual'!$B$2:$B$3601,$A24)</f>
        <v>5.5171091499946374E-2</v>
      </c>
      <c r="BR24" s="20">
        <f>SUMIFS('Historial Mensual'!$V$2:$V$3601,'Historial Mensual'!$A$2:$A$3601,BR$1,'Historial Mensual'!$B$2:$B$3601,$A24)</f>
        <v>2.6218010816306987E-2</v>
      </c>
      <c r="BS24" s="20">
        <f>SUMIFS('Historial Mensual'!$V$2:$V$3601,'Historial Mensual'!$A$2:$A$3601,BS$1,'Historial Mensual'!$B$2:$B$3601,$A24)</f>
        <v>7.0533697017011567E-3</v>
      </c>
      <c r="BT24" s="20">
        <f>SUMIFS('Historial Mensual'!$V$2:$V$3601,'Historial Mensual'!$A$2:$A$3601,BT$1,'Historial Mensual'!$B$2:$B$3601,$A24)</f>
        <v>6.4401850454403151E-2</v>
      </c>
      <c r="BU24" s="20">
        <f>SUMIFS('Historial Mensual'!$V$2:$V$3601,'Historial Mensual'!$A$2:$A$3601,BU$1,'Historial Mensual'!$B$2:$B$3601,$A24)</f>
        <v>-7.9127969761201816E-2</v>
      </c>
      <c r="BV24" s="20">
        <f>SUMIFS('Historial Mensual'!$V$2:$V$3601,'Historial Mensual'!$A$2:$A$3601,BV$1,'Historial Mensual'!$B$2:$B$3601,$A24)</f>
        <v>6.3420642799864327E-2</v>
      </c>
      <c r="BW24" s="20">
        <f>SUMIFS('Historial Mensual'!$V$2:$V$3601,'Historial Mensual'!$A$2:$A$3601,BW$1,'Historial Mensual'!$B$2:$B$3601,$A24)</f>
        <v>5.740800050422469E-2</v>
      </c>
      <c r="BX24" s="20">
        <f>SUMIFS('Historial Mensual'!$V$2:$V$3601,'Historial Mensual'!$A$2:$A$3601,BX$1,'Historial Mensual'!$B$2:$B$3601,$A24)</f>
        <v>3.8849956348847611E-3</v>
      </c>
      <c r="BY24" s="20">
        <f>SUMIFS('Historial Mensual'!$V$2:$V$3601,'Historial Mensual'!$A$2:$A$3601,BY$1,'Historial Mensual'!$B$2:$B$3601,$A24)</f>
        <v>5.017901573024388E-2</v>
      </c>
      <c r="BZ24" s="20">
        <f>SUMIFS('Historial Mensual'!$V$2:$V$3601,'Historial Mensual'!$A$2:$A$3601,BZ$1,'Historial Mensual'!$B$2:$B$3601,$A24)</f>
        <v>4.1684289090281615E-2</v>
      </c>
      <c r="CA24" s="20">
        <f>SUMIFS('Historial Mensual'!$V$2:$V$3601,'Historial Mensual'!$A$2:$A$3601,CA$1,'Historial Mensual'!$B$2:$B$3601,$A24)</f>
        <v>3.6870212593586749E-2</v>
      </c>
      <c r="CB24" s="20">
        <f>SUMIFS('Historial Mensual'!$V$2:$V$3601,'Historial Mensual'!$A$2:$A$3601,CB$1,'Historial Mensual'!$B$2:$B$3601,$A24)</f>
        <v>2.1035080236336914E-3</v>
      </c>
      <c r="CC24" s="20">
        <f>SUMIFS('Historial Mensual'!$V$2:$V$3601,'Historial Mensual'!$A$2:$A$3601,CC$1,'Historial Mensual'!$B$2:$B$3601,$A24)</f>
        <v>-6.7136782299793571E-2</v>
      </c>
      <c r="CD24" s="20">
        <f>SUMIFS('Historial Mensual'!$V$2:$V$3601,'Historial Mensual'!$A$2:$A$3601,CD$1,'Historial Mensual'!$B$2:$B$3601,$A24)</f>
        <v>5.0030042789835166E-2</v>
      </c>
      <c r="CE24" s="20">
        <f>SUMIFS('Historial Mensual'!$V$2:$V$3601,'Historial Mensual'!$A$2:$A$3601,CE$1,'Historial Mensual'!$B$2:$B$3601,$A24)</f>
        <v>6.2855606448076862E-2</v>
      </c>
      <c r="CF24" s="20">
        <f>SUMIFS('Historial Mensual'!$V$2:$V$3601,'Historial Mensual'!$A$2:$A$3601,CF$1,'Historial Mensual'!$B$2:$B$3601,$A24)</f>
        <v>6.6067222762829947E-2</v>
      </c>
      <c r="CG24" s="20">
        <f>SUMIFS('Historial Mensual'!$V$2:$V$3601,'Historial Mensual'!$A$2:$A$3601,CG$1,'Historial Mensual'!$B$2:$B$3601,$A24)</f>
        <v>8.5613411165514144E-2</v>
      </c>
      <c r="CH24" s="20">
        <f>SUMIFS('Historial Mensual'!$V$2:$V$3601,'Historial Mensual'!$A$2:$A$3601,CH$1,'Historial Mensual'!$B$2:$B$3601,$A24)</f>
        <v>6.9590001839360899E-2</v>
      </c>
      <c r="CI24" s="20">
        <f>SUMIFS('Historial Mensual'!$V$2:$V$3601,'Historial Mensual'!$A$2:$A$3601,CI$1,'Historial Mensual'!$B$2:$B$3601,$A24)</f>
        <v>5.7614258633234432E-2</v>
      </c>
      <c r="CJ24" s="20">
        <f>SUMIFS('Historial Mensual'!$V$2:$V$3601,'Historial Mensual'!$A$2:$A$3601,CJ$1,'Historial Mensual'!$B$2:$B$3601,$A24)</f>
        <v>4.5414739061084855E-2</v>
      </c>
      <c r="CK24" s="20">
        <f>SUMIFS('Historial Mensual'!$V$2:$V$3601,'Historial Mensual'!$A$2:$A$3601,CK$1,'Historial Mensual'!$B$2:$B$3601,$A24)</f>
        <v>-1.5093127918290889E-2</v>
      </c>
      <c r="CL24" s="20">
        <f>SUMIFS('Historial Mensual'!$V$2:$V$3601,'Historial Mensual'!$A$2:$A$3601,CL$1,'Historial Mensual'!$B$2:$B$3601,$A24)</f>
        <v>2.3303171711352856E-2</v>
      </c>
      <c r="CM24" s="20">
        <f>SUMIFS('Historial Mensual'!$V$2:$V$3601,'Historial Mensual'!$A$2:$A$3601,CM$1,'Historial Mensual'!$B$2:$B$3601,$A24)</f>
        <v>3.1194189301779546E-2</v>
      </c>
      <c r="CN24" s="20">
        <f>SUMIFS('Historial Mensual'!$V$2:$V$3601,'Historial Mensual'!$A$2:$A$3601,CN$1,'Historial Mensual'!$B$2:$B$3601,$A24)</f>
        <v>-0.45376578871993756</v>
      </c>
      <c r="CO24" s="20">
        <f>SUMIFS('Historial Mensual'!$V$2:$V$3601,'Historial Mensual'!$A$2:$A$3601,CO$1,'Historial Mensual'!$B$2:$B$3601,$A24)</f>
        <v>-4.7944618453096737E-3</v>
      </c>
      <c r="CP24" s="20">
        <f>SUMIFS('Historial Mensual'!$V$2:$V$3601,'Historial Mensual'!$A$2:$A$3601,CP$1,'Historial Mensual'!$B$2:$B$3601,$A24)</f>
        <v>-5.4786895207481999E-2</v>
      </c>
      <c r="CQ24" s="20">
        <f>SUMIFS('Historial Mensual'!$V$2:$V$3601,'Historial Mensual'!$A$2:$A$3601,CQ$1,'Historial Mensual'!$B$2:$B$3601,$A24)</f>
        <v>-2.3323431833222663E-2</v>
      </c>
      <c r="CR24" s="20">
        <f>SUMIFS('Historial Mensual'!$V$2:$V$3601,'Historial Mensual'!$A$2:$A$3601,CR$1,'Historial Mensual'!$B$2:$B$3601,$A24)</f>
        <v>-1.1428530675891833E-2</v>
      </c>
      <c r="CS24" s="20">
        <f>SUMIFS('Historial Mensual'!$V$2:$V$3601,'Historial Mensual'!$A$2:$A$3601,CS$1,'Historial Mensual'!$B$2:$B$3601,$A24)</f>
        <v>-0.10150872668043398</v>
      </c>
      <c r="CT24" s="20">
        <f>SUMIFS('Historial Mensual'!$V$2:$V$3601,'Historial Mensual'!$A$2:$A$3601,CT$1,'Historial Mensual'!$B$2:$B$3601,$A24)</f>
        <v>-0.11900758891210671</v>
      </c>
      <c r="CU24" s="20">
        <f>SUMIFS('Historial Mensual'!$V$2:$V$3601,'Historial Mensual'!$A$2:$A$3601,CU$1,'Historial Mensual'!$B$2:$B$3601,$A24)</f>
        <v>-0.11286649177060837</v>
      </c>
      <c r="CV24" s="20">
        <f>SUMIFS('Historial Mensual'!$V$2:$V$3601,'Historial Mensual'!$A$2:$A$3601,CV$1,'Historial Mensual'!$B$2:$B$3601,$A24)</f>
        <v>-7.0886499575937192E-2</v>
      </c>
      <c r="CW24" s="20">
        <f>SUMIFS('Historial Mensual'!$V$2:$V$3601,'Historial Mensual'!$A$2:$A$3601,CW$1,'Historial Mensual'!$B$2:$B$3601,$A24)</f>
        <v>-4.9872093055544776E-2</v>
      </c>
    </row>
    <row r="25" spans="1:101" x14ac:dyDescent="0.3">
      <c r="A25" s="18">
        <v>45627</v>
      </c>
      <c r="B25" s="20">
        <f>SUMIFS('Historial Mensual'!$V$2:$V$3601,'Historial Mensual'!$A$2:$A$3601,B$1,'Historial Mensual'!$B$2:$B$3601,$A25)</f>
        <v>2.7258286301587591E-2</v>
      </c>
      <c r="C25" s="20">
        <f>SUMIFS('Historial Mensual'!$V$2:$V$3601,'Historial Mensual'!$A$2:$A$3601,C$1,'Historial Mensual'!$B$2:$B$3601,$A25)</f>
        <v>7.5910522609831501E-3</v>
      </c>
      <c r="D25" s="20">
        <f>SUMIFS('Historial Mensual'!$V$2:$V$3601,'Historial Mensual'!$A$2:$A$3601,D$1,'Historial Mensual'!$B$2:$B$3601,$A25)</f>
        <v>-0.1854340465174199</v>
      </c>
      <c r="E25" s="20">
        <f>SUMIFS('Historial Mensual'!$V$2:$V$3601,'Historial Mensual'!$A$2:$A$3601,E$1,'Historial Mensual'!$B$2:$B$3601,$A25)</f>
        <v>6.8896974299506711E-2</v>
      </c>
      <c r="F25" s="20">
        <f>SUMIFS('Historial Mensual'!$V$2:$V$3601,'Historial Mensual'!$A$2:$A$3601,F$1,'Historial Mensual'!$B$2:$B$3601,$A25)</f>
        <v>-6.6943955429587705E-3</v>
      </c>
      <c r="G25" s="20">
        <f>SUMIFS('Historial Mensual'!$V$2:$V$3601,'Historial Mensual'!$A$2:$A$3601,G$1,'Historial Mensual'!$B$2:$B$3601,$A25)</f>
        <v>1.3376484035054963E-2</v>
      </c>
      <c r="H25" s="20">
        <f>SUMIFS('Historial Mensual'!$V$2:$V$3601,'Historial Mensual'!$A$2:$A$3601,H$1,'Historial Mensual'!$B$2:$B$3601,$A25)</f>
        <v>4.3872746175036122E-2</v>
      </c>
      <c r="I25" s="20">
        <f>SUMIFS('Historial Mensual'!$V$2:$V$3601,'Historial Mensual'!$A$2:$A$3601,I$1,'Historial Mensual'!$B$2:$B$3601,$A25)</f>
        <v>-1.1423182730116463E-2</v>
      </c>
      <c r="J25" s="20">
        <f>SUMIFS('Historial Mensual'!$V$2:$V$3601,'Historial Mensual'!$A$2:$A$3601,J$1,'Historial Mensual'!$B$2:$B$3601,$A25)</f>
        <v>-4.9822871131018007E-2</v>
      </c>
      <c r="K25" s="20">
        <f>SUMIFS('Historial Mensual'!$V$2:$V$3601,'Historial Mensual'!$A$2:$A$3601,K$1,'Historial Mensual'!$B$2:$B$3601,$A25)</f>
        <v>1.2258786323283912E-2</v>
      </c>
      <c r="L25" s="20">
        <f>SUMIFS('Historial Mensual'!$V$2:$V$3601,'Historial Mensual'!$A$2:$A$3601,L$1,'Historial Mensual'!$B$2:$B$3601,$A25)</f>
        <v>9.1091087381944394E-2</v>
      </c>
      <c r="M25" s="20">
        <f>SUMIFS('Historial Mensual'!$V$2:$V$3601,'Historial Mensual'!$A$2:$A$3601,M$1,'Historial Mensual'!$B$2:$B$3601,$A25)</f>
        <v>9.8262690496626795E-2</v>
      </c>
      <c r="N25" s="20">
        <f>SUMIFS('Historial Mensual'!$V$2:$V$3601,'Historial Mensual'!$A$2:$A$3601,N$1,'Historial Mensual'!$B$2:$B$3601,$A25)</f>
        <v>3.4824476561983418E-2</v>
      </c>
      <c r="O25" s="20">
        <f>SUMIFS('Historial Mensual'!$V$2:$V$3601,'Historial Mensual'!$A$2:$A$3601,O$1,'Historial Mensual'!$B$2:$B$3601,$A25)</f>
        <v>9.7658401042667903E-2</v>
      </c>
      <c r="P25" s="20">
        <f>SUMIFS('Historial Mensual'!$V$2:$V$3601,'Historial Mensual'!$A$2:$A$3601,P$1,'Historial Mensual'!$B$2:$B$3601,$A25)</f>
        <v>7.2508141603446777E-2</v>
      </c>
      <c r="Q25" s="20">
        <f>SUMIFS('Historial Mensual'!$V$2:$V$3601,'Historial Mensual'!$A$2:$A$3601,Q$1,'Historial Mensual'!$B$2:$B$3601,$A25)</f>
        <v>0.10515110957530209</v>
      </c>
      <c r="R25" s="20">
        <f>SUMIFS('Historial Mensual'!$V$2:$V$3601,'Historial Mensual'!$A$2:$A$3601,R$1,'Historial Mensual'!$B$2:$B$3601,$A25)</f>
        <v>7.4466295813998246E-2</v>
      </c>
      <c r="S25" s="20">
        <f>SUMIFS('Historial Mensual'!$V$2:$V$3601,'Historial Mensual'!$A$2:$A$3601,S$1,'Historial Mensual'!$B$2:$B$3601,$A25)</f>
        <v>6.2242629868324503E-2</v>
      </c>
      <c r="T25" s="20">
        <f>SUMIFS('Historial Mensual'!$V$2:$V$3601,'Historial Mensual'!$A$2:$A$3601,T$1,'Historial Mensual'!$B$2:$B$3601,$A25)</f>
        <v>0.13150510265096671</v>
      </c>
      <c r="U25" s="20">
        <f>SUMIFS('Historial Mensual'!$V$2:$V$3601,'Historial Mensual'!$A$2:$A$3601,U$1,'Historial Mensual'!$B$2:$B$3601,$A25)</f>
        <v>0.14316963181591724</v>
      </c>
      <c r="V25" s="20">
        <f>SUMIFS('Historial Mensual'!$V$2:$V$3601,'Historial Mensual'!$A$2:$A$3601,V$1,'Historial Mensual'!$B$2:$B$3601,$A25)</f>
        <v>-1.9353410721846986E-2</v>
      </c>
      <c r="W25" s="20">
        <f>SUMIFS('Historial Mensual'!$V$2:$V$3601,'Historial Mensual'!$A$2:$A$3601,W$1,'Historial Mensual'!$B$2:$B$3601,$A25)</f>
        <v>0.10229492299140108</v>
      </c>
      <c r="X25" s="20">
        <f>SUMIFS('Historial Mensual'!$V$2:$V$3601,'Historial Mensual'!$A$2:$A$3601,X$1,'Historial Mensual'!$B$2:$B$3601,$A25)</f>
        <v>-0.15538390477195319</v>
      </c>
      <c r="Y25" s="20">
        <f>SUMIFS('Historial Mensual'!$V$2:$V$3601,'Historial Mensual'!$A$2:$A$3601,Y$1,'Historial Mensual'!$B$2:$B$3601,$A25)</f>
        <v>4.0119939854395568E-2</v>
      </c>
      <c r="Z25" s="20">
        <f>SUMIFS('Historial Mensual'!$V$2:$V$3601,'Historial Mensual'!$A$2:$A$3601,Z$1,'Historial Mensual'!$B$2:$B$3601,$A25)</f>
        <v>-7.4157787434437947E-2</v>
      </c>
      <c r="AA25" s="20">
        <f>SUMIFS('Historial Mensual'!$V$2:$V$3601,'Historial Mensual'!$A$2:$A$3601,AA$1,'Historial Mensual'!$B$2:$B$3601,$A25)</f>
        <v>7.7623732576102444E-2</v>
      </c>
      <c r="AB25" s="20">
        <f>SUMIFS('Historial Mensual'!$V$2:$V$3601,'Historial Mensual'!$A$2:$A$3601,AB$1,'Historial Mensual'!$B$2:$B$3601,$A25)</f>
        <v>-0.16171722669432279</v>
      </c>
      <c r="AC25" s="20">
        <f>SUMIFS('Historial Mensual'!$V$2:$V$3601,'Historial Mensual'!$A$2:$A$3601,AC$1,'Historial Mensual'!$B$2:$B$3601,$A25)</f>
        <v>1.4870007791544068E-3</v>
      </c>
      <c r="AD25" s="20">
        <f>SUMIFS('Historial Mensual'!$V$2:$V$3601,'Historial Mensual'!$A$2:$A$3601,AD$1,'Historial Mensual'!$B$2:$B$3601,$A25)</f>
        <v>-4.2939648598182287E-3</v>
      </c>
      <c r="AE25" s="20">
        <f>SUMIFS('Historial Mensual'!$V$2:$V$3601,'Historial Mensual'!$A$2:$A$3601,AE$1,'Historial Mensual'!$B$2:$B$3601,$A25)</f>
        <v>-5.175560222658758E-2</v>
      </c>
      <c r="AF25" s="20">
        <f>SUMIFS('Historial Mensual'!$V$2:$V$3601,'Historial Mensual'!$A$2:$A$3601,AF$1,'Historial Mensual'!$B$2:$B$3601,$A25)</f>
        <v>6.6592625561812821E-2</v>
      </c>
      <c r="AG25" s="20">
        <f>SUMIFS('Historial Mensual'!$V$2:$V$3601,'Historial Mensual'!$A$2:$A$3601,AG$1,'Historial Mensual'!$B$2:$B$3601,$A25)</f>
        <v>2.9426999811980648E-2</v>
      </c>
      <c r="AH25" s="20">
        <f>SUMIFS('Historial Mensual'!$V$2:$V$3601,'Historial Mensual'!$A$2:$A$3601,AH$1,'Historial Mensual'!$B$2:$B$3601,$A25)</f>
        <v>3.0978466782441521E-2</v>
      </c>
      <c r="AI25" s="20">
        <f>SUMIFS('Historial Mensual'!$V$2:$V$3601,'Historial Mensual'!$A$2:$A$3601,AI$1,'Historial Mensual'!$B$2:$B$3601,$A25)</f>
        <v>6.8846002639602152E-2</v>
      </c>
      <c r="AJ25" s="20">
        <f>SUMIFS('Historial Mensual'!$V$2:$V$3601,'Historial Mensual'!$A$2:$A$3601,AJ$1,'Historial Mensual'!$B$2:$B$3601,$A25)</f>
        <v>-4.7619994894186911E-2</v>
      </c>
      <c r="AK25" s="20">
        <f>SUMIFS('Historial Mensual'!$V$2:$V$3601,'Historial Mensual'!$A$2:$A$3601,AK$1,'Historial Mensual'!$B$2:$B$3601,$A25)</f>
        <v>2.3971551295064727E-2</v>
      </c>
      <c r="AL25" s="20">
        <f>SUMIFS('Historial Mensual'!$V$2:$V$3601,'Historial Mensual'!$A$2:$A$3601,AL$1,'Historial Mensual'!$B$2:$B$3601,$A25)</f>
        <v>4.5412903036260652E-2</v>
      </c>
      <c r="AM25" s="20">
        <f>SUMIFS('Historial Mensual'!$V$2:$V$3601,'Historial Mensual'!$A$2:$A$3601,AM$1,'Historial Mensual'!$B$2:$B$3601,$A25)</f>
        <v>-2.3060888113244069E-2</v>
      </c>
      <c r="AN25" s="20">
        <f>SUMIFS('Historial Mensual'!$V$2:$V$3601,'Historial Mensual'!$A$2:$A$3601,AN$1,'Historial Mensual'!$B$2:$B$3601,$A25)</f>
        <v>2.2514016316306108E-2</v>
      </c>
      <c r="AO25" s="20">
        <f>SUMIFS('Historial Mensual'!$V$2:$V$3601,'Historial Mensual'!$A$2:$A$3601,AO$1,'Historial Mensual'!$B$2:$B$3601,$A25)</f>
        <v>6.5094643753970408E-2</v>
      </c>
      <c r="AP25" s="20">
        <f>SUMIFS('Historial Mensual'!$V$2:$V$3601,'Historial Mensual'!$A$2:$A$3601,AP$1,'Historial Mensual'!$B$2:$B$3601,$A25)</f>
        <v>1.3681319267504146E-2</v>
      </c>
      <c r="AQ25" s="20">
        <f>SUMIFS('Historial Mensual'!$V$2:$V$3601,'Historial Mensual'!$A$2:$A$3601,AQ$1,'Historial Mensual'!$B$2:$B$3601,$A25)</f>
        <v>3.2423458602841786E-2</v>
      </c>
      <c r="AR25" s="20">
        <f>SUMIFS('Historial Mensual'!$V$2:$V$3601,'Historial Mensual'!$A$2:$A$3601,AR$1,'Historial Mensual'!$B$2:$B$3601,$A25)</f>
        <v>-3.3132327343115171E-3</v>
      </c>
      <c r="AS25" s="20">
        <f>SUMIFS('Historial Mensual'!$V$2:$V$3601,'Historial Mensual'!$A$2:$A$3601,AS$1,'Historial Mensual'!$B$2:$B$3601,$A25)</f>
        <v>5.0848940160954412E-2</v>
      </c>
      <c r="AT25" s="20">
        <f>SUMIFS('Historial Mensual'!$V$2:$V$3601,'Historial Mensual'!$A$2:$A$3601,AT$1,'Historial Mensual'!$B$2:$B$3601,$A25)</f>
        <v>8.6480108322477822E-2</v>
      </c>
      <c r="AU25" s="20">
        <f>SUMIFS('Historial Mensual'!$V$2:$V$3601,'Historial Mensual'!$A$2:$A$3601,AU$1,'Historial Mensual'!$B$2:$B$3601,$A25)</f>
        <v>3.169155101507376E-2</v>
      </c>
      <c r="AV25" s="20">
        <f>SUMIFS('Historial Mensual'!$V$2:$V$3601,'Historial Mensual'!$A$2:$A$3601,AV$1,'Historial Mensual'!$B$2:$B$3601,$A25)</f>
        <v>9.4526050994597523E-3</v>
      </c>
      <c r="AW25" s="20">
        <f>SUMIFS('Historial Mensual'!$V$2:$V$3601,'Historial Mensual'!$A$2:$A$3601,AW$1,'Historial Mensual'!$B$2:$B$3601,$A25)</f>
        <v>7.1806027202227188E-2</v>
      </c>
      <c r="AX25" s="20">
        <f>SUMIFS('Historial Mensual'!$V$2:$V$3601,'Historial Mensual'!$A$2:$A$3601,AX$1,'Historial Mensual'!$B$2:$B$3601,$A25)</f>
        <v>-0.22579327875062727</v>
      </c>
      <c r="AY25" s="20">
        <f>SUMIFS('Historial Mensual'!$V$2:$V$3601,'Historial Mensual'!$A$2:$A$3601,AY$1,'Historial Mensual'!$B$2:$B$3601,$A25)</f>
        <v>2.5625983639900197E-2</v>
      </c>
      <c r="AZ25" s="20">
        <f>SUMIFS('Historial Mensual'!$V$2:$V$3601,'Historial Mensual'!$A$2:$A$3601,AZ$1,'Historial Mensual'!$B$2:$B$3601,$A25)</f>
        <v>8.5099894952321245E-2</v>
      </c>
      <c r="BA25" s="20">
        <f>SUMIFS('Historial Mensual'!$V$2:$V$3601,'Historial Mensual'!$A$2:$A$3601,BA$1,'Historial Mensual'!$B$2:$B$3601,$A25)</f>
        <v>9.4510890572662529E-2</v>
      </c>
      <c r="BB25" s="20">
        <f>SUMIFS('Historial Mensual'!$V$2:$V$3601,'Historial Mensual'!$A$2:$A$3601,BB$1,'Historial Mensual'!$B$2:$B$3601,$A25)</f>
        <v>0.10549291343442058</v>
      </c>
      <c r="BC25" s="20">
        <f>SUMIFS('Historial Mensual'!$V$2:$V$3601,'Historial Mensual'!$A$2:$A$3601,BC$1,'Historial Mensual'!$B$2:$B$3601,$A25)</f>
        <v>0.13219686988863383</v>
      </c>
      <c r="BD25" s="20">
        <f>SUMIFS('Historial Mensual'!$V$2:$V$3601,'Historial Mensual'!$A$2:$A$3601,BD$1,'Historial Mensual'!$B$2:$B$3601,$A25)</f>
        <v>0.10253795459033693</v>
      </c>
      <c r="BE25" s="20">
        <f>SUMIFS('Historial Mensual'!$V$2:$V$3601,'Historial Mensual'!$A$2:$A$3601,BE$1,'Historial Mensual'!$B$2:$B$3601,$A25)</f>
        <v>5.1605812767304443E-2</v>
      </c>
      <c r="BF25" s="20">
        <f>SUMIFS('Historial Mensual'!$V$2:$V$3601,'Historial Mensual'!$A$2:$A$3601,BF$1,'Historial Mensual'!$B$2:$B$3601,$A25)</f>
        <v>8.0162809211496114E-2</v>
      </c>
      <c r="BG25" s="20">
        <f>SUMIFS('Historial Mensual'!$V$2:$V$3601,'Historial Mensual'!$A$2:$A$3601,BG$1,'Historial Mensual'!$B$2:$B$3601,$A25)</f>
        <v>8.26289014229106E-2</v>
      </c>
      <c r="BH25" s="20">
        <f>SUMIFS('Historial Mensual'!$V$2:$V$3601,'Historial Mensual'!$A$2:$A$3601,BH$1,'Historial Mensual'!$B$2:$B$3601,$A25)</f>
        <v>6.9434468220296613E-2</v>
      </c>
      <c r="BI25" s="20">
        <f>SUMIFS('Historial Mensual'!$V$2:$V$3601,'Historial Mensual'!$A$2:$A$3601,BI$1,'Historial Mensual'!$B$2:$B$3601,$A25)</f>
        <v>0.11847032937083354</v>
      </c>
      <c r="BJ25" s="20">
        <f>SUMIFS('Historial Mensual'!$V$2:$V$3601,'Historial Mensual'!$A$2:$A$3601,BJ$1,'Historial Mensual'!$B$2:$B$3601,$A25)</f>
        <v>-0.62216144518096927</v>
      </c>
      <c r="BK25" s="20">
        <f>SUMIFS('Historial Mensual'!$V$2:$V$3601,'Historial Mensual'!$A$2:$A$3601,BK$1,'Historial Mensual'!$B$2:$B$3601,$A25)</f>
        <v>-6.9472195340497065E-3</v>
      </c>
      <c r="BL25" s="20">
        <f>SUMIFS('Historial Mensual'!$V$2:$V$3601,'Historial Mensual'!$A$2:$A$3601,BL$1,'Historial Mensual'!$B$2:$B$3601,$A25)</f>
        <v>-3.8139878858666369E-2</v>
      </c>
      <c r="BM25" s="20">
        <f>SUMIFS('Historial Mensual'!$V$2:$V$3601,'Historial Mensual'!$A$2:$A$3601,BM$1,'Historial Mensual'!$B$2:$B$3601,$A25)</f>
        <v>7.6542039399681142E-2</v>
      </c>
      <c r="BN25" s="20">
        <f>SUMIFS('Historial Mensual'!$V$2:$V$3601,'Historial Mensual'!$A$2:$A$3601,BN$1,'Historial Mensual'!$B$2:$B$3601,$A25)</f>
        <v>-9.457547799933054E-3</v>
      </c>
      <c r="BO25" s="20">
        <f>SUMIFS('Historial Mensual'!$V$2:$V$3601,'Historial Mensual'!$A$2:$A$3601,BO$1,'Historial Mensual'!$B$2:$B$3601,$A25)</f>
        <v>2.6391970011740089E-2</v>
      </c>
      <c r="BP25" s="20">
        <f>SUMIFS('Historial Mensual'!$V$2:$V$3601,'Historial Mensual'!$A$2:$A$3601,BP$1,'Historial Mensual'!$B$2:$B$3601,$A25)</f>
        <v>2.7946034435915187E-2</v>
      </c>
      <c r="BQ25" s="20">
        <f>SUMIFS('Historial Mensual'!$V$2:$V$3601,'Historial Mensual'!$A$2:$A$3601,BQ$1,'Historial Mensual'!$B$2:$B$3601,$A25)</f>
        <v>6.6377329769515783E-2</v>
      </c>
      <c r="BR25" s="20">
        <f>SUMIFS('Historial Mensual'!$V$2:$V$3601,'Historial Mensual'!$A$2:$A$3601,BR$1,'Historial Mensual'!$B$2:$B$3601,$A25)</f>
        <v>6.5451345978020783E-2</v>
      </c>
      <c r="BS25" s="20">
        <f>SUMIFS('Historial Mensual'!$V$2:$V$3601,'Historial Mensual'!$A$2:$A$3601,BS$1,'Historial Mensual'!$B$2:$B$3601,$A25)</f>
        <v>5.5406249891367818E-2</v>
      </c>
      <c r="BT25" s="20">
        <f>SUMIFS('Historial Mensual'!$V$2:$V$3601,'Historial Mensual'!$A$2:$A$3601,BT$1,'Historial Mensual'!$B$2:$B$3601,$A25)</f>
        <v>5.375561973871739E-2</v>
      </c>
      <c r="BU25" s="20">
        <f>SUMIFS('Historial Mensual'!$V$2:$V$3601,'Historial Mensual'!$A$2:$A$3601,BU$1,'Historial Mensual'!$B$2:$B$3601,$A25)</f>
        <v>1.0432988588900859E-2</v>
      </c>
      <c r="BV25" s="20">
        <f>SUMIFS('Historial Mensual'!$V$2:$V$3601,'Historial Mensual'!$A$2:$A$3601,BV$1,'Historial Mensual'!$B$2:$B$3601,$A25)</f>
        <v>6.8708379907321718E-2</v>
      </c>
      <c r="BW25" s="20">
        <f>SUMIFS('Historial Mensual'!$V$2:$V$3601,'Historial Mensual'!$A$2:$A$3601,BW$1,'Historial Mensual'!$B$2:$B$3601,$A25)</f>
        <v>6.2619579534178765E-2</v>
      </c>
      <c r="BX25" s="20">
        <f>SUMIFS('Historial Mensual'!$V$2:$V$3601,'Historial Mensual'!$A$2:$A$3601,BX$1,'Historial Mensual'!$B$2:$B$3601,$A25)</f>
        <v>-1.0486394552918015E-2</v>
      </c>
      <c r="BY25" s="20">
        <f>SUMIFS('Historial Mensual'!$V$2:$V$3601,'Historial Mensual'!$A$2:$A$3601,BY$1,'Historial Mensual'!$B$2:$B$3601,$A25)</f>
        <v>1.6021915792980648E-2</v>
      </c>
      <c r="BZ25" s="20">
        <f>SUMIFS('Historial Mensual'!$V$2:$V$3601,'Historial Mensual'!$A$2:$A$3601,BZ$1,'Historial Mensual'!$B$2:$B$3601,$A25)</f>
        <v>-0.5228800309864382</v>
      </c>
      <c r="CA25" s="20">
        <f>SUMIFS('Historial Mensual'!$V$2:$V$3601,'Historial Mensual'!$A$2:$A$3601,CA$1,'Historial Mensual'!$B$2:$B$3601,$A25)</f>
        <v>-0.12025862816428386</v>
      </c>
      <c r="CB25" s="20">
        <f>SUMIFS('Historial Mensual'!$V$2:$V$3601,'Historial Mensual'!$A$2:$A$3601,CB$1,'Historial Mensual'!$B$2:$B$3601,$A25)</f>
        <v>2.7378152948154409E-2</v>
      </c>
      <c r="CC25" s="20">
        <f>SUMIFS('Historial Mensual'!$V$2:$V$3601,'Historial Mensual'!$A$2:$A$3601,CC$1,'Historial Mensual'!$B$2:$B$3601,$A25)</f>
        <v>5.0219118904855316E-2</v>
      </c>
      <c r="CD25" s="20">
        <f>SUMIFS('Historial Mensual'!$V$2:$V$3601,'Historial Mensual'!$A$2:$A$3601,CD$1,'Historial Mensual'!$B$2:$B$3601,$A25)</f>
        <v>1.5816292747617335E-3</v>
      </c>
      <c r="CE25" s="20">
        <f>SUMIFS('Historial Mensual'!$V$2:$V$3601,'Historial Mensual'!$A$2:$A$3601,CE$1,'Historial Mensual'!$B$2:$B$3601,$A25)</f>
        <v>-0.57793235580805358</v>
      </c>
      <c r="CF25" s="20">
        <f>SUMIFS('Historial Mensual'!$V$2:$V$3601,'Historial Mensual'!$A$2:$A$3601,CF$1,'Historial Mensual'!$B$2:$B$3601,$A25)</f>
        <v>3.3397499523298992E-2</v>
      </c>
      <c r="CG25" s="20">
        <f>SUMIFS('Historial Mensual'!$V$2:$V$3601,'Historial Mensual'!$A$2:$A$3601,CG$1,'Historial Mensual'!$B$2:$B$3601,$A25)</f>
        <v>-1.2918555440825014E-2</v>
      </c>
      <c r="CH25" s="20">
        <f>SUMIFS('Historial Mensual'!$V$2:$V$3601,'Historial Mensual'!$A$2:$A$3601,CH$1,'Historial Mensual'!$B$2:$B$3601,$A25)</f>
        <v>7.1790579247090924E-2</v>
      </c>
      <c r="CI25" s="20">
        <f>SUMIFS('Historial Mensual'!$V$2:$V$3601,'Historial Mensual'!$A$2:$A$3601,CI$1,'Historial Mensual'!$B$2:$B$3601,$A25)</f>
        <v>5.7602233792684282E-2</v>
      </c>
      <c r="CJ25" s="20">
        <f>SUMIFS('Historial Mensual'!$V$2:$V$3601,'Historial Mensual'!$A$2:$A$3601,CJ$1,'Historial Mensual'!$B$2:$B$3601,$A25)</f>
        <v>-2.1474267758118226E-2</v>
      </c>
      <c r="CK25" s="20">
        <f>SUMIFS('Historial Mensual'!$V$2:$V$3601,'Historial Mensual'!$A$2:$A$3601,CK$1,'Historial Mensual'!$B$2:$B$3601,$A25)</f>
        <v>-5.7112945899300549E-2</v>
      </c>
      <c r="CL25" s="20">
        <f>SUMIFS('Historial Mensual'!$V$2:$V$3601,'Historial Mensual'!$A$2:$A$3601,CL$1,'Historial Mensual'!$B$2:$B$3601,$A25)</f>
        <v>5.5090600842791937E-2</v>
      </c>
      <c r="CM25" s="20">
        <f>SUMIFS('Historial Mensual'!$V$2:$V$3601,'Historial Mensual'!$A$2:$A$3601,CM$1,'Historial Mensual'!$B$2:$B$3601,$A25)</f>
        <v>1.8570915515173148E-2</v>
      </c>
      <c r="CN25" s="20">
        <f>SUMIFS('Historial Mensual'!$V$2:$V$3601,'Historial Mensual'!$A$2:$A$3601,CN$1,'Historial Mensual'!$B$2:$B$3601,$A25)</f>
        <v>-0.17484418490447359</v>
      </c>
      <c r="CO25" s="20">
        <f>SUMIFS('Historial Mensual'!$V$2:$V$3601,'Historial Mensual'!$A$2:$A$3601,CO$1,'Historial Mensual'!$B$2:$B$3601,$A25)</f>
        <v>1.9723388152943003E-2</v>
      </c>
      <c r="CP25" s="20">
        <f>SUMIFS('Historial Mensual'!$V$2:$V$3601,'Historial Mensual'!$A$2:$A$3601,CP$1,'Historial Mensual'!$B$2:$B$3601,$A25)</f>
        <v>4.6040239488322067E-2</v>
      </c>
      <c r="CQ25" s="20">
        <f>SUMIFS('Historial Mensual'!$V$2:$V$3601,'Historial Mensual'!$A$2:$A$3601,CQ$1,'Historial Mensual'!$B$2:$B$3601,$A25)</f>
        <v>6.241574879715381E-3</v>
      </c>
      <c r="CR25" s="20">
        <f>SUMIFS('Historial Mensual'!$V$2:$V$3601,'Historial Mensual'!$A$2:$A$3601,CR$1,'Historial Mensual'!$B$2:$B$3601,$A25)</f>
        <v>4.4132929264279218E-2</v>
      </c>
      <c r="CS25" s="20">
        <f>SUMIFS('Historial Mensual'!$V$2:$V$3601,'Historial Mensual'!$A$2:$A$3601,CS$1,'Historial Mensual'!$B$2:$B$3601,$A25)</f>
        <v>3.2641053522854374E-2</v>
      </c>
      <c r="CT25" s="20">
        <f>SUMIFS('Historial Mensual'!$V$2:$V$3601,'Historial Mensual'!$A$2:$A$3601,CT$1,'Historial Mensual'!$B$2:$B$3601,$A25)</f>
        <v>3.1390012884673288E-2</v>
      </c>
      <c r="CU25" s="20">
        <f>SUMIFS('Historial Mensual'!$V$2:$V$3601,'Historial Mensual'!$A$2:$A$3601,CU$1,'Historial Mensual'!$B$2:$B$3601,$A25)</f>
        <v>4.4158073449713189E-2</v>
      </c>
      <c r="CV25" s="20">
        <f>SUMIFS('Historial Mensual'!$V$2:$V$3601,'Historial Mensual'!$A$2:$A$3601,CV$1,'Historial Mensual'!$B$2:$B$3601,$A25)</f>
        <v>7.5222167995000217E-3</v>
      </c>
      <c r="CW25" s="20">
        <f>SUMIFS('Historial Mensual'!$V$2:$V$3601,'Historial Mensual'!$A$2:$A$3601,CW$1,'Historial Mensual'!$B$2:$B$3601,$A25)</f>
        <v>1.8762270890287126E-2</v>
      </c>
    </row>
    <row r="26" spans="1:101" x14ac:dyDescent="0.3">
      <c r="A26" s="18">
        <v>45658</v>
      </c>
      <c r="B26" s="20">
        <f>SUMIFS('Historial Mensual'!$V$2:$V$3601,'Historial Mensual'!$A$2:$A$3601,B$1,'Historial Mensual'!$B$2:$B$3601,$A26)</f>
        <v>-6.3624857196576227E-3</v>
      </c>
      <c r="C26" s="20">
        <f>SUMIFS('Historial Mensual'!$V$2:$V$3601,'Historial Mensual'!$A$2:$A$3601,C$1,'Historial Mensual'!$B$2:$B$3601,$A26)</f>
        <v>1.7332859869674241E-2</v>
      </c>
      <c r="D26" s="20">
        <f>SUMIFS('Historial Mensual'!$V$2:$V$3601,'Historial Mensual'!$A$2:$A$3601,D$1,'Historial Mensual'!$B$2:$B$3601,$A26)</f>
        <v>6.1060973556923165E-2</v>
      </c>
      <c r="E26" s="20">
        <f>SUMIFS('Historial Mensual'!$V$2:$V$3601,'Historial Mensual'!$A$2:$A$3601,E$1,'Historial Mensual'!$B$2:$B$3601,$A26)</f>
        <v>8.4530819907954732E-2</v>
      </c>
      <c r="F26" s="20">
        <f>SUMIFS('Historial Mensual'!$V$2:$V$3601,'Historial Mensual'!$A$2:$A$3601,F$1,'Historial Mensual'!$B$2:$B$3601,$A26)</f>
        <v>7.7107959991250405E-2</v>
      </c>
      <c r="G26" s="20">
        <f>SUMIFS('Historial Mensual'!$V$2:$V$3601,'Historial Mensual'!$A$2:$A$3601,G$1,'Historial Mensual'!$B$2:$B$3601,$A26)</f>
        <v>1.3784135586057917E-2</v>
      </c>
      <c r="H26" s="20">
        <f>SUMIFS('Historial Mensual'!$V$2:$V$3601,'Historial Mensual'!$A$2:$A$3601,H$1,'Historial Mensual'!$B$2:$B$3601,$A26)</f>
        <v>-2.4955053456592831E-2</v>
      </c>
      <c r="I26" s="20">
        <f>SUMIFS('Historial Mensual'!$V$2:$V$3601,'Historial Mensual'!$A$2:$A$3601,I$1,'Historial Mensual'!$B$2:$B$3601,$A26)</f>
        <v>4.462599029385269E-2</v>
      </c>
      <c r="J26" s="20">
        <f>SUMIFS('Historial Mensual'!$V$2:$V$3601,'Historial Mensual'!$A$2:$A$3601,J$1,'Historial Mensual'!$B$2:$B$3601,$A26)</f>
        <v>-1.1405522479535925E-3</v>
      </c>
      <c r="K26" s="20">
        <f>SUMIFS('Historial Mensual'!$V$2:$V$3601,'Historial Mensual'!$A$2:$A$3601,K$1,'Historial Mensual'!$B$2:$B$3601,$A26)</f>
        <v>-4.9040401999108717E-2</v>
      </c>
      <c r="L26" s="20">
        <f>SUMIFS('Historial Mensual'!$V$2:$V$3601,'Historial Mensual'!$A$2:$A$3601,L$1,'Historial Mensual'!$B$2:$B$3601,$A26)</f>
        <v>7.1164666919622935E-2</v>
      </c>
      <c r="M26" s="20">
        <f>SUMIFS('Historial Mensual'!$V$2:$V$3601,'Historial Mensual'!$A$2:$A$3601,M$1,'Historial Mensual'!$B$2:$B$3601,$A26)</f>
        <v>9.3081112845715727E-2</v>
      </c>
      <c r="N26" s="20">
        <f>SUMIFS('Historial Mensual'!$V$2:$V$3601,'Historial Mensual'!$A$2:$A$3601,N$1,'Historial Mensual'!$B$2:$B$3601,$A26)</f>
        <v>3.8732673133510192E-4</v>
      </c>
      <c r="O26" s="20">
        <f>SUMIFS('Historial Mensual'!$V$2:$V$3601,'Historial Mensual'!$A$2:$A$3601,O$1,'Historial Mensual'!$B$2:$B$3601,$A26)</f>
        <v>-6.6989937066831734E-2</v>
      </c>
      <c r="P26" s="20">
        <f>SUMIFS('Historial Mensual'!$V$2:$V$3601,'Historial Mensual'!$A$2:$A$3601,P$1,'Historial Mensual'!$B$2:$B$3601,$A26)</f>
        <v>4.1552335647103852E-2</v>
      </c>
      <c r="Q26" s="20">
        <f>SUMIFS('Historial Mensual'!$V$2:$V$3601,'Historial Mensual'!$A$2:$A$3601,Q$1,'Historial Mensual'!$B$2:$B$3601,$A26)</f>
        <v>-4.4339294377604949E-2</v>
      </c>
      <c r="R26" s="20">
        <f>SUMIFS('Historial Mensual'!$V$2:$V$3601,'Historial Mensual'!$A$2:$A$3601,R$1,'Historial Mensual'!$B$2:$B$3601,$A26)</f>
        <v>3.4923654948820639E-2</v>
      </c>
      <c r="S26" s="20">
        <f>SUMIFS('Historial Mensual'!$V$2:$V$3601,'Historial Mensual'!$A$2:$A$3601,S$1,'Historial Mensual'!$B$2:$B$3601,$A26)</f>
        <v>1.2794413198184338E-2</v>
      </c>
      <c r="T26" s="20">
        <f>SUMIFS('Historial Mensual'!$V$2:$V$3601,'Historial Mensual'!$A$2:$A$3601,T$1,'Historial Mensual'!$B$2:$B$3601,$A26)</f>
        <v>8.5981767874539108E-2</v>
      </c>
      <c r="U26" s="20">
        <f>SUMIFS('Historial Mensual'!$V$2:$V$3601,'Historial Mensual'!$A$2:$A$3601,U$1,'Historial Mensual'!$B$2:$B$3601,$A26)</f>
        <v>2.5905646737529816E-2</v>
      </c>
      <c r="V26" s="20">
        <f>SUMIFS('Historial Mensual'!$V$2:$V$3601,'Historial Mensual'!$A$2:$A$3601,V$1,'Historial Mensual'!$B$2:$B$3601,$A26)</f>
        <v>3.4725268142689003E-2</v>
      </c>
      <c r="W26" s="20">
        <f>SUMIFS('Historial Mensual'!$V$2:$V$3601,'Historial Mensual'!$A$2:$A$3601,W$1,'Historial Mensual'!$B$2:$B$3601,$A26)</f>
        <v>9.9286664314232387E-2</v>
      </c>
      <c r="X26" s="20">
        <f>SUMIFS('Historial Mensual'!$V$2:$V$3601,'Historial Mensual'!$A$2:$A$3601,X$1,'Historial Mensual'!$B$2:$B$3601,$A26)</f>
        <v>7.9104406674366939E-2</v>
      </c>
      <c r="Y26" s="20">
        <f>SUMIFS('Historial Mensual'!$V$2:$V$3601,'Historial Mensual'!$A$2:$A$3601,Y$1,'Historial Mensual'!$B$2:$B$3601,$A26)</f>
        <v>8.6470184093318567E-2</v>
      </c>
      <c r="Z26" s="20">
        <f>SUMIFS('Historial Mensual'!$V$2:$V$3601,'Historial Mensual'!$A$2:$A$3601,Z$1,'Historial Mensual'!$B$2:$B$3601,$A26)</f>
        <v>4.1230389356469256E-2</v>
      </c>
      <c r="AA26" s="20">
        <f>SUMIFS('Historial Mensual'!$V$2:$V$3601,'Historial Mensual'!$A$2:$A$3601,AA$1,'Historial Mensual'!$B$2:$B$3601,$A26)</f>
        <v>7.5549833258311605E-2</v>
      </c>
      <c r="AB26" s="20">
        <f>SUMIFS('Historial Mensual'!$V$2:$V$3601,'Historial Mensual'!$A$2:$A$3601,AB$1,'Historial Mensual'!$B$2:$B$3601,$A26)</f>
        <v>6.6579075107804087E-2</v>
      </c>
      <c r="AC26" s="20">
        <f>SUMIFS('Historial Mensual'!$V$2:$V$3601,'Historial Mensual'!$A$2:$A$3601,AC$1,'Historial Mensual'!$B$2:$B$3601,$A26)</f>
        <v>6.0682858428657067E-2</v>
      </c>
      <c r="AD26" s="20">
        <f>SUMIFS('Historial Mensual'!$V$2:$V$3601,'Historial Mensual'!$A$2:$A$3601,AD$1,'Historial Mensual'!$B$2:$B$3601,$A26)</f>
        <v>9.6768947838144159E-2</v>
      </c>
      <c r="AE26" s="20">
        <f>SUMIFS('Historial Mensual'!$V$2:$V$3601,'Historial Mensual'!$A$2:$A$3601,AE$1,'Historial Mensual'!$B$2:$B$3601,$A26)</f>
        <v>8.1404735452047836E-2</v>
      </c>
      <c r="AF26" s="20">
        <f>SUMIFS('Historial Mensual'!$V$2:$V$3601,'Historial Mensual'!$A$2:$A$3601,AF$1,'Historial Mensual'!$B$2:$B$3601,$A26)</f>
        <v>4.6796429082072641E-2</v>
      </c>
      <c r="AG26" s="20">
        <f>SUMIFS('Historial Mensual'!$V$2:$V$3601,'Historial Mensual'!$A$2:$A$3601,AG$1,'Historial Mensual'!$B$2:$B$3601,$A26)</f>
        <v>-2.9636562542366497E-2</v>
      </c>
      <c r="AH26" s="20">
        <f>SUMIFS('Historial Mensual'!$V$2:$V$3601,'Historial Mensual'!$A$2:$A$3601,AH$1,'Historial Mensual'!$B$2:$B$3601,$A26)</f>
        <v>4.8246028017455457E-2</v>
      </c>
      <c r="AI26" s="20">
        <f>SUMIFS('Historial Mensual'!$V$2:$V$3601,'Historial Mensual'!$A$2:$A$3601,AI$1,'Historial Mensual'!$B$2:$B$3601,$A26)</f>
        <v>-5.7517469138586033E-2</v>
      </c>
      <c r="AJ26" s="20">
        <f>SUMIFS('Historial Mensual'!$V$2:$V$3601,'Historial Mensual'!$A$2:$A$3601,AJ$1,'Historial Mensual'!$B$2:$B$3601,$A26)</f>
        <v>7.9884327016221009E-3</v>
      </c>
      <c r="AK26" s="20">
        <f>SUMIFS('Historial Mensual'!$V$2:$V$3601,'Historial Mensual'!$A$2:$A$3601,AK$1,'Historial Mensual'!$B$2:$B$3601,$A26)</f>
        <v>-3.6751206477488606E-2</v>
      </c>
      <c r="AL26" s="20">
        <f>SUMIFS('Historial Mensual'!$V$2:$V$3601,'Historial Mensual'!$A$2:$A$3601,AL$1,'Historial Mensual'!$B$2:$B$3601,$A26)</f>
        <v>9.1985802098045119E-3</v>
      </c>
      <c r="AM26" s="20">
        <f>SUMIFS('Historial Mensual'!$V$2:$V$3601,'Historial Mensual'!$A$2:$A$3601,AM$1,'Historial Mensual'!$B$2:$B$3601,$A26)</f>
        <v>4.7623113099603286E-2</v>
      </c>
      <c r="AN26" s="20">
        <f>SUMIFS('Historial Mensual'!$V$2:$V$3601,'Historial Mensual'!$A$2:$A$3601,AN$1,'Historial Mensual'!$B$2:$B$3601,$A26)</f>
        <v>-5.2323619461013333E-2</v>
      </c>
      <c r="AO26" s="20">
        <f>SUMIFS('Historial Mensual'!$V$2:$V$3601,'Historial Mensual'!$A$2:$A$3601,AO$1,'Historial Mensual'!$B$2:$B$3601,$A26)</f>
        <v>3.7736581591719651E-2</v>
      </c>
      <c r="AP26" s="20">
        <f>SUMIFS('Historial Mensual'!$V$2:$V$3601,'Historial Mensual'!$A$2:$A$3601,AP$1,'Historial Mensual'!$B$2:$B$3601,$A26)</f>
        <v>4.754929007088729E-2</v>
      </c>
      <c r="AQ26" s="20">
        <f>SUMIFS('Historial Mensual'!$V$2:$V$3601,'Historial Mensual'!$A$2:$A$3601,AQ$1,'Historial Mensual'!$B$2:$B$3601,$A26)</f>
        <v>6.516838991254835E-2</v>
      </c>
      <c r="AR26" s="20">
        <f>SUMIFS('Historial Mensual'!$V$2:$V$3601,'Historial Mensual'!$A$2:$A$3601,AR$1,'Historial Mensual'!$B$2:$B$3601,$A26)</f>
        <v>-9.347413225705899E-3</v>
      </c>
      <c r="AS26" s="20">
        <f>SUMIFS('Historial Mensual'!$V$2:$V$3601,'Historial Mensual'!$A$2:$A$3601,AS$1,'Historial Mensual'!$B$2:$B$3601,$A26)</f>
        <v>-0.11340399955388189</v>
      </c>
      <c r="AT26" s="20">
        <f>SUMIFS('Historial Mensual'!$V$2:$V$3601,'Historial Mensual'!$A$2:$A$3601,AT$1,'Historial Mensual'!$B$2:$B$3601,$A26)</f>
        <v>7.9305543465924444E-2</v>
      </c>
      <c r="AU26" s="20">
        <f>SUMIFS('Historial Mensual'!$V$2:$V$3601,'Historial Mensual'!$A$2:$A$3601,AU$1,'Historial Mensual'!$B$2:$B$3601,$A26)</f>
        <v>-2.0163547829952291E-2</v>
      </c>
      <c r="AV26" s="20">
        <f>SUMIFS('Historial Mensual'!$V$2:$V$3601,'Historial Mensual'!$A$2:$A$3601,AV$1,'Historial Mensual'!$B$2:$B$3601,$A26)</f>
        <v>7.177256473288568E-2</v>
      </c>
      <c r="AW26" s="20">
        <f>SUMIFS('Historial Mensual'!$V$2:$V$3601,'Historial Mensual'!$A$2:$A$3601,AW$1,'Historial Mensual'!$B$2:$B$3601,$A26)</f>
        <v>6.7290157077885382E-2</v>
      </c>
      <c r="AX26" s="20">
        <f>SUMIFS('Historial Mensual'!$V$2:$V$3601,'Historial Mensual'!$A$2:$A$3601,AX$1,'Historial Mensual'!$B$2:$B$3601,$A26)</f>
        <v>5.6523385309773772E-2</v>
      </c>
      <c r="AY26" s="20">
        <f>SUMIFS('Historial Mensual'!$V$2:$V$3601,'Historial Mensual'!$A$2:$A$3601,AY$1,'Historial Mensual'!$B$2:$B$3601,$A26)</f>
        <v>6.7964233116518131E-3</v>
      </c>
      <c r="AZ26" s="20">
        <f>SUMIFS('Historial Mensual'!$V$2:$V$3601,'Historial Mensual'!$A$2:$A$3601,AZ$1,'Historial Mensual'!$B$2:$B$3601,$A26)</f>
        <v>2.399357038283979E-2</v>
      </c>
      <c r="BA26" s="20">
        <f>SUMIFS('Historial Mensual'!$V$2:$V$3601,'Historial Mensual'!$A$2:$A$3601,BA$1,'Historial Mensual'!$B$2:$B$3601,$A26)</f>
        <v>7.7023080324341575E-2</v>
      </c>
      <c r="BB26" s="20">
        <f>SUMIFS('Historial Mensual'!$V$2:$V$3601,'Historial Mensual'!$A$2:$A$3601,BB$1,'Historial Mensual'!$B$2:$B$3601,$A26)</f>
        <v>0.10730593113787981</v>
      </c>
      <c r="BC26" s="20">
        <f>SUMIFS('Historial Mensual'!$V$2:$V$3601,'Historial Mensual'!$A$2:$A$3601,BC$1,'Historial Mensual'!$B$2:$B$3601,$A26)</f>
        <v>0.12753189014904587</v>
      </c>
      <c r="BD26" s="20">
        <f>SUMIFS('Historial Mensual'!$V$2:$V$3601,'Historial Mensual'!$A$2:$A$3601,BD$1,'Historial Mensual'!$B$2:$B$3601,$A26)</f>
        <v>9.7346224623036506E-2</v>
      </c>
      <c r="BE26" s="20">
        <f>SUMIFS('Historial Mensual'!$V$2:$V$3601,'Historial Mensual'!$A$2:$A$3601,BE$1,'Historial Mensual'!$B$2:$B$3601,$A26)</f>
        <v>4.2559284840056964E-2</v>
      </c>
      <c r="BF26" s="20">
        <f>SUMIFS('Historial Mensual'!$V$2:$V$3601,'Historial Mensual'!$A$2:$A$3601,BF$1,'Historial Mensual'!$B$2:$B$3601,$A26)</f>
        <v>0.14373546335438284</v>
      </c>
      <c r="BG26" s="20">
        <f>SUMIFS('Historial Mensual'!$V$2:$V$3601,'Historial Mensual'!$A$2:$A$3601,BG$1,'Historial Mensual'!$B$2:$B$3601,$A26)</f>
        <v>0.11027362664543157</v>
      </c>
      <c r="BH26" s="20">
        <f>SUMIFS('Historial Mensual'!$V$2:$V$3601,'Historial Mensual'!$A$2:$A$3601,BH$1,'Historial Mensual'!$B$2:$B$3601,$A26)</f>
        <v>9.4117531312280553E-2</v>
      </c>
      <c r="BI26" s="20">
        <f>SUMIFS('Historial Mensual'!$V$2:$V$3601,'Historial Mensual'!$A$2:$A$3601,BI$1,'Historial Mensual'!$B$2:$B$3601,$A26)</f>
        <v>0.15250924766497542</v>
      </c>
      <c r="BJ26" s="20">
        <f>SUMIFS('Historial Mensual'!$V$2:$V$3601,'Historial Mensual'!$A$2:$A$3601,BJ$1,'Historial Mensual'!$B$2:$B$3601,$A26)</f>
        <v>-0.19998908512380401</v>
      </c>
      <c r="BK26" s="20">
        <f>SUMIFS('Historial Mensual'!$V$2:$V$3601,'Historial Mensual'!$A$2:$A$3601,BK$1,'Historial Mensual'!$B$2:$B$3601,$A26)</f>
        <v>2.0759966752159912E-2</v>
      </c>
      <c r="BL26" s="20">
        <f>SUMIFS('Historial Mensual'!$V$2:$V$3601,'Historial Mensual'!$A$2:$A$3601,BL$1,'Historial Mensual'!$B$2:$B$3601,$A26)</f>
        <v>-3.5674807846942491E-2</v>
      </c>
      <c r="BM26" s="20">
        <f>SUMIFS('Historial Mensual'!$V$2:$V$3601,'Historial Mensual'!$A$2:$A$3601,BM$1,'Historial Mensual'!$B$2:$B$3601,$A26)</f>
        <v>0.10563461501198164</v>
      </c>
      <c r="BN26" s="20">
        <f>SUMIFS('Historial Mensual'!$V$2:$V$3601,'Historial Mensual'!$A$2:$A$3601,BN$1,'Historial Mensual'!$B$2:$B$3601,$A26)</f>
        <v>8.7769872463744694E-2</v>
      </c>
      <c r="BO26" s="20">
        <f>SUMIFS('Historial Mensual'!$V$2:$V$3601,'Historial Mensual'!$A$2:$A$3601,BO$1,'Historial Mensual'!$B$2:$B$3601,$A26)</f>
        <v>8.0893177392572083E-2</v>
      </c>
      <c r="BP26" s="20">
        <f>SUMIFS('Historial Mensual'!$V$2:$V$3601,'Historial Mensual'!$A$2:$A$3601,BP$1,'Historial Mensual'!$B$2:$B$3601,$A26)</f>
        <v>9.836830799783422E-2</v>
      </c>
      <c r="BQ26" s="20">
        <f>SUMIFS('Historial Mensual'!$V$2:$V$3601,'Historial Mensual'!$A$2:$A$3601,BQ$1,'Historial Mensual'!$B$2:$B$3601,$A26)</f>
        <v>-3.3750469984247508E-2</v>
      </c>
      <c r="BR26" s="20">
        <f>SUMIFS('Historial Mensual'!$V$2:$V$3601,'Historial Mensual'!$A$2:$A$3601,BR$1,'Historial Mensual'!$B$2:$B$3601,$A26)</f>
        <v>7.4660331682581516E-2</v>
      </c>
      <c r="BS26" s="20">
        <f>SUMIFS('Historial Mensual'!$V$2:$V$3601,'Historial Mensual'!$A$2:$A$3601,BS$1,'Historial Mensual'!$B$2:$B$3601,$A26)</f>
        <v>8.9437242166347103E-2</v>
      </c>
      <c r="BT26" s="20">
        <f>SUMIFS('Historial Mensual'!$V$2:$V$3601,'Historial Mensual'!$A$2:$A$3601,BT$1,'Historial Mensual'!$B$2:$B$3601,$A26)</f>
        <v>2.4061990701960738E-2</v>
      </c>
      <c r="BU26" s="20">
        <f>SUMIFS('Historial Mensual'!$V$2:$V$3601,'Historial Mensual'!$A$2:$A$3601,BU$1,'Historial Mensual'!$B$2:$B$3601,$A26)</f>
        <v>9.537945855017679E-3</v>
      </c>
      <c r="BV26" s="20">
        <f>SUMIFS('Historial Mensual'!$V$2:$V$3601,'Historial Mensual'!$A$2:$A$3601,BV$1,'Historial Mensual'!$B$2:$B$3601,$A26)</f>
        <v>4.6957727362807344E-2</v>
      </c>
      <c r="BW26" s="20">
        <f>SUMIFS('Historial Mensual'!$V$2:$V$3601,'Historial Mensual'!$A$2:$A$3601,BW$1,'Historial Mensual'!$B$2:$B$3601,$A26)</f>
        <v>7.2485706826104557E-2</v>
      </c>
      <c r="BX26" s="20">
        <f>SUMIFS('Historial Mensual'!$V$2:$V$3601,'Historial Mensual'!$A$2:$A$3601,BX$1,'Historial Mensual'!$B$2:$B$3601,$A26)</f>
        <v>-0.17989616277887047</v>
      </c>
      <c r="BY26" s="20">
        <f>SUMIFS('Historial Mensual'!$V$2:$V$3601,'Historial Mensual'!$A$2:$A$3601,BY$1,'Historial Mensual'!$B$2:$B$3601,$A26)</f>
        <v>1.1598750469555864E-2</v>
      </c>
      <c r="BZ26" s="20">
        <f>SUMIFS('Historial Mensual'!$V$2:$V$3601,'Historial Mensual'!$A$2:$A$3601,BZ$1,'Historial Mensual'!$B$2:$B$3601,$A26)</f>
        <v>-3.4281081296750338E-2</v>
      </c>
      <c r="CA26" s="20">
        <f>SUMIFS('Historial Mensual'!$V$2:$V$3601,'Historial Mensual'!$A$2:$A$3601,CA$1,'Historial Mensual'!$B$2:$B$3601,$A26)</f>
        <v>-4.943082923460447E-2</v>
      </c>
      <c r="CB26" s="20">
        <f>SUMIFS('Historial Mensual'!$V$2:$V$3601,'Historial Mensual'!$A$2:$A$3601,CB$1,'Historial Mensual'!$B$2:$B$3601,$A26)</f>
        <v>1.5624632923629799E-2</v>
      </c>
      <c r="CC26" s="20">
        <f>SUMIFS('Historial Mensual'!$V$2:$V$3601,'Historial Mensual'!$A$2:$A$3601,CC$1,'Historial Mensual'!$B$2:$B$3601,$A26)</f>
        <v>3.9329239409013894E-2</v>
      </c>
      <c r="CD26" s="20">
        <f>SUMIFS('Historial Mensual'!$V$2:$V$3601,'Historial Mensual'!$A$2:$A$3601,CD$1,'Historial Mensual'!$B$2:$B$3601,$A26)</f>
        <v>-4.9320471998711667E-3</v>
      </c>
      <c r="CE26" s="20">
        <f>SUMIFS('Historial Mensual'!$V$2:$V$3601,'Historial Mensual'!$A$2:$A$3601,CE$1,'Historial Mensual'!$B$2:$B$3601,$A26)</f>
        <v>-0.22336963508094729</v>
      </c>
      <c r="CF26" s="20">
        <f>SUMIFS('Historial Mensual'!$V$2:$V$3601,'Historial Mensual'!$A$2:$A$3601,CF$1,'Historial Mensual'!$B$2:$B$3601,$A26)</f>
        <v>-2.6252811503909866E-2</v>
      </c>
      <c r="CG26" s="20">
        <f>SUMIFS('Historial Mensual'!$V$2:$V$3601,'Historial Mensual'!$A$2:$A$3601,CG$1,'Historial Mensual'!$B$2:$B$3601,$A26)</f>
        <v>-7.2663193382919863E-2</v>
      </c>
      <c r="CH26" s="20">
        <f>SUMIFS('Historial Mensual'!$V$2:$V$3601,'Historial Mensual'!$A$2:$A$3601,CH$1,'Historial Mensual'!$B$2:$B$3601,$A26)</f>
        <v>-0.30628777769187449</v>
      </c>
      <c r="CI26" s="20">
        <f>SUMIFS('Historial Mensual'!$V$2:$V$3601,'Historial Mensual'!$A$2:$A$3601,CI$1,'Historial Mensual'!$B$2:$B$3601,$A26)</f>
        <v>-3.782231439858004E-2</v>
      </c>
      <c r="CJ26" s="20">
        <f>SUMIFS('Historial Mensual'!$V$2:$V$3601,'Historial Mensual'!$A$2:$A$3601,CJ$1,'Historial Mensual'!$B$2:$B$3601,$A26)</f>
        <v>-4.0750343226474403E-2</v>
      </c>
      <c r="CK26" s="20">
        <f>SUMIFS('Historial Mensual'!$V$2:$V$3601,'Historial Mensual'!$A$2:$A$3601,CK$1,'Historial Mensual'!$B$2:$B$3601,$A26)</f>
        <v>-1.4543315582090491E-2</v>
      </c>
      <c r="CL26" s="20">
        <f>SUMIFS('Historial Mensual'!$V$2:$V$3601,'Historial Mensual'!$A$2:$A$3601,CL$1,'Historial Mensual'!$B$2:$B$3601,$A26)</f>
        <v>2.7571668832544232E-2</v>
      </c>
      <c r="CM26" s="20">
        <f>SUMIFS('Historial Mensual'!$V$2:$V$3601,'Historial Mensual'!$A$2:$A$3601,CM$1,'Historial Mensual'!$B$2:$B$3601,$A26)</f>
        <v>-0.25400107568492797</v>
      </c>
      <c r="CN26" s="20">
        <f>SUMIFS('Historial Mensual'!$V$2:$V$3601,'Historial Mensual'!$A$2:$A$3601,CN$1,'Historial Mensual'!$B$2:$B$3601,$A26)</f>
        <v>6.9593233182671261E-3</v>
      </c>
      <c r="CO26" s="20">
        <f>SUMIFS('Historial Mensual'!$V$2:$V$3601,'Historial Mensual'!$A$2:$A$3601,CO$1,'Historial Mensual'!$B$2:$B$3601,$A26)</f>
        <v>6.4406490363509539E-2</v>
      </c>
      <c r="CP26" s="20">
        <f>SUMIFS('Historial Mensual'!$V$2:$V$3601,'Historial Mensual'!$A$2:$A$3601,CP$1,'Historial Mensual'!$B$2:$B$3601,$A26)</f>
        <v>6.3179655311453808E-2</v>
      </c>
      <c r="CQ26" s="20">
        <f>SUMIFS('Historial Mensual'!$V$2:$V$3601,'Historial Mensual'!$A$2:$A$3601,CQ$1,'Historial Mensual'!$B$2:$B$3601,$A26)</f>
        <v>2.6945435176261818E-2</v>
      </c>
      <c r="CR26" s="20">
        <f>SUMIFS('Historial Mensual'!$V$2:$V$3601,'Historial Mensual'!$A$2:$A$3601,CR$1,'Historial Mensual'!$B$2:$B$3601,$A26)</f>
        <v>-0.22813687705369351</v>
      </c>
      <c r="CS26" s="20">
        <f>SUMIFS('Historial Mensual'!$V$2:$V$3601,'Historial Mensual'!$A$2:$A$3601,CS$1,'Historial Mensual'!$B$2:$B$3601,$A26)</f>
        <v>2.0240364478095872E-2</v>
      </c>
      <c r="CT26" s="20">
        <f>SUMIFS('Historial Mensual'!$V$2:$V$3601,'Historial Mensual'!$A$2:$A$3601,CT$1,'Historial Mensual'!$B$2:$B$3601,$A26)</f>
        <v>-8.976038527479295E-2</v>
      </c>
      <c r="CU26" s="20">
        <f>SUMIFS('Historial Mensual'!$V$2:$V$3601,'Historial Mensual'!$A$2:$A$3601,CU$1,'Historial Mensual'!$B$2:$B$3601,$A26)</f>
        <v>6.7601340014046232E-2</v>
      </c>
      <c r="CV26" s="20">
        <f>SUMIFS('Historial Mensual'!$V$2:$V$3601,'Historial Mensual'!$A$2:$A$3601,CV$1,'Historial Mensual'!$B$2:$B$3601,$A26)</f>
        <v>4.5028596039257546E-2</v>
      </c>
      <c r="CW26" s="20">
        <f>SUMIFS('Historial Mensual'!$V$2:$V$3601,'Historial Mensual'!$A$2:$A$3601,CW$1,'Historial Mensual'!$B$2:$B$3601,$A26)</f>
        <v>5.5489898413262295E-2</v>
      </c>
    </row>
    <row r="27" spans="1:101" x14ac:dyDescent="0.3">
      <c r="A27" s="18">
        <v>45689</v>
      </c>
      <c r="B27" s="20">
        <f>SUMIFS('Historial Mensual'!$V$2:$V$3601,'Historial Mensual'!$A$2:$A$3601,B$1,'Historial Mensual'!$B$2:$B$3601,$A27)</f>
        <v>-0.26901009240150231</v>
      </c>
      <c r="C27" s="20">
        <f>SUMIFS('Historial Mensual'!$V$2:$V$3601,'Historial Mensual'!$A$2:$A$3601,C$1,'Historial Mensual'!$B$2:$B$3601,$A27)</f>
        <v>5.2506987835428079E-2</v>
      </c>
      <c r="D27" s="20">
        <f>SUMIFS('Historial Mensual'!$V$2:$V$3601,'Historial Mensual'!$A$2:$A$3601,D$1,'Historial Mensual'!$B$2:$B$3601,$A27)</f>
        <v>8.7360202643103402E-2</v>
      </c>
      <c r="E27" s="20">
        <f>SUMIFS('Historial Mensual'!$V$2:$V$3601,'Historial Mensual'!$A$2:$A$3601,E$1,'Historial Mensual'!$B$2:$B$3601,$A27)</f>
        <v>5.1892784608334477E-2</v>
      </c>
      <c r="F27" s="20">
        <f>SUMIFS('Historial Mensual'!$V$2:$V$3601,'Historial Mensual'!$A$2:$A$3601,F$1,'Historial Mensual'!$B$2:$B$3601,$A27)</f>
        <v>8.1950744414414967E-2</v>
      </c>
      <c r="G27" s="20">
        <f>SUMIFS('Historial Mensual'!$V$2:$V$3601,'Historial Mensual'!$A$2:$A$3601,G$1,'Historial Mensual'!$B$2:$B$3601,$A27)</f>
        <v>1.9219102595634148E-2</v>
      </c>
      <c r="H27" s="20">
        <f>SUMIFS('Historial Mensual'!$V$2:$V$3601,'Historial Mensual'!$A$2:$A$3601,H$1,'Historial Mensual'!$B$2:$B$3601,$A27)</f>
        <v>5.5319970581171163E-2</v>
      </c>
      <c r="I27" s="20">
        <f>SUMIFS('Historial Mensual'!$V$2:$V$3601,'Historial Mensual'!$A$2:$A$3601,I$1,'Historial Mensual'!$B$2:$B$3601,$A27)</f>
        <v>6.0466972629053081E-2</v>
      </c>
      <c r="J27" s="20">
        <f>SUMIFS('Historial Mensual'!$V$2:$V$3601,'Historial Mensual'!$A$2:$A$3601,J$1,'Historial Mensual'!$B$2:$B$3601,$A27)</f>
        <v>5.4413033125943443E-2</v>
      </c>
      <c r="K27" s="20">
        <f>SUMIFS('Historial Mensual'!$V$2:$V$3601,'Historial Mensual'!$A$2:$A$3601,K$1,'Historial Mensual'!$B$2:$B$3601,$A27)</f>
        <v>3.6616398445268303E-2</v>
      </c>
      <c r="L27" s="20">
        <f>SUMIFS('Historial Mensual'!$V$2:$V$3601,'Historial Mensual'!$A$2:$A$3601,L$1,'Historial Mensual'!$B$2:$B$3601,$A27)</f>
        <v>9.7553961455273855E-2</v>
      </c>
      <c r="M27" s="20">
        <f>SUMIFS('Historial Mensual'!$V$2:$V$3601,'Historial Mensual'!$A$2:$A$3601,M$1,'Historial Mensual'!$B$2:$B$3601,$A27)</f>
        <v>8.0047892274694485E-2</v>
      </c>
      <c r="N27" s="20">
        <f>SUMIFS('Historial Mensual'!$V$2:$V$3601,'Historial Mensual'!$A$2:$A$3601,N$1,'Historial Mensual'!$B$2:$B$3601,$A27)</f>
        <v>7.8685699549997004E-2</v>
      </c>
      <c r="O27" s="20">
        <f>SUMIFS('Historial Mensual'!$V$2:$V$3601,'Historial Mensual'!$A$2:$A$3601,O$1,'Historial Mensual'!$B$2:$B$3601,$A27)</f>
        <v>1.0595604484553812E-2</v>
      </c>
      <c r="P27" s="20">
        <f>SUMIFS('Historial Mensual'!$V$2:$V$3601,'Historial Mensual'!$A$2:$A$3601,P$1,'Historial Mensual'!$B$2:$B$3601,$A27)</f>
        <v>5.886724910365039E-2</v>
      </c>
      <c r="Q27" s="20">
        <f>SUMIFS('Historial Mensual'!$V$2:$V$3601,'Historial Mensual'!$A$2:$A$3601,Q$1,'Historial Mensual'!$B$2:$B$3601,$A27)</f>
        <v>3.6251003081863326E-2</v>
      </c>
      <c r="R27" s="20">
        <f>SUMIFS('Historial Mensual'!$V$2:$V$3601,'Historial Mensual'!$A$2:$A$3601,R$1,'Historial Mensual'!$B$2:$B$3601,$A27)</f>
        <v>8.0110354206963941E-2</v>
      </c>
      <c r="S27" s="20">
        <f>SUMIFS('Historial Mensual'!$V$2:$V$3601,'Historial Mensual'!$A$2:$A$3601,S$1,'Historial Mensual'!$B$2:$B$3601,$A27)</f>
        <v>5.0978190711486883E-2</v>
      </c>
      <c r="T27" s="20">
        <f>SUMIFS('Historial Mensual'!$V$2:$V$3601,'Historial Mensual'!$A$2:$A$3601,T$1,'Historial Mensual'!$B$2:$B$3601,$A27)</f>
        <v>4.6941509813106928E-2</v>
      </c>
      <c r="U27" s="20">
        <f>SUMIFS('Historial Mensual'!$V$2:$V$3601,'Historial Mensual'!$A$2:$A$3601,U$1,'Historial Mensual'!$B$2:$B$3601,$A27)</f>
        <v>3.4136068984967884E-2</v>
      </c>
      <c r="V27" s="20">
        <f>SUMIFS('Historial Mensual'!$V$2:$V$3601,'Historial Mensual'!$A$2:$A$3601,V$1,'Historial Mensual'!$B$2:$B$3601,$A27)</f>
        <v>2.8639333616136041E-2</v>
      </c>
      <c r="W27" s="20">
        <f>SUMIFS('Historial Mensual'!$V$2:$V$3601,'Historial Mensual'!$A$2:$A$3601,W$1,'Historial Mensual'!$B$2:$B$3601,$A27)</f>
        <v>1.7722643061204166E-2</v>
      </c>
      <c r="X27" s="20">
        <f>SUMIFS('Historial Mensual'!$V$2:$V$3601,'Historial Mensual'!$A$2:$A$3601,X$1,'Historial Mensual'!$B$2:$B$3601,$A27)</f>
        <v>1.5040280177771101E-2</v>
      </c>
      <c r="Y27" s="20">
        <f>SUMIFS('Historial Mensual'!$V$2:$V$3601,'Historial Mensual'!$A$2:$A$3601,Y$1,'Historial Mensual'!$B$2:$B$3601,$A27)</f>
        <v>-2.3116461489105834E-2</v>
      </c>
      <c r="Z27" s="20">
        <f>SUMIFS('Historial Mensual'!$V$2:$V$3601,'Historial Mensual'!$A$2:$A$3601,Z$1,'Historial Mensual'!$B$2:$B$3601,$A27)</f>
        <v>3.7453151884202986E-2</v>
      </c>
      <c r="AA27" s="20">
        <f>SUMIFS('Historial Mensual'!$V$2:$V$3601,'Historial Mensual'!$A$2:$A$3601,AA$1,'Historial Mensual'!$B$2:$B$3601,$A27)</f>
        <v>5.8314379519470196E-2</v>
      </c>
      <c r="AB27" s="20">
        <f>SUMIFS('Historial Mensual'!$V$2:$V$3601,'Historial Mensual'!$A$2:$A$3601,AB$1,'Historial Mensual'!$B$2:$B$3601,$A27)</f>
        <v>-9.0148609291900175E-2</v>
      </c>
      <c r="AC27" s="20">
        <f>SUMIFS('Historial Mensual'!$V$2:$V$3601,'Historial Mensual'!$A$2:$A$3601,AC$1,'Historial Mensual'!$B$2:$B$3601,$A27)</f>
        <v>1.130657062628653E-2</v>
      </c>
      <c r="AD27" s="20">
        <f>SUMIFS('Historial Mensual'!$V$2:$V$3601,'Historial Mensual'!$A$2:$A$3601,AD$1,'Historial Mensual'!$B$2:$B$3601,$A27)</f>
        <v>7.5700092153997034E-2</v>
      </c>
      <c r="AE27" s="20">
        <f>SUMIFS('Historial Mensual'!$V$2:$V$3601,'Historial Mensual'!$A$2:$A$3601,AE$1,'Historial Mensual'!$B$2:$B$3601,$A27)</f>
        <v>2.1707558281309599E-2</v>
      </c>
      <c r="AF27" s="20">
        <f>SUMIFS('Historial Mensual'!$V$2:$V$3601,'Historial Mensual'!$A$2:$A$3601,AF$1,'Historial Mensual'!$B$2:$B$3601,$A27)</f>
        <v>5.6493162321932168E-2</v>
      </c>
      <c r="AG27" s="20">
        <f>SUMIFS('Historial Mensual'!$V$2:$V$3601,'Historial Mensual'!$A$2:$A$3601,AG$1,'Historial Mensual'!$B$2:$B$3601,$A27)</f>
        <v>0.13044906448517121</v>
      </c>
      <c r="AH27" s="20">
        <f>SUMIFS('Historial Mensual'!$V$2:$V$3601,'Historial Mensual'!$A$2:$A$3601,AH$1,'Historial Mensual'!$B$2:$B$3601,$A27)</f>
        <v>0.10903508119305365</v>
      </c>
      <c r="AI27" s="20">
        <f>SUMIFS('Historial Mensual'!$V$2:$V$3601,'Historial Mensual'!$A$2:$A$3601,AI$1,'Historial Mensual'!$B$2:$B$3601,$A27)</f>
        <v>4.9851773503278213E-2</v>
      </c>
      <c r="AJ27" s="20">
        <f>SUMIFS('Historial Mensual'!$V$2:$V$3601,'Historial Mensual'!$A$2:$A$3601,AJ$1,'Historial Mensual'!$B$2:$B$3601,$A27)</f>
        <v>5.9929450625956976E-2</v>
      </c>
      <c r="AK27" s="20">
        <f>SUMIFS('Historial Mensual'!$V$2:$V$3601,'Historial Mensual'!$A$2:$A$3601,AK$1,'Historial Mensual'!$B$2:$B$3601,$A27)</f>
        <v>5.2589068996628477E-2</v>
      </c>
      <c r="AL27" s="20">
        <f>SUMIFS('Historial Mensual'!$V$2:$V$3601,'Historial Mensual'!$A$2:$A$3601,AL$1,'Historial Mensual'!$B$2:$B$3601,$A27)</f>
        <v>0.10120144312055013</v>
      </c>
      <c r="AM27" s="20">
        <f>SUMIFS('Historial Mensual'!$V$2:$V$3601,'Historial Mensual'!$A$2:$A$3601,AM$1,'Historial Mensual'!$B$2:$B$3601,$A27)</f>
        <v>9.6641494291437466E-2</v>
      </c>
      <c r="AN27" s="20">
        <f>SUMIFS('Historial Mensual'!$V$2:$V$3601,'Historial Mensual'!$A$2:$A$3601,AN$1,'Historial Mensual'!$B$2:$B$3601,$A27)</f>
        <v>9.384205766852316E-2</v>
      </c>
      <c r="AO27" s="20">
        <f>SUMIFS('Historial Mensual'!$V$2:$V$3601,'Historial Mensual'!$A$2:$A$3601,AO$1,'Historial Mensual'!$B$2:$B$3601,$A27)</f>
        <v>4.0446395729058761E-2</v>
      </c>
      <c r="AP27" s="20">
        <f>SUMIFS('Historial Mensual'!$V$2:$V$3601,'Historial Mensual'!$A$2:$A$3601,AP$1,'Historial Mensual'!$B$2:$B$3601,$A27)</f>
        <v>5.5954679111663547E-2</v>
      </c>
      <c r="AQ27" s="20">
        <f>SUMIFS('Historial Mensual'!$V$2:$V$3601,'Historial Mensual'!$A$2:$A$3601,AQ$1,'Historial Mensual'!$B$2:$B$3601,$A27)</f>
        <v>9.4744381332677916E-2</v>
      </c>
      <c r="AR27" s="20">
        <f>SUMIFS('Historial Mensual'!$V$2:$V$3601,'Historial Mensual'!$A$2:$A$3601,AR$1,'Historial Mensual'!$B$2:$B$3601,$A27)</f>
        <v>5.3467622390957037E-2</v>
      </c>
      <c r="AS27" s="20">
        <f>SUMIFS('Historial Mensual'!$V$2:$V$3601,'Historial Mensual'!$A$2:$A$3601,AS$1,'Historial Mensual'!$B$2:$B$3601,$A27)</f>
        <v>6.9264695518025457E-2</v>
      </c>
      <c r="AT27" s="20">
        <f>SUMIFS('Historial Mensual'!$V$2:$V$3601,'Historial Mensual'!$A$2:$A$3601,AT$1,'Historial Mensual'!$B$2:$B$3601,$A27)</f>
        <v>0.11533718828923627</v>
      </c>
      <c r="AU27" s="20">
        <f>SUMIFS('Historial Mensual'!$V$2:$V$3601,'Historial Mensual'!$A$2:$A$3601,AU$1,'Historial Mensual'!$B$2:$B$3601,$A27)</f>
        <v>2.7608562868499414E-2</v>
      </c>
      <c r="AV27" s="20">
        <f>SUMIFS('Historial Mensual'!$V$2:$V$3601,'Historial Mensual'!$A$2:$A$3601,AV$1,'Historial Mensual'!$B$2:$B$3601,$A27)</f>
        <v>7.8228090751315968E-2</v>
      </c>
      <c r="AW27" s="20">
        <f>SUMIFS('Historial Mensual'!$V$2:$V$3601,'Historial Mensual'!$A$2:$A$3601,AW$1,'Historial Mensual'!$B$2:$B$3601,$A27)</f>
        <v>7.6045159024899667E-2</v>
      </c>
      <c r="AX27" s="20">
        <f>SUMIFS('Historial Mensual'!$V$2:$V$3601,'Historial Mensual'!$A$2:$A$3601,AX$1,'Historial Mensual'!$B$2:$B$3601,$A27)</f>
        <v>0.10850299932807188</v>
      </c>
      <c r="AY27" s="20">
        <f>SUMIFS('Historial Mensual'!$V$2:$V$3601,'Historial Mensual'!$A$2:$A$3601,AY$1,'Historial Mensual'!$B$2:$B$3601,$A27)</f>
        <v>3.3697231642013131E-2</v>
      </c>
      <c r="AZ27" s="20">
        <f>SUMIFS('Historial Mensual'!$V$2:$V$3601,'Historial Mensual'!$A$2:$A$3601,AZ$1,'Historial Mensual'!$B$2:$B$3601,$A27)</f>
        <v>5.9983394280140052E-2</v>
      </c>
      <c r="BA27" s="20">
        <f>SUMIFS('Historial Mensual'!$V$2:$V$3601,'Historial Mensual'!$A$2:$A$3601,BA$1,'Historial Mensual'!$B$2:$B$3601,$A27)</f>
        <v>3.343105786245109E-2</v>
      </c>
      <c r="BB27" s="20">
        <f>SUMIFS('Historial Mensual'!$V$2:$V$3601,'Historial Mensual'!$A$2:$A$3601,BB$1,'Historial Mensual'!$B$2:$B$3601,$A27)</f>
        <v>5.3807930220924956E-2</v>
      </c>
      <c r="BC27" s="20">
        <f>SUMIFS('Historial Mensual'!$V$2:$V$3601,'Historial Mensual'!$A$2:$A$3601,BC$1,'Historial Mensual'!$B$2:$B$3601,$A27)</f>
        <v>6.5914344022853441E-2</v>
      </c>
      <c r="BD27" s="20">
        <f>SUMIFS('Historial Mensual'!$V$2:$V$3601,'Historial Mensual'!$A$2:$A$3601,BD$1,'Historial Mensual'!$B$2:$B$3601,$A27)</f>
        <v>8.2001269667268728E-2</v>
      </c>
      <c r="BE27" s="20">
        <f>SUMIFS('Historial Mensual'!$V$2:$V$3601,'Historial Mensual'!$A$2:$A$3601,BE$1,'Historial Mensual'!$B$2:$B$3601,$A27)</f>
        <v>6.8217607296776034E-2</v>
      </c>
      <c r="BF27" s="20">
        <f>SUMIFS('Historial Mensual'!$V$2:$V$3601,'Historial Mensual'!$A$2:$A$3601,BF$1,'Historial Mensual'!$B$2:$B$3601,$A27)</f>
        <v>0.12080600542654789</v>
      </c>
      <c r="BG27" s="20">
        <f>SUMIFS('Historial Mensual'!$V$2:$V$3601,'Historial Mensual'!$A$2:$A$3601,BG$1,'Historial Mensual'!$B$2:$B$3601,$A27)</f>
        <v>-1.1365697287631562E-2</v>
      </c>
      <c r="BH27" s="20">
        <f>SUMIFS('Historial Mensual'!$V$2:$V$3601,'Historial Mensual'!$A$2:$A$3601,BH$1,'Historial Mensual'!$B$2:$B$3601,$A27)</f>
        <v>2.6055691686942023E-2</v>
      </c>
      <c r="BI27" s="20">
        <f>SUMIFS('Historial Mensual'!$V$2:$V$3601,'Historial Mensual'!$A$2:$A$3601,BI$1,'Historial Mensual'!$B$2:$B$3601,$A27)</f>
        <v>6.9416415019175309E-2</v>
      </c>
      <c r="BJ27" s="20">
        <f>SUMIFS('Historial Mensual'!$V$2:$V$3601,'Historial Mensual'!$A$2:$A$3601,BJ$1,'Historial Mensual'!$B$2:$B$3601,$A27)</f>
        <v>7.4988883512078358E-2</v>
      </c>
      <c r="BK27" s="20">
        <f>SUMIFS('Historial Mensual'!$V$2:$V$3601,'Historial Mensual'!$A$2:$A$3601,BK$1,'Historial Mensual'!$B$2:$B$3601,$A27)</f>
        <v>7.0114301740954732E-2</v>
      </c>
      <c r="BL27" s="20">
        <f>SUMIFS('Historial Mensual'!$V$2:$V$3601,'Historial Mensual'!$A$2:$A$3601,BL$1,'Historial Mensual'!$B$2:$B$3601,$A27)</f>
        <v>2.118786431694163E-2</v>
      </c>
      <c r="BM27" s="20">
        <f>SUMIFS('Historial Mensual'!$V$2:$V$3601,'Historial Mensual'!$A$2:$A$3601,BM$1,'Historial Mensual'!$B$2:$B$3601,$A27)</f>
        <v>0.15341803959575662</v>
      </c>
      <c r="BN27" s="20">
        <f>SUMIFS('Historial Mensual'!$V$2:$V$3601,'Historial Mensual'!$A$2:$A$3601,BN$1,'Historial Mensual'!$B$2:$B$3601,$A27)</f>
        <v>9.1994220000294433E-2</v>
      </c>
      <c r="BO27" s="20">
        <f>SUMIFS('Historial Mensual'!$V$2:$V$3601,'Historial Mensual'!$A$2:$A$3601,BO$1,'Historial Mensual'!$B$2:$B$3601,$A27)</f>
        <v>7.9396288451895614E-2</v>
      </c>
      <c r="BP27" s="20">
        <f>SUMIFS('Historial Mensual'!$V$2:$V$3601,'Historial Mensual'!$A$2:$A$3601,BP$1,'Historial Mensual'!$B$2:$B$3601,$A27)</f>
        <v>4.4909563529434135E-2</v>
      </c>
      <c r="BQ27" s="20">
        <f>SUMIFS('Historial Mensual'!$V$2:$V$3601,'Historial Mensual'!$A$2:$A$3601,BQ$1,'Historial Mensual'!$B$2:$B$3601,$A27)</f>
        <v>4.0782943178286173E-2</v>
      </c>
      <c r="BR27" s="20">
        <f>SUMIFS('Historial Mensual'!$V$2:$V$3601,'Historial Mensual'!$A$2:$A$3601,BR$1,'Historial Mensual'!$B$2:$B$3601,$A27)</f>
        <v>9.6476334272330239E-2</v>
      </c>
      <c r="BS27" s="20">
        <f>SUMIFS('Historial Mensual'!$V$2:$V$3601,'Historial Mensual'!$A$2:$A$3601,BS$1,'Historial Mensual'!$B$2:$B$3601,$A27)</f>
        <v>8.6853267768911016E-2</v>
      </c>
      <c r="BT27" s="20">
        <f>SUMIFS('Historial Mensual'!$V$2:$V$3601,'Historial Mensual'!$A$2:$A$3601,BT$1,'Historial Mensual'!$B$2:$B$3601,$A27)</f>
        <v>8.7270089691019334E-2</v>
      </c>
      <c r="BU27" s="20">
        <f>SUMIFS('Historial Mensual'!$V$2:$V$3601,'Historial Mensual'!$A$2:$A$3601,BU$1,'Historial Mensual'!$B$2:$B$3601,$A27)</f>
        <v>2.9064287676991461E-2</v>
      </c>
      <c r="BV27" s="20">
        <f>SUMIFS('Historial Mensual'!$V$2:$V$3601,'Historial Mensual'!$A$2:$A$3601,BV$1,'Historial Mensual'!$B$2:$B$3601,$A27)</f>
        <v>-2.8931452183633331E-2</v>
      </c>
      <c r="BW27" s="20">
        <f>SUMIFS('Historial Mensual'!$V$2:$V$3601,'Historial Mensual'!$A$2:$A$3601,BW$1,'Historial Mensual'!$B$2:$B$3601,$A27)</f>
        <v>8.2282054725187195E-2</v>
      </c>
      <c r="BX27" s="20">
        <f>SUMIFS('Historial Mensual'!$V$2:$V$3601,'Historial Mensual'!$A$2:$A$3601,BX$1,'Historial Mensual'!$B$2:$B$3601,$A27)</f>
        <v>6.0929196297303092E-3</v>
      </c>
      <c r="BY27" s="20">
        <f>SUMIFS('Historial Mensual'!$V$2:$V$3601,'Historial Mensual'!$A$2:$A$3601,BY$1,'Historial Mensual'!$B$2:$B$3601,$A27)</f>
        <v>4.2917709500866222E-2</v>
      </c>
      <c r="BZ27" s="20">
        <f>SUMIFS('Historial Mensual'!$V$2:$V$3601,'Historial Mensual'!$A$2:$A$3601,BZ$1,'Historial Mensual'!$B$2:$B$3601,$A27)</f>
        <v>1.1870030017193304E-2</v>
      </c>
      <c r="CA27" s="20">
        <f>SUMIFS('Historial Mensual'!$V$2:$V$3601,'Historial Mensual'!$A$2:$A$3601,CA$1,'Historial Mensual'!$B$2:$B$3601,$A27)</f>
        <v>4.3527613524726186E-2</v>
      </c>
      <c r="CB27" s="20">
        <f>SUMIFS('Historial Mensual'!$V$2:$V$3601,'Historial Mensual'!$A$2:$A$3601,CB$1,'Historial Mensual'!$B$2:$B$3601,$A27)</f>
        <v>3.6861228658180124E-2</v>
      </c>
      <c r="CC27" s="20">
        <f>SUMIFS('Historial Mensual'!$V$2:$V$3601,'Historial Mensual'!$A$2:$A$3601,CC$1,'Historial Mensual'!$B$2:$B$3601,$A27)</f>
        <v>8.789702065773608E-2</v>
      </c>
      <c r="CD27" s="20">
        <f>SUMIFS('Historial Mensual'!$V$2:$V$3601,'Historial Mensual'!$A$2:$A$3601,CD$1,'Historial Mensual'!$B$2:$B$3601,$A27)</f>
        <v>9.4345906615328629E-2</v>
      </c>
      <c r="CE27" s="20">
        <f>SUMIFS('Historial Mensual'!$V$2:$V$3601,'Historial Mensual'!$A$2:$A$3601,CE$1,'Historial Mensual'!$B$2:$B$3601,$A27)</f>
        <v>9.462824992035182E-2</v>
      </c>
      <c r="CF27" s="20">
        <f>SUMIFS('Historial Mensual'!$V$2:$V$3601,'Historial Mensual'!$A$2:$A$3601,CF$1,'Historial Mensual'!$B$2:$B$3601,$A27)</f>
        <v>8.7830520515663951E-2</v>
      </c>
      <c r="CG27" s="20">
        <f>SUMIFS('Historial Mensual'!$V$2:$V$3601,'Historial Mensual'!$A$2:$A$3601,CG$1,'Historial Mensual'!$B$2:$B$3601,$A27)</f>
        <v>0.11461127646532233</v>
      </c>
      <c r="CH27" s="20">
        <f>SUMIFS('Historial Mensual'!$V$2:$V$3601,'Historial Mensual'!$A$2:$A$3601,CH$1,'Historial Mensual'!$B$2:$B$3601,$A27)</f>
        <v>7.3133147911788376E-2</v>
      </c>
      <c r="CI27" s="20">
        <f>SUMIFS('Historial Mensual'!$V$2:$V$3601,'Historial Mensual'!$A$2:$A$3601,CI$1,'Historial Mensual'!$B$2:$B$3601,$A27)</f>
        <v>8.4430674851117049E-2</v>
      </c>
      <c r="CJ27" s="20">
        <f>SUMIFS('Historial Mensual'!$V$2:$V$3601,'Historial Mensual'!$A$2:$A$3601,CJ$1,'Historial Mensual'!$B$2:$B$3601,$A27)</f>
        <v>9.3626563608003477E-2</v>
      </c>
      <c r="CK27" s="20">
        <f>SUMIFS('Historial Mensual'!$V$2:$V$3601,'Historial Mensual'!$A$2:$A$3601,CK$1,'Historial Mensual'!$B$2:$B$3601,$A27)</f>
        <v>-1.9523515219776903E-2</v>
      </c>
      <c r="CL27" s="20">
        <f>SUMIFS('Historial Mensual'!$V$2:$V$3601,'Historial Mensual'!$A$2:$A$3601,CL$1,'Historial Mensual'!$B$2:$B$3601,$A27)</f>
        <v>8.1096324802425568E-2</v>
      </c>
      <c r="CM27" s="20">
        <f>SUMIFS('Historial Mensual'!$V$2:$V$3601,'Historial Mensual'!$A$2:$A$3601,CM$1,'Historial Mensual'!$B$2:$B$3601,$A27)</f>
        <v>1.2963135841759827E-2</v>
      </c>
      <c r="CN27" s="20">
        <f>SUMIFS('Historial Mensual'!$V$2:$V$3601,'Historial Mensual'!$A$2:$A$3601,CN$1,'Historial Mensual'!$B$2:$B$3601,$A27)</f>
        <v>8.2366617431055347E-2</v>
      </c>
      <c r="CO27" s="20">
        <f>SUMIFS('Historial Mensual'!$V$2:$V$3601,'Historial Mensual'!$A$2:$A$3601,CO$1,'Historial Mensual'!$B$2:$B$3601,$A27)</f>
        <v>0.10503739313144574</v>
      </c>
      <c r="CP27" s="20">
        <f>SUMIFS('Historial Mensual'!$V$2:$V$3601,'Historial Mensual'!$A$2:$A$3601,CP$1,'Historial Mensual'!$B$2:$B$3601,$A27)</f>
        <v>4.1910940982604214E-2</v>
      </c>
      <c r="CQ27" s="20">
        <f>SUMIFS('Historial Mensual'!$V$2:$V$3601,'Historial Mensual'!$A$2:$A$3601,CQ$1,'Historial Mensual'!$B$2:$B$3601,$A27)</f>
        <v>3.1141325290629351E-2</v>
      </c>
      <c r="CR27" s="20">
        <f>SUMIFS('Historial Mensual'!$V$2:$V$3601,'Historial Mensual'!$A$2:$A$3601,CR$1,'Historial Mensual'!$B$2:$B$3601,$A27)</f>
        <v>9.7092659959267247E-2</v>
      </c>
      <c r="CS27" s="20">
        <f>SUMIFS('Historial Mensual'!$V$2:$V$3601,'Historial Mensual'!$A$2:$A$3601,CS$1,'Historial Mensual'!$B$2:$B$3601,$A27)</f>
        <v>4.6590394079662263E-2</v>
      </c>
      <c r="CT27" s="20">
        <f>SUMIFS('Historial Mensual'!$V$2:$V$3601,'Historial Mensual'!$A$2:$A$3601,CT$1,'Historial Mensual'!$B$2:$B$3601,$A27)</f>
        <v>-0.3820539446486208</v>
      </c>
      <c r="CU27" s="20">
        <f>SUMIFS('Historial Mensual'!$V$2:$V$3601,'Historial Mensual'!$A$2:$A$3601,CU$1,'Historial Mensual'!$B$2:$B$3601,$A27)</f>
        <v>9.7633249074926653E-2</v>
      </c>
      <c r="CV27" s="20">
        <f>SUMIFS('Historial Mensual'!$V$2:$V$3601,'Historial Mensual'!$A$2:$A$3601,CV$1,'Historial Mensual'!$B$2:$B$3601,$A27)</f>
        <v>7.6848796212780374E-2</v>
      </c>
      <c r="CW27" s="20">
        <f>SUMIFS('Historial Mensual'!$V$2:$V$3601,'Historial Mensual'!$A$2:$A$3601,CW$1,'Historial Mensual'!$B$2:$B$3601,$A27)</f>
        <v>7.2723130273664366E-2</v>
      </c>
    </row>
    <row r="28" spans="1:101" x14ac:dyDescent="0.3">
      <c r="A28" s="18">
        <v>45717</v>
      </c>
      <c r="B28" s="20">
        <f>SUMIFS('Historial Mensual'!$V$2:$V$3601,'Historial Mensual'!$A$2:$A$3601,B$1,'Historial Mensual'!$B$2:$B$3601,$A28)</f>
        <v>-8.2692027368067092E-3</v>
      </c>
      <c r="C28" s="20">
        <f>SUMIFS('Historial Mensual'!$V$2:$V$3601,'Historial Mensual'!$A$2:$A$3601,C$1,'Historial Mensual'!$B$2:$B$3601,$A28)</f>
        <v>7.6808300832601362E-4</v>
      </c>
      <c r="D28" s="20">
        <f>SUMIFS('Historial Mensual'!$V$2:$V$3601,'Historial Mensual'!$A$2:$A$3601,D$1,'Historial Mensual'!$B$2:$B$3601,$A28)</f>
        <v>-4.1687809488608001E-2</v>
      </c>
      <c r="E28" s="20">
        <f>SUMIFS('Historial Mensual'!$V$2:$V$3601,'Historial Mensual'!$A$2:$A$3601,E$1,'Historial Mensual'!$B$2:$B$3601,$A28)</f>
        <v>0.10747433907193651</v>
      </c>
      <c r="F28" s="20">
        <f>SUMIFS('Historial Mensual'!$V$2:$V$3601,'Historial Mensual'!$A$2:$A$3601,F$1,'Historial Mensual'!$B$2:$B$3601,$A28)</f>
        <v>-1.769013669530211E-2</v>
      </c>
      <c r="G28" s="20">
        <f>SUMIFS('Historial Mensual'!$V$2:$V$3601,'Historial Mensual'!$A$2:$A$3601,G$1,'Historial Mensual'!$B$2:$B$3601,$A28)</f>
        <v>7.6116648573260753E-2</v>
      </c>
      <c r="H28" s="20">
        <f>SUMIFS('Historial Mensual'!$V$2:$V$3601,'Historial Mensual'!$A$2:$A$3601,H$1,'Historial Mensual'!$B$2:$B$3601,$A28)</f>
        <v>2.0644671036499248E-2</v>
      </c>
      <c r="I28" s="20">
        <f>SUMIFS('Historial Mensual'!$V$2:$V$3601,'Historial Mensual'!$A$2:$A$3601,I$1,'Historial Mensual'!$B$2:$B$3601,$A28)</f>
        <v>-8.8357835801158774E-2</v>
      </c>
      <c r="J28" s="20">
        <f>SUMIFS('Historial Mensual'!$V$2:$V$3601,'Historial Mensual'!$A$2:$A$3601,J$1,'Historial Mensual'!$B$2:$B$3601,$A28)</f>
        <v>1.8423889753031032E-2</v>
      </c>
      <c r="K28" s="20">
        <f>SUMIFS('Historial Mensual'!$V$2:$V$3601,'Historial Mensual'!$A$2:$A$3601,K$1,'Historial Mensual'!$B$2:$B$3601,$A28)</f>
        <v>-5.6898315980016975E-2</v>
      </c>
      <c r="L28" s="20">
        <f>SUMIFS('Historial Mensual'!$V$2:$V$3601,'Historial Mensual'!$A$2:$A$3601,L$1,'Historial Mensual'!$B$2:$B$3601,$A28)</f>
        <v>-0.12383380647486271</v>
      </c>
      <c r="M28" s="20">
        <f>SUMIFS('Historial Mensual'!$V$2:$V$3601,'Historial Mensual'!$A$2:$A$3601,M$1,'Historial Mensual'!$B$2:$B$3601,$A28)</f>
        <v>6.0954718451251118E-2</v>
      </c>
      <c r="N28" s="20">
        <f>SUMIFS('Historial Mensual'!$V$2:$V$3601,'Historial Mensual'!$A$2:$A$3601,N$1,'Historial Mensual'!$B$2:$B$3601,$A28)</f>
        <v>4.8268816686230114E-2</v>
      </c>
      <c r="O28" s="20">
        <f>SUMIFS('Historial Mensual'!$V$2:$V$3601,'Historial Mensual'!$A$2:$A$3601,O$1,'Historial Mensual'!$B$2:$B$3601,$A28)</f>
        <v>-9.668221786464512E-2</v>
      </c>
      <c r="P28" s="20">
        <f>SUMIFS('Historial Mensual'!$V$2:$V$3601,'Historial Mensual'!$A$2:$A$3601,P$1,'Historial Mensual'!$B$2:$B$3601,$A28)</f>
        <v>-2.9785144932651928E-3</v>
      </c>
      <c r="Q28" s="20">
        <f>SUMIFS('Historial Mensual'!$V$2:$V$3601,'Historial Mensual'!$A$2:$A$3601,Q$1,'Historial Mensual'!$B$2:$B$3601,$A28)</f>
        <v>8.0772345692340236E-3</v>
      </c>
      <c r="R28" s="20">
        <f>SUMIFS('Historial Mensual'!$V$2:$V$3601,'Historial Mensual'!$A$2:$A$3601,R$1,'Historial Mensual'!$B$2:$B$3601,$A28)</f>
        <v>-3.0406271122903134E-2</v>
      </c>
      <c r="S28" s="20">
        <f>SUMIFS('Historial Mensual'!$V$2:$V$3601,'Historial Mensual'!$A$2:$A$3601,S$1,'Historial Mensual'!$B$2:$B$3601,$A28)</f>
        <v>-0.20511032588315883</v>
      </c>
      <c r="T28" s="20">
        <f>SUMIFS('Historial Mensual'!$V$2:$V$3601,'Historial Mensual'!$A$2:$A$3601,T$1,'Historial Mensual'!$B$2:$B$3601,$A28)</f>
        <v>-0.2002863561473843</v>
      </c>
      <c r="U28" s="20">
        <f>SUMIFS('Historial Mensual'!$V$2:$V$3601,'Historial Mensual'!$A$2:$A$3601,U$1,'Historial Mensual'!$B$2:$B$3601,$A28)</f>
        <v>2.6159757833350474E-2</v>
      </c>
      <c r="V28" s="20">
        <f>SUMIFS('Historial Mensual'!$V$2:$V$3601,'Historial Mensual'!$A$2:$A$3601,V$1,'Historial Mensual'!$B$2:$B$3601,$A28)</f>
        <v>2.671108635921117E-2</v>
      </c>
      <c r="W28" s="20">
        <f>SUMIFS('Historial Mensual'!$V$2:$V$3601,'Historial Mensual'!$A$2:$A$3601,W$1,'Historial Mensual'!$B$2:$B$3601,$A28)</f>
        <v>-1.5399764312262565E-2</v>
      </c>
      <c r="X28" s="20">
        <f>SUMIFS('Historial Mensual'!$V$2:$V$3601,'Historial Mensual'!$A$2:$A$3601,X$1,'Historial Mensual'!$B$2:$B$3601,$A28)</f>
        <v>5.5406198728842448E-2</v>
      </c>
      <c r="Y28" s="20">
        <f>SUMIFS('Historial Mensual'!$V$2:$V$3601,'Historial Mensual'!$A$2:$A$3601,Y$1,'Historial Mensual'!$B$2:$B$3601,$A28)</f>
        <v>7.1196513948634937E-2</v>
      </c>
      <c r="Z28" s="20">
        <f>SUMIFS('Historial Mensual'!$V$2:$V$3601,'Historial Mensual'!$A$2:$A$3601,Z$1,'Historial Mensual'!$B$2:$B$3601,$A28)</f>
        <v>-0.34195689654433958</v>
      </c>
      <c r="AA28" s="20">
        <f>SUMIFS('Historial Mensual'!$V$2:$V$3601,'Historial Mensual'!$A$2:$A$3601,AA$1,'Historial Mensual'!$B$2:$B$3601,$A28)</f>
        <v>-2.0685257204750992E-2</v>
      </c>
      <c r="AB28" s="20">
        <f>SUMIFS('Historial Mensual'!$V$2:$V$3601,'Historial Mensual'!$A$2:$A$3601,AB$1,'Historial Mensual'!$B$2:$B$3601,$A28)</f>
        <v>1.1916053424223255E-2</v>
      </c>
      <c r="AC28" s="20">
        <f>SUMIFS('Historial Mensual'!$V$2:$V$3601,'Historial Mensual'!$A$2:$A$3601,AC$1,'Historial Mensual'!$B$2:$B$3601,$A28)</f>
        <v>3.9031091029278188E-2</v>
      </c>
      <c r="AD28" s="20">
        <f>SUMIFS('Historial Mensual'!$V$2:$V$3601,'Historial Mensual'!$A$2:$A$3601,AD$1,'Historial Mensual'!$B$2:$B$3601,$A28)</f>
        <v>-0.1130588530599889</v>
      </c>
      <c r="AE28" s="20">
        <f>SUMIFS('Historial Mensual'!$V$2:$V$3601,'Historial Mensual'!$A$2:$A$3601,AE$1,'Historial Mensual'!$B$2:$B$3601,$A28)</f>
        <v>4.5921553716991657E-2</v>
      </c>
      <c r="AF28" s="20">
        <f>SUMIFS('Historial Mensual'!$V$2:$V$3601,'Historial Mensual'!$A$2:$A$3601,AF$1,'Historial Mensual'!$B$2:$B$3601,$A28)</f>
        <v>3.5342247224562612E-2</v>
      </c>
      <c r="AG28" s="20">
        <f>SUMIFS('Historial Mensual'!$V$2:$V$3601,'Historial Mensual'!$A$2:$A$3601,AG$1,'Historial Mensual'!$B$2:$B$3601,$A28)</f>
        <v>3.421619295736554E-2</v>
      </c>
      <c r="AH28" s="20">
        <f>SUMIFS('Historial Mensual'!$V$2:$V$3601,'Historial Mensual'!$A$2:$A$3601,AH$1,'Historial Mensual'!$B$2:$B$3601,$A28)</f>
        <v>2.5678534057247408E-2</v>
      </c>
      <c r="AI28" s="20">
        <f>SUMIFS('Historial Mensual'!$V$2:$V$3601,'Historial Mensual'!$A$2:$A$3601,AI$1,'Historial Mensual'!$B$2:$B$3601,$A28)</f>
        <v>1.4912520290407811E-2</v>
      </c>
      <c r="AJ28" s="20">
        <f>SUMIFS('Historial Mensual'!$V$2:$V$3601,'Historial Mensual'!$A$2:$A$3601,AJ$1,'Historial Mensual'!$B$2:$B$3601,$A28)</f>
        <v>2.9148166299635802E-2</v>
      </c>
      <c r="AK28" s="20">
        <f>SUMIFS('Historial Mensual'!$V$2:$V$3601,'Historial Mensual'!$A$2:$A$3601,AK$1,'Historial Mensual'!$B$2:$B$3601,$A28)</f>
        <v>5.1399434369149514E-3</v>
      </c>
      <c r="AL28" s="20">
        <f>SUMIFS('Historial Mensual'!$V$2:$V$3601,'Historial Mensual'!$A$2:$A$3601,AL$1,'Historial Mensual'!$B$2:$B$3601,$A28)</f>
        <v>6.9816498110927661E-2</v>
      </c>
      <c r="AM28" s="20">
        <f>SUMIFS('Historial Mensual'!$V$2:$V$3601,'Historial Mensual'!$A$2:$A$3601,AM$1,'Historial Mensual'!$B$2:$B$3601,$A28)</f>
        <v>-5.5597927946457681E-2</v>
      </c>
      <c r="AN28" s="20">
        <f>SUMIFS('Historial Mensual'!$V$2:$V$3601,'Historial Mensual'!$A$2:$A$3601,AN$1,'Historial Mensual'!$B$2:$B$3601,$A28)</f>
        <v>-7.6582068426026578E-2</v>
      </c>
      <c r="AO28" s="20">
        <f>SUMIFS('Historial Mensual'!$V$2:$V$3601,'Historial Mensual'!$A$2:$A$3601,AO$1,'Historial Mensual'!$B$2:$B$3601,$A28)</f>
        <v>4.4770780616010218E-2</v>
      </c>
      <c r="AP28" s="20">
        <f>SUMIFS('Historial Mensual'!$V$2:$V$3601,'Historial Mensual'!$A$2:$A$3601,AP$1,'Historial Mensual'!$B$2:$B$3601,$A28)</f>
        <v>3.3817658090486077E-2</v>
      </c>
      <c r="AQ28" s="20">
        <f>SUMIFS('Historial Mensual'!$V$2:$V$3601,'Historial Mensual'!$A$2:$A$3601,AQ$1,'Historial Mensual'!$B$2:$B$3601,$A28)</f>
        <v>2.0695291977897854E-2</v>
      </c>
      <c r="AR28" s="20">
        <f>SUMIFS('Historial Mensual'!$V$2:$V$3601,'Historial Mensual'!$A$2:$A$3601,AR$1,'Historial Mensual'!$B$2:$B$3601,$A28)</f>
        <v>-1.6912788601755598E-2</v>
      </c>
      <c r="AS28" s="20">
        <f>SUMIFS('Historial Mensual'!$V$2:$V$3601,'Historial Mensual'!$A$2:$A$3601,AS$1,'Historial Mensual'!$B$2:$B$3601,$A28)</f>
        <v>-0.11103939816776741</v>
      </c>
      <c r="AT28" s="20">
        <f>SUMIFS('Historial Mensual'!$V$2:$V$3601,'Historial Mensual'!$A$2:$A$3601,AT$1,'Historial Mensual'!$B$2:$B$3601,$A28)</f>
        <v>2.7231902112717019E-2</v>
      </c>
      <c r="AU28" s="20">
        <f>SUMIFS('Historial Mensual'!$V$2:$V$3601,'Historial Mensual'!$A$2:$A$3601,AU$1,'Historial Mensual'!$B$2:$B$3601,$A28)</f>
        <v>8.0986782752374697E-3</v>
      </c>
      <c r="AV28" s="20">
        <f>SUMIFS('Historial Mensual'!$V$2:$V$3601,'Historial Mensual'!$A$2:$A$3601,AV$1,'Historial Mensual'!$B$2:$B$3601,$A28)</f>
        <v>1.561932999970607E-3</v>
      </c>
      <c r="AW28" s="20">
        <f>SUMIFS('Historial Mensual'!$V$2:$V$3601,'Historial Mensual'!$A$2:$A$3601,AW$1,'Historial Mensual'!$B$2:$B$3601,$A28)</f>
        <v>4.8946988930411363E-2</v>
      </c>
      <c r="AX28" s="20">
        <f>SUMIFS('Historial Mensual'!$V$2:$V$3601,'Historial Mensual'!$A$2:$A$3601,AX$1,'Historial Mensual'!$B$2:$B$3601,$A28)</f>
        <v>-4.5133877686901374E-3</v>
      </c>
      <c r="AY28" s="20">
        <f>SUMIFS('Historial Mensual'!$V$2:$V$3601,'Historial Mensual'!$A$2:$A$3601,AY$1,'Historial Mensual'!$B$2:$B$3601,$A28)</f>
        <v>-3.035302039743467E-2</v>
      </c>
      <c r="AZ28" s="20">
        <f>SUMIFS('Historial Mensual'!$V$2:$V$3601,'Historial Mensual'!$A$2:$A$3601,AZ$1,'Historial Mensual'!$B$2:$B$3601,$A28)</f>
        <v>4.3284987279678576E-2</v>
      </c>
      <c r="BA28" s="20">
        <f>SUMIFS('Historial Mensual'!$V$2:$V$3601,'Historial Mensual'!$A$2:$A$3601,BA$1,'Historial Mensual'!$B$2:$B$3601,$A28)</f>
        <v>5.8602958506597809E-2</v>
      </c>
      <c r="BB28" s="20">
        <f>SUMIFS('Historial Mensual'!$V$2:$V$3601,'Historial Mensual'!$A$2:$A$3601,BB$1,'Historial Mensual'!$B$2:$B$3601,$A28)</f>
        <v>5.6697384390205059E-2</v>
      </c>
      <c r="BC28" s="20">
        <f>SUMIFS('Historial Mensual'!$V$2:$V$3601,'Historial Mensual'!$A$2:$A$3601,BC$1,'Historial Mensual'!$B$2:$B$3601,$A28)</f>
        <v>3.1723964545031992E-2</v>
      </c>
      <c r="BD28" s="20">
        <f>SUMIFS('Historial Mensual'!$V$2:$V$3601,'Historial Mensual'!$A$2:$A$3601,BD$1,'Historial Mensual'!$B$2:$B$3601,$A28)</f>
        <v>7.3156935036502627E-2</v>
      </c>
      <c r="BE28" s="20">
        <f>SUMIFS('Historial Mensual'!$V$2:$V$3601,'Historial Mensual'!$A$2:$A$3601,BE$1,'Historial Mensual'!$B$2:$B$3601,$A28)</f>
        <v>3.5714819204219574E-2</v>
      </c>
      <c r="BF28" s="20">
        <f>SUMIFS('Historial Mensual'!$V$2:$V$3601,'Historial Mensual'!$A$2:$A$3601,BF$1,'Historial Mensual'!$B$2:$B$3601,$A28)</f>
        <v>5.4578163756065744E-2</v>
      </c>
      <c r="BG28" s="20">
        <f>SUMIFS('Historial Mensual'!$V$2:$V$3601,'Historial Mensual'!$A$2:$A$3601,BG$1,'Historial Mensual'!$B$2:$B$3601,$A28)</f>
        <v>7.7252206601402515E-2</v>
      </c>
      <c r="BH28" s="20">
        <f>SUMIFS('Historial Mensual'!$V$2:$V$3601,'Historial Mensual'!$A$2:$A$3601,BH$1,'Historial Mensual'!$B$2:$B$3601,$A28)</f>
        <v>5.8421177947574641E-2</v>
      </c>
      <c r="BI28" s="20">
        <f>SUMIFS('Historial Mensual'!$V$2:$V$3601,'Historial Mensual'!$A$2:$A$3601,BI$1,'Historial Mensual'!$B$2:$B$3601,$A28)</f>
        <v>7.9118640422401798E-2</v>
      </c>
      <c r="BJ28" s="20">
        <f>SUMIFS('Historial Mensual'!$V$2:$V$3601,'Historial Mensual'!$A$2:$A$3601,BJ$1,'Historial Mensual'!$B$2:$B$3601,$A28)</f>
        <v>1.2185170797459999E-2</v>
      </c>
      <c r="BK28" s="20">
        <f>SUMIFS('Historial Mensual'!$V$2:$V$3601,'Historial Mensual'!$A$2:$A$3601,BK$1,'Historial Mensual'!$B$2:$B$3601,$A28)</f>
        <v>-6.4921932496965443E-2</v>
      </c>
      <c r="BL28" s="20">
        <f>SUMIFS('Historial Mensual'!$V$2:$V$3601,'Historial Mensual'!$A$2:$A$3601,BL$1,'Historial Mensual'!$B$2:$B$3601,$A28)</f>
        <v>-0.11886124167136097</v>
      </c>
      <c r="BM28" s="20">
        <f>SUMIFS('Historial Mensual'!$V$2:$V$3601,'Historial Mensual'!$A$2:$A$3601,BM$1,'Historial Mensual'!$B$2:$B$3601,$A28)</f>
        <v>-1.3790471557788638E-3</v>
      </c>
      <c r="BN28" s="20">
        <f>SUMIFS('Historial Mensual'!$V$2:$V$3601,'Historial Mensual'!$A$2:$A$3601,BN$1,'Historial Mensual'!$B$2:$B$3601,$A28)</f>
        <v>-3.067371549337709E-2</v>
      </c>
      <c r="BO28" s="20">
        <f>SUMIFS('Historial Mensual'!$V$2:$V$3601,'Historial Mensual'!$A$2:$A$3601,BO$1,'Historial Mensual'!$B$2:$B$3601,$A28)</f>
        <v>8.2498425836962222E-2</v>
      </c>
      <c r="BP28" s="20">
        <f>SUMIFS('Historial Mensual'!$V$2:$V$3601,'Historial Mensual'!$A$2:$A$3601,BP$1,'Historial Mensual'!$B$2:$B$3601,$A28)</f>
        <v>5.0125073201904062E-2</v>
      </c>
      <c r="BQ28" s="20">
        <f>SUMIFS('Historial Mensual'!$V$2:$V$3601,'Historial Mensual'!$A$2:$A$3601,BQ$1,'Historial Mensual'!$B$2:$B$3601,$A28)</f>
        <v>-2.6132550166367396E-2</v>
      </c>
      <c r="BR28" s="20">
        <f>SUMIFS('Historial Mensual'!$V$2:$V$3601,'Historial Mensual'!$A$2:$A$3601,BR$1,'Historial Mensual'!$B$2:$B$3601,$A28)</f>
        <v>2.022000028366935E-2</v>
      </c>
      <c r="BS28" s="20">
        <f>SUMIFS('Historial Mensual'!$V$2:$V$3601,'Historial Mensual'!$A$2:$A$3601,BS$1,'Historial Mensual'!$B$2:$B$3601,$A28)</f>
        <v>-2.3978569605947676E-2</v>
      </c>
      <c r="BT28" s="20">
        <f>SUMIFS('Historial Mensual'!$V$2:$V$3601,'Historial Mensual'!$A$2:$A$3601,BT$1,'Historial Mensual'!$B$2:$B$3601,$A28)</f>
        <v>6.8303685030976433E-2</v>
      </c>
      <c r="BU28" s="20">
        <f>SUMIFS('Historial Mensual'!$V$2:$V$3601,'Historial Mensual'!$A$2:$A$3601,BU$1,'Historial Mensual'!$B$2:$B$3601,$A28)</f>
        <v>2.7444076480561477E-2</v>
      </c>
      <c r="BV28" s="20">
        <f>SUMIFS('Historial Mensual'!$V$2:$V$3601,'Historial Mensual'!$A$2:$A$3601,BV$1,'Historial Mensual'!$B$2:$B$3601,$A28)</f>
        <v>7.7990041318920761E-2</v>
      </c>
      <c r="BW28" s="20">
        <f>SUMIFS('Historial Mensual'!$V$2:$V$3601,'Historial Mensual'!$A$2:$A$3601,BW$1,'Historial Mensual'!$B$2:$B$3601,$A28)</f>
        <v>8.606659410655032E-2</v>
      </c>
      <c r="BX28" s="20">
        <f>SUMIFS('Historial Mensual'!$V$2:$V$3601,'Historial Mensual'!$A$2:$A$3601,BX$1,'Historial Mensual'!$B$2:$B$3601,$A28)</f>
        <v>-8.2905890293964987E-2</v>
      </c>
      <c r="BY28" s="20">
        <f>SUMIFS('Historial Mensual'!$V$2:$V$3601,'Historial Mensual'!$A$2:$A$3601,BY$1,'Historial Mensual'!$B$2:$B$3601,$A28)</f>
        <v>3.032240894228581E-2</v>
      </c>
      <c r="BZ28" s="20">
        <f>SUMIFS('Historial Mensual'!$V$2:$V$3601,'Historial Mensual'!$A$2:$A$3601,BZ$1,'Historial Mensual'!$B$2:$B$3601,$A28)</f>
        <v>-1.5653380034114987E-2</v>
      </c>
      <c r="CA28" s="20">
        <f>SUMIFS('Historial Mensual'!$V$2:$V$3601,'Historial Mensual'!$A$2:$A$3601,CA$1,'Historial Mensual'!$B$2:$B$3601,$A28)</f>
        <v>-0.29106245514592954</v>
      </c>
      <c r="CB28" s="20">
        <f>SUMIFS('Historial Mensual'!$V$2:$V$3601,'Historial Mensual'!$A$2:$A$3601,CB$1,'Historial Mensual'!$B$2:$B$3601,$A28)</f>
        <v>5.2613315049172937E-2</v>
      </c>
      <c r="CC28" s="20">
        <f>SUMIFS('Historial Mensual'!$V$2:$V$3601,'Historial Mensual'!$A$2:$A$3601,CC$1,'Historial Mensual'!$B$2:$B$3601,$A28)</f>
        <v>-2.5391940112716969E-2</v>
      </c>
      <c r="CD28" s="20">
        <f>SUMIFS('Historial Mensual'!$V$2:$V$3601,'Historial Mensual'!$A$2:$A$3601,CD$1,'Historial Mensual'!$B$2:$B$3601,$A28)</f>
        <v>-2.2391911563394845E-3</v>
      </c>
      <c r="CE28" s="20">
        <f>SUMIFS('Historial Mensual'!$V$2:$V$3601,'Historial Mensual'!$A$2:$A$3601,CE$1,'Historial Mensual'!$B$2:$B$3601,$A28)</f>
        <v>-0.24187524715859479</v>
      </c>
      <c r="CF28" s="20">
        <f>SUMIFS('Historial Mensual'!$V$2:$V$3601,'Historial Mensual'!$A$2:$A$3601,CF$1,'Historial Mensual'!$B$2:$B$3601,$A28)</f>
        <v>2.0780930321253013E-2</v>
      </c>
      <c r="CG28" s="20">
        <f>SUMIFS('Historial Mensual'!$V$2:$V$3601,'Historial Mensual'!$A$2:$A$3601,CG$1,'Historial Mensual'!$B$2:$B$3601,$A28)</f>
        <v>6.7485848501080267E-3</v>
      </c>
      <c r="CH28" s="20">
        <f>SUMIFS('Historial Mensual'!$V$2:$V$3601,'Historial Mensual'!$A$2:$A$3601,CH$1,'Historial Mensual'!$B$2:$B$3601,$A28)</f>
        <v>2.1233265007558184E-2</v>
      </c>
      <c r="CI28" s="20">
        <f>SUMIFS('Historial Mensual'!$V$2:$V$3601,'Historial Mensual'!$A$2:$A$3601,CI$1,'Historial Mensual'!$B$2:$B$3601,$A28)</f>
        <v>-4.8261420775634757E-2</v>
      </c>
      <c r="CJ28" s="20">
        <f>SUMIFS('Historial Mensual'!$V$2:$V$3601,'Historial Mensual'!$A$2:$A$3601,CJ$1,'Historial Mensual'!$B$2:$B$3601,$A28)</f>
        <v>-2.0495800839569936E-2</v>
      </c>
      <c r="CK28" s="20">
        <f>SUMIFS('Historial Mensual'!$V$2:$V$3601,'Historial Mensual'!$A$2:$A$3601,CK$1,'Historial Mensual'!$B$2:$B$3601,$A28)</f>
        <v>4.697504674787938E-4</v>
      </c>
      <c r="CL28" s="20">
        <f>SUMIFS('Historial Mensual'!$V$2:$V$3601,'Historial Mensual'!$A$2:$A$3601,CL$1,'Historial Mensual'!$B$2:$B$3601,$A28)</f>
        <v>-8.2586224051058379E-3</v>
      </c>
      <c r="CM28" s="20">
        <f>SUMIFS('Historial Mensual'!$V$2:$V$3601,'Historial Mensual'!$A$2:$A$3601,CM$1,'Historial Mensual'!$B$2:$B$3601,$A28)</f>
        <v>-5.0710265452668393E-2</v>
      </c>
      <c r="CN28" s="20">
        <f>SUMIFS('Historial Mensual'!$V$2:$V$3601,'Historial Mensual'!$A$2:$A$3601,CN$1,'Historial Mensual'!$B$2:$B$3601,$A28)</f>
        <v>-6.3323872771680112E-2</v>
      </c>
      <c r="CO28" s="20">
        <f>SUMIFS('Historial Mensual'!$V$2:$V$3601,'Historial Mensual'!$A$2:$A$3601,CO$1,'Historial Mensual'!$B$2:$B$3601,$A28)</f>
        <v>5.7246887291516326E-3</v>
      </c>
      <c r="CP28" s="20">
        <f>SUMIFS('Historial Mensual'!$V$2:$V$3601,'Historial Mensual'!$A$2:$A$3601,CP$1,'Historial Mensual'!$B$2:$B$3601,$A28)</f>
        <v>-1.3348625742171275E-2</v>
      </c>
      <c r="CQ28" s="20">
        <f>SUMIFS('Historial Mensual'!$V$2:$V$3601,'Historial Mensual'!$A$2:$A$3601,CQ$1,'Historial Mensual'!$B$2:$B$3601,$A28)</f>
        <v>-8.2800931166893715E-2</v>
      </c>
      <c r="CR28" s="20">
        <f>SUMIFS('Historial Mensual'!$V$2:$V$3601,'Historial Mensual'!$A$2:$A$3601,CR$1,'Historial Mensual'!$B$2:$B$3601,$A28)</f>
        <v>-1.3118292670675346E-3</v>
      </c>
      <c r="CS28" s="20">
        <f>SUMIFS('Historial Mensual'!$V$2:$V$3601,'Historial Mensual'!$A$2:$A$3601,CS$1,'Historial Mensual'!$B$2:$B$3601,$A28)</f>
        <v>-1.850756018487513E-3</v>
      </c>
      <c r="CT28" s="20">
        <f>SUMIFS('Historial Mensual'!$V$2:$V$3601,'Historial Mensual'!$A$2:$A$3601,CT$1,'Historial Mensual'!$B$2:$B$3601,$A28)</f>
        <v>6.8317358571184832E-3</v>
      </c>
      <c r="CU28" s="20">
        <f>SUMIFS('Historial Mensual'!$V$2:$V$3601,'Historial Mensual'!$A$2:$A$3601,CU$1,'Historial Mensual'!$B$2:$B$3601,$A28)</f>
        <v>-2.178687483028581E-2</v>
      </c>
      <c r="CV28" s="20">
        <f>SUMIFS('Historial Mensual'!$V$2:$V$3601,'Historial Mensual'!$A$2:$A$3601,CV$1,'Historial Mensual'!$B$2:$B$3601,$A28)</f>
        <v>6.0638047972794436E-2</v>
      </c>
      <c r="CW28" s="20">
        <f>SUMIFS('Historial Mensual'!$V$2:$V$3601,'Historial Mensual'!$A$2:$A$3601,CW$1,'Historial Mensual'!$B$2:$B$3601,$A28)</f>
        <v>-2.4502950684865542E-2</v>
      </c>
    </row>
    <row r="29" spans="1:101" x14ac:dyDescent="0.3">
      <c r="A29" s="18">
        <v>45748</v>
      </c>
      <c r="B29" s="20">
        <f>SUMIFS('Historial Mensual'!$V$2:$V$3601,'Historial Mensual'!$A$2:$A$3601,B$1,'Historial Mensual'!$B$2:$B$3601,$A29)</f>
        <v>-2.937543174858645E-2</v>
      </c>
      <c r="C29" s="20">
        <f>SUMIFS('Historial Mensual'!$V$2:$V$3601,'Historial Mensual'!$A$2:$A$3601,C$1,'Historial Mensual'!$B$2:$B$3601,$A29)</f>
        <v>5.619395376874E-2</v>
      </c>
      <c r="D29" s="20">
        <f>SUMIFS('Historial Mensual'!$V$2:$V$3601,'Historial Mensual'!$A$2:$A$3601,D$1,'Historial Mensual'!$B$2:$B$3601,$A29)</f>
        <v>5.7685684620264202E-2</v>
      </c>
      <c r="E29" s="20">
        <f>SUMIFS('Historial Mensual'!$V$2:$V$3601,'Historial Mensual'!$A$2:$A$3601,E$1,'Historial Mensual'!$B$2:$B$3601,$A29)</f>
        <v>5.265456837263114E-2</v>
      </c>
      <c r="F29" s="20">
        <f>SUMIFS('Historial Mensual'!$V$2:$V$3601,'Historial Mensual'!$A$2:$A$3601,F$1,'Historial Mensual'!$B$2:$B$3601,$A29)</f>
        <v>-5.4526825897357231E-2</v>
      </c>
      <c r="G29" s="20">
        <f>SUMIFS('Historial Mensual'!$V$2:$V$3601,'Historial Mensual'!$A$2:$A$3601,G$1,'Historial Mensual'!$B$2:$B$3601,$A29)</f>
        <v>-2.3372030196222544E-2</v>
      </c>
      <c r="H29" s="20">
        <f>SUMIFS('Historial Mensual'!$V$2:$V$3601,'Historial Mensual'!$A$2:$A$3601,H$1,'Historial Mensual'!$B$2:$B$3601,$A29)</f>
        <v>-1.2474835998155383E-2</v>
      </c>
      <c r="I29" s="20">
        <f>SUMIFS('Historial Mensual'!$V$2:$V$3601,'Historial Mensual'!$A$2:$A$3601,I$1,'Historial Mensual'!$B$2:$B$3601,$A29)</f>
        <v>2.1644116031925842E-2</v>
      </c>
      <c r="J29" s="20">
        <f>SUMIFS('Historial Mensual'!$V$2:$V$3601,'Historial Mensual'!$A$2:$A$3601,J$1,'Historial Mensual'!$B$2:$B$3601,$A29)</f>
        <v>-4.9265252933354833E-2</v>
      </c>
      <c r="K29" s="20">
        <f>SUMIFS('Historial Mensual'!$V$2:$V$3601,'Historial Mensual'!$A$2:$A$3601,K$1,'Historial Mensual'!$B$2:$B$3601,$A29)</f>
        <v>2.195340084236358E-2</v>
      </c>
      <c r="L29" s="20">
        <f>SUMIFS('Historial Mensual'!$V$2:$V$3601,'Historial Mensual'!$A$2:$A$3601,L$1,'Historial Mensual'!$B$2:$B$3601,$A29)</f>
        <v>3.9376450219545091E-2</v>
      </c>
      <c r="M29" s="20">
        <f>SUMIFS('Historial Mensual'!$V$2:$V$3601,'Historial Mensual'!$A$2:$A$3601,M$1,'Historial Mensual'!$B$2:$B$3601,$A29)</f>
        <v>2.2509467821314778E-2</v>
      </c>
      <c r="N29" s="20">
        <f>SUMIFS('Historial Mensual'!$V$2:$V$3601,'Historial Mensual'!$A$2:$A$3601,N$1,'Historial Mensual'!$B$2:$B$3601,$A29)</f>
        <v>3.9549402492575089E-2</v>
      </c>
      <c r="O29" s="20">
        <f>SUMIFS('Historial Mensual'!$V$2:$V$3601,'Historial Mensual'!$A$2:$A$3601,O$1,'Historial Mensual'!$B$2:$B$3601,$A29)</f>
        <v>5.7361227735597937E-2</v>
      </c>
      <c r="P29" s="20">
        <f>SUMIFS('Historial Mensual'!$V$2:$V$3601,'Historial Mensual'!$A$2:$A$3601,P$1,'Historial Mensual'!$B$2:$B$3601,$A29)</f>
        <v>4.567317718824742E-2</v>
      </c>
      <c r="Q29" s="20">
        <f>SUMIFS('Historial Mensual'!$V$2:$V$3601,'Historial Mensual'!$A$2:$A$3601,Q$1,'Historial Mensual'!$B$2:$B$3601,$A29)</f>
        <v>-4.2614205818481847E-2</v>
      </c>
      <c r="R29" s="20">
        <f>SUMIFS('Historial Mensual'!$V$2:$V$3601,'Historial Mensual'!$A$2:$A$3601,R$1,'Historial Mensual'!$B$2:$B$3601,$A29)</f>
        <v>5.0218318729208497E-2</v>
      </c>
      <c r="S29" s="20">
        <f>SUMIFS('Historial Mensual'!$V$2:$V$3601,'Historial Mensual'!$A$2:$A$3601,S$1,'Historial Mensual'!$B$2:$B$3601,$A29)</f>
        <v>-0.17198457996823419</v>
      </c>
      <c r="T29" s="20">
        <f>SUMIFS('Historial Mensual'!$V$2:$V$3601,'Historial Mensual'!$A$2:$A$3601,T$1,'Historial Mensual'!$B$2:$B$3601,$A29)</f>
        <v>-0.35527645728270696</v>
      </c>
      <c r="U29" s="20">
        <f>SUMIFS('Historial Mensual'!$V$2:$V$3601,'Historial Mensual'!$A$2:$A$3601,U$1,'Historial Mensual'!$B$2:$B$3601,$A29)</f>
        <v>0.10297154648120797</v>
      </c>
      <c r="V29" s="20">
        <f>SUMIFS('Historial Mensual'!$V$2:$V$3601,'Historial Mensual'!$A$2:$A$3601,V$1,'Historial Mensual'!$B$2:$B$3601,$A29)</f>
        <v>0.16174233867958349</v>
      </c>
      <c r="W29" s="20">
        <f>SUMIFS('Historial Mensual'!$V$2:$V$3601,'Historial Mensual'!$A$2:$A$3601,W$1,'Historial Mensual'!$B$2:$B$3601,$A29)</f>
        <v>0.14906876526157048</v>
      </c>
      <c r="X29" s="20">
        <f>SUMIFS('Historial Mensual'!$V$2:$V$3601,'Historial Mensual'!$A$2:$A$3601,X$1,'Historial Mensual'!$B$2:$B$3601,$A29)</f>
        <v>6.9925199722093198E-2</v>
      </c>
      <c r="Y29" s="20">
        <f>SUMIFS('Historial Mensual'!$V$2:$V$3601,'Historial Mensual'!$A$2:$A$3601,Y$1,'Historial Mensual'!$B$2:$B$3601,$A29)</f>
        <v>0.15410192006354431</v>
      </c>
      <c r="Z29" s="20">
        <f>SUMIFS('Historial Mensual'!$V$2:$V$3601,'Historial Mensual'!$A$2:$A$3601,Z$1,'Historial Mensual'!$B$2:$B$3601,$A29)</f>
        <v>2.5262903690216727E-2</v>
      </c>
      <c r="AA29" s="20">
        <f>SUMIFS('Historial Mensual'!$V$2:$V$3601,'Historial Mensual'!$A$2:$A$3601,AA$1,'Historial Mensual'!$B$2:$B$3601,$A29)</f>
        <v>0.15636701924902413</v>
      </c>
      <c r="AB29" s="20">
        <f>SUMIFS('Historial Mensual'!$V$2:$V$3601,'Historial Mensual'!$A$2:$A$3601,AB$1,'Historial Mensual'!$B$2:$B$3601,$A29)</f>
        <v>8.2881198303805678E-2</v>
      </c>
      <c r="AC29" s="20">
        <f>SUMIFS('Historial Mensual'!$V$2:$V$3601,'Historial Mensual'!$A$2:$A$3601,AC$1,'Historial Mensual'!$B$2:$B$3601,$A29)</f>
        <v>0.12267807601910746</v>
      </c>
      <c r="AD29" s="20">
        <f>SUMIFS('Historial Mensual'!$V$2:$V$3601,'Historial Mensual'!$A$2:$A$3601,AD$1,'Historial Mensual'!$B$2:$B$3601,$A29)</f>
        <v>9.8558310146927827E-2</v>
      </c>
      <c r="AE29" s="20">
        <f>SUMIFS('Historial Mensual'!$V$2:$V$3601,'Historial Mensual'!$A$2:$A$3601,AE$1,'Historial Mensual'!$B$2:$B$3601,$A29)</f>
        <v>0.10703224508705604</v>
      </c>
      <c r="AF29" s="20">
        <f>SUMIFS('Historial Mensual'!$V$2:$V$3601,'Historial Mensual'!$A$2:$A$3601,AF$1,'Historial Mensual'!$B$2:$B$3601,$A29)</f>
        <v>4.4558178780498593E-2</v>
      </c>
      <c r="AG29" s="20">
        <f>SUMIFS('Historial Mensual'!$V$2:$V$3601,'Historial Mensual'!$A$2:$A$3601,AG$1,'Historial Mensual'!$B$2:$B$3601,$A29)</f>
        <v>4.2584532081240183E-2</v>
      </c>
      <c r="AH29" s="20">
        <f>SUMIFS('Historial Mensual'!$V$2:$V$3601,'Historial Mensual'!$A$2:$A$3601,AH$1,'Historial Mensual'!$B$2:$B$3601,$A29)</f>
        <v>4.3398882450818431E-2</v>
      </c>
      <c r="AI29" s="20">
        <f>SUMIFS('Historial Mensual'!$V$2:$V$3601,'Historial Mensual'!$A$2:$A$3601,AI$1,'Historial Mensual'!$B$2:$B$3601,$A29)</f>
        <v>5.5885905643481004E-2</v>
      </c>
      <c r="AJ29" s="20">
        <f>SUMIFS('Historial Mensual'!$V$2:$V$3601,'Historial Mensual'!$A$2:$A$3601,AJ$1,'Historial Mensual'!$B$2:$B$3601,$A29)</f>
        <v>3.0131156838996871E-2</v>
      </c>
      <c r="AK29" s="20">
        <f>SUMIFS('Historial Mensual'!$V$2:$V$3601,'Historial Mensual'!$A$2:$A$3601,AK$1,'Historial Mensual'!$B$2:$B$3601,$A29)</f>
        <v>8.9422754183556116E-4</v>
      </c>
      <c r="AL29" s="20">
        <f>SUMIFS('Historial Mensual'!$V$2:$V$3601,'Historial Mensual'!$A$2:$A$3601,AL$1,'Historial Mensual'!$B$2:$B$3601,$A29)</f>
        <v>9.3025617986658427E-2</v>
      </c>
      <c r="AM29" s="20">
        <f>SUMIFS('Historial Mensual'!$V$2:$V$3601,'Historial Mensual'!$A$2:$A$3601,AM$1,'Historial Mensual'!$B$2:$B$3601,$A29)</f>
        <v>4.3634744157718224E-2</v>
      </c>
      <c r="AN29" s="20">
        <f>SUMIFS('Historial Mensual'!$V$2:$V$3601,'Historial Mensual'!$A$2:$A$3601,AN$1,'Historial Mensual'!$B$2:$B$3601,$A29)</f>
        <v>6.8830654944618375E-2</v>
      </c>
      <c r="AO29" s="20">
        <f>SUMIFS('Historial Mensual'!$V$2:$V$3601,'Historial Mensual'!$A$2:$A$3601,AO$1,'Historial Mensual'!$B$2:$B$3601,$A29)</f>
        <v>8.9945095831699046E-2</v>
      </c>
      <c r="AP29" s="20">
        <f>SUMIFS('Historial Mensual'!$V$2:$V$3601,'Historial Mensual'!$A$2:$A$3601,AP$1,'Historial Mensual'!$B$2:$B$3601,$A29)</f>
        <v>6.6890195659796092E-2</v>
      </c>
      <c r="AQ29" s="20">
        <f>SUMIFS('Historial Mensual'!$V$2:$V$3601,'Historial Mensual'!$A$2:$A$3601,AQ$1,'Historial Mensual'!$B$2:$B$3601,$A29)</f>
        <v>7.3528447714210257E-2</v>
      </c>
      <c r="AR29" s="20">
        <f>SUMIFS('Historial Mensual'!$V$2:$V$3601,'Historial Mensual'!$A$2:$A$3601,AR$1,'Historial Mensual'!$B$2:$B$3601,$A29)</f>
        <v>6.8848739979524648E-2</v>
      </c>
      <c r="AS29" s="20">
        <f>SUMIFS('Historial Mensual'!$V$2:$V$3601,'Historial Mensual'!$A$2:$A$3601,AS$1,'Historial Mensual'!$B$2:$B$3601,$A29)</f>
        <v>6.7172693382516946E-3</v>
      </c>
      <c r="AT29" s="20">
        <f>SUMIFS('Historial Mensual'!$V$2:$V$3601,'Historial Mensual'!$A$2:$A$3601,AT$1,'Historial Mensual'!$B$2:$B$3601,$A29)</f>
        <v>0.11430671305656047</v>
      </c>
      <c r="AU29" s="20">
        <f>SUMIFS('Historial Mensual'!$V$2:$V$3601,'Historial Mensual'!$A$2:$A$3601,AU$1,'Historial Mensual'!$B$2:$B$3601,$A29)</f>
        <v>-2.7675232013260172E-2</v>
      </c>
      <c r="AV29" s="20">
        <f>SUMIFS('Historial Mensual'!$V$2:$V$3601,'Historial Mensual'!$A$2:$A$3601,AV$1,'Historial Mensual'!$B$2:$B$3601,$A29)</f>
        <v>6.8745529826138019E-2</v>
      </c>
      <c r="AW29" s="20">
        <f>SUMIFS('Historial Mensual'!$V$2:$V$3601,'Historial Mensual'!$A$2:$A$3601,AW$1,'Historial Mensual'!$B$2:$B$3601,$A29)</f>
        <v>7.0737308911577007E-2</v>
      </c>
      <c r="AX29" s="20">
        <f>SUMIFS('Historial Mensual'!$V$2:$V$3601,'Historial Mensual'!$A$2:$A$3601,AX$1,'Historial Mensual'!$B$2:$B$3601,$A29)</f>
        <v>1.8759347618324589E-2</v>
      </c>
      <c r="AY29" s="20">
        <f>SUMIFS('Historial Mensual'!$V$2:$V$3601,'Historial Mensual'!$A$2:$A$3601,AY$1,'Historial Mensual'!$B$2:$B$3601,$A29)</f>
        <v>8.278439876302475E-2</v>
      </c>
      <c r="AZ29" s="20">
        <f>SUMIFS('Historial Mensual'!$V$2:$V$3601,'Historial Mensual'!$A$2:$A$3601,AZ$1,'Historial Mensual'!$B$2:$B$3601,$A29)</f>
        <v>-0.34049145209845055</v>
      </c>
      <c r="BA29" s="20">
        <f>SUMIFS('Historial Mensual'!$V$2:$V$3601,'Historial Mensual'!$A$2:$A$3601,BA$1,'Historial Mensual'!$B$2:$B$3601,$A29)</f>
        <v>1.31570574895501E-2</v>
      </c>
      <c r="BB29" s="20">
        <f>SUMIFS('Historial Mensual'!$V$2:$V$3601,'Historial Mensual'!$A$2:$A$3601,BB$1,'Historial Mensual'!$B$2:$B$3601,$A29)</f>
        <v>7.5203689544550527E-4</v>
      </c>
      <c r="BC29" s="20">
        <f>SUMIFS('Historial Mensual'!$V$2:$V$3601,'Historial Mensual'!$A$2:$A$3601,BC$1,'Historial Mensual'!$B$2:$B$3601,$A29)</f>
        <v>-0.14174016328929867</v>
      </c>
      <c r="BD29" s="20">
        <f>SUMIFS('Historial Mensual'!$V$2:$V$3601,'Historial Mensual'!$A$2:$A$3601,BD$1,'Historial Mensual'!$B$2:$B$3601,$A29)</f>
        <v>8.0724744216531374E-3</v>
      </c>
      <c r="BE29" s="20">
        <f>SUMIFS('Historial Mensual'!$V$2:$V$3601,'Historial Mensual'!$A$2:$A$3601,BE$1,'Historial Mensual'!$B$2:$B$3601,$A29)</f>
        <v>4.0622031549432842E-2</v>
      </c>
      <c r="BF29" s="20">
        <f>SUMIFS('Historial Mensual'!$V$2:$V$3601,'Historial Mensual'!$A$2:$A$3601,BF$1,'Historial Mensual'!$B$2:$B$3601,$A29)</f>
        <v>1.5234179731767801E-2</v>
      </c>
      <c r="BG29" s="20">
        <f>SUMIFS('Historial Mensual'!$V$2:$V$3601,'Historial Mensual'!$A$2:$A$3601,BG$1,'Historial Mensual'!$B$2:$B$3601,$A29)</f>
        <v>4.8710203689188249E-2</v>
      </c>
      <c r="BH29" s="20">
        <f>SUMIFS('Historial Mensual'!$V$2:$V$3601,'Historial Mensual'!$A$2:$A$3601,BH$1,'Historial Mensual'!$B$2:$B$3601,$A29)</f>
        <v>7.9153079080985692E-2</v>
      </c>
      <c r="BI29" s="20">
        <f>SUMIFS('Historial Mensual'!$V$2:$V$3601,'Historial Mensual'!$A$2:$A$3601,BI$1,'Historial Mensual'!$B$2:$B$3601,$A29)</f>
        <v>2.2064460528506701E-2</v>
      </c>
      <c r="BJ29" s="20">
        <f>SUMIFS('Historial Mensual'!$V$2:$V$3601,'Historial Mensual'!$A$2:$A$3601,BJ$1,'Historial Mensual'!$B$2:$B$3601,$A29)</f>
        <v>0.13489520848238862</v>
      </c>
      <c r="BK29" s="20">
        <f>SUMIFS('Historial Mensual'!$V$2:$V$3601,'Historial Mensual'!$A$2:$A$3601,BK$1,'Historial Mensual'!$B$2:$B$3601,$A29)</f>
        <v>6.8410129235521339E-2</v>
      </c>
      <c r="BL29" s="20">
        <f>SUMIFS('Historial Mensual'!$V$2:$V$3601,'Historial Mensual'!$A$2:$A$3601,BL$1,'Historial Mensual'!$B$2:$B$3601,$A29)</f>
        <v>1.1137995772735743E-2</v>
      </c>
      <c r="BM29" s="20">
        <f>SUMIFS('Historial Mensual'!$V$2:$V$3601,'Historial Mensual'!$A$2:$A$3601,BM$1,'Historial Mensual'!$B$2:$B$3601,$A29)</f>
        <v>7.0907565816565016E-2</v>
      </c>
      <c r="BN29" s="20">
        <f>SUMIFS('Historial Mensual'!$V$2:$V$3601,'Historial Mensual'!$A$2:$A$3601,BN$1,'Historial Mensual'!$B$2:$B$3601,$A29)</f>
        <v>0.16252430299856119</v>
      </c>
      <c r="BO29" s="20">
        <f>SUMIFS('Historial Mensual'!$V$2:$V$3601,'Historial Mensual'!$A$2:$A$3601,BO$1,'Historial Mensual'!$B$2:$B$3601,$A29)</f>
        <v>0.13871905258095713</v>
      </c>
      <c r="BP29" s="20">
        <f>SUMIFS('Historial Mensual'!$V$2:$V$3601,'Historial Mensual'!$A$2:$A$3601,BP$1,'Historial Mensual'!$B$2:$B$3601,$A29)</f>
        <v>0.10212940628812141</v>
      </c>
      <c r="BQ29" s="20">
        <f>SUMIFS('Historial Mensual'!$V$2:$V$3601,'Historial Mensual'!$A$2:$A$3601,BQ$1,'Historial Mensual'!$B$2:$B$3601,$A29)</f>
        <v>1.7705771272257538E-2</v>
      </c>
      <c r="BR29" s="20">
        <f>SUMIFS('Historial Mensual'!$V$2:$V$3601,'Historial Mensual'!$A$2:$A$3601,BR$1,'Historial Mensual'!$B$2:$B$3601,$A29)</f>
        <v>-5.5344955226315801E-2</v>
      </c>
      <c r="BS29" s="20">
        <f>SUMIFS('Historial Mensual'!$V$2:$V$3601,'Historial Mensual'!$A$2:$A$3601,BS$1,'Historial Mensual'!$B$2:$B$3601,$A29)</f>
        <v>6.1057064423538268E-2</v>
      </c>
      <c r="BT29" s="20">
        <f>SUMIFS('Historial Mensual'!$V$2:$V$3601,'Historial Mensual'!$A$2:$A$3601,BT$1,'Historial Mensual'!$B$2:$B$3601,$A29)</f>
        <v>9.1526872173970583E-3</v>
      </c>
      <c r="BU29" s="20">
        <f>SUMIFS('Historial Mensual'!$V$2:$V$3601,'Historial Mensual'!$A$2:$A$3601,BU$1,'Historial Mensual'!$B$2:$B$3601,$A29)</f>
        <v>2.3924349212506808E-2</v>
      </c>
      <c r="BV29" s="20">
        <f>SUMIFS('Historial Mensual'!$V$2:$V$3601,'Historial Mensual'!$A$2:$A$3601,BV$1,'Historial Mensual'!$B$2:$B$3601,$A29)</f>
        <v>8.2897536810903019E-2</v>
      </c>
      <c r="BW29" s="20">
        <f>SUMIFS('Historial Mensual'!$V$2:$V$3601,'Historial Mensual'!$A$2:$A$3601,BW$1,'Historial Mensual'!$B$2:$B$3601,$A29)</f>
        <v>6.4875318752618497E-2</v>
      </c>
      <c r="BX29" s="20">
        <f>SUMIFS('Historial Mensual'!$V$2:$V$3601,'Historial Mensual'!$A$2:$A$3601,BX$1,'Historial Mensual'!$B$2:$B$3601,$A29)</f>
        <v>8.5069672407783459E-3</v>
      </c>
      <c r="BY29" s="20">
        <f>SUMIFS('Historial Mensual'!$V$2:$V$3601,'Historial Mensual'!$A$2:$A$3601,BY$1,'Historial Mensual'!$B$2:$B$3601,$A29)</f>
        <v>6.0817332588686282E-2</v>
      </c>
      <c r="BZ29" s="20">
        <f>SUMIFS('Historial Mensual'!$V$2:$V$3601,'Historial Mensual'!$A$2:$A$3601,BZ$1,'Historial Mensual'!$B$2:$B$3601,$A29)</f>
        <v>-6.3995829172446101E-3</v>
      </c>
      <c r="CA29" s="20">
        <f>SUMIFS('Historial Mensual'!$V$2:$V$3601,'Historial Mensual'!$A$2:$A$3601,CA$1,'Historial Mensual'!$B$2:$B$3601,$A29)</f>
        <v>5.9603447190685666E-2</v>
      </c>
      <c r="CB29" s="20">
        <f>SUMIFS('Historial Mensual'!$V$2:$V$3601,'Historial Mensual'!$A$2:$A$3601,CB$1,'Historial Mensual'!$B$2:$B$3601,$A29)</f>
        <v>4.0534785974024351E-2</v>
      </c>
      <c r="CC29" s="20">
        <f>SUMIFS('Historial Mensual'!$V$2:$V$3601,'Historial Mensual'!$A$2:$A$3601,CC$1,'Historial Mensual'!$B$2:$B$3601,$A29)</f>
        <v>1.4860146227549453E-2</v>
      </c>
      <c r="CD29" s="20">
        <f>SUMIFS('Historial Mensual'!$V$2:$V$3601,'Historial Mensual'!$A$2:$A$3601,CD$1,'Historial Mensual'!$B$2:$B$3601,$A29)</f>
        <v>7.6072476647955578E-2</v>
      </c>
      <c r="CE29" s="20">
        <f>SUMIFS('Historial Mensual'!$V$2:$V$3601,'Historial Mensual'!$A$2:$A$3601,CE$1,'Historial Mensual'!$B$2:$B$3601,$A29)</f>
        <v>8.8339080844579712E-2</v>
      </c>
      <c r="CF29" s="20">
        <f>SUMIFS('Historial Mensual'!$V$2:$V$3601,'Historial Mensual'!$A$2:$A$3601,CF$1,'Historial Mensual'!$B$2:$B$3601,$A29)</f>
        <v>8.8815496457658447E-2</v>
      </c>
      <c r="CG29" s="20">
        <f>SUMIFS('Historial Mensual'!$V$2:$V$3601,'Historial Mensual'!$A$2:$A$3601,CG$1,'Historial Mensual'!$B$2:$B$3601,$A29)</f>
        <v>0.1182865833728033</v>
      </c>
      <c r="CH29" s="20">
        <f>SUMIFS('Historial Mensual'!$V$2:$V$3601,'Historial Mensual'!$A$2:$A$3601,CH$1,'Historial Mensual'!$B$2:$B$3601,$A29)</f>
        <v>8.3989322154912907E-2</v>
      </c>
      <c r="CI29" s="20">
        <f>SUMIFS('Historial Mensual'!$V$2:$V$3601,'Historial Mensual'!$A$2:$A$3601,CI$1,'Historial Mensual'!$B$2:$B$3601,$A29)</f>
        <v>7.3963934789970112E-2</v>
      </c>
      <c r="CJ29" s="20">
        <f>SUMIFS('Historial Mensual'!$V$2:$V$3601,'Historial Mensual'!$A$2:$A$3601,CJ$1,'Historial Mensual'!$B$2:$B$3601,$A29)</f>
        <v>3.0154721697450954E-2</v>
      </c>
      <c r="CK29" s="20">
        <f>SUMIFS('Historial Mensual'!$V$2:$V$3601,'Historial Mensual'!$A$2:$A$3601,CK$1,'Historial Mensual'!$B$2:$B$3601,$A29)</f>
        <v>2.4209714731317156E-2</v>
      </c>
      <c r="CL29" s="20">
        <f>SUMIFS('Historial Mensual'!$V$2:$V$3601,'Historial Mensual'!$A$2:$A$3601,CL$1,'Historial Mensual'!$B$2:$B$3601,$A29)</f>
        <v>6.3584762609188841E-2</v>
      </c>
      <c r="CM29" s="20">
        <f>SUMIFS('Historial Mensual'!$V$2:$V$3601,'Historial Mensual'!$A$2:$A$3601,CM$1,'Historial Mensual'!$B$2:$B$3601,$A29)</f>
        <v>6.4883402839086321E-2</v>
      </c>
      <c r="CN29" s="20">
        <f>SUMIFS('Historial Mensual'!$V$2:$V$3601,'Historial Mensual'!$A$2:$A$3601,CN$1,'Historial Mensual'!$B$2:$B$3601,$A29)</f>
        <v>3.4182744112901321E-2</v>
      </c>
      <c r="CO29" s="20">
        <f>SUMIFS('Historial Mensual'!$V$2:$V$3601,'Historial Mensual'!$A$2:$A$3601,CO$1,'Historial Mensual'!$B$2:$B$3601,$A29)</f>
        <v>-7.4420348195391277E-3</v>
      </c>
      <c r="CP29" s="20">
        <f>SUMIFS('Historial Mensual'!$V$2:$V$3601,'Historial Mensual'!$A$2:$A$3601,CP$1,'Historial Mensual'!$B$2:$B$3601,$A29)</f>
        <v>6.0800739870800952E-2</v>
      </c>
      <c r="CQ29" s="20">
        <f>SUMIFS('Historial Mensual'!$V$2:$V$3601,'Historial Mensual'!$A$2:$A$3601,CQ$1,'Historial Mensual'!$B$2:$B$3601,$A29)</f>
        <v>-0.14400864957342435</v>
      </c>
      <c r="CR29" s="20">
        <f>SUMIFS('Historial Mensual'!$V$2:$V$3601,'Historial Mensual'!$A$2:$A$3601,CR$1,'Historial Mensual'!$B$2:$B$3601,$A29)</f>
        <v>4.5623196554985979E-2</v>
      </c>
      <c r="CS29" s="20">
        <f>SUMIFS('Historial Mensual'!$V$2:$V$3601,'Historial Mensual'!$A$2:$A$3601,CS$1,'Historial Mensual'!$B$2:$B$3601,$A29)</f>
        <v>-0.19305670703896022</v>
      </c>
      <c r="CT29" s="20">
        <f>SUMIFS('Historial Mensual'!$V$2:$V$3601,'Historial Mensual'!$A$2:$A$3601,CT$1,'Historial Mensual'!$B$2:$B$3601,$A29)</f>
        <v>-4.3836439117011648E-2</v>
      </c>
      <c r="CU29" s="20">
        <f>SUMIFS('Historial Mensual'!$V$2:$V$3601,'Historial Mensual'!$A$2:$A$3601,CU$1,'Historial Mensual'!$B$2:$B$3601,$A29)</f>
        <v>2.1308911376312339E-2</v>
      </c>
      <c r="CV29" s="20">
        <f>SUMIFS('Historial Mensual'!$V$2:$V$3601,'Historial Mensual'!$A$2:$A$3601,CV$1,'Historial Mensual'!$B$2:$B$3601,$A29)</f>
        <v>8.0024336413809197E-2</v>
      </c>
      <c r="CW29" s="20">
        <f>SUMIFS('Historial Mensual'!$V$2:$V$3601,'Historial Mensual'!$A$2:$A$3601,CW$1,'Historial Mensual'!$B$2:$B$3601,$A29)</f>
        <v>1.5581487038131931E-2</v>
      </c>
    </row>
    <row r="30" spans="1:101" x14ac:dyDescent="0.3">
      <c r="A30" s="18">
        <v>45778</v>
      </c>
      <c r="B30" s="20">
        <f>SUMIFS('Historial Mensual'!$V$2:$V$3601,'Historial Mensual'!$A$2:$A$3601,B$1,'Historial Mensual'!$B$2:$B$3601,$A30)</f>
        <v>-0.16290506860207826</v>
      </c>
      <c r="C30" s="20">
        <f>SUMIFS('Historial Mensual'!$V$2:$V$3601,'Historial Mensual'!$A$2:$A$3601,C$1,'Historial Mensual'!$B$2:$B$3601,$A30)</f>
        <v>-0.13338901876213288</v>
      </c>
      <c r="D30" s="20">
        <f>SUMIFS('Historial Mensual'!$V$2:$V$3601,'Historial Mensual'!$A$2:$A$3601,D$1,'Historial Mensual'!$B$2:$B$3601,$A30)</f>
        <v>2.2056667111954371E-2</v>
      </c>
      <c r="E30" s="20">
        <f>SUMIFS('Historial Mensual'!$V$2:$V$3601,'Historial Mensual'!$A$2:$A$3601,E$1,'Historial Mensual'!$B$2:$B$3601,$A30)</f>
        <v>-9.6977104049616493E-4</v>
      </c>
      <c r="F30" s="20">
        <f>SUMIFS('Historial Mensual'!$V$2:$V$3601,'Historial Mensual'!$A$2:$A$3601,F$1,'Historial Mensual'!$B$2:$B$3601,$A30)</f>
        <v>-9.8021470227020735E-3</v>
      </c>
      <c r="G30" s="20">
        <f>SUMIFS('Historial Mensual'!$V$2:$V$3601,'Historial Mensual'!$A$2:$A$3601,G$1,'Historial Mensual'!$B$2:$B$3601,$A30)</f>
        <v>1.8423826445053561E-2</v>
      </c>
      <c r="H30" s="20">
        <f>SUMIFS('Historial Mensual'!$V$2:$V$3601,'Historial Mensual'!$A$2:$A$3601,H$1,'Historial Mensual'!$B$2:$B$3601,$A30)</f>
        <v>-5.6057753704468305E-2</v>
      </c>
      <c r="I30" s="20">
        <f>SUMIFS('Historial Mensual'!$V$2:$V$3601,'Historial Mensual'!$A$2:$A$3601,I$1,'Historial Mensual'!$B$2:$B$3601,$A30)</f>
        <v>5.2633338471328298E-2</v>
      </c>
      <c r="J30" s="20">
        <f>SUMIFS('Historial Mensual'!$V$2:$V$3601,'Historial Mensual'!$A$2:$A$3601,J$1,'Historial Mensual'!$B$2:$B$3601,$A30)</f>
        <v>1.7139393654261651E-2</v>
      </c>
      <c r="K30" s="20">
        <f>SUMIFS('Historial Mensual'!$V$2:$V$3601,'Historial Mensual'!$A$2:$A$3601,K$1,'Historial Mensual'!$B$2:$B$3601,$A30)</f>
        <v>-4.6049351897277671E-2</v>
      </c>
      <c r="L30" s="20">
        <f>SUMIFS('Historial Mensual'!$V$2:$V$3601,'Historial Mensual'!$A$2:$A$3601,L$1,'Historial Mensual'!$B$2:$B$3601,$A30)</f>
        <v>-6.9050118876352623E-2</v>
      </c>
      <c r="M30" s="20">
        <f>SUMIFS('Historial Mensual'!$V$2:$V$3601,'Historial Mensual'!$A$2:$A$3601,M$1,'Historial Mensual'!$B$2:$B$3601,$A30)</f>
        <v>-0.5353125630364548</v>
      </c>
      <c r="N30" s="20">
        <f>SUMIFS('Historial Mensual'!$V$2:$V$3601,'Historial Mensual'!$A$2:$A$3601,N$1,'Historial Mensual'!$B$2:$B$3601,$A30)</f>
        <v>-1.7514597829846577E-2</v>
      </c>
      <c r="O30" s="20">
        <f>SUMIFS('Historial Mensual'!$V$2:$V$3601,'Historial Mensual'!$A$2:$A$3601,O$1,'Historial Mensual'!$B$2:$B$3601,$A30)</f>
        <v>-0.29748042364542615</v>
      </c>
      <c r="P30" s="20">
        <f>SUMIFS('Historial Mensual'!$V$2:$V$3601,'Historial Mensual'!$A$2:$A$3601,P$1,'Historial Mensual'!$B$2:$B$3601,$A30)</f>
        <v>-0.50543016379249051</v>
      </c>
      <c r="Q30" s="20">
        <f>SUMIFS('Historial Mensual'!$V$2:$V$3601,'Historial Mensual'!$A$2:$A$3601,Q$1,'Historial Mensual'!$B$2:$B$3601,$A30)</f>
        <v>-8.0749073439195171E-2</v>
      </c>
      <c r="R30" s="20">
        <f>SUMIFS('Historial Mensual'!$V$2:$V$3601,'Historial Mensual'!$A$2:$A$3601,R$1,'Historial Mensual'!$B$2:$B$3601,$A30)</f>
        <v>-8.3296023654422624E-2</v>
      </c>
      <c r="S30" s="20">
        <f>SUMIFS('Historial Mensual'!$V$2:$V$3601,'Historial Mensual'!$A$2:$A$3601,S$1,'Historial Mensual'!$B$2:$B$3601,$A30)</f>
        <v>-0.17408442501936466</v>
      </c>
      <c r="T30" s="20">
        <f>SUMIFS('Historial Mensual'!$V$2:$V$3601,'Historial Mensual'!$A$2:$A$3601,T$1,'Historial Mensual'!$B$2:$B$3601,$A30)</f>
        <v>-3.967104845982744E-2</v>
      </c>
      <c r="U30" s="20">
        <f>SUMIFS('Historial Mensual'!$V$2:$V$3601,'Historial Mensual'!$A$2:$A$3601,U$1,'Historial Mensual'!$B$2:$B$3601,$A30)</f>
        <v>-8.1927267940520729E-2</v>
      </c>
      <c r="V30" s="20">
        <f>SUMIFS('Historial Mensual'!$V$2:$V$3601,'Historial Mensual'!$A$2:$A$3601,V$1,'Historial Mensual'!$B$2:$B$3601,$A30)</f>
        <v>-1.1725259700558082E-3</v>
      </c>
      <c r="W30" s="20">
        <f>SUMIFS('Historial Mensual'!$V$2:$V$3601,'Historial Mensual'!$A$2:$A$3601,W$1,'Historial Mensual'!$B$2:$B$3601,$A30)</f>
        <v>0.10838378141906445</v>
      </c>
      <c r="X30" s="20">
        <f>SUMIFS('Historial Mensual'!$V$2:$V$3601,'Historial Mensual'!$A$2:$A$3601,X$1,'Historial Mensual'!$B$2:$B$3601,$A30)</f>
        <v>6.2677602840918487E-2</v>
      </c>
      <c r="Y30" s="20">
        <f>SUMIFS('Historial Mensual'!$V$2:$V$3601,'Historial Mensual'!$A$2:$A$3601,Y$1,'Historial Mensual'!$B$2:$B$3601,$A30)</f>
        <v>4.4164210405267045E-2</v>
      </c>
      <c r="Z30" s="20">
        <f>SUMIFS('Historial Mensual'!$V$2:$V$3601,'Historial Mensual'!$A$2:$A$3601,Z$1,'Historial Mensual'!$B$2:$B$3601,$A30)</f>
        <v>-5.1823912394468298E-2</v>
      </c>
      <c r="AA30" s="20">
        <f>SUMIFS('Historial Mensual'!$V$2:$V$3601,'Historial Mensual'!$A$2:$A$3601,AA$1,'Historial Mensual'!$B$2:$B$3601,$A30)</f>
        <v>8.9441088527224794E-2</v>
      </c>
      <c r="AB30" s="20">
        <f>SUMIFS('Historial Mensual'!$V$2:$V$3601,'Historial Mensual'!$A$2:$A$3601,AB$1,'Historial Mensual'!$B$2:$B$3601,$A30)</f>
        <v>5.5601253983549932E-2</v>
      </c>
      <c r="AC30" s="20">
        <f>SUMIFS('Historial Mensual'!$V$2:$V$3601,'Historial Mensual'!$A$2:$A$3601,AC$1,'Historial Mensual'!$B$2:$B$3601,$A30)</f>
        <v>5.8981322761068142E-2</v>
      </c>
      <c r="AD30" s="20">
        <f>SUMIFS('Historial Mensual'!$V$2:$V$3601,'Historial Mensual'!$A$2:$A$3601,AD$1,'Historial Mensual'!$B$2:$B$3601,$A30)</f>
        <v>4.5077443435683227E-2</v>
      </c>
      <c r="AE30" s="20">
        <f>SUMIFS('Historial Mensual'!$V$2:$V$3601,'Historial Mensual'!$A$2:$A$3601,AE$1,'Historial Mensual'!$B$2:$B$3601,$A30)</f>
        <v>-1.0339551948305077E-2</v>
      </c>
      <c r="AF30" s="20">
        <f>SUMIFS('Historial Mensual'!$V$2:$V$3601,'Historial Mensual'!$A$2:$A$3601,AF$1,'Historial Mensual'!$B$2:$B$3601,$A30)</f>
        <v>1.0568043365767601E-2</v>
      </c>
      <c r="AG30" s="20">
        <f>SUMIFS('Historial Mensual'!$V$2:$V$3601,'Historial Mensual'!$A$2:$A$3601,AG$1,'Historial Mensual'!$B$2:$B$3601,$A30)</f>
        <v>-0.12383980325350062</v>
      </c>
      <c r="AH30" s="20">
        <f>SUMIFS('Historial Mensual'!$V$2:$V$3601,'Historial Mensual'!$A$2:$A$3601,AH$1,'Historial Mensual'!$B$2:$B$3601,$A30)</f>
        <v>8.1191242699013025E-2</v>
      </c>
      <c r="AI30" s="20">
        <f>SUMIFS('Historial Mensual'!$V$2:$V$3601,'Historial Mensual'!$A$2:$A$3601,AI$1,'Historial Mensual'!$B$2:$B$3601,$A30)</f>
        <v>-5.2440317875393327E-2</v>
      </c>
      <c r="AJ30" s="20">
        <f>SUMIFS('Historial Mensual'!$V$2:$V$3601,'Historial Mensual'!$A$2:$A$3601,AJ$1,'Historial Mensual'!$B$2:$B$3601,$A30)</f>
        <v>-4.6700891015979365E-2</v>
      </c>
      <c r="AK30" s="20">
        <f>SUMIFS('Historial Mensual'!$V$2:$V$3601,'Historial Mensual'!$A$2:$A$3601,AK$1,'Historial Mensual'!$B$2:$B$3601,$A30)</f>
        <v>-3.3177113924670792E-2</v>
      </c>
      <c r="AL30" s="20">
        <f>SUMIFS('Historial Mensual'!$V$2:$V$3601,'Historial Mensual'!$A$2:$A$3601,AL$1,'Historial Mensual'!$B$2:$B$3601,$A30)</f>
        <v>1.208729822073812E-2</v>
      </c>
      <c r="AM30" s="20">
        <f>SUMIFS('Historial Mensual'!$V$2:$V$3601,'Historial Mensual'!$A$2:$A$3601,AM$1,'Historial Mensual'!$B$2:$B$3601,$A30)</f>
        <v>-0.11304593381301292</v>
      </c>
      <c r="AN30" s="20">
        <f>SUMIFS('Historial Mensual'!$V$2:$V$3601,'Historial Mensual'!$A$2:$A$3601,AN$1,'Historial Mensual'!$B$2:$B$3601,$A30)</f>
        <v>6.1558813691706071E-2</v>
      </c>
      <c r="AO30" s="20">
        <f>SUMIFS('Historial Mensual'!$V$2:$V$3601,'Historial Mensual'!$A$2:$A$3601,AO$1,'Historial Mensual'!$B$2:$B$3601,$A30)</f>
        <v>1.6237673824842653E-3</v>
      </c>
      <c r="AP30" s="20">
        <f>SUMIFS('Historial Mensual'!$V$2:$V$3601,'Historial Mensual'!$A$2:$A$3601,AP$1,'Historial Mensual'!$B$2:$B$3601,$A30)</f>
        <v>3.4335046920165993E-2</v>
      </c>
      <c r="AQ30" s="20">
        <f>SUMIFS('Historial Mensual'!$V$2:$V$3601,'Historial Mensual'!$A$2:$A$3601,AQ$1,'Historial Mensual'!$B$2:$B$3601,$A30)</f>
        <v>4.1361764747921609E-2</v>
      </c>
      <c r="AR30" s="20">
        <f>SUMIFS('Historial Mensual'!$V$2:$V$3601,'Historial Mensual'!$A$2:$A$3601,AR$1,'Historial Mensual'!$B$2:$B$3601,$A30)</f>
        <v>4.862285213240807E-3</v>
      </c>
      <c r="AS30" s="20">
        <f>SUMIFS('Historial Mensual'!$V$2:$V$3601,'Historial Mensual'!$A$2:$A$3601,AS$1,'Historial Mensual'!$B$2:$B$3601,$A30)</f>
        <v>-1.2851607742320225E-5</v>
      </c>
      <c r="AT30" s="20">
        <f>SUMIFS('Historial Mensual'!$V$2:$V$3601,'Historial Mensual'!$A$2:$A$3601,AT$1,'Historial Mensual'!$B$2:$B$3601,$A30)</f>
        <v>3.7397898327443481E-2</v>
      </c>
      <c r="AU30" s="20">
        <f>SUMIFS('Historial Mensual'!$V$2:$V$3601,'Historial Mensual'!$A$2:$A$3601,AU$1,'Historial Mensual'!$B$2:$B$3601,$A30)</f>
        <v>-1.602305728983865E-2</v>
      </c>
      <c r="AV30" s="20">
        <f>SUMIFS('Historial Mensual'!$V$2:$V$3601,'Historial Mensual'!$A$2:$A$3601,AV$1,'Historial Mensual'!$B$2:$B$3601,$A30)</f>
        <v>4.1825784976946598E-2</v>
      </c>
      <c r="AW30" s="20">
        <f>SUMIFS('Historial Mensual'!$V$2:$V$3601,'Historial Mensual'!$A$2:$A$3601,AW$1,'Historial Mensual'!$B$2:$B$3601,$A30)</f>
        <v>5.9149517353400974E-2</v>
      </c>
      <c r="AX30" s="20">
        <f>SUMIFS('Historial Mensual'!$V$2:$V$3601,'Historial Mensual'!$A$2:$A$3601,AX$1,'Historial Mensual'!$B$2:$B$3601,$A30)</f>
        <v>3.6978211093270909E-2</v>
      </c>
      <c r="AY30" s="20">
        <f>SUMIFS('Historial Mensual'!$V$2:$V$3601,'Historial Mensual'!$A$2:$A$3601,AY$1,'Historial Mensual'!$B$2:$B$3601,$A30)</f>
        <v>2.6352829910046959E-2</v>
      </c>
      <c r="AZ30" s="20">
        <f>SUMIFS('Historial Mensual'!$V$2:$V$3601,'Historial Mensual'!$A$2:$A$3601,AZ$1,'Historial Mensual'!$B$2:$B$3601,$A30)</f>
        <v>3.4459283871436978E-2</v>
      </c>
      <c r="BA30" s="20">
        <f>SUMIFS('Historial Mensual'!$V$2:$V$3601,'Historial Mensual'!$A$2:$A$3601,BA$1,'Historial Mensual'!$B$2:$B$3601,$A30)</f>
        <v>-9.427413823981326E-2</v>
      </c>
      <c r="BB30" s="20">
        <f>SUMIFS('Historial Mensual'!$V$2:$V$3601,'Historial Mensual'!$A$2:$A$3601,BB$1,'Historial Mensual'!$B$2:$B$3601,$A30)</f>
        <v>-8.504924071748482E-2</v>
      </c>
      <c r="BC30" s="20">
        <f>SUMIFS('Historial Mensual'!$V$2:$V$3601,'Historial Mensual'!$A$2:$A$3601,BC$1,'Historial Mensual'!$B$2:$B$3601,$A30)</f>
        <v>-0.1818784719416027</v>
      </c>
      <c r="BD30" s="20">
        <f>SUMIFS('Historial Mensual'!$V$2:$V$3601,'Historial Mensual'!$A$2:$A$3601,BD$1,'Historial Mensual'!$B$2:$B$3601,$A30)</f>
        <v>6.1600715903914648E-5</v>
      </c>
      <c r="BE30" s="20">
        <f>SUMIFS('Historial Mensual'!$V$2:$V$3601,'Historial Mensual'!$A$2:$A$3601,BE$1,'Historial Mensual'!$B$2:$B$3601,$A30)</f>
        <v>-4.915682328049957E-2</v>
      </c>
      <c r="BF30" s="20">
        <f>SUMIFS('Historial Mensual'!$V$2:$V$3601,'Historial Mensual'!$A$2:$A$3601,BF$1,'Historial Mensual'!$B$2:$B$3601,$A30)</f>
        <v>-0.18971658030177704</v>
      </c>
      <c r="BG30" s="20">
        <f>SUMIFS('Historial Mensual'!$V$2:$V$3601,'Historial Mensual'!$A$2:$A$3601,BG$1,'Historial Mensual'!$B$2:$B$3601,$A30)</f>
        <v>-7.0372393092269864E-2</v>
      </c>
      <c r="BH30" s="20">
        <f>SUMIFS('Historial Mensual'!$V$2:$V$3601,'Historial Mensual'!$A$2:$A$3601,BH$1,'Historial Mensual'!$B$2:$B$3601,$A30)</f>
        <v>1.3689627626476138E-2</v>
      </c>
      <c r="BI30" s="20">
        <f>SUMIFS('Historial Mensual'!$V$2:$V$3601,'Historial Mensual'!$A$2:$A$3601,BI$1,'Historial Mensual'!$B$2:$B$3601,$A30)</f>
        <v>-5.1588738569351804E-2</v>
      </c>
      <c r="BJ30" s="20">
        <f>SUMIFS('Historial Mensual'!$V$2:$V$3601,'Historial Mensual'!$A$2:$A$3601,BJ$1,'Historial Mensual'!$B$2:$B$3601,$A30)</f>
        <v>9.4937187556912481E-2</v>
      </c>
      <c r="BK30" s="20">
        <f>SUMIFS('Historial Mensual'!$V$2:$V$3601,'Historial Mensual'!$A$2:$A$3601,BK$1,'Historial Mensual'!$B$2:$B$3601,$A30)</f>
        <v>-2.8421282421906339E-2</v>
      </c>
      <c r="BL30" s="20">
        <f>SUMIFS('Historial Mensual'!$V$2:$V$3601,'Historial Mensual'!$A$2:$A$3601,BL$1,'Historial Mensual'!$B$2:$B$3601,$A30)</f>
        <v>-1.7779442005233969E-2</v>
      </c>
      <c r="BM30" s="20">
        <f>SUMIFS('Historial Mensual'!$V$2:$V$3601,'Historial Mensual'!$A$2:$A$3601,BM$1,'Historial Mensual'!$B$2:$B$3601,$A30)</f>
        <v>0.11615479319627509</v>
      </c>
      <c r="BN30" s="20">
        <f>SUMIFS('Historial Mensual'!$V$2:$V$3601,'Historial Mensual'!$A$2:$A$3601,BN$1,'Historial Mensual'!$B$2:$B$3601,$A30)</f>
        <v>8.8050289092743095E-2</v>
      </c>
      <c r="BO30" s="20">
        <f>SUMIFS('Historial Mensual'!$V$2:$V$3601,'Historial Mensual'!$A$2:$A$3601,BO$1,'Historial Mensual'!$B$2:$B$3601,$A30)</f>
        <v>0.14331912201841029</v>
      </c>
      <c r="BP30" s="20">
        <f>SUMIFS('Historial Mensual'!$V$2:$V$3601,'Historial Mensual'!$A$2:$A$3601,BP$1,'Historial Mensual'!$B$2:$B$3601,$A30)</f>
        <v>1.7503482306199313E-2</v>
      </c>
      <c r="BQ30" s="20">
        <f>SUMIFS('Historial Mensual'!$V$2:$V$3601,'Historial Mensual'!$A$2:$A$3601,BQ$1,'Historial Mensual'!$B$2:$B$3601,$A30)</f>
        <v>-4.4230062659718287E-2</v>
      </c>
      <c r="BR30" s="20">
        <f>SUMIFS('Historial Mensual'!$V$2:$V$3601,'Historial Mensual'!$A$2:$A$3601,BR$1,'Historial Mensual'!$B$2:$B$3601,$A30)</f>
        <v>8.316845091456683E-2</v>
      </c>
      <c r="BS30" s="20">
        <f>SUMIFS('Historial Mensual'!$V$2:$V$3601,'Historial Mensual'!$A$2:$A$3601,BS$1,'Historial Mensual'!$B$2:$B$3601,$A30)</f>
        <v>3.9915409425029316E-2</v>
      </c>
      <c r="BT30" s="20">
        <f>SUMIFS('Historial Mensual'!$V$2:$V$3601,'Historial Mensual'!$A$2:$A$3601,BT$1,'Historial Mensual'!$B$2:$B$3601,$A30)</f>
        <v>5.0891907750369059E-2</v>
      </c>
      <c r="BU30" s="20">
        <f>SUMIFS('Historial Mensual'!$V$2:$V$3601,'Historial Mensual'!$A$2:$A$3601,BU$1,'Historial Mensual'!$B$2:$B$3601,$A30)</f>
        <v>-6.1076323618189945E-2</v>
      </c>
      <c r="BV30" s="20">
        <f>SUMIFS('Historial Mensual'!$V$2:$V$3601,'Historial Mensual'!$A$2:$A$3601,BV$1,'Historial Mensual'!$B$2:$B$3601,$A30)</f>
        <v>-0.15244358285570608</v>
      </c>
      <c r="BW30" s="20">
        <f>SUMIFS('Historial Mensual'!$V$2:$V$3601,'Historial Mensual'!$A$2:$A$3601,BW$1,'Historial Mensual'!$B$2:$B$3601,$A30)</f>
        <v>5.5202541512291134E-2</v>
      </c>
      <c r="BX30" s="20">
        <f>SUMIFS('Historial Mensual'!$V$2:$V$3601,'Historial Mensual'!$A$2:$A$3601,BX$1,'Historial Mensual'!$B$2:$B$3601,$A30)</f>
        <v>-5.1185926787533871E-2</v>
      </c>
      <c r="BY30" s="20">
        <f>SUMIFS('Historial Mensual'!$V$2:$V$3601,'Historial Mensual'!$A$2:$A$3601,BY$1,'Historial Mensual'!$B$2:$B$3601,$A30)</f>
        <v>3.2389611356603905E-2</v>
      </c>
      <c r="BZ30" s="20">
        <f>SUMIFS('Historial Mensual'!$V$2:$V$3601,'Historial Mensual'!$A$2:$A$3601,BZ$1,'Historial Mensual'!$B$2:$B$3601,$A30)</f>
        <v>1.8182711703030909E-2</v>
      </c>
      <c r="CA30" s="20">
        <f>SUMIFS('Historial Mensual'!$V$2:$V$3601,'Historial Mensual'!$A$2:$A$3601,CA$1,'Historial Mensual'!$B$2:$B$3601,$A30)</f>
        <v>1.0296783153666259E-2</v>
      </c>
      <c r="CB30" s="20">
        <f>SUMIFS('Historial Mensual'!$V$2:$V$3601,'Historial Mensual'!$A$2:$A$3601,CB$1,'Historial Mensual'!$B$2:$B$3601,$A30)</f>
        <v>-9.1855136379561143E-3</v>
      </c>
      <c r="CC30" s="20">
        <f>SUMIFS('Historial Mensual'!$V$2:$V$3601,'Historial Mensual'!$A$2:$A$3601,CC$1,'Historial Mensual'!$B$2:$B$3601,$A30)</f>
        <v>3.5084923029598536E-2</v>
      </c>
      <c r="CD30" s="20">
        <f>SUMIFS('Historial Mensual'!$V$2:$V$3601,'Historial Mensual'!$A$2:$A$3601,CD$1,'Historial Mensual'!$B$2:$B$3601,$A30)</f>
        <v>4.4313307441553394E-2</v>
      </c>
      <c r="CE30" s="20">
        <f>SUMIFS('Historial Mensual'!$V$2:$V$3601,'Historial Mensual'!$A$2:$A$3601,CE$1,'Historial Mensual'!$B$2:$B$3601,$A30)</f>
        <v>1.7574163457407873E-3</v>
      </c>
      <c r="CF30" s="20">
        <f>SUMIFS('Historial Mensual'!$V$2:$V$3601,'Historial Mensual'!$A$2:$A$3601,CF$1,'Historial Mensual'!$B$2:$B$3601,$A30)</f>
        <v>5.7110802317656459E-2</v>
      </c>
      <c r="CG30" s="20">
        <f>SUMIFS('Historial Mensual'!$V$2:$V$3601,'Historial Mensual'!$A$2:$A$3601,CG$1,'Historial Mensual'!$B$2:$B$3601,$A30)</f>
        <v>4.2778800862776918E-2</v>
      </c>
      <c r="CH30" s="20">
        <f>SUMIFS('Historial Mensual'!$V$2:$V$3601,'Historial Mensual'!$A$2:$A$3601,CH$1,'Historial Mensual'!$B$2:$B$3601,$A30)</f>
        <v>6.2855649203629613E-2</v>
      </c>
      <c r="CI30" s="20">
        <f>SUMIFS('Historial Mensual'!$V$2:$V$3601,'Historial Mensual'!$A$2:$A$3601,CI$1,'Historial Mensual'!$B$2:$B$3601,$A30)</f>
        <v>2.8815163723876745E-2</v>
      </c>
      <c r="CJ30" s="20">
        <f>SUMIFS('Historial Mensual'!$V$2:$V$3601,'Historial Mensual'!$A$2:$A$3601,CJ$1,'Historial Mensual'!$B$2:$B$3601,$A30)</f>
        <v>5.8685264721946295E-2</v>
      </c>
      <c r="CK30" s="20">
        <f>SUMIFS('Historial Mensual'!$V$2:$V$3601,'Historial Mensual'!$A$2:$A$3601,CK$1,'Historial Mensual'!$B$2:$B$3601,$A30)</f>
        <v>-5.4412105503544521E-2</v>
      </c>
      <c r="CL30" s="20">
        <f>SUMIFS('Historial Mensual'!$V$2:$V$3601,'Historial Mensual'!$A$2:$A$3601,CL$1,'Historial Mensual'!$B$2:$B$3601,$A30)</f>
        <v>6.8239971645327416E-3</v>
      </c>
      <c r="CM30" s="20">
        <f>SUMIFS('Historial Mensual'!$V$2:$V$3601,'Historial Mensual'!$A$2:$A$3601,CM$1,'Historial Mensual'!$B$2:$B$3601,$A30)</f>
        <v>4.2875694614739543E-2</v>
      </c>
      <c r="CN30" s="20">
        <f>SUMIFS('Historial Mensual'!$V$2:$V$3601,'Historial Mensual'!$A$2:$A$3601,CN$1,'Historial Mensual'!$B$2:$B$3601,$A30)</f>
        <v>6.1119317106708929E-3</v>
      </c>
      <c r="CO30" s="20">
        <f>SUMIFS('Historial Mensual'!$V$2:$V$3601,'Historial Mensual'!$A$2:$A$3601,CO$1,'Historial Mensual'!$B$2:$B$3601,$A30)</f>
        <v>2.4789933633330905E-2</v>
      </c>
      <c r="CP30" s="20">
        <f>SUMIFS('Historial Mensual'!$V$2:$V$3601,'Historial Mensual'!$A$2:$A$3601,CP$1,'Historial Mensual'!$B$2:$B$3601,$A30)</f>
        <v>5.2465366395521969E-2</v>
      </c>
      <c r="CQ30" s="20">
        <f>SUMIFS('Historial Mensual'!$V$2:$V$3601,'Historial Mensual'!$A$2:$A$3601,CQ$1,'Historial Mensual'!$B$2:$B$3601,$A30)</f>
        <v>-1.5470751951546072E-2</v>
      </c>
      <c r="CR30" s="20">
        <f>SUMIFS('Historial Mensual'!$V$2:$V$3601,'Historial Mensual'!$A$2:$A$3601,CR$1,'Historial Mensual'!$B$2:$B$3601,$A30)</f>
        <v>2.6504824550141942E-2</v>
      </c>
      <c r="CS30" s="20">
        <f>SUMIFS('Historial Mensual'!$V$2:$V$3601,'Historial Mensual'!$A$2:$A$3601,CS$1,'Historial Mensual'!$B$2:$B$3601,$A30)</f>
        <v>1.3484213685737684E-2</v>
      </c>
      <c r="CT30" s="20">
        <f>SUMIFS('Historial Mensual'!$V$2:$V$3601,'Historial Mensual'!$A$2:$A$3601,CT$1,'Historial Mensual'!$B$2:$B$3601,$A30)</f>
        <v>-4.1632682067952571E-2</v>
      </c>
      <c r="CU30" s="20">
        <f>SUMIFS('Historial Mensual'!$V$2:$V$3601,'Historial Mensual'!$A$2:$A$3601,CU$1,'Historial Mensual'!$B$2:$B$3601,$A30)</f>
        <v>7.1262005482263482E-2</v>
      </c>
      <c r="CV30" s="20">
        <f>SUMIFS('Historial Mensual'!$V$2:$V$3601,'Historial Mensual'!$A$2:$A$3601,CV$1,'Historial Mensual'!$B$2:$B$3601,$A30)</f>
        <v>3.1673006761755815E-2</v>
      </c>
      <c r="CW30" s="20">
        <f>SUMIFS('Historial Mensual'!$V$2:$V$3601,'Historial Mensual'!$A$2:$A$3601,CW$1,'Historial Mensual'!$B$2:$B$3601,$A30)</f>
        <v>4.9611833549447537E-2</v>
      </c>
    </row>
    <row r="31" spans="1:101" x14ac:dyDescent="0.3">
      <c r="A31" s="18">
        <v>45809</v>
      </c>
      <c r="B31" s="20">
        <f>SUMIFS('Historial Mensual'!$V$2:$V$3601,'Historial Mensual'!$A$2:$A$3601,B$1,'Historial Mensual'!$B$2:$B$3601,$A31)</f>
        <v>-3.9758481988969266E-2</v>
      </c>
      <c r="C31" s="20">
        <f>SUMIFS('Historial Mensual'!$V$2:$V$3601,'Historial Mensual'!$A$2:$A$3601,C$1,'Historial Mensual'!$B$2:$B$3601,$A31)</f>
        <v>8.0821210790996245E-2</v>
      </c>
      <c r="D31" s="20">
        <f>SUMIFS('Historial Mensual'!$V$2:$V$3601,'Historial Mensual'!$A$2:$A$3601,D$1,'Historial Mensual'!$B$2:$B$3601,$A31)</f>
        <v>0.11436804350954101</v>
      </c>
      <c r="E31" s="20">
        <f>SUMIFS('Historial Mensual'!$V$2:$V$3601,'Historial Mensual'!$A$2:$A$3601,E$1,'Historial Mensual'!$B$2:$B$3601,$A31)</f>
        <v>5.8940103414814662E-2</v>
      </c>
      <c r="F31" s="20">
        <f>SUMIFS('Historial Mensual'!$V$2:$V$3601,'Historial Mensual'!$A$2:$A$3601,F$1,'Historial Mensual'!$B$2:$B$3601,$A31)</f>
        <v>5.4606370903179227E-2</v>
      </c>
      <c r="G31" s="20">
        <f>SUMIFS('Historial Mensual'!$V$2:$V$3601,'Historial Mensual'!$A$2:$A$3601,G$1,'Historial Mensual'!$B$2:$B$3601,$A31)</f>
        <v>-1.249492315336543E-2</v>
      </c>
      <c r="H31" s="20">
        <f>SUMIFS('Historial Mensual'!$V$2:$V$3601,'Historial Mensual'!$A$2:$A$3601,H$1,'Historial Mensual'!$B$2:$B$3601,$A31)</f>
        <v>-1.3668574789691594E-2</v>
      </c>
      <c r="I31" s="20">
        <f>SUMIFS('Historial Mensual'!$V$2:$V$3601,'Historial Mensual'!$A$2:$A$3601,I$1,'Historial Mensual'!$B$2:$B$3601,$A31)</f>
        <v>2.033075293301953E-2</v>
      </c>
      <c r="J31" s="20">
        <f>SUMIFS('Historial Mensual'!$V$2:$V$3601,'Historial Mensual'!$A$2:$A$3601,J$1,'Historial Mensual'!$B$2:$B$3601,$A31)</f>
        <v>9.8440968896955319E-2</v>
      </c>
      <c r="K31" s="20">
        <f>SUMIFS('Historial Mensual'!$V$2:$V$3601,'Historial Mensual'!$A$2:$A$3601,K$1,'Historial Mensual'!$B$2:$B$3601,$A31)</f>
        <v>7.7404647363611051E-2</v>
      </c>
      <c r="L31" s="20">
        <f>SUMIFS('Historial Mensual'!$V$2:$V$3601,'Historial Mensual'!$A$2:$A$3601,L$1,'Historial Mensual'!$B$2:$B$3601,$A31)</f>
        <v>6.0595514879856767E-2</v>
      </c>
      <c r="M31" s="20">
        <f>SUMIFS('Historial Mensual'!$V$2:$V$3601,'Historial Mensual'!$A$2:$A$3601,M$1,'Historial Mensual'!$B$2:$B$3601,$A31)</f>
        <v>2.1308318622094233E-2</v>
      </c>
      <c r="N31" s="20">
        <f>SUMIFS('Historial Mensual'!$V$2:$V$3601,'Historial Mensual'!$A$2:$A$3601,N$1,'Historial Mensual'!$B$2:$B$3601,$A31)</f>
        <v>7.2408666523598966E-2</v>
      </c>
      <c r="O31" s="20">
        <f>SUMIFS('Historial Mensual'!$V$2:$V$3601,'Historial Mensual'!$A$2:$A$3601,O$1,'Historial Mensual'!$B$2:$B$3601,$A31)</f>
        <v>7.3042776023430414E-2</v>
      </c>
      <c r="P31" s="20">
        <f>SUMIFS('Historial Mensual'!$V$2:$V$3601,'Historial Mensual'!$A$2:$A$3601,P$1,'Historial Mensual'!$B$2:$B$3601,$A31)</f>
        <v>7.6855542569377877E-2</v>
      </c>
      <c r="Q31" s="20">
        <f>SUMIFS('Historial Mensual'!$V$2:$V$3601,'Historial Mensual'!$A$2:$A$3601,Q$1,'Historial Mensual'!$B$2:$B$3601,$A31)</f>
        <v>2.2577588532716242E-2</v>
      </c>
      <c r="R31" s="20">
        <f>SUMIFS('Historial Mensual'!$V$2:$V$3601,'Historial Mensual'!$A$2:$A$3601,R$1,'Historial Mensual'!$B$2:$B$3601,$A31)</f>
        <v>6.7660425177907532E-2</v>
      </c>
      <c r="S31" s="20">
        <f>SUMIFS('Historial Mensual'!$V$2:$V$3601,'Historial Mensual'!$A$2:$A$3601,S$1,'Historial Mensual'!$B$2:$B$3601,$A31)</f>
        <v>-8.4530295490094873E-2</v>
      </c>
      <c r="T31" s="20">
        <f>SUMIFS('Historial Mensual'!$V$2:$V$3601,'Historial Mensual'!$A$2:$A$3601,T$1,'Historial Mensual'!$B$2:$B$3601,$A31)</f>
        <v>4.6299497903618217E-2</v>
      </c>
      <c r="U31" s="20">
        <f>SUMIFS('Historial Mensual'!$V$2:$V$3601,'Historial Mensual'!$A$2:$A$3601,U$1,'Historial Mensual'!$B$2:$B$3601,$A31)</f>
        <v>-6.9195734411025861E-2</v>
      </c>
      <c r="V31" s="20">
        <f>SUMIFS('Historial Mensual'!$V$2:$V$3601,'Historial Mensual'!$A$2:$A$3601,V$1,'Historial Mensual'!$B$2:$B$3601,$A31)</f>
        <v>7.0449087519924833E-2</v>
      </c>
      <c r="W31" s="20">
        <f>SUMIFS('Historial Mensual'!$V$2:$V$3601,'Historial Mensual'!$A$2:$A$3601,W$1,'Historial Mensual'!$B$2:$B$3601,$A31)</f>
        <v>6.6820051917173912E-2</v>
      </c>
      <c r="X31" s="20">
        <f>SUMIFS('Historial Mensual'!$V$2:$V$3601,'Historial Mensual'!$A$2:$A$3601,X$1,'Historial Mensual'!$B$2:$B$3601,$A31)</f>
        <v>0.10158251070939939</v>
      </c>
      <c r="Y31" s="20">
        <f>SUMIFS('Historial Mensual'!$V$2:$V$3601,'Historial Mensual'!$A$2:$A$3601,Y$1,'Historial Mensual'!$B$2:$B$3601,$A31)</f>
        <v>0.13856014552367363</v>
      </c>
      <c r="Z31" s="20">
        <f>SUMIFS('Historial Mensual'!$V$2:$V$3601,'Historial Mensual'!$A$2:$A$3601,Z$1,'Historial Mensual'!$B$2:$B$3601,$A31)</f>
        <v>9.9800004974462453E-2</v>
      </c>
      <c r="AA31" s="20">
        <f>SUMIFS('Historial Mensual'!$V$2:$V$3601,'Historial Mensual'!$A$2:$A$3601,AA$1,'Historial Mensual'!$B$2:$B$3601,$A31)</f>
        <v>3.787240338679862E-2</v>
      </c>
      <c r="AB31" s="20">
        <f>SUMIFS('Historial Mensual'!$V$2:$V$3601,'Historial Mensual'!$A$2:$A$3601,AB$1,'Historial Mensual'!$B$2:$B$3601,$A31)</f>
        <v>0.11750309481016077</v>
      </c>
      <c r="AC31" s="20">
        <f>SUMIFS('Historial Mensual'!$V$2:$V$3601,'Historial Mensual'!$A$2:$A$3601,AC$1,'Historial Mensual'!$B$2:$B$3601,$A31)</f>
        <v>6.0069558452110206E-2</v>
      </c>
      <c r="AD31" s="20">
        <f>SUMIFS('Historial Mensual'!$V$2:$V$3601,'Historial Mensual'!$A$2:$A$3601,AD$1,'Historial Mensual'!$B$2:$B$3601,$A31)</f>
        <v>8.4412634231219696E-2</v>
      </c>
      <c r="AE31" s="20">
        <f>SUMIFS('Historial Mensual'!$V$2:$V$3601,'Historial Mensual'!$A$2:$A$3601,AE$1,'Historial Mensual'!$B$2:$B$3601,$A31)</f>
        <v>0.10785223334842385</v>
      </c>
      <c r="AF31" s="20">
        <f>SUMIFS('Historial Mensual'!$V$2:$V$3601,'Historial Mensual'!$A$2:$A$3601,AF$1,'Historial Mensual'!$B$2:$B$3601,$A31)</f>
        <v>4.7019624819274131E-2</v>
      </c>
      <c r="AG31" s="20">
        <f>SUMIFS('Historial Mensual'!$V$2:$V$3601,'Historial Mensual'!$A$2:$A$3601,AG$1,'Historial Mensual'!$B$2:$B$3601,$A31)</f>
        <v>6.7107145383563341E-2</v>
      </c>
      <c r="AH31" s="20">
        <f>SUMIFS('Historial Mensual'!$V$2:$V$3601,'Historial Mensual'!$A$2:$A$3601,AH$1,'Historial Mensual'!$B$2:$B$3601,$A31)</f>
        <v>9.502033393483568E-2</v>
      </c>
      <c r="AI31" s="20">
        <f>SUMIFS('Historial Mensual'!$V$2:$V$3601,'Historial Mensual'!$A$2:$A$3601,AI$1,'Historial Mensual'!$B$2:$B$3601,$A31)</f>
        <v>4.0528785589873793E-2</v>
      </c>
      <c r="AJ31" s="20">
        <f>SUMIFS('Historial Mensual'!$V$2:$V$3601,'Historial Mensual'!$A$2:$A$3601,AJ$1,'Historial Mensual'!$B$2:$B$3601,$A31)</f>
        <v>1.1610883948746131E-2</v>
      </c>
      <c r="AK31" s="20">
        <f>SUMIFS('Historial Mensual'!$V$2:$V$3601,'Historial Mensual'!$A$2:$A$3601,AK$1,'Historial Mensual'!$B$2:$B$3601,$A31)</f>
        <v>2.6193417328678689E-2</v>
      </c>
      <c r="AL31" s="20">
        <f>SUMIFS('Historial Mensual'!$V$2:$V$3601,'Historial Mensual'!$A$2:$A$3601,AL$1,'Historial Mensual'!$B$2:$B$3601,$A31)</f>
        <v>6.9405166044318525E-2</v>
      </c>
      <c r="AM31" s="20">
        <f>SUMIFS('Historial Mensual'!$V$2:$V$3601,'Historial Mensual'!$A$2:$A$3601,AM$1,'Historial Mensual'!$B$2:$B$3601,$A31)</f>
        <v>4.780750981397075E-2</v>
      </c>
      <c r="AN31" s="20">
        <f>SUMIFS('Historial Mensual'!$V$2:$V$3601,'Historial Mensual'!$A$2:$A$3601,AN$1,'Historial Mensual'!$B$2:$B$3601,$A31)</f>
        <v>5.9587420391509396E-2</v>
      </c>
      <c r="AO31" s="20">
        <f>SUMIFS('Historial Mensual'!$V$2:$V$3601,'Historial Mensual'!$A$2:$A$3601,AO$1,'Historial Mensual'!$B$2:$B$3601,$A31)</f>
        <v>8.6042528503793916E-2</v>
      </c>
      <c r="AP31" s="20">
        <f>SUMIFS('Historial Mensual'!$V$2:$V$3601,'Historial Mensual'!$A$2:$A$3601,AP$1,'Historial Mensual'!$B$2:$B$3601,$A31)</f>
        <v>3.2148663237680619E-2</v>
      </c>
      <c r="AQ31" s="20">
        <f>SUMIFS('Historial Mensual'!$V$2:$V$3601,'Historial Mensual'!$A$2:$A$3601,AQ$1,'Historial Mensual'!$B$2:$B$3601,$A31)</f>
        <v>5.9324896864562222E-2</v>
      </c>
      <c r="AR31" s="20">
        <f>SUMIFS('Historial Mensual'!$V$2:$V$3601,'Historial Mensual'!$A$2:$A$3601,AR$1,'Historial Mensual'!$B$2:$B$3601,$A31)</f>
        <v>2.4459599794365953E-2</v>
      </c>
      <c r="AS31" s="20">
        <f>SUMIFS('Historial Mensual'!$V$2:$V$3601,'Historial Mensual'!$A$2:$A$3601,AS$1,'Historial Mensual'!$B$2:$B$3601,$A31)</f>
        <v>3.0621321590786069E-2</v>
      </c>
      <c r="AT31" s="20">
        <f>SUMIFS('Historial Mensual'!$V$2:$V$3601,'Historial Mensual'!$A$2:$A$3601,AT$1,'Historial Mensual'!$B$2:$B$3601,$A31)</f>
        <v>6.0894467918158918E-2</v>
      </c>
      <c r="AU31" s="20">
        <f>SUMIFS('Historial Mensual'!$V$2:$V$3601,'Historial Mensual'!$A$2:$A$3601,AU$1,'Historial Mensual'!$B$2:$B$3601,$A31)</f>
        <v>3.2375442261010468E-2</v>
      </c>
      <c r="AV31" s="20">
        <f>SUMIFS('Historial Mensual'!$V$2:$V$3601,'Historial Mensual'!$A$2:$A$3601,AV$1,'Historial Mensual'!$B$2:$B$3601,$A31)</f>
        <v>3.033457972973428E-2</v>
      </c>
      <c r="AW31" s="20">
        <f>SUMIFS('Historial Mensual'!$V$2:$V$3601,'Historial Mensual'!$A$2:$A$3601,AW$1,'Historial Mensual'!$B$2:$B$3601,$A31)</f>
        <v>7.0443856140521594E-2</v>
      </c>
      <c r="AX31" s="20">
        <f>SUMIFS('Historial Mensual'!$V$2:$V$3601,'Historial Mensual'!$A$2:$A$3601,AX$1,'Historial Mensual'!$B$2:$B$3601,$A31)</f>
        <v>3.9325175372909214E-2</v>
      </c>
      <c r="AY31" s="20">
        <f>SUMIFS('Historial Mensual'!$V$2:$V$3601,'Historial Mensual'!$A$2:$A$3601,AY$1,'Historial Mensual'!$B$2:$B$3601,$A31)</f>
        <v>5.9949232035403588E-2</v>
      </c>
      <c r="AZ31" s="20">
        <f>SUMIFS('Historial Mensual'!$V$2:$V$3601,'Historial Mensual'!$A$2:$A$3601,AZ$1,'Historial Mensual'!$B$2:$B$3601,$A31)</f>
        <v>2.511579094657633E-2</v>
      </c>
      <c r="BA31" s="20">
        <f>SUMIFS('Historial Mensual'!$V$2:$V$3601,'Historial Mensual'!$A$2:$A$3601,BA$1,'Historial Mensual'!$B$2:$B$3601,$A31)</f>
        <v>2.1861513378301275E-2</v>
      </c>
      <c r="BB31" s="20">
        <f>SUMIFS('Historial Mensual'!$V$2:$V$3601,'Historial Mensual'!$A$2:$A$3601,BB$1,'Historial Mensual'!$B$2:$B$3601,$A31)</f>
        <v>5.877031760042916E-2</v>
      </c>
      <c r="BC31" s="20">
        <f>SUMIFS('Historial Mensual'!$V$2:$V$3601,'Historial Mensual'!$A$2:$A$3601,BC$1,'Historial Mensual'!$B$2:$B$3601,$A31)</f>
        <v>6.1017028392248825E-2</v>
      </c>
      <c r="BD31" s="20">
        <f>SUMIFS('Historial Mensual'!$V$2:$V$3601,'Historial Mensual'!$A$2:$A$3601,BD$1,'Historial Mensual'!$B$2:$B$3601,$A31)</f>
        <v>2.6108527757799323E-2</v>
      </c>
      <c r="BE31" s="20">
        <f>SUMIFS('Historial Mensual'!$V$2:$V$3601,'Historial Mensual'!$A$2:$A$3601,BE$1,'Historial Mensual'!$B$2:$B$3601,$A31)</f>
        <v>-3.3016632581044023E-2</v>
      </c>
      <c r="BF31" s="20">
        <f>SUMIFS('Historial Mensual'!$V$2:$V$3601,'Historial Mensual'!$A$2:$A$3601,BF$1,'Historial Mensual'!$B$2:$B$3601,$A31)</f>
        <v>8.0570340683674482E-2</v>
      </c>
      <c r="BG31" s="20">
        <f>SUMIFS('Historial Mensual'!$V$2:$V$3601,'Historial Mensual'!$A$2:$A$3601,BG$1,'Historial Mensual'!$B$2:$B$3601,$A31)</f>
        <v>8.9152314235030422E-2</v>
      </c>
      <c r="BH31" s="20">
        <f>SUMIFS('Historial Mensual'!$V$2:$V$3601,'Historial Mensual'!$A$2:$A$3601,BH$1,'Historial Mensual'!$B$2:$B$3601,$A31)</f>
        <v>9.4131441644228875E-2</v>
      </c>
      <c r="BI31" s="20">
        <f>SUMIFS('Historial Mensual'!$V$2:$V$3601,'Historial Mensual'!$A$2:$A$3601,BI$1,'Historial Mensual'!$B$2:$B$3601,$A31)</f>
        <v>3.1433149185357161E-2</v>
      </c>
      <c r="BJ31" s="20">
        <f>SUMIFS('Historial Mensual'!$V$2:$V$3601,'Historial Mensual'!$A$2:$A$3601,BJ$1,'Historial Mensual'!$B$2:$B$3601,$A31)</f>
        <v>0.13732261598856327</v>
      </c>
      <c r="BK31" s="20">
        <f>SUMIFS('Historial Mensual'!$V$2:$V$3601,'Historial Mensual'!$A$2:$A$3601,BK$1,'Historial Mensual'!$B$2:$B$3601,$A31)</f>
        <v>6.5689118309445738E-2</v>
      </c>
      <c r="BL31" s="20">
        <f>SUMIFS('Historial Mensual'!$V$2:$V$3601,'Historial Mensual'!$A$2:$A$3601,BL$1,'Historial Mensual'!$B$2:$B$3601,$A31)</f>
        <v>1.3598700374412201E-2</v>
      </c>
      <c r="BM31" s="20">
        <f>SUMIFS('Historial Mensual'!$V$2:$V$3601,'Historial Mensual'!$A$2:$A$3601,BM$1,'Historial Mensual'!$B$2:$B$3601,$A31)</f>
        <v>8.5813330706783444E-2</v>
      </c>
      <c r="BN31" s="20">
        <f>SUMIFS('Historial Mensual'!$V$2:$V$3601,'Historial Mensual'!$A$2:$A$3601,BN$1,'Historial Mensual'!$B$2:$B$3601,$A31)</f>
        <v>1.0995846824613981E-2</v>
      </c>
      <c r="BO31" s="20">
        <f>SUMIFS('Historial Mensual'!$V$2:$V$3601,'Historial Mensual'!$A$2:$A$3601,BO$1,'Historial Mensual'!$B$2:$B$3601,$A31)</f>
        <v>3.4689828720630672E-2</v>
      </c>
      <c r="BP31" s="20">
        <f>SUMIFS('Historial Mensual'!$V$2:$V$3601,'Historial Mensual'!$A$2:$A$3601,BP$1,'Historial Mensual'!$B$2:$B$3601,$A31)</f>
        <v>3.7605055677243961E-2</v>
      </c>
      <c r="BQ31" s="20">
        <f>SUMIFS('Historial Mensual'!$V$2:$V$3601,'Historial Mensual'!$A$2:$A$3601,BQ$1,'Historial Mensual'!$B$2:$B$3601,$A31)</f>
        <v>1.3054386803445348E-2</v>
      </c>
      <c r="BR31" s="20">
        <f>SUMIFS('Historial Mensual'!$V$2:$V$3601,'Historial Mensual'!$A$2:$A$3601,BR$1,'Historial Mensual'!$B$2:$B$3601,$A31)</f>
        <v>6.9326028986272242E-2</v>
      </c>
      <c r="BS31" s="20">
        <f>SUMIFS('Historial Mensual'!$V$2:$V$3601,'Historial Mensual'!$A$2:$A$3601,BS$1,'Historial Mensual'!$B$2:$B$3601,$A31)</f>
        <v>0.11291740163925905</v>
      </c>
      <c r="BT31" s="20">
        <f>SUMIFS('Historial Mensual'!$V$2:$V$3601,'Historial Mensual'!$A$2:$A$3601,BT$1,'Historial Mensual'!$B$2:$B$3601,$A31)</f>
        <v>3.4954554237452286E-2</v>
      </c>
      <c r="BU31" s="20">
        <f>SUMIFS('Historial Mensual'!$V$2:$V$3601,'Historial Mensual'!$A$2:$A$3601,BU$1,'Historial Mensual'!$B$2:$B$3601,$A31)</f>
        <v>2.4485126954847034E-2</v>
      </c>
      <c r="BV31" s="20">
        <f>SUMIFS('Historial Mensual'!$V$2:$V$3601,'Historial Mensual'!$A$2:$A$3601,BV$1,'Historial Mensual'!$B$2:$B$3601,$A31)</f>
        <v>5.0447622565555093E-2</v>
      </c>
      <c r="BW31" s="20">
        <f>SUMIFS('Historial Mensual'!$V$2:$V$3601,'Historial Mensual'!$A$2:$A$3601,BW$1,'Historial Mensual'!$B$2:$B$3601,$A31)</f>
        <v>7.4288583641200667E-2</v>
      </c>
      <c r="BX31" s="20">
        <f>SUMIFS('Historial Mensual'!$V$2:$V$3601,'Historial Mensual'!$A$2:$A$3601,BX$1,'Historial Mensual'!$B$2:$B$3601,$A31)</f>
        <v>3.761486142407338E-2</v>
      </c>
      <c r="BY31" s="20">
        <f>SUMIFS('Historial Mensual'!$V$2:$V$3601,'Historial Mensual'!$A$2:$A$3601,BY$1,'Historial Mensual'!$B$2:$B$3601,$A31)</f>
        <v>8.0378483704892867E-2</v>
      </c>
      <c r="BZ31" s="20">
        <f>SUMIFS('Historial Mensual'!$V$2:$V$3601,'Historial Mensual'!$A$2:$A$3601,BZ$1,'Historial Mensual'!$B$2:$B$3601,$A31)</f>
        <v>7.3155881092147768E-2</v>
      </c>
      <c r="CA31" s="20">
        <f>SUMIFS('Historial Mensual'!$V$2:$V$3601,'Historial Mensual'!$A$2:$A$3601,CA$1,'Historial Mensual'!$B$2:$B$3601,$A31)</f>
        <v>4.4430005218666024E-2</v>
      </c>
      <c r="CB31" s="20">
        <f>SUMIFS('Historial Mensual'!$V$2:$V$3601,'Historial Mensual'!$A$2:$A$3601,CB$1,'Historial Mensual'!$B$2:$B$3601,$A31)</f>
        <v>4.0903997809106224E-2</v>
      </c>
      <c r="CC31" s="20">
        <f>SUMIFS('Historial Mensual'!$V$2:$V$3601,'Historial Mensual'!$A$2:$A$3601,CC$1,'Historial Mensual'!$B$2:$B$3601,$A31)</f>
        <v>5.7677305834364985E-2</v>
      </c>
      <c r="CD31" s="20">
        <f>SUMIFS('Historial Mensual'!$V$2:$V$3601,'Historial Mensual'!$A$2:$A$3601,CD$1,'Historial Mensual'!$B$2:$B$3601,$A31)</f>
        <v>3.5844407221007672E-2</v>
      </c>
      <c r="CE31" s="20">
        <f>SUMIFS('Historial Mensual'!$V$2:$V$3601,'Historial Mensual'!$A$2:$A$3601,CE$1,'Historial Mensual'!$B$2:$B$3601,$A31)</f>
        <v>2.9425152883539814E-2</v>
      </c>
      <c r="CF31" s="20">
        <f>SUMIFS('Historial Mensual'!$V$2:$V$3601,'Historial Mensual'!$A$2:$A$3601,CF$1,'Historial Mensual'!$B$2:$B$3601,$A31)</f>
        <v>6.2843800998480373E-2</v>
      </c>
      <c r="CG31" s="20">
        <f>SUMIFS('Historial Mensual'!$V$2:$V$3601,'Historial Mensual'!$A$2:$A$3601,CG$1,'Historial Mensual'!$B$2:$B$3601,$A31)</f>
        <v>8.6531736971982326E-2</v>
      </c>
      <c r="CH31" s="20">
        <f>SUMIFS('Historial Mensual'!$V$2:$V$3601,'Historial Mensual'!$A$2:$A$3601,CH$1,'Historial Mensual'!$B$2:$B$3601,$A31)</f>
        <v>6.5099834444751953E-2</v>
      </c>
      <c r="CI31" s="20">
        <f>SUMIFS('Historial Mensual'!$V$2:$V$3601,'Historial Mensual'!$A$2:$A$3601,CI$1,'Historial Mensual'!$B$2:$B$3601,$A31)</f>
        <v>4.1697451590759924E-2</v>
      </c>
      <c r="CJ31" s="20">
        <f>SUMIFS('Historial Mensual'!$V$2:$V$3601,'Historial Mensual'!$A$2:$A$3601,CJ$1,'Historial Mensual'!$B$2:$B$3601,$A31)</f>
        <v>6.6490183079569151E-2</v>
      </c>
      <c r="CK31" s="20">
        <f>SUMIFS('Historial Mensual'!$V$2:$V$3601,'Historial Mensual'!$A$2:$A$3601,CK$1,'Historial Mensual'!$B$2:$B$3601,$A31)</f>
        <v>5.3002423591886415E-2</v>
      </c>
      <c r="CL31" s="20">
        <f>SUMIFS('Historial Mensual'!$V$2:$V$3601,'Historial Mensual'!$A$2:$A$3601,CL$1,'Historial Mensual'!$B$2:$B$3601,$A31)</f>
        <v>4.2928415117715217E-2</v>
      </c>
      <c r="CM31" s="20">
        <f>SUMIFS('Historial Mensual'!$V$2:$V$3601,'Historial Mensual'!$A$2:$A$3601,CM$1,'Historial Mensual'!$B$2:$B$3601,$A31)</f>
        <v>8.7176274682774529E-2</v>
      </c>
      <c r="CN31" s="20">
        <f>SUMIFS('Historial Mensual'!$V$2:$V$3601,'Historial Mensual'!$A$2:$A$3601,CN$1,'Historial Mensual'!$B$2:$B$3601,$A31)</f>
        <v>6.8916118882378655E-2</v>
      </c>
      <c r="CO31" s="20">
        <f>SUMIFS('Historial Mensual'!$V$2:$V$3601,'Historial Mensual'!$A$2:$A$3601,CO$1,'Historial Mensual'!$B$2:$B$3601,$A31)</f>
        <v>5.614706209600695E-2</v>
      </c>
      <c r="CP31" s="20">
        <f>SUMIFS('Historial Mensual'!$V$2:$V$3601,'Historial Mensual'!$A$2:$A$3601,CP$1,'Historial Mensual'!$B$2:$B$3601,$A31)</f>
        <v>8.3582909828057855E-2</v>
      </c>
      <c r="CQ31" s="20">
        <f>SUMIFS('Historial Mensual'!$V$2:$V$3601,'Historial Mensual'!$A$2:$A$3601,CQ$1,'Historial Mensual'!$B$2:$B$3601,$A31)</f>
        <v>1.2708970432552591E-2</v>
      </c>
      <c r="CR31" s="20">
        <f>SUMIFS('Historial Mensual'!$V$2:$V$3601,'Historial Mensual'!$A$2:$A$3601,CR$1,'Historial Mensual'!$B$2:$B$3601,$A31)</f>
        <v>9.558154253822472E-2</v>
      </c>
      <c r="CS31" s="20">
        <f>SUMIFS('Historial Mensual'!$V$2:$V$3601,'Historial Mensual'!$A$2:$A$3601,CS$1,'Historial Mensual'!$B$2:$B$3601,$A31)</f>
        <v>6.3506736615379492E-2</v>
      </c>
      <c r="CT31" s="20">
        <f>SUMIFS('Historial Mensual'!$V$2:$V$3601,'Historial Mensual'!$A$2:$A$3601,CT$1,'Historial Mensual'!$B$2:$B$3601,$A31)</f>
        <v>-1.03411324891256E-3</v>
      </c>
      <c r="CU31" s="20">
        <f>SUMIFS('Historial Mensual'!$V$2:$V$3601,'Historial Mensual'!$A$2:$A$3601,CU$1,'Historial Mensual'!$B$2:$B$3601,$A31)</f>
        <v>6.5688097272515372E-2</v>
      </c>
      <c r="CV31" s="20">
        <f>SUMIFS('Historial Mensual'!$V$2:$V$3601,'Historial Mensual'!$A$2:$A$3601,CV$1,'Historial Mensual'!$B$2:$B$3601,$A31)</f>
        <v>8.7955299764459136E-2</v>
      </c>
      <c r="CW31" s="20">
        <f>SUMIFS('Historial Mensual'!$V$2:$V$3601,'Historial Mensual'!$A$2:$A$3601,CW$1,'Historial Mensual'!$B$2:$B$3601,$A31)</f>
        <v>4.9687101661896688E-2</v>
      </c>
    </row>
    <row r="32" spans="1:101" x14ac:dyDescent="0.3">
      <c r="A32" s="18">
        <v>45839</v>
      </c>
      <c r="B32" s="20">
        <f>SUMIFS('Historial Mensual'!$V$2:$V$3601,'Historial Mensual'!$A$2:$A$3601,B$1,'Historial Mensual'!$B$2:$B$3601,$A32)</f>
        <v>-1.0056545866133615E-2</v>
      </c>
      <c r="C32" s="20">
        <f>SUMIFS('Historial Mensual'!$V$2:$V$3601,'Historial Mensual'!$A$2:$A$3601,C$1,'Historial Mensual'!$B$2:$B$3601,$A32)</f>
        <v>-1.8522084010219451E-2</v>
      </c>
      <c r="D32" s="20">
        <f>SUMIFS('Historial Mensual'!$V$2:$V$3601,'Historial Mensual'!$A$2:$A$3601,D$1,'Historial Mensual'!$B$2:$B$3601,$A32)</f>
        <v>1.5463196153422587E-2</v>
      </c>
      <c r="E32" s="20">
        <f>SUMIFS('Historial Mensual'!$V$2:$V$3601,'Historial Mensual'!$A$2:$A$3601,E$1,'Historial Mensual'!$B$2:$B$3601,$A32)</f>
        <v>-0.18701680985875432</v>
      </c>
      <c r="F32" s="20">
        <f>SUMIFS('Historial Mensual'!$V$2:$V$3601,'Historial Mensual'!$A$2:$A$3601,F$1,'Historial Mensual'!$B$2:$B$3601,$A32)</f>
        <v>4.4716000568101509E-2</v>
      </c>
      <c r="G32" s="20">
        <f>SUMIFS('Historial Mensual'!$V$2:$V$3601,'Historial Mensual'!$A$2:$A$3601,G$1,'Historial Mensual'!$B$2:$B$3601,$A32)</f>
        <v>-4.7825663952152341E-3</v>
      </c>
      <c r="H32" s="20">
        <f>SUMIFS('Historial Mensual'!$V$2:$V$3601,'Historial Mensual'!$A$2:$A$3601,H$1,'Historial Mensual'!$B$2:$B$3601,$A32)</f>
        <v>5.716419229005165E-3</v>
      </c>
      <c r="I32" s="20">
        <f>SUMIFS('Historial Mensual'!$V$2:$V$3601,'Historial Mensual'!$A$2:$A$3601,I$1,'Historial Mensual'!$B$2:$B$3601,$A32)</f>
        <v>-5.857064899354527E-3</v>
      </c>
      <c r="J32" s="20">
        <f>SUMIFS('Historial Mensual'!$V$2:$V$3601,'Historial Mensual'!$A$2:$A$3601,J$1,'Historial Mensual'!$B$2:$B$3601,$A32)</f>
        <v>-1.545215461654225E-2</v>
      </c>
      <c r="K32" s="20">
        <f>SUMIFS('Historial Mensual'!$V$2:$V$3601,'Historial Mensual'!$A$2:$A$3601,K$1,'Historial Mensual'!$B$2:$B$3601,$A32)</f>
        <v>-1.3594867131050022E-2</v>
      </c>
      <c r="L32" s="20">
        <f>SUMIFS('Historial Mensual'!$V$2:$V$3601,'Historial Mensual'!$A$2:$A$3601,L$1,'Historial Mensual'!$B$2:$B$3601,$A32)</f>
        <v>5.3230203813738039E-2</v>
      </c>
      <c r="M32" s="20">
        <f>SUMIFS('Historial Mensual'!$V$2:$V$3601,'Historial Mensual'!$A$2:$A$3601,M$1,'Historial Mensual'!$B$2:$B$3601,$A32)</f>
        <v>0.1141102158224046</v>
      </c>
      <c r="N32" s="20">
        <f>SUMIFS('Historial Mensual'!$V$2:$V$3601,'Historial Mensual'!$A$2:$A$3601,N$1,'Historial Mensual'!$B$2:$B$3601,$A32)</f>
        <v>3.4379651534266469E-2</v>
      </c>
      <c r="O32" s="20">
        <f>SUMIFS('Historial Mensual'!$V$2:$V$3601,'Historial Mensual'!$A$2:$A$3601,O$1,'Historial Mensual'!$B$2:$B$3601,$A32)</f>
        <v>5.1005473346297486E-2</v>
      </c>
      <c r="P32" s="20">
        <f>SUMIFS('Historial Mensual'!$V$2:$V$3601,'Historial Mensual'!$A$2:$A$3601,P$1,'Historial Mensual'!$B$2:$B$3601,$A32)</f>
        <v>4.3857692403413383E-2</v>
      </c>
      <c r="Q32" s="20">
        <f>SUMIFS('Historial Mensual'!$V$2:$V$3601,'Historial Mensual'!$A$2:$A$3601,Q$1,'Historial Mensual'!$B$2:$B$3601,$A32)</f>
        <v>4.9538682882374112E-2</v>
      </c>
      <c r="R32" s="20">
        <f>SUMIFS('Historial Mensual'!$V$2:$V$3601,'Historial Mensual'!$A$2:$A$3601,R$1,'Historial Mensual'!$B$2:$B$3601,$A32)</f>
        <v>-4.8080533243692151E-2</v>
      </c>
      <c r="S32" s="20">
        <f>SUMIFS('Historial Mensual'!$V$2:$V$3601,'Historial Mensual'!$A$2:$A$3601,S$1,'Historial Mensual'!$B$2:$B$3601,$A32)</f>
        <v>5.9421236404245872E-3</v>
      </c>
      <c r="T32" s="20">
        <f>SUMIFS('Historial Mensual'!$V$2:$V$3601,'Historial Mensual'!$A$2:$A$3601,T$1,'Historial Mensual'!$B$2:$B$3601,$A32)</f>
        <v>-0.147335528611585</v>
      </c>
      <c r="U32" s="20">
        <f>SUMIFS('Historial Mensual'!$V$2:$V$3601,'Historial Mensual'!$A$2:$A$3601,U$1,'Historial Mensual'!$B$2:$B$3601,$A32)</f>
        <v>-5.1832690267221836E-2</v>
      </c>
      <c r="V32" s="20">
        <f>SUMIFS('Historial Mensual'!$V$2:$V$3601,'Historial Mensual'!$A$2:$A$3601,V$1,'Historial Mensual'!$B$2:$B$3601,$A32)</f>
        <v>-1.3400091324468472E-3</v>
      </c>
      <c r="W32" s="20">
        <f>SUMIFS('Historial Mensual'!$V$2:$V$3601,'Historial Mensual'!$A$2:$A$3601,W$1,'Historial Mensual'!$B$2:$B$3601,$A32)</f>
        <v>5.6481200961534722E-2</v>
      </c>
      <c r="X32" s="20">
        <f>SUMIFS('Historial Mensual'!$V$2:$V$3601,'Historial Mensual'!$A$2:$A$3601,X$1,'Historial Mensual'!$B$2:$B$3601,$A32)</f>
        <v>3.2519922401919114E-4</v>
      </c>
      <c r="Y32" s="20">
        <f>SUMIFS('Historial Mensual'!$V$2:$V$3601,'Historial Mensual'!$A$2:$A$3601,Y$1,'Historial Mensual'!$B$2:$B$3601,$A32)</f>
        <v>1.9880006285723499E-2</v>
      </c>
      <c r="Z32" s="20">
        <f>SUMIFS('Historial Mensual'!$V$2:$V$3601,'Historial Mensual'!$A$2:$A$3601,Z$1,'Historial Mensual'!$B$2:$B$3601,$A32)</f>
        <v>-8.0262819058090247E-3</v>
      </c>
      <c r="AA32" s="20">
        <f>SUMIFS('Historial Mensual'!$V$2:$V$3601,'Historial Mensual'!$A$2:$A$3601,AA$1,'Historial Mensual'!$B$2:$B$3601,$A32)</f>
        <v>-6.8662535785526779E-2</v>
      </c>
      <c r="AB32" s="20">
        <f>SUMIFS('Historial Mensual'!$V$2:$V$3601,'Historial Mensual'!$A$2:$A$3601,AB$1,'Historial Mensual'!$B$2:$B$3601,$A32)</f>
        <v>3.3152185030687559E-3</v>
      </c>
      <c r="AC32" s="20">
        <f>SUMIFS('Historial Mensual'!$V$2:$V$3601,'Historial Mensual'!$A$2:$A$3601,AC$1,'Historial Mensual'!$B$2:$B$3601,$A32)</f>
        <v>-6.5289890150003069E-2</v>
      </c>
      <c r="AD32" s="20">
        <f>SUMIFS('Historial Mensual'!$V$2:$V$3601,'Historial Mensual'!$A$2:$A$3601,AD$1,'Historial Mensual'!$B$2:$B$3601,$A32)</f>
        <v>8.2704505805185582E-2</v>
      </c>
      <c r="AE32" s="20">
        <f>SUMIFS('Historial Mensual'!$V$2:$V$3601,'Historial Mensual'!$A$2:$A$3601,AE$1,'Historial Mensual'!$B$2:$B$3601,$A32)</f>
        <v>-7.9741473764148446E-2</v>
      </c>
      <c r="AF32" s="20">
        <f>SUMIFS('Historial Mensual'!$V$2:$V$3601,'Historial Mensual'!$A$2:$A$3601,AF$1,'Historial Mensual'!$B$2:$B$3601,$A32)</f>
        <v>4.3330973917489059E-2</v>
      </c>
      <c r="AG32" s="20">
        <f>SUMIFS('Historial Mensual'!$V$2:$V$3601,'Historial Mensual'!$A$2:$A$3601,AG$1,'Historial Mensual'!$B$2:$B$3601,$A32)</f>
        <v>-5.7509877148713019E-3</v>
      </c>
      <c r="AH32" s="20">
        <f>SUMIFS('Historial Mensual'!$V$2:$V$3601,'Historial Mensual'!$A$2:$A$3601,AH$1,'Historial Mensual'!$B$2:$B$3601,$A32)</f>
        <v>9.6027688490204887E-3</v>
      </c>
      <c r="AI32" s="20">
        <f>SUMIFS('Historial Mensual'!$V$2:$V$3601,'Historial Mensual'!$A$2:$A$3601,AI$1,'Historial Mensual'!$B$2:$B$3601,$A32)</f>
        <v>-0.12844005346162404</v>
      </c>
      <c r="AJ32" s="20">
        <f>SUMIFS('Historial Mensual'!$V$2:$V$3601,'Historial Mensual'!$A$2:$A$3601,AJ$1,'Historial Mensual'!$B$2:$B$3601,$A32)</f>
        <v>-7.897391935937087E-2</v>
      </c>
      <c r="AK32" s="20">
        <f>SUMIFS('Historial Mensual'!$V$2:$V$3601,'Historial Mensual'!$A$2:$A$3601,AK$1,'Historial Mensual'!$B$2:$B$3601,$A32)</f>
        <v>-0.12936764185136934</v>
      </c>
      <c r="AL32" s="20">
        <f>SUMIFS('Historial Mensual'!$V$2:$V$3601,'Historial Mensual'!$A$2:$A$3601,AL$1,'Historial Mensual'!$B$2:$B$3601,$A32)</f>
        <v>-9.4867529267748472E-3</v>
      </c>
      <c r="AM32" s="20">
        <f>SUMIFS('Historial Mensual'!$V$2:$V$3601,'Historial Mensual'!$A$2:$A$3601,AM$1,'Historial Mensual'!$B$2:$B$3601,$A32)</f>
        <v>-2.8211029536096645E-2</v>
      </c>
      <c r="AN32" s="20">
        <f>SUMIFS('Historial Mensual'!$V$2:$V$3601,'Historial Mensual'!$A$2:$A$3601,AN$1,'Historial Mensual'!$B$2:$B$3601,$A32)</f>
        <v>-7.1378488252959005E-2</v>
      </c>
      <c r="AO32" s="20">
        <f>SUMIFS('Historial Mensual'!$V$2:$V$3601,'Historial Mensual'!$A$2:$A$3601,AO$1,'Historial Mensual'!$B$2:$B$3601,$A32)</f>
        <v>4.2959372278500094E-2</v>
      </c>
      <c r="AP32" s="20">
        <f>SUMIFS('Historial Mensual'!$V$2:$V$3601,'Historial Mensual'!$A$2:$A$3601,AP$1,'Historial Mensual'!$B$2:$B$3601,$A32)</f>
        <v>-1.4479598500363155E-2</v>
      </c>
      <c r="AQ32" s="20">
        <f>SUMIFS('Historial Mensual'!$V$2:$V$3601,'Historial Mensual'!$A$2:$A$3601,AQ$1,'Historial Mensual'!$B$2:$B$3601,$A32)</f>
        <v>2.9264104501213396E-2</v>
      </c>
      <c r="AR32" s="20">
        <f>SUMIFS('Historial Mensual'!$V$2:$V$3601,'Historial Mensual'!$A$2:$A$3601,AR$1,'Historial Mensual'!$B$2:$B$3601,$A32)</f>
        <v>-4.8398416841206751E-3</v>
      </c>
      <c r="AS32" s="20">
        <f>SUMIFS('Historial Mensual'!$V$2:$V$3601,'Historial Mensual'!$A$2:$A$3601,AS$1,'Historial Mensual'!$B$2:$B$3601,$A32)</f>
        <v>7.9640983385498975E-3</v>
      </c>
      <c r="AT32" s="20">
        <f>SUMIFS('Historial Mensual'!$V$2:$V$3601,'Historial Mensual'!$A$2:$A$3601,AT$1,'Historial Mensual'!$B$2:$B$3601,$A32)</f>
        <v>-5.3644205836006396E-2</v>
      </c>
      <c r="AU32" s="20">
        <f>SUMIFS('Historial Mensual'!$V$2:$V$3601,'Historial Mensual'!$A$2:$A$3601,AU$1,'Historial Mensual'!$B$2:$B$3601,$A32)</f>
        <v>1.4490033326911135E-2</v>
      </c>
      <c r="AV32" s="20">
        <f>SUMIFS('Historial Mensual'!$V$2:$V$3601,'Historial Mensual'!$A$2:$A$3601,AV$1,'Historial Mensual'!$B$2:$B$3601,$A32)</f>
        <v>-9.1152561817758396E-3</v>
      </c>
      <c r="AW32" s="20">
        <f>SUMIFS('Historial Mensual'!$V$2:$V$3601,'Historial Mensual'!$A$2:$A$3601,AW$1,'Historial Mensual'!$B$2:$B$3601,$A32)</f>
        <v>-3.5463291974929555E-2</v>
      </c>
      <c r="AX32" s="20">
        <f>SUMIFS('Historial Mensual'!$V$2:$V$3601,'Historial Mensual'!$A$2:$A$3601,AX$1,'Historial Mensual'!$B$2:$B$3601,$A32)</f>
        <v>-6.7262064490424697E-2</v>
      </c>
      <c r="AY32" s="20">
        <f>SUMIFS('Historial Mensual'!$V$2:$V$3601,'Historial Mensual'!$A$2:$A$3601,AY$1,'Historial Mensual'!$B$2:$B$3601,$A32)</f>
        <v>2.4179186384507723E-2</v>
      </c>
      <c r="AZ32" s="20">
        <f>SUMIFS('Historial Mensual'!$V$2:$V$3601,'Historial Mensual'!$A$2:$A$3601,AZ$1,'Historial Mensual'!$B$2:$B$3601,$A32)</f>
        <v>6.5533953325842428E-2</v>
      </c>
      <c r="BA32" s="20">
        <f>SUMIFS('Historial Mensual'!$V$2:$V$3601,'Historial Mensual'!$A$2:$A$3601,BA$1,'Historial Mensual'!$B$2:$B$3601,$A32)</f>
        <v>-2.8448637646008933E-2</v>
      </c>
      <c r="BB32" s="20">
        <f>SUMIFS('Historial Mensual'!$V$2:$V$3601,'Historial Mensual'!$A$2:$A$3601,BB$1,'Historial Mensual'!$B$2:$B$3601,$A32)</f>
        <v>2.1092787925740479E-2</v>
      </c>
      <c r="BC32" s="20">
        <f>SUMIFS('Historial Mensual'!$V$2:$V$3601,'Historial Mensual'!$A$2:$A$3601,BC$1,'Historial Mensual'!$B$2:$B$3601,$A32)</f>
        <v>5.4808670253822953E-2</v>
      </c>
      <c r="BD32" s="20">
        <f>SUMIFS('Historial Mensual'!$V$2:$V$3601,'Historial Mensual'!$A$2:$A$3601,BD$1,'Historial Mensual'!$B$2:$B$3601,$A32)</f>
        <v>-1.091967335388473E-2</v>
      </c>
      <c r="BE32" s="20">
        <f>SUMIFS('Historial Mensual'!$V$2:$V$3601,'Historial Mensual'!$A$2:$A$3601,BE$1,'Historial Mensual'!$B$2:$B$3601,$A32)</f>
        <v>5.8120505614647105E-4</v>
      </c>
      <c r="BF32" s="20">
        <f>SUMIFS('Historial Mensual'!$V$2:$V$3601,'Historial Mensual'!$A$2:$A$3601,BF$1,'Historial Mensual'!$B$2:$B$3601,$A32)</f>
        <v>-2.550716484547519E-3</v>
      </c>
      <c r="BG32" s="20">
        <f>SUMIFS('Historial Mensual'!$V$2:$V$3601,'Historial Mensual'!$A$2:$A$3601,BG$1,'Historial Mensual'!$B$2:$B$3601,$A32)</f>
        <v>-0.81026325821103262</v>
      </c>
      <c r="BH32" s="20">
        <f>SUMIFS('Historial Mensual'!$V$2:$V$3601,'Historial Mensual'!$A$2:$A$3601,BH$1,'Historial Mensual'!$B$2:$B$3601,$A32)</f>
        <v>6.0620845986412014E-2</v>
      </c>
      <c r="BI32" s="20">
        <f>SUMIFS('Historial Mensual'!$V$2:$V$3601,'Historial Mensual'!$A$2:$A$3601,BI$1,'Historial Mensual'!$B$2:$B$3601,$A32)</f>
        <v>4.2290678768455339E-2</v>
      </c>
      <c r="BJ32" s="20">
        <f>SUMIFS('Historial Mensual'!$V$2:$V$3601,'Historial Mensual'!$A$2:$A$3601,BJ$1,'Historial Mensual'!$B$2:$B$3601,$A32)</f>
        <v>0.10421617606468966</v>
      </c>
      <c r="BK32" s="20">
        <f>SUMIFS('Historial Mensual'!$V$2:$V$3601,'Historial Mensual'!$A$2:$A$3601,BK$1,'Historial Mensual'!$B$2:$B$3601,$A32)</f>
        <v>9.1826936993658122E-3</v>
      </c>
      <c r="BL32" s="20">
        <f>SUMIFS('Historial Mensual'!$V$2:$V$3601,'Historial Mensual'!$A$2:$A$3601,BL$1,'Historial Mensual'!$B$2:$B$3601,$A32)</f>
        <v>-3.727751318443346E-2</v>
      </c>
      <c r="BM32" s="20">
        <f>SUMIFS('Historial Mensual'!$V$2:$V$3601,'Historial Mensual'!$A$2:$A$3601,BM$1,'Historial Mensual'!$B$2:$B$3601,$A32)</f>
        <v>-7.9733988748610388E-2</v>
      </c>
      <c r="BN32" s="20">
        <f>SUMIFS('Historial Mensual'!$V$2:$V$3601,'Historial Mensual'!$A$2:$A$3601,BN$1,'Historial Mensual'!$B$2:$B$3601,$A32)</f>
        <v>7.9098235731871372E-2</v>
      </c>
      <c r="BO32" s="20">
        <f>SUMIFS('Historial Mensual'!$V$2:$V$3601,'Historial Mensual'!$A$2:$A$3601,BO$1,'Historial Mensual'!$B$2:$B$3601,$A32)</f>
        <v>8.0557107240047679E-2</v>
      </c>
      <c r="BP32" s="20">
        <f>SUMIFS('Historial Mensual'!$V$2:$V$3601,'Historial Mensual'!$A$2:$A$3601,BP$1,'Historial Mensual'!$B$2:$B$3601,$A32)</f>
        <v>0.11316012004070938</v>
      </c>
      <c r="BQ32" s="20">
        <f>SUMIFS('Historial Mensual'!$V$2:$V$3601,'Historial Mensual'!$A$2:$A$3601,BQ$1,'Historial Mensual'!$B$2:$B$3601,$A32)</f>
        <v>2.4278055598691475E-2</v>
      </c>
      <c r="BR32" s="20">
        <f>SUMIFS('Historial Mensual'!$V$2:$V$3601,'Historial Mensual'!$A$2:$A$3601,BR$1,'Historial Mensual'!$B$2:$B$3601,$A32)</f>
        <v>3.558674119660632E-2</v>
      </c>
      <c r="BS32" s="20">
        <f>SUMIFS('Historial Mensual'!$V$2:$V$3601,'Historial Mensual'!$A$2:$A$3601,BS$1,'Historial Mensual'!$B$2:$B$3601,$A32)</f>
        <v>2.0168596965071325E-2</v>
      </c>
      <c r="BT32" s="20">
        <f>SUMIFS('Historial Mensual'!$V$2:$V$3601,'Historial Mensual'!$A$2:$A$3601,BT$1,'Historial Mensual'!$B$2:$B$3601,$A32)</f>
        <v>5.7022137575242375E-2</v>
      </c>
      <c r="BU32" s="20">
        <f>SUMIFS('Historial Mensual'!$V$2:$V$3601,'Historial Mensual'!$A$2:$A$3601,BU$1,'Historial Mensual'!$B$2:$B$3601,$A32)</f>
        <v>3.9156522019395422E-2</v>
      </c>
      <c r="BV32" s="20">
        <f>SUMIFS('Historial Mensual'!$V$2:$V$3601,'Historial Mensual'!$A$2:$A$3601,BV$1,'Historial Mensual'!$B$2:$B$3601,$A32)</f>
        <v>6.2166465442603243E-2</v>
      </c>
      <c r="BW32" s="20">
        <f>SUMIFS('Historial Mensual'!$V$2:$V$3601,'Historial Mensual'!$A$2:$A$3601,BW$1,'Historial Mensual'!$B$2:$B$3601,$A32)</f>
        <v>7.0088034902960811E-2</v>
      </c>
      <c r="BX32" s="20">
        <f>SUMIFS('Historial Mensual'!$V$2:$V$3601,'Historial Mensual'!$A$2:$A$3601,BX$1,'Historial Mensual'!$B$2:$B$3601,$A32)</f>
        <v>4.4138399424061892E-2</v>
      </c>
      <c r="BY32" s="20">
        <f>SUMIFS('Historial Mensual'!$V$2:$V$3601,'Historial Mensual'!$A$2:$A$3601,BY$1,'Historial Mensual'!$B$2:$B$3601,$A32)</f>
        <v>8.5546584619255739E-2</v>
      </c>
      <c r="BZ32" s="20">
        <f>SUMIFS('Historial Mensual'!$V$2:$V$3601,'Historial Mensual'!$A$2:$A$3601,BZ$1,'Historial Mensual'!$B$2:$B$3601,$A32)</f>
        <v>9.5224380372241305E-2</v>
      </c>
      <c r="CA32" s="20">
        <f>SUMIFS('Historial Mensual'!$V$2:$V$3601,'Historial Mensual'!$A$2:$A$3601,CA$1,'Historial Mensual'!$B$2:$B$3601,$A32)</f>
        <v>9.2849614941925129E-3</v>
      </c>
      <c r="CB32" s="20">
        <f>SUMIFS('Historial Mensual'!$V$2:$V$3601,'Historial Mensual'!$A$2:$A$3601,CB$1,'Historial Mensual'!$B$2:$B$3601,$A32)</f>
        <v>2.2172789265316507E-2</v>
      </c>
      <c r="CC32" s="20">
        <f>SUMIFS('Historial Mensual'!$V$2:$V$3601,'Historial Mensual'!$A$2:$A$3601,CC$1,'Historial Mensual'!$B$2:$B$3601,$A32)</f>
        <v>5.6155751162896318E-2</v>
      </c>
      <c r="CD32" s="20">
        <f>SUMIFS('Historial Mensual'!$V$2:$V$3601,'Historial Mensual'!$A$2:$A$3601,CD$1,'Historial Mensual'!$B$2:$B$3601,$A32)</f>
        <v>2.6972105740864942E-2</v>
      </c>
      <c r="CE32" s="20">
        <f>SUMIFS('Historial Mensual'!$V$2:$V$3601,'Historial Mensual'!$A$2:$A$3601,CE$1,'Historial Mensual'!$B$2:$B$3601,$A32)</f>
        <v>4.4737792908008923E-2</v>
      </c>
      <c r="CF32" s="20">
        <f>SUMIFS('Historial Mensual'!$V$2:$V$3601,'Historial Mensual'!$A$2:$A$3601,CF$1,'Historial Mensual'!$B$2:$B$3601,$A32)</f>
        <v>2.9869048056423153E-2</v>
      </c>
      <c r="CG32" s="20">
        <f>SUMIFS('Historial Mensual'!$V$2:$V$3601,'Historial Mensual'!$A$2:$A$3601,CG$1,'Historial Mensual'!$B$2:$B$3601,$A32)</f>
        <v>3.72476645963059E-2</v>
      </c>
      <c r="CH32" s="20">
        <f>SUMIFS('Historial Mensual'!$V$2:$V$3601,'Historial Mensual'!$A$2:$A$3601,CH$1,'Historial Mensual'!$B$2:$B$3601,$A32)</f>
        <v>6.0744786035654398E-2</v>
      </c>
      <c r="CI32" s="20">
        <f>SUMIFS('Historial Mensual'!$V$2:$V$3601,'Historial Mensual'!$A$2:$A$3601,CI$1,'Historial Mensual'!$B$2:$B$3601,$A32)</f>
        <v>-4.316812557330451E-2</v>
      </c>
      <c r="CJ32" s="20">
        <f>SUMIFS('Historial Mensual'!$V$2:$V$3601,'Historial Mensual'!$A$2:$A$3601,CJ$1,'Historial Mensual'!$B$2:$B$3601,$A32)</f>
        <v>6.182275944797349E-2</v>
      </c>
      <c r="CK32" s="20">
        <f>SUMIFS('Historial Mensual'!$V$2:$V$3601,'Historial Mensual'!$A$2:$A$3601,CK$1,'Historial Mensual'!$B$2:$B$3601,$A32)</f>
        <v>2.3500899585476888E-2</v>
      </c>
      <c r="CL32" s="20">
        <f>SUMIFS('Historial Mensual'!$V$2:$V$3601,'Historial Mensual'!$A$2:$A$3601,CL$1,'Historial Mensual'!$B$2:$B$3601,$A32)</f>
        <v>4.1515838969149503E-2</v>
      </c>
      <c r="CM32" s="20">
        <f>SUMIFS('Historial Mensual'!$V$2:$V$3601,'Historial Mensual'!$A$2:$A$3601,CM$1,'Historial Mensual'!$B$2:$B$3601,$A32)</f>
        <v>2.9666330396243241E-2</v>
      </c>
      <c r="CN32" s="20">
        <f>SUMIFS('Historial Mensual'!$V$2:$V$3601,'Historial Mensual'!$A$2:$A$3601,CN$1,'Historial Mensual'!$B$2:$B$3601,$A32)</f>
        <v>5.7242552323509305E-2</v>
      </c>
      <c r="CO32" s="20">
        <f>SUMIFS('Historial Mensual'!$V$2:$V$3601,'Historial Mensual'!$A$2:$A$3601,CO$1,'Historial Mensual'!$B$2:$B$3601,$A32)</f>
        <v>-2.2856211061946741E-2</v>
      </c>
      <c r="CP32" s="20">
        <f>SUMIFS('Historial Mensual'!$V$2:$V$3601,'Historial Mensual'!$A$2:$A$3601,CP$1,'Historial Mensual'!$B$2:$B$3601,$A32)</f>
        <v>7.9952781260622566E-2</v>
      </c>
      <c r="CQ32" s="20">
        <f>SUMIFS('Historial Mensual'!$V$2:$V$3601,'Historial Mensual'!$A$2:$A$3601,CQ$1,'Historial Mensual'!$B$2:$B$3601,$A32)</f>
        <v>7.6835256125118392E-2</v>
      </c>
      <c r="CR32" s="20">
        <f>SUMIFS('Historial Mensual'!$V$2:$V$3601,'Historial Mensual'!$A$2:$A$3601,CR$1,'Historial Mensual'!$B$2:$B$3601,$A32)</f>
        <v>9.7307964907520611E-2</v>
      </c>
      <c r="CS32" s="20">
        <f>SUMIFS('Historial Mensual'!$V$2:$V$3601,'Historial Mensual'!$A$2:$A$3601,CS$1,'Historial Mensual'!$B$2:$B$3601,$A32)</f>
        <v>5.4718086306496765E-3</v>
      </c>
      <c r="CT32" s="20">
        <f>SUMIFS('Historial Mensual'!$V$2:$V$3601,'Historial Mensual'!$A$2:$A$3601,CT$1,'Historial Mensual'!$B$2:$B$3601,$A32)</f>
        <v>-6.9514067248105079E-3</v>
      </c>
      <c r="CU32" s="20">
        <f>SUMIFS('Historial Mensual'!$V$2:$V$3601,'Historial Mensual'!$A$2:$A$3601,CU$1,'Historial Mensual'!$B$2:$B$3601,$A32)</f>
        <v>3.2570555771950463E-2</v>
      </c>
      <c r="CV32" s="20">
        <f>SUMIFS('Historial Mensual'!$V$2:$V$3601,'Historial Mensual'!$A$2:$A$3601,CV$1,'Historial Mensual'!$B$2:$B$3601,$A32)</f>
        <v>2.7172936495315984E-2</v>
      </c>
      <c r="CW32" s="20">
        <f>SUMIFS('Historial Mensual'!$V$2:$V$3601,'Historial Mensual'!$A$2:$A$3601,CW$1,'Historial Mensual'!$B$2:$B$3601,$A32)</f>
        <v>5.9967437964502643E-2</v>
      </c>
    </row>
    <row r="33" spans="1:101" x14ac:dyDescent="0.3">
      <c r="A33" s="18">
        <v>45870</v>
      </c>
      <c r="B33" s="20">
        <f>SUMIFS('Historial Mensual'!$V$2:$V$3601,'Historial Mensual'!$A$2:$A$3601,B$1,'Historial Mensual'!$B$2:$B$3601,$A33)</f>
        <v>8.0136984973825889E-2</v>
      </c>
      <c r="C33" s="20">
        <f>SUMIFS('Historial Mensual'!$V$2:$V$3601,'Historial Mensual'!$A$2:$A$3601,C$1,'Historial Mensual'!$B$2:$B$3601,$A33)</f>
        <v>1.6649795889389172E-2</v>
      </c>
      <c r="D33" s="20">
        <f>SUMIFS('Historial Mensual'!$V$2:$V$3601,'Historial Mensual'!$A$2:$A$3601,D$1,'Historial Mensual'!$B$2:$B$3601,$A33)</f>
        <v>9.9354631126852541E-2</v>
      </c>
      <c r="E33" s="20">
        <f>SUMIFS('Historial Mensual'!$V$2:$V$3601,'Historial Mensual'!$A$2:$A$3601,E$1,'Historial Mensual'!$B$2:$B$3601,$A33)</f>
        <v>0.11441583844335547</v>
      </c>
      <c r="F33" s="20">
        <f>SUMIFS('Historial Mensual'!$V$2:$V$3601,'Historial Mensual'!$A$2:$A$3601,F$1,'Historial Mensual'!$B$2:$B$3601,$A33)</f>
        <v>9.6746279588705186E-2</v>
      </c>
      <c r="G33" s="20">
        <f>SUMIFS('Historial Mensual'!$V$2:$V$3601,'Historial Mensual'!$A$2:$A$3601,G$1,'Historial Mensual'!$B$2:$B$3601,$A33)</f>
        <v>5.2749269072331427E-2</v>
      </c>
      <c r="H33" s="20">
        <f>SUMIFS('Historial Mensual'!$V$2:$V$3601,'Historial Mensual'!$A$2:$A$3601,H$1,'Historial Mensual'!$B$2:$B$3601,$A33)</f>
        <v>3.9616534621483603E-2</v>
      </c>
      <c r="I33" s="20">
        <f>SUMIFS('Historial Mensual'!$V$2:$V$3601,'Historial Mensual'!$A$2:$A$3601,I$1,'Historial Mensual'!$B$2:$B$3601,$A33)</f>
        <v>5.5229697284835934E-2</v>
      </c>
      <c r="J33" s="20">
        <f>SUMIFS('Historial Mensual'!$V$2:$V$3601,'Historial Mensual'!$A$2:$A$3601,J$1,'Historial Mensual'!$B$2:$B$3601,$A33)</f>
        <v>3.9729044584571292E-2</v>
      </c>
      <c r="K33" s="20">
        <f>SUMIFS('Historial Mensual'!$V$2:$V$3601,'Historial Mensual'!$A$2:$A$3601,K$1,'Historial Mensual'!$B$2:$B$3601,$A33)</f>
        <v>6.776465279023007E-2</v>
      </c>
      <c r="L33" s="20">
        <f>SUMIFS('Historial Mensual'!$V$2:$V$3601,'Historial Mensual'!$A$2:$A$3601,L$1,'Historial Mensual'!$B$2:$B$3601,$A33)</f>
        <v>6.1697531104496731E-2</v>
      </c>
      <c r="M33" s="20">
        <f>SUMIFS('Historial Mensual'!$V$2:$V$3601,'Historial Mensual'!$A$2:$A$3601,M$1,'Historial Mensual'!$B$2:$B$3601,$A33)</f>
        <v>1.347715532629889E-2</v>
      </c>
      <c r="N33" s="20">
        <f>SUMIFS('Historial Mensual'!$V$2:$V$3601,'Historial Mensual'!$A$2:$A$3601,N$1,'Historial Mensual'!$B$2:$B$3601,$A33)</f>
        <v>6.7887097993903467E-2</v>
      </c>
      <c r="O33" s="20">
        <f>SUMIFS('Historial Mensual'!$V$2:$V$3601,'Historial Mensual'!$A$2:$A$3601,O$1,'Historial Mensual'!$B$2:$B$3601,$A33)</f>
        <v>8.12434842254324E-2</v>
      </c>
      <c r="P33" s="20">
        <f>SUMIFS('Historial Mensual'!$V$2:$V$3601,'Historial Mensual'!$A$2:$A$3601,P$1,'Historial Mensual'!$B$2:$B$3601,$A33)</f>
        <v>7.1880338602841806E-2</v>
      </c>
      <c r="Q33" s="20">
        <f>SUMIFS('Historial Mensual'!$V$2:$V$3601,'Historial Mensual'!$A$2:$A$3601,Q$1,'Historial Mensual'!$B$2:$B$3601,$A33)</f>
        <v>3.1256499333261661E-2</v>
      </c>
      <c r="R33" s="20">
        <f>SUMIFS('Historial Mensual'!$V$2:$V$3601,'Historial Mensual'!$A$2:$A$3601,R$1,'Historial Mensual'!$B$2:$B$3601,$A33)</f>
        <v>5.8538807927490256E-2</v>
      </c>
      <c r="S33" s="20">
        <f>SUMIFS('Historial Mensual'!$V$2:$V$3601,'Historial Mensual'!$A$2:$A$3601,S$1,'Historial Mensual'!$B$2:$B$3601,$A33)</f>
        <v>3.5109642837669777E-2</v>
      </c>
      <c r="T33" s="20">
        <f>SUMIFS('Historial Mensual'!$V$2:$V$3601,'Historial Mensual'!$A$2:$A$3601,T$1,'Historial Mensual'!$B$2:$B$3601,$A33)</f>
        <v>7.3502170321189428E-2</v>
      </c>
      <c r="U33" s="20">
        <f>SUMIFS('Historial Mensual'!$V$2:$V$3601,'Historial Mensual'!$A$2:$A$3601,U$1,'Historial Mensual'!$B$2:$B$3601,$A33)</f>
        <v>6.8853988316224204E-2</v>
      </c>
      <c r="V33" s="20">
        <f>SUMIFS('Historial Mensual'!$V$2:$V$3601,'Historial Mensual'!$A$2:$A$3601,V$1,'Historial Mensual'!$B$2:$B$3601,$A33)</f>
        <v>-4.6815597660976205E-2</v>
      </c>
      <c r="W33" s="20">
        <f>SUMIFS('Historial Mensual'!$V$2:$V$3601,'Historial Mensual'!$A$2:$A$3601,W$1,'Historial Mensual'!$B$2:$B$3601,$A33)</f>
        <v>1.5430144656719028E-2</v>
      </c>
      <c r="X33" s="20">
        <f>SUMIFS('Historial Mensual'!$V$2:$V$3601,'Historial Mensual'!$A$2:$A$3601,X$1,'Historial Mensual'!$B$2:$B$3601,$A33)</f>
        <v>-4.7919419775540949E-2</v>
      </c>
      <c r="Y33" s="20">
        <f>SUMIFS('Historial Mensual'!$V$2:$V$3601,'Historial Mensual'!$A$2:$A$3601,Y$1,'Historial Mensual'!$B$2:$B$3601,$A33)</f>
        <v>2.7352829455342127E-2</v>
      </c>
      <c r="Z33" s="20">
        <f>SUMIFS('Historial Mensual'!$V$2:$V$3601,'Historial Mensual'!$A$2:$A$3601,Z$1,'Historial Mensual'!$B$2:$B$3601,$A33)</f>
        <v>2.7134478757664268E-2</v>
      </c>
      <c r="AA33" s="20">
        <f>SUMIFS('Historial Mensual'!$V$2:$V$3601,'Historial Mensual'!$A$2:$A$3601,AA$1,'Historial Mensual'!$B$2:$B$3601,$A33)</f>
        <v>-7.1632312345325244E-2</v>
      </c>
      <c r="AB33" s="20">
        <f>SUMIFS('Historial Mensual'!$V$2:$V$3601,'Historial Mensual'!$A$2:$A$3601,AB$1,'Historial Mensual'!$B$2:$B$3601,$A33)</f>
        <v>2.4570815334777878E-2</v>
      </c>
      <c r="AC33" s="20">
        <f>SUMIFS('Historial Mensual'!$V$2:$V$3601,'Historial Mensual'!$A$2:$A$3601,AC$1,'Historial Mensual'!$B$2:$B$3601,$A33)</f>
        <v>-1.1367215244884575E-3</v>
      </c>
      <c r="AD33" s="20">
        <f>SUMIFS('Historial Mensual'!$V$2:$V$3601,'Historial Mensual'!$A$2:$A$3601,AD$1,'Historial Mensual'!$B$2:$B$3601,$A33)</f>
        <v>-0.34969982907352321</v>
      </c>
      <c r="AE33" s="20">
        <f>SUMIFS('Historial Mensual'!$V$2:$V$3601,'Historial Mensual'!$A$2:$A$3601,AE$1,'Historial Mensual'!$B$2:$B$3601,$A33)</f>
        <v>-9.0397634704487712E-3</v>
      </c>
      <c r="AF33" s="20">
        <f>SUMIFS('Historial Mensual'!$V$2:$V$3601,'Historial Mensual'!$A$2:$A$3601,AF$1,'Historial Mensual'!$B$2:$B$3601,$A33)</f>
        <v>-2.2779321757056308E-2</v>
      </c>
      <c r="AG33" s="20">
        <f>SUMIFS('Historial Mensual'!$V$2:$V$3601,'Historial Mensual'!$A$2:$A$3601,AG$1,'Historial Mensual'!$B$2:$B$3601,$A33)</f>
        <v>8.484285343191459E-3</v>
      </c>
      <c r="AH33" s="20">
        <f>SUMIFS('Historial Mensual'!$V$2:$V$3601,'Historial Mensual'!$A$2:$A$3601,AH$1,'Historial Mensual'!$B$2:$B$3601,$A33)</f>
        <v>-5.8690342248013576E-3</v>
      </c>
      <c r="AI33" s="20">
        <f>SUMIFS('Historial Mensual'!$V$2:$V$3601,'Historial Mensual'!$A$2:$A$3601,AI$1,'Historial Mensual'!$B$2:$B$3601,$A33)</f>
        <v>-1.8217446969455677E-2</v>
      </c>
      <c r="AJ33" s="20">
        <f>SUMIFS('Historial Mensual'!$V$2:$V$3601,'Historial Mensual'!$A$2:$A$3601,AJ$1,'Historial Mensual'!$B$2:$B$3601,$A33)</f>
        <v>-1.3938546391034225E-2</v>
      </c>
      <c r="AK33" s="20">
        <f>SUMIFS('Historial Mensual'!$V$2:$V$3601,'Historial Mensual'!$A$2:$A$3601,AK$1,'Historial Mensual'!$B$2:$B$3601,$A33)</f>
        <v>-8.9950131381767533E-4</v>
      </c>
      <c r="AL33" s="20">
        <f>SUMIFS('Historial Mensual'!$V$2:$V$3601,'Historial Mensual'!$A$2:$A$3601,AL$1,'Historial Mensual'!$B$2:$B$3601,$A33)</f>
        <v>-7.5634676527853398E-2</v>
      </c>
      <c r="AM33" s="20">
        <f>SUMIFS('Historial Mensual'!$V$2:$V$3601,'Historial Mensual'!$A$2:$A$3601,AM$1,'Historial Mensual'!$B$2:$B$3601,$A33)</f>
        <v>3.1790358310497778E-2</v>
      </c>
      <c r="AN33" s="20">
        <f>SUMIFS('Historial Mensual'!$V$2:$V$3601,'Historial Mensual'!$A$2:$A$3601,AN$1,'Historial Mensual'!$B$2:$B$3601,$A33)</f>
        <v>3.6955366294373041E-4</v>
      </c>
      <c r="AO33" s="20">
        <f>SUMIFS('Historial Mensual'!$V$2:$V$3601,'Historial Mensual'!$A$2:$A$3601,AO$1,'Historial Mensual'!$B$2:$B$3601,$A33)</f>
        <v>2.9512361002765629E-2</v>
      </c>
      <c r="AP33" s="20">
        <f>SUMIFS('Historial Mensual'!$V$2:$V$3601,'Historial Mensual'!$A$2:$A$3601,AP$1,'Historial Mensual'!$B$2:$B$3601,$A33)</f>
        <v>4.8740158477699386E-2</v>
      </c>
      <c r="AQ33" s="20">
        <f>SUMIFS('Historial Mensual'!$V$2:$V$3601,'Historial Mensual'!$A$2:$A$3601,AQ$1,'Historial Mensual'!$B$2:$B$3601,$A33)</f>
        <v>7.637737772894794E-2</v>
      </c>
      <c r="AR33" s="20">
        <f>SUMIFS('Historial Mensual'!$V$2:$V$3601,'Historial Mensual'!$A$2:$A$3601,AR$1,'Historial Mensual'!$B$2:$B$3601,$A33)</f>
        <v>-1.0128866758218693E-2</v>
      </c>
      <c r="AS33" s="20">
        <f>SUMIFS('Historial Mensual'!$V$2:$V$3601,'Historial Mensual'!$A$2:$A$3601,AS$1,'Historial Mensual'!$B$2:$B$3601,$A33)</f>
        <v>4.3528312580787668E-2</v>
      </c>
      <c r="AT33" s="20">
        <f>SUMIFS('Historial Mensual'!$V$2:$V$3601,'Historial Mensual'!$A$2:$A$3601,AT$1,'Historial Mensual'!$B$2:$B$3601,$A33)</f>
        <v>8.4139929973082811E-2</v>
      </c>
      <c r="AU33" s="20">
        <f>SUMIFS('Historial Mensual'!$V$2:$V$3601,'Historial Mensual'!$A$2:$A$3601,AU$1,'Historial Mensual'!$B$2:$B$3601,$A33)</f>
        <v>7.3002267938163209E-2</v>
      </c>
      <c r="AV33" s="20">
        <f>SUMIFS('Historial Mensual'!$V$2:$V$3601,'Historial Mensual'!$A$2:$A$3601,AV$1,'Historial Mensual'!$B$2:$B$3601,$A33)</f>
        <v>6.2044852112831658E-2</v>
      </c>
      <c r="AW33" s="20">
        <f>SUMIFS('Historial Mensual'!$V$2:$V$3601,'Historial Mensual'!$A$2:$A$3601,AW$1,'Historial Mensual'!$B$2:$B$3601,$A33)</f>
        <v>8.7505394037709072E-2</v>
      </c>
      <c r="AX33" s="20">
        <f>SUMIFS('Historial Mensual'!$V$2:$V$3601,'Historial Mensual'!$A$2:$A$3601,AX$1,'Historial Mensual'!$B$2:$B$3601,$A33)</f>
        <v>6.7353425198260736E-2</v>
      </c>
      <c r="AY33" s="20">
        <f>SUMIFS('Historial Mensual'!$V$2:$V$3601,'Historial Mensual'!$A$2:$A$3601,AY$1,'Historial Mensual'!$B$2:$B$3601,$A33)</f>
        <v>9.3955248349710627E-2</v>
      </c>
      <c r="AZ33" s="20">
        <f>SUMIFS('Historial Mensual'!$V$2:$V$3601,'Historial Mensual'!$A$2:$A$3601,AZ$1,'Historial Mensual'!$B$2:$B$3601,$A33)</f>
        <v>6.974091049350073E-2</v>
      </c>
      <c r="BA33" s="20">
        <f>SUMIFS('Historial Mensual'!$V$2:$V$3601,'Historial Mensual'!$A$2:$A$3601,BA$1,'Historial Mensual'!$B$2:$B$3601,$A33)</f>
        <v>-1.1442068771253922E-2</v>
      </c>
      <c r="BB33" s="20">
        <f>SUMIFS('Historial Mensual'!$V$2:$V$3601,'Historial Mensual'!$A$2:$A$3601,BB$1,'Historial Mensual'!$B$2:$B$3601,$A33)</f>
        <v>-1.1456894837536367E-2</v>
      </c>
      <c r="BC33" s="20">
        <f>SUMIFS('Historial Mensual'!$V$2:$V$3601,'Historial Mensual'!$A$2:$A$3601,BC$1,'Historial Mensual'!$B$2:$B$3601,$A33)</f>
        <v>-1.5593540154601385E-2</v>
      </c>
      <c r="BD33" s="20">
        <f>SUMIFS('Historial Mensual'!$V$2:$V$3601,'Historial Mensual'!$A$2:$A$3601,BD$1,'Historial Mensual'!$B$2:$B$3601,$A33)</f>
        <v>-2.1039265087083306E-3</v>
      </c>
      <c r="BE33" s="20">
        <f>SUMIFS('Historial Mensual'!$V$2:$V$3601,'Historial Mensual'!$A$2:$A$3601,BE$1,'Historial Mensual'!$B$2:$B$3601,$A33)</f>
        <v>6.63948230060111E-2</v>
      </c>
      <c r="BF33" s="20">
        <f>SUMIFS('Historial Mensual'!$V$2:$V$3601,'Historial Mensual'!$A$2:$A$3601,BF$1,'Historial Mensual'!$B$2:$B$3601,$A33)</f>
        <v>1.6601658568524684E-2</v>
      </c>
      <c r="BG33" s="20">
        <f>SUMIFS('Historial Mensual'!$V$2:$V$3601,'Historial Mensual'!$A$2:$A$3601,BG$1,'Historial Mensual'!$B$2:$B$3601,$A33)</f>
        <v>3.4385640587646669E-2</v>
      </c>
      <c r="BH33" s="20">
        <f>SUMIFS('Historial Mensual'!$V$2:$V$3601,'Historial Mensual'!$A$2:$A$3601,BH$1,'Historial Mensual'!$B$2:$B$3601,$A33)</f>
        <v>1.9572644175085124E-2</v>
      </c>
      <c r="BI33" s="20">
        <f>SUMIFS('Historial Mensual'!$V$2:$V$3601,'Historial Mensual'!$A$2:$A$3601,BI$1,'Historial Mensual'!$B$2:$B$3601,$A33)</f>
        <v>3.2422389012141277E-2</v>
      </c>
      <c r="BJ33" s="20">
        <f>SUMIFS('Historial Mensual'!$V$2:$V$3601,'Historial Mensual'!$A$2:$A$3601,BJ$1,'Historial Mensual'!$B$2:$B$3601,$A33)</f>
        <v>7.3691548605500576E-2</v>
      </c>
      <c r="BK33" s="20">
        <f>SUMIFS('Historial Mensual'!$V$2:$V$3601,'Historial Mensual'!$A$2:$A$3601,BK$1,'Historial Mensual'!$B$2:$B$3601,$A33)</f>
        <v>-2.4695454666943612E-3</v>
      </c>
      <c r="BL33" s="20">
        <f>SUMIFS('Historial Mensual'!$V$2:$V$3601,'Historial Mensual'!$A$2:$A$3601,BL$1,'Historial Mensual'!$B$2:$B$3601,$A33)</f>
        <v>-0.15383899994772846</v>
      </c>
      <c r="BM33" s="20">
        <f>SUMIFS('Historial Mensual'!$V$2:$V$3601,'Historial Mensual'!$A$2:$A$3601,BM$1,'Historial Mensual'!$B$2:$B$3601,$A33)</f>
        <v>6.0703367637245736E-2</v>
      </c>
      <c r="BN33" s="20">
        <f>SUMIFS('Historial Mensual'!$V$2:$V$3601,'Historial Mensual'!$A$2:$A$3601,BN$1,'Historial Mensual'!$B$2:$B$3601,$A33)</f>
        <v>3.592817426342762E-2</v>
      </c>
      <c r="BO33" s="20">
        <f>SUMIFS('Historial Mensual'!$V$2:$V$3601,'Historial Mensual'!$A$2:$A$3601,BO$1,'Historial Mensual'!$B$2:$B$3601,$A33)</f>
        <v>3.0613951648145711E-2</v>
      </c>
      <c r="BP33" s="20">
        <f>SUMIFS('Historial Mensual'!$V$2:$V$3601,'Historial Mensual'!$A$2:$A$3601,BP$1,'Historial Mensual'!$B$2:$B$3601,$A33)</f>
        <v>5.3815075781422833E-2</v>
      </c>
      <c r="BQ33" s="20">
        <f>SUMIFS('Historial Mensual'!$V$2:$V$3601,'Historial Mensual'!$A$2:$A$3601,BQ$1,'Historial Mensual'!$B$2:$B$3601,$A33)</f>
        <v>6.5491466938636264E-2</v>
      </c>
      <c r="BR33" s="20">
        <f>SUMIFS('Historial Mensual'!$V$2:$V$3601,'Historial Mensual'!$A$2:$A$3601,BR$1,'Historial Mensual'!$B$2:$B$3601,$A33)</f>
        <v>6.2523527846765112E-2</v>
      </c>
      <c r="BS33" s="20">
        <f>SUMIFS('Historial Mensual'!$V$2:$V$3601,'Historial Mensual'!$A$2:$A$3601,BS$1,'Historial Mensual'!$B$2:$B$3601,$A33)</f>
        <v>4.8168924271335442E-2</v>
      </c>
      <c r="BT33" s="20">
        <f>SUMIFS('Historial Mensual'!$V$2:$V$3601,'Historial Mensual'!$A$2:$A$3601,BT$1,'Historial Mensual'!$B$2:$B$3601,$A33)</f>
        <v>8.0565971983190959E-2</v>
      </c>
      <c r="BU33" s="20">
        <f>SUMIFS('Historial Mensual'!$V$2:$V$3601,'Historial Mensual'!$A$2:$A$3601,BU$1,'Historial Mensual'!$B$2:$B$3601,$A33)</f>
        <v>4.2090594716319915E-2</v>
      </c>
      <c r="BV33" s="20">
        <f>SUMIFS('Historial Mensual'!$V$2:$V$3601,'Historial Mensual'!$A$2:$A$3601,BV$1,'Historial Mensual'!$B$2:$B$3601,$A33)</f>
        <v>-2.2699216831897042E-2</v>
      </c>
      <c r="BW33" s="20">
        <f>SUMIFS('Historial Mensual'!$V$2:$V$3601,'Historial Mensual'!$A$2:$A$3601,BW$1,'Historial Mensual'!$B$2:$B$3601,$A33)</f>
        <v>8.1961379062037293E-2</v>
      </c>
      <c r="BX33" s="20">
        <f>SUMIFS('Historial Mensual'!$V$2:$V$3601,'Historial Mensual'!$A$2:$A$3601,BX$1,'Historial Mensual'!$B$2:$B$3601,$A33)</f>
        <v>5.0475368061645459E-2</v>
      </c>
      <c r="BY33" s="20">
        <f>SUMIFS('Historial Mensual'!$V$2:$V$3601,'Historial Mensual'!$A$2:$A$3601,BY$1,'Historial Mensual'!$B$2:$B$3601,$A33)</f>
        <v>4.8906089941495041E-2</v>
      </c>
      <c r="BZ33" s="20">
        <f>SUMIFS('Historial Mensual'!$V$2:$V$3601,'Historial Mensual'!$A$2:$A$3601,BZ$1,'Historial Mensual'!$B$2:$B$3601,$A33)</f>
        <v>-4.022965409533541E-2</v>
      </c>
      <c r="CA33" s="20">
        <f>SUMIFS('Historial Mensual'!$V$2:$V$3601,'Historial Mensual'!$A$2:$A$3601,CA$1,'Historial Mensual'!$B$2:$B$3601,$A33)</f>
        <v>2.9153052193125074E-2</v>
      </c>
      <c r="CB33" s="20">
        <f>SUMIFS('Historial Mensual'!$V$2:$V$3601,'Historial Mensual'!$A$2:$A$3601,CB$1,'Historial Mensual'!$B$2:$B$3601,$A33)</f>
        <v>2.8764756803583515E-2</v>
      </c>
      <c r="CC33" s="20">
        <f>SUMIFS('Historial Mensual'!$V$2:$V$3601,'Historial Mensual'!$A$2:$A$3601,CC$1,'Historial Mensual'!$B$2:$B$3601,$A33)</f>
        <v>4.4722229259863459E-2</v>
      </c>
      <c r="CD33" s="20">
        <f>SUMIFS('Historial Mensual'!$V$2:$V$3601,'Historial Mensual'!$A$2:$A$3601,CD$1,'Historial Mensual'!$B$2:$B$3601,$A33)</f>
        <v>0.104271297321608</v>
      </c>
      <c r="CE33" s="20">
        <f>SUMIFS('Historial Mensual'!$V$2:$V$3601,'Historial Mensual'!$A$2:$A$3601,CE$1,'Historial Mensual'!$B$2:$B$3601,$A33)</f>
        <v>0.11272924950849937</v>
      </c>
      <c r="CF33" s="20">
        <f>SUMIFS('Historial Mensual'!$V$2:$V$3601,'Historial Mensual'!$A$2:$A$3601,CF$1,'Historial Mensual'!$B$2:$B$3601,$A33)</f>
        <v>0.11192287319474996</v>
      </c>
      <c r="CG33" s="20">
        <f>SUMIFS('Historial Mensual'!$V$2:$V$3601,'Historial Mensual'!$A$2:$A$3601,CG$1,'Historial Mensual'!$B$2:$B$3601,$A33)</f>
        <v>0.10086647039018608</v>
      </c>
      <c r="CH33" s="20">
        <f>SUMIFS('Historial Mensual'!$V$2:$V$3601,'Historial Mensual'!$A$2:$A$3601,CH$1,'Historial Mensual'!$B$2:$B$3601,$A33)</f>
        <v>1.7310796298068056E-2</v>
      </c>
      <c r="CI33" s="20">
        <f>SUMIFS('Historial Mensual'!$V$2:$V$3601,'Historial Mensual'!$A$2:$A$3601,CI$1,'Historial Mensual'!$B$2:$B$3601,$A33)</f>
        <v>0.12111243403300692</v>
      </c>
      <c r="CJ33" s="20">
        <f>SUMIFS('Historial Mensual'!$V$2:$V$3601,'Historial Mensual'!$A$2:$A$3601,CJ$1,'Historial Mensual'!$B$2:$B$3601,$A33)</f>
        <v>9.5154207464124452E-2</v>
      </c>
      <c r="CK33" s="20">
        <f>SUMIFS('Historial Mensual'!$V$2:$V$3601,'Historial Mensual'!$A$2:$A$3601,CK$1,'Historial Mensual'!$B$2:$B$3601,$A33)</f>
        <v>4.1812745737615904E-2</v>
      </c>
      <c r="CL33" s="20">
        <f>SUMIFS('Historial Mensual'!$V$2:$V$3601,'Historial Mensual'!$A$2:$A$3601,CL$1,'Historial Mensual'!$B$2:$B$3601,$A33)</f>
        <v>7.4226930016466366E-2</v>
      </c>
      <c r="CM33" s="20">
        <f>SUMIFS('Historial Mensual'!$V$2:$V$3601,'Historial Mensual'!$A$2:$A$3601,CM$1,'Historial Mensual'!$B$2:$B$3601,$A33)</f>
        <v>9.5113460565814309E-2</v>
      </c>
      <c r="CN33" s="20">
        <f>SUMIFS('Historial Mensual'!$V$2:$V$3601,'Historial Mensual'!$A$2:$A$3601,CN$1,'Historial Mensual'!$B$2:$B$3601,$A33)</f>
        <v>-0.13890171909233037</v>
      </c>
      <c r="CO33" s="20">
        <f>SUMIFS('Historial Mensual'!$V$2:$V$3601,'Historial Mensual'!$A$2:$A$3601,CO$1,'Historial Mensual'!$B$2:$B$3601,$A33)</f>
        <v>2.5947440625960455E-3</v>
      </c>
      <c r="CP33" s="20">
        <f>SUMIFS('Historial Mensual'!$V$2:$V$3601,'Historial Mensual'!$A$2:$A$3601,CP$1,'Historial Mensual'!$B$2:$B$3601,$A33)</f>
        <v>-4.8577188898567901E-2</v>
      </c>
      <c r="CQ33" s="20">
        <f>SUMIFS('Historial Mensual'!$V$2:$V$3601,'Historial Mensual'!$A$2:$A$3601,CQ$1,'Historial Mensual'!$B$2:$B$3601,$A33)</f>
        <v>-4.7080347407788461E-3</v>
      </c>
      <c r="CR33" s="20">
        <f>SUMIFS('Historial Mensual'!$V$2:$V$3601,'Historial Mensual'!$A$2:$A$3601,CR$1,'Historial Mensual'!$B$2:$B$3601,$A33)</f>
        <v>-4.1432846126790941E-2</v>
      </c>
      <c r="CS33" s="20">
        <f>SUMIFS('Historial Mensual'!$V$2:$V$3601,'Historial Mensual'!$A$2:$A$3601,CS$1,'Historial Mensual'!$B$2:$B$3601,$A33)</f>
        <v>-2.3151734643244656E-2</v>
      </c>
      <c r="CT33" s="20">
        <f>SUMIFS('Historial Mensual'!$V$2:$V$3601,'Historial Mensual'!$A$2:$A$3601,CT$1,'Historial Mensual'!$B$2:$B$3601,$A33)</f>
        <v>1.1610390860143384E-2</v>
      </c>
      <c r="CU33" s="20">
        <f>SUMIFS('Historial Mensual'!$V$2:$V$3601,'Historial Mensual'!$A$2:$A$3601,CU$1,'Historial Mensual'!$B$2:$B$3601,$A33)</f>
        <v>-3.3374792977450198E-2</v>
      </c>
      <c r="CV33" s="20">
        <f>SUMIFS('Historial Mensual'!$V$2:$V$3601,'Historial Mensual'!$A$2:$A$3601,CV$1,'Historial Mensual'!$B$2:$B$3601,$A33)</f>
        <v>-0.13492755544276136</v>
      </c>
      <c r="CW33" s="20">
        <f>SUMIFS('Historial Mensual'!$V$2:$V$3601,'Historial Mensual'!$A$2:$A$3601,CW$1,'Historial Mensual'!$B$2:$B$3601,$A33)</f>
        <v>-1.3800987507260129E-2</v>
      </c>
    </row>
    <row r="34" spans="1:101" x14ac:dyDescent="0.3">
      <c r="A34" s="18">
        <v>45901</v>
      </c>
      <c r="B34" s="20">
        <f>SUMIFS('Historial Mensual'!$V$2:$V$3601,'Historial Mensual'!$A$2:$A$3601,B$1,'Historial Mensual'!$B$2:$B$3601,$A34)</f>
        <v>2.7398407634736451E-2</v>
      </c>
      <c r="C34" s="20">
        <f>SUMIFS('Historial Mensual'!$V$2:$V$3601,'Historial Mensual'!$A$2:$A$3601,C$1,'Historial Mensual'!$B$2:$B$3601,$A34)</f>
        <v>1.9055386904258991E-2</v>
      </c>
      <c r="D34" s="20">
        <f>SUMIFS('Historial Mensual'!$V$2:$V$3601,'Historial Mensual'!$A$2:$A$3601,D$1,'Historial Mensual'!$B$2:$B$3601,$A34)</f>
        <v>2.1028510223623731E-2</v>
      </c>
      <c r="E34" s="20">
        <f>SUMIFS('Historial Mensual'!$V$2:$V$3601,'Historial Mensual'!$A$2:$A$3601,E$1,'Historial Mensual'!$B$2:$B$3601,$A34)</f>
        <v>7.9613150504948868E-2</v>
      </c>
      <c r="F34" s="20">
        <f>SUMIFS('Historial Mensual'!$V$2:$V$3601,'Historial Mensual'!$A$2:$A$3601,F$1,'Historial Mensual'!$B$2:$B$3601,$A34)</f>
        <v>1.7360305188712965E-2</v>
      </c>
      <c r="G34" s="20">
        <f>SUMIFS('Historial Mensual'!$V$2:$V$3601,'Historial Mensual'!$A$2:$A$3601,G$1,'Historial Mensual'!$B$2:$B$3601,$A34)</f>
        <v>-6.7952599569616662E-2</v>
      </c>
      <c r="H34" s="20">
        <f>SUMIFS('Historial Mensual'!$V$2:$V$3601,'Historial Mensual'!$A$2:$A$3601,H$1,'Historial Mensual'!$B$2:$B$3601,$A34)</f>
        <v>1.8511065363524357E-2</v>
      </c>
      <c r="I34" s="20">
        <f>SUMIFS('Historial Mensual'!$V$2:$V$3601,'Historial Mensual'!$A$2:$A$3601,I$1,'Historial Mensual'!$B$2:$B$3601,$A34)</f>
        <v>4.6588254882487933E-2</v>
      </c>
      <c r="J34" s="20">
        <f>SUMIFS('Historial Mensual'!$V$2:$V$3601,'Historial Mensual'!$A$2:$A$3601,J$1,'Historial Mensual'!$B$2:$B$3601,$A34)</f>
        <v>8.0960152387148515E-3</v>
      </c>
      <c r="K34" s="20">
        <f>SUMIFS('Historial Mensual'!$V$2:$V$3601,'Historial Mensual'!$A$2:$A$3601,K$1,'Historial Mensual'!$B$2:$B$3601,$A34)</f>
        <v>-0.26915431009781726</v>
      </c>
      <c r="L34" s="20">
        <f>SUMIFS('Historial Mensual'!$V$2:$V$3601,'Historial Mensual'!$A$2:$A$3601,L$1,'Historial Mensual'!$B$2:$B$3601,$A34)</f>
        <v>8.2016605843854687E-2</v>
      </c>
      <c r="M34" s="20">
        <f>SUMIFS('Historial Mensual'!$V$2:$V$3601,'Historial Mensual'!$A$2:$A$3601,M$1,'Historial Mensual'!$B$2:$B$3601,$A34)</f>
        <v>9.4658756658241805E-2</v>
      </c>
      <c r="N34" s="20">
        <f>SUMIFS('Historial Mensual'!$V$2:$V$3601,'Historial Mensual'!$A$2:$A$3601,N$1,'Historial Mensual'!$B$2:$B$3601,$A34)</f>
        <v>3.784428839106832E-2</v>
      </c>
      <c r="O34" s="20">
        <f>SUMIFS('Historial Mensual'!$V$2:$V$3601,'Historial Mensual'!$A$2:$A$3601,O$1,'Historial Mensual'!$B$2:$B$3601,$A34)</f>
        <v>0.13591431899210882</v>
      </c>
      <c r="P34" s="20">
        <f>SUMIFS('Historial Mensual'!$V$2:$V$3601,'Historial Mensual'!$A$2:$A$3601,P$1,'Historial Mensual'!$B$2:$B$3601,$A34)</f>
        <v>0.1169939341681339</v>
      </c>
      <c r="Q34" s="20">
        <f>SUMIFS('Historial Mensual'!$V$2:$V$3601,'Historial Mensual'!$A$2:$A$3601,Q$1,'Historial Mensual'!$B$2:$B$3601,$A34)</f>
        <v>6.1181999754823913E-2</v>
      </c>
      <c r="R34" s="20">
        <f>SUMIFS('Historial Mensual'!$V$2:$V$3601,'Historial Mensual'!$A$2:$A$3601,R$1,'Historial Mensual'!$B$2:$B$3601,$A34)</f>
        <v>8.3744274947452527E-2</v>
      </c>
      <c r="S34" s="20">
        <f>SUMIFS('Historial Mensual'!$V$2:$V$3601,'Historial Mensual'!$A$2:$A$3601,S$1,'Historial Mensual'!$B$2:$B$3601,$A34)</f>
        <v>6.2340151175089974E-2</v>
      </c>
      <c r="T34" s="20">
        <f>SUMIFS('Historial Mensual'!$V$2:$V$3601,'Historial Mensual'!$A$2:$A$3601,T$1,'Historial Mensual'!$B$2:$B$3601,$A34)</f>
        <v>0.11945657483643331</v>
      </c>
      <c r="U34" s="20">
        <f>SUMIFS('Historial Mensual'!$V$2:$V$3601,'Historial Mensual'!$A$2:$A$3601,U$1,'Historial Mensual'!$B$2:$B$3601,$A34)</f>
        <v>6.6616487088116488E-2</v>
      </c>
      <c r="V34" s="20">
        <f>SUMIFS('Historial Mensual'!$V$2:$V$3601,'Historial Mensual'!$A$2:$A$3601,V$1,'Historial Mensual'!$B$2:$B$3601,$A34)</f>
        <v>8.6255790701643312E-2</v>
      </c>
      <c r="W34" s="20">
        <f>SUMIFS('Historial Mensual'!$V$2:$V$3601,'Historial Mensual'!$A$2:$A$3601,W$1,'Historial Mensual'!$B$2:$B$3601,$A34)</f>
        <v>0.14106558346012193</v>
      </c>
      <c r="X34" s="20">
        <f>SUMIFS('Historial Mensual'!$V$2:$V$3601,'Historial Mensual'!$A$2:$A$3601,X$1,'Historial Mensual'!$B$2:$B$3601,$A34)</f>
        <v>0.14990109978519861</v>
      </c>
      <c r="Y34" s="20">
        <f>SUMIFS('Historial Mensual'!$V$2:$V$3601,'Historial Mensual'!$A$2:$A$3601,Y$1,'Historial Mensual'!$B$2:$B$3601,$A34)</f>
        <v>0.15321687951135668</v>
      </c>
      <c r="Z34" s="20">
        <f>SUMIFS('Historial Mensual'!$V$2:$V$3601,'Historial Mensual'!$A$2:$A$3601,Z$1,'Historial Mensual'!$B$2:$B$3601,$A34)</f>
        <v>-5.4713336367224669E-2</v>
      </c>
      <c r="AA34" s="20">
        <f>SUMIFS('Historial Mensual'!$V$2:$V$3601,'Historial Mensual'!$A$2:$A$3601,AA$1,'Historial Mensual'!$B$2:$B$3601,$A34)</f>
        <v>1.6488660087100232E-2</v>
      </c>
      <c r="AB34" s="20">
        <f>SUMIFS('Historial Mensual'!$V$2:$V$3601,'Historial Mensual'!$A$2:$A$3601,AB$1,'Historial Mensual'!$B$2:$B$3601,$A34)</f>
        <v>0.13041713176217098</v>
      </c>
      <c r="AC34" s="20">
        <f>SUMIFS('Historial Mensual'!$V$2:$V$3601,'Historial Mensual'!$A$2:$A$3601,AC$1,'Historial Mensual'!$B$2:$B$3601,$A34)</f>
        <v>5.5265378062795611E-3</v>
      </c>
      <c r="AD34" s="20">
        <f>SUMIFS('Historial Mensual'!$V$2:$V$3601,'Historial Mensual'!$A$2:$A$3601,AD$1,'Historial Mensual'!$B$2:$B$3601,$A34)</f>
        <v>0.12903446453363185</v>
      </c>
      <c r="AE34" s="20">
        <f>SUMIFS('Historial Mensual'!$V$2:$V$3601,'Historial Mensual'!$A$2:$A$3601,AE$1,'Historial Mensual'!$B$2:$B$3601,$A34)</f>
        <v>4.7971828097699815E-2</v>
      </c>
      <c r="AF34" s="20">
        <f>SUMIFS('Historial Mensual'!$V$2:$V$3601,'Historial Mensual'!$A$2:$A$3601,AF$1,'Historial Mensual'!$B$2:$B$3601,$A34)</f>
        <v>5.2939423776371508E-2</v>
      </c>
      <c r="AG34" s="20">
        <f>SUMIFS('Historial Mensual'!$V$2:$V$3601,'Historial Mensual'!$A$2:$A$3601,AG$1,'Historial Mensual'!$B$2:$B$3601,$A34)</f>
        <v>0.10175928309268752</v>
      </c>
      <c r="AH34" s="20">
        <f>SUMIFS('Historial Mensual'!$V$2:$V$3601,'Historial Mensual'!$A$2:$A$3601,AH$1,'Historial Mensual'!$B$2:$B$3601,$A34)</f>
        <v>0.12664112014715637</v>
      </c>
      <c r="AI34" s="20">
        <f>SUMIFS('Historial Mensual'!$V$2:$V$3601,'Historial Mensual'!$A$2:$A$3601,AI$1,'Historial Mensual'!$B$2:$B$3601,$A34)</f>
        <v>3.8257412444098055E-2</v>
      </c>
      <c r="AJ34" s="20">
        <f>SUMIFS('Historial Mensual'!$V$2:$V$3601,'Historial Mensual'!$A$2:$A$3601,AJ$1,'Historial Mensual'!$B$2:$B$3601,$A34)</f>
        <v>3.3421922014874025E-2</v>
      </c>
      <c r="AK34" s="20">
        <f>SUMIFS('Historial Mensual'!$V$2:$V$3601,'Historial Mensual'!$A$2:$A$3601,AK$1,'Historial Mensual'!$B$2:$B$3601,$A34)</f>
        <v>2.7872733464676072E-2</v>
      </c>
      <c r="AL34" s="20">
        <f>SUMIFS('Historial Mensual'!$V$2:$V$3601,'Historial Mensual'!$A$2:$A$3601,AL$1,'Historial Mensual'!$B$2:$B$3601,$A34)</f>
        <v>4.0396963394361801E-2</v>
      </c>
      <c r="AM34" s="20">
        <f>SUMIFS('Historial Mensual'!$V$2:$V$3601,'Historial Mensual'!$A$2:$A$3601,AM$1,'Historial Mensual'!$B$2:$B$3601,$A34)</f>
        <v>6.7763630613310796E-2</v>
      </c>
      <c r="AN34" s="20">
        <f>SUMIFS('Historial Mensual'!$V$2:$V$3601,'Historial Mensual'!$A$2:$A$3601,AN$1,'Historial Mensual'!$B$2:$B$3601,$A34)</f>
        <v>3.5876994190942667E-2</v>
      </c>
      <c r="AO34" s="20">
        <f>SUMIFS('Historial Mensual'!$V$2:$V$3601,'Historial Mensual'!$A$2:$A$3601,AO$1,'Historial Mensual'!$B$2:$B$3601,$A34)</f>
        <v>8.4856486510310511E-2</v>
      </c>
      <c r="AP34" s="20">
        <f>SUMIFS('Historial Mensual'!$V$2:$V$3601,'Historial Mensual'!$A$2:$A$3601,AP$1,'Historial Mensual'!$B$2:$B$3601,$A34)</f>
        <v>3.0277166191307679E-2</v>
      </c>
      <c r="AQ34" s="20">
        <f>SUMIFS('Historial Mensual'!$V$2:$V$3601,'Historial Mensual'!$A$2:$A$3601,AQ$1,'Historial Mensual'!$B$2:$B$3601,$A34)</f>
        <v>7.5820410175661226E-2</v>
      </c>
      <c r="AR34" s="20">
        <f>SUMIFS('Historial Mensual'!$V$2:$V$3601,'Historial Mensual'!$A$2:$A$3601,AR$1,'Historial Mensual'!$B$2:$B$3601,$A34)</f>
        <v>5.4279493764712118E-2</v>
      </c>
      <c r="AS34" s="20">
        <f>SUMIFS('Historial Mensual'!$V$2:$V$3601,'Historial Mensual'!$A$2:$A$3601,AS$1,'Historial Mensual'!$B$2:$B$3601,$A34)</f>
        <v>2.1710568941337448E-2</v>
      </c>
      <c r="AT34" s="20">
        <f>SUMIFS('Historial Mensual'!$V$2:$V$3601,'Historial Mensual'!$A$2:$A$3601,AT$1,'Historial Mensual'!$B$2:$B$3601,$A34)</f>
        <v>6.3985316998757591E-2</v>
      </c>
      <c r="AU34" s="20">
        <f>SUMIFS('Historial Mensual'!$V$2:$V$3601,'Historial Mensual'!$A$2:$A$3601,AU$1,'Historial Mensual'!$B$2:$B$3601,$A34)</f>
        <v>3.2307500494608683E-2</v>
      </c>
      <c r="AV34" s="20">
        <f>SUMIFS('Historial Mensual'!$V$2:$V$3601,'Historial Mensual'!$A$2:$A$3601,AV$1,'Historial Mensual'!$B$2:$B$3601,$A34)</f>
        <v>1.2362020175265848E-2</v>
      </c>
      <c r="AW34" s="20">
        <f>SUMIFS('Historial Mensual'!$V$2:$V$3601,'Historial Mensual'!$A$2:$A$3601,AW$1,'Historial Mensual'!$B$2:$B$3601,$A34)</f>
        <v>0.11004823292488676</v>
      </c>
      <c r="AX34" s="20">
        <f>SUMIFS('Historial Mensual'!$V$2:$V$3601,'Historial Mensual'!$A$2:$A$3601,AX$1,'Historial Mensual'!$B$2:$B$3601,$A34)</f>
        <v>-9.2240254851806425E-2</v>
      </c>
      <c r="AY34" s="20">
        <f>SUMIFS('Historial Mensual'!$V$2:$V$3601,'Historial Mensual'!$A$2:$A$3601,AY$1,'Historial Mensual'!$B$2:$B$3601,$A34)</f>
        <v>8.5948962934204134E-2</v>
      </c>
      <c r="AZ34" s="20">
        <f>SUMIFS('Historial Mensual'!$V$2:$V$3601,'Historial Mensual'!$A$2:$A$3601,AZ$1,'Historial Mensual'!$B$2:$B$3601,$A34)</f>
        <v>7.0660982528914021E-2</v>
      </c>
      <c r="BA34" s="20">
        <f>SUMIFS('Historial Mensual'!$V$2:$V$3601,'Historial Mensual'!$A$2:$A$3601,BA$1,'Historial Mensual'!$B$2:$B$3601,$A34)</f>
        <v>3.6308258697000245E-2</v>
      </c>
      <c r="BB34" s="20">
        <f>SUMIFS('Historial Mensual'!$V$2:$V$3601,'Historial Mensual'!$A$2:$A$3601,BB$1,'Historial Mensual'!$B$2:$B$3601,$A34)</f>
        <v>4.5765490375232545E-2</v>
      </c>
      <c r="BC34" s="20">
        <f>SUMIFS('Historial Mensual'!$V$2:$V$3601,'Historial Mensual'!$A$2:$A$3601,BC$1,'Historial Mensual'!$B$2:$B$3601,$A34)</f>
        <v>6.5843461213483945E-2</v>
      </c>
      <c r="BD34" s="20">
        <f>SUMIFS('Historial Mensual'!$V$2:$V$3601,'Historial Mensual'!$A$2:$A$3601,BD$1,'Historial Mensual'!$B$2:$B$3601,$A34)</f>
        <v>4.8611074426071807E-2</v>
      </c>
      <c r="BE34" s="20">
        <f>SUMIFS('Historial Mensual'!$V$2:$V$3601,'Historial Mensual'!$A$2:$A$3601,BE$1,'Historial Mensual'!$B$2:$B$3601,$A34)</f>
        <v>-1.7413533988658528E-3</v>
      </c>
      <c r="BF34" s="20">
        <f>SUMIFS('Historial Mensual'!$V$2:$V$3601,'Historial Mensual'!$A$2:$A$3601,BF$1,'Historial Mensual'!$B$2:$B$3601,$A34)</f>
        <v>1.5550837321042213E-2</v>
      </c>
      <c r="BG34" s="20">
        <f>SUMIFS('Historial Mensual'!$V$2:$V$3601,'Historial Mensual'!$A$2:$A$3601,BG$1,'Historial Mensual'!$B$2:$B$3601,$A34)</f>
        <v>1.5906427852220344E-2</v>
      </c>
      <c r="BH34" s="20">
        <f>SUMIFS('Historial Mensual'!$V$2:$V$3601,'Historial Mensual'!$A$2:$A$3601,BH$1,'Historial Mensual'!$B$2:$B$3601,$A34)</f>
        <v>5.5952709481763181E-2</v>
      </c>
      <c r="BI34" s="20">
        <f>SUMIFS('Historial Mensual'!$V$2:$V$3601,'Historial Mensual'!$A$2:$A$3601,BI$1,'Historial Mensual'!$B$2:$B$3601,$A34)</f>
        <v>6.2385740290581707E-2</v>
      </c>
      <c r="BJ34" s="20">
        <f>SUMIFS('Historial Mensual'!$V$2:$V$3601,'Historial Mensual'!$A$2:$A$3601,BJ$1,'Historial Mensual'!$B$2:$B$3601,$A34)</f>
        <v>0.15730409511695215</v>
      </c>
      <c r="BK34" s="20">
        <f>SUMIFS('Historial Mensual'!$V$2:$V$3601,'Historial Mensual'!$A$2:$A$3601,BK$1,'Historial Mensual'!$B$2:$B$3601,$A34)</f>
        <v>-3.8894570040011291E-3</v>
      </c>
      <c r="BL34" s="20">
        <f>SUMIFS('Historial Mensual'!$V$2:$V$3601,'Historial Mensual'!$A$2:$A$3601,BL$1,'Historial Mensual'!$B$2:$B$3601,$A34)</f>
        <v>5.0080308364911522E-2</v>
      </c>
      <c r="BM34" s="20">
        <f>SUMIFS('Historial Mensual'!$V$2:$V$3601,'Historial Mensual'!$A$2:$A$3601,BM$1,'Historial Mensual'!$B$2:$B$3601,$A34)</f>
        <v>0.13207310789446683</v>
      </c>
      <c r="BN34" s="20">
        <f>SUMIFS('Historial Mensual'!$V$2:$V$3601,'Historial Mensual'!$A$2:$A$3601,BN$1,'Historial Mensual'!$B$2:$B$3601,$A34)</f>
        <v>6.0319474347630728E-2</v>
      </c>
      <c r="BO34" s="20">
        <f>SUMIFS('Historial Mensual'!$V$2:$V$3601,'Historial Mensual'!$A$2:$A$3601,BO$1,'Historial Mensual'!$B$2:$B$3601,$A34)</f>
        <v>0.15756547542472185</v>
      </c>
      <c r="BP34" s="20">
        <f>SUMIFS('Historial Mensual'!$V$2:$V$3601,'Historial Mensual'!$A$2:$A$3601,BP$1,'Historial Mensual'!$B$2:$B$3601,$A34)</f>
        <v>0.10320246236455832</v>
      </c>
      <c r="BQ34" s="20">
        <f>SUMIFS('Historial Mensual'!$V$2:$V$3601,'Historial Mensual'!$A$2:$A$3601,BQ$1,'Historial Mensual'!$B$2:$B$3601,$A34)</f>
        <v>6.7942673489631233E-2</v>
      </c>
      <c r="BR34" s="20">
        <f>SUMIFS('Historial Mensual'!$V$2:$V$3601,'Historial Mensual'!$A$2:$A$3601,BR$1,'Historial Mensual'!$B$2:$B$3601,$A34)</f>
        <v>9.9875112184210441E-2</v>
      </c>
      <c r="BS34" s="20">
        <f>SUMIFS('Historial Mensual'!$V$2:$V$3601,'Historial Mensual'!$A$2:$A$3601,BS$1,'Historial Mensual'!$B$2:$B$3601,$A34)</f>
        <v>9.4458287362407481E-2</v>
      </c>
      <c r="BT34" s="20">
        <f>SUMIFS('Historial Mensual'!$V$2:$V$3601,'Historial Mensual'!$A$2:$A$3601,BT$1,'Historial Mensual'!$B$2:$B$3601,$A34)</f>
        <v>1.8396088178515905E-2</v>
      </c>
      <c r="BU34" s="20">
        <f>SUMIFS('Historial Mensual'!$V$2:$V$3601,'Historial Mensual'!$A$2:$A$3601,BU$1,'Historial Mensual'!$B$2:$B$3601,$A34)</f>
        <v>-0.12080259584278437</v>
      </c>
      <c r="BV34" s="20">
        <f>SUMIFS('Historial Mensual'!$V$2:$V$3601,'Historial Mensual'!$A$2:$A$3601,BV$1,'Historial Mensual'!$B$2:$B$3601,$A34)</f>
        <v>-0.48328267752336884</v>
      </c>
      <c r="BW34" s="20">
        <f>SUMIFS('Historial Mensual'!$V$2:$V$3601,'Historial Mensual'!$A$2:$A$3601,BW$1,'Historial Mensual'!$B$2:$B$3601,$A34)</f>
        <v>5.3082711714926435E-2</v>
      </c>
      <c r="BX34" s="20">
        <f>SUMIFS('Historial Mensual'!$V$2:$V$3601,'Historial Mensual'!$A$2:$A$3601,BX$1,'Historial Mensual'!$B$2:$B$3601,$A34)</f>
        <v>5.4095283989435992E-2</v>
      </c>
      <c r="BY34" s="20">
        <f>SUMIFS('Historial Mensual'!$V$2:$V$3601,'Historial Mensual'!$A$2:$A$3601,BY$1,'Historial Mensual'!$B$2:$B$3601,$A34)</f>
        <v>5.2804312836878448E-2</v>
      </c>
      <c r="BZ34" s="20">
        <f>SUMIFS('Historial Mensual'!$V$2:$V$3601,'Historial Mensual'!$A$2:$A$3601,BZ$1,'Historial Mensual'!$B$2:$B$3601,$A34)</f>
        <v>-5.2886362396042129E-2</v>
      </c>
      <c r="CA34" s="20">
        <f>SUMIFS('Historial Mensual'!$V$2:$V$3601,'Historial Mensual'!$A$2:$A$3601,CA$1,'Historial Mensual'!$B$2:$B$3601,$A34)</f>
        <v>-5.2204769758963931E-2</v>
      </c>
      <c r="CB34" s="20">
        <f>SUMIFS('Historial Mensual'!$V$2:$V$3601,'Historial Mensual'!$A$2:$A$3601,CB$1,'Historial Mensual'!$B$2:$B$3601,$A34)</f>
        <v>-0.27803426211937488</v>
      </c>
      <c r="CC34" s="20">
        <f>SUMIFS('Historial Mensual'!$V$2:$V$3601,'Historial Mensual'!$A$2:$A$3601,CC$1,'Historial Mensual'!$B$2:$B$3601,$A34)</f>
        <v>7.0098855996039405E-2</v>
      </c>
      <c r="CD34" s="20">
        <f>SUMIFS('Historial Mensual'!$V$2:$V$3601,'Historial Mensual'!$A$2:$A$3601,CD$1,'Historial Mensual'!$B$2:$B$3601,$A34)</f>
        <v>3.4161280131153313E-2</v>
      </c>
      <c r="CE34" s="20">
        <f>SUMIFS('Historial Mensual'!$V$2:$V$3601,'Historial Mensual'!$A$2:$A$3601,CE$1,'Historial Mensual'!$B$2:$B$3601,$A34)</f>
        <v>1.6769284848630061E-2</v>
      </c>
      <c r="CF34" s="20">
        <f>SUMIFS('Historial Mensual'!$V$2:$V$3601,'Historial Mensual'!$A$2:$A$3601,CF$1,'Historial Mensual'!$B$2:$B$3601,$A34)</f>
        <v>2.9206425837563818E-2</v>
      </c>
      <c r="CG34" s="20">
        <f>SUMIFS('Historial Mensual'!$V$2:$V$3601,'Historial Mensual'!$A$2:$A$3601,CG$1,'Historial Mensual'!$B$2:$B$3601,$A34)</f>
        <v>2.2127362305901531E-2</v>
      </c>
      <c r="CH34" s="20">
        <f>SUMIFS('Historial Mensual'!$V$2:$V$3601,'Historial Mensual'!$A$2:$A$3601,CH$1,'Historial Mensual'!$B$2:$B$3601,$A34)</f>
        <v>-0.22724818778725844</v>
      </c>
      <c r="CI34" s="20">
        <f>SUMIFS('Historial Mensual'!$V$2:$V$3601,'Historial Mensual'!$A$2:$A$3601,CI$1,'Historial Mensual'!$B$2:$B$3601,$A34)</f>
        <v>3.6078865103206639E-2</v>
      </c>
      <c r="CJ34" s="20">
        <f>SUMIFS('Historial Mensual'!$V$2:$V$3601,'Historial Mensual'!$A$2:$A$3601,CJ$1,'Historial Mensual'!$B$2:$B$3601,$A34)</f>
        <v>-4.8322365607411509E-2</v>
      </c>
      <c r="CK34" s="20">
        <f>SUMIFS('Historial Mensual'!$V$2:$V$3601,'Historial Mensual'!$A$2:$A$3601,CK$1,'Historial Mensual'!$B$2:$B$3601,$A34)</f>
        <v>-3.6604139032994018E-2</v>
      </c>
      <c r="CL34" s="20">
        <f>SUMIFS('Historial Mensual'!$V$2:$V$3601,'Historial Mensual'!$A$2:$A$3601,CL$1,'Historial Mensual'!$B$2:$B$3601,$A34)</f>
        <v>5.0532577237284194E-2</v>
      </c>
      <c r="CM34" s="20">
        <f>SUMIFS('Historial Mensual'!$V$2:$V$3601,'Historial Mensual'!$A$2:$A$3601,CM$1,'Historial Mensual'!$B$2:$B$3601,$A34)</f>
        <v>-6.5077563860843443E-2</v>
      </c>
      <c r="CN34" s="20">
        <f>SUMIFS('Historial Mensual'!$V$2:$V$3601,'Historial Mensual'!$A$2:$A$3601,CN$1,'Historial Mensual'!$B$2:$B$3601,$A34)</f>
        <v>5.3922308127704946E-2</v>
      </c>
      <c r="CO34" s="20">
        <f>SUMIFS('Historial Mensual'!$V$2:$V$3601,'Historial Mensual'!$A$2:$A$3601,CO$1,'Historial Mensual'!$B$2:$B$3601,$A34)</f>
        <v>4.7116324763482091E-2</v>
      </c>
      <c r="CP34" s="20">
        <f>SUMIFS('Historial Mensual'!$V$2:$V$3601,'Historial Mensual'!$A$2:$A$3601,CP$1,'Historial Mensual'!$B$2:$B$3601,$A34)</f>
        <v>9.845442894741185E-3</v>
      </c>
      <c r="CQ34" s="20">
        <f>SUMIFS('Historial Mensual'!$V$2:$V$3601,'Historial Mensual'!$A$2:$A$3601,CQ$1,'Historial Mensual'!$B$2:$B$3601,$A34)</f>
        <v>1.4320987330574809E-2</v>
      </c>
      <c r="CR34" s="20">
        <f>SUMIFS('Historial Mensual'!$V$2:$V$3601,'Historial Mensual'!$A$2:$A$3601,CR$1,'Historial Mensual'!$B$2:$B$3601,$A34)</f>
        <v>-5.1287639236166967E-3</v>
      </c>
      <c r="CS34" s="20">
        <f>SUMIFS('Historial Mensual'!$V$2:$V$3601,'Historial Mensual'!$A$2:$A$3601,CS$1,'Historial Mensual'!$B$2:$B$3601,$A34)</f>
        <v>-6.048474843959311E-2</v>
      </c>
      <c r="CT34" s="20">
        <f>SUMIFS('Historial Mensual'!$V$2:$V$3601,'Historial Mensual'!$A$2:$A$3601,CT$1,'Historial Mensual'!$B$2:$B$3601,$A34)</f>
        <v>1.0322956121628415E-2</v>
      </c>
      <c r="CU34" s="20">
        <f>SUMIFS('Historial Mensual'!$V$2:$V$3601,'Historial Mensual'!$A$2:$A$3601,CU$1,'Historial Mensual'!$B$2:$B$3601,$A34)</f>
        <v>-4.3811160888110989E-2</v>
      </c>
      <c r="CV34" s="20">
        <f>SUMIFS('Historial Mensual'!$V$2:$V$3601,'Historial Mensual'!$A$2:$A$3601,CV$1,'Historial Mensual'!$B$2:$B$3601,$A34)</f>
        <v>7.3576471187582291E-4</v>
      </c>
      <c r="CW34" s="20">
        <f>SUMIFS('Historial Mensual'!$V$2:$V$3601,'Historial Mensual'!$A$2:$A$3601,CW$1,'Historial Mensual'!$B$2:$B$3601,$A34)</f>
        <v>-2.2872735222315879E-2</v>
      </c>
    </row>
    <row r="35" spans="1:101" x14ac:dyDescent="0.3">
      <c r="A35" s="18">
        <v>45931</v>
      </c>
      <c r="B35" s="20">
        <f>SUMIFS('Historial Mensual'!$V$2:$V$3601,'Historial Mensual'!$A$2:$A$3601,B$1,'Historial Mensual'!$B$2:$B$3601,$A35)</f>
        <v>3.0826531236625664E-2</v>
      </c>
      <c r="C35" s="20">
        <f>SUMIFS('Historial Mensual'!$V$2:$V$3601,'Historial Mensual'!$A$2:$A$3601,C$1,'Historial Mensual'!$B$2:$B$3601,$A35)</f>
        <v>3.5886818678485255E-2</v>
      </c>
      <c r="D35" s="20">
        <f>SUMIFS('Historial Mensual'!$V$2:$V$3601,'Historial Mensual'!$A$2:$A$3601,D$1,'Historial Mensual'!$B$2:$B$3601,$A35)</f>
        <v>4.9840126302777683E-2</v>
      </c>
      <c r="E35" s="20">
        <f>SUMIFS('Historial Mensual'!$V$2:$V$3601,'Historial Mensual'!$A$2:$A$3601,E$1,'Historial Mensual'!$B$2:$B$3601,$A35)</f>
        <v>4.7785040003564497E-2</v>
      </c>
      <c r="F35" s="20">
        <f>SUMIFS('Historial Mensual'!$V$2:$V$3601,'Historial Mensual'!$A$2:$A$3601,F$1,'Historial Mensual'!$B$2:$B$3601,$A35)</f>
        <v>9.8678862053907634E-2</v>
      </c>
      <c r="G35" s="20">
        <f>SUMIFS('Historial Mensual'!$V$2:$V$3601,'Historial Mensual'!$A$2:$A$3601,G$1,'Historial Mensual'!$B$2:$B$3601,$A35)</f>
        <v>6.2687995646046546E-2</v>
      </c>
      <c r="H35" s="20">
        <f>SUMIFS('Historial Mensual'!$V$2:$V$3601,'Historial Mensual'!$A$2:$A$3601,H$1,'Historial Mensual'!$B$2:$B$3601,$A35)</f>
        <v>9.5102964729848766E-3</v>
      </c>
      <c r="I35" s="20">
        <f>SUMIFS('Historial Mensual'!$V$2:$V$3601,'Historial Mensual'!$A$2:$A$3601,I$1,'Historial Mensual'!$B$2:$B$3601,$A35)</f>
        <v>8.5868374254633631E-2</v>
      </c>
      <c r="J35" s="20">
        <f>SUMIFS('Historial Mensual'!$V$2:$V$3601,'Historial Mensual'!$A$2:$A$3601,J$1,'Historial Mensual'!$B$2:$B$3601,$A35)</f>
        <v>5.6406491307586959E-2</v>
      </c>
      <c r="K35" s="20">
        <f>SUMIFS('Historial Mensual'!$V$2:$V$3601,'Historial Mensual'!$A$2:$A$3601,K$1,'Historial Mensual'!$B$2:$B$3601,$A35)</f>
        <v>8.7879370447817115E-2</v>
      </c>
      <c r="L35" s="20">
        <f>SUMIFS('Historial Mensual'!$V$2:$V$3601,'Historial Mensual'!$A$2:$A$3601,L$1,'Historial Mensual'!$B$2:$B$3601,$A35)</f>
        <v>8.9322603373457987E-2</v>
      </c>
      <c r="M35" s="20">
        <f>SUMIFS('Historial Mensual'!$V$2:$V$3601,'Historial Mensual'!$A$2:$A$3601,M$1,'Historial Mensual'!$B$2:$B$3601,$A35)</f>
        <v>3.4333378072039844E-2</v>
      </c>
      <c r="N35" s="20">
        <f>SUMIFS('Historial Mensual'!$V$2:$V$3601,'Historial Mensual'!$A$2:$A$3601,N$1,'Historial Mensual'!$B$2:$B$3601,$A35)</f>
        <v>4.8318881575757415E-2</v>
      </c>
      <c r="O35" s="20">
        <f>SUMIFS('Historial Mensual'!$V$2:$V$3601,'Historial Mensual'!$A$2:$A$3601,O$1,'Historial Mensual'!$B$2:$B$3601,$A35)</f>
        <v>-0.39627998031827227</v>
      </c>
      <c r="P35" s="20">
        <f>SUMIFS('Historial Mensual'!$V$2:$V$3601,'Historial Mensual'!$A$2:$A$3601,P$1,'Historial Mensual'!$B$2:$B$3601,$A35)</f>
        <v>4.1398979876440735E-2</v>
      </c>
      <c r="Q35" s="20">
        <f>SUMIFS('Historial Mensual'!$V$2:$V$3601,'Historial Mensual'!$A$2:$A$3601,Q$1,'Historial Mensual'!$B$2:$B$3601,$A35)</f>
        <v>7.4790736484346546E-2</v>
      </c>
      <c r="R35" s="20">
        <f>SUMIFS('Historial Mensual'!$V$2:$V$3601,'Historial Mensual'!$A$2:$A$3601,R$1,'Historial Mensual'!$B$2:$B$3601,$A35)</f>
        <v>8.3678201584756626E-2</v>
      </c>
      <c r="S35" s="20">
        <f>SUMIFS('Historial Mensual'!$V$2:$V$3601,'Historial Mensual'!$A$2:$A$3601,S$1,'Historial Mensual'!$B$2:$B$3601,$A35)</f>
        <v>3.2632939104712669E-2</v>
      </c>
      <c r="T35" s="20">
        <f>SUMIFS('Historial Mensual'!$V$2:$V$3601,'Historial Mensual'!$A$2:$A$3601,T$1,'Historial Mensual'!$B$2:$B$3601,$A35)</f>
        <v>8.5335765750565076E-2</v>
      </c>
      <c r="U35" s="20">
        <f>SUMIFS('Historial Mensual'!$V$2:$V$3601,'Historial Mensual'!$A$2:$A$3601,U$1,'Historial Mensual'!$B$2:$B$3601,$A35)</f>
        <v>9.7380077055799763E-2</v>
      </c>
      <c r="V35" s="20">
        <f>SUMIFS('Historial Mensual'!$V$2:$V$3601,'Historial Mensual'!$A$2:$A$3601,V$1,'Historial Mensual'!$B$2:$B$3601,$A35)</f>
        <v>1.2742870627401079E-2</v>
      </c>
      <c r="W35" s="20">
        <f>SUMIFS('Historial Mensual'!$V$2:$V$3601,'Historial Mensual'!$A$2:$A$3601,W$1,'Historial Mensual'!$B$2:$B$3601,$A35)</f>
        <v>9.3243398184285509E-2</v>
      </c>
      <c r="X35" s="20">
        <f>SUMIFS('Historial Mensual'!$V$2:$V$3601,'Historial Mensual'!$A$2:$A$3601,X$1,'Historial Mensual'!$B$2:$B$3601,$A35)</f>
        <v>2.8139236093288937E-2</v>
      </c>
      <c r="Y35" s="20">
        <f>SUMIFS('Historial Mensual'!$V$2:$V$3601,'Historial Mensual'!$A$2:$A$3601,Y$1,'Historial Mensual'!$B$2:$B$3601,$A35)</f>
        <v>9.1719984824375933E-2</v>
      </c>
      <c r="Z35" s="20">
        <f>SUMIFS('Historial Mensual'!$V$2:$V$3601,'Historial Mensual'!$A$2:$A$3601,Z$1,'Historial Mensual'!$B$2:$B$3601,$A35)</f>
        <v>-4.7570279529927026E-2</v>
      </c>
      <c r="AA35" s="20">
        <f>SUMIFS('Historial Mensual'!$V$2:$V$3601,'Historial Mensual'!$A$2:$A$3601,AA$1,'Historial Mensual'!$B$2:$B$3601,$A35)</f>
        <v>8.5436017371601728E-3</v>
      </c>
      <c r="AB35" s="20">
        <f>SUMIFS('Historial Mensual'!$V$2:$V$3601,'Historial Mensual'!$A$2:$A$3601,AB$1,'Historial Mensual'!$B$2:$B$3601,$A35)</f>
        <v>2.5086948720887531E-2</v>
      </c>
      <c r="AC35" s="20">
        <f>SUMIFS('Historial Mensual'!$V$2:$V$3601,'Historial Mensual'!$A$2:$A$3601,AC$1,'Historial Mensual'!$B$2:$B$3601,$A35)</f>
        <v>-6.8889537196877813E-3</v>
      </c>
      <c r="AD35" s="20">
        <f>SUMIFS('Historial Mensual'!$V$2:$V$3601,'Historial Mensual'!$A$2:$A$3601,AD$1,'Historial Mensual'!$B$2:$B$3601,$A35)</f>
        <v>-1.9472911264023261E-2</v>
      </c>
      <c r="AE35" s="20">
        <f>SUMIFS('Historial Mensual'!$V$2:$V$3601,'Historial Mensual'!$A$2:$A$3601,AE$1,'Historial Mensual'!$B$2:$B$3601,$A35)</f>
        <v>-0.1338861644081964</v>
      </c>
      <c r="AF35" s="20">
        <f>SUMIFS('Historial Mensual'!$V$2:$V$3601,'Historial Mensual'!$A$2:$A$3601,AF$1,'Historial Mensual'!$B$2:$B$3601,$A35)</f>
        <v>3.2874801295665057E-2</v>
      </c>
      <c r="AG35" s="20">
        <f>SUMIFS('Historial Mensual'!$V$2:$V$3601,'Historial Mensual'!$A$2:$A$3601,AG$1,'Historial Mensual'!$B$2:$B$3601,$A35)</f>
        <v>4.8707003591740884E-2</v>
      </c>
      <c r="AH35" s="20">
        <f>SUMIFS('Historial Mensual'!$V$2:$V$3601,'Historial Mensual'!$A$2:$A$3601,AH$1,'Historial Mensual'!$B$2:$B$3601,$A35)</f>
        <v>5.3311123520882436E-2</v>
      </c>
      <c r="AI35" s="20">
        <f>SUMIFS('Historial Mensual'!$V$2:$V$3601,'Historial Mensual'!$A$2:$A$3601,AI$1,'Historial Mensual'!$B$2:$B$3601,$A35)</f>
        <v>1.02766743354612E-2</v>
      </c>
      <c r="AJ35" s="20">
        <f>SUMIFS('Historial Mensual'!$V$2:$V$3601,'Historial Mensual'!$A$2:$A$3601,AJ$1,'Historial Mensual'!$B$2:$B$3601,$A35)</f>
        <v>-4.1526528025477199E-3</v>
      </c>
      <c r="AK35" s="20">
        <f>SUMIFS('Historial Mensual'!$V$2:$V$3601,'Historial Mensual'!$A$2:$A$3601,AK$1,'Historial Mensual'!$B$2:$B$3601,$A35)</f>
        <v>1.888693239143998E-2</v>
      </c>
      <c r="AL35" s="20">
        <f>SUMIFS('Historial Mensual'!$V$2:$V$3601,'Historial Mensual'!$A$2:$A$3601,AL$1,'Historial Mensual'!$B$2:$B$3601,$A35)</f>
        <v>-0.11274126858802548</v>
      </c>
      <c r="AM35" s="20">
        <f>SUMIFS('Historial Mensual'!$V$2:$V$3601,'Historial Mensual'!$A$2:$A$3601,AM$1,'Historial Mensual'!$B$2:$B$3601,$A35)</f>
        <v>4.9505991402051107E-2</v>
      </c>
      <c r="AN35" s="20">
        <f>SUMIFS('Historial Mensual'!$V$2:$V$3601,'Historial Mensual'!$A$2:$A$3601,AN$1,'Historial Mensual'!$B$2:$B$3601,$A35)</f>
        <v>8.337333642946701E-2</v>
      </c>
      <c r="AO35" s="20">
        <f>SUMIFS('Historial Mensual'!$V$2:$V$3601,'Historial Mensual'!$A$2:$A$3601,AO$1,'Historial Mensual'!$B$2:$B$3601,$A35)</f>
        <v>7.3870497096301987E-2</v>
      </c>
      <c r="AP35" s="20">
        <f>SUMIFS('Historial Mensual'!$V$2:$V$3601,'Historial Mensual'!$A$2:$A$3601,AP$1,'Historial Mensual'!$B$2:$B$3601,$A35)</f>
        <v>2.1095365272498726E-2</v>
      </c>
      <c r="AQ35" s="20">
        <f>SUMIFS('Historial Mensual'!$V$2:$V$3601,'Historial Mensual'!$A$2:$A$3601,AQ$1,'Historial Mensual'!$B$2:$B$3601,$A35)</f>
        <v>4.5250802600655622E-2</v>
      </c>
      <c r="AR35" s="20">
        <f>SUMIFS('Historial Mensual'!$V$2:$V$3601,'Historial Mensual'!$A$2:$A$3601,AR$1,'Historial Mensual'!$B$2:$B$3601,$A35)</f>
        <v>-6.1306216895277155E-2</v>
      </c>
      <c r="AS35" s="20">
        <f>SUMIFS('Historial Mensual'!$V$2:$V$3601,'Historial Mensual'!$A$2:$A$3601,AS$1,'Historial Mensual'!$B$2:$B$3601,$A35)</f>
        <v>5.0701770444307952E-2</v>
      </c>
      <c r="AT35" s="20">
        <f>SUMIFS('Historial Mensual'!$V$2:$V$3601,'Historial Mensual'!$A$2:$A$3601,AT$1,'Historial Mensual'!$B$2:$B$3601,$A35)</f>
        <v>4.0849424587368413E-2</v>
      </c>
      <c r="AU35" s="20">
        <f>SUMIFS('Historial Mensual'!$V$2:$V$3601,'Historial Mensual'!$A$2:$A$3601,AU$1,'Historial Mensual'!$B$2:$B$3601,$A35)</f>
        <v>-0.13366714767532062</v>
      </c>
      <c r="AV35" s="20">
        <f>SUMIFS('Historial Mensual'!$V$2:$V$3601,'Historial Mensual'!$A$2:$A$3601,AV$1,'Historial Mensual'!$B$2:$B$3601,$A35)</f>
        <v>1.9247910541315257E-2</v>
      </c>
      <c r="AW35" s="20">
        <f>SUMIFS('Historial Mensual'!$V$2:$V$3601,'Historial Mensual'!$A$2:$A$3601,AW$1,'Historial Mensual'!$B$2:$B$3601,$A35)</f>
        <v>8.5234091867980047E-2</v>
      </c>
      <c r="AX35" s="20">
        <f>SUMIFS('Historial Mensual'!$V$2:$V$3601,'Historial Mensual'!$A$2:$A$3601,AX$1,'Historial Mensual'!$B$2:$B$3601,$A35)</f>
        <v>-5.0683758059267532E-3</v>
      </c>
      <c r="AY35" s="20">
        <f>SUMIFS('Historial Mensual'!$V$2:$V$3601,'Historial Mensual'!$A$2:$A$3601,AY$1,'Historial Mensual'!$B$2:$B$3601,$A35)</f>
        <v>4.2778356152116843E-2</v>
      </c>
      <c r="AZ35" s="20">
        <f>SUMIFS('Historial Mensual'!$V$2:$V$3601,'Historial Mensual'!$A$2:$A$3601,AZ$1,'Historial Mensual'!$B$2:$B$3601,$A35)</f>
        <v>1.6666305823604816E-2</v>
      </c>
      <c r="BA35" s="20">
        <f>SUMIFS('Historial Mensual'!$V$2:$V$3601,'Historial Mensual'!$A$2:$A$3601,BA$1,'Historial Mensual'!$B$2:$B$3601,$A35)</f>
        <v>4.1981991098924212E-2</v>
      </c>
      <c r="BB35" s="20">
        <f>SUMIFS('Historial Mensual'!$V$2:$V$3601,'Historial Mensual'!$A$2:$A$3601,BB$1,'Historial Mensual'!$B$2:$B$3601,$A35)</f>
        <v>7.7283038640575008E-2</v>
      </c>
      <c r="BC35" s="20">
        <f>SUMIFS('Historial Mensual'!$V$2:$V$3601,'Historial Mensual'!$A$2:$A$3601,BC$1,'Historial Mensual'!$B$2:$B$3601,$A35)</f>
        <v>3.7808073492314874E-2</v>
      </c>
      <c r="BD35" s="20">
        <f>SUMIFS('Historial Mensual'!$V$2:$V$3601,'Historial Mensual'!$A$2:$A$3601,BD$1,'Historial Mensual'!$B$2:$B$3601,$A35)</f>
        <v>5.5554292571344012E-2</v>
      </c>
      <c r="BE35" s="20">
        <f>SUMIFS('Historial Mensual'!$V$2:$V$3601,'Historial Mensual'!$A$2:$A$3601,BE$1,'Historial Mensual'!$B$2:$B$3601,$A35)</f>
        <v>1.3890345988680537E-2</v>
      </c>
      <c r="BF35" s="20">
        <f>SUMIFS('Historial Mensual'!$V$2:$V$3601,'Historial Mensual'!$A$2:$A$3601,BF$1,'Historial Mensual'!$B$2:$B$3601,$A35)</f>
        <v>-0.4775174532608939</v>
      </c>
      <c r="BG35" s="20">
        <f>SUMIFS('Historial Mensual'!$V$2:$V$3601,'Historial Mensual'!$A$2:$A$3601,BG$1,'Historial Mensual'!$B$2:$B$3601,$A35)</f>
        <v>8.2700754823062633E-2</v>
      </c>
      <c r="BH35" s="20">
        <f>SUMIFS('Historial Mensual'!$V$2:$V$3601,'Historial Mensual'!$A$2:$A$3601,BH$1,'Historial Mensual'!$B$2:$B$3601,$A35)</f>
        <v>2.6729303663079306E-2</v>
      </c>
      <c r="BI35" s="20">
        <f>SUMIFS('Historial Mensual'!$V$2:$V$3601,'Historial Mensual'!$A$2:$A$3601,BI$1,'Historial Mensual'!$B$2:$B$3601,$A35)</f>
        <v>5.9681297577807983E-2</v>
      </c>
      <c r="BJ35" s="20">
        <f>SUMIFS('Historial Mensual'!$V$2:$V$3601,'Historial Mensual'!$A$2:$A$3601,BJ$1,'Historial Mensual'!$B$2:$B$3601,$A35)</f>
        <v>0.15439808639126557</v>
      </c>
      <c r="BK35" s="20">
        <f>SUMIFS('Historial Mensual'!$V$2:$V$3601,'Historial Mensual'!$A$2:$A$3601,BK$1,'Historial Mensual'!$B$2:$B$3601,$A35)</f>
        <v>6.722549315598253E-2</v>
      </c>
      <c r="BL35" s="20">
        <f>SUMIFS('Historial Mensual'!$V$2:$V$3601,'Historial Mensual'!$A$2:$A$3601,BL$1,'Historial Mensual'!$B$2:$B$3601,$A35)</f>
        <v>2.5393777477716005E-2</v>
      </c>
      <c r="BM35" s="20">
        <f>SUMIFS('Historial Mensual'!$V$2:$V$3601,'Historial Mensual'!$A$2:$A$3601,BM$1,'Historial Mensual'!$B$2:$B$3601,$A35)</f>
        <v>7.4834084010950611E-2</v>
      </c>
      <c r="BN35" s="20">
        <f>SUMIFS('Historial Mensual'!$V$2:$V$3601,'Historial Mensual'!$A$2:$A$3601,BN$1,'Historial Mensual'!$B$2:$B$3601,$A35)</f>
        <v>7.3992090460409971E-2</v>
      </c>
      <c r="BO35" s="20">
        <f>SUMIFS('Historial Mensual'!$V$2:$V$3601,'Historial Mensual'!$A$2:$A$3601,BO$1,'Historial Mensual'!$B$2:$B$3601,$A35)</f>
        <v>0.12353986730659236</v>
      </c>
      <c r="BP35" s="20">
        <f>SUMIFS('Historial Mensual'!$V$2:$V$3601,'Historial Mensual'!$A$2:$A$3601,BP$1,'Historial Mensual'!$B$2:$B$3601,$A35)</f>
        <v>6.9022781263289021E-2</v>
      </c>
      <c r="BQ35" s="20">
        <f>SUMIFS('Historial Mensual'!$V$2:$V$3601,'Historial Mensual'!$A$2:$A$3601,BQ$1,'Historial Mensual'!$B$2:$B$3601,$A35)</f>
        <v>2.279057508116715E-2</v>
      </c>
      <c r="BR35" s="20">
        <f>SUMIFS('Historial Mensual'!$V$2:$V$3601,'Historial Mensual'!$A$2:$A$3601,BR$1,'Historial Mensual'!$B$2:$B$3601,$A35)</f>
        <v>9.0318560737499623E-3</v>
      </c>
      <c r="BS35" s="20">
        <f>SUMIFS('Historial Mensual'!$V$2:$V$3601,'Historial Mensual'!$A$2:$A$3601,BS$1,'Historial Mensual'!$B$2:$B$3601,$A35)</f>
        <v>0.12361714202118212</v>
      </c>
      <c r="BT35" s="20">
        <f>SUMIFS('Historial Mensual'!$V$2:$V$3601,'Historial Mensual'!$A$2:$A$3601,BT$1,'Historial Mensual'!$B$2:$B$3601,$A35)</f>
        <v>6.4457406942505568E-2</v>
      </c>
      <c r="BU35" s="20">
        <f>SUMIFS('Historial Mensual'!$V$2:$V$3601,'Historial Mensual'!$A$2:$A$3601,BU$1,'Historial Mensual'!$B$2:$B$3601,$A35)</f>
        <v>3.1450851689949169E-2</v>
      </c>
      <c r="BV35" s="20">
        <f>SUMIFS('Historial Mensual'!$V$2:$V$3601,'Historial Mensual'!$A$2:$A$3601,BV$1,'Historial Mensual'!$B$2:$B$3601,$A35)</f>
        <v>7.6481111657870013E-2</v>
      </c>
      <c r="BW35" s="20">
        <f>SUMIFS('Historial Mensual'!$V$2:$V$3601,'Historial Mensual'!$A$2:$A$3601,BW$1,'Historial Mensual'!$B$2:$B$3601,$A35)</f>
        <v>8.8422883395958815E-2</v>
      </c>
      <c r="BX35" s="20">
        <f>SUMIFS('Historial Mensual'!$V$2:$V$3601,'Historial Mensual'!$A$2:$A$3601,BX$1,'Historial Mensual'!$B$2:$B$3601,$A35)</f>
        <v>8.6292651253046821E-3</v>
      </c>
      <c r="BY35" s="20">
        <f>SUMIFS('Historial Mensual'!$V$2:$V$3601,'Historial Mensual'!$A$2:$A$3601,BY$1,'Historial Mensual'!$B$2:$B$3601,$A35)</f>
        <v>6.1622474549436375E-2</v>
      </c>
      <c r="BZ35" s="20">
        <f>SUMIFS('Historial Mensual'!$V$2:$V$3601,'Historial Mensual'!$A$2:$A$3601,BZ$1,'Historial Mensual'!$B$2:$B$3601,$A35)</f>
        <v>-1.8313068366823858E-2</v>
      </c>
      <c r="CA35" s="20">
        <f>SUMIFS('Historial Mensual'!$V$2:$V$3601,'Historial Mensual'!$A$2:$A$3601,CA$1,'Historial Mensual'!$B$2:$B$3601,$A35)</f>
        <v>4.4316478413410666E-2</v>
      </c>
      <c r="CB35" s="20">
        <f>SUMIFS('Historial Mensual'!$V$2:$V$3601,'Historial Mensual'!$A$2:$A$3601,CB$1,'Historial Mensual'!$B$2:$B$3601,$A35)</f>
        <v>6.7290790606847312E-2</v>
      </c>
      <c r="CC35" s="20">
        <f>SUMIFS('Historial Mensual'!$V$2:$V$3601,'Historial Mensual'!$A$2:$A$3601,CC$1,'Historial Mensual'!$B$2:$B$3601,$A35)</f>
        <v>7.9023880515812883E-2</v>
      </c>
      <c r="CD35" s="20">
        <f>SUMIFS('Historial Mensual'!$V$2:$V$3601,'Historial Mensual'!$A$2:$A$3601,CD$1,'Historial Mensual'!$B$2:$B$3601,$A35)</f>
        <v>5.8846235854614765E-2</v>
      </c>
      <c r="CE35" s="20">
        <f>SUMIFS('Historial Mensual'!$V$2:$V$3601,'Historial Mensual'!$A$2:$A$3601,CE$1,'Historial Mensual'!$B$2:$B$3601,$A35)</f>
        <v>6.7018200770962696E-2</v>
      </c>
      <c r="CF35" s="20">
        <f>SUMIFS('Historial Mensual'!$V$2:$V$3601,'Historial Mensual'!$A$2:$A$3601,CF$1,'Historial Mensual'!$B$2:$B$3601,$A35)</f>
        <v>5.342822238003736E-2</v>
      </c>
      <c r="CG35" s="20">
        <f>SUMIFS('Historial Mensual'!$V$2:$V$3601,'Historial Mensual'!$A$2:$A$3601,CG$1,'Historial Mensual'!$B$2:$B$3601,$A35)</f>
        <v>8.6538437877320226E-2</v>
      </c>
      <c r="CH35" s="20">
        <f>SUMIFS('Historial Mensual'!$V$2:$V$3601,'Historial Mensual'!$A$2:$A$3601,CH$1,'Historial Mensual'!$B$2:$B$3601,$A35)</f>
        <v>6.5051179946053958E-2</v>
      </c>
      <c r="CI35" s="20">
        <f>SUMIFS('Historial Mensual'!$V$2:$V$3601,'Historial Mensual'!$A$2:$A$3601,CI$1,'Historial Mensual'!$B$2:$B$3601,$A35)</f>
        <v>5.2995006564331232E-2</v>
      </c>
      <c r="CJ35" s="20">
        <f>SUMIFS('Historial Mensual'!$V$2:$V$3601,'Historial Mensual'!$A$2:$A$3601,CJ$1,'Historial Mensual'!$B$2:$B$3601,$A35)</f>
        <v>4.9872174423567263E-2</v>
      </c>
      <c r="CK35" s="20">
        <f>SUMIFS('Historial Mensual'!$V$2:$V$3601,'Historial Mensual'!$A$2:$A$3601,CK$1,'Historial Mensual'!$B$2:$B$3601,$A35)</f>
        <v>-2.2547311148505431E-2</v>
      </c>
      <c r="CL35" s="20">
        <f>SUMIFS('Historial Mensual'!$V$2:$V$3601,'Historial Mensual'!$A$2:$A$3601,CL$1,'Historial Mensual'!$B$2:$B$3601,$A35)</f>
        <v>-0.20137303444596766</v>
      </c>
      <c r="CM35" s="20">
        <f>SUMIFS('Historial Mensual'!$V$2:$V$3601,'Historial Mensual'!$A$2:$A$3601,CM$1,'Historial Mensual'!$B$2:$B$3601,$A35)</f>
        <v>1.5538281549908949E-2</v>
      </c>
      <c r="CN35" s="20">
        <f>SUMIFS('Historial Mensual'!$V$2:$V$3601,'Historial Mensual'!$A$2:$A$3601,CN$1,'Historial Mensual'!$B$2:$B$3601,$A35)</f>
        <v>8.3836959112237652E-2</v>
      </c>
      <c r="CO35" s="20">
        <f>SUMIFS('Historial Mensual'!$V$2:$V$3601,'Historial Mensual'!$A$2:$A$3601,CO$1,'Historial Mensual'!$B$2:$B$3601,$A35)</f>
        <v>8.1921348471656719E-2</v>
      </c>
      <c r="CP35" s="20">
        <f>SUMIFS('Historial Mensual'!$V$2:$V$3601,'Historial Mensual'!$A$2:$A$3601,CP$1,'Historial Mensual'!$B$2:$B$3601,$A35)</f>
        <v>0.10032556162321646</v>
      </c>
      <c r="CQ35" s="20">
        <f>SUMIFS('Historial Mensual'!$V$2:$V$3601,'Historial Mensual'!$A$2:$A$3601,CQ$1,'Historial Mensual'!$B$2:$B$3601,$A35)</f>
        <v>3.0714896477095976E-2</v>
      </c>
      <c r="CR35" s="20">
        <f>SUMIFS('Historial Mensual'!$V$2:$V$3601,'Historial Mensual'!$A$2:$A$3601,CR$1,'Historial Mensual'!$B$2:$B$3601,$A35)</f>
        <v>7.4485635560405175E-2</v>
      </c>
      <c r="CS35" s="20">
        <f>SUMIFS('Historial Mensual'!$V$2:$V$3601,'Historial Mensual'!$A$2:$A$3601,CS$1,'Historial Mensual'!$B$2:$B$3601,$A35)</f>
        <v>9.3647179909692235E-2</v>
      </c>
      <c r="CT35" s="20">
        <f>SUMIFS('Historial Mensual'!$V$2:$V$3601,'Historial Mensual'!$A$2:$A$3601,CT$1,'Historial Mensual'!$B$2:$B$3601,$A35)</f>
        <v>6.4347773536626227E-2</v>
      </c>
      <c r="CU35" s="20">
        <f>SUMIFS('Historial Mensual'!$V$2:$V$3601,'Historial Mensual'!$A$2:$A$3601,CU$1,'Historial Mensual'!$B$2:$B$3601,$A35)</f>
        <v>6.9955482645537734E-2</v>
      </c>
      <c r="CV35" s="20">
        <f>SUMIFS('Historial Mensual'!$V$2:$V$3601,'Historial Mensual'!$A$2:$A$3601,CV$1,'Historial Mensual'!$B$2:$B$3601,$A35)</f>
        <v>0.13230403210809491</v>
      </c>
      <c r="CW35" s="20">
        <f>SUMIFS('Historial Mensual'!$V$2:$V$3601,'Historial Mensual'!$A$2:$A$3601,CW$1,'Historial Mensual'!$B$2:$B$3601,$A35)</f>
        <v>9.547469045114268E-2</v>
      </c>
    </row>
    <row r="36" spans="1:101" x14ac:dyDescent="0.3">
      <c r="A36" s="18">
        <v>45962</v>
      </c>
      <c r="B36" s="20">
        <f>SUMIFS('Historial Mensual'!$V$2:$V$3601,'Historial Mensual'!$A$2:$A$3601,B$1,'Historial Mensual'!$B$2:$B$3601,$A36)</f>
        <v>-7.2138088554347723E-2</v>
      </c>
      <c r="C36" s="20">
        <f>SUMIFS('Historial Mensual'!$V$2:$V$3601,'Historial Mensual'!$A$2:$A$3601,C$1,'Historial Mensual'!$B$2:$B$3601,$A36)</f>
        <v>-0.6529500757886042</v>
      </c>
      <c r="D36" s="20">
        <f>SUMIFS('Historial Mensual'!$V$2:$V$3601,'Historial Mensual'!$A$2:$A$3601,D$1,'Historial Mensual'!$B$2:$B$3601,$A36)</f>
        <v>1.260510891339593E-2</v>
      </c>
      <c r="E36" s="20">
        <f>SUMIFS('Historial Mensual'!$V$2:$V$3601,'Historial Mensual'!$A$2:$A$3601,E$1,'Historial Mensual'!$B$2:$B$3601,$A36)</f>
        <v>-2.1024278128572767E-2</v>
      </c>
      <c r="F36" s="20">
        <f>SUMIFS('Historial Mensual'!$V$2:$V$3601,'Historial Mensual'!$A$2:$A$3601,F$1,'Historial Mensual'!$B$2:$B$3601,$A36)</f>
        <v>1.8462785760639921E-2</v>
      </c>
      <c r="G36" s="20">
        <f>SUMIFS('Historial Mensual'!$V$2:$V$3601,'Historial Mensual'!$A$2:$A$3601,G$1,'Historial Mensual'!$B$2:$B$3601,$A36)</f>
        <v>3.0735621216576341E-2</v>
      </c>
      <c r="H36" s="20">
        <f>SUMIFS('Historial Mensual'!$V$2:$V$3601,'Historial Mensual'!$A$2:$A$3601,H$1,'Historial Mensual'!$B$2:$B$3601,$A36)</f>
        <v>-6.7395152279981288E-2</v>
      </c>
      <c r="I36" s="20">
        <f>SUMIFS('Historial Mensual'!$V$2:$V$3601,'Historial Mensual'!$A$2:$A$3601,I$1,'Historial Mensual'!$B$2:$B$3601,$A36)</f>
        <v>6.9606688368971251E-3</v>
      </c>
      <c r="J36" s="20">
        <f>SUMIFS('Historial Mensual'!$V$2:$V$3601,'Historial Mensual'!$A$2:$A$3601,J$1,'Historial Mensual'!$B$2:$B$3601,$A36)</f>
        <v>-2.2955635016173585E-2</v>
      </c>
      <c r="K36" s="20">
        <f>SUMIFS('Historial Mensual'!$V$2:$V$3601,'Historial Mensual'!$A$2:$A$3601,K$1,'Historial Mensual'!$B$2:$B$3601,$A36)</f>
        <v>-8.3530670689306016E-2</v>
      </c>
      <c r="L36" s="20">
        <f>SUMIFS('Historial Mensual'!$V$2:$V$3601,'Historial Mensual'!$A$2:$A$3601,L$1,'Historial Mensual'!$B$2:$B$3601,$A36)</f>
        <v>4.4876991686527187E-2</v>
      </c>
      <c r="M36" s="20">
        <f>SUMIFS('Historial Mensual'!$V$2:$V$3601,'Historial Mensual'!$A$2:$A$3601,M$1,'Historial Mensual'!$B$2:$B$3601,$A36)</f>
        <v>6.0264638307280759E-2</v>
      </c>
      <c r="N36" s="20">
        <f>SUMIFS('Historial Mensual'!$V$2:$V$3601,'Historial Mensual'!$A$2:$A$3601,N$1,'Historial Mensual'!$B$2:$B$3601,$A36)</f>
        <v>-2.1372462477575772E-2</v>
      </c>
      <c r="O36" s="20">
        <f>SUMIFS('Historial Mensual'!$V$2:$V$3601,'Historial Mensual'!$A$2:$A$3601,O$1,'Historial Mensual'!$B$2:$B$3601,$A36)</f>
        <v>6.1111207196751338E-2</v>
      </c>
      <c r="P36" s="20">
        <f>SUMIFS('Historial Mensual'!$V$2:$V$3601,'Historial Mensual'!$A$2:$A$3601,P$1,'Historial Mensual'!$B$2:$B$3601,$A36)</f>
        <v>4.2284141664950758E-2</v>
      </c>
      <c r="Q36" s="20">
        <f>SUMIFS('Historial Mensual'!$V$2:$V$3601,'Historial Mensual'!$A$2:$A$3601,Q$1,'Historial Mensual'!$B$2:$B$3601,$A36)</f>
        <v>3.7757704725832834E-2</v>
      </c>
      <c r="R36" s="20">
        <f>SUMIFS('Historial Mensual'!$V$2:$V$3601,'Historial Mensual'!$A$2:$A$3601,R$1,'Historial Mensual'!$B$2:$B$3601,$A36)</f>
        <v>1.8562575848756251E-2</v>
      </c>
      <c r="S36" s="20">
        <f>SUMIFS('Historial Mensual'!$V$2:$V$3601,'Historial Mensual'!$A$2:$A$3601,S$1,'Historial Mensual'!$B$2:$B$3601,$A36)</f>
        <v>1.5879243399342175E-2</v>
      </c>
      <c r="T36" s="20">
        <f>SUMIFS('Historial Mensual'!$V$2:$V$3601,'Historial Mensual'!$A$2:$A$3601,T$1,'Historial Mensual'!$B$2:$B$3601,$A36)</f>
        <v>3.7031864461562564E-2</v>
      </c>
      <c r="U36" s="20">
        <f>SUMIFS('Historial Mensual'!$V$2:$V$3601,'Historial Mensual'!$A$2:$A$3601,U$1,'Historial Mensual'!$B$2:$B$3601,$A36)</f>
        <v>5.83663856551178E-2</v>
      </c>
      <c r="V36" s="20">
        <f>SUMIFS('Historial Mensual'!$V$2:$V$3601,'Historial Mensual'!$A$2:$A$3601,V$1,'Historial Mensual'!$B$2:$B$3601,$A36)</f>
        <v>5.4735735061895725E-2</v>
      </c>
      <c r="W36" s="20">
        <f>SUMIFS('Historial Mensual'!$V$2:$V$3601,'Historial Mensual'!$A$2:$A$3601,W$1,'Historial Mensual'!$B$2:$B$3601,$A36)</f>
        <v>-0.2648816588060765</v>
      </c>
      <c r="X36" s="20">
        <f>SUMIFS('Historial Mensual'!$V$2:$V$3601,'Historial Mensual'!$A$2:$A$3601,X$1,'Historial Mensual'!$B$2:$B$3601,$A36)</f>
        <v>6.0088214984419457E-2</v>
      </c>
      <c r="Y36" s="20">
        <f>SUMIFS('Historial Mensual'!$V$2:$V$3601,'Historial Mensual'!$A$2:$A$3601,Y$1,'Historial Mensual'!$B$2:$B$3601,$A36)</f>
        <v>5.7815821547460962E-2</v>
      </c>
      <c r="Z36" s="20">
        <f>SUMIFS('Historial Mensual'!$V$2:$V$3601,'Historial Mensual'!$A$2:$A$3601,Z$1,'Historial Mensual'!$B$2:$B$3601,$A36)</f>
        <v>-8.9336718284014419E-2</v>
      </c>
      <c r="AA36" s="20">
        <f>SUMIFS('Historial Mensual'!$V$2:$V$3601,'Historial Mensual'!$A$2:$A$3601,AA$1,'Historial Mensual'!$B$2:$B$3601,$A36)</f>
        <v>-1.5942109449480889E-2</v>
      </c>
      <c r="AB36" s="20">
        <f>SUMIFS('Historial Mensual'!$V$2:$V$3601,'Historial Mensual'!$A$2:$A$3601,AB$1,'Historial Mensual'!$B$2:$B$3601,$A36)</f>
        <v>7.4687737249884104E-2</v>
      </c>
      <c r="AC36" s="20">
        <f>SUMIFS('Historial Mensual'!$V$2:$V$3601,'Historial Mensual'!$A$2:$A$3601,AC$1,'Historial Mensual'!$B$2:$B$3601,$A36)</f>
        <v>2.9085049697819786E-2</v>
      </c>
      <c r="AD36" s="20">
        <f>SUMIFS('Historial Mensual'!$V$2:$V$3601,'Historial Mensual'!$A$2:$A$3601,AD$1,'Historial Mensual'!$B$2:$B$3601,$A36)</f>
        <v>0.10478124883702704</v>
      </c>
      <c r="AE36" s="20">
        <f>SUMIFS('Historial Mensual'!$V$2:$V$3601,'Historial Mensual'!$A$2:$A$3601,AE$1,'Historial Mensual'!$B$2:$B$3601,$A36)</f>
        <v>-9.3395563826208186E-2</v>
      </c>
      <c r="AF36" s="20">
        <f>SUMIFS('Historial Mensual'!$V$2:$V$3601,'Historial Mensual'!$A$2:$A$3601,AF$1,'Historial Mensual'!$B$2:$B$3601,$A36)</f>
        <v>2.7129513122062684E-2</v>
      </c>
      <c r="AG36" s="20">
        <f>SUMIFS('Historial Mensual'!$V$2:$V$3601,'Historial Mensual'!$A$2:$A$3601,AG$1,'Historial Mensual'!$B$2:$B$3601,$A36)</f>
        <v>3.9502829381151544E-2</v>
      </c>
      <c r="AH36" s="20">
        <f>SUMIFS('Historial Mensual'!$V$2:$V$3601,'Historial Mensual'!$A$2:$A$3601,AH$1,'Historial Mensual'!$B$2:$B$3601,$A36)</f>
        <v>-2.1099367228963276E-3</v>
      </c>
      <c r="AI36" s="20">
        <f>SUMIFS('Historial Mensual'!$V$2:$V$3601,'Historial Mensual'!$A$2:$A$3601,AI$1,'Historial Mensual'!$B$2:$B$3601,$A36)</f>
        <v>4.2816667098873981E-2</v>
      </c>
      <c r="AJ36" s="20">
        <f>SUMIFS('Historial Mensual'!$V$2:$V$3601,'Historial Mensual'!$A$2:$A$3601,AJ$1,'Historial Mensual'!$B$2:$B$3601,$A36)</f>
        <v>2.1761690161441655E-2</v>
      </c>
      <c r="AK36" s="20">
        <f>SUMIFS('Historial Mensual'!$V$2:$V$3601,'Historial Mensual'!$A$2:$A$3601,AK$1,'Historial Mensual'!$B$2:$B$3601,$A36)</f>
        <v>-3.3808192153294467E-3</v>
      </c>
      <c r="AL36" s="20">
        <f>SUMIFS('Historial Mensual'!$V$2:$V$3601,'Historial Mensual'!$A$2:$A$3601,AL$1,'Historial Mensual'!$B$2:$B$3601,$A36)</f>
        <v>-0.14495491440021183</v>
      </c>
      <c r="AM36" s="20">
        <f>SUMIFS('Historial Mensual'!$V$2:$V$3601,'Historial Mensual'!$A$2:$A$3601,AM$1,'Historial Mensual'!$B$2:$B$3601,$A36)</f>
        <v>2.1084843206156653E-2</v>
      </c>
      <c r="AN36" s="20">
        <f>SUMIFS('Historial Mensual'!$V$2:$V$3601,'Historial Mensual'!$A$2:$A$3601,AN$1,'Historial Mensual'!$B$2:$B$3601,$A36)</f>
        <v>4.10959674587454E-2</v>
      </c>
      <c r="AO36" s="20">
        <f>SUMIFS('Historial Mensual'!$V$2:$V$3601,'Historial Mensual'!$A$2:$A$3601,AO$1,'Historial Mensual'!$B$2:$B$3601,$A36)</f>
        <v>-0.19085465030026691</v>
      </c>
      <c r="AP36" s="20">
        <f>SUMIFS('Historial Mensual'!$V$2:$V$3601,'Historial Mensual'!$A$2:$A$3601,AP$1,'Historial Mensual'!$B$2:$B$3601,$A36)</f>
        <v>-4.0966968716848176E-3</v>
      </c>
      <c r="AQ36" s="20">
        <f>SUMIFS('Historial Mensual'!$V$2:$V$3601,'Historial Mensual'!$A$2:$A$3601,AQ$1,'Historial Mensual'!$B$2:$B$3601,$A36)</f>
        <v>2.4422182966986807E-2</v>
      </c>
      <c r="AR36" s="20">
        <f>SUMIFS('Historial Mensual'!$V$2:$V$3601,'Historial Mensual'!$A$2:$A$3601,AR$1,'Historial Mensual'!$B$2:$B$3601,$A36)</f>
        <v>-4.6166214002711717E-3</v>
      </c>
      <c r="AS36" s="20">
        <f>SUMIFS('Historial Mensual'!$V$2:$V$3601,'Historial Mensual'!$A$2:$A$3601,AS$1,'Historial Mensual'!$B$2:$B$3601,$A36)</f>
        <v>9.122615530094717E-3</v>
      </c>
      <c r="AT36" s="20">
        <f>SUMIFS('Historial Mensual'!$V$2:$V$3601,'Historial Mensual'!$A$2:$A$3601,AT$1,'Historial Mensual'!$B$2:$B$3601,$A36)</f>
        <v>-3.2710679725795638E-2</v>
      </c>
      <c r="AU36" s="20">
        <f>SUMIFS('Historial Mensual'!$V$2:$V$3601,'Historial Mensual'!$A$2:$A$3601,AU$1,'Historial Mensual'!$B$2:$B$3601,$A36)</f>
        <v>-3.2317237142912049E-3</v>
      </c>
      <c r="AV36" s="20">
        <f>SUMIFS('Historial Mensual'!$V$2:$V$3601,'Historial Mensual'!$A$2:$A$3601,AV$1,'Historial Mensual'!$B$2:$B$3601,$A36)</f>
        <v>4.8975189046327736E-2</v>
      </c>
      <c r="AW36" s="20">
        <f>SUMIFS('Historial Mensual'!$V$2:$V$3601,'Historial Mensual'!$A$2:$A$3601,AW$1,'Historial Mensual'!$B$2:$B$3601,$A36)</f>
        <v>-3.2147125348400288E-3</v>
      </c>
      <c r="AX36" s="20">
        <f>SUMIFS('Historial Mensual'!$V$2:$V$3601,'Historial Mensual'!$A$2:$A$3601,AX$1,'Historial Mensual'!$B$2:$B$3601,$A36)</f>
        <v>2.7470084710594912E-2</v>
      </c>
      <c r="AY36" s="20">
        <f>SUMIFS('Historial Mensual'!$V$2:$V$3601,'Historial Mensual'!$A$2:$A$3601,AY$1,'Historial Mensual'!$B$2:$B$3601,$A36)</f>
        <v>7.7102890042711397E-2</v>
      </c>
      <c r="AZ36" s="20">
        <f>SUMIFS('Historial Mensual'!$V$2:$V$3601,'Historial Mensual'!$A$2:$A$3601,AZ$1,'Historial Mensual'!$B$2:$B$3601,$A36)</f>
        <v>1.5178653547622425E-2</v>
      </c>
      <c r="BA36" s="20">
        <f>SUMIFS('Historial Mensual'!$V$2:$V$3601,'Historial Mensual'!$A$2:$A$3601,BA$1,'Historial Mensual'!$B$2:$B$3601,$A36)</f>
        <v>1.7631343595852975E-2</v>
      </c>
      <c r="BB36" s="20">
        <f>SUMIFS('Historial Mensual'!$V$2:$V$3601,'Historial Mensual'!$A$2:$A$3601,BB$1,'Historial Mensual'!$B$2:$B$3601,$A36)</f>
        <v>5.5988144812701909E-2</v>
      </c>
      <c r="BC36" s="20">
        <f>SUMIFS('Historial Mensual'!$V$2:$V$3601,'Historial Mensual'!$A$2:$A$3601,BC$1,'Historial Mensual'!$B$2:$B$3601,$A36)</f>
        <v>4.6852764289114085E-2</v>
      </c>
      <c r="BD36" s="20">
        <f>SUMIFS('Historial Mensual'!$V$2:$V$3601,'Historial Mensual'!$A$2:$A$3601,BD$1,'Historial Mensual'!$B$2:$B$3601,$A36)</f>
        <v>3.8224255484236871E-2</v>
      </c>
      <c r="BE36" s="20">
        <f>SUMIFS('Historial Mensual'!$V$2:$V$3601,'Historial Mensual'!$A$2:$A$3601,BE$1,'Historial Mensual'!$B$2:$B$3601,$A36)</f>
        <v>1.3284951389486422E-2</v>
      </c>
      <c r="BF36" s="20">
        <f>SUMIFS('Historial Mensual'!$V$2:$V$3601,'Historial Mensual'!$A$2:$A$3601,BF$1,'Historial Mensual'!$B$2:$B$3601,$A36)</f>
        <v>8.2397382886697165E-2</v>
      </c>
      <c r="BG36" s="20">
        <f>SUMIFS('Historial Mensual'!$V$2:$V$3601,'Historial Mensual'!$A$2:$A$3601,BG$1,'Historial Mensual'!$B$2:$B$3601,$A36)</f>
        <v>3.4686277398409411E-2</v>
      </c>
      <c r="BH36" s="20">
        <f>SUMIFS('Historial Mensual'!$V$2:$V$3601,'Historial Mensual'!$A$2:$A$3601,BH$1,'Historial Mensual'!$B$2:$B$3601,$A36)</f>
        <v>5.0115675971908934E-2</v>
      </c>
      <c r="BI36" s="20">
        <f>SUMIFS('Historial Mensual'!$V$2:$V$3601,'Historial Mensual'!$A$2:$A$3601,BI$1,'Historial Mensual'!$B$2:$B$3601,$A36)</f>
        <v>3.636607517152797E-2</v>
      </c>
      <c r="BJ36" s="20">
        <f>SUMIFS('Historial Mensual'!$V$2:$V$3601,'Historial Mensual'!$A$2:$A$3601,BJ$1,'Historial Mensual'!$B$2:$B$3601,$A36)</f>
        <v>4.4229379263048159E-2</v>
      </c>
      <c r="BK36" s="20">
        <f>SUMIFS('Historial Mensual'!$V$2:$V$3601,'Historial Mensual'!$A$2:$A$3601,BK$1,'Historial Mensual'!$B$2:$B$3601,$A36)</f>
        <v>-7.5556311968547488E-3</v>
      </c>
      <c r="BL36" s="20">
        <f>SUMIFS('Historial Mensual'!$V$2:$V$3601,'Historial Mensual'!$A$2:$A$3601,BL$1,'Historial Mensual'!$B$2:$B$3601,$A36)</f>
        <v>-0.16705113731592405</v>
      </c>
      <c r="BM36" s="20">
        <f>SUMIFS('Historial Mensual'!$V$2:$V$3601,'Historial Mensual'!$A$2:$A$3601,BM$1,'Historial Mensual'!$B$2:$B$3601,$A36)</f>
        <v>0.13338000252321847</v>
      </c>
      <c r="BN36" s="20">
        <f>SUMIFS('Historial Mensual'!$V$2:$V$3601,'Historial Mensual'!$A$2:$A$3601,BN$1,'Historial Mensual'!$B$2:$B$3601,$A36)</f>
        <v>3.2453714881246737E-2</v>
      </c>
      <c r="BO36" s="20">
        <f>SUMIFS('Historial Mensual'!$V$2:$V$3601,'Historial Mensual'!$A$2:$A$3601,BO$1,'Historial Mensual'!$B$2:$B$3601,$A36)</f>
        <v>0.11068909639818687</v>
      </c>
      <c r="BP36" s="20">
        <f>SUMIFS('Historial Mensual'!$V$2:$V$3601,'Historial Mensual'!$A$2:$A$3601,BP$1,'Historial Mensual'!$B$2:$B$3601,$A36)</f>
        <v>7.3136055077014137E-2</v>
      </c>
      <c r="BQ36" s="20">
        <f>SUMIFS('Historial Mensual'!$V$2:$V$3601,'Historial Mensual'!$A$2:$A$3601,BQ$1,'Historial Mensual'!$B$2:$B$3601,$A36)</f>
        <v>2.1879483669432626E-2</v>
      </c>
      <c r="BR36" s="20">
        <f>SUMIFS('Historial Mensual'!$V$2:$V$3601,'Historial Mensual'!$A$2:$A$3601,BR$1,'Historial Mensual'!$B$2:$B$3601,$A36)</f>
        <v>3.9122240788410409E-2</v>
      </c>
      <c r="BS36" s="20">
        <f>SUMIFS('Historial Mensual'!$V$2:$V$3601,'Historial Mensual'!$A$2:$A$3601,BS$1,'Historial Mensual'!$B$2:$B$3601,$A36)</f>
        <v>5.3266675480162631E-2</v>
      </c>
      <c r="BT36" s="20">
        <f>SUMIFS('Historial Mensual'!$V$2:$V$3601,'Historial Mensual'!$A$2:$A$3601,BT$1,'Historial Mensual'!$B$2:$B$3601,$A36)</f>
        <v>4.160086799443808E-2</v>
      </c>
      <c r="BU36" s="20">
        <f>SUMIFS('Historial Mensual'!$V$2:$V$3601,'Historial Mensual'!$A$2:$A$3601,BU$1,'Historial Mensual'!$B$2:$B$3601,$A36)</f>
        <v>8.6574399542727679E-3</v>
      </c>
      <c r="BV36" s="20">
        <f>SUMIFS('Historial Mensual'!$V$2:$V$3601,'Historial Mensual'!$A$2:$A$3601,BV$1,'Historial Mensual'!$B$2:$B$3601,$A36)</f>
        <v>1.0428780253809444E-2</v>
      </c>
      <c r="BW36" s="20">
        <f>SUMIFS('Historial Mensual'!$V$2:$V$3601,'Historial Mensual'!$A$2:$A$3601,BW$1,'Historial Mensual'!$B$2:$B$3601,$A36)</f>
        <v>3.7968605561686623E-2</v>
      </c>
      <c r="BX36" s="20">
        <f>SUMIFS('Historial Mensual'!$V$2:$V$3601,'Historial Mensual'!$A$2:$A$3601,BX$1,'Historial Mensual'!$B$2:$B$3601,$A36)</f>
        <v>2.8290008068091052E-2</v>
      </c>
      <c r="BY36" s="20">
        <f>SUMIFS('Historial Mensual'!$V$2:$V$3601,'Historial Mensual'!$A$2:$A$3601,BY$1,'Historial Mensual'!$B$2:$B$3601,$A36)</f>
        <v>6.5941754638072489E-2</v>
      </c>
      <c r="BZ36" s="20">
        <f>SUMIFS('Historial Mensual'!$V$2:$V$3601,'Historial Mensual'!$A$2:$A$3601,BZ$1,'Historial Mensual'!$B$2:$B$3601,$A36)</f>
        <v>-0.18937509033717589</v>
      </c>
      <c r="CA36" s="20">
        <f>SUMIFS('Historial Mensual'!$V$2:$V$3601,'Historial Mensual'!$A$2:$A$3601,CA$1,'Historial Mensual'!$B$2:$B$3601,$A36)</f>
        <v>3.3545904887425516E-2</v>
      </c>
      <c r="CB36" s="20">
        <f>SUMIFS('Historial Mensual'!$V$2:$V$3601,'Historial Mensual'!$A$2:$A$3601,CB$1,'Historial Mensual'!$B$2:$B$3601,$A36)</f>
        <v>3.0069575942445304E-2</v>
      </c>
      <c r="CC36" s="20">
        <f>SUMIFS('Historial Mensual'!$V$2:$V$3601,'Historial Mensual'!$A$2:$A$3601,CC$1,'Historial Mensual'!$B$2:$B$3601,$A36)</f>
        <v>4.9026882875117195E-2</v>
      </c>
      <c r="CD36" s="20">
        <f>SUMIFS('Historial Mensual'!$V$2:$V$3601,'Historial Mensual'!$A$2:$A$3601,CD$1,'Historial Mensual'!$B$2:$B$3601,$A36)</f>
        <v>1.3800313570557785E-2</v>
      </c>
      <c r="CE36" s="20">
        <f>SUMIFS('Historial Mensual'!$V$2:$V$3601,'Historial Mensual'!$A$2:$A$3601,CE$1,'Historial Mensual'!$B$2:$B$3601,$A36)</f>
        <v>8.5300529576858797E-2</v>
      </c>
      <c r="CF36" s="20">
        <f>SUMIFS('Historial Mensual'!$V$2:$V$3601,'Historial Mensual'!$A$2:$A$3601,CF$1,'Historial Mensual'!$B$2:$B$3601,$A36)</f>
        <v>-4.1587463761434077E-3</v>
      </c>
      <c r="CG36" s="20">
        <f>SUMIFS('Historial Mensual'!$V$2:$V$3601,'Historial Mensual'!$A$2:$A$3601,CG$1,'Historial Mensual'!$B$2:$B$3601,$A36)</f>
        <v>5.6640466068360186E-2</v>
      </c>
      <c r="CH36" s="20">
        <f>SUMIFS('Historial Mensual'!$V$2:$V$3601,'Historial Mensual'!$A$2:$A$3601,CH$1,'Historial Mensual'!$B$2:$B$3601,$A36)</f>
        <v>3.8983774300148183E-2</v>
      </c>
      <c r="CI36" s="20">
        <f>SUMIFS('Historial Mensual'!$V$2:$V$3601,'Historial Mensual'!$A$2:$A$3601,CI$1,'Historial Mensual'!$B$2:$B$3601,$A36)</f>
        <v>-3.5784056864816748E-2</v>
      </c>
      <c r="CJ36" s="20">
        <f>SUMIFS('Historial Mensual'!$V$2:$V$3601,'Historial Mensual'!$A$2:$A$3601,CJ$1,'Historial Mensual'!$B$2:$B$3601,$A36)</f>
        <v>1.7821673416620362E-3</v>
      </c>
      <c r="CK36" s="20">
        <f>SUMIFS('Historial Mensual'!$V$2:$V$3601,'Historial Mensual'!$A$2:$A$3601,CK$1,'Historial Mensual'!$B$2:$B$3601,$A36)</f>
        <v>-2.5604677450948292E-2</v>
      </c>
      <c r="CL36" s="20">
        <f>SUMIFS('Historial Mensual'!$V$2:$V$3601,'Historial Mensual'!$A$2:$A$3601,CL$1,'Historial Mensual'!$B$2:$B$3601,$A36)</f>
        <v>5.025268517095572E-2</v>
      </c>
      <c r="CM36" s="20">
        <f>SUMIFS('Historial Mensual'!$V$2:$V$3601,'Historial Mensual'!$A$2:$A$3601,CM$1,'Historial Mensual'!$B$2:$B$3601,$A36)</f>
        <v>8.5992973988571701E-3</v>
      </c>
      <c r="CN36" s="20">
        <f>SUMIFS('Historial Mensual'!$V$2:$V$3601,'Historial Mensual'!$A$2:$A$3601,CN$1,'Historial Mensual'!$B$2:$B$3601,$A36)</f>
        <v>-6.1093478013817632E-3</v>
      </c>
      <c r="CO36" s="20">
        <f>SUMIFS('Historial Mensual'!$V$2:$V$3601,'Historial Mensual'!$A$2:$A$3601,CO$1,'Historial Mensual'!$B$2:$B$3601,$A36)</f>
        <v>-1.2501971997092593E-2</v>
      </c>
      <c r="CP36" s="20">
        <f>SUMIFS('Historial Mensual'!$V$2:$V$3601,'Historial Mensual'!$A$2:$A$3601,CP$1,'Historial Mensual'!$B$2:$B$3601,$A36)</f>
        <v>5.3522552357454782E-2</v>
      </c>
      <c r="CQ36" s="20">
        <f>SUMIFS('Historial Mensual'!$V$2:$V$3601,'Historial Mensual'!$A$2:$A$3601,CQ$1,'Historial Mensual'!$B$2:$B$3601,$A36)</f>
        <v>3.5432945536869709E-2</v>
      </c>
      <c r="CR36" s="20">
        <f>SUMIFS('Historial Mensual'!$V$2:$V$3601,'Historial Mensual'!$A$2:$A$3601,CR$1,'Historial Mensual'!$B$2:$B$3601,$A36)</f>
        <v>6.2648015665599605E-2</v>
      </c>
      <c r="CS36" s="20">
        <f>SUMIFS('Historial Mensual'!$V$2:$V$3601,'Historial Mensual'!$A$2:$A$3601,CS$1,'Historial Mensual'!$B$2:$B$3601,$A36)</f>
        <v>-2.3523580653547886E-3</v>
      </c>
      <c r="CT36" s="20">
        <f>SUMIFS('Historial Mensual'!$V$2:$V$3601,'Historial Mensual'!$A$2:$A$3601,CT$1,'Historial Mensual'!$B$2:$B$3601,$A36)</f>
        <v>8.679940903587164E-3</v>
      </c>
      <c r="CU36" s="20">
        <f>SUMIFS('Historial Mensual'!$V$2:$V$3601,'Historial Mensual'!$A$2:$A$3601,CU$1,'Historial Mensual'!$B$2:$B$3601,$A36)</f>
        <v>-6.1060960330412667E-2</v>
      </c>
      <c r="CV36" s="20">
        <f>SUMIFS('Historial Mensual'!$V$2:$V$3601,'Historial Mensual'!$A$2:$A$3601,CV$1,'Historial Mensual'!$B$2:$B$3601,$A36)</f>
        <v>6.4177054280289775E-2</v>
      </c>
      <c r="CW36" s="20">
        <f>SUMIFS('Historial Mensual'!$V$2:$V$3601,'Historial Mensual'!$A$2:$A$3601,CW$1,'Historial Mensual'!$B$2:$B$3601,$A36)</f>
        <v>3.2618931732987362E-2</v>
      </c>
    </row>
    <row r="37" spans="1:101" x14ac:dyDescent="0.3">
      <c r="A37" s="18">
        <v>45992</v>
      </c>
      <c r="B37" s="20">
        <f>SUMIFS('Historial Mensual'!$V$2:$V$3601,'Historial Mensual'!$A$2:$A$3601,B$1,'Historial Mensual'!$B$2:$B$3601,$A37)</f>
        <v>4.2247731206431834E-2</v>
      </c>
      <c r="C37" s="20">
        <f>SUMIFS('Historial Mensual'!$V$2:$V$3601,'Historial Mensual'!$A$2:$A$3601,C$1,'Historial Mensual'!$B$2:$B$3601,$A37)</f>
        <v>5.5113773009042048E-3</v>
      </c>
      <c r="D37" s="20">
        <f>SUMIFS('Historial Mensual'!$V$2:$V$3601,'Historial Mensual'!$A$2:$A$3601,D$1,'Historial Mensual'!$B$2:$B$3601,$A37)</f>
        <v>6.7441777897279495E-2</v>
      </c>
      <c r="E37" s="20">
        <f>SUMIFS('Historial Mensual'!$V$2:$V$3601,'Historial Mensual'!$A$2:$A$3601,E$1,'Historial Mensual'!$B$2:$B$3601,$A37)</f>
        <v>3.4739128807369332E-2</v>
      </c>
      <c r="F37" s="20">
        <f>SUMIFS('Historial Mensual'!$V$2:$V$3601,'Historial Mensual'!$A$2:$A$3601,F$1,'Historial Mensual'!$B$2:$B$3601,$A37)</f>
        <v>9.6043485157020752E-3</v>
      </c>
      <c r="G37" s="20">
        <f>SUMIFS('Historial Mensual'!$V$2:$V$3601,'Historial Mensual'!$A$2:$A$3601,G$1,'Historial Mensual'!$B$2:$B$3601,$A37)</f>
        <v>-8.6045657957687059E-3</v>
      </c>
      <c r="H37" s="20">
        <f>SUMIFS('Historial Mensual'!$V$2:$V$3601,'Historial Mensual'!$A$2:$A$3601,H$1,'Historial Mensual'!$B$2:$B$3601,$A37)</f>
        <v>1.5663312342397664E-2</v>
      </c>
      <c r="I37" s="20">
        <f>SUMIFS('Historial Mensual'!$V$2:$V$3601,'Historial Mensual'!$A$2:$A$3601,I$1,'Historial Mensual'!$B$2:$B$3601,$A37)</f>
        <v>4.8773415137829519E-2</v>
      </c>
      <c r="J37" s="20">
        <f>SUMIFS('Historial Mensual'!$V$2:$V$3601,'Historial Mensual'!$A$2:$A$3601,J$1,'Historial Mensual'!$B$2:$B$3601,$A37)</f>
        <v>-0.58605210892358417</v>
      </c>
      <c r="K37" s="20">
        <f>SUMIFS('Historial Mensual'!$V$2:$V$3601,'Historial Mensual'!$A$2:$A$3601,K$1,'Historial Mensual'!$B$2:$B$3601,$A37)</f>
        <v>3.1077289738534256E-2</v>
      </c>
      <c r="L37" s="20">
        <f>SUMIFS('Historial Mensual'!$V$2:$V$3601,'Historial Mensual'!$A$2:$A$3601,L$1,'Historial Mensual'!$B$2:$B$3601,$A37)</f>
        <v>9.8127557620094716E-2</v>
      </c>
      <c r="M37" s="20">
        <f>SUMIFS('Historial Mensual'!$V$2:$V$3601,'Historial Mensual'!$A$2:$A$3601,M$1,'Historial Mensual'!$B$2:$B$3601,$A37)</f>
        <v>-0.21768330840020289</v>
      </c>
      <c r="N37" s="20">
        <f>SUMIFS('Historial Mensual'!$V$2:$V$3601,'Historial Mensual'!$A$2:$A$3601,N$1,'Historial Mensual'!$B$2:$B$3601,$A37)</f>
        <v>4.9220415002521653E-2</v>
      </c>
      <c r="O37" s="20">
        <f>SUMIFS('Historial Mensual'!$V$2:$V$3601,'Historial Mensual'!$A$2:$A$3601,O$1,'Historial Mensual'!$B$2:$B$3601,$A37)</f>
        <v>5.9002799878650578E-2</v>
      </c>
      <c r="P37" s="20">
        <f>SUMIFS('Historial Mensual'!$V$2:$V$3601,'Historial Mensual'!$A$2:$A$3601,P$1,'Historial Mensual'!$B$2:$B$3601,$A37)</f>
        <v>5.8379649300092998E-2</v>
      </c>
      <c r="Q37" s="20">
        <f>SUMIFS('Historial Mensual'!$V$2:$V$3601,'Historial Mensual'!$A$2:$A$3601,Q$1,'Historial Mensual'!$B$2:$B$3601,$A37)</f>
        <v>4.7248636868137697E-2</v>
      </c>
      <c r="R37" s="20">
        <f>SUMIFS('Historial Mensual'!$V$2:$V$3601,'Historial Mensual'!$A$2:$A$3601,R$1,'Historial Mensual'!$B$2:$B$3601,$A37)</f>
        <v>6.5898016840403084E-2</v>
      </c>
      <c r="S37" s="20">
        <f>SUMIFS('Historial Mensual'!$V$2:$V$3601,'Historial Mensual'!$A$2:$A$3601,S$1,'Historial Mensual'!$B$2:$B$3601,$A37)</f>
        <v>-0.11295026617819352</v>
      </c>
      <c r="T37" s="20">
        <f>SUMIFS('Historial Mensual'!$V$2:$V$3601,'Historial Mensual'!$A$2:$A$3601,T$1,'Historial Mensual'!$B$2:$B$3601,$A37)</f>
        <v>9.6554046958753026E-2</v>
      </c>
      <c r="U37" s="20">
        <f>SUMIFS('Historial Mensual'!$V$2:$V$3601,'Historial Mensual'!$A$2:$A$3601,U$1,'Historial Mensual'!$B$2:$B$3601,$A37)</f>
        <v>7.4863071538467871E-2</v>
      </c>
      <c r="V37" s="20">
        <f>SUMIFS('Historial Mensual'!$V$2:$V$3601,'Historial Mensual'!$A$2:$A$3601,V$1,'Historial Mensual'!$B$2:$B$3601,$A37)</f>
        <v>4.2437345616536039E-2</v>
      </c>
      <c r="W37" s="20">
        <f>SUMIFS('Historial Mensual'!$V$2:$V$3601,'Historial Mensual'!$A$2:$A$3601,W$1,'Historial Mensual'!$B$2:$B$3601,$A37)</f>
        <v>6.1394478356798732E-2</v>
      </c>
      <c r="X37" s="20">
        <f>SUMIFS('Historial Mensual'!$V$2:$V$3601,'Historial Mensual'!$A$2:$A$3601,X$1,'Historial Mensual'!$B$2:$B$3601,$A37)</f>
        <v>9.1516331855441779E-2</v>
      </c>
      <c r="Y37" s="20">
        <f>SUMIFS('Historial Mensual'!$V$2:$V$3601,'Historial Mensual'!$A$2:$A$3601,Y$1,'Historial Mensual'!$B$2:$B$3601,$A37)</f>
        <v>0.10701931651478372</v>
      </c>
      <c r="Z37" s="20">
        <f>SUMIFS('Historial Mensual'!$V$2:$V$3601,'Historial Mensual'!$A$2:$A$3601,Z$1,'Historial Mensual'!$B$2:$B$3601,$A37)</f>
        <v>3.0708652156811313E-2</v>
      </c>
      <c r="AA37" s="20">
        <f>SUMIFS('Historial Mensual'!$V$2:$V$3601,'Historial Mensual'!$A$2:$A$3601,AA$1,'Historial Mensual'!$B$2:$B$3601,$A37)</f>
        <v>-1.6608518004036888E-2</v>
      </c>
      <c r="AB37" s="20">
        <f>SUMIFS('Historial Mensual'!$V$2:$V$3601,'Historial Mensual'!$A$2:$A$3601,AB$1,'Historial Mensual'!$B$2:$B$3601,$A37)</f>
        <v>7.5904803891369721E-2</v>
      </c>
      <c r="AC37" s="20">
        <f>SUMIFS('Historial Mensual'!$V$2:$V$3601,'Historial Mensual'!$A$2:$A$3601,AC$1,'Historial Mensual'!$B$2:$B$3601,$A37)</f>
        <v>7.8253293869265453E-2</v>
      </c>
      <c r="AD37" s="20">
        <f>SUMIFS('Historial Mensual'!$V$2:$V$3601,'Historial Mensual'!$A$2:$A$3601,AD$1,'Historial Mensual'!$B$2:$B$3601,$A37)</f>
        <v>0.1065496336101615</v>
      </c>
      <c r="AE37" s="20">
        <f>SUMIFS('Historial Mensual'!$V$2:$V$3601,'Historial Mensual'!$A$2:$A$3601,AE$1,'Historial Mensual'!$B$2:$B$3601,$A37)</f>
        <v>2.074007580114106E-2</v>
      </c>
      <c r="AF37" s="20">
        <f>SUMIFS('Historial Mensual'!$V$2:$V$3601,'Historial Mensual'!$A$2:$A$3601,AF$1,'Historial Mensual'!$B$2:$B$3601,$A37)</f>
        <v>8.3140904684312497E-2</v>
      </c>
      <c r="AG37" s="20">
        <f>SUMIFS('Historial Mensual'!$V$2:$V$3601,'Historial Mensual'!$A$2:$A$3601,AG$1,'Historial Mensual'!$B$2:$B$3601,$A37)</f>
        <v>8.8941649942163234E-2</v>
      </c>
      <c r="AH37" s="20">
        <f>SUMIFS('Historial Mensual'!$V$2:$V$3601,'Historial Mensual'!$A$2:$A$3601,AH$1,'Historial Mensual'!$B$2:$B$3601,$A37)</f>
        <v>0.12424378914476067</v>
      </c>
      <c r="AI37" s="20">
        <f>SUMIFS('Historial Mensual'!$V$2:$V$3601,'Historial Mensual'!$A$2:$A$3601,AI$1,'Historial Mensual'!$B$2:$B$3601,$A37)</f>
        <v>5.0024969982372339E-2</v>
      </c>
      <c r="AJ37" s="20">
        <f>SUMIFS('Historial Mensual'!$V$2:$V$3601,'Historial Mensual'!$A$2:$A$3601,AJ$1,'Historial Mensual'!$B$2:$B$3601,$A37)</f>
        <v>4.3816388972682446E-2</v>
      </c>
      <c r="AK37" s="20">
        <f>SUMIFS('Historial Mensual'!$V$2:$V$3601,'Historial Mensual'!$A$2:$A$3601,AK$1,'Historial Mensual'!$B$2:$B$3601,$A37)</f>
        <v>7.9552103447755762E-2</v>
      </c>
      <c r="AL37" s="20">
        <f>SUMIFS('Historial Mensual'!$V$2:$V$3601,'Historial Mensual'!$A$2:$A$3601,AL$1,'Historial Mensual'!$B$2:$B$3601,$A37)</f>
        <v>0.11822541600196466</v>
      </c>
      <c r="AM37" s="20">
        <f>SUMIFS('Historial Mensual'!$V$2:$V$3601,'Historial Mensual'!$A$2:$A$3601,AM$1,'Historial Mensual'!$B$2:$B$3601,$A37)</f>
        <v>6.6616992746941772E-2</v>
      </c>
      <c r="AN37" s="20">
        <f>SUMIFS('Historial Mensual'!$V$2:$V$3601,'Historial Mensual'!$A$2:$A$3601,AN$1,'Historial Mensual'!$B$2:$B$3601,$A37)</f>
        <v>8.5152632643526904E-2</v>
      </c>
      <c r="AO37" s="20">
        <f>SUMIFS('Historial Mensual'!$V$2:$V$3601,'Historial Mensual'!$A$2:$A$3601,AO$1,'Historial Mensual'!$B$2:$B$3601,$A37)</f>
        <v>0.10210875677239974</v>
      </c>
      <c r="AP37" s="20">
        <f>SUMIFS('Historial Mensual'!$V$2:$V$3601,'Historial Mensual'!$A$2:$A$3601,AP$1,'Historial Mensual'!$B$2:$B$3601,$A37)</f>
        <v>3.6698026977765981E-2</v>
      </c>
      <c r="AQ37" s="20">
        <f>SUMIFS('Historial Mensual'!$V$2:$V$3601,'Historial Mensual'!$A$2:$A$3601,AQ$1,'Historial Mensual'!$B$2:$B$3601,$A37)</f>
        <v>5.9142232550947298E-2</v>
      </c>
      <c r="AR37" s="20">
        <f>SUMIFS('Historial Mensual'!$V$2:$V$3601,'Historial Mensual'!$A$2:$A$3601,AR$1,'Historial Mensual'!$B$2:$B$3601,$A37)</f>
        <v>2.0811544346410707E-2</v>
      </c>
      <c r="AS37" s="20">
        <f>SUMIFS('Historial Mensual'!$V$2:$V$3601,'Historial Mensual'!$A$2:$A$3601,AS$1,'Historial Mensual'!$B$2:$B$3601,$A37)</f>
        <v>6.1116119480615939E-2</v>
      </c>
      <c r="AT37" s="20">
        <f>SUMIFS('Historial Mensual'!$V$2:$V$3601,'Historial Mensual'!$A$2:$A$3601,AT$1,'Historial Mensual'!$B$2:$B$3601,$A37)</f>
        <v>7.7461448546125661E-2</v>
      </c>
      <c r="AU37" s="20">
        <f>SUMIFS('Historial Mensual'!$V$2:$V$3601,'Historial Mensual'!$A$2:$A$3601,AU$1,'Historial Mensual'!$B$2:$B$3601,$A37)</f>
        <v>4.0231605736132631E-2</v>
      </c>
      <c r="AV37" s="20">
        <f>SUMIFS('Historial Mensual'!$V$2:$V$3601,'Historial Mensual'!$A$2:$A$3601,AV$1,'Historial Mensual'!$B$2:$B$3601,$A37)</f>
        <v>6.7415473339316315E-2</v>
      </c>
      <c r="AW37" s="20">
        <f>SUMIFS('Historial Mensual'!$V$2:$V$3601,'Historial Mensual'!$A$2:$A$3601,AW$1,'Historial Mensual'!$B$2:$B$3601,$A37)</f>
        <v>6.0387434112976347E-2</v>
      </c>
      <c r="AX37" s="20">
        <f>SUMIFS('Historial Mensual'!$V$2:$V$3601,'Historial Mensual'!$A$2:$A$3601,AX$1,'Historial Mensual'!$B$2:$B$3601,$A37)</f>
        <v>3.5303269671264598E-2</v>
      </c>
      <c r="AY37" s="20">
        <f>SUMIFS('Historial Mensual'!$V$2:$V$3601,'Historial Mensual'!$A$2:$A$3601,AY$1,'Historial Mensual'!$B$2:$B$3601,$A37)</f>
        <v>2.540203930195533E-2</v>
      </c>
      <c r="AZ37" s="20">
        <f>SUMIFS('Historial Mensual'!$V$2:$V$3601,'Historial Mensual'!$A$2:$A$3601,AZ$1,'Historial Mensual'!$B$2:$B$3601,$A37)</f>
        <v>4.4987486198792698E-2</v>
      </c>
      <c r="BA37" s="20">
        <f>SUMIFS('Historial Mensual'!$V$2:$V$3601,'Historial Mensual'!$A$2:$A$3601,BA$1,'Historial Mensual'!$B$2:$B$3601,$A37)</f>
        <v>2.948038207599734E-2</v>
      </c>
      <c r="BB37" s="20">
        <f>SUMIFS('Historial Mensual'!$V$2:$V$3601,'Historial Mensual'!$A$2:$A$3601,BB$1,'Historial Mensual'!$B$2:$B$3601,$A37)</f>
        <v>2.2088261672518969E-2</v>
      </c>
      <c r="BC37" s="20">
        <f>SUMIFS('Historial Mensual'!$V$2:$V$3601,'Historial Mensual'!$A$2:$A$3601,BC$1,'Historial Mensual'!$B$2:$B$3601,$A37)</f>
        <v>8.0796577966434829E-2</v>
      </c>
      <c r="BD37" s="20">
        <f>SUMIFS('Historial Mensual'!$V$2:$V$3601,'Historial Mensual'!$A$2:$A$3601,BD$1,'Historial Mensual'!$B$2:$B$3601,$A37)</f>
        <v>4.4515378752835733E-2</v>
      </c>
      <c r="BE37" s="20">
        <f>SUMIFS('Historial Mensual'!$V$2:$V$3601,'Historial Mensual'!$A$2:$A$3601,BE$1,'Historial Mensual'!$B$2:$B$3601,$A37)</f>
        <v>5.9867073086844323E-2</v>
      </c>
      <c r="BF37" s="20">
        <f>SUMIFS('Historial Mensual'!$V$2:$V$3601,'Historial Mensual'!$A$2:$A$3601,BF$1,'Historial Mensual'!$B$2:$B$3601,$A37)</f>
        <v>5.4214452128166418E-2</v>
      </c>
      <c r="BG37" s="20">
        <f>SUMIFS('Historial Mensual'!$V$2:$V$3601,'Historial Mensual'!$A$2:$A$3601,BG$1,'Historial Mensual'!$B$2:$B$3601,$A37)</f>
        <v>6.3394787662366323E-2</v>
      </c>
      <c r="BH37" s="20">
        <f>SUMIFS('Historial Mensual'!$V$2:$V$3601,'Historial Mensual'!$A$2:$A$3601,BH$1,'Historial Mensual'!$B$2:$B$3601,$A37)</f>
        <v>5.7608913589148103E-2</v>
      </c>
      <c r="BI37" s="20">
        <f>SUMIFS('Historial Mensual'!$V$2:$V$3601,'Historial Mensual'!$A$2:$A$3601,BI$1,'Historial Mensual'!$B$2:$B$3601,$A37)</f>
        <v>6.8290238781726728E-2</v>
      </c>
      <c r="BJ37" s="20">
        <f>SUMIFS('Historial Mensual'!$V$2:$V$3601,'Historial Mensual'!$A$2:$A$3601,BJ$1,'Historial Mensual'!$B$2:$B$3601,$A37)</f>
        <v>0.1149179037629799</v>
      </c>
      <c r="BK37" s="20">
        <f>SUMIFS('Historial Mensual'!$V$2:$V$3601,'Historial Mensual'!$A$2:$A$3601,BK$1,'Historial Mensual'!$B$2:$B$3601,$A37)</f>
        <v>-4.8132424367047219E-2</v>
      </c>
      <c r="BL37" s="20">
        <f>SUMIFS('Historial Mensual'!$V$2:$V$3601,'Historial Mensual'!$A$2:$A$3601,BL$1,'Historial Mensual'!$B$2:$B$3601,$A37)</f>
        <v>-9.907375677569955E-4</v>
      </c>
      <c r="BM37" s="20">
        <f>SUMIFS('Historial Mensual'!$V$2:$V$3601,'Historial Mensual'!$A$2:$A$3601,BM$1,'Historial Mensual'!$B$2:$B$3601,$A37)</f>
        <v>2.7095310341075107E-2</v>
      </c>
      <c r="BN37" s="20">
        <f>SUMIFS('Historial Mensual'!$V$2:$V$3601,'Historial Mensual'!$A$2:$A$3601,BN$1,'Historial Mensual'!$B$2:$B$3601,$A37)</f>
        <v>4.2332783351251957E-2</v>
      </c>
      <c r="BO37" s="20">
        <f>SUMIFS('Historial Mensual'!$V$2:$V$3601,'Historial Mensual'!$A$2:$A$3601,BO$1,'Historial Mensual'!$B$2:$B$3601,$A37)</f>
        <v>-0.22995856727090527</v>
      </c>
      <c r="BP37" s="20">
        <f>SUMIFS('Historial Mensual'!$V$2:$V$3601,'Historial Mensual'!$A$2:$A$3601,BP$1,'Historial Mensual'!$B$2:$B$3601,$A37)</f>
        <v>8.9338475571695816E-2</v>
      </c>
      <c r="BQ37" s="20">
        <f>SUMIFS('Historial Mensual'!$V$2:$V$3601,'Historial Mensual'!$A$2:$A$3601,BQ$1,'Historial Mensual'!$B$2:$B$3601,$A37)</f>
        <v>1.2337057118151971E-2</v>
      </c>
      <c r="BR37" s="20">
        <f>SUMIFS('Historial Mensual'!$V$2:$V$3601,'Historial Mensual'!$A$2:$A$3601,BR$1,'Historial Mensual'!$B$2:$B$3601,$A37)</f>
        <v>6.036361545065435E-2</v>
      </c>
      <c r="BS37" s="20">
        <f>SUMIFS('Historial Mensual'!$V$2:$V$3601,'Historial Mensual'!$A$2:$A$3601,BS$1,'Historial Mensual'!$B$2:$B$3601,$A37)</f>
        <v>6.7282006789453605E-2</v>
      </c>
      <c r="BT37" s="20">
        <f>SUMIFS('Historial Mensual'!$V$2:$V$3601,'Historial Mensual'!$A$2:$A$3601,BT$1,'Historial Mensual'!$B$2:$B$3601,$A37)</f>
        <v>6.4564204240750461E-2</v>
      </c>
      <c r="BU37" s="20">
        <f>SUMIFS('Historial Mensual'!$V$2:$V$3601,'Historial Mensual'!$A$2:$A$3601,BU$1,'Historial Mensual'!$B$2:$B$3601,$A37)</f>
        <v>-2.3250228235692807E-2</v>
      </c>
      <c r="BV37" s="20">
        <f>SUMIFS('Historial Mensual'!$V$2:$V$3601,'Historial Mensual'!$A$2:$A$3601,BV$1,'Historial Mensual'!$B$2:$B$3601,$A37)</f>
        <v>3.1110542597197425E-2</v>
      </c>
      <c r="BW37" s="20">
        <f>SUMIFS('Historial Mensual'!$V$2:$V$3601,'Historial Mensual'!$A$2:$A$3601,BW$1,'Historial Mensual'!$B$2:$B$3601,$A37)</f>
        <v>-5.3824371708350076E-2</v>
      </c>
      <c r="BX37" s="20">
        <f>SUMIFS('Historial Mensual'!$V$2:$V$3601,'Historial Mensual'!$A$2:$A$3601,BX$1,'Historial Mensual'!$B$2:$B$3601,$A37)</f>
        <v>-9.3514492515777203E-2</v>
      </c>
      <c r="BY37" s="20">
        <f>SUMIFS('Historial Mensual'!$V$2:$V$3601,'Historial Mensual'!$A$2:$A$3601,BY$1,'Historial Mensual'!$B$2:$B$3601,$A37)</f>
        <v>5.4291136488166967E-3</v>
      </c>
      <c r="BZ37" s="20">
        <f>SUMIFS('Historial Mensual'!$V$2:$V$3601,'Historial Mensual'!$A$2:$A$3601,BZ$1,'Historial Mensual'!$B$2:$B$3601,$A37)</f>
        <v>-0.24497623725511902</v>
      </c>
      <c r="CA37" s="20">
        <f>SUMIFS('Historial Mensual'!$V$2:$V$3601,'Historial Mensual'!$A$2:$A$3601,CA$1,'Historial Mensual'!$B$2:$B$3601,$A37)</f>
        <v>4.0854064272824175E-2</v>
      </c>
      <c r="CB37" s="20">
        <f>SUMIFS('Historial Mensual'!$V$2:$V$3601,'Historial Mensual'!$A$2:$A$3601,CB$1,'Historial Mensual'!$B$2:$B$3601,$A37)</f>
        <v>4.5944748747249693E-2</v>
      </c>
      <c r="CC37" s="20">
        <f>SUMIFS('Historial Mensual'!$V$2:$V$3601,'Historial Mensual'!$A$2:$A$3601,CC$1,'Historial Mensual'!$B$2:$B$3601,$A37)</f>
        <v>8.9345026769874505E-2</v>
      </c>
      <c r="CD37" s="20">
        <f>SUMIFS('Historial Mensual'!$V$2:$V$3601,'Historial Mensual'!$A$2:$A$3601,CD$1,'Historial Mensual'!$B$2:$B$3601,$A37)</f>
        <v>-3.6648547143981361E-3</v>
      </c>
      <c r="CE37" s="20">
        <f>SUMIFS('Historial Mensual'!$V$2:$V$3601,'Historial Mensual'!$A$2:$A$3601,CE$1,'Historial Mensual'!$B$2:$B$3601,$A37)</f>
        <v>-1.5765114071429635E-3</v>
      </c>
      <c r="CF37" s="20">
        <f>SUMIFS('Historial Mensual'!$V$2:$V$3601,'Historial Mensual'!$A$2:$A$3601,CF$1,'Historial Mensual'!$B$2:$B$3601,$A37)</f>
        <v>-1.8840311117009022E-3</v>
      </c>
      <c r="CG37" s="20">
        <f>SUMIFS('Historial Mensual'!$V$2:$V$3601,'Historial Mensual'!$A$2:$A$3601,CG$1,'Historial Mensual'!$B$2:$B$3601,$A37)</f>
        <v>2.7385683370699604E-2</v>
      </c>
      <c r="CH37" s="20">
        <f>SUMIFS('Historial Mensual'!$V$2:$V$3601,'Historial Mensual'!$A$2:$A$3601,CH$1,'Historial Mensual'!$B$2:$B$3601,$A37)</f>
        <v>6.3438464882962425E-2</v>
      </c>
      <c r="CI37" s="20">
        <f>SUMIFS('Historial Mensual'!$V$2:$V$3601,'Historial Mensual'!$A$2:$A$3601,CI$1,'Historial Mensual'!$B$2:$B$3601,$A37)</f>
        <v>2.9494194453573524E-2</v>
      </c>
      <c r="CJ37" s="20">
        <f>SUMIFS('Historial Mensual'!$V$2:$V$3601,'Historial Mensual'!$A$2:$A$3601,CJ$1,'Historial Mensual'!$B$2:$B$3601,$A37)</f>
        <v>-5.2288453650730704E-2</v>
      </c>
      <c r="CK37" s="20">
        <f>SUMIFS('Historial Mensual'!$V$2:$V$3601,'Historial Mensual'!$A$2:$A$3601,CK$1,'Historial Mensual'!$B$2:$B$3601,$A37)</f>
        <v>-8.958256923016333E-3</v>
      </c>
      <c r="CL37" s="20">
        <f>SUMIFS('Historial Mensual'!$V$2:$V$3601,'Historial Mensual'!$A$2:$A$3601,CL$1,'Historial Mensual'!$B$2:$B$3601,$A37)</f>
        <v>3.7117490303478835E-2</v>
      </c>
      <c r="CM37" s="20">
        <f>SUMIFS('Historial Mensual'!$V$2:$V$3601,'Historial Mensual'!$A$2:$A$3601,CM$1,'Historial Mensual'!$B$2:$B$3601,$A37)</f>
        <v>-0.19290382979995194</v>
      </c>
      <c r="CN37" s="20">
        <f>SUMIFS('Historial Mensual'!$V$2:$V$3601,'Historial Mensual'!$A$2:$A$3601,CN$1,'Historial Mensual'!$B$2:$B$3601,$A37)</f>
        <v>1.5158922530008648E-2</v>
      </c>
      <c r="CO37" s="20">
        <f>SUMIFS('Historial Mensual'!$V$2:$V$3601,'Historial Mensual'!$A$2:$A$3601,CO$1,'Historial Mensual'!$B$2:$B$3601,$A37)</f>
        <v>4.1978936598966642E-2</v>
      </c>
      <c r="CP37" s="20">
        <f>SUMIFS('Historial Mensual'!$V$2:$V$3601,'Historial Mensual'!$A$2:$A$3601,CP$1,'Historial Mensual'!$B$2:$B$3601,$A37)</f>
        <v>7.5297184836395664E-2</v>
      </c>
      <c r="CQ37" s="20">
        <f>SUMIFS('Historial Mensual'!$V$2:$V$3601,'Historial Mensual'!$A$2:$A$3601,CQ$1,'Historial Mensual'!$B$2:$B$3601,$A37)</f>
        <v>-6.5895540503304179E-3</v>
      </c>
      <c r="CR37" s="20">
        <f>SUMIFS('Historial Mensual'!$V$2:$V$3601,'Historial Mensual'!$A$2:$A$3601,CR$1,'Historial Mensual'!$B$2:$B$3601,$A37)</f>
        <v>0.10579044542937843</v>
      </c>
      <c r="CS37" s="20">
        <f>SUMIFS('Historial Mensual'!$V$2:$V$3601,'Historial Mensual'!$A$2:$A$3601,CS$1,'Historial Mensual'!$B$2:$B$3601,$A37)</f>
        <v>4.103168429722933E-2</v>
      </c>
      <c r="CT37" s="20">
        <f>SUMIFS('Historial Mensual'!$V$2:$V$3601,'Historial Mensual'!$A$2:$A$3601,CT$1,'Historial Mensual'!$B$2:$B$3601,$A37)</f>
        <v>-2.3271123827695792E-3</v>
      </c>
      <c r="CU37" s="20">
        <f>SUMIFS('Historial Mensual'!$V$2:$V$3601,'Historial Mensual'!$A$2:$A$3601,CU$1,'Historial Mensual'!$B$2:$B$3601,$A37)</f>
        <v>8.1153600489382277E-2</v>
      </c>
      <c r="CV37" s="20">
        <f>SUMIFS('Historial Mensual'!$V$2:$V$3601,'Historial Mensual'!$A$2:$A$3601,CV$1,'Historial Mensual'!$B$2:$B$3601,$A37)</f>
        <v>6.2097247211625552E-2</v>
      </c>
      <c r="CW37" s="20">
        <f>SUMIFS('Historial Mensual'!$V$2:$V$3601,'Historial Mensual'!$A$2:$A$3601,CW$1,'Historial Mensual'!$B$2:$B$3601,$A37)</f>
        <v>5.1868652684246792E-2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37"/>
  <sheetViews>
    <sheetView zoomScaleNormal="100" workbookViewId="0">
      <selection sqref="A1:XFD1"/>
    </sheetView>
  </sheetViews>
  <sheetFormatPr baseColWidth="10" defaultColWidth="8.6640625" defaultRowHeight="14.4" x14ac:dyDescent="0.3"/>
  <cols>
    <col min="1" max="1" width="11" customWidth="1"/>
    <col min="2" max="101" width="10" customWidth="1"/>
  </cols>
  <sheetData>
    <row r="1" spans="1:101" x14ac:dyDescent="0.3">
      <c r="A1" s="31" t="s">
        <v>284</v>
      </c>
      <c r="B1" s="31" t="s">
        <v>61</v>
      </c>
      <c r="C1" s="31" t="s">
        <v>65</v>
      </c>
      <c r="D1" s="31" t="s">
        <v>69</v>
      </c>
      <c r="E1" s="31" t="s">
        <v>72</v>
      </c>
      <c r="F1" s="31" t="s">
        <v>75</v>
      </c>
      <c r="G1" s="31" t="s">
        <v>79</v>
      </c>
      <c r="H1" s="31" t="s">
        <v>81</v>
      </c>
      <c r="I1" s="31" t="s">
        <v>84</v>
      </c>
      <c r="J1" s="31" t="s">
        <v>87</v>
      </c>
      <c r="K1" s="31" t="s">
        <v>90</v>
      </c>
      <c r="L1" s="31" t="s">
        <v>92</v>
      </c>
      <c r="M1" s="31" t="s">
        <v>94</v>
      </c>
      <c r="N1" s="31" t="s">
        <v>96</v>
      </c>
      <c r="O1" s="31" t="s">
        <v>99</v>
      </c>
      <c r="P1" s="31" t="s">
        <v>101</v>
      </c>
      <c r="Q1" s="31" t="s">
        <v>103</v>
      </c>
      <c r="R1" s="31" t="s">
        <v>105</v>
      </c>
      <c r="S1" s="31" t="s">
        <v>107</v>
      </c>
      <c r="T1" s="31" t="s">
        <v>109</v>
      </c>
      <c r="U1" s="31" t="s">
        <v>112</v>
      </c>
      <c r="V1" s="31" t="s">
        <v>114</v>
      </c>
      <c r="W1" s="31" t="s">
        <v>116</v>
      </c>
      <c r="X1" s="31" t="s">
        <v>119</v>
      </c>
      <c r="Y1" s="31" t="s">
        <v>121</v>
      </c>
      <c r="Z1" s="31" t="s">
        <v>123</v>
      </c>
      <c r="AA1" s="31" t="s">
        <v>125</v>
      </c>
      <c r="AB1" s="31" t="s">
        <v>127</v>
      </c>
      <c r="AC1" s="31" t="s">
        <v>129</v>
      </c>
      <c r="AD1" s="31" t="s">
        <v>132</v>
      </c>
      <c r="AE1" s="31" t="s">
        <v>134</v>
      </c>
      <c r="AF1" s="31" t="s">
        <v>136</v>
      </c>
      <c r="AG1" s="31" t="s">
        <v>138</v>
      </c>
      <c r="AH1" s="31" t="s">
        <v>140</v>
      </c>
      <c r="AI1" s="31" t="s">
        <v>142</v>
      </c>
      <c r="AJ1" s="31" t="s">
        <v>144</v>
      </c>
      <c r="AK1" s="31" t="s">
        <v>146</v>
      </c>
      <c r="AL1" s="31" t="s">
        <v>148</v>
      </c>
      <c r="AM1" s="31" t="s">
        <v>150</v>
      </c>
      <c r="AN1" s="31" t="s">
        <v>152</v>
      </c>
      <c r="AO1" s="31" t="s">
        <v>154</v>
      </c>
      <c r="AP1" s="31" t="s">
        <v>156</v>
      </c>
      <c r="AQ1" s="31" t="s">
        <v>158</v>
      </c>
      <c r="AR1" s="31" t="s">
        <v>160</v>
      </c>
      <c r="AS1" s="31" t="s">
        <v>162</v>
      </c>
      <c r="AT1" s="31" t="s">
        <v>165</v>
      </c>
      <c r="AU1" s="31" t="s">
        <v>167</v>
      </c>
      <c r="AV1" s="31" t="s">
        <v>169</v>
      </c>
      <c r="AW1" s="31" t="s">
        <v>171</v>
      </c>
      <c r="AX1" s="31" t="s">
        <v>173</v>
      </c>
      <c r="AY1" s="31" t="s">
        <v>175</v>
      </c>
      <c r="AZ1" s="31" t="s">
        <v>177</v>
      </c>
      <c r="BA1" s="31" t="s">
        <v>179</v>
      </c>
      <c r="BB1" s="31" t="s">
        <v>181</v>
      </c>
      <c r="BC1" s="31" t="s">
        <v>183</v>
      </c>
      <c r="BD1" s="31" t="s">
        <v>185</v>
      </c>
      <c r="BE1" s="31" t="s">
        <v>187</v>
      </c>
      <c r="BF1" s="31" t="s">
        <v>189</v>
      </c>
      <c r="BG1" s="31" t="s">
        <v>191</v>
      </c>
      <c r="BH1" s="31" t="s">
        <v>193</v>
      </c>
      <c r="BI1" s="31" t="s">
        <v>195</v>
      </c>
      <c r="BJ1" s="31" t="s">
        <v>197</v>
      </c>
      <c r="BK1" s="31" t="s">
        <v>199</v>
      </c>
      <c r="BL1" s="31" t="s">
        <v>201</v>
      </c>
      <c r="BM1" s="31" t="s">
        <v>203</v>
      </c>
      <c r="BN1" s="31" t="s">
        <v>205</v>
      </c>
      <c r="BO1" s="31" t="s">
        <v>207</v>
      </c>
      <c r="BP1" s="31" t="s">
        <v>209</v>
      </c>
      <c r="BQ1" s="31" t="s">
        <v>211</v>
      </c>
      <c r="BR1" s="31" t="s">
        <v>213</v>
      </c>
      <c r="BS1" s="31" t="s">
        <v>215</v>
      </c>
      <c r="BT1" s="31" t="s">
        <v>217</v>
      </c>
      <c r="BU1" s="31" t="s">
        <v>219</v>
      </c>
      <c r="BV1" s="31" t="s">
        <v>221</v>
      </c>
      <c r="BW1" s="31" t="s">
        <v>223</v>
      </c>
      <c r="BX1" s="31" t="s">
        <v>225</v>
      </c>
      <c r="BY1" s="31" t="s">
        <v>227</v>
      </c>
      <c r="BZ1" s="31" t="s">
        <v>229</v>
      </c>
      <c r="CA1" s="31" t="s">
        <v>231</v>
      </c>
      <c r="CB1" s="31" t="s">
        <v>233</v>
      </c>
      <c r="CC1" s="31" t="s">
        <v>235</v>
      </c>
      <c r="CD1" s="31" t="s">
        <v>237</v>
      </c>
      <c r="CE1" s="31" t="s">
        <v>239</v>
      </c>
      <c r="CF1" s="31" t="s">
        <v>241</v>
      </c>
      <c r="CG1" s="31" t="s">
        <v>243</v>
      </c>
      <c r="CH1" s="31" t="s">
        <v>245</v>
      </c>
      <c r="CI1" s="31" t="s">
        <v>247</v>
      </c>
      <c r="CJ1" s="31" t="s">
        <v>249</v>
      </c>
      <c r="CK1" s="31" t="s">
        <v>251</v>
      </c>
      <c r="CL1" s="31" t="s">
        <v>253</v>
      </c>
      <c r="CM1" s="31" t="s">
        <v>255</v>
      </c>
      <c r="CN1" s="31" t="s">
        <v>257</v>
      </c>
      <c r="CO1" s="31" t="s">
        <v>259</v>
      </c>
      <c r="CP1" s="31" t="s">
        <v>261</v>
      </c>
      <c r="CQ1" s="31" t="s">
        <v>263</v>
      </c>
      <c r="CR1" s="31" t="s">
        <v>265</v>
      </c>
      <c r="CS1" s="31" t="s">
        <v>267</v>
      </c>
      <c r="CT1" s="31" t="s">
        <v>269</v>
      </c>
      <c r="CU1" s="31" t="s">
        <v>271</v>
      </c>
      <c r="CV1" s="31" t="s">
        <v>273</v>
      </c>
      <c r="CW1" s="31" t="s">
        <v>275</v>
      </c>
    </row>
    <row r="2" spans="1:101" x14ac:dyDescent="0.3">
      <c r="A2" s="18">
        <v>44927</v>
      </c>
      <c r="B2" s="30">
        <f>SUMIFS('Historial Mensual'!$AB$2:$AB$3601,'Historial Mensual'!$A$2:$A$3601,B$1,'Historial Mensual'!$B$2:$B$3601,$A2)</f>
        <v>1.0527683257268494E-2</v>
      </c>
      <c r="C2" s="30">
        <f>SUMIFS('Historial Mensual'!$AB$2:$AB$3601,'Historial Mensual'!$A$2:$A$3601,C$1,'Historial Mensual'!$B$2:$B$3601,$A2)</f>
        <v>9.3587592122630348E-3</v>
      </c>
      <c r="D2" s="30">
        <f>SUMIFS('Historial Mensual'!$AB$2:$AB$3601,'Historial Mensual'!$A$2:$A$3601,D$1,'Historial Mensual'!$B$2:$B$3601,$A2)</f>
        <v>1.1534390676368744E-2</v>
      </c>
      <c r="E2" s="30">
        <f>SUMIFS('Historial Mensual'!$AB$2:$AB$3601,'Historial Mensual'!$A$2:$A$3601,E$1,'Historial Mensual'!$B$2:$B$3601,$A2)</f>
        <v>1.1374851257156759E-2</v>
      </c>
      <c r="F2" s="30">
        <f>SUMIFS('Historial Mensual'!$AB$2:$AB$3601,'Historial Mensual'!$A$2:$A$3601,F$1,'Historial Mensual'!$B$2:$B$3601,$A2)</f>
        <v>1.1159733657121862E-2</v>
      </c>
      <c r="G2" s="30">
        <f>SUMIFS('Historial Mensual'!$AB$2:$AB$3601,'Historial Mensual'!$A$2:$A$3601,G$1,'Historial Mensual'!$B$2:$B$3601,$A2)</f>
        <v>1.0545505300742164E-2</v>
      </c>
      <c r="H2" s="30">
        <f>SUMIFS('Historial Mensual'!$AB$2:$AB$3601,'Historial Mensual'!$A$2:$A$3601,H$1,'Historial Mensual'!$B$2:$B$3601,$A2)</f>
        <v>9.7655340447502237E-3</v>
      </c>
      <c r="I2" s="30">
        <f>SUMIFS('Historial Mensual'!$AB$2:$AB$3601,'Historial Mensual'!$A$2:$A$3601,I$1,'Historial Mensual'!$B$2:$B$3601,$A2)</f>
        <v>1.1573314502812293E-2</v>
      </c>
      <c r="J2" s="30">
        <f>SUMIFS('Historial Mensual'!$AB$2:$AB$3601,'Historial Mensual'!$A$2:$A$3601,J$1,'Historial Mensual'!$B$2:$B$3601,$A2)</f>
        <v>9.6058910051206592E-3</v>
      </c>
      <c r="K2" s="30">
        <f>SUMIFS('Historial Mensual'!$AB$2:$AB$3601,'Historial Mensual'!$A$2:$A$3601,K$1,'Historial Mensual'!$B$2:$B$3601,$A2)</f>
        <v>9.5826334083810583E-3</v>
      </c>
      <c r="L2" s="30">
        <f>SUMIFS('Historial Mensual'!$AB$2:$AB$3601,'Historial Mensual'!$A$2:$A$3601,L$1,'Historial Mensual'!$B$2:$B$3601,$A2)</f>
        <v>9.796231616329365E-3</v>
      </c>
      <c r="M2" s="30">
        <f>SUMIFS('Historial Mensual'!$AB$2:$AB$3601,'Historial Mensual'!$A$2:$A$3601,M$1,'Historial Mensual'!$B$2:$B$3601,$A2)</f>
        <v>1.100249753632121E-2</v>
      </c>
      <c r="N2" s="30">
        <f>SUMIFS('Historial Mensual'!$AB$2:$AB$3601,'Historial Mensual'!$A$2:$A$3601,N$1,'Historial Mensual'!$B$2:$B$3601,$A2)</f>
        <v>1.0614533081832578E-2</v>
      </c>
      <c r="O2" s="30">
        <f>SUMIFS('Historial Mensual'!$AB$2:$AB$3601,'Historial Mensual'!$A$2:$A$3601,O$1,'Historial Mensual'!$B$2:$B$3601,$A2)</f>
        <v>1.1735442178492983E-2</v>
      </c>
      <c r="P2" s="30">
        <f>SUMIFS('Historial Mensual'!$AB$2:$AB$3601,'Historial Mensual'!$A$2:$A$3601,P$1,'Historial Mensual'!$B$2:$B$3601,$A2)</f>
        <v>9.7879966900404902E-3</v>
      </c>
      <c r="Q2" s="30">
        <f>SUMIFS('Historial Mensual'!$AB$2:$AB$3601,'Historial Mensual'!$A$2:$A$3601,Q$1,'Historial Mensual'!$B$2:$B$3601,$A2)</f>
        <v>1.1452082316279144E-2</v>
      </c>
      <c r="R2" s="30">
        <f>SUMIFS('Historial Mensual'!$AB$2:$AB$3601,'Historial Mensual'!$A$2:$A$3601,R$1,'Historial Mensual'!$B$2:$B$3601,$A2)</f>
        <v>1.0900482465239003E-2</v>
      </c>
      <c r="S2" s="30">
        <f>SUMIFS('Historial Mensual'!$AB$2:$AB$3601,'Historial Mensual'!$A$2:$A$3601,S$1,'Historial Mensual'!$B$2:$B$3601,$A2)</f>
        <v>9.7752685325696032E-3</v>
      </c>
      <c r="T2" s="30">
        <f>SUMIFS('Historial Mensual'!$AB$2:$AB$3601,'Historial Mensual'!$A$2:$A$3601,T$1,'Historial Mensual'!$B$2:$B$3601,$A2)</f>
        <v>1.0438521139582102E-2</v>
      </c>
      <c r="U2" s="30">
        <f>SUMIFS('Historial Mensual'!$AB$2:$AB$3601,'Historial Mensual'!$A$2:$A$3601,U$1,'Historial Mensual'!$B$2:$B$3601,$A2)</f>
        <v>1.0745765427869758E-2</v>
      </c>
      <c r="V2" s="30">
        <f>SUMIFS('Historial Mensual'!$AB$2:$AB$3601,'Historial Mensual'!$A$2:$A$3601,V$1,'Historial Mensual'!$B$2:$B$3601,$A2)</f>
        <v>1.1213560266357891E-2</v>
      </c>
      <c r="W2" s="30">
        <f>SUMIFS('Historial Mensual'!$AB$2:$AB$3601,'Historial Mensual'!$A$2:$A$3601,W$1,'Historial Mensual'!$B$2:$B$3601,$A2)</f>
        <v>1.1020966418643585E-2</v>
      </c>
      <c r="X2" s="30">
        <f>SUMIFS('Historial Mensual'!$AB$2:$AB$3601,'Historial Mensual'!$A$2:$A$3601,X$1,'Historial Mensual'!$B$2:$B$3601,$A2)</f>
        <v>1.0507629324721712E-2</v>
      </c>
      <c r="Y2" s="30">
        <f>SUMIFS('Historial Mensual'!$AB$2:$AB$3601,'Historial Mensual'!$A$2:$A$3601,Y$1,'Historial Mensual'!$B$2:$B$3601,$A2)</f>
        <v>1.2356360701568869E-2</v>
      </c>
      <c r="Z2" s="30">
        <f>SUMIFS('Historial Mensual'!$AB$2:$AB$3601,'Historial Mensual'!$A$2:$A$3601,Z$1,'Historial Mensual'!$B$2:$B$3601,$A2)</f>
        <v>1.037680000422081E-2</v>
      </c>
      <c r="AA2" s="30">
        <f>SUMIFS('Historial Mensual'!$AB$2:$AB$3601,'Historial Mensual'!$A$2:$A$3601,AA$1,'Historial Mensual'!$B$2:$B$3601,$A2)</f>
        <v>1.1192180866046009E-2</v>
      </c>
      <c r="AB2" s="30">
        <f>SUMIFS('Historial Mensual'!$AB$2:$AB$3601,'Historial Mensual'!$A$2:$A$3601,AB$1,'Historial Mensual'!$B$2:$B$3601,$A2)</f>
        <v>1.3003486321556679E-2</v>
      </c>
      <c r="AC2" s="30">
        <f>SUMIFS('Historial Mensual'!$AB$2:$AB$3601,'Historial Mensual'!$A$2:$A$3601,AC$1,'Historial Mensual'!$B$2:$B$3601,$A2)</f>
        <v>1.1349093148056877E-2</v>
      </c>
      <c r="AD2" s="30">
        <f>SUMIFS('Historial Mensual'!$AB$2:$AB$3601,'Historial Mensual'!$A$2:$A$3601,AD$1,'Historial Mensual'!$B$2:$B$3601,$A2)</f>
        <v>1.2408036547734369E-2</v>
      </c>
      <c r="AE2" s="30">
        <f>SUMIFS('Historial Mensual'!$AB$2:$AB$3601,'Historial Mensual'!$A$2:$A$3601,AE$1,'Historial Mensual'!$B$2:$B$3601,$A2)</f>
        <v>1.2337429891727369E-2</v>
      </c>
      <c r="AF2" s="30">
        <f>SUMIFS('Historial Mensual'!$AB$2:$AB$3601,'Historial Mensual'!$A$2:$A$3601,AF$1,'Historial Mensual'!$B$2:$B$3601,$A2)</f>
        <v>1.1590200849890264E-2</v>
      </c>
      <c r="AG2" s="30">
        <f>SUMIFS('Historial Mensual'!$AB$2:$AB$3601,'Historial Mensual'!$A$2:$A$3601,AG$1,'Historial Mensual'!$B$2:$B$3601,$A2)</f>
        <v>1.142634583704627E-2</v>
      </c>
      <c r="AH2" s="30">
        <f>SUMIFS('Historial Mensual'!$AB$2:$AB$3601,'Historial Mensual'!$A$2:$A$3601,AH$1,'Historial Mensual'!$B$2:$B$3601,$A2)</f>
        <v>1.0915274276485754E-2</v>
      </c>
      <c r="AI2" s="30">
        <f>SUMIFS('Historial Mensual'!$AB$2:$AB$3601,'Historial Mensual'!$A$2:$A$3601,AI$1,'Historial Mensual'!$B$2:$B$3601,$A2)</f>
        <v>1.0822786370898507E-2</v>
      </c>
      <c r="AJ2" s="30">
        <f>SUMIFS('Historial Mensual'!$AB$2:$AB$3601,'Historial Mensual'!$A$2:$A$3601,AJ$1,'Historial Mensual'!$B$2:$B$3601,$A2)</f>
        <v>1.1332162460563788E-2</v>
      </c>
      <c r="AK2" s="30">
        <f>SUMIFS('Historial Mensual'!$AB$2:$AB$3601,'Historial Mensual'!$A$2:$A$3601,AK$1,'Historial Mensual'!$B$2:$B$3601,$A2)</f>
        <v>1.0503172300696528E-2</v>
      </c>
      <c r="AL2" s="30">
        <f>SUMIFS('Historial Mensual'!$AB$2:$AB$3601,'Historial Mensual'!$A$2:$A$3601,AL$1,'Historial Mensual'!$B$2:$B$3601,$A2)</f>
        <v>1.1209874517569274E-2</v>
      </c>
      <c r="AM2" s="30">
        <f>SUMIFS('Historial Mensual'!$AB$2:$AB$3601,'Historial Mensual'!$A$2:$A$3601,AM$1,'Historial Mensual'!$B$2:$B$3601,$A2)</f>
        <v>1.1349093148056877E-2</v>
      </c>
      <c r="AN2" s="30">
        <f>SUMIFS('Historial Mensual'!$AB$2:$AB$3601,'Historial Mensual'!$A$2:$A$3601,AN$1,'Historial Mensual'!$B$2:$B$3601,$A2)</f>
        <v>1.2340342577482177E-2</v>
      </c>
      <c r="AO2" s="30">
        <f>SUMIFS('Historial Mensual'!$AB$2:$AB$3601,'Historial Mensual'!$A$2:$A$3601,AO$1,'Historial Mensual'!$B$2:$B$3601,$A2)</f>
        <v>1.0110850870498567E-2</v>
      </c>
      <c r="AP2" s="30">
        <f>SUMIFS('Historial Mensual'!$AB$2:$AB$3601,'Historial Mensual'!$A$2:$A$3601,AP$1,'Historial Mensual'!$B$2:$B$3601,$A2)</f>
        <v>1.1474871469462355E-2</v>
      </c>
      <c r="AQ2" s="30">
        <f>SUMIFS('Historial Mensual'!$AB$2:$AB$3601,'Historial Mensual'!$A$2:$A$3601,AQ$1,'Historial Mensual'!$B$2:$B$3601,$A2)</f>
        <v>1.1833606840650823E-2</v>
      </c>
      <c r="AR2" s="30">
        <f>SUMIFS('Historial Mensual'!$AB$2:$AB$3601,'Historial Mensual'!$A$2:$A$3601,AR$1,'Historial Mensual'!$B$2:$B$3601,$A2)</f>
        <v>1.1772083037431269E-2</v>
      </c>
      <c r="AS2" s="30">
        <f>SUMIFS('Historial Mensual'!$AB$2:$AB$3601,'Historial Mensual'!$A$2:$A$3601,AS$1,'Historial Mensual'!$B$2:$B$3601,$A2)</f>
        <v>1.104533966212351E-2</v>
      </c>
      <c r="AT2" s="30">
        <f>SUMIFS('Historial Mensual'!$AB$2:$AB$3601,'Historial Mensual'!$A$2:$A$3601,AT$1,'Historial Mensual'!$B$2:$B$3601,$A2)</f>
        <v>1.0229393931757702E-2</v>
      </c>
      <c r="AU2" s="30">
        <f>SUMIFS('Historial Mensual'!$AB$2:$AB$3601,'Historial Mensual'!$A$2:$A$3601,AU$1,'Historial Mensual'!$B$2:$B$3601,$A2)</f>
        <v>1.087089169832689E-2</v>
      </c>
      <c r="AV2" s="30">
        <f>SUMIFS('Historial Mensual'!$AB$2:$AB$3601,'Historial Mensual'!$A$2:$A$3601,AV$1,'Historial Mensual'!$B$2:$B$3601,$A2)</f>
        <v>1.0555157464222642E-2</v>
      </c>
      <c r="AW2" s="30">
        <f>SUMIFS('Historial Mensual'!$AB$2:$AB$3601,'Historial Mensual'!$A$2:$A$3601,AW$1,'Historial Mensual'!$B$2:$B$3601,$A2)</f>
        <v>1.1537328898509225E-2</v>
      </c>
      <c r="AX2" s="30">
        <f>SUMIFS('Historial Mensual'!$AB$2:$AB$3601,'Historial Mensual'!$A$2:$A$3601,AX$1,'Historial Mensual'!$B$2:$B$3601,$A2)</f>
        <v>1.0156347748713213E-2</v>
      </c>
      <c r="AY2" s="30">
        <f>SUMIFS('Historial Mensual'!$AB$2:$AB$3601,'Historial Mensual'!$A$2:$A$3601,AY$1,'Historial Mensual'!$B$2:$B$3601,$A2)</f>
        <v>1.1527779333276644E-2</v>
      </c>
      <c r="AZ2" s="30">
        <f>SUMIFS('Historial Mensual'!$AB$2:$AB$3601,'Historial Mensual'!$A$2:$A$3601,AZ$1,'Historial Mensual'!$B$2:$B$3601,$A2)</f>
        <v>1.181603280984822E-2</v>
      </c>
      <c r="BA2" s="30">
        <f>SUMIFS('Historial Mensual'!$AB$2:$AB$3601,'Historial Mensual'!$A$2:$A$3601,BA$1,'Historial Mensual'!$B$2:$B$3601,$A2)</f>
        <v>1.097589582411862E-2</v>
      </c>
      <c r="BB2" s="30">
        <f>SUMIFS('Historial Mensual'!$AB$2:$AB$3601,'Historial Mensual'!$A$2:$A$3601,BB$1,'Historial Mensual'!$B$2:$B$3601,$A2)</f>
        <v>1.09603746021949E-2</v>
      </c>
      <c r="BC2" s="30">
        <f>SUMIFS('Historial Mensual'!$AB$2:$AB$3601,'Historial Mensual'!$A$2:$A$3601,BC$1,'Historial Mensual'!$B$2:$B$3601,$A2)</f>
        <v>1.1013579311055732E-2</v>
      </c>
      <c r="BD2" s="30">
        <f>SUMIFS('Historial Mensual'!$AB$2:$AB$3601,'Historial Mensual'!$A$2:$A$3601,BD$1,'Historial Mensual'!$B$2:$B$3601,$A2)</f>
        <v>1.1382945172725867E-2</v>
      </c>
      <c r="BE2" s="30">
        <f>SUMIFS('Historial Mensual'!$AB$2:$AB$3601,'Historial Mensual'!$A$2:$A$3601,BE$1,'Historial Mensual'!$B$2:$B$3601,$A2)</f>
        <v>1.0998803314465677E-2</v>
      </c>
      <c r="BF2" s="30">
        <f>SUMIFS('Historial Mensual'!$AB$2:$AB$3601,'Historial Mensual'!$A$2:$A$3601,BF$1,'Historial Mensual'!$B$2:$B$3601,$A2)</f>
        <v>1.0408037569308748E-2</v>
      </c>
      <c r="BG2" s="30">
        <f>SUMIFS('Historial Mensual'!$AB$2:$AB$3601,'Historial Mensual'!$A$2:$A$3601,BG$1,'Historial Mensual'!$B$2:$B$3601,$A2)</f>
        <v>1.1573314502812293E-2</v>
      </c>
      <c r="BH2" s="30">
        <f>SUMIFS('Historial Mensual'!$AB$2:$AB$3601,'Historial Mensual'!$A$2:$A$3601,BH$1,'Historial Mensual'!$B$2:$B$3601,$A2)</f>
        <v>1.1272512158787329E-2</v>
      </c>
      <c r="BI2" s="30">
        <f>SUMIFS('Historial Mensual'!$AB$2:$AB$3601,'Historial Mensual'!$A$2:$A$3601,BI$1,'Historial Mensual'!$B$2:$B$3601,$A2)</f>
        <v>1.1424874963487541E-2</v>
      </c>
      <c r="BJ2" s="30">
        <f>SUMIFS('Historial Mensual'!$AB$2:$AB$3601,'Historial Mensual'!$A$2:$A$3601,BJ$1,'Historial Mensual'!$B$2:$B$3601,$A2)</f>
        <v>1.1840928362645275E-2</v>
      </c>
      <c r="BK2" s="30">
        <f>SUMIFS('Historial Mensual'!$AB$2:$AB$3601,'Historial Mensual'!$A$2:$A$3601,BK$1,'Historial Mensual'!$B$2:$B$3601,$A2)</f>
        <v>1.1303446776006476E-2</v>
      </c>
      <c r="BL2" s="30">
        <f>SUMIFS('Historial Mensual'!$AB$2:$AB$3601,'Historial Mensual'!$A$2:$A$3601,BL$1,'Historial Mensual'!$B$2:$B$3601,$A2)</f>
        <v>1.1955068718181527E-2</v>
      </c>
      <c r="BM2" s="30">
        <f>SUMIFS('Historial Mensual'!$AB$2:$AB$3601,'Historial Mensual'!$A$2:$A$3601,BM$1,'Historial Mensual'!$B$2:$B$3601,$A2)</f>
        <v>1.3497369345806254E-2</v>
      </c>
      <c r="BN2" s="30">
        <f>SUMIFS('Historial Mensual'!$AB$2:$AB$3601,'Historial Mensual'!$A$2:$A$3601,BN$1,'Historial Mensual'!$B$2:$B$3601,$A2)</f>
        <v>1.1268828772819983E-2</v>
      </c>
      <c r="BO2" s="30">
        <f>SUMIFS('Historial Mensual'!$AB$2:$AB$3601,'Historial Mensual'!$A$2:$A$3601,BO$1,'Historial Mensual'!$B$2:$B$3601,$A2)</f>
        <v>1.2078561170669966E-2</v>
      </c>
      <c r="BP2" s="30">
        <f>SUMIFS('Historial Mensual'!$AB$2:$AB$3601,'Historial Mensual'!$A$2:$A$3601,BP$1,'Historial Mensual'!$B$2:$B$3601,$A2)</f>
        <v>1.1243777833692459E-2</v>
      </c>
      <c r="BQ2" s="30">
        <f>SUMIFS('Historial Mensual'!$AB$2:$AB$3601,'Historial Mensual'!$A$2:$A$3601,BQ$1,'Historial Mensual'!$B$2:$B$3601,$A2)</f>
        <v>1.1465315415435606E-2</v>
      </c>
      <c r="BR2" s="30">
        <f>SUMIFS('Historial Mensual'!$AB$2:$AB$3601,'Historial Mensual'!$A$2:$A$3601,BR$1,'Historial Mensual'!$B$2:$B$3601,$A2)</f>
        <v>1.193166685484881E-2</v>
      </c>
      <c r="BS2" s="30">
        <f>SUMIFS('Historial Mensual'!$AB$2:$AB$3601,'Historial Mensual'!$A$2:$A$3601,BS$1,'Historial Mensual'!$B$2:$B$3601,$A2)</f>
        <v>1.2798668499312438E-2</v>
      </c>
      <c r="BT2" s="30">
        <f>SUMIFS('Historial Mensual'!$AB$2:$AB$3601,'Historial Mensual'!$A$2:$A$3601,BT$1,'Historial Mensual'!$B$2:$B$3601,$A2)</f>
        <v>1.0860532678481194E-2</v>
      </c>
      <c r="BU2" s="30">
        <f>SUMIFS('Historial Mensual'!$AB$2:$AB$3601,'Historial Mensual'!$A$2:$A$3601,BU$1,'Historial Mensual'!$B$2:$B$3601,$A2)</f>
        <v>1.1143505756714411E-2</v>
      </c>
      <c r="BV2" s="30">
        <f>SUMIFS('Historial Mensual'!$AB$2:$AB$3601,'Historial Mensual'!$A$2:$A$3601,BV$1,'Historial Mensual'!$B$2:$B$3601,$A2)</f>
        <v>1.1197341866207688E-2</v>
      </c>
      <c r="BW2" s="30">
        <f>SUMIFS('Historial Mensual'!$AB$2:$AB$3601,'Historial Mensual'!$A$2:$A$3601,BW$1,'Historial Mensual'!$B$2:$B$3601,$A2)</f>
        <v>1.0278555580430782E-2</v>
      </c>
      <c r="BX2" s="30">
        <f>SUMIFS('Historial Mensual'!$AB$2:$AB$3601,'Historial Mensual'!$A$2:$A$3601,BX$1,'Historial Mensual'!$B$2:$B$3601,$A2)</f>
        <v>1.2734161542878653E-2</v>
      </c>
      <c r="BY2" s="30">
        <f>SUMIFS('Historial Mensual'!$AB$2:$AB$3601,'Historial Mensual'!$A$2:$A$3601,BY$1,'Historial Mensual'!$B$2:$B$3601,$A2)</f>
        <v>1.1860693561693836E-2</v>
      </c>
      <c r="BZ2" s="30">
        <f>SUMIFS('Historial Mensual'!$AB$2:$AB$3601,'Historial Mensual'!$A$2:$A$3601,BZ$1,'Historial Mensual'!$B$2:$B$3601,$A2)</f>
        <v>1.202596926702526E-2</v>
      </c>
      <c r="CA2" s="30">
        <f>SUMIFS('Historial Mensual'!$AB$2:$AB$3601,'Historial Mensual'!$A$2:$A$3601,CA$1,'Historial Mensual'!$B$2:$B$3601,$A2)</f>
        <v>1.1478546610437013E-2</v>
      </c>
      <c r="CB2" s="30">
        <f>SUMIFS('Historial Mensual'!$AB$2:$AB$3601,'Historial Mensual'!$A$2:$A$3601,CB$1,'Historial Mensual'!$B$2:$B$3601,$A2)</f>
        <v>1.218438427759061E-2</v>
      </c>
      <c r="CC2" s="30">
        <f>SUMIFS('Historial Mensual'!$AB$2:$AB$3601,'Historial Mensual'!$A$2:$A$3601,CC$1,'Historial Mensual'!$B$2:$B$3601,$A2)</f>
        <v>1.0284512780351696E-2</v>
      </c>
      <c r="CD2" s="30">
        <f>SUMIFS('Historial Mensual'!$AB$2:$AB$3601,'Historial Mensual'!$A$2:$A$3601,CD$1,'Historial Mensual'!$B$2:$B$3601,$A2)</f>
        <v>1.0605629185142851E-2</v>
      </c>
      <c r="CE2" s="30">
        <f>SUMIFS('Historial Mensual'!$AB$2:$AB$3601,'Historial Mensual'!$A$2:$A$3601,CE$1,'Historial Mensual'!$B$2:$B$3601,$A2)</f>
        <v>1.12253536695337E-2</v>
      </c>
      <c r="CF2" s="30">
        <f>SUMIFS('Historial Mensual'!$AB$2:$AB$3601,'Historial Mensual'!$A$2:$A$3601,CF$1,'Historial Mensual'!$B$2:$B$3601,$A2)</f>
        <v>1.0732428323745324E-2</v>
      </c>
      <c r="CG2" s="30">
        <f>SUMIFS('Historial Mensual'!$AB$2:$AB$3601,'Historial Mensual'!$A$2:$A$3601,CG$1,'Historial Mensual'!$B$2:$B$3601,$A2)</f>
        <v>1.1664317257592316E-2</v>
      </c>
      <c r="CH2" s="30">
        <f>SUMIFS('Historial Mensual'!$AB$2:$AB$3601,'Historial Mensual'!$A$2:$A$3601,CH$1,'Historial Mensual'!$B$2:$B$3601,$A2)</f>
        <v>1.1726646199940349E-2</v>
      </c>
      <c r="CI2" s="30">
        <f>SUMIFS('Historial Mensual'!$AB$2:$AB$3601,'Historial Mensual'!$A$2:$A$3601,CI$1,'Historial Mensual'!$B$2:$B$3601,$A2)</f>
        <v>1.2255108408718574E-2</v>
      </c>
      <c r="CJ2" s="30">
        <f>SUMIFS('Historial Mensual'!$AB$2:$AB$3601,'Historial Mensual'!$A$2:$A$3601,CJ$1,'Historial Mensual'!$B$2:$B$3601,$A2)</f>
        <v>1.0324713776412642E-2</v>
      </c>
      <c r="CK2" s="30">
        <f>SUMIFS('Historial Mensual'!$AB$2:$AB$3601,'Historial Mensual'!$A$2:$A$3601,CK$1,'Historial Mensual'!$B$2:$B$3601,$A2)</f>
        <v>9.3527416323921919E-3</v>
      </c>
      <c r="CL2" s="30">
        <f>SUMIFS('Historial Mensual'!$AB$2:$AB$3601,'Historial Mensual'!$A$2:$A$3601,CL$1,'Historial Mensual'!$B$2:$B$3601,$A2)</f>
        <v>9.8553516663653085E-3</v>
      </c>
      <c r="CM2" s="30">
        <f>SUMIFS('Historial Mensual'!$AB$2:$AB$3601,'Historial Mensual'!$A$2:$A$3601,CM$1,'Historial Mensual'!$B$2:$B$3601,$A2)</f>
        <v>9.9368599158244919E-3</v>
      </c>
      <c r="CN2" s="30">
        <f>SUMIFS('Historial Mensual'!$AB$2:$AB$3601,'Historial Mensual'!$A$2:$A$3601,CN$1,'Historial Mensual'!$B$2:$B$3601,$A2)</f>
        <v>1.0203312678468635E-2</v>
      </c>
      <c r="CO2" s="30">
        <f>SUMIFS('Historial Mensual'!$AB$2:$AB$3601,'Historial Mensual'!$A$2:$A$3601,CO$1,'Historial Mensual'!$B$2:$B$3601,$A2)</f>
        <v>1.0415473519296281E-2</v>
      </c>
      <c r="CP2" s="30">
        <f>SUMIFS('Historial Mensual'!$AB$2:$AB$3601,'Historial Mensual'!$A$2:$A$3601,CP$1,'Historial Mensual'!$B$2:$B$3601,$A2)</f>
        <v>1.0986241849355816E-2</v>
      </c>
      <c r="CQ2" s="30">
        <f>SUMIFS('Historial Mensual'!$AB$2:$AB$3601,'Historial Mensual'!$A$2:$A$3601,CQ$1,'Historial Mensual'!$B$2:$B$3601,$A2)</f>
        <v>1.0952982622732144E-2</v>
      </c>
      <c r="CR2" s="30">
        <f>SUMIFS('Historial Mensual'!$AB$2:$AB$3601,'Historial Mensual'!$A$2:$A$3601,CR$1,'Historial Mensual'!$B$2:$B$3601,$A2)</f>
        <v>1.1031307371919929E-2</v>
      </c>
      <c r="CS2" s="30">
        <f>SUMIFS('Historial Mensual'!$AB$2:$AB$3601,'Historial Mensual'!$A$2:$A$3601,CS$1,'Historial Mensual'!$B$2:$B$3601,$A2)</f>
        <v>1.0422908867375291E-2</v>
      </c>
      <c r="CT2" s="30">
        <f>SUMIFS('Historial Mensual'!$AB$2:$AB$3601,'Historial Mensual'!$A$2:$A$3601,CT$1,'Historial Mensual'!$B$2:$B$3601,$A2)</f>
        <v>1.0545505300742164E-2</v>
      </c>
      <c r="CU2" s="30">
        <f>SUMIFS('Historial Mensual'!$AB$2:$AB$3601,'Historial Mensual'!$A$2:$A$3601,CU$1,'Historial Mensual'!$B$2:$B$3601,$A2)</f>
        <v>1.0974417725434948E-2</v>
      </c>
      <c r="CV2" s="30">
        <f>SUMIFS('Historial Mensual'!$AB$2:$AB$3601,'Historial Mensual'!$A$2:$A$3601,CV$1,'Historial Mensual'!$B$2:$B$3601,$A2)</f>
        <v>1.1360869179062094E-2</v>
      </c>
      <c r="CW2" s="30">
        <f>SUMIFS('Historial Mensual'!$AB$2:$AB$3601,'Historial Mensual'!$A$2:$A$3601,CW$1,'Historial Mensual'!$B$2:$B$3601,$A2)</f>
        <v>1.0774655847479941E-2</v>
      </c>
    </row>
    <row r="3" spans="1:101" x14ac:dyDescent="0.3">
      <c r="A3" s="18">
        <v>44958</v>
      </c>
      <c r="B3" s="30">
        <f>SUMIFS('Historial Mensual'!$AB$2:$AB$3601,'Historial Mensual'!$A$2:$A$3601,B$1,'Historial Mensual'!$B$2:$B$3601,$A3)</f>
        <v>1.0627887309115236E-2</v>
      </c>
      <c r="C3" s="30">
        <f>SUMIFS('Historial Mensual'!$AB$2:$AB$3601,'Historial Mensual'!$A$2:$A$3601,C$1,'Historial Mensual'!$B$2:$B$3601,$A3)</f>
        <v>9.8291639363579097E-3</v>
      </c>
      <c r="D3" s="30">
        <f>SUMIFS('Historial Mensual'!$AB$2:$AB$3601,'Historial Mensual'!$A$2:$A$3601,D$1,'Historial Mensual'!$B$2:$B$3601,$A3)</f>
        <v>1.1753031612438347E-2</v>
      </c>
      <c r="E3" s="30">
        <f>SUMIFS('Historial Mensual'!$AB$2:$AB$3601,'Historial Mensual'!$A$2:$A$3601,E$1,'Historial Mensual'!$B$2:$B$3601,$A3)</f>
        <v>1.1287244227068394E-2</v>
      </c>
      <c r="F3" s="30">
        <f>SUMIFS('Historial Mensual'!$AB$2:$AB$3601,'Historial Mensual'!$A$2:$A$3601,F$1,'Historial Mensual'!$B$2:$B$3601,$A3)</f>
        <v>1.1343204566892418E-2</v>
      </c>
      <c r="G3" s="30">
        <f>SUMIFS('Historial Mensual'!$AB$2:$AB$3601,'Historial Mensual'!$A$2:$A$3601,G$1,'Historial Mensual'!$B$2:$B$3601,$A3)</f>
        <v>1.0457846943829008E-2</v>
      </c>
      <c r="H3" s="30">
        <f>SUMIFS('Historial Mensual'!$AB$2:$AB$3601,'Historial Mensual'!$A$2:$A$3601,H$1,'Historial Mensual'!$B$2:$B$3601,$A3)</f>
        <v>9.9189193567241762E-3</v>
      </c>
      <c r="I3" s="30">
        <f>SUMIFS('Historial Mensual'!$AB$2:$AB$3601,'Historial Mensual'!$A$2:$A$3601,I$1,'Historial Mensual'!$B$2:$B$3601,$A3)</f>
        <v>1.1753031612438347E-2</v>
      </c>
      <c r="J3" s="30">
        <f>SUMIFS('Historial Mensual'!$AB$2:$AB$3601,'Historial Mensual'!$A$2:$A$3601,J$1,'Historial Mensual'!$B$2:$B$3601,$A3)</f>
        <v>9.7303315121402001E-3</v>
      </c>
      <c r="K3" s="30">
        <f>SUMIFS('Historial Mensual'!$AB$2:$AB$3601,'Historial Mensual'!$A$2:$A$3601,K$1,'Historial Mensual'!$B$2:$B$3601,$A3)</f>
        <v>9.9443341142448904E-3</v>
      </c>
      <c r="L3" s="30">
        <f>SUMIFS('Historial Mensual'!$AB$2:$AB$3601,'Historial Mensual'!$A$2:$A$3601,L$1,'Historial Mensual'!$B$2:$B$3601,$A3)</f>
        <v>1.0021282970810841E-2</v>
      </c>
      <c r="M3" s="30">
        <f>SUMIFS('Historial Mensual'!$AB$2:$AB$3601,'Historial Mensual'!$A$2:$A$3601,M$1,'Historial Mensual'!$B$2:$B$3601,$A3)</f>
        <v>1.1287244227068394E-2</v>
      </c>
      <c r="N3" s="30">
        <f>SUMIFS('Historial Mensual'!$AB$2:$AB$3601,'Historial Mensual'!$A$2:$A$3601,N$1,'Historial Mensual'!$B$2:$B$3601,$A3)</f>
        <v>1.0407293941201212E-2</v>
      </c>
      <c r="O3" s="30">
        <f>SUMIFS('Historial Mensual'!$AB$2:$AB$3601,'Historial Mensual'!$A$2:$A$3601,O$1,'Historial Mensual'!$B$2:$B$3601,$A3)</f>
        <v>1.1898016243311549E-2</v>
      </c>
      <c r="P3" s="30">
        <f>SUMIFS('Historial Mensual'!$AB$2:$AB$3601,'Historial Mensual'!$A$2:$A$3601,P$1,'Historial Mensual'!$B$2:$B$3601,$A3)</f>
        <v>1.0048909057213784E-2</v>
      </c>
      <c r="Q3" s="30">
        <f>SUMIFS('Historial Mensual'!$AB$2:$AB$3601,'Historial Mensual'!$A$2:$A$3601,Q$1,'Historial Mensual'!$B$2:$B$3601,$A3)</f>
        <v>1.1414578189700375E-2</v>
      </c>
      <c r="R3" s="30">
        <f>SUMIFS('Historial Mensual'!$AB$2:$AB$3601,'Historial Mensual'!$A$2:$A$3601,R$1,'Historial Mensual'!$B$2:$B$3601,$A3)</f>
        <v>1.0955200278998545E-2</v>
      </c>
      <c r="S3" s="30">
        <f>SUMIFS('Historial Mensual'!$AB$2:$AB$3601,'Historial Mensual'!$A$2:$A$3601,S$1,'Historial Mensual'!$B$2:$B$3601,$A3)</f>
        <v>9.9488183412583808E-3</v>
      </c>
      <c r="T3" s="30">
        <f>SUMIFS('Historial Mensual'!$AB$2:$AB$3601,'Historial Mensual'!$A$2:$A$3601,T$1,'Historial Mensual'!$B$2:$B$3601,$A3)</f>
        <v>1.0567035658073154E-2</v>
      </c>
      <c r="U3" s="30">
        <f>SUMIFS('Historial Mensual'!$AB$2:$AB$3601,'Historial Mensual'!$A$2:$A$3601,U$1,'Historial Mensual'!$B$2:$B$3601,$A3)</f>
        <v>1.0779099721309526E-2</v>
      </c>
      <c r="V3" s="30">
        <f>SUMIFS('Historial Mensual'!$AB$2:$AB$3601,'Historial Mensual'!$A$2:$A$3601,V$1,'Historial Mensual'!$B$2:$B$3601,$A3)</f>
        <v>1.154834639548219E-2</v>
      </c>
      <c r="W3" s="30">
        <f>SUMIFS('Historial Mensual'!$AB$2:$AB$3601,'Historial Mensual'!$A$2:$A$3601,W$1,'Historial Mensual'!$B$2:$B$3601,$A3)</f>
        <v>1.1188494259951609E-2</v>
      </c>
      <c r="X3" s="30">
        <f>SUMIFS('Historial Mensual'!$AB$2:$AB$3601,'Historial Mensual'!$A$2:$A$3601,X$1,'Historial Mensual'!$B$2:$B$3601,$A3)</f>
        <v>1.0896784140395077E-2</v>
      </c>
      <c r="Y3" s="30">
        <f>SUMIFS('Historial Mensual'!$AB$2:$AB$3601,'Historial Mensual'!$A$2:$A$3601,Y$1,'Historial Mensual'!$B$2:$B$3601,$A3)</f>
        <v>1.2274056158541047E-2</v>
      </c>
      <c r="Z3" s="30">
        <f>SUMIFS('Historial Mensual'!$AB$2:$AB$3601,'Historial Mensual'!$A$2:$A$3601,Z$1,'Historial Mensual'!$B$2:$B$3601,$A3)</f>
        <v>1.0679801971241965E-2</v>
      </c>
      <c r="AA3" s="30">
        <f>SUMIFS('Historial Mensual'!$AB$2:$AB$3601,'Historial Mensual'!$A$2:$A$3601,AA$1,'Historial Mensual'!$B$2:$B$3601,$A3)</f>
        <v>1.1157520930298537E-2</v>
      </c>
      <c r="AB3" s="30">
        <f>SUMIFS('Historial Mensual'!$AB$2:$AB$3601,'Historial Mensual'!$A$2:$A$3601,AB$1,'Historial Mensual'!$B$2:$B$3601,$A3)</f>
        <v>1.2782002492447209E-2</v>
      </c>
      <c r="AC3" s="30">
        <f>SUMIFS('Historial Mensual'!$AB$2:$AB$3601,'Historial Mensual'!$A$2:$A$3601,AC$1,'Historial Mensual'!$B$2:$B$3601,$A3)</f>
        <v>1.1325536560144789E-2</v>
      </c>
      <c r="AD3" s="30">
        <f>SUMIFS('Historial Mensual'!$AB$2:$AB$3601,'Historial Mensual'!$A$2:$A$3601,AD$1,'Historial Mensual'!$B$2:$B$3601,$A3)</f>
        <v>1.2714583077981345E-2</v>
      </c>
      <c r="AE3" s="30">
        <f>SUMIFS('Historial Mensual'!$AB$2:$AB$3601,'Historial Mensual'!$A$2:$A$3601,AE$1,'Historial Mensual'!$B$2:$B$3601,$A3)</f>
        <v>1.2537462672886468E-2</v>
      </c>
      <c r="AF3" s="30">
        <f>SUMIFS('Historial Mensual'!$AB$2:$AB$3601,'Historial Mensual'!$A$2:$A$3601,AF$1,'Historial Mensual'!$B$2:$B$3601,$A3)</f>
        <v>1.1890699263844784E-2</v>
      </c>
      <c r="AG3" s="30">
        <f>SUMIFS('Historial Mensual'!$AB$2:$AB$3601,'Historial Mensual'!$A$2:$A$3601,AG$1,'Historial Mensual'!$B$2:$B$3601,$A3)</f>
        <v>1.1557893825246301E-2</v>
      </c>
      <c r="AH3" s="30">
        <f>SUMIFS('Historial Mensual'!$AB$2:$AB$3601,'Historial Mensual'!$A$2:$A$3601,AH$1,'Historial Mensual'!$B$2:$B$3601,$A3)</f>
        <v>1.0982546974038554E-2</v>
      </c>
      <c r="AI3" s="30">
        <f>SUMIFS('Historial Mensual'!$AB$2:$AB$3601,'Historial Mensual'!$A$2:$A$3601,AI$1,'Historial Mensual'!$B$2:$B$3601,$A3)</f>
        <v>1.0995847830067129E-2</v>
      </c>
      <c r="AJ3" s="30">
        <f>SUMIFS('Historial Mensual'!$AB$2:$AB$3601,'Historial Mensual'!$A$2:$A$3601,AJ$1,'Historial Mensual'!$B$2:$B$3601,$A3)</f>
        <v>1.1600477978029433E-2</v>
      </c>
      <c r="AK3" s="30">
        <f>SUMIFS('Historial Mensual'!$AB$2:$AB$3601,'Historial Mensual'!$A$2:$A$3601,AK$1,'Historial Mensual'!$B$2:$B$3601,$A3)</f>
        <v>1.0869411909839588E-2</v>
      </c>
      <c r="AL3" s="30">
        <f>SUMIFS('Historial Mensual'!$AB$2:$AB$3601,'Historial Mensual'!$A$2:$A$3601,AL$1,'Historial Mensual'!$B$2:$B$3601,$A3)</f>
        <v>1.1329217674885816E-2</v>
      </c>
      <c r="AM3" s="30">
        <f>SUMIFS('Historial Mensual'!$AB$2:$AB$3601,'Historial Mensual'!$A$2:$A$3601,AM$1,'Historial Mensual'!$B$2:$B$3601,$A3)</f>
        <v>1.1660649533443701E-2</v>
      </c>
      <c r="AN3" s="30">
        <f>SUMIFS('Historial Mensual'!$AB$2:$AB$3601,'Historial Mensual'!$A$2:$A$3601,AN$1,'Historial Mensual'!$B$2:$B$3601,$A3)</f>
        <v>1.2120905019489037E-2</v>
      </c>
      <c r="AO3" s="30">
        <f>SUMIFS('Historial Mensual'!$AB$2:$AB$3601,'Historial Mensual'!$A$2:$A$3601,AO$1,'Historial Mensual'!$B$2:$B$3601,$A3)</f>
        <v>1.0025016711482371E-2</v>
      </c>
      <c r="AP3" s="30">
        <f>SUMIFS('Historial Mensual'!$AB$2:$AB$3601,'Historial Mensual'!$A$2:$A$3601,AP$1,'Historial Mensual'!$B$2:$B$3601,$A3)</f>
        <v>1.1201765350025594E-2</v>
      </c>
      <c r="AQ3" s="30">
        <f>SUMIFS('Historial Mensual'!$AB$2:$AB$3601,'Historial Mensual'!$A$2:$A$3601,AQ$1,'Historial Mensual'!$B$2:$B$3601,$A3)</f>
        <v>1.1975540466450996E-2</v>
      </c>
      <c r="AR3" s="30">
        <f>SUMIFS('Historial Mensual'!$AB$2:$AB$3601,'Historial Mensual'!$A$2:$A$3601,AR$1,'Historial Mensual'!$B$2:$B$3601,$A3)</f>
        <v>1.208148206182269E-2</v>
      </c>
      <c r="AS3" s="30">
        <f>SUMIFS('Historial Mensual'!$AB$2:$AB$3601,'Historial Mensual'!$A$2:$A$3601,AS$1,'Historial Mensual'!$B$2:$B$3601,$A3)</f>
        <v>1.1120634306093002E-2</v>
      </c>
      <c r="AT3" s="30">
        <f>SUMIFS('Historial Mensual'!$AB$2:$AB$3601,'Historial Mensual'!$A$2:$A$3601,AT$1,'Historial Mensual'!$B$2:$B$3601,$A3)</f>
        <v>1.0699818361451285E-2</v>
      </c>
      <c r="AU3" s="30">
        <f>SUMIFS('Historial Mensual'!$AB$2:$AB$3601,'Historial Mensual'!$A$2:$A$3601,AU$1,'Historial Mensual'!$B$2:$B$3601,$A3)</f>
        <v>1.1109565431800528E-2</v>
      </c>
      <c r="AV3" s="30">
        <f>SUMIFS('Historial Mensual'!$AB$2:$AB$3601,'Historial Mensual'!$A$2:$A$3601,AV$1,'Historial Mensual'!$B$2:$B$3601,$A3)</f>
        <v>1.1054201057538737E-2</v>
      </c>
      <c r="AW3" s="30">
        <f>SUMIFS('Historial Mensual'!$AB$2:$AB$3601,'Historial Mensual'!$A$2:$A$3601,AW$1,'Historial Mensual'!$B$2:$B$3601,$A3)</f>
        <v>1.1737641041701385E-2</v>
      </c>
      <c r="AX3" s="30">
        <f>SUMIFS('Historial Mensual'!$AB$2:$AB$3601,'Historial Mensual'!$A$2:$A$3601,AX$1,'Historial Mensual'!$B$2:$B$3601,$A3)</f>
        <v>1.0356713101137949E-2</v>
      </c>
      <c r="AY3" s="30">
        <f>SUMIFS('Historial Mensual'!$AB$2:$AB$3601,'Historial Mensual'!$A$2:$A$3601,AY$1,'Historial Mensual'!$B$2:$B$3601,$A3)</f>
        <v>1.1264408514847668E-2</v>
      </c>
      <c r="AZ3" s="30">
        <f>SUMIFS('Historial Mensual'!$AB$2:$AB$3601,'Historial Mensual'!$A$2:$A$3601,AZ$1,'Historial Mensual'!$B$2:$B$3601,$A3)</f>
        <v>1.1832874656398928E-2</v>
      </c>
      <c r="BA3" s="30">
        <f>SUMIFS('Historial Mensual'!$AB$2:$AB$3601,'Historial Mensual'!$A$2:$A$3601,BA$1,'Historial Mensual'!$B$2:$B$3601,$A3)</f>
        <v>1.1143505756714411E-2</v>
      </c>
      <c r="BB3" s="30">
        <f>SUMIFS('Historial Mensual'!$AB$2:$AB$3601,'Historial Mensual'!$A$2:$A$3601,BB$1,'Historial Mensual'!$B$2:$B$3601,$A3)</f>
        <v>1.0673870351429526E-2</v>
      </c>
      <c r="BC3" s="30">
        <f>SUMIFS('Historial Mensual'!$AB$2:$AB$3601,'Historial Mensual'!$A$2:$A$3601,BC$1,'Historial Mensual'!$B$2:$B$3601,$A3)</f>
        <v>1.0727982192140439E-2</v>
      </c>
      <c r="BD3" s="30">
        <f>SUMIFS('Historial Mensual'!$AB$2:$AB$3601,'Historial Mensual'!$A$2:$A$3601,BD$1,'Historial Mensual'!$B$2:$B$3601,$A3)</f>
        <v>1.1728112254783207E-2</v>
      </c>
      <c r="BE3" s="30">
        <f>SUMIFS('Historial Mensual'!$AB$2:$AB$3601,'Historial Mensual'!$A$2:$A$3601,BE$1,'Historial Mensual'!$B$2:$B$3601,$A3)</f>
        <v>1.1310074268553238E-2</v>
      </c>
      <c r="BF3" s="30">
        <f>SUMIFS('Historial Mensual'!$AB$2:$AB$3601,'Historial Mensual'!$A$2:$A$3601,BF$1,'Historial Mensual'!$B$2:$B$3601,$A3)</f>
        <v>1.0577427818023288E-2</v>
      </c>
      <c r="BG3" s="30">
        <f>SUMIFS('Historial Mensual'!$AB$2:$AB$3601,'Historial Mensual'!$A$2:$A$3601,BG$1,'Historial Mensual'!$B$2:$B$3601,$A3)</f>
        <v>1.1672385735893354E-2</v>
      </c>
      <c r="BH3" s="30">
        <f>SUMIFS('Historial Mensual'!$AB$2:$AB$3601,'Historial Mensual'!$A$2:$A$3601,BH$1,'Historial Mensual'!$B$2:$B$3601,$A3)</f>
        <v>1.148295658572418E-2</v>
      </c>
      <c r="BI3" s="30">
        <f>SUMIFS('Historial Mensual'!$AB$2:$AB$3601,'Historial Mensual'!$A$2:$A$3601,BI$1,'Historial Mensual'!$B$2:$B$3601,$A3)</f>
        <v>1.1087423683663333E-2</v>
      </c>
      <c r="BJ3" s="30">
        <f>SUMIFS('Historial Mensual'!$AB$2:$AB$3601,'Historial Mensual'!$A$2:$A$3601,BJ$1,'Historial Mensual'!$B$2:$B$3601,$A3)</f>
        <v>1.1860693561693836E-2</v>
      </c>
      <c r="BK3" s="30">
        <f>SUMIFS('Historial Mensual'!$AB$2:$AB$3601,'Historial Mensual'!$A$2:$A$3601,BK$1,'Historial Mensual'!$B$2:$B$3601,$A3)</f>
        <v>1.142634583704627E-2</v>
      </c>
      <c r="BL3" s="30">
        <f>SUMIFS('Historial Mensual'!$AB$2:$AB$3601,'Historial Mensual'!$A$2:$A$3601,BL$1,'Historial Mensual'!$B$2:$B$3601,$A3)</f>
        <v>1.2471318121994646E-2</v>
      </c>
      <c r="BM3" s="30">
        <f>SUMIFS('Historial Mensual'!$AB$2:$AB$3601,'Historial Mensual'!$A$2:$A$3601,BM$1,'Historial Mensual'!$B$2:$B$3601,$A3)</f>
        <v>1.3639634893650721E-2</v>
      </c>
      <c r="BN3" s="30">
        <f>SUMIFS('Historial Mensual'!$AB$2:$AB$3601,'Historial Mensual'!$A$2:$A$3601,BN$1,'Historial Mensual'!$B$2:$B$3601,$A3)</f>
        <v>1.1418255741281635E-2</v>
      </c>
      <c r="BO3" s="30">
        <f>SUMIFS('Historial Mensual'!$AB$2:$AB$3601,'Historial Mensual'!$A$2:$A$3601,BO$1,'Historial Mensual'!$B$2:$B$3601,$A3)</f>
        <v>1.1719315575177358E-2</v>
      </c>
      <c r="BP3" s="30">
        <f>SUMIFS('Historial Mensual'!$AB$2:$AB$3601,'Historial Mensual'!$A$2:$A$3601,BP$1,'Historial Mensual'!$B$2:$B$3601,$A3)</f>
        <v>1.1009146761499222E-2</v>
      </c>
      <c r="BQ3" s="30">
        <f>SUMIFS('Historial Mensual'!$AB$2:$AB$3601,'Historial Mensual'!$A$2:$A$3601,BQ$1,'Historial Mensual'!$B$2:$B$3601,$A3)</f>
        <v>1.1939711916846729E-2</v>
      </c>
      <c r="BR3" s="30">
        <f>SUMIFS('Historial Mensual'!$AB$2:$AB$3601,'Historial Mensual'!$A$2:$A$3601,BR$1,'Historial Mensual'!$B$2:$B$3601,$A3)</f>
        <v>1.1687053883211895E-2</v>
      </c>
      <c r="BS3" s="30">
        <f>SUMIFS('Historial Mensual'!$AB$2:$AB$3601,'Historial Mensual'!$A$2:$A$3601,BS$1,'Historial Mensual'!$B$2:$B$3601,$A3)</f>
        <v>1.282836998828274E-2</v>
      </c>
      <c r="BT3" s="30">
        <f>SUMIFS('Historial Mensual'!$AB$2:$AB$3601,'Historial Mensual'!$A$2:$A$3601,BT$1,'Historial Mensual'!$B$2:$B$3601,$A3)</f>
        <v>1.0730946303781463E-2</v>
      </c>
      <c r="BU3" s="30">
        <f>SUMIFS('Historial Mensual'!$AB$2:$AB$3601,'Historial Mensual'!$A$2:$A$3601,BU$1,'Historial Mensual'!$B$2:$B$3601,$A3)</f>
        <v>1.1535125240705435E-2</v>
      </c>
      <c r="BV3" s="30">
        <f>SUMIFS('Historial Mensual'!$AB$2:$AB$3601,'Historial Mensual'!$A$2:$A$3601,BV$1,'Historial Mensual'!$B$2:$B$3601,$A3)</f>
        <v>1.141090049102389E-2</v>
      </c>
      <c r="BW3" s="30">
        <f>SUMIFS('Historial Mensual'!$AB$2:$AB$3601,'Historial Mensual'!$A$2:$A$3601,BW$1,'Historial Mensual'!$B$2:$B$3601,$A3)</f>
        <v>1.0379775468154273E-2</v>
      </c>
      <c r="BX3" s="30">
        <f>SUMIFS('Historial Mensual'!$AB$2:$AB$3601,'Historial Mensual'!$A$2:$A$3601,BX$1,'Historial Mensual'!$B$2:$B$3601,$A3)</f>
        <v>1.2874714146019484E-2</v>
      </c>
      <c r="BY3" s="30">
        <f>SUMIFS('Historial Mensual'!$AB$2:$AB$3601,'Historial Mensual'!$A$2:$A$3601,BY$1,'Historial Mensual'!$B$2:$B$3601,$A3)</f>
        <v>1.2085863224695181E-2</v>
      </c>
      <c r="BZ3" s="30">
        <f>SUMIFS('Historial Mensual'!$AB$2:$AB$3601,'Historial Mensual'!$A$2:$A$3601,BZ$1,'Historial Mensual'!$B$2:$B$3601,$A3)</f>
        <v>1.189216270629867E-2</v>
      </c>
      <c r="CA3" s="30">
        <f>SUMIFS('Historial Mensual'!$AB$2:$AB$3601,'Historial Mensual'!$A$2:$A$3601,CA$1,'Historial Mensual'!$B$2:$B$3601,$A3)</f>
        <v>1.1379266208522809E-2</v>
      </c>
      <c r="CB3" s="30">
        <f>SUMIFS('Historial Mensual'!$AB$2:$AB$3601,'Historial Mensual'!$A$2:$A$3601,CB$1,'Historial Mensual'!$B$2:$B$3601,$A3)</f>
        <v>1.2493856219583321E-2</v>
      </c>
      <c r="CC3" s="30">
        <f>SUMIFS('Historial Mensual'!$AB$2:$AB$3601,'Historial Mensual'!$A$2:$A$3601,CC$1,'Historial Mensual'!$B$2:$B$3601,$A3)</f>
        <v>1.0355225007628643E-2</v>
      </c>
      <c r="CD3" s="30">
        <f>SUMIFS('Historial Mensual'!$AB$2:$AB$3601,'Historial Mensual'!$A$2:$A$3601,CD$1,'Historial Mensual'!$B$2:$B$3601,$A3)</f>
        <v>1.0904180641257311E-2</v>
      </c>
      <c r="CE3" s="30">
        <f>SUMIFS('Historial Mensual'!$AB$2:$AB$3601,'Historial Mensual'!$A$2:$A$3601,CE$1,'Historial Mensual'!$B$2:$B$3601,$A3)</f>
        <v>1.1354245347213965E-2</v>
      </c>
      <c r="CF3" s="30">
        <f>SUMIFS('Historial Mensual'!$AB$2:$AB$3601,'Historial Mensual'!$A$2:$A$3601,CF$1,'Historial Mensual'!$B$2:$B$3601,$A3)</f>
        <v>1.0186169535270739E-2</v>
      </c>
      <c r="CG3" s="30">
        <f>SUMIFS('Historial Mensual'!$AB$2:$AB$3601,'Historial Mensual'!$A$2:$A$3601,CG$1,'Historial Mensual'!$B$2:$B$3601,$A3)</f>
        <v>1.1597541772895514E-2</v>
      </c>
      <c r="CH3" s="30">
        <f>SUMIFS('Historial Mensual'!$AB$2:$AB$3601,'Historial Mensual'!$A$2:$A$3601,CH$1,'Historial Mensual'!$B$2:$B$3601,$A3)</f>
        <v>1.1776478959786951E-2</v>
      </c>
      <c r="CI3" s="30">
        <f>SUMIFS('Historial Mensual'!$AB$2:$AB$3601,'Historial Mensual'!$A$2:$A$3601,CI$1,'Historial Mensual'!$B$2:$B$3601,$A3)</f>
        <v>1.2307569546514019E-2</v>
      </c>
      <c r="CJ3" s="30">
        <f>SUMIFS('Historial Mensual'!$AB$2:$AB$3601,'Historial Mensual'!$A$2:$A$3601,CJ$1,'Historial Mensual'!$B$2:$B$3601,$A3)</f>
        <v>1.051877093881326E-2</v>
      </c>
      <c r="CK3" s="30">
        <f>SUMIFS('Historial Mensual'!$AB$2:$AB$3601,'Historial Mensual'!$A$2:$A$3601,CK$1,'Historial Mensual'!$B$2:$B$3601,$A3)</f>
        <v>9.381321622771388E-3</v>
      </c>
      <c r="CL3" s="30">
        <f>SUMIFS('Historial Mensual'!$AB$2:$AB$3601,'Historial Mensual'!$A$2:$A$3601,CL$1,'Historial Mensual'!$B$2:$B$3601,$A3)</f>
        <v>1.0354480951833001E-2</v>
      </c>
      <c r="CM3" s="30">
        <f>SUMIFS('Historial Mensual'!$AB$2:$AB$3601,'Historial Mensual'!$A$2:$A$3601,CM$1,'Historial Mensual'!$B$2:$B$3601,$A3)</f>
        <v>1.0228648855872047E-2</v>
      </c>
      <c r="CN3" s="30">
        <f>SUMIFS('Historial Mensual'!$AB$2:$AB$3601,'Historial Mensual'!$A$2:$A$3601,CN$1,'Historial Mensual'!$B$2:$B$3601,$A3)</f>
        <v>1.0385726106876492E-2</v>
      </c>
      <c r="CO3" s="30">
        <f>SUMIFS('Historial Mensual'!$AB$2:$AB$3601,'Historial Mensual'!$A$2:$A$3601,CO$1,'Historial Mensual'!$B$2:$B$3601,$A3)</f>
        <v>1.0530653837958814E-2</v>
      </c>
      <c r="CP3" s="30">
        <f>SUMIFS('Historial Mensual'!$AB$2:$AB$3601,'Historial Mensual'!$A$2:$A$3601,CP$1,'Historial Mensual'!$B$2:$B$3601,$A3)</f>
        <v>1.1012101818288933E-2</v>
      </c>
      <c r="CQ3" s="30">
        <f>SUMIFS('Historial Mensual'!$AB$2:$AB$3601,'Historial Mensual'!$A$2:$A$3601,CQ$1,'Historial Mensual'!$B$2:$B$3601,$A3)</f>
        <v>1.1156045749491694E-2</v>
      </c>
      <c r="CR3" s="30">
        <f>SUMIFS('Historial Mensual'!$AB$2:$AB$3601,'Historial Mensual'!$A$2:$A$3601,CR$1,'Historial Mensual'!$B$2:$B$3601,$A3)</f>
        <v>1.1229038797774926E-2</v>
      </c>
      <c r="CS3" s="30">
        <f>SUMIFS('Historial Mensual'!$AB$2:$AB$3601,'Historial Mensual'!$A$2:$A$3601,CS$1,'Historial Mensual'!$B$2:$B$3601,$A3)</f>
        <v>1.0816863974416391E-2</v>
      </c>
      <c r="CT3" s="30">
        <f>SUMIFS('Historial Mensual'!$AB$2:$AB$3601,'Historial Mensual'!$A$2:$A$3601,CT$1,'Historial Mensual'!$B$2:$B$3601,$A3)</f>
        <v>1.0708713135379577E-2</v>
      </c>
      <c r="CU3" s="30">
        <f>SUMIFS('Historial Mensual'!$AB$2:$AB$3601,'Historial Mensual'!$A$2:$A$3601,CU$1,'Historial Mensual'!$B$2:$B$3601,$A3)</f>
        <v>1.072946425991339E-2</v>
      </c>
      <c r="CV3" s="30">
        <f>SUMIFS('Historial Mensual'!$AB$2:$AB$3601,'Historial Mensual'!$A$2:$A$3601,CV$1,'Historial Mensual'!$B$2:$B$3601,$A3)</f>
        <v>1.1441788589004132E-2</v>
      </c>
      <c r="CW3" s="30">
        <f>SUMIFS('Historial Mensual'!$AB$2:$AB$3601,'Historial Mensual'!$A$2:$A$3601,CW$1,'Historial Mensual'!$B$2:$B$3601,$A3)</f>
        <v>1.0742060870904568E-2</v>
      </c>
    </row>
    <row r="4" spans="1:101" x14ac:dyDescent="0.3">
      <c r="A4" s="18">
        <v>44986</v>
      </c>
      <c r="B4" s="30">
        <f>SUMIFS('Historial Mensual'!$AB$2:$AB$3601,'Historial Mensual'!$A$2:$A$3601,B$1,'Historial Mensual'!$B$2:$B$3601,$A4)</f>
        <v>1.0586334448162038E-2</v>
      </c>
      <c r="C4" s="30">
        <f>SUMIFS('Historial Mensual'!$AB$2:$AB$3601,'Historial Mensual'!$A$2:$A$3601,C$1,'Historial Mensual'!$B$2:$B$3601,$A4)</f>
        <v>9.8987320364063436E-3</v>
      </c>
      <c r="D4" s="30">
        <f>SUMIFS('Historial Mensual'!$AB$2:$AB$3601,'Historial Mensual'!$A$2:$A$3601,D$1,'Historial Mensual'!$B$2:$B$3601,$A4)</f>
        <v>1.1828481428493465E-2</v>
      </c>
      <c r="E4" s="30">
        <f>SUMIFS('Historial Mensual'!$AB$2:$AB$3601,'Historial Mensual'!$A$2:$A$3601,E$1,'Historial Mensual'!$B$2:$B$3601,$A4)</f>
        <v>1.1198816384464294E-2</v>
      </c>
      <c r="F4" s="30">
        <f>SUMIFS('Historial Mensual'!$AB$2:$AB$3601,'Historial Mensual'!$A$2:$A$3601,F$1,'Historial Mensual'!$B$2:$B$3601,$A4)</f>
        <v>1.1140554921548418E-2</v>
      </c>
      <c r="G4" s="30">
        <f>SUMIFS('Historial Mensual'!$AB$2:$AB$3601,'Historial Mensual'!$A$2:$A$3601,G$1,'Historial Mensual'!$B$2:$B$3601,$A4)</f>
        <v>1.0624177996238604E-2</v>
      </c>
      <c r="H4" s="30">
        <f>SUMIFS('Historial Mensual'!$AB$2:$AB$3601,'Historial Mensual'!$A$2:$A$3601,H$1,'Historial Mensual'!$B$2:$B$3601,$A4)</f>
        <v>9.7857506728387111E-3</v>
      </c>
      <c r="I4" s="30">
        <f>SUMIFS('Historial Mensual'!$AB$2:$AB$3601,'Historial Mensual'!$A$2:$A$3601,I$1,'Historial Mensual'!$B$2:$B$3601,$A4)</f>
        <v>1.1673852655901706E-2</v>
      </c>
      <c r="J4" s="30">
        <f>SUMIFS('Historial Mensual'!$AB$2:$AB$3601,'Historial Mensual'!$A$2:$A$3601,J$1,'Historial Mensual'!$B$2:$B$3601,$A4)</f>
        <v>9.5240882099776325E-3</v>
      </c>
      <c r="K4" s="30">
        <f>SUMIFS('Historial Mensual'!$AB$2:$AB$3601,'Historial Mensual'!$A$2:$A$3601,K$1,'Historial Mensual'!$B$2:$B$3601,$A4)</f>
        <v>1.0125024446520081E-2</v>
      </c>
      <c r="L4" s="30">
        <f>SUMIFS('Historial Mensual'!$AB$2:$AB$3601,'Historial Mensual'!$A$2:$A$3601,L$1,'Historial Mensual'!$B$2:$B$3601,$A4)</f>
        <v>1.0006346489659368E-2</v>
      </c>
      <c r="M4" s="30">
        <f>SUMIFS('Historial Mensual'!$AB$2:$AB$3601,'Historial Mensual'!$A$2:$A$3601,M$1,'Historial Mensual'!$B$2:$B$3601,$A4)</f>
        <v>1.0959635431002424E-2</v>
      </c>
      <c r="N4" s="30">
        <f>SUMIFS('Historial Mensual'!$AB$2:$AB$3601,'Historial Mensual'!$A$2:$A$3601,N$1,'Historial Mensual'!$B$2:$B$3601,$A4)</f>
        <v>1.0742060870904568E-2</v>
      </c>
      <c r="O4" s="30">
        <f>SUMIFS('Historial Mensual'!$AB$2:$AB$3601,'Historial Mensual'!$A$2:$A$3601,O$1,'Historial Mensual'!$B$2:$B$3601,$A4)</f>
        <v>1.1898747909249385E-2</v>
      </c>
      <c r="P4" s="30">
        <f>SUMIFS('Historial Mensual'!$AB$2:$AB$3601,'Historial Mensual'!$A$2:$A$3601,P$1,'Historial Mensual'!$B$2:$B$3601,$A4)</f>
        <v>1.0218962319249902E-2</v>
      </c>
      <c r="Q4" s="30">
        <f>SUMIFS('Historial Mensual'!$AB$2:$AB$3601,'Historial Mensual'!$A$2:$A$3601,Q$1,'Historial Mensual'!$B$2:$B$3601,$A4)</f>
        <v>1.1684853810243645E-2</v>
      </c>
      <c r="R4" s="30">
        <f>SUMIFS('Historial Mensual'!$AB$2:$AB$3601,'Historial Mensual'!$A$2:$A$3601,R$1,'Historial Mensual'!$B$2:$B$3601,$A4)</f>
        <v>1.1081518316586436E-2</v>
      </c>
      <c r="S4" s="30">
        <f>SUMIFS('Historial Mensual'!$AB$2:$AB$3601,'Historial Mensual'!$A$2:$A$3601,S$1,'Historial Mensual'!$B$2:$B$3601,$A4)</f>
        <v>9.7048574322740055E-3</v>
      </c>
      <c r="T4" s="30">
        <f>SUMIFS('Historial Mensual'!$AB$2:$AB$3601,'Historial Mensual'!$A$2:$A$3601,T$1,'Historial Mensual'!$B$2:$B$3601,$A4)</f>
        <v>1.069092272636607E-2</v>
      </c>
      <c r="U4" s="30">
        <f>SUMIFS('Historial Mensual'!$AB$2:$AB$3601,'Historial Mensual'!$A$2:$A$3601,U$1,'Historial Mensual'!$B$2:$B$3601,$A4)</f>
        <v>1.1171533967374359E-2</v>
      </c>
      <c r="V4" s="30">
        <f>SUMIFS('Historial Mensual'!$AB$2:$AB$3601,'Historial Mensual'!$A$2:$A$3601,V$1,'Historial Mensual'!$B$2:$B$3601,$A4)</f>
        <v>1.1359397257668657E-2</v>
      </c>
      <c r="W4" s="30">
        <f>SUMIFS('Historial Mensual'!$AB$2:$AB$3601,'Historial Mensual'!$A$2:$A$3601,W$1,'Historial Mensual'!$B$2:$B$3601,$A4)</f>
        <v>1.1420462201630066E-2</v>
      </c>
      <c r="X4" s="30">
        <f>SUMIFS('Historial Mensual'!$AB$2:$AB$3601,'Historial Mensual'!$A$2:$A$3601,X$1,'Historial Mensual'!$B$2:$B$3601,$A4)</f>
        <v>1.0575943295714429E-2</v>
      </c>
      <c r="Y4" s="30">
        <f>SUMIFS('Historial Mensual'!$AB$2:$AB$3601,'Historial Mensual'!$A$2:$A$3601,Y$1,'Historial Mensual'!$B$2:$B$3601,$A4)</f>
        <v>1.2080021627837167E-2</v>
      </c>
      <c r="Z4" s="30">
        <f>SUMIFS('Historial Mensual'!$AB$2:$AB$3601,'Historial Mensual'!$A$2:$A$3601,Z$1,'Historial Mensual'!$B$2:$B$3601,$A4)</f>
        <v>1.0730205284835481E-2</v>
      </c>
      <c r="AA4" s="30">
        <f>SUMIFS('Historial Mensual'!$AB$2:$AB$3601,'Historial Mensual'!$A$2:$A$3601,AA$1,'Historial Mensual'!$B$2:$B$3601,$A4)</f>
        <v>1.1271038822109558E-2</v>
      </c>
      <c r="AB4" s="30">
        <f>SUMIFS('Historial Mensual'!$AB$2:$AB$3601,'Historial Mensual'!$A$2:$A$3601,AB$1,'Historial Mensual'!$B$2:$B$3601,$A4)</f>
        <v>1.255344653121826E-2</v>
      </c>
      <c r="AC4" s="30">
        <f>SUMIFS('Historial Mensual'!$AB$2:$AB$3601,'Historial Mensual'!$A$2:$A$3601,AC$1,'Historial Mensual'!$B$2:$B$3601,$A4)</f>
        <v>1.1240830215548892E-2</v>
      </c>
      <c r="AD4" s="30">
        <f>SUMIFS('Historial Mensual'!$AB$2:$AB$3601,'Historial Mensual'!$A$2:$A$3601,AD$1,'Historial Mensual'!$B$2:$B$3601,$A4)</f>
        <v>1.219824173944084E-2</v>
      </c>
      <c r="AE4" s="30">
        <f>SUMIFS('Historial Mensual'!$AB$2:$AB$3601,'Historial Mensual'!$A$2:$A$3601,AE$1,'Historial Mensual'!$B$2:$B$3601,$A4)</f>
        <v>1.2552720052412258E-2</v>
      </c>
      <c r="AF4" s="30">
        <f>SUMIFS('Historial Mensual'!$AB$2:$AB$3601,'Historial Mensual'!$A$2:$A$3601,AF$1,'Historial Mensual'!$B$2:$B$3601,$A4)</f>
        <v>1.1681920297750059E-2</v>
      </c>
      <c r="AG4" s="30">
        <f>SUMIFS('Historial Mensual'!$AB$2:$AB$3601,'Historial Mensual'!$A$2:$A$3601,AG$1,'Historial Mensual'!$B$2:$B$3601,$A4)</f>
        <v>1.1620294911010687E-2</v>
      </c>
      <c r="AH4" s="30">
        <f>SUMIFS('Historial Mensual'!$AB$2:$AB$3601,'Historial Mensual'!$A$2:$A$3601,AH$1,'Historial Mensual'!$B$2:$B$3601,$A4)</f>
        <v>1.0636047270336624E-2</v>
      </c>
      <c r="AI4" s="30">
        <f>SUMIFS('Historial Mensual'!$AB$2:$AB$3601,'Historial Mensual'!$A$2:$A$3601,AI$1,'Historial Mensual'!$B$2:$B$3601,$A4)</f>
        <v>1.0965548634090938E-2</v>
      </c>
      <c r="AJ4" s="30">
        <f>SUMIFS('Historial Mensual'!$AB$2:$AB$3601,'Historial Mensual'!$A$2:$A$3601,AJ$1,'Historial Mensual'!$B$2:$B$3601,$A4)</f>
        <v>1.1343204566892418E-2</v>
      </c>
      <c r="AK4" s="30">
        <f>SUMIFS('Historial Mensual'!$AB$2:$AB$3601,'Historial Mensual'!$A$2:$A$3601,AK$1,'Historial Mensual'!$B$2:$B$3601,$A4)</f>
        <v>1.0870151807061745E-2</v>
      </c>
      <c r="AL4" s="30">
        <f>SUMIFS('Historial Mensual'!$AB$2:$AB$3601,'Historial Mensual'!$A$2:$A$3601,AL$1,'Historial Mensual'!$B$2:$B$3601,$A4)</f>
        <v>1.1371171969068117E-2</v>
      </c>
      <c r="AM4" s="30">
        <f>SUMIFS('Historial Mensual'!$AB$2:$AB$3601,'Historial Mensual'!$A$2:$A$3601,AM$1,'Historial Mensual'!$B$2:$B$3601,$A4)</f>
        <v>1.2041311677944533E-2</v>
      </c>
      <c r="AN4" s="30">
        <f>SUMIFS('Historial Mensual'!$AB$2:$AB$3601,'Historial Mensual'!$A$2:$A$3601,AN$1,'Historial Mensual'!$B$2:$B$3601,$A4)</f>
        <v>1.2042042205127501E-2</v>
      </c>
      <c r="AO4" s="30">
        <f>SUMIFS('Historial Mensual'!$AB$2:$AB$3601,'Historial Mensual'!$A$2:$A$3601,AO$1,'Historial Mensual'!$B$2:$B$3601,$A4)</f>
        <v>1.0245784072131059E-2</v>
      </c>
      <c r="AP4" s="30">
        <f>SUMIFS('Historial Mensual'!$AB$2:$AB$3601,'Historial Mensual'!$A$2:$A$3601,AP$1,'Historial Mensual'!$B$2:$B$3601,$A4)</f>
        <v>1.1085947377462713E-2</v>
      </c>
      <c r="AQ4" s="30">
        <f>SUMIFS('Historial Mensual'!$AB$2:$AB$3601,'Historial Mensual'!$A$2:$A$3601,AQ$1,'Historial Mensual'!$B$2:$B$3601,$A4)</f>
        <v>1.2025238612207723E-2</v>
      </c>
      <c r="AR4" s="30">
        <f>SUMIFS('Historial Mensual'!$AB$2:$AB$3601,'Historial Mensual'!$A$2:$A$3601,AR$1,'Historial Mensual'!$B$2:$B$3601,$A4)</f>
        <v>1.2017931744867649E-2</v>
      </c>
      <c r="AS4" s="30">
        <f>SUMIFS('Historial Mensual'!$AB$2:$AB$3601,'Historial Mensual'!$A$2:$A$3601,AS$1,'Historial Mensual'!$B$2:$B$3601,$A4)</f>
        <v>1.1175958693213417E-2</v>
      </c>
      <c r="AT4" s="30">
        <f>SUMIFS('Historial Mensual'!$AB$2:$AB$3601,'Historial Mensual'!$A$2:$A$3601,AT$1,'Historial Mensual'!$B$2:$B$3601,$A4)</f>
        <v>1.0776877811258689E-2</v>
      </c>
      <c r="AU4" s="30">
        <f>SUMIFS('Historial Mensual'!$AB$2:$AB$3601,'Historial Mensual'!$A$2:$A$3601,AU$1,'Historial Mensual'!$B$2:$B$3601,$A4)</f>
        <v>1.1342468467727684E-2</v>
      </c>
      <c r="AV4" s="30">
        <f>SUMIFS('Historial Mensual'!$AB$2:$AB$3601,'Historial Mensual'!$A$2:$A$3601,AV$1,'Historial Mensual'!$B$2:$B$3601,$A4)</f>
        <v>1.1033523139118984E-2</v>
      </c>
      <c r="AW4" s="30">
        <f>SUMIFS('Historial Mensual'!$AB$2:$AB$3601,'Historial Mensual'!$A$2:$A$3601,AW$1,'Historial Mensual'!$B$2:$B$3601,$A4)</f>
        <v>1.2057381936205758E-2</v>
      </c>
      <c r="AX4" s="30">
        <f>SUMIFS('Historial Mensual'!$AB$2:$AB$3601,'Historial Mensual'!$A$2:$A$3601,AX$1,'Historial Mensual'!$B$2:$B$3601,$A4)</f>
        <v>1.0304615477882306E-2</v>
      </c>
      <c r="AY4" s="30">
        <f>SUMIFS('Historial Mensual'!$AB$2:$AB$3601,'Historial Mensual'!$A$2:$A$3601,AY$1,'Historial Mensual'!$B$2:$B$3601,$A4)</f>
        <v>1.1425610403207997E-2</v>
      </c>
      <c r="AZ4" s="30">
        <f>SUMIFS('Historial Mensual'!$AB$2:$AB$3601,'Historial Mensual'!$A$2:$A$3601,AZ$1,'Historial Mensual'!$B$2:$B$3601,$A4)</f>
        <v>1.2142069638531705E-2</v>
      </c>
      <c r="BA4" s="30">
        <f>SUMIFS('Historial Mensual'!$AB$2:$AB$3601,'Historial Mensual'!$A$2:$A$3601,BA$1,'Historial Mensual'!$B$2:$B$3601,$A4)</f>
        <v>1.1015795505673553E-2</v>
      </c>
      <c r="BB4" s="30">
        <f>SUMIFS('Historial Mensual'!$AB$2:$AB$3601,'Historial Mensual'!$A$2:$A$3601,BB$1,'Historial Mensual'!$B$2:$B$3601,$A4)</f>
        <v>1.0639014349287157E-2</v>
      </c>
      <c r="BC4" s="30">
        <f>SUMIFS('Historial Mensual'!$AB$2:$AB$3601,'Historial Mensual'!$A$2:$A$3601,BC$1,'Historial Mensual'!$B$2:$B$3601,$A4)</f>
        <v>1.061082322974638E-2</v>
      </c>
      <c r="BD4" s="30">
        <f>SUMIFS('Historial Mensual'!$AB$2:$AB$3601,'Historial Mensual'!$A$2:$A$3601,BD$1,'Historial Mensual'!$B$2:$B$3601,$A4)</f>
        <v>1.189216270629867E-2</v>
      </c>
      <c r="BE4" s="30">
        <f>SUMIFS('Historial Mensual'!$AB$2:$AB$3601,'Historial Mensual'!$A$2:$A$3601,BE$1,'Historial Mensual'!$B$2:$B$3601,$A4)</f>
        <v>1.1448406117396281E-2</v>
      </c>
      <c r="BF4" s="30">
        <f>SUMIFS('Historial Mensual'!$AB$2:$AB$3601,'Historial Mensual'!$A$2:$A$3601,BF$1,'Historial Mensual'!$B$2:$B$3601,$A4)</f>
        <v>1.0241314323927719E-2</v>
      </c>
      <c r="BG4" s="30">
        <f>SUMIFS('Historial Mensual'!$AB$2:$AB$3601,'Historial Mensual'!$A$2:$A$3601,BG$1,'Historial Mensual'!$B$2:$B$3601,$A4)</f>
        <v>1.1471931250919942E-2</v>
      </c>
      <c r="BH4" s="30">
        <f>SUMIFS('Historial Mensual'!$AB$2:$AB$3601,'Historial Mensual'!$A$2:$A$3601,BH$1,'Historial Mensual'!$B$2:$B$3601,$A4)</f>
        <v>1.1627633432291784E-2</v>
      </c>
      <c r="BI4" s="30">
        <f>SUMIFS('Historial Mensual'!$AB$2:$AB$3601,'Historial Mensual'!$A$2:$A$3601,BI$1,'Historial Mensual'!$B$2:$B$3601,$A4)</f>
        <v>1.1270302144916089E-2</v>
      </c>
      <c r="BJ4" s="30">
        <f>SUMIFS('Historial Mensual'!$AB$2:$AB$3601,'Historial Mensual'!$A$2:$A$3601,BJ$1,'Historial Mensual'!$B$2:$B$3601,$A4)</f>
        <v>1.2218659459168668E-2</v>
      </c>
      <c r="BK4" s="30">
        <f>SUMIFS('Historial Mensual'!$AB$2:$AB$3601,'Historial Mensual'!$A$2:$A$3601,BK$1,'Historial Mensual'!$B$2:$B$3601,$A4)</f>
        <v>1.1809441682562705E-2</v>
      </c>
      <c r="BL4" s="30">
        <f>SUMIFS('Historial Mensual'!$AB$2:$AB$3601,'Historial Mensual'!$A$2:$A$3601,BL$1,'Historial Mensual'!$B$2:$B$3601,$A4)</f>
        <v>1.2415312505406728E-2</v>
      </c>
      <c r="BM4" s="30">
        <f>SUMIFS('Historial Mensual'!$AB$2:$AB$3601,'Historial Mensual'!$A$2:$A$3601,BM$1,'Historial Mensual'!$B$2:$B$3601,$A4)</f>
        <v>1.4090127974939026E-2</v>
      </c>
      <c r="BN4" s="30">
        <f>SUMIFS('Historial Mensual'!$AB$2:$AB$3601,'Historial Mensual'!$A$2:$A$3601,BN$1,'Historial Mensual'!$B$2:$B$3601,$A4)</f>
        <v>1.1427816687076042E-2</v>
      </c>
      <c r="BO4" s="30">
        <f>SUMIFS('Historial Mensual'!$AB$2:$AB$3601,'Historial Mensual'!$A$2:$A$3601,BO$1,'Historial Mensual'!$B$2:$B$3601,$A4)</f>
        <v>1.1913380006062679E-2</v>
      </c>
      <c r="BP4" s="30">
        <f>SUMIFS('Historial Mensual'!$AB$2:$AB$3601,'Historial Mensual'!$A$2:$A$3601,BP$1,'Historial Mensual'!$B$2:$B$3601,$A4)</f>
        <v>1.1351301268763381E-2</v>
      </c>
      <c r="BQ4" s="30">
        <f>SUMIFS('Historial Mensual'!$AB$2:$AB$3601,'Historial Mensual'!$A$2:$A$3601,BQ$1,'Historial Mensual'!$B$2:$B$3601,$A4)</f>
        <v>1.2105575876382835E-2</v>
      </c>
      <c r="BR4" s="30">
        <f>SUMIFS('Historial Mensual'!$AB$2:$AB$3601,'Historial Mensual'!$A$2:$A$3601,BR$1,'Historial Mensual'!$B$2:$B$3601,$A4)</f>
        <v>1.1750100273698605E-2</v>
      </c>
      <c r="BS4" s="30">
        <f>SUMIFS('Historial Mensual'!$AB$2:$AB$3601,'Historial Mensual'!$A$2:$A$3601,BS$1,'Historial Mensual'!$B$2:$B$3601,$A4)</f>
        <v>1.2874714146019484E-2</v>
      </c>
      <c r="BT4" s="30">
        <f>SUMIFS('Historial Mensual'!$AB$2:$AB$3601,'Historial Mensual'!$A$2:$A$3601,BT$1,'Historial Mensual'!$B$2:$B$3601,$A4)</f>
        <v>1.080501803624534E-2</v>
      </c>
      <c r="BU4" s="30">
        <f>SUMIFS('Historial Mensual'!$AB$2:$AB$3601,'Historial Mensual'!$A$2:$A$3601,BU$1,'Historial Mensual'!$B$2:$B$3601,$A4)</f>
        <v>1.1249672786463938E-2</v>
      </c>
      <c r="BV4" s="30">
        <f>SUMIFS('Historial Mensual'!$AB$2:$AB$3601,'Historial Mensual'!$A$2:$A$3601,BV$1,'Historial Mensual'!$B$2:$B$3601,$A4)</f>
        <v>1.1327745246675791E-2</v>
      </c>
      <c r="BW4" s="30">
        <f>SUMIFS('Historial Mensual'!$AB$2:$AB$3601,'Historial Mensual'!$A$2:$A$3601,BW$1,'Historial Mensual'!$B$2:$B$3601,$A4)</f>
        <v>1.0337366004751658E-2</v>
      </c>
      <c r="BX4" s="30">
        <f>SUMIFS('Historial Mensual'!$AB$2:$AB$3601,'Historial Mensual'!$A$2:$A$3601,BX$1,'Historial Mensual'!$B$2:$B$3601,$A4)</f>
        <v>1.2818229093644051E-2</v>
      </c>
      <c r="BY4" s="30">
        <f>SUMIFS('Historial Mensual'!$AB$2:$AB$3601,'Historial Mensual'!$A$2:$A$3601,BY$1,'Historial Mensual'!$B$2:$B$3601,$A4)</f>
        <v>1.2103385790301235E-2</v>
      </c>
      <c r="BZ4" s="30">
        <f>SUMIFS('Historial Mensual'!$AB$2:$AB$3601,'Historial Mensual'!$A$2:$A$3601,BZ$1,'Historial Mensual'!$B$2:$B$3601,$A4)</f>
        <v>1.206906763397142E-2</v>
      </c>
      <c r="CA4" s="30">
        <f>SUMIFS('Historial Mensual'!$AB$2:$AB$3601,'Historial Mensual'!$A$2:$A$3601,CA$1,'Historial Mensual'!$B$2:$B$3601,$A4)</f>
        <v>1.1771350363279254E-2</v>
      </c>
      <c r="CB4" s="30">
        <f>SUMIFS('Historial Mensual'!$AB$2:$AB$3601,'Historial Mensual'!$A$2:$A$3601,CB$1,'Historial Mensual'!$B$2:$B$3601,$A4)</f>
        <v>1.249458316311447E-2</v>
      </c>
      <c r="CC4" s="30">
        <f>SUMIFS('Historial Mensual'!$AB$2:$AB$3601,'Historial Mensual'!$A$2:$A$3601,CC$1,'Historial Mensual'!$B$2:$B$3601,$A4)</f>
        <v>1.0211510441946237E-2</v>
      </c>
      <c r="CD4" s="30">
        <f>SUMIFS('Historial Mensual'!$AB$2:$AB$3601,'Historial Mensual'!$A$2:$A$3601,CD$1,'Historial Mensual'!$B$2:$B$3601,$A4)</f>
        <v>1.0913795202492471E-2</v>
      </c>
      <c r="CE4" s="30">
        <f>SUMIFS('Historial Mensual'!$AB$2:$AB$3601,'Historial Mensual'!$A$2:$A$3601,CE$1,'Historial Mensual'!$B$2:$B$3601,$A4)</f>
        <v>1.1350565234420351E-2</v>
      </c>
      <c r="CF4" s="30">
        <f>SUMIFS('Historial Mensual'!$AB$2:$AB$3601,'Historial Mensual'!$A$2:$A$3601,CF$1,'Historial Mensual'!$B$2:$B$3601,$A4)</f>
        <v>1.0454130758764668E-2</v>
      </c>
      <c r="CG4" s="30">
        <f>SUMIFS('Historial Mensual'!$AB$2:$AB$3601,'Historial Mensual'!$A$2:$A$3601,CG$1,'Historial Mensual'!$B$2:$B$3601,$A4)</f>
        <v>1.1681186905006635E-2</v>
      </c>
      <c r="CH4" s="30">
        <f>SUMIFS('Historial Mensual'!$AB$2:$AB$3601,'Historial Mensual'!$A$2:$A$3601,CH$1,'Historial Mensual'!$B$2:$B$3601,$A4)</f>
        <v>1.2093894814838801E-2</v>
      </c>
      <c r="CI4" s="30">
        <f>SUMIFS('Historial Mensual'!$AB$2:$AB$3601,'Historial Mensual'!$A$2:$A$3601,CI$1,'Historial Mensual'!$B$2:$B$3601,$A4)</f>
        <v>1.2101925703951633E-2</v>
      </c>
      <c r="CJ4" s="30">
        <f>SUMIFS('Historial Mensual'!$AB$2:$AB$3601,'Historial Mensual'!$A$2:$A$3601,CJ$1,'Historial Mensual'!$B$2:$B$3601,$A4)</f>
        <v>1.0489056964496868E-2</v>
      </c>
      <c r="CK4" s="30">
        <f>SUMIFS('Historial Mensual'!$AB$2:$AB$3601,'Historial Mensual'!$A$2:$A$3601,CK$1,'Historial Mensual'!$B$2:$B$3601,$A4)</f>
        <v>9.1192559378310278E-3</v>
      </c>
      <c r="CL4" s="30">
        <f>SUMIFS('Historial Mensual'!$AB$2:$AB$3601,'Historial Mensual'!$A$2:$A$3601,CL$1,'Historial Mensual'!$B$2:$B$3601,$A4)</f>
        <v>1.0162312880815705E-2</v>
      </c>
      <c r="CM4" s="30">
        <f>SUMIFS('Historial Mensual'!$AB$2:$AB$3601,'Historial Mensual'!$A$2:$A$3601,CM$1,'Historial Mensual'!$B$2:$B$3601,$A4)</f>
        <v>1.0179460477586444E-2</v>
      </c>
      <c r="CN4" s="30">
        <f>SUMIFS('Historial Mensual'!$AB$2:$AB$3601,'Historial Mensual'!$A$2:$A$3601,CN$1,'Historial Mensual'!$B$2:$B$3601,$A4)</f>
        <v>1.0867192182429264E-2</v>
      </c>
      <c r="CO4" s="30">
        <f>SUMIFS('Historial Mensual'!$AB$2:$AB$3601,'Historial Mensual'!$A$2:$A$3601,CO$1,'Historial Mensual'!$B$2:$B$3601,$A4)</f>
        <v>1.0700559625500983E-2</v>
      </c>
      <c r="CP4" s="30">
        <f>SUMIFS('Historial Mensual'!$AB$2:$AB$3601,'Historial Mensual'!$A$2:$A$3601,CP$1,'Historial Mensual'!$B$2:$B$3601,$A4)</f>
        <v>1.0652365018927634E-2</v>
      </c>
      <c r="CQ4" s="30">
        <f>SUMIFS('Historial Mensual'!$AB$2:$AB$3601,'Historial Mensual'!$A$2:$A$3601,CQ$1,'Historial Mensual'!$B$2:$B$3601,$A4)</f>
        <v>1.0881989352516053E-2</v>
      </c>
      <c r="CR4" s="30">
        <f>SUMIFS('Historial Mensual'!$AB$2:$AB$3601,'Historial Mensual'!$A$2:$A$3601,CR$1,'Historial Mensual'!$B$2:$B$3601,$A4)</f>
        <v>1.0887167799208841E-2</v>
      </c>
      <c r="CS4" s="30">
        <f>SUMIFS('Historial Mensual'!$AB$2:$AB$3601,'Historial Mensual'!$A$2:$A$3601,CS$1,'Historial Mensual'!$B$2:$B$3601,$A4)</f>
        <v>1.0438521139582102E-2</v>
      </c>
      <c r="CT4" s="30">
        <f>SUMIFS('Historial Mensual'!$AB$2:$AB$3601,'Historial Mensual'!$A$2:$A$3601,CT$1,'Historial Mensual'!$B$2:$B$3601,$A4)</f>
        <v>1.0431830490694294E-2</v>
      </c>
      <c r="CU4" s="30">
        <f>SUMIFS('Historial Mensual'!$AB$2:$AB$3601,'Historial Mensual'!$A$2:$A$3601,CU$1,'Historial Mensual'!$B$2:$B$3601,$A4)</f>
        <v>1.1007669197474979E-2</v>
      </c>
      <c r="CV4" s="30">
        <f>SUMIFS('Historial Mensual'!$AB$2:$AB$3601,'Historial Mensual'!$A$2:$A$3601,CV$1,'Historial Mensual'!$B$2:$B$3601,$A4)</f>
        <v>1.1586530168630427E-2</v>
      </c>
      <c r="CW4" s="30">
        <f>SUMIFS('Historial Mensual'!$AB$2:$AB$3601,'Historial Mensual'!$A$2:$A$3601,CW$1,'Historial Mensual'!$B$2:$B$3601,$A4)</f>
        <v>1.0850912542926361E-2</v>
      </c>
    </row>
    <row r="5" spans="1:101" x14ac:dyDescent="0.3">
      <c r="A5" s="18">
        <v>45017</v>
      </c>
      <c r="B5" s="30">
        <f>SUMIFS('Historial Mensual'!$AB$2:$AB$3601,'Historial Mensual'!$A$2:$A$3601,B$1,'Historial Mensual'!$B$2:$B$3601,$A5)</f>
        <v>1.0572974179130279E-2</v>
      </c>
      <c r="C5" s="30">
        <f>SUMIFS('Historial Mensual'!$AB$2:$AB$3601,'Historial Mensual'!$A$2:$A$3601,C$1,'Historial Mensual'!$B$2:$B$3601,$A5)</f>
        <v>9.8403881639550494E-3</v>
      </c>
      <c r="D5" s="30">
        <f>SUMIFS('Historial Mensual'!$AB$2:$AB$3601,'Historial Mensual'!$A$2:$A$3601,D$1,'Historial Mensual'!$B$2:$B$3601,$A5)</f>
        <v>1.1263671784522478E-2</v>
      </c>
      <c r="E5" s="30">
        <f>SUMIFS('Historial Mensual'!$AB$2:$AB$3601,'Historial Mensual'!$A$2:$A$3601,E$1,'Historial Mensual'!$B$2:$B$3601,$A5)</f>
        <v>1.0630854651594746E-2</v>
      </c>
      <c r="F5" s="30">
        <f>SUMIFS('Historial Mensual'!$AB$2:$AB$3601,'Historial Mensual'!$A$2:$A$3601,F$1,'Historial Mensual'!$B$2:$B$3601,$A5)</f>
        <v>1.092488767725408E-2</v>
      </c>
      <c r="G5" s="30">
        <f>SUMIFS('Historial Mensual'!$AB$2:$AB$3601,'Historial Mensual'!$A$2:$A$3601,G$1,'Historial Mensual'!$B$2:$B$3601,$A5)</f>
        <v>1.0300148591995795E-2</v>
      </c>
      <c r="H5" s="30">
        <f>SUMIFS('Historial Mensual'!$AB$2:$AB$3601,'Historial Mensual'!$A$2:$A$3601,H$1,'Historial Mensual'!$B$2:$B$3601,$A5)</f>
        <v>9.5203340386018631E-3</v>
      </c>
      <c r="I5" s="30">
        <f>SUMIFS('Historial Mensual'!$AB$2:$AB$3601,'Historial Mensual'!$A$2:$A$3601,I$1,'Historial Mensual'!$B$2:$B$3601,$A5)</f>
        <v>1.1739839852342948E-2</v>
      </c>
      <c r="J5" s="30">
        <f>SUMIFS('Historial Mensual'!$AB$2:$AB$3601,'Historial Mensual'!$A$2:$A$3601,J$1,'Historial Mensual'!$B$2:$B$3601,$A5)</f>
        <v>9.4692620553797902E-3</v>
      </c>
      <c r="K5" s="30">
        <f>SUMIFS('Historial Mensual'!$AB$2:$AB$3601,'Historial Mensual'!$A$2:$A$3601,K$1,'Historial Mensual'!$B$2:$B$3601,$A5)</f>
        <v>1.0136958392931827E-2</v>
      </c>
      <c r="L5" s="30">
        <f>SUMIFS('Historial Mensual'!$AB$2:$AB$3601,'Historial Mensual'!$A$2:$A$3601,L$1,'Historial Mensual'!$B$2:$B$3601,$A5)</f>
        <v>9.6666330519996624E-3</v>
      </c>
      <c r="M5" s="30">
        <f>SUMIFS('Historial Mensual'!$AB$2:$AB$3601,'Historial Mensual'!$A$2:$A$3601,M$1,'Historial Mensual'!$B$2:$B$3601,$A5)</f>
        <v>1.0803537186595102E-2</v>
      </c>
      <c r="N5" s="30">
        <f>SUMIFS('Historial Mensual'!$AB$2:$AB$3601,'Historial Mensual'!$A$2:$A$3601,N$1,'Historial Mensual'!$B$2:$B$3601,$A5)</f>
        <v>1.0862012609953897E-2</v>
      </c>
      <c r="O5" s="30">
        <f>SUMIFS('Historial Mensual'!$AB$2:$AB$3601,'Historial Mensual'!$A$2:$A$3601,O$1,'Historial Mensual'!$B$2:$B$3601,$A5)</f>
        <v>1.1795525529324946E-2</v>
      </c>
      <c r="P5" s="30">
        <f>SUMIFS('Historial Mensual'!$AB$2:$AB$3601,'Historial Mensual'!$A$2:$A$3601,P$1,'Historial Mensual'!$B$2:$B$3601,$A5)</f>
        <v>1.0073541529217245E-2</v>
      </c>
      <c r="Q5" s="30">
        <f>SUMIFS('Historial Mensual'!$AB$2:$AB$3601,'Historial Mensual'!$A$2:$A$3601,Q$1,'Historial Mensual'!$B$2:$B$3601,$A5)</f>
        <v>1.145281753841898E-2</v>
      </c>
      <c r="R5" s="30">
        <f>SUMIFS('Historial Mensual'!$AB$2:$AB$3601,'Historial Mensual'!$A$2:$A$3601,R$1,'Historial Mensual'!$B$2:$B$3601,$A5)</f>
        <v>1.0827968154732526E-2</v>
      </c>
      <c r="S5" s="30">
        <f>SUMIFS('Historial Mensual'!$AB$2:$AB$3601,'Historial Mensual'!$A$2:$A$3601,S$1,'Historial Mensual'!$B$2:$B$3601,$A5)</f>
        <v>9.7797610249619193E-3</v>
      </c>
      <c r="T5" s="30">
        <f>SUMIFS('Historial Mensual'!$AB$2:$AB$3601,'Historial Mensual'!$A$2:$A$3601,T$1,'Historial Mensual'!$B$2:$B$3601,$A5)</f>
        <v>1.0427369787348928E-2</v>
      </c>
      <c r="U5" s="30">
        <f>SUMIFS('Historial Mensual'!$AB$2:$AB$3601,'Historial Mensual'!$A$2:$A$3601,U$1,'Historial Mensual'!$B$2:$B$3601,$A5)</f>
        <v>1.0862012609953897E-2</v>
      </c>
      <c r="V5" s="30">
        <f>SUMIFS('Historial Mensual'!$AB$2:$AB$3601,'Historial Mensual'!$A$2:$A$3601,V$1,'Historial Mensual'!$B$2:$B$3601,$A5)</f>
        <v>1.1170796492360857E-2</v>
      </c>
      <c r="W5" s="30">
        <f>SUMIFS('Historial Mensual'!$AB$2:$AB$3601,'Historial Mensual'!$A$2:$A$3601,W$1,'Historial Mensual'!$B$2:$B$3601,$A5)</f>
        <v>1.1322591562229256E-2</v>
      </c>
      <c r="X5" s="30">
        <f>SUMIFS('Historial Mensual'!$AB$2:$AB$3601,'Historial Mensual'!$A$2:$A$3601,X$1,'Historial Mensual'!$B$2:$B$3601,$A5)</f>
        <v>1.0452644242643139E-2</v>
      </c>
      <c r="Y5" s="30">
        <f>SUMIFS('Historial Mensual'!$AB$2:$AB$3601,'Historial Mensual'!$A$2:$A$3601,Y$1,'Historial Mensual'!$B$2:$B$3601,$A5)</f>
        <v>1.1957993532572653E-2</v>
      </c>
      <c r="Z5" s="30">
        <f>SUMIFS('Historial Mensual'!$AB$2:$AB$3601,'Historial Mensual'!$A$2:$A$3601,Z$1,'Historial Mensual'!$B$2:$B$3601,$A5)</f>
        <v>1.071019551398944E-2</v>
      </c>
      <c r="AA5" s="30">
        <f>SUMIFS('Historial Mensual'!$AB$2:$AB$3601,'Historial Mensual'!$A$2:$A$3601,AA$1,'Historial Mensual'!$B$2:$B$3601,$A5)</f>
        <v>1.1262198306159821E-2</v>
      </c>
      <c r="AB5" s="30">
        <f>SUMIFS('Historial Mensual'!$AB$2:$AB$3601,'Historial Mensual'!$A$2:$A$3601,AB$1,'Historial Mensual'!$B$2:$B$3601,$A5)</f>
        <v>1.2522202763984192E-2</v>
      </c>
      <c r="AC5" s="30">
        <f>SUMIFS('Historial Mensual'!$AB$2:$AB$3601,'Historial Mensual'!$A$2:$A$3601,AC$1,'Historial Mensual'!$B$2:$B$3601,$A5)</f>
        <v>1.1026875677265124E-2</v>
      </c>
      <c r="AD5" s="30">
        <f>SUMIFS('Historial Mensual'!$AB$2:$AB$3601,'Historial Mensual'!$A$2:$A$3601,AD$1,'Historial Mensual'!$B$2:$B$3601,$A5)</f>
        <v>1.242768031353525E-2</v>
      </c>
      <c r="AE5" s="30">
        <f>SUMIFS('Historial Mensual'!$AB$2:$AB$3601,'Historial Mensual'!$A$2:$A$3601,AE$1,'Historial Mensual'!$B$2:$B$3601,$A5)</f>
        <v>1.2234698775653197E-2</v>
      </c>
      <c r="AF5" s="30">
        <f>SUMIFS('Historial Mensual'!$AB$2:$AB$3601,'Historial Mensual'!$A$2:$A$3601,AF$1,'Historial Mensual'!$B$2:$B$3601,$A5)</f>
        <v>1.134688497431724E-2</v>
      </c>
      <c r="AG5" s="30">
        <f>SUMIFS('Historial Mensual'!$AB$2:$AB$3601,'Historial Mensual'!$A$2:$A$3601,AG$1,'Historial Mensual'!$B$2:$B$3601,$A5)</f>
        <v>1.132700902372763E-2</v>
      </c>
      <c r="AH5" s="30">
        <f>SUMIFS('Historial Mensual'!$AB$2:$AB$3601,'Historial Mensual'!$A$2:$A$3601,AH$1,'Historial Mensual'!$B$2:$B$3601,$A5)</f>
        <v>1.0496486359173662E-2</v>
      </c>
      <c r="AI5" s="30">
        <f>SUMIFS('Historial Mensual'!$AB$2:$AB$3601,'Historial Mensual'!$A$2:$A$3601,AI$1,'Historial Mensual'!$B$2:$B$3601,$A5)</f>
        <v>1.0625661739360304E-2</v>
      </c>
      <c r="AJ5" s="30">
        <f>SUMIFS('Historial Mensual'!$AB$2:$AB$3601,'Historial Mensual'!$A$2:$A$3601,AJ$1,'Historial Mensual'!$B$2:$B$3601,$A5)</f>
        <v>1.1307865157454744E-2</v>
      </c>
      <c r="AK5" s="30">
        <f>SUMIFS('Historial Mensual'!$AB$2:$AB$3601,'Historial Mensual'!$A$2:$A$3601,AK$1,'Historial Mensual'!$B$2:$B$3601,$A5)</f>
        <v>1.0367129080709026E-2</v>
      </c>
      <c r="AL5" s="30">
        <f>SUMIFS('Historial Mensual'!$AB$2:$AB$3601,'Historial Mensual'!$A$2:$A$3601,AL$1,'Historial Mensual'!$B$2:$B$3601,$A5)</f>
        <v>1.1082256508219812E-2</v>
      </c>
      <c r="AM5" s="30">
        <f>SUMIFS('Historial Mensual'!$AB$2:$AB$3601,'Historial Mensual'!$A$2:$A$3601,AM$1,'Historial Mensual'!$B$2:$B$3601,$A5)</f>
        <v>1.1524840805987591E-2</v>
      </c>
      <c r="AN5" s="30">
        <f>SUMIFS('Historial Mensual'!$AB$2:$AB$3601,'Historial Mensual'!$A$2:$A$3601,AN$1,'Historial Mensual'!$B$2:$B$3601,$A5)</f>
        <v>1.1943368530642706E-2</v>
      </c>
      <c r="AO5" s="30">
        <f>SUMIFS('Historial Mensual'!$AB$2:$AB$3601,'Historial Mensual'!$A$2:$A$3601,AO$1,'Historial Mensual'!$B$2:$B$3601,$A5)</f>
        <v>1.0025016711482371E-2</v>
      </c>
      <c r="AP5" s="30">
        <f>SUMIFS('Historial Mensual'!$AB$2:$AB$3601,'Historial Mensual'!$A$2:$A$3601,AP$1,'Historial Mensual'!$B$2:$B$3601,$A5)</f>
        <v>1.1001758703828912E-2</v>
      </c>
      <c r="AQ5" s="30">
        <f>SUMIFS('Historial Mensual'!$AB$2:$AB$3601,'Historial Mensual'!$A$2:$A$3601,AQ$1,'Historial Mensual'!$B$2:$B$3601,$A5)</f>
        <v>1.1752298786511739E-2</v>
      </c>
      <c r="AR5" s="30">
        <f>SUMIFS('Historial Mensual'!$AB$2:$AB$3601,'Historial Mensual'!$A$2:$A$3601,AR$1,'Historial Mensual'!$B$2:$B$3601,$A5)</f>
        <v>1.2063955323824871E-2</v>
      </c>
      <c r="AS5" s="30">
        <f>SUMIFS('Historial Mensual'!$AB$2:$AB$3601,'Historial Mensual'!$A$2:$A$3601,AS$1,'Historial Mensual'!$B$2:$B$3601,$A5)</f>
        <v>1.0866452261377502E-2</v>
      </c>
      <c r="AT5" s="30">
        <f>SUMIFS('Historial Mensual'!$AB$2:$AB$3601,'Historial Mensual'!$A$2:$A$3601,AT$1,'Historial Mensual'!$B$2:$B$3601,$A5)</f>
        <v>1.0407293941201212E-2</v>
      </c>
      <c r="AU5" s="30">
        <f>SUMIFS('Historial Mensual'!$AB$2:$AB$3601,'Historial Mensual'!$A$2:$A$3601,AU$1,'Historial Mensual'!$B$2:$B$3601,$A5)</f>
        <v>1.088494850064281E-2</v>
      </c>
      <c r="AV5" s="30">
        <f>SUMIFS('Historial Mensual'!$AB$2:$AB$3601,'Historial Mensual'!$A$2:$A$3601,AV$1,'Historial Mensual'!$B$2:$B$3601,$A5)</f>
        <v>1.0743542711613374E-2</v>
      </c>
      <c r="AW5" s="30">
        <f>SUMIFS('Historial Mensual'!$AB$2:$AB$3601,'Historial Mensual'!$A$2:$A$3601,AW$1,'Historial Mensual'!$B$2:$B$3601,$A5)</f>
        <v>1.1446200327515976E-2</v>
      </c>
      <c r="AX5" s="30">
        <f>SUMIFS('Historial Mensual'!$AB$2:$AB$3601,'Historial Mensual'!$A$2:$A$3601,AX$1,'Historial Mensual'!$B$2:$B$3601,$A5)</f>
        <v>1.0146653582557397E-2</v>
      </c>
      <c r="AY5" s="30">
        <f>SUMIFS('Historial Mensual'!$AB$2:$AB$3601,'Historial Mensual'!$A$2:$A$3601,AY$1,'Historial Mensual'!$B$2:$B$3601,$A5)</f>
        <v>1.1248935938039217E-2</v>
      </c>
      <c r="AZ5" s="30">
        <f>SUMIFS('Historial Mensual'!$AB$2:$AB$3601,'Historial Mensual'!$A$2:$A$3601,AZ$1,'Historial Mensual'!$B$2:$B$3601,$A5)</f>
        <v>1.1590934968560784E-2</v>
      </c>
      <c r="BA5" s="30">
        <f>SUMIFS('Historial Mensual'!$AB$2:$AB$3601,'Historial Mensual'!$A$2:$A$3601,BA$1,'Historial Mensual'!$B$2:$B$3601,$A5)</f>
        <v>1.093893622357256E-2</v>
      </c>
      <c r="BB5" s="30">
        <f>SUMIFS('Historial Mensual'!$AB$2:$AB$3601,'Historial Mensual'!$A$2:$A$3601,BB$1,'Historial Mensual'!$B$2:$B$3601,$A5)</f>
        <v>1.06768362092029E-2</v>
      </c>
      <c r="BC5" s="30">
        <f>SUMIFS('Historial Mensual'!$AB$2:$AB$3601,'Historial Mensual'!$A$2:$A$3601,BC$1,'Historial Mensual'!$B$2:$B$3601,$A5)</f>
        <v>1.0574458749416982E-2</v>
      </c>
      <c r="BD5" s="30">
        <f>SUMIFS('Historial Mensual'!$AB$2:$AB$3601,'Historial Mensual'!$A$2:$A$3601,BD$1,'Historial Mensual'!$B$2:$B$3601,$A5)</f>
        <v>1.1777944220553005E-2</v>
      </c>
      <c r="BE5" s="30">
        <f>SUMIFS('Historial Mensual'!$AB$2:$AB$3601,'Historial Mensual'!$A$2:$A$3601,BE$1,'Historial Mensual'!$B$2:$B$3601,$A5)</f>
        <v>1.1425610403207997E-2</v>
      </c>
      <c r="BF5" s="30">
        <f>SUMIFS('Historial Mensual'!$AB$2:$AB$3601,'Historial Mensual'!$A$2:$A$3601,BF$1,'Historial Mensual'!$B$2:$B$3601,$A5)</f>
        <v>1.0174987500150001E-2</v>
      </c>
      <c r="BG5" s="30">
        <f>SUMIFS('Historial Mensual'!$AB$2:$AB$3601,'Historial Mensual'!$A$2:$A$3601,BG$1,'Historial Mensual'!$B$2:$B$3601,$A5)</f>
        <v>1.1074874325088357E-2</v>
      </c>
      <c r="BH5" s="30">
        <f>SUMIFS('Historial Mensual'!$AB$2:$AB$3601,'Historial Mensual'!$A$2:$A$3601,BH$1,'Historial Mensual'!$B$2:$B$3601,$A5)</f>
        <v>1.142340406639919E-2</v>
      </c>
      <c r="BI5" s="30">
        <f>SUMIFS('Historial Mensual'!$AB$2:$AB$3601,'Historial Mensual'!$A$2:$A$3601,BI$1,'Historial Mensual'!$B$2:$B$3601,$A5)</f>
        <v>1.118923159299845E-2</v>
      </c>
      <c r="BJ5" s="30">
        <f>SUMIFS('Historial Mensual'!$AB$2:$AB$3601,'Historial Mensual'!$A$2:$A$3601,BJ$1,'Historial Mensual'!$B$2:$B$3601,$A5)</f>
        <v>1.2121634914986412E-2</v>
      </c>
      <c r="BK5" s="30">
        <f>SUMIFS('Historial Mensual'!$AB$2:$AB$3601,'Historial Mensual'!$A$2:$A$3601,BK$1,'Historial Mensual'!$B$2:$B$3601,$A5)</f>
        <v>1.1294609376029108E-2</v>
      </c>
      <c r="BL5" s="30">
        <f>SUMIFS('Historial Mensual'!$AB$2:$AB$3601,'Historial Mensual'!$A$2:$A$3601,BL$1,'Historial Mensual'!$B$2:$B$3601,$A5)</f>
        <v>1.208148206182269E-2</v>
      </c>
      <c r="BM5" s="30">
        <f>SUMIFS('Historial Mensual'!$AB$2:$AB$3601,'Historial Mensual'!$A$2:$A$3601,BM$1,'Historial Mensual'!$B$2:$B$3601,$A5)</f>
        <v>1.3538347099451231E-2</v>
      </c>
      <c r="BN5" s="30">
        <f>SUMIFS('Historial Mensual'!$AB$2:$AB$3601,'Historial Mensual'!$A$2:$A$3601,BN$1,'Historial Mensual'!$B$2:$B$3601,$A5)</f>
        <v>1.0881249550595884E-2</v>
      </c>
      <c r="BO5" s="30">
        <f>SUMIFS('Historial Mensual'!$AB$2:$AB$3601,'Historial Mensual'!$A$2:$A$3601,BO$1,'Historial Mensual'!$B$2:$B$3601,$A5)</f>
        <v>1.1953606276114526E-2</v>
      </c>
      <c r="BP5" s="30">
        <f>SUMIFS('Historial Mensual'!$AB$2:$AB$3601,'Historial Mensual'!$A$2:$A$3601,BP$1,'Historial Mensual'!$B$2:$B$3601,$A5)</f>
        <v>1.1254093752991468E-2</v>
      </c>
      <c r="BQ5" s="30">
        <f>SUMIFS('Historial Mensual'!$AB$2:$AB$3601,'Historial Mensual'!$A$2:$A$3601,BQ$1,'Historial Mensual'!$B$2:$B$3601,$A5)</f>
        <v>1.1719315575177358E-2</v>
      </c>
      <c r="BR5" s="30">
        <f>SUMIFS('Historial Mensual'!$AB$2:$AB$3601,'Historial Mensual'!$A$2:$A$3601,BR$1,'Historial Mensual'!$B$2:$B$3601,$A5)</f>
        <v>1.1756695654493221E-2</v>
      </c>
      <c r="BS5" s="30">
        <f>SUMIFS('Historial Mensual'!$AB$2:$AB$3601,'Historial Mensual'!$A$2:$A$3601,BS$1,'Historial Mensual'!$B$2:$B$3601,$A5)</f>
        <v>1.3013606835919456E-2</v>
      </c>
      <c r="BT5" s="30">
        <f>SUMIFS('Historial Mensual'!$AB$2:$AB$3601,'Historial Mensual'!$A$2:$A$3601,BT$1,'Historial Mensual'!$B$2:$B$3601,$A5)</f>
        <v>1.0790949000952343E-2</v>
      </c>
      <c r="BU5" s="30">
        <f>SUMIFS('Historial Mensual'!$AB$2:$AB$3601,'Historial Mensual'!$A$2:$A$3601,BU$1,'Historial Mensual'!$B$2:$B$3601,$A5)</f>
        <v>1.1441788589004132E-2</v>
      </c>
      <c r="BV5" s="30">
        <f>SUMIFS('Historial Mensual'!$AB$2:$AB$3601,'Historial Mensual'!$A$2:$A$3601,BV$1,'Historial Mensual'!$B$2:$B$3601,$A5)</f>
        <v>1.1105875510814878E-2</v>
      </c>
      <c r="BW5" s="30">
        <f>SUMIFS('Historial Mensual'!$AB$2:$AB$3601,'Historial Mensual'!$A$2:$A$3601,BW$1,'Historial Mensual'!$B$2:$B$3601,$A5)</f>
        <v>1.0740579006297546E-2</v>
      </c>
      <c r="BX5" s="30">
        <f>SUMIFS('Historial Mensual'!$AB$2:$AB$3601,'Historial Mensual'!$A$2:$A$3601,BX$1,'Historial Mensual'!$B$2:$B$3601,$A5)</f>
        <v>1.2874714146019484E-2</v>
      </c>
      <c r="BY5" s="30">
        <f>SUMIFS('Historial Mensual'!$AB$2:$AB$3601,'Historial Mensual'!$A$2:$A$3601,BY$1,'Historial Mensual'!$B$2:$B$3601,$A5)</f>
        <v>1.203254489927863E-2</v>
      </c>
      <c r="BZ5" s="30">
        <f>SUMIFS('Historial Mensual'!$AB$2:$AB$3601,'Historial Mensual'!$A$2:$A$3601,BZ$1,'Historial Mensual'!$B$2:$B$3601,$A5)</f>
        <v>1.215228529870549E-2</v>
      </c>
      <c r="CA5" s="30">
        <f>SUMIFS('Historial Mensual'!$AB$2:$AB$3601,'Historial Mensual'!$A$2:$A$3601,CA$1,'Historial Mensual'!$B$2:$B$3601,$A5)</f>
        <v>1.1626165774881514E-2</v>
      </c>
      <c r="CB5" s="30">
        <f>SUMIFS('Historial Mensual'!$AB$2:$AB$3601,'Historial Mensual'!$A$2:$A$3601,CB$1,'Historial Mensual'!$B$2:$B$3601,$A5)</f>
        <v>1.2293728539579218E-2</v>
      </c>
      <c r="CC5" s="30">
        <f>SUMIFS('Historial Mensual'!$AB$2:$AB$3601,'Historial Mensual'!$A$2:$A$3601,CC$1,'Historial Mensual'!$B$2:$B$3601,$A5)</f>
        <v>1.0364153207072402E-2</v>
      </c>
      <c r="CD5" s="30">
        <f>SUMIFS('Historial Mensual'!$AB$2:$AB$3601,'Historial Mensual'!$A$2:$A$3601,CD$1,'Historial Mensual'!$B$2:$B$3601,$A5)</f>
        <v>1.0477911745760071E-2</v>
      </c>
      <c r="CE5" s="30">
        <f>SUMIFS('Historial Mensual'!$AB$2:$AB$3601,'Historial Mensual'!$A$2:$A$3601,CE$1,'Historial Mensual'!$B$2:$B$3601,$A5)</f>
        <v>1.1254830560076812E-2</v>
      </c>
      <c r="CF5" s="30">
        <f>SUMIFS('Historial Mensual'!$AB$2:$AB$3601,'Historial Mensual'!$A$2:$A$3601,CF$1,'Historial Mensual'!$B$2:$B$3601,$A5)</f>
        <v>1.033290071140569E-2</v>
      </c>
      <c r="CG5" s="30">
        <f>SUMIFS('Historial Mensual'!$AB$2:$AB$3601,'Historial Mensual'!$A$2:$A$3601,CG$1,'Historial Mensual'!$B$2:$B$3601,$A5)</f>
        <v>1.100840798245617E-2</v>
      </c>
      <c r="CH5" s="30">
        <f>SUMIFS('Historial Mensual'!$AB$2:$AB$3601,'Historial Mensual'!$A$2:$A$3601,CH$1,'Historial Mensual'!$B$2:$B$3601,$A5)</f>
        <v>1.1708318542406504E-2</v>
      </c>
      <c r="CI5" s="30">
        <f>SUMIFS('Historial Mensual'!$AB$2:$AB$3601,'Historial Mensual'!$A$2:$A$3601,CI$1,'Historial Mensual'!$B$2:$B$3601,$A5)</f>
        <v>1.2211367936469486E-2</v>
      </c>
      <c r="CJ5" s="30">
        <f>SUMIFS('Historial Mensual'!$AB$2:$AB$3601,'Historial Mensual'!$A$2:$A$3601,CJ$1,'Historial Mensual'!$B$2:$B$3601,$A5)</f>
        <v>1.033959857002098E-2</v>
      </c>
      <c r="CK5" s="30">
        <f>SUMIFS('Historial Mensual'!$AB$2:$AB$3601,'Historial Mensual'!$A$2:$A$3601,CK$1,'Historial Mensual'!$B$2:$B$3601,$A5)</f>
        <v>9.3926007479931961E-3</v>
      </c>
      <c r="CL5" s="30">
        <f>SUMIFS('Historial Mensual'!$AB$2:$AB$3601,'Historial Mensual'!$A$2:$A$3601,CL$1,'Historial Mensual'!$B$2:$B$3601,$A5)</f>
        <v>9.9405970910910746E-3</v>
      </c>
      <c r="CM5" s="30">
        <f>SUMIFS('Historial Mensual'!$AB$2:$AB$3601,'Historial Mensual'!$A$2:$A$3601,CM$1,'Historial Mensual'!$B$2:$B$3601,$A5)</f>
        <v>9.8089568677595107E-3</v>
      </c>
      <c r="CN5" s="30">
        <f>SUMIFS('Historial Mensual'!$AB$2:$AB$3601,'Historial Mensual'!$A$2:$A$3601,CN$1,'Historial Mensual'!$B$2:$B$3601,$A5)</f>
        <v>1.0635305485626745E-2</v>
      </c>
      <c r="CO5" s="30">
        <f>SUMIFS('Historial Mensual'!$AB$2:$AB$3601,'Historial Mensual'!$A$2:$A$3601,CO$1,'Historial Mensual'!$B$2:$B$3601,$A5)</f>
        <v>1.0474939459043986E-2</v>
      </c>
      <c r="CP5" s="30">
        <f>SUMIFS('Historial Mensual'!$AB$2:$AB$3601,'Historial Mensual'!$A$2:$A$3601,CP$1,'Historial Mensual'!$B$2:$B$3601,$A5)</f>
        <v>1.0531396468122844E-2</v>
      </c>
      <c r="CQ5" s="30">
        <f>SUMIFS('Historial Mensual'!$AB$2:$AB$3601,'Historial Mensual'!$A$2:$A$3601,CQ$1,'Historial Mensual'!$B$2:$B$3601,$A5)</f>
        <v>1.082352664362185E-2</v>
      </c>
      <c r="CR5" s="30">
        <f>SUMIFS('Historial Mensual'!$AB$2:$AB$3601,'Historial Mensual'!$A$2:$A$3601,CR$1,'Historial Mensual'!$B$2:$B$3601,$A5)</f>
        <v>1.0561096753121113E-2</v>
      </c>
      <c r="CS5" s="30">
        <f>SUMIFS('Historial Mensual'!$AB$2:$AB$3601,'Historial Mensual'!$A$2:$A$3601,CS$1,'Historial Mensual'!$B$2:$B$3601,$A5)</f>
        <v>1.0341086916719533E-2</v>
      </c>
      <c r="CT5" s="30">
        <f>SUMIFS('Historial Mensual'!$AB$2:$AB$3601,'Historial Mensual'!$A$2:$A$3601,CT$1,'Historial Mensual'!$B$2:$B$3601,$A5)</f>
        <v>9.9248999326215781E-3</v>
      </c>
      <c r="CU5" s="30">
        <f>SUMIFS('Historial Mensual'!$AB$2:$AB$3601,'Historial Mensual'!$A$2:$A$3601,CU$1,'Historial Mensual'!$B$2:$B$3601,$A5)</f>
        <v>1.0812421926554849E-2</v>
      </c>
      <c r="CV5" s="30">
        <f>SUMIFS('Historial Mensual'!$AB$2:$AB$3601,'Historial Mensual'!$A$2:$A$3601,CV$1,'Historial Mensual'!$B$2:$B$3601,$A5)</f>
        <v>1.1480016625699418E-2</v>
      </c>
      <c r="CW5" s="30">
        <f>SUMIFS('Historial Mensual'!$AB$2:$AB$3601,'Historial Mensual'!$A$2:$A$3601,CW$1,'Historial Mensual'!$B$2:$B$3601,$A5)</f>
        <v>1.0717607048324806E-2</v>
      </c>
    </row>
    <row r="6" spans="1:101" x14ac:dyDescent="0.3">
      <c r="A6" s="18">
        <v>45047</v>
      </c>
      <c r="B6" s="30">
        <f>SUMIFS('Historial Mensual'!$AB$2:$AB$3601,'Historial Mensual'!$A$2:$A$3601,B$1,'Historial Mensual'!$B$2:$B$3601,$A6)</f>
        <v>1.0218962319249902E-2</v>
      </c>
      <c r="C6" s="30">
        <f>SUMIFS('Historial Mensual'!$AB$2:$AB$3601,'Historial Mensual'!$A$2:$A$3601,C$1,'Historial Mensual'!$B$2:$B$3601,$A6)</f>
        <v>9.6876209568599325E-3</v>
      </c>
      <c r="D6" s="30">
        <f>SUMIFS('Historial Mensual'!$AB$2:$AB$3601,'Historial Mensual'!$A$2:$A$3601,D$1,'Historial Mensual'!$B$2:$B$3601,$A6)</f>
        <v>1.106601492263537E-2</v>
      </c>
      <c r="E6" s="30">
        <f>SUMIFS('Historial Mensual'!$AB$2:$AB$3601,'Historial Mensual'!$A$2:$A$3601,E$1,'Historial Mensual'!$B$2:$B$3601,$A6)</f>
        <v>1.0704265856049222E-2</v>
      </c>
      <c r="F6" s="30">
        <f>SUMIFS('Historial Mensual'!$AB$2:$AB$3601,'Historial Mensual'!$A$2:$A$3601,F$1,'Historial Mensual'!$B$2:$B$3601,$A6)</f>
        <v>1.0843511753295898E-2</v>
      </c>
      <c r="G6" s="30">
        <f>SUMIFS('Historial Mensual'!$AB$2:$AB$3601,'Historial Mensual'!$A$2:$A$3601,G$1,'Historial Mensual'!$B$2:$B$3601,$A6)</f>
        <v>1.0261426477973012E-2</v>
      </c>
      <c r="H6" s="30">
        <f>SUMIFS('Historial Mensual'!$AB$2:$AB$3601,'Historial Mensual'!$A$2:$A$3601,H$1,'Historial Mensual'!$B$2:$B$3601,$A6)</f>
        <v>9.3301721925036496E-3</v>
      </c>
      <c r="I6" s="30">
        <f>SUMIFS('Historial Mensual'!$AB$2:$AB$3601,'Historial Mensual'!$A$2:$A$3601,I$1,'Historial Mensual'!$B$2:$B$3601,$A6)</f>
        <v>1.1545408525353684E-2</v>
      </c>
      <c r="J6" s="30">
        <f>SUMIFS('Historial Mensual'!$AB$2:$AB$3601,'Historial Mensual'!$A$2:$A$3601,J$1,'Historial Mensual'!$B$2:$B$3601,$A6)</f>
        <v>8.9675486485203404E-3</v>
      </c>
      <c r="K6" s="30">
        <f>SUMIFS('Historial Mensual'!$AB$2:$AB$3601,'Historial Mensual'!$A$2:$A$3601,K$1,'Historial Mensual'!$B$2:$B$3601,$A6)</f>
        <v>9.8089568677595107E-3</v>
      </c>
      <c r="L6" s="30">
        <f>SUMIFS('Historial Mensual'!$AB$2:$AB$3601,'Historial Mensual'!$A$2:$A$3601,L$1,'Historial Mensual'!$B$2:$B$3601,$A6)</f>
        <v>9.8411363970036803E-3</v>
      </c>
      <c r="M6" s="30">
        <f>SUMIFS('Historial Mensual'!$AB$2:$AB$3601,'Historial Mensual'!$A$2:$A$3601,M$1,'Historial Mensual'!$B$2:$B$3601,$A6)</f>
        <v>1.098698080659477E-2</v>
      </c>
      <c r="N6" s="30">
        <f>SUMIFS('Historial Mensual'!$AB$2:$AB$3601,'Historial Mensual'!$A$2:$A$3601,N$1,'Historial Mensual'!$B$2:$B$3601,$A6)</f>
        <v>1.0674611824848412E-2</v>
      </c>
      <c r="O6" s="30">
        <f>SUMIFS('Historial Mensual'!$AB$2:$AB$3601,'Historial Mensual'!$A$2:$A$3601,O$1,'Historial Mensual'!$B$2:$B$3601,$A6)</f>
        <v>1.1737641041701385E-2</v>
      </c>
      <c r="P6" s="30">
        <f>SUMIFS('Historial Mensual'!$AB$2:$AB$3601,'Historial Mensual'!$A$2:$A$3601,P$1,'Historial Mensual'!$B$2:$B$3601,$A6)</f>
        <v>9.7924885595928046E-3</v>
      </c>
      <c r="Q6" s="30">
        <f>SUMIFS('Historial Mensual'!$AB$2:$AB$3601,'Historial Mensual'!$A$2:$A$3601,Q$1,'Historial Mensual'!$B$2:$B$3601,$A6)</f>
        <v>1.135498135209656E-2</v>
      </c>
      <c r="R6" s="30">
        <f>SUMIFS('Historial Mensual'!$AB$2:$AB$3601,'Historial Mensual'!$A$2:$A$3601,R$1,'Historial Mensual'!$B$2:$B$3601,$A6)</f>
        <v>1.1071921285816799E-2</v>
      </c>
      <c r="S6" s="30">
        <f>SUMIFS('Historial Mensual'!$AB$2:$AB$3601,'Historial Mensual'!$A$2:$A$3601,S$1,'Historial Mensual'!$B$2:$B$3601,$A6)</f>
        <v>9.7235890613145415E-3</v>
      </c>
      <c r="T6" s="30">
        <f>SUMIFS('Historial Mensual'!$AB$2:$AB$3601,'Historial Mensual'!$A$2:$A$3601,T$1,'Historial Mensual'!$B$2:$B$3601,$A6)</f>
        <v>1.0060106454560458E-2</v>
      </c>
      <c r="U6" s="30">
        <f>SUMIFS('Historial Mensual'!$AB$2:$AB$3601,'Historial Mensual'!$A$2:$A$3601,U$1,'Historial Mensual'!$B$2:$B$3601,$A6)</f>
        <v>1.0706489522621432E-2</v>
      </c>
      <c r="V6" s="30">
        <f>SUMIFS('Historial Mensual'!$AB$2:$AB$3601,'Historial Mensual'!$A$2:$A$3601,V$1,'Historial Mensual'!$B$2:$B$3601,$A6)</f>
        <v>1.1104399500944329E-2</v>
      </c>
      <c r="W6" s="30">
        <f>SUMIFS('Historial Mensual'!$AB$2:$AB$3601,'Historial Mensual'!$A$2:$A$3601,W$1,'Historial Mensual'!$B$2:$B$3601,$A6)</f>
        <v>1.1360869179062094E-2</v>
      </c>
      <c r="X6" s="30">
        <f>SUMIFS('Historial Mensual'!$AB$2:$AB$3601,'Historial Mensual'!$A$2:$A$3601,X$1,'Historial Mensual'!$B$2:$B$3601,$A6)</f>
        <v>1.016305849508492E-2</v>
      </c>
      <c r="Y6" s="30">
        <f>SUMIFS('Historial Mensual'!$AB$2:$AB$3601,'Historial Mensual'!$A$2:$A$3601,Y$1,'Historial Mensual'!$B$2:$B$3601,$A6)</f>
        <v>1.2074179660069184E-2</v>
      </c>
      <c r="Z6" s="30">
        <f>SUMIFS('Historial Mensual'!$AB$2:$AB$3601,'Historial Mensual'!$A$2:$A$3601,Z$1,'Historial Mensual'!$B$2:$B$3601,$A6)</f>
        <v>1.0627887309115236E-2</v>
      </c>
      <c r="AA6" s="30">
        <f>SUMIFS('Historial Mensual'!$AB$2:$AB$3601,'Historial Mensual'!$A$2:$A$3601,AA$1,'Historial Mensual'!$B$2:$B$3601,$A6)</f>
        <v>1.1306392387232078E-2</v>
      </c>
      <c r="AB6" s="30">
        <f>SUMIFS('Historial Mensual'!$AB$2:$AB$3601,'Historial Mensual'!$A$2:$A$3601,AB$1,'Historial Mensual'!$B$2:$B$3601,$A6)</f>
        <v>1.3059857886347448E-2</v>
      </c>
      <c r="AC6" s="30">
        <f>SUMIFS('Historial Mensual'!$AB$2:$AB$3601,'Historial Mensual'!$A$2:$A$3601,AC$1,'Historial Mensual'!$B$2:$B$3601,$A6)</f>
        <v>1.0886428038975104E-2</v>
      </c>
      <c r="AD6" s="30">
        <f>SUMIFS('Historial Mensual'!$AB$2:$AB$3601,'Historial Mensual'!$A$2:$A$3601,AD$1,'Historial Mensual'!$B$2:$B$3601,$A6)</f>
        <v>1.260936818888414E-2</v>
      </c>
      <c r="AE6" s="30">
        <f>SUMIFS('Historial Mensual'!$AB$2:$AB$3601,'Historial Mensual'!$A$2:$A$3601,AE$1,'Historial Mensual'!$B$2:$B$3601,$A6)</f>
        <v>1.2264582771297494E-2</v>
      </c>
      <c r="AF6" s="30">
        <f>SUMIFS('Historial Mensual'!$AB$2:$AB$3601,'Historial Mensual'!$A$2:$A$3601,AF$1,'Historial Mensual'!$B$2:$B$3601,$A6)</f>
        <v>1.173324326271552E-2</v>
      </c>
      <c r="AG6" s="30">
        <f>SUMIFS('Historial Mensual'!$AB$2:$AB$3601,'Historial Mensual'!$A$2:$A$3601,AG$1,'Historial Mensual'!$B$2:$B$3601,$A6)</f>
        <v>1.1268828772819983E-2</v>
      </c>
      <c r="AH6" s="30">
        <f>SUMIFS('Historial Mensual'!$AB$2:$AB$3601,'Historial Mensual'!$A$2:$A$3601,AH$1,'Historial Mensual'!$B$2:$B$3601,$A6)</f>
        <v>1.0681284816363101E-2</v>
      </c>
      <c r="AI6" s="30">
        <f>SUMIFS('Historial Mensual'!$AB$2:$AB$3601,'Historial Mensual'!$A$2:$A$3601,AI$1,'Historial Mensual'!$B$2:$B$3601,$A6)</f>
        <v>1.028749123541961E-2</v>
      </c>
      <c r="AJ6" s="30">
        <f>SUMIFS('Historial Mensual'!$AB$2:$AB$3601,'Historial Mensual'!$A$2:$A$3601,AJ$1,'Historial Mensual'!$B$2:$B$3601,$A6)</f>
        <v>1.1391774086256135E-2</v>
      </c>
      <c r="AK6" s="30">
        <f>SUMIFS('Historial Mensual'!$AB$2:$AB$3601,'Historial Mensual'!$A$2:$A$3601,AK$1,'Historial Mensual'!$B$2:$B$3601,$A6)</f>
        <v>1.0451157702465741E-2</v>
      </c>
      <c r="AL6" s="30">
        <f>SUMIFS('Historial Mensual'!$AB$2:$AB$3601,'Historial Mensual'!$A$2:$A$3601,AL$1,'Historial Mensual'!$B$2:$B$3601,$A6)</f>
        <v>1.1185544868622443E-2</v>
      </c>
      <c r="AM6" s="30">
        <f>SUMIFS('Historial Mensual'!$AB$2:$AB$3601,'Historial Mensual'!$A$2:$A$3601,AM$1,'Historial Mensual'!$B$2:$B$3601,$A6)</f>
        <v>1.1332898642245848E-2</v>
      </c>
      <c r="AN6" s="30">
        <f>SUMIFS('Historial Mensual'!$AB$2:$AB$3601,'Historial Mensual'!$A$2:$A$3601,AN$1,'Historial Mensual'!$B$2:$B$3601,$A6)</f>
        <v>1.2086593398225265E-2</v>
      </c>
      <c r="AO6" s="30">
        <f>SUMIFS('Historial Mensual'!$AB$2:$AB$3601,'Historial Mensual'!$A$2:$A$3601,AO$1,'Historial Mensual'!$B$2:$B$3601,$A6)</f>
        <v>1.0008587116734802E-2</v>
      </c>
      <c r="AP6" s="30">
        <f>SUMIFS('Historial Mensual'!$AB$2:$AB$3601,'Historial Mensual'!$A$2:$A$3601,AP$1,'Historial Mensual'!$B$2:$B$3601,$A6)</f>
        <v>1.1688520569286709E-2</v>
      </c>
      <c r="AQ6" s="30">
        <f>SUMIFS('Historial Mensual'!$AB$2:$AB$3601,'Historial Mensual'!$A$2:$A$3601,AQ$1,'Historial Mensual'!$B$2:$B$3601,$A6)</f>
        <v>1.163790637840445E-2</v>
      </c>
      <c r="AR6" s="30">
        <f>SUMIFS('Historial Mensual'!$AB$2:$AB$3601,'Historial Mensual'!$A$2:$A$3601,AR$1,'Historial Mensual'!$B$2:$B$3601,$A6)</f>
        <v>1.2115065647057444E-2</v>
      </c>
      <c r="AS6" s="30">
        <f>SUMIFS('Historial Mensual'!$AB$2:$AB$3601,'Historial Mensual'!$A$2:$A$3601,AS$1,'Historial Mensual'!$B$2:$B$3601,$A6)</f>
        <v>1.0734651308872856E-2</v>
      </c>
      <c r="AT6" s="30">
        <f>SUMIFS('Historial Mensual'!$AB$2:$AB$3601,'Historial Mensual'!$A$2:$A$3601,AT$1,'Historial Mensual'!$B$2:$B$3601,$A6)</f>
        <v>1.0430343613647475E-2</v>
      </c>
      <c r="AU6" s="30">
        <f>SUMIFS('Historial Mensual'!$AB$2:$AB$3601,'Historial Mensual'!$A$2:$A$3601,AU$1,'Historial Mensual'!$B$2:$B$3601,$A6)</f>
        <v>1.0905659869996365E-2</v>
      </c>
      <c r="AV6" s="30">
        <f>SUMIFS('Historial Mensual'!$AB$2:$AB$3601,'Historial Mensual'!$A$2:$A$3601,AV$1,'Historial Mensual'!$B$2:$B$3601,$A6)</f>
        <v>1.0543277734377465E-2</v>
      </c>
      <c r="AW6" s="30">
        <f>SUMIFS('Historial Mensual'!$AB$2:$AB$3601,'Historial Mensual'!$A$2:$A$3601,AW$1,'Historial Mensual'!$B$2:$B$3601,$A6)</f>
        <v>1.1612955804094938E-2</v>
      </c>
      <c r="AX6" s="30">
        <f>SUMIFS('Historial Mensual'!$AB$2:$AB$3601,'Historial Mensual'!$A$2:$A$3601,AX$1,'Historial Mensual'!$B$2:$B$3601,$A6)</f>
        <v>9.8628325030671871E-3</v>
      </c>
      <c r="AY6" s="30">
        <f>SUMIFS('Historial Mensual'!$AB$2:$AB$3601,'Historial Mensual'!$A$2:$A$3601,AY$1,'Historial Mensual'!$B$2:$B$3601,$A6)</f>
        <v>1.1171533967374359E-2</v>
      </c>
      <c r="AZ6" s="30">
        <f>SUMIFS('Historial Mensual'!$AB$2:$AB$3601,'Historial Mensual'!$A$2:$A$3601,AZ$1,'Historial Mensual'!$B$2:$B$3601,$A6)</f>
        <v>1.1649645483302384E-2</v>
      </c>
      <c r="BA6" s="30">
        <f>SUMIFS('Historial Mensual'!$AB$2:$AB$3601,'Historial Mensual'!$A$2:$A$3601,BA$1,'Historial Mensual'!$B$2:$B$3601,$A6)</f>
        <v>1.088938704418152E-2</v>
      </c>
      <c r="BB6" s="30">
        <f>SUMIFS('Historial Mensual'!$AB$2:$AB$3601,'Historial Mensual'!$A$2:$A$3601,BB$1,'Historial Mensual'!$B$2:$B$3601,$A6)</f>
        <v>1.0716865921793328E-2</v>
      </c>
      <c r="BC6" s="30">
        <f>SUMIFS('Historial Mensual'!$AB$2:$AB$3601,'Historial Mensual'!$A$2:$A$3601,BC$1,'Historial Mensual'!$B$2:$B$3601,$A6)</f>
        <v>1.0552930131888738E-2</v>
      </c>
      <c r="BD6" s="30">
        <f>SUMIFS('Historial Mensual'!$AB$2:$AB$3601,'Historial Mensual'!$A$2:$A$3601,BD$1,'Historial Mensual'!$B$2:$B$3601,$A6)</f>
        <v>1.1755230055186638E-2</v>
      </c>
      <c r="BE6" s="30">
        <f>SUMIFS('Historial Mensual'!$AB$2:$AB$3601,'Historial Mensual'!$A$2:$A$3601,BE$1,'Historial Mensual'!$B$2:$B$3601,$A6)</f>
        <v>1.1332162460563788E-2</v>
      </c>
      <c r="BF6" s="30">
        <f>SUMIFS('Historial Mensual'!$AB$2:$AB$3601,'Historial Mensual'!$A$2:$A$3601,BF$1,'Historial Mensual'!$B$2:$B$3601,$A6)</f>
        <v>1.0127262179610463E-2</v>
      </c>
      <c r="BG6" s="30">
        <f>SUMIFS('Historial Mensual'!$AB$2:$AB$3601,'Historial Mensual'!$A$2:$A$3601,BG$1,'Historial Mensual'!$B$2:$B$3601,$A6)</f>
        <v>1.1246725357328735E-2</v>
      </c>
      <c r="BH6" s="30">
        <f>SUMIFS('Historial Mensual'!$AB$2:$AB$3601,'Historial Mensual'!$A$2:$A$3601,BH$1,'Historial Mensual'!$B$2:$B$3601,$A6)</f>
        <v>1.1463845165127662E-2</v>
      </c>
      <c r="BI6" s="30">
        <f>SUMIFS('Historial Mensual'!$AB$2:$AB$3601,'Historial Mensual'!$A$2:$A$3601,BI$1,'Historial Mensual'!$B$2:$B$3601,$A6)</f>
        <v>1.1158258511824615E-2</v>
      </c>
      <c r="BJ6" s="30">
        <f>SUMIFS('Historial Mensual'!$AB$2:$AB$3601,'Historial Mensual'!$A$2:$A$3601,BJ$1,'Historial Mensual'!$B$2:$B$3601,$A6)</f>
        <v>1.1929472624920612E-2</v>
      </c>
      <c r="BK6" s="30">
        <f>SUMIFS('Historial Mensual'!$AB$2:$AB$3601,'Historial Mensual'!$A$2:$A$3601,BK$1,'Historial Mensual'!$B$2:$B$3601,$A6)</f>
        <v>1.1474136423640591E-2</v>
      </c>
      <c r="BL6" s="30">
        <f>SUMIFS('Historial Mensual'!$AB$2:$AB$3601,'Historial Mensual'!$A$2:$A$3601,BL$1,'Historial Mensual'!$B$2:$B$3601,$A6)</f>
        <v>1.1954337500053924E-2</v>
      </c>
      <c r="BM6" s="30">
        <f>SUMIFS('Historial Mensual'!$AB$2:$AB$3601,'Historial Mensual'!$A$2:$A$3601,BM$1,'Historial Mensual'!$B$2:$B$3601,$A6)</f>
        <v>1.3427593349415012E-2</v>
      </c>
      <c r="BN6" s="30">
        <f>SUMIFS('Historial Mensual'!$AB$2:$AB$3601,'Historial Mensual'!$A$2:$A$3601,BN$1,'Historial Mensual'!$B$2:$B$3601,$A6)</f>
        <v>1.1137603991653089E-2</v>
      </c>
      <c r="BO6" s="30">
        <f>SUMIFS('Historial Mensual'!$AB$2:$AB$3601,'Historial Mensual'!$A$2:$A$3601,BO$1,'Historial Mensual'!$B$2:$B$3601,$A6)</f>
        <v>1.1894357826327751E-2</v>
      </c>
      <c r="BP6" s="30">
        <f>SUMIFS('Historial Mensual'!$AB$2:$AB$3601,'Historial Mensual'!$A$2:$A$3601,BP$1,'Historial Mensual'!$B$2:$B$3601,$A6)</f>
        <v>1.1385888238102826E-2</v>
      </c>
      <c r="BQ6" s="30">
        <f>SUMIFS('Historial Mensual'!$AB$2:$AB$3601,'Historial Mensual'!$A$2:$A$3601,BQ$1,'Historial Mensual'!$B$2:$B$3601,$A6)</f>
        <v>1.1830678068674105E-2</v>
      </c>
      <c r="BR6" s="30">
        <f>SUMIFS('Historial Mensual'!$AB$2:$AB$3601,'Historial Mensual'!$A$2:$A$3601,BR$1,'Historial Mensual'!$B$2:$B$3601,$A6)</f>
        <v>1.1909722200044381E-2</v>
      </c>
      <c r="BS6" s="30">
        <f>SUMIFS('Historial Mensual'!$AB$2:$AB$3601,'Historial Mensual'!$A$2:$A$3601,BS$1,'Historial Mensual'!$B$2:$B$3601,$A6)</f>
        <v>1.2690648187525522E-2</v>
      </c>
      <c r="BT6" s="30">
        <f>SUMIFS('Historial Mensual'!$AB$2:$AB$3601,'Historial Mensual'!$A$2:$A$3601,BT$1,'Historial Mensual'!$B$2:$B$3601,$A6)</f>
        <v>1.0897523817270605E-2</v>
      </c>
      <c r="BU6" s="30">
        <f>SUMIFS('Historial Mensual'!$AB$2:$AB$3601,'Historial Mensual'!$A$2:$A$3601,BU$1,'Historial Mensual'!$B$2:$B$3601,$A6)</f>
        <v>1.1368228432584893E-2</v>
      </c>
      <c r="BV6" s="30">
        <f>SUMIFS('Historial Mensual'!$AB$2:$AB$3601,'Historial Mensual'!$A$2:$A$3601,BV$1,'Historial Mensual'!$B$2:$B$3601,$A6)</f>
        <v>1.1366020718377667E-2</v>
      </c>
      <c r="BW6" s="30">
        <f>SUMIFS('Historial Mensual'!$AB$2:$AB$3601,'Historial Mensual'!$A$2:$A$3601,BW$1,'Historial Mensual'!$B$2:$B$3601,$A6)</f>
        <v>1.0405806666925033E-2</v>
      </c>
      <c r="BX6" s="30">
        <f>SUMIFS('Historial Mensual'!$AB$2:$AB$3601,'Historial Mensual'!$A$2:$A$3601,BX$1,'Historial Mensual'!$B$2:$B$3601,$A6)</f>
        <v>1.273923676162303E-2</v>
      </c>
      <c r="BY6" s="30">
        <f>SUMIFS('Historial Mensual'!$AB$2:$AB$3601,'Historial Mensual'!$A$2:$A$3601,BY$1,'Historial Mensual'!$B$2:$B$3601,$A6)</f>
        <v>1.2198971021733396E-2</v>
      </c>
      <c r="BZ6" s="30">
        <f>SUMIFS('Historial Mensual'!$AB$2:$AB$3601,'Historial Mensual'!$A$2:$A$3601,BZ$1,'Historial Mensual'!$B$2:$B$3601,$A6)</f>
        <v>1.1660649533443701E-2</v>
      </c>
      <c r="CA6" s="30">
        <f>SUMIFS('Historial Mensual'!$AB$2:$AB$3601,'Historial Mensual'!$A$2:$A$3601,CA$1,'Historial Mensual'!$B$2:$B$3601,$A6)</f>
        <v>1.164524349456042E-2</v>
      </c>
      <c r="CB6" s="30">
        <f>SUMIFS('Historial Mensual'!$AB$2:$AB$3601,'Historial Mensual'!$A$2:$A$3601,CB$1,'Historial Mensual'!$B$2:$B$3601,$A6)</f>
        <v>1.2319223516911837E-2</v>
      </c>
      <c r="CC6" s="30">
        <f>SUMIFS('Historial Mensual'!$AB$2:$AB$3601,'Historial Mensual'!$A$2:$A$3601,CC$1,'Historial Mensual'!$B$2:$B$3601,$A6)</f>
        <v>1.0240569344743822E-2</v>
      </c>
      <c r="CD6" s="30">
        <f>SUMIFS('Historial Mensual'!$AB$2:$AB$3601,'Historial Mensual'!$A$2:$A$3601,CD$1,'Historial Mensual'!$B$2:$B$3601,$A6)</f>
        <v>1.0592271721919344E-2</v>
      </c>
      <c r="CE6" s="30">
        <f>SUMIFS('Historial Mensual'!$AB$2:$AB$3601,'Historial Mensual'!$A$2:$A$3601,CE$1,'Historial Mensual'!$B$2:$B$3601,$A6)</f>
        <v>1.0992892250626607E-2</v>
      </c>
      <c r="CF6" s="30">
        <f>SUMIFS('Historial Mensual'!$AB$2:$AB$3601,'Historial Mensual'!$A$2:$A$3601,CF$1,'Historial Mensual'!$B$2:$B$3601,$A6)</f>
        <v>1.0107120618442433E-2</v>
      </c>
      <c r="CG6" s="30">
        <f>SUMIFS('Historial Mensual'!$AB$2:$AB$3601,'Historial Mensual'!$A$2:$A$3601,CG$1,'Historial Mensual'!$B$2:$B$3601,$A6)</f>
        <v>1.1028352932559438E-2</v>
      </c>
      <c r="CH6" s="30">
        <f>SUMIFS('Historial Mensual'!$AB$2:$AB$3601,'Historial Mensual'!$A$2:$A$3601,CH$1,'Historial Mensual'!$B$2:$B$3601,$A6)</f>
        <v>1.1780874672061348E-2</v>
      </c>
      <c r="CI6" s="30">
        <f>SUMIFS('Historial Mensual'!$AB$2:$AB$3601,'Historial Mensual'!$A$2:$A$3601,CI$1,'Historial Mensual'!$B$2:$B$3601,$A6)</f>
        <v>1.2250006424809889E-2</v>
      </c>
      <c r="CJ6" s="30">
        <f>SUMIFS('Historial Mensual'!$AB$2:$AB$3601,'Historial Mensual'!$A$2:$A$3601,CJ$1,'Historial Mensual'!$B$2:$B$3601,$A6)</f>
        <v>1.0321736528203562E-2</v>
      </c>
      <c r="CK6" s="30">
        <f>SUMIFS('Historial Mensual'!$AB$2:$AB$3601,'Historial Mensual'!$A$2:$A$3601,CK$1,'Historial Mensual'!$B$2:$B$3601,$A6)</f>
        <v>9.4895440392421815E-3</v>
      </c>
      <c r="CL6" s="30">
        <f>SUMIFS('Historial Mensual'!$AB$2:$AB$3601,'Historial Mensual'!$A$2:$A$3601,CL$1,'Historial Mensual'!$B$2:$B$3601,$A6)</f>
        <v>9.9099477623587617E-3</v>
      </c>
      <c r="CM6" s="30">
        <f>SUMIFS('Historial Mensual'!$AB$2:$AB$3601,'Historial Mensual'!$A$2:$A$3601,CM$1,'Historial Mensual'!$B$2:$B$3601,$A6)</f>
        <v>1.0039950156089494E-2</v>
      </c>
      <c r="CN6" s="30">
        <f>SUMIFS('Historial Mensual'!$AB$2:$AB$3601,'Historial Mensual'!$A$2:$A$3601,CN$1,'Historial Mensual'!$B$2:$B$3601,$A6)</f>
        <v>1.0382007002852189E-2</v>
      </c>
      <c r="CO6" s="30">
        <f>SUMIFS('Historial Mensual'!$AB$2:$AB$3601,'Historial Mensual'!$A$2:$A$3601,CO$1,'Historial Mensual'!$B$2:$B$3601,$A6)</f>
        <v>1.0500200831206064E-2</v>
      </c>
      <c r="CP6" s="30">
        <f>SUMIFS('Historial Mensual'!$AB$2:$AB$3601,'Historial Mensual'!$A$2:$A$3601,CP$1,'Historial Mensual'!$B$2:$B$3601,$A6)</f>
        <v>1.0699077091421483E-2</v>
      </c>
      <c r="CQ6" s="30">
        <f>SUMIFS('Historial Mensual'!$AB$2:$AB$3601,'Historial Mensual'!$A$2:$A$3601,CQ$1,'Historial Mensual'!$B$2:$B$3601,$A6)</f>
        <v>1.1115468997295208E-2</v>
      </c>
      <c r="CR6" s="30">
        <f>SUMIFS('Historial Mensual'!$AB$2:$AB$3601,'Historial Mensual'!$A$2:$A$3601,CR$1,'Historial Mensual'!$B$2:$B$3601,$A6)</f>
        <v>1.0933760693194294E-2</v>
      </c>
      <c r="CS6" s="30">
        <f>SUMIFS('Historial Mensual'!$AB$2:$AB$3601,'Historial Mensual'!$A$2:$A$3601,CS$1,'Historial Mensual'!$B$2:$B$3601,$A6)</f>
        <v>1.0493514673404647E-2</v>
      </c>
      <c r="CT6" s="30">
        <f>SUMIFS('Historial Mensual'!$AB$2:$AB$3601,'Historial Mensual'!$A$2:$A$3601,CT$1,'Historial Mensual'!$B$2:$B$3601,$A6)</f>
        <v>9.9577861383033373E-3</v>
      </c>
      <c r="CU6" s="30">
        <f>SUMIFS('Historial Mensual'!$AB$2:$AB$3601,'Historial Mensual'!$A$2:$A$3601,CU$1,'Historial Mensual'!$B$2:$B$3601,$A6)</f>
        <v>1.0837590692423404E-2</v>
      </c>
      <c r="CV6" s="30">
        <f>SUMIFS('Historial Mensual'!$AB$2:$AB$3601,'Historial Mensual'!$A$2:$A$3601,CV$1,'Historial Mensual'!$B$2:$B$3601,$A6)</f>
        <v>1.0970722374720854E-2</v>
      </c>
      <c r="CW6" s="30">
        <f>SUMIFS('Historial Mensual'!$AB$2:$AB$3601,'Historial Mensual'!$A$2:$A$3601,CW$1,'Historial Mensual'!$B$2:$B$3601,$A6)</f>
        <v>1.071019551398944E-2</v>
      </c>
    </row>
    <row r="7" spans="1:101" x14ac:dyDescent="0.3">
      <c r="A7" s="18">
        <v>45078</v>
      </c>
      <c r="B7" s="30">
        <f>SUMIFS('Historial Mensual'!$AB$2:$AB$3601,'Historial Mensual'!$A$2:$A$3601,B$1,'Historial Mensual'!$B$2:$B$3601,$A7)</f>
        <v>1.0622694229154739E-2</v>
      </c>
      <c r="C7" s="30">
        <f>SUMIFS('Historial Mensual'!$AB$2:$AB$3601,'Historial Mensual'!$A$2:$A$3601,C$1,'Historial Mensual'!$B$2:$B$3601,$A7)</f>
        <v>9.922657262313006E-3</v>
      </c>
      <c r="D7" s="30">
        <f>SUMIFS('Historial Mensual'!$AB$2:$AB$3601,'Historial Mensual'!$A$2:$A$3601,D$1,'Historial Mensual'!$B$2:$B$3601,$A7)</f>
        <v>1.1216508758994381E-2</v>
      </c>
      <c r="E7" s="30">
        <f>SUMIFS('Historial Mensual'!$AB$2:$AB$3601,'Historial Mensual'!$A$2:$A$3601,E$1,'Historial Mensual'!$B$2:$B$3601,$A7)</f>
        <v>1.0799094494453376E-2</v>
      </c>
      <c r="F7" s="30">
        <f>SUMIFS('Historial Mensual'!$AB$2:$AB$3601,'Historial Mensual'!$A$2:$A$3601,F$1,'Historial Mensual'!$B$2:$B$3601,$A7)</f>
        <v>1.0684991824469359E-2</v>
      </c>
      <c r="G7" s="30">
        <f>SUMIFS('Historial Mensual'!$AB$2:$AB$3601,'Historial Mensual'!$A$2:$A$3601,G$1,'Historial Mensual'!$B$2:$B$3601,$A7)</f>
        <v>1.0434060761138175E-2</v>
      </c>
      <c r="H7" s="30">
        <f>SUMIFS('Historial Mensual'!$AB$2:$AB$3601,'Historial Mensual'!$A$2:$A$3601,H$1,'Historial Mensual'!$B$2:$B$3601,$A7)</f>
        <v>9.0936116322508642E-3</v>
      </c>
      <c r="I7" s="30">
        <f>SUMIFS('Historial Mensual'!$AB$2:$AB$3601,'Historial Mensual'!$A$2:$A$3601,I$1,'Historial Mensual'!$B$2:$B$3601,$A7)</f>
        <v>1.1518963469687948E-2</v>
      </c>
      <c r="J7" s="30">
        <f>SUMIFS('Historial Mensual'!$AB$2:$AB$3601,'Historial Mensual'!$A$2:$A$3601,J$1,'Historial Mensual'!$B$2:$B$3601,$A7)</f>
        <v>9.1237806594686166E-3</v>
      </c>
      <c r="K7" s="30">
        <f>SUMIFS('Historial Mensual'!$AB$2:$AB$3601,'Historial Mensual'!$A$2:$A$3601,K$1,'Historial Mensual'!$B$2:$B$3601,$A7)</f>
        <v>9.5248390258246829E-3</v>
      </c>
      <c r="L7" s="30">
        <f>SUMIFS('Historial Mensual'!$AB$2:$AB$3601,'Historial Mensual'!$A$2:$A$3601,L$1,'Historial Mensual'!$B$2:$B$3601,$A7)</f>
        <v>9.8673207125072881E-3</v>
      </c>
      <c r="M7" s="30">
        <f>SUMIFS('Historial Mensual'!$AB$2:$AB$3601,'Historial Mensual'!$A$2:$A$3601,M$1,'Historial Mensual'!$B$2:$B$3601,$A7)</f>
        <v>1.1039431590516458E-2</v>
      </c>
      <c r="N7" s="30">
        <f>SUMIFS('Historial Mensual'!$AB$2:$AB$3601,'Historial Mensual'!$A$2:$A$3601,N$1,'Historial Mensual'!$B$2:$B$3601,$A7)</f>
        <v>1.0699818361451285E-2</v>
      </c>
      <c r="O7" s="30">
        <f>SUMIFS('Historial Mensual'!$AB$2:$AB$3601,'Historial Mensual'!$A$2:$A$3601,O$1,'Historial Mensual'!$B$2:$B$3601,$A7)</f>
        <v>1.1739839852342948E-2</v>
      </c>
      <c r="P7" s="30">
        <f>SUMIFS('Historial Mensual'!$AB$2:$AB$3601,'Historial Mensual'!$A$2:$A$3601,P$1,'Historial Mensual'!$B$2:$B$3601,$A7)</f>
        <v>9.7820071887142479E-3</v>
      </c>
      <c r="Q7" s="30">
        <f>SUMIFS('Historial Mensual'!$AB$2:$AB$3601,'Historial Mensual'!$A$2:$A$3601,Q$1,'Historial Mensual'!$B$2:$B$3601,$A7)</f>
        <v>1.161515759766707E-2</v>
      </c>
      <c r="R7" s="30">
        <f>SUMIFS('Historial Mensual'!$AB$2:$AB$3601,'Historial Mensual'!$A$2:$A$3601,R$1,'Historial Mensual'!$B$2:$B$3601,$A7)</f>
        <v>1.1091852460002771E-2</v>
      </c>
      <c r="S7" s="30">
        <f>SUMIFS('Historial Mensual'!$AB$2:$AB$3601,'Historial Mensual'!$A$2:$A$3601,S$1,'Historial Mensual'!$B$2:$B$3601,$A7)</f>
        <v>1.0169768751100872E-2</v>
      </c>
      <c r="T7" s="30">
        <f>SUMIFS('Historial Mensual'!$AB$2:$AB$3601,'Historial Mensual'!$A$2:$A$3601,T$1,'Historial Mensual'!$B$2:$B$3601,$A7)</f>
        <v>9.8927497556109412E-3</v>
      </c>
      <c r="U7" s="30">
        <f>SUMIFS('Historial Mensual'!$AB$2:$AB$3601,'Historial Mensual'!$A$2:$A$3601,U$1,'Historial Mensual'!$B$2:$B$3601,$A7)</f>
        <v>1.0685733208143366E-2</v>
      </c>
      <c r="V7" s="30">
        <f>SUMIFS('Historial Mensual'!$AB$2:$AB$3601,'Historial Mensual'!$A$2:$A$3601,V$1,'Historial Mensual'!$B$2:$B$3601,$A7)</f>
        <v>1.1152357693898773E-2</v>
      </c>
      <c r="W7" s="30">
        <f>SUMIFS('Historial Mensual'!$AB$2:$AB$3601,'Historial Mensual'!$A$2:$A$3601,W$1,'Historial Mensual'!$B$2:$B$3601,$A7)</f>
        <v>1.1282088271699964E-2</v>
      </c>
      <c r="X7" s="30">
        <f>SUMIFS('Historial Mensual'!$AB$2:$AB$3601,'Historial Mensual'!$A$2:$A$3601,X$1,'Historial Mensual'!$B$2:$B$3601,$A7)</f>
        <v>9.9712361917498882E-3</v>
      </c>
      <c r="Y7" s="30">
        <f>SUMIFS('Historial Mensual'!$AB$2:$AB$3601,'Historial Mensual'!$A$2:$A$3601,Y$1,'Historial Mensual'!$B$2:$B$3601,$A7)</f>
        <v>1.2163229390452335E-2</v>
      </c>
      <c r="Z7" s="30">
        <f>SUMIFS('Historial Mensual'!$AB$2:$AB$3601,'Historial Mensual'!$A$2:$A$3601,Z$1,'Historial Mensual'!$B$2:$B$3601,$A7)</f>
        <v>1.0483113016111378E-2</v>
      </c>
      <c r="AA7" s="30">
        <f>SUMIFS('Historial Mensual'!$AB$2:$AB$3601,'Historial Mensual'!$A$2:$A$3601,AA$1,'Historial Mensual'!$B$2:$B$3601,$A7)</f>
        <v>1.1361605130922214E-2</v>
      </c>
      <c r="AB7" s="30">
        <f>SUMIFS('Historial Mensual'!$AB$2:$AB$3601,'Historial Mensual'!$A$2:$A$3601,AB$1,'Historial Mensual'!$B$2:$B$3601,$A7)</f>
        <v>1.2973841272655884E-2</v>
      </c>
      <c r="AC7" s="30">
        <f>SUMIFS('Historial Mensual'!$AB$2:$AB$3601,'Historial Mensual'!$A$2:$A$3601,AC$1,'Historial Mensual'!$B$2:$B$3601,$A7)</f>
        <v>1.0907139074926242E-2</v>
      </c>
      <c r="AD7" s="30">
        <f>SUMIFS('Historial Mensual'!$AB$2:$AB$3601,'Historial Mensual'!$A$2:$A$3601,AD$1,'Historial Mensual'!$B$2:$B$3601,$A7)</f>
        <v>1.2275513516177616E-2</v>
      </c>
      <c r="AE7" s="30">
        <f>SUMIFS('Historial Mensual'!$AB$2:$AB$3601,'Historial Mensual'!$A$2:$A$3601,AE$1,'Historial Mensual'!$B$2:$B$3601,$A7)</f>
        <v>1.2174172180681841E-2</v>
      </c>
      <c r="AF7" s="30">
        <f>SUMIFS('Historial Mensual'!$AB$2:$AB$3601,'Historial Mensual'!$A$2:$A$3601,AF$1,'Historial Mensual'!$B$2:$B$3601,$A7)</f>
        <v>1.1565237327540556E-2</v>
      </c>
      <c r="AG7" s="30">
        <f>SUMIFS('Historial Mensual'!$AB$2:$AB$3601,'Historial Mensual'!$A$2:$A$3601,AG$1,'Historial Mensual'!$B$2:$B$3601,$A7)</f>
        <v>1.1059369810359598E-2</v>
      </c>
      <c r="AH7" s="30">
        <f>SUMIFS('Historial Mensual'!$AB$2:$AB$3601,'Historial Mensual'!$A$2:$A$3601,AH$1,'Historial Mensual'!$B$2:$B$3601,$A7)</f>
        <v>1.0724276918118836E-2</v>
      </c>
      <c r="AI7" s="30">
        <f>SUMIFS('Historial Mensual'!$AB$2:$AB$3601,'Historial Mensual'!$A$2:$A$3601,AI$1,'Historial Mensual'!$B$2:$B$3601,$A7)</f>
        <v>1.0706489522621432E-2</v>
      </c>
      <c r="AJ7" s="30">
        <f>SUMIFS('Historial Mensual'!$AB$2:$AB$3601,'Historial Mensual'!$A$2:$A$3601,AJ$1,'Historial Mensual'!$B$2:$B$3601,$A7)</f>
        <v>1.141090049102389E-2</v>
      </c>
      <c r="AK7" s="30">
        <f>SUMIFS('Historial Mensual'!$AB$2:$AB$3601,'Historial Mensual'!$A$2:$A$3601,AK$1,'Historial Mensual'!$B$2:$B$3601,$A7)</f>
        <v>1.054105011399864E-2</v>
      </c>
      <c r="AL7" s="30">
        <f>SUMIFS('Historial Mensual'!$AB$2:$AB$3601,'Historial Mensual'!$A$2:$A$3601,AL$1,'Historial Mensual'!$B$2:$B$3601,$A7)</f>
        <v>1.1059369810359598E-2</v>
      </c>
      <c r="AM7" s="30">
        <f>SUMIFS('Historial Mensual'!$AB$2:$AB$3601,'Historial Mensual'!$A$2:$A$3601,AM$1,'Historial Mensual'!$B$2:$B$3601,$A7)</f>
        <v>1.1212823128422089E-2</v>
      </c>
      <c r="AN7" s="30">
        <f>SUMIFS('Historial Mensual'!$AB$2:$AB$3601,'Historial Mensual'!$A$2:$A$3601,AN$1,'Historial Mensual'!$B$2:$B$3601,$A7)</f>
        <v>1.222449226136213E-2</v>
      </c>
      <c r="AO7" s="30">
        <f>SUMIFS('Historial Mensual'!$AB$2:$AB$3601,'Historial Mensual'!$A$2:$A$3601,AO$1,'Historial Mensual'!$B$2:$B$3601,$A7)</f>
        <v>1.013770421309057E-2</v>
      </c>
      <c r="AP7" s="30">
        <f>SUMIFS('Historial Mensual'!$AB$2:$AB$3601,'Historial Mensual'!$A$2:$A$3601,AP$1,'Historial Mensual'!$B$2:$B$3601,$A7)</f>
        <v>1.1257777729367202E-2</v>
      </c>
      <c r="AQ7" s="30">
        <f>SUMIFS('Historial Mensual'!$AB$2:$AB$3601,'Historial Mensual'!$A$2:$A$3601,AQ$1,'Historial Mensual'!$B$2:$B$3601,$A7)</f>
        <v>1.1427081265002359E-2</v>
      </c>
      <c r="AR7" s="30">
        <f>SUMIFS('Historial Mensual'!$AB$2:$AB$3601,'Historial Mensual'!$A$2:$A$3601,AR$1,'Historial Mensual'!$B$2:$B$3601,$A7)</f>
        <v>1.1945562429157341E-2</v>
      </c>
      <c r="AS7" s="30">
        <f>SUMIFS('Historial Mensual'!$AB$2:$AB$3601,'Historial Mensual'!$A$2:$A$3601,AS$1,'Historial Mensual'!$B$2:$B$3601,$A7)</f>
        <v>1.0747247208837241E-2</v>
      </c>
      <c r="AT7" s="30">
        <f>SUMIFS('Historial Mensual'!$AB$2:$AB$3601,'Historial Mensual'!$A$2:$A$3601,AT$1,'Historial Mensual'!$B$2:$B$3601,$A7)</f>
        <v>1.0515799973845219E-2</v>
      </c>
      <c r="AU7" s="30">
        <f>SUMIFS('Historial Mensual'!$AB$2:$AB$3601,'Historial Mensual'!$A$2:$A$3601,AU$1,'Historial Mensual'!$B$2:$B$3601,$A7)</f>
        <v>1.0936718174813453E-2</v>
      </c>
      <c r="AV7" s="30">
        <f>SUMIFS('Historial Mensual'!$AB$2:$AB$3601,'Historial Mensual'!$A$2:$A$3601,AV$1,'Historial Mensual'!$B$2:$B$3601,$A7)</f>
        <v>1.0373080538754742E-2</v>
      </c>
      <c r="AW7" s="30">
        <f>SUMIFS('Historial Mensual'!$AB$2:$AB$3601,'Historial Mensual'!$A$2:$A$3601,AW$1,'Historial Mensual'!$B$2:$B$3601,$A7)</f>
        <v>1.1345412829026458E-2</v>
      </c>
      <c r="AX7" s="30">
        <f>SUMIFS('Historial Mensual'!$AB$2:$AB$3601,'Historial Mensual'!$A$2:$A$3601,AX$1,'Historial Mensual'!$B$2:$B$3601,$A7)</f>
        <v>9.8830277178529879E-3</v>
      </c>
      <c r="AY7" s="30">
        <f>SUMIFS('Historial Mensual'!$AB$2:$AB$3601,'Historial Mensual'!$A$2:$A$3601,AY$1,'Historial Mensual'!$B$2:$B$3601,$A7)</f>
        <v>1.1325536560144789E-2</v>
      </c>
      <c r="AZ7" s="30">
        <f>SUMIFS('Historial Mensual'!$AB$2:$AB$3601,'Historial Mensual'!$A$2:$A$3601,AZ$1,'Historial Mensual'!$B$2:$B$3601,$A7)</f>
        <v>1.1674586107132123E-2</v>
      </c>
      <c r="BA7" s="30">
        <f>SUMIFS('Historial Mensual'!$AB$2:$AB$3601,'Historial Mensual'!$A$2:$A$3601,BA$1,'Historial Mensual'!$B$2:$B$3601,$A7)</f>
        <v>1.0750951556715904E-2</v>
      </c>
      <c r="BB7" s="30">
        <f>SUMIFS('Historial Mensual'!$AB$2:$AB$3601,'Historial Mensual'!$A$2:$A$3601,BB$1,'Historial Mensual'!$B$2:$B$3601,$A7)</f>
        <v>1.0515057217590051E-2</v>
      </c>
      <c r="BC7" s="30">
        <f>SUMIFS('Historial Mensual'!$AB$2:$AB$3601,'Historial Mensual'!$A$2:$A$3601,BC$1,'Historial Mensual'!$B$2:$B$3601,$A7)</f>
        <v>1.0953721847433373E-2</v>
      </c>
      <c r="BD7" s="30">
        <f>SUMIFS('Historial Mensual'!$AB$2:$AB$3601,'Historial Mensual'!$A$2:$A$3601,BD$1,'Historial Mensual'!$B$2:$B$3601,$A7)</f>
        <v>1.1833606840650823E-2</v>
      </c>
      <c r="BE7" s="30">
        <f>SUMIFS('Historial Mensual'!$AB$2:$AB$3601,'Historial Mensual'!$A$2:$A$3601,BE$1,'Historial Mensual'!$B$2:$B$3601,$A7)</f>
        <v>1.1356453344186779E-2</v>
      </c>
      <c r="BF7" s="30">
        <f>SUMIFS('Historial Mensual'!$AB$2:$AB$3601,'Historial Mensual'!$A$2:$A$3601,BF$1,'Historial Mensual'!$B$2:$B$3601,$A7)</f>
        <v>9.8875149401314033E-3</v>
      </c>
      <c r="BG7" s="30">
        <f>SUMIFS('Historial Mensual'!$AB$2:$AB$3601,'Historial Mensual'!$A$2:$A$3601,BG$1,'Historial Mensual'!$B$2:$B$3601,$A7)</f>
        <v>1.1189968920131133E-2</v>
      </c>
      <c r="BH7" s="30">
        <f>SUMIFS('Historial Mensual'!$AB$2:$AB$3601,'Historial Mensual'!$A$2:$A$3601,BH$1,'Historial Mensual'!$B$2:$B$3601,$A7)</f>
        <v>1.1296082335019664E-2</v>
      </c>
      <c r="BI7" s="30">
        <f>SUMIFS('Historial Mensual'!$AB$2:$AB$3601,'Historial Mensual'!$A$2:$A$3601,BI$1,'Historial Mensual'!$B$2:$B$3601,$A7)</f>
        <v>1.1059369810359598E-2</v>
      </c>
      <c r="BJ7" s="30">
        <f>SUMIFS('Historial Mensual'!$AB$2:$AB$3601,'Historial Mensual'!$A$2:$A$3601,BJ$1,'Historial Mensual'!$B$2:$B$3601,$A7)</f>
        <v>1.1866549101461343E-2</v>
      </c>
      <c r="BK7" s="30">
        <f>SUMIFS('Historial Mensual'!$AB$2:$AB$3601,'Historial Mensual'!$A$2:$A$3601,BK$1,'Historial Mensual'!$B$2:$B$3601,$A7)</f>
        <v>1.1156045749491694E-2</v>
      </c>
      <c r="BL7" s="30">
        <f>SUMIFS('Historial Mensual'!$AB$2:$AB$3601,'Historial Mensual'!$A$2:$A$3601,BL$1,'Historial Mensual'!$B$2:$B$3601,$A7)</f>
        <v>1.1960918253978825E-2</v>
      </c>
      <c r="BM7" s="30">
        <f>SUMIFS('Historial Mensual'!$AB$2:$AB$3601,'Historial Mensual'!$A$2:$A$3601,BM$1,'Historial Mensual'!$B$2:$B$3601,$A7)</f>
        <v>1.3483706043637911E-2</v>
      </c>
      <c r="BN7" s="30">
        <f>SUMIFS('Historial Mensual'!$AB$2:$AB$3601,'Historial Mensual'!$A$2:$A$3601,BN$1,'Historial Mensual'!$B$2:$B$3601,$A7)</f>
        <v>1.1201765350025594E-2</v>
      </c>
      <c r="BO7" s="30">
        <f>SUMIFS('Historial Mensual'!$AB$2:$AB$3601,'Historial Mensual'!$A$2:$A$3601,BO$1,'Historial Mensual'!$B$2:$B$3601,$A7)</f>
        <v>1.2179278370805457E-2</v>
      </c>
      <c r="BP7" s="30">
        <f>SUMIFS('Historial Mensual'!$AB$2:$AB$3601,'Historial Mensual'!$A$2:$A$3601,BP$1,'Historial Mensual'!$B$2:$B$3601,$A7)</f>
        <v>1.1119158533197337E-2</v>
      </c>
      <c r="BQ7" s="30">
        <f>SUMIFS('Historial Mensual'!$AB$2:$AB$3601,'Historial Mensual'!$A$2:$A$3601,BQ$1,'Historial Mensual'!$B$2:$B$3601,$A7)</f>
        <v>1.1840928362645275E-2</v>
      </c>
      <c r="BR7" s="30">
        <f>SUMIFS('Historial Mensual'!$AB$2:$AB$3601,'Historial Mensual'!$A$2:$A$3601,BR$1,'Historial Mensual'!$B$2:$B$3601,$A7)</f>
        <v>1.1712717513301829E-2</v>
      </c>
      <c r="BS7" s="30">
        <f>SUMIFS('Historial Mensual'!$AB$2:$AB$3601,'Historial Mensual'!$A$2:$A$3601,BS$1,'Historial Mensual'!$B$2:$B$3601,$A7)</f>
        <v>1.2812433795204248E-2</v>
      </c>
      <c r="BT7" s="30">
        <f>SUMIFS('Historial Mensual'!$AB$2:$AB$3601,'Historial Mensual'!$A$2:$A$3601,BT$1,'Historial Mensual'!$B$2:$B$3601,$A7)</f>
        <v>1.0525455258711958E-2</v>
      </c>
      <c r="BU7" s="30">
        <f>SUMIFS('Historial Mensual'!$AB$2:$AB$3601,'Historial Mensual'!$A$2:$A$3601,BU$1,'Historial Mensual'!$B$2:$B$3601,$A7)</f>
        <v>1.1331426272986667E-2</v>
      </c>
      <c r="BV7" s="30">
        <f>SUMIFS('Historial Mensual'!$AB$2:$AB$3601,'Historial Mensual'!$A$2:$A$3601,BV$1,'Historial Mensual'!$B$2:$B$3601,$A7)</f>
        <v>1.100323636287448E-2</v>
      </c>
      <c r="BW7" s="30">
        <f>SUMIFS('Historial Mensual'!$AB$2:$AB$3601,'Historial Mensual'!$A$2:$A$3601,BW$1,'Historial Mensual'!$B$2:$B$3601,$A7)</f>
        <v>1.0221197764537893E-2</v>
      </c>
      <c r="BX7" s="30">
        <f>SUMIFS('Historial Mensual'!$AB$2:$AB$3601,'Historial Mensual'!$A$2:$A$3601,BX$1,'Historial Mensual'!$B$2:$B$3601,$A7)</f>
        <v>1.263405006102114E-2</v>
      </c>
      <c r="BY7" s="30">
        <f>SUMIFS('Historial Mensual'!$AB$2:$AB$3601,'Historial Mensual'!$A$2:$A$3601,BY$1,'Historial Mensual'!$B$2:$B$3601,$A7)</f>
        <v>1.2214284614882276E-2</v>
      </c>
      <c r="BZ7" s="30">
        <f>SUMIFS('Historial Mensual'!$AB$2:$AB$3601,'Historial Mensual'!$A$2:$A$3601,BZ$1,'Historial Mensual'!$B$2:$B$3601,$A7)</f>
        <v>1.1780874672061348E-2</v>
      </c>
      <c r="CA7" s="30">
        <f>SUMIFS('Historial Mensual'!$AB$2:$AB$3601,'Historial Mensual'!$A$2:$A$3601,CA$1,'Historial Mensual'!$B$2:$B$3601,$A7)</f>
        <v>1.1554956260123594E-2</v>
      </c>
      <c r="CB7" s="30">
        <f>SUMIFS('Historial Mensual'!$AB$2:$AB$3601,'Historial Mensual'!$A$2:$A$3601,CB$1,'Historial Mensual'!$B$2:$B$3601,$A7)</f>
        <v>1.2328691281317861E-2</v>
      </c>
      <c r="CC7" s="30">
        <f>SUMIFS('Historial Mensual'!$AB$2:$AB$3601,'Historial Mensual'!$A$2:$A$3601,CC$1,'Historial Mensual'!$B$2:$B$3601,$A7)</f>
        <v>1.0069809761209525E-2</v>
      </c>
      <c r="CD7" s="30">
        <f>SUMIFS('Historial Mensual'!$AB$2:$AB$3601,'Historial Mensual'!$A$2:$A$3601,CD$1,'Historial Mensual'!$B$2:$B$3601,$A7)</f>
        <v>1.0184678675919878E-2</v>
      </c>
      <c r="CE7" s="30">
        <f>SUMIFS('Historial Mensual'!$AB$2:$AB$3601,'Historial Mensual'!$A$2:$A$3601,CE$1,'Historial Mensual'!$B$2:$B$3601,$A7)</f>
        <v>1.0826487674881369E-2</v>
      </c>
      <c r="CF7" s="30">
        <f>SUMIFS('Historial Mensual'!$AB$2:$AB$3601,'Historial Mensual'!$A$2:$A$3601,CF$1,'Historial Mensual'!$B$2:$B$3601,$A7)</f>
        <v>9.9054616363940529E-3</v>
      </c>
      <c r="CG7" s="30">
        <f>SUMIFS('Historial Mensual'!$AB$2:$AB$3601,'Historial Mensual'!$A$2:$A$3601,CG$1,'Historial Mensual'!$B$2:$B$3601,$A7)</f>
        <v>1.1112517261942845E-2</v>
      </c>
      <c r="CH7" s="30">
        <f>SUMIFS('Historial Mensual'!$AB$2:$AB$3601,'Historial Mensual'!$A$2:$A$3601,CH$1,'Historial Mensual'!$B$2:$B$3601,$A7)</f>
        <v>1.1795525529324946E-2</v>
      </c>
      <c r="CI7" s="30">
        <f>SUMIFS('Historial Mensual'!$AB$2:$AB$3601,'Historial Mensual'!$A$2:$A$3601,CI$1,'Historial Mensual'!$B$2:$B$3601,$A7)</f>
        <v>1.2137691151234309E-2</v>
      </c>
      <c r="CJ7" s="30">
        <f>SUMIFS('Historial Mensual'!$AB$2:$AB$3601,'Historial Mensual'!$A$2:$A$3601,CJ$1,'Historial Mensual'!$B$2:$B$3601,$A7)</f>
        <v>1.0224923385770746E-2</v>
      </c>
      <c r="CK7" s="30">
        <f>SUMIFS('Historial Mensual'!$AB$2:$AB$3601,'Historial Mensual'!$A$2:$A$3601,CK$1,'Historial Mensual'!$B$2:$B$3601,$A7)</f>
        <v>9.5623719887945047E-3</v>
      </c>
      <c r="CL7" s="30">
        <f>SUMIFS('Historial Mensual'!$AB$2:$AB$3601,'Historial Mensual'!$A$2:$A$3601,CL$1,'Historial Mensual'!$B$2:$B$3601,$A7)</f>
        <v>1.0183187792365933E-2</v>
      </c>
      <c r="CM7" s="30">
        <f>SUMIFS('Historial Mensual'!$AB$2:$AB$3601,'Historial Mensual'!$A$2:$A$3601,CM$1,'Historial Mensual'!$B$2:$B$3601,$A7)</f>
        <v>1.0013068206861098E-2</v>
      </c>
      <c r="CN7" s="30">
        <f>SUMIFS('Historial Mensual'!$AB$2:$AB$3601,'Historial Mensual'!$A$2:$A$3601,CN$1,'Historial Mensual'!$B$2:$B$3601,$A7)</f>
        <v>1.0386469909611451E-2</v>
      </c>
      <c r="CO7" s="30">
        <f>SUMIFS('Historial Mensual'!$AB$2:$AB$3601,'Historial Mensual'!$A$2:$A$3601,CO$1,'Historial Mensual'!$B$2:$B$3601,$A7)</f>
        <v>1.0689440036782738E-2</v>
      </c>
      <c r="CP7" s="30">
        <f>SUMIFS('Historial Mensual'!$AB$2:$AB$3601,'Historial Mensual'!$A$2:$A$3601,CP$1,'Historial Mensual'!$B$2:$B$3601,$A7)</f>
        <v>1.0845732052768176E-2</v>
      </c>
      <c r="CQ7" s="30">
        <f>SUMIFS('Historial Mensual'!$AB$2:$AB$3601,'Historial Mensual'!$A$2:$A$3601,CQ$1,'Historial Mensual'!$B$2:$B$3601,$A7)</f>
        <v>1.1044601173940682E-2</v>
      </c>
      <c r="CR7" s="30">
        <f>SUMIFS('Historial Mensual'!$AB$2:$AB$3601,'Historial Mensual'!$A$2:$A$3601,CR$1,'Historial Mensual'!$B$2:$B$3601,$A7)</f>
        <v>1.0817604294850902E-2</v>
      </c>
      <c r="CS7" s="30">
        <f>SUMIFS('Historial Mensual'!$AB$2:$AB$3601,'Historial Mensual'!$A$2:$A$3601,CS$1,'Historial Mensual'!$B$2:$B$3601,$A7)</f>
        <v>1.0321736528203562E-2</v>
      </c>
      <c r="CT7" s="30">
        <f>SUMIFS('Historial Mensual'!$AB$2:$AB$3601,'Historial Mensual'!$A$2:$A$3601,CT$1,'Historial Mensual'!$B$2:$B$3601,$A7)</f>
        <v>1.0092944278499827E-2</v>
      </c>
      <c r="CU7" s="30">
        <f>SUMIFS('Historial Mensual'!$AB$2:$AB$3601,'Historial Mensual'!$A$2:$A$3601,CU$1,'Historial Mensual'!$B$2:$B$3601,$A7)</f>
        <v>1.1043862679824379E-2</v>
      </c>
      <c r="CV7" s="30">
        <f>SUMIFS('Historial Mensual'!$AB$2:$AB$3601,'Historial Mensual'!$A$2:$A$3601,CV$1,'Historial Mensual'!$B$2:$B$3601,$A7)</f>
        <v>1.107708904228244E-2</v>
      </c>
      <c r="CW7" s="30">
        <f>SUMIFS('Historial Mensual'!$AB$2:$AB$3601,'Historial Mensual'!$A$2:$A$3601,CW$1,'Historial Mensual'!$B$2:$B$3601,$A7)</f>
        <v>1.0899003153161058E-2</v>
      </c>
    </row>
    <row r="8" spans="1:101" x14ac:dyDescent="0.3">
      <c r="A8" s="18">
        <v>45108</v>
      </c>
      <c r="B8" s="30">
        <f>SUMIFS('Historial Mensual'!$AB$2:$AB$3601,'Historial Mensual'!$A$2:$A$3601,B$1,'Historial Mensual'!$B$2:$B$3601,$A8)</f>
        <v>1.0572231884990568E-2</v>
      </c>
      <c r="C8" s="30">
        <f>SUMIFS('Historial Mensual'!$AB$2:$AB$3601,'Historial Mensual'!$A$2:$A$3601,C$1,'Historial Mensual'!$B$2:$B$3601,$A8)</f>
        <v>9.7543006605522731E-3</v>
      </c>
      <c r="D8" s="30">
        <f>SUMIFS('Historial Mensual'!$AB$2:$AB$3601,'Historial Mensual'!$A$2:$A$3601,D$1,'Historial Mensual'!$B$2:$B$3601,$A8)</f>
        <v>1.126809207791668E-2</v>
      </c>
      <c r="E8" s="30">
        <f>SUMIFS('Historial Mensual'!$AB$2:$AB$3601,'Historial Mensual'!$A$2:$A$3601,E$1,'Historial Mensual'!$B$2:$B$3601,$A8)</f>
        <v>1.1023182435149215E-2</v>
      </c>
      <c r="F8" s="30">
        <f>SUMIFS('Historial Mensual'!$AB$2:$AB$3601,'Historial Mensual'!$A$2:$A$3601,F$1,'Historial Mensual'!$B$2:$B$3601,$A8)</f>
        <v>1.1124323634676969E-2</v>
      </c>
      <c r="G8" s="30">
        <f>SUMIFS('Historial Mensual'!$AB$2:$AB$3601,'Historial Mensual'!$A$2:$A$3601,G$1,'Historial Mensual'!$B$2:$B$3601,$A8)</f>
        <v>1.0471223965401899E-2</v>
      </c>
      <c r="H8" s="30">
        <f>SUMIFS('Historial Mensual'!$AB$2:$AB$3601,'Historial Mensual'!$A$2:$A$3601,H$1,'Historial Mensual'!$B$2:$B$3601,$A8)</f>
        <v>9.8501147179477222E-3</v>
      </c>
      <c r="I8" s="30">
        <f>SUMIFS('Historial Mensual'!$AB$2:$AB$3601,'Historial Mensual'!$A$2:$A$3601,I$1,'Historial Mensual'!$B$2:$B$3601,$A8)</f>
        <v>1.1903137782672824E-2</v>
      </c>
      <c r="J8" s="30">
        <f>SUMIFS('Historial Mensual'!$AB$2:$AB$3601,'Historial Mensual'!$A$2:$A$3601,J$1,'Historial Mensual'!$B$2:$B$3601,$A8)</f>
        <v>9.409892714455248E-3</v>
      </c>
      <c r="K8" s="30">
        <f>SUMIFS('Historial Mensual'!$AB$2:$AB$3601,'Historial Mensual'!$A$2:$A$3601,K$1,'Historial Mensual'!$B$2:$B$3601,$A8)</f>
        <v>9.615642437181382E-3</v>
      </c>
      <c r="L8" s="30">
        <f>SUMIFS('Historial Mensual'!$AB$2:$AB$3601,'Historial Mensual'!$A$2:$A$3601,L$1,'Historial Mensual'!$B$2:$B$3601,$A8)</f>
        <v>1.013770421309057E-2</v>
      </c>
      <c r="M8" s="30">
        <f>SUMIFS('Historial Mensual'!$AB$2:$AB$3601,'Historial Mensual'!$A$2:$A$3601,M$1,'Historial Mensual'!$B$2:$B$3601,$A8)</f>
        <v>1.1215771644701E-2</v>
      </c>
      <c r="N8" s="30">
        <f>SUMIFS('Historial Mensual'!$AB$2:$AB$3601,'Historial Mensual'!$A$2:$A$3601,N$1,'Historial Mensual'!$B$2:$B$3601,$A8)</f>
        <v>1.0489799931003407E-2</v>
      </c>
      <c r="O8" s="30">
        <f>SUMIFS('Historial Mensual'!$AB$2:$AB$3601,'Historial Mensual'!$A$2:$A$3601,O$1,'Historial Mensual'!$B$2:$B$3601,$A8)</f>
        <v>1.1713450654662783E-2</v>
      </c>
      <c r="P8" s="30">
        <f>SUMIFS('Historial Mensual'!$AB$2:$AB$3601,'Historial Mensual'!$A$2:$A$3601,P$1,'Historial Mensual'!$B$2:$B$3601,$A8)</f>
        <v>9.9278900744863563E-3</v>
      </c>
      <c r="Q8" s="30">
        <f>SUMIFS('Historial Mensual'!$AB$2:$AB$3601,'Historial Mensual'!$A$2:$A$3601,Q$1,'Historial Mensual'!$B$2:$B$3601,$A8)</f>
        <v>1.139545255002572E-2</v>
      </c>
      <c r="R8" s="30">
        <f>SUMIFS('Historial Mensual'!$AB$2:$AB$3601,'Historial Mensual'!$A$2:$A$3601,R$1,'Historial Mensual'!$B$2:$B$3601,$A8)</f>
        <v>1.1119896422606912E-2</v>
      </c>
      <c r="S8" s="30">
        <f>SUMIFS('Historial Mensual'!$AB$2:$AB$3601,'Historial Mensual'!$A$2:$A$3601,S$1,'Historial Mensual'!$B$2:$B$3601,$A8)</f>
        <v>1.0277066220073738E-2</v>
      </c>
      <c r="T8" s="30">
        <f>SUMIFS('Historial Mensual'!$AB$2:$AB$3601,'Historial Mensual'!$A$2:$A$3601,T$1,'Historial Mensual'!$B$2:$B$3601,$A8)</f>
        <v>1.0107120618442433E-2</v>
      </c>
      <c r="U8" s="30">
        <f>SUMIFS('Historial Mensual'!$AB$2:$AB$3601,'Historial Mensual'!$A$2:$A$3601,U$1,'Historial Mensual'!$B$2:$B$3601,$A8)</f>
        <v>1.1085947377462713E-2</v>
      </c>
      <c r="V8" s="30">
        <f>SUMIFS('Historial Mensual'!$AB$2:$AB$3601,'Historial Mensual'!$A$2:$A$3601,V$1,'Historial Mensual'!$B$2:$B$3601,$A8)</f>
        <v>1.1212823128422089E-2</v>
      </c>
      <c r="W8" s="30">
        <f>SUMIFS('Historial Mensual'!$AB$2:$AB$3601,'Historial Mensual'!$A$2:$A$3601,W$1,'Historial Mensual'!$B$2:$B$3601,$A8)</f>
        <v>1.1518963469687948E-2</v>
      </c>
      <c r="X8" s="30">
        <f>SUMIFS('Historial Mensual'!$AB$2:$AB$3601,'Historial Mensual'!$A$2:$A$3601,X$1,'Historial Mensual'!$B$2:$B$3601,$A8)</f>
        <v>1.0501686577965907E-2</v>
      </c>
      <c r="Y8" s="30">
        <f>SUMIFS('Historial Mensual'!$AB$2:$AB$3601,'Historial Mensual'!$A$2:$A$3601,Y$1,'Historial Mensual'!$B$2:$B$3601,$A8)</f>
        <v>1.230174200784373E-2</v>
      </c>
      <c r="Z8" s="30">
        <f>SUMIFS('Historial Mensual'!$AB$2:$AB$3601,'Historial Mensual'!$A$2:$A$3601,Z$1,'Historial Mensual'!$B$2:$B$3601,$A8)</f>
        <v>1.0772433829970396E-2</v>
      </c>
      <c r="AA8" s="30">
        <f>SUMIFS('Historial Mensual'!$AB$2:$AB$3601,'Historial Mensual'!$A$2:$A$3601,AA$1,'Historial Mensual'!$B$2:$B$3601,$A8)</f>
        <v>1.1279878488020811E-2</v>
      </c>
      <c r="AB8" s="30">
        <f>SUMIFS('Historial Mensual'!$AB$2:$AB$3601,'Historial Mensual'!$A$2:$A$3601,AB$1,'Historial Mensual'!$B$2:$B$3601,$A8)</f>
        <v>1.2944910073819038E-2</v>
      </c>
      <c r="AC8" s="30">
        <f>SUMIFS('Historial Mensual'!$AB$2:$AB$3601,'Historial Mensual'!$A$2:$A$3601,AC$1,'Historial Mensual'!$B$2:$B$3601,$A8)</f>
        <v>1.1110303398223165E-2</v>
      </c>
      <c r="AD8" s="30">
        <f>SUMIFS('Historial Mensual'!$AB$2:$AB$3601,'Historial Mensual'!$A$2:$A$3601,AD$1,'Historial Mensual'!$B$2:$B$3601,$A8)</f>
        <v>1.2293728539579218E-2</v>
      </c>
      <c r="AE8" s="30">
        <f>SUMIFS('Historial Mensual'!$AB$2:$AB$3601,'Historial Mensual'!$A$2:$A$3601,AE$1,'Historial Mensual'!$B$2:$B$3601,$A8)</f>
        <v>1.230174200784373E-2</v>
      </c>
      <c r="AF8" s="30">
        <f>SUMIFS('Historial Mensual'!$AB$2:$AB$3601,'Historial Mensual'!$A$2:$A$3601,AF$1,'Historial Mensual'!$B$2:$B$3601,$A8)</f>
        <v>1.1630568676848307E-2</v>
      </c>
      <c r="AG8" s="30">
        <f>SUMIFS('Historial Mensual'!$AB$2:$AB$3601,'Historial Mensual'!$A$2:$A$3601,AG$1,'Historial Mensual'!$B$2:$B$3601,$A8)</f>
        <v>1.1280615088482326E-2</v>
      </c>
      <c r="AH8" s="30">
        <f>SUMIFS('Historial Mensual'!$AB$2:$AB$3601,'Historial Mensual'!$A$2:$A$3601,AH$1,'Historial Mensual'!$B$2:$B$3601,$A8)</f>
        <v>1.1108827459453297E-2</v>
      </c>
      <c r="AI8" s="30">
        <f>SUMIFS('Historial Mensual'!$AB$2:$AB$3601,'Historial Mensual'!$A$2:$A$3601,AI$1,'Historial Mensual'!$B$2:$B$3601,$A8)</f>
        <v>1.1154570545010678E-2</v>
      </c>
      <c r="AJ8" s="30">
        <f>SUMIFS('Historial Mensual'!$AB$2:$AB$3601,'Historial Mensual'!$A$2:$A$3601,AJ$1,'Historial Mensual'!$B$2:$B$3601,$A8)</f>
        <v>1.193386103244154E-2</v>
      </c>
      <c r="AK8" s="30">
        <f>SUMIFS('Historial Mensual'!$AB$2:$AB$3601,'Historial Mensual'!$A$2:$A$3601,AK$1,'Historial Mensual'!$B$2:$B$3601,$A8)</f>
        <v>1.0769471056371938E-2</v>
      </c>
      <c r="AL8" s="30">
        <f>SUMIFS('Historial Mensual'!$AB$2:$AB$3601,'Historial Mensual'!$A$2:$A$3601,AL$1,'Historial Mensual'!$B$2:$B$3601,$A8)</f>
        <v>1.1124323634676969E-2</v>
      </c>
      <c r="AM8" s="30">
        <f>SUMIFS('Historial Mensual'!$AB$2:$AB$3601,'Historial Mensual'!$A$2:$A$3601,AM$1,'Historial Mensual'!$B$2:$B$3601,$A8)</f>
        <v>1.1182595382660754E-2</v>
      </c>
      <c r="AN8" s="30">
        <f>SUMIFS('Historial Mensual'!$AB$2:$AB$3601,'Historial Mensual'!$A$2:$A$3601,AN$1,'Historial Mensual'!$B$2:$B$3601,$A8)</f>
        <v>1.2302470470358706E-2</v>
      </c>
      <c r="AO8" s="30">
        <f>SUMIFS('Historial Mensual'!$AB$2:$AB$3601,'Historial Mensual'!$A$2:$A$3601,AO$1,'Historial Mensual'!$B$2:$B$3601,$A8)</f>
        <v>1.044149460489141E-2</v>
      </c>
      <c r="AP8" s="30">
        <f>SUMIFS('Historial Mensual'!$AB$2:$AB$3601,'Historial Mensual'!$A$2:$A$3601,AP$1,'Historial Mensual'!$B$2:$B$3601,$A8)</f>
        <v>1.1391038375841989E-2</v>
      </c>
      <c r="AQ8" s="30">
        <f>SUMIFS('Historial Mensual'!$AB$2:$AB$3601,'Historial Mensual'!$A$2:$A$3601,AQ$1,'Historial Mensual'!$B$2:$B$3601,$A8)</f>
        <v>1.1652580025413473E-2</v>
      </c>
      <c r="AR8" s="30">
        <f>SUMIFS('Historial Mensual'!$AB$2:$AB$3601,'Historial Mensual'!$A$2:$A$3601,AR$1,'Historial Mensual'!$B$2:$B$3601,$A8)</f>
        <v>1.2216472063024231E-2</v>
      </c>
      <c r="AS8" s="30">
        <f>SUMIFS('Historial Mensual'!$AB$2:$AB$3601,'Historial Mensual'!$A$2:$A$3601,AS$1,'Historial Mensual'!$B$2:$B$3601,$A8)</f>
        <v>1.1099971329118663E-2</v>
      </c>
      <c r="AT8" s="30">
        <f>SUMIFS('Historial Mensual'!$AB$2:$AB$3601,'Historial Mensual'!$A$2:$A$3601,AT$1,'Historial Mensual'!$B$2:$B$3601,$A8)</f>
        <v>1.0534366928747652E-2</v>
      </c>
      <c r="AU8" s="30">
        <f>SUMIFS('Historial Mensual'!$AB$2:$AB$3601,'Historial Mensual'!$A$2:$A$3601,AU$1,'Historial Mensual'!$B$2:$B$3601,$A8)</f>
        <v>1.0998064452275802E-2</v>
      </c>
      <c r="AV8" s="30">
        <f>SUMIFS('Historial Mensual'!$AB$2:$AB$3601,'Historial Mensual'!$A$2:$A$3601,AV$1,'Historial Mensual'!$B$2:$B$3601,$A8)</f>
        <v>1.0779840346053948E-2</v>
      </c>
      <c r="AW8" s="30">
        <f>SUMIFS('Historial Mensual'!$AB$2:$AB$3601,'Historial Mensual'!$A$2:$A$3601,AW$1,'Historial Mensual'!$B$2:$B$3601,$A8)</f>
        <v>1.142340406639919E-2</v>
      </c>
      <c r="AX8" s="30">
        <f>SUMIFS('Historial Mensual'!$AB$2:$AB$3601,'Historial Mensual'!$A$2:$A$3601,AX$1,'Historial Mensual'!$B$2:$B$3601,$A8)</f>
        <v>9.7220906716501965E-3</v>
      </c>
      <c r="AY8" s="30">
        <f>SUMIFS('Historial Mensual'!$AB$2:$AB$3601,'Historial Mensual'!$A$2:$A$3601,AY$1,'Historial Mensual'!$B$2:$B$3601,$A8)</f>
        <v>1.1134652967021985E-2</v>
      </c>
      <c r="AZ8" s="30">
        <f>SUMIFS('Historial Mensual'!$AB$2:$AB$3601,'Historial Mensual'!$A$2:$A$3601,AZ$1,'Historial Mensual'!$B$2:$B$3601,$A8)</f>
        <v>1.1830678068674105E-2</v>
      </c>
      <c r="BA8" s="30">
        <f>SUMIFS('Historial Mensual'!$AB$2:$AB$3601,'Historial Mensual'!$A$2:$A$3601,BA$1,'Historial Mensual'!$B$2:$B$3601,$A8)</f>
        <v>1.1240093296245535E-2</v>
      </c>
      <c r="BB8" s="30">
        <f>SUMIFS('Historial Mensual'!$AB$2:$AB$3601,'Historial Mensual'!$A$2:$A$3601,BB$1,'Historial Mensual'!$B$2:$B$3601,$A8)</f>
        <v>1.0416217081188339E-2</v>
      </c>
      <c r="BC8" s="30">
        <f>SUMIFS('Historial Mensual'!$AB$2:$AB$3601,'Historial Mensual'!$A$2:$A$3601,BC$1,'Historial Mensual'!$B$2:$B$3601,$A8)</f>
        <v>1.1018750348707362E-2</v>
      </c>
      <c r="BD8" s="30">
        <f>SUMIFS('Historial Mensual'!$AB$2:$AB$3601,'Historial Mensual'!$A$2:$A$3601,BD$1,'Historial Mensual'!$B$2:$B$3601,$A8)</f>
        <v>1.1741305696901572E-2</v>
      </c>
      <c r="BE8" s="30">
        <f>SUMIFS('Historial Mensual'!$AB$2:$AB$3601,'Historial Mensual'!$A$2:$A$3601,BE$1,'Historial Mensual'!$B$2:$B$3601,$A8)</f>
        <v>1.1286507679719282E-2</v>
      </c>
      <c r="BF8" s="30">
        <f>SUMIFS('Historial Mensual'!$AB$2:$AB$3601,'Historial Mensual'!$A$2:$A$3601,BF$1,'Historial Mensual'!$B$2:$B$3601,$A8)</f>
        <v>1.0218217158728615E-2</v>
      </c>
      <c r="BG8" s="30">
        <f>SUMIFS('Historial Mensual'!$AB$2:$AB$3601,'Historial Mensual'!$A$2:$A$3601,BG$1,'Historial Mensual'!$B$2:$B$3601,$A8)</f>
        <v>1.1187019576115675E-2</v>
      </c>
      <c r="BH8" s="30">
        <f>SUMIFS('Historial Mensual'!$AB$2:$AB$3601,'Historial Mensual'!$A$2:$A$3601,BH$1,'Historial Mensual'!$B$2:$B$3601,$A8)</f>
        <v>1.145281753841898E-2</v>
      </c>
      <c r="BI8" s="30">
        <f>SUMIFS('Historial Mensual'!$AB$2:$AB$3601,'Historial Mensual'!$A$2:$A$3601,BI$1,'Historial Mensual'!$B$2:$B$3601,$A8)</f>
        <v>1.140060215207872E-2</v>
      </c>
      <c r="BJ8" s="30">
        <f>SUMIFS('Historial Mensual'!$AB$2:$AB$3601,'Historial Mensual'!$A$2:$A$3601,BJ$1,'Historial Mensual'!$B$2:$B$3601,$A8)</f>
        <v>1.172224789519527E-2</v>
      </c>
      <c r="BK8" s="30">
        <f>SUMIFS('Historial Mensual'!$AB$2:$AB$3601,'Historial Mensual'!$A$2:$A$3601,BK$1,'Historial Mensual'!$B$2:$B$3601,$A8)</f>
        <v>1.1642308718339933E-2</v>
      </c>
      <c r="BL8" s="30">
        <f>SUMIFS('Historial Mensual'!$AB$2:$AB$3601,'Historial Mensual'!$A$2:$A$3601,BL$1,'Historial Mensual'!$B$2:$B$3601,$A8)</f>
        <v>1.215155564630499E-2</v>
      </c>
      <c r="BM8" s="30">
        <f>SUMIFS('Historial Mensual'!$AB$2:$AB$3601,'Historial Mensual'!$A$2:$A$3601,BM$1,'Historial Mensual'!$B$2:$B$3601,$A8)</f>
        <v>1.378024742491224E-2</v>
      </c>
      <c r="BN8" s="30">
        <f>SUMIFS('Historial Mensual'!$AB$2:$AB$3601,'Historial Mensual'!$A$2:$A$3601,BN$1,'Historial Mensual'!$B$2:$B$3601,$A8)</f>
        <v>1.1441053278672175E-2</v>
      </c>
      <c r="BO8" s="30">
        <f>SUMIFS('Historial Mensual'!$AB$2:$AB$3601,'Historial Mensual'!$A$2:$A$3601,BO$1,'Historial Mensual'!$B$2:$B$3601,$A8)</f>
        <v>1.2299556585700477E-2</v>
      </c>
      <c r="BP8" s="30">
        <f>SUMIFS('Historial Mensual'!$AB$2:$AB$3601,'Historial Mensual'!$A$2:$A$3601,BP$1,'Historial Mensual'!$B$2:$B$3601,$A8)</f>
        <v>1.114793183185947E-2</v>
      </c>
      <c r="BQ8" s="30">
        <f>SUMIFS('Historial Mensual'!$AB$2:$AB$3601,'Historial Mensual'!$A$2:$A$3601,BQ$1,'Historial Mensual'!$B$2:$B$3601,$A8)</f>
        <v>1.1472666314369384E-2</v>
      </c>
      <c r="BR8" s="30">
        <f>SUMIFS('Historial Mensual'!$AB$2:$AB$3601,'Historial Mensual'!$A$2:$A$3601,BR$1,'Historial Mensual'!$B$2:$B$3601,$A8)</f>
        <v>1.1764023300748327E-2</v>
      </c>
      <c r="BS8" s="30">
        <f>SUMIFS('Historial Mensual'!$AB$2:$AB$3601,'Historial Mensual'!$A$2:$A$3601,BS$1,'Historial Mensual'!$B$2:$B$3601,$A8)</f>
        <v>1.2896429943046961E-2</v>
      </c>
      <c r="BT8" s="30">
        <f>SUMIFS('Historial Mensual'!$AB$2:$AB$3601,'Historial Mensual'!$A$2:$A$3601,BT$1,'Historial Mensual'!$B$2:$B$3601,$A8)</f>
        <v>1.0676094753734766E-2</v>
      </c>
      <c r="BU8" s="30">
        <f>SUMIFS('Historial Mensual'!$AB$2:$AB$3601,'Historial Mensual'!$A$2:$A$3601,BU$1,'Historial Mensual'!$B$2:$B$3601,$A8)</f>
        <v>1.1543939555091809E-2</v>
      </c>
      <c r="BV8" s="30">
        <f>SUMIFS('Historial Mensual'!$AB$2:$AB$3601,'Historial Mensual'!$A$2:$A$3601,BV$1,'Historial Mensual'!$B$2:$B$3601,$A8)</f>
        <v>1.1054939468594593E-2</v>
      </c>
      <c r="BW8" s="30">
        <f>SUMIFS('Historial Mensual'!$AB$2:$AB$3601,'Historial Mensual'!$A$2:$A$3601,BW$1,'Historial Mensual'!$B$2:$B$3601,$A8)</f>
        <v>1.0422908867375291E-2</v>
      </c>
      <c r="BX8" s="30">
        <f>SUMIFS('Historial Mensual'!$AB$2:$AB$3601,'Historial Mensual'!$A$2:$A$3601,BX$1,'Historial Mensual'!$B$2:$B$3601,$A8)</f>
        <v>1.2970225369835164E-2</v>
      </c>
      <c r="BY8" s="30">
        <f>SUMIFS('Historial Mensual'!$AB$2:$AB$3601,'Historial Mensual'!$A$2:$A$3601,BY$1,'Historial Mensual'!$B$2:$B$3601,$A8)</f>
        <v>1.2114335699445755E-2</v>
      </c>
      <c r="BZ8" s="30">
        <f>SUMIFS('Historial Mensual'!$AB$2:$AB$3601,'Historial Mensual'!$A$2:$A$3601,BZ$1,'Historial Mensual'!$B$2:$B$3601,$A8)</f>
        <v>1.2036197825243455E-2</v>
      </c>
      <c r="CA8" s="30">
        <f>SUMIFS('Historial Mensual'!$AB$2:$AB$3601,'Historial Mensual'!$A$2:$A$3601,CA$1,'Historial Mensual'!$B$2:$B$3601,$A8)</f>
        <v>1.1707585360134942E-2</v>
      </c>
      <c r="CB8" s="30">
        <f>SUMIFS('Historial Mensual'!$AB$2:$AB$3601,'Historial Mensual'!$A$2:$A$3601,CB$1,'Historial Mensual'!$B$2:$B$3601,$A8)</f>
        <v>1.2327234765574735E-2</v>
      </c>
      <c r="CC8" s="30">
        <f>SUMIFS('Historial Mensual'!$AB$2:$AB$3601,'Historial Mensual'!$A$2:$A$3601,CC$1,'Historial Mensual'!$B$2:$B$3601,$A8)</f>
        <v>1.0202567390956041E-2</v>
      </c>
      <c r="CD8" s="30">
        <f>SUMIFS('Historial Mensual'!$AB$2:$AB$3601,'Historial Mensual'!$A$2:$A$3601,CD$1,'Historial Mensual'!$B$2:$B$3601,$A8)</f>
        <v>1.0546247810861109E-2</v>
      </c>
      <c r="CE8" s="30">
        <f>SUMIFS('Historial Mensual'!$AB$2:$AB$3601,'Historial Mensual'!$A$2:$A$3601,CE$1,'Historial Mensual'!$B$2:$B$3601,$A8)</f>
        <v>1.0899742812176649E-2</v>
      </c>
      <c r="CF8" s="30">
        <f>SUMIFS('Historial Mensual'!$AB$2:$AB$3601,'Historial Mensual'!$A$2:$A$3601,CF$1,'Historial Mensual'!$B$2:$B$3601,$A8)</f>
        <v>9.9630169487725517E-3</v>
      </c>
      <c r="CG8" s="30">
        <f>SUMIFS('Historial Mensual'!$AB$2:$AB$3601,'Historial Mensual'!$A$2:$A$3601,CG$1,'Historial Mensual'!$B$2:$B$3601,$A8)</f>
        <v>1.1729578286258091E-2</v>
      </c>
      <c r="CH8" s="30">
        <f>SUMIFS('Historial Mensual'!$AB$2:$AB$3601,'Historial Mensual'!$A$2:$A$3601,CH$1,'Historial Mensual'!$B$2:$B$3601,$A8)</f>
        <v>1.1912648456494423E-2</v>
      </c>
      <c r="CI8" s="30">
        <f>SUMIFS('Historial Mensual'!$AB$2:$AB$3601,'Historial Mensual'!$A$2:$A$3601,CI$1,'Historial Mensual'!$B$2:$B$3601,$A8)</f>
        <v>1.2113605746043143E-2</v>
      </c>
      <c r="CJ8" s="30">
        <f>SUMIFS('Historial Mensual'!$AB$2:$AB$3601,'Historial Mensual'!$A$2:$A$3601,CJ$1,'Historial Mensual'!$B$2:$B$3601,$A8)</f>
        <v>1.0549960271439174E-2</v>
      </c>
      <c r="CK8" s="30">
        <f>SUMIFS('Historial Mensual'!$AB$2:$AB$3601,'Historial Mensual'!$A$2:$A$3601,CK$1,'Historial Mensual'!$B$2:$B$3601,$A8)</f>
        <v>9.5563677461034668E-3</v>
      </c>
      <c r="CL8" s="30">
        <f>SUMIFS('Historial Mensual'!$AB$2:$AB$3601,'Historial Mensual'!$A$2:$A$3601,CL$1,'Historial Mensual'!$B$2:$B$3601,$A8)</f>
        <v>1.0013815033954154E-2</v>
      </c>
      <c r="CM8" s="30">
        <f>SUMIFS('Historial Mensual'!$AB$2:$AB$3601,'Historial Mensual'!$A$2:$A$3601,CM$1,'Historial Mensual'!$B$2:$B$3601,$A8)</f>
        <v>1.0121294770187861E-2</v>
      </c>
      <c r="CN8" s="30">
        <f>SUMIFS('Historial Mensual'!$AB$2:$AB$3601,'Historial Mensual'!$A$2:$A$3601,CN$1,'Historial Mensual'!$B$2:$B$3601,$A8)</f>
        <v>1.0920450848010521E-2</v>
      </c>
      <c r="CO8" s="30">
        <f>SUMIFS('Historial Mensual'!$AB$2:$AB$3601,'Historial Mensual'!$A$2:$A$3601,CO$1,'Historial Mensual'!$B$2:$B$3601,$A8)</f>
        <v>1.0569262648454369E-2</v>
      </c>
      <c r="CP8" s="30">
        <f>SUMIFS('Historial Mensual'!$AB$2:$AB$3601,'Historial Mensual'!$A$2:$A$3601,CP$1,'Historial Mensual'!$B$2:$B$3601,$A8)</f>
        <v>1.0721312591317478E-2</v>
      </c>
      <c r="CQ8" s="30">
        <f>SUMIFS('Historial Mensual'!$AB$2:$AB$3601,'Historial Mensual'!$A$2:$A$3601,CQ$1,'Historial Mensual'!$B$2:$B$3601,$A8)</f>
        <v>1.1265145239268914E-2</v>
      </c>
      <c r="CR8" s="30">
        <f>SUMIFS('Historial Mensual'!$AB$2:$AB$3601,'Historial Mensual'!$A$2:$A$3601,CR$1,'Historial Mensual'!$B$2:$B$3601,$A8)</f>
        <v>1.0768730348045485E-2</v>
      </c>
      <c r="CS8" s="30">
        <f>SUMIFS('Historial Mensual'!$AB$2:$AB$3601,'Historial Mensual'!$A$2:$A$3601,CS$1,'Historial Mensual'!$B$2:$B$3601,$A8)</f>
        <v>1.0360433229438026E-2</v>
      </c>
      <c r="CT8" s="30">
        <f>SUMIFS('Historial Mensual'!$AB$2:$AB$3601,'Historial Mensual'!$A$2:$A$3601,CT$1,'Historial Mensual'!$B$2:$B$3601,$A8)</f>
        <v>1.0324713776412642E-2</v>
      </c>
      <c r="CU8" s="30">
        <f>SUMIFS('Historial Mensual'!$AB$2:$AB$3601,'Historial Mensual'!$A$2:$A$3601,CU$1,'Historial Mensual'!$B$2:$B$3601,$A8)</f>
        <v>1.0570004966585334E-2</v>
      </c>
      <c r="CV8" s="30">
        <f>SUMIFS('Historial Mensual'!$AB$2:$AB$3601,'Historial Mensual'!$A$2:$A$3601,CV$1,'Historial Mensual'!$B$2:$B$3601,$A8)</f>
        <v>1.1408693801207237E-2</v>
      </c>
      <c r="CW8" s="30">
        <f>SUMIFS('Historial Mensual'!$AB$2:$AB$3601,'Historial Mensual'!$A$2:$A$3601,CW$1,'Historial Mensual'!$B$2:$B$3601,$A8)</f>
        <v>1.0850912542926361E-2</v>
      </c>
    </row>
    <row r="9" spans="1:101" x14ac:dyDescent="0.3">
      <c r="A9" s="18">
        <v>45139</v>
      </c>
      <c r="B9" s="30">
        <f>SUMIFS('Historial Mensual'!$AB$2:$AB$3601,'Historial Mensual'!$A$2:$A$3601,B$1,'Historial Mensual'!$B$2:$B$3601,$A9)</f>
        <v>1.0398369934304208E-2</v>
      </c>
      <c r="C9" s="30">
        <f>SUMIFS('Historial Mensual'!$AB$2:$AB$3601,'Historial Mensual'!$A$2:$A$3601,C$1,'Historial Mensual'!$B$2:$B$3601,$A9)</f>
        <v>9.9017230306328585E-3</v>
      </c>
      <c r="D9" s="30">
        <f>SUMIFS('Historial Mensual'!$AB$2:$AB$3601,'Historial Mensual'!$A$2:$A$3601,D$1,'Historial Mensual'!$B$2:$B$3601,$A9)</f>
        <v>1.1121372183655831E-2</v>
      </c>
      <c r="E9" s="30">
        <f>SUMIFS('Historial Mensual'!$AB$2:$AB$3601,'Historial Mensual'!$A$2:$A$3601,E$1,'Historial Mensual'!$B$2:$B$3601,$A9)</f>
        <v>1.0955939485862487E-2</v>
      </c>
      <c r="F9" s="30">
        <f>SUMIFS('Historial Mensual'!$AB$2:$AB$3601,'Historial Mensual'!$A$2:$A$3601,F$1,'Historial Mensual'!$B$2:$B$3601,$A9)</f>
        <v>1.0859052723174889E-2</v>
      </c>
      <c r="G9" s="30">
        <f>SUMIFS('Historial Mensual'!$AB$2:$AB$3601,'Historial Mensual'!$A$2:$A$3601,G$1,'Historial Mensual'!$B$2:$B$3601,$A9)</f>
        <v>1.0364153207072402E-2</v>
      </c>
      <c r="H9" s="30">
        <f>SUMIFS('Historial Mensual'!$AB$2:$AB$3601,'Historial Mensual'!$A$2:$A$3601,H$1,'Historial Mensual'!$B$2:$B$3601,$A9)</f>
        <v>9.7438149282325082E-3</v>
      </c>
      <c r="I9" s="30">
        <f>SUMIFS('Historial Mensual'!$AB$2:$AB$3601,'Historial Mensual'!$A$2:$A$3601,I$1,'Historial Mensual'!$B$2:$B$3601,$A9)</f>
        <v>1.1999662037208925E-2</v>
      </c>
      <c r="J9" s="30">
        <f>SUMIFS('Historial Mensual'!$AB$2:$AB$3601,'Historial Mensual'!$A$2:$A$3601,J$1,'Historial Mensual'!$B$2:$B$3601,$A9)</f>
        <v>9.2059409411135995E-3</v>
      </c>
      <c r="K9" s="30">
        <f>SUMIFS('Historial Mensual'!$AB$2:$AB$3601,'Historial Mensual'!$A$2:$A$3601,K$1,'Historial Mensual'!$B$2:$B$3601,$A9)</f>
        <v>9.4204166641194131E-3</v>
      </c>
      <c r="L9" s="30">
        <f>SUMIFS('Historial Mensual'!$AB$2:$AB$3601,'Historial Mensual'!$A$2:$A$3601,L$1,'Historial Mensual'!$B$2:$B$3601,$A9)</f>
        <v>1.0286002019959328E-2</v>
      </c>
      <c r="M9" s="30">
        <f>SUMIFS('Historial Mensual'!$AB$2:$AB$3601,'Historial Mensual'!$A$2:$A$3601,M$1,'Historial Mensual'!$B$2:$B$3601,$A9)</f>
        <v>1.1144243450705194E-2</v>
      </c>
      <c r="N9" s="30">
        <f>SUMIFS('Historial Mensual'!$AB$2:$AB$3601,'Historial Mensual'!$A$2:$A$3601,N$1,'Historial Mensual'!$B$2:$B$3601,$A9)</f>
        <v>1.0385726106876492E-2</v>
      </c>
      <c r="O9" s="30">
        <f>SUMIFS('Historial Mensual'!$AB$2:$AB$3601,'Historial Mensual'!$A$2:$A$3601,O$1,'Historial Mensual'!$B$2:$B$3601,$A9)</f>
        <v>1.1788932932339513E-2</v>
      </c>
      <c r="P9" s="30">
        <f>SUMIFS('Historial Mensual'!$AB$2:$AB$3601,'Historial Mensual'!$A$2:$A$3601,P$1,'Historial Mensual'!$B$2:$B$3601,$A9)</f>
        <v>9.6043906928433564E-3</v>
      </c>
      <c r="Q9" s="30">
        <f>SUMIFS('Historial Mensual'!$AB$2:$AB$3601,'Historial Mensual'!$A$2:$A$3601,Q$1,'Historial Mensual'!$B$2:$B$3601,$A9)</f>
        <v>1.119144355665469E-2</v>
      </c>
      <c r="R9" s="30">
        <f>SUMIFS('Historial Mensual'!$AB$2:$AB$3601,'Historial Mensual'!$A$2:$A$3601,R$1,'Historial Mensual'!$B$2:$B$3601,$A9)</f>
        <v>1.0807979663955081E-2</v>
      </c>
      <c r="S9" s="30">
        <f>SUMIFS('Historial Mensual'!$AB$2:$AB$3601,'Historial Mensual'!$A$2:$A$3601,S$1,'Historial Mensual'!$B$2:$B$3601,$A9)</f>
        <v>1.0286746630707722E-2</v>
      </c>
      <c r="T9" s="30">
        <f>SUMIFS('Historial Mensual'!$AB$2:$AB$3601,'Historial Mensual'!$A$2:$A$3601,T$1,'Historial Mensual'!$B$2:$B$3601,$A9)</f>
        <v>1.0068317011540762E-2</v>
      </c>
      <c r="U9" s="30">
        <f>SUMIFS('Historial Mensual'!$AB$2:$AB$3601,'Historial Mensual'!$A$2:$A$3601,U$1,'Historial Mensual'!$B$2:$B$3601,$A9)</f>
        <v>1.1094804859018037E-2</v>
      </c>
      <c r="V9" s="30">
        <f>SUMIFS('Historial Mensual'!$AB$2:$AB$3601,'Historial Mensual'!$A$2:$A$3601,V$1,'Historial Mensual'!$B$2:$B$3601,$A9)</f>
        <v>1.0863492517593665E-2</v>
      </c>
      <c r="W9" s="30">
        <f>SUMIFS('Historial Mensual'!$AB$2:$AB$3601,'Historial Mensual'!$A$2:$A$3601,W$1,'Historial Mensual'!$B$2:$B$3601,$A9)</f>
        <v>1.0967765987166977E-2</v>
      </c>
      <c r="X9" s="30">
        <f>SUMIFS('Historial Mensual'!$AB$2:$AB$3601,'Historial Mensual'!$A$2:$A$3601,X$1,'Historial Mensual'!$B$2:$B$3601,$A9)</f>
        <v>1.0532881710441311E-2</v>
      </c>
      <c r="Y9" s="30">
        <f>SUMIFS('Historial Mensual'!$AB$2:$AB$3601,'Historial Mensual'!$A$2:$A$3601,Y$1,'Historial Mensual'!$B$2:$B$3601,$A9)</f>
        <v>1.2248548663164938E-2</v>
      </c>
      <c r="Z9" s="30">
        <f>SUMIFS('Historial Mensual'!$AB$2:$AB$3601,'Historial Mensual'!$A$2:$A$3601,Z$1,'Historial Mensual'!$B$2:$B$3601,$A9)</f>
        <v>1.0733910319806084E-2</v>
      </c>
      <c r="AA9" s="30">
        <f>SUMIFS('Historial Mensual'!$AB$2:$AB$3601,'Historial Mensual'!$A$2:$A$3601,AA$1,'Historial Mensual'!$B$2:$B$3601,$A9)</f>
        <v>1.1170059011430977E-2</v>
      </c>
      <c r="AB9" s="30">
        <f>SUMIFS('Historial Mensual'!$AB$2:$AB$3601,'Historial Mensual'!$A$2:$A$3601,AB$1,'Historial Mensual'!$B$2:$B$3601,$A9)</f>
        <v>1.3107529967041787E-2</v>
      </c>
      <c r="AC9" s="30">
        <f>SUMIFS('Historial Mensual'!$AB$2:$AB$3601,'Historial Mensual'!$A$2:$A$3601,AC$1,'Historial Mensual'!$B$2:$B$3601,$A9)</f>
        <v>1.114571882092652E-2</v>
      </c>
      <c r="AD9" s="30">
        <f>SUMIFS('Historial Mensual'!$AB$2:$AB$3601,'Historial Mensual'!$A$2:$A$3601,AD$1,'Historial Mensual'!$B$2:$B$3601,$A9)</f>
        <v>1.1911185339904762E-2</v>
      </c>
      <c r="AE9" s="30">
        <f>SUMIFS('Historial Mensual'!$AB$2:$AB$3601,'Historial Mensual'!$A$2:$A$3601,AE$1,'Historial Mensual'!$B$2:$B$3601,$A9)</f>
        <v>1.2351992398756284E-2</v>
      </c>
      <c r="AF9" s="30">
        <f>SUMIFS('Historial Mensual'!$AB$2:$AB$3601,'Historial Mensual'!$A$2:$A$3601,AF$1,'Historial Mensual'!$B$2:$B$3601,$A9)</f>
        <v>1.1758894009666454E-2</v>
      </c>
      <c r="AG9" s="30">
        <f>SUMIFS('Historial Mensual'!$AB$2:$AB$3601,'Historial Mensual'!$A$2:$A$3601,AG$1,'Historial Mensual'!$B$2:$B$3601,$A9)</f>
        <v>1.1282088271699964E-2</v>
      </c>
      <c r="AH9" s="30">
        <f>SUMIFS('Historial Mensual'!$AB$2:$AB$3601,'Historial Mensual'!$A$2:$A$3601,AH$1,'Historial Mensual'!$B$2:$B$3601,$A9)</f>
        <v>1.118923159299845E-2</v>
      </c>
      <c r="AI9" s="30">
        <f>SUMIFS('Historial Mensual'!$AB$2:$AB$3601,'Historial Mensual'!$A$2:$A$3601,AI$1,'Historial Mensual'!$B$2:$B$3601,$A9)</f>
        <v>1.1130226252431763E-2</v>
      </c>
      <c r="AJ9" s="30">
        <f>SUMIFS('Historial Mensual'!$AB$2:$AB$3601,'Historial Mensual'!$A$2:$A$3601,AJ$1,'Historial Mensual'!$B$2:$B$3601,$A9)</f>
        <v>1.1521167514821462E-2</v>
      </c>
      <c r="AK9" s="30">
        <f>SUMIFS('Historial Mensual'!$AB$2:$AB$3601,'Historial Mensual'!$A$2:$A$3601,AK$1,'Historial Mensual'!$B$2:$B$3601,$A9)</f>
        <v>1.0465278862973992E-2</v>
      </c>
      <c r="AL9" s="30">
        <f>SUMIFS('Historial Mensual'!$AB$2:$AB$3601,'Historial Mensual'!$A$2:$A$3601,AL$1,'Historial Mensual'!$B$2:$B$3601,$A9)</f>
        <v>1.1039431590516458E-2</v>
      </c>
      <c r="AM9" s="30">
        <f>SUMIFS('Historial Mensual'!$AB$2:$AB$3601,'Historial Mensual'!$A$2:$A$3601,AM$1,'Historial Mensual'!$B$2:$B$3601,$A9)</f>
        <v>1.1332162460563788E-2</v>
      </c>
      <c r="AN9" s="30">
        <f>SUMIFS('Historial Mensual'!$AB$2:$AB$3601,'Historial Mensual'!$A$2:$A$3601,AN$1,'Historial Mensual'!$B$2:$B$3601,$A9)</f>
        <v>1.2485132449365777E-2</v>
      </c>
      <c r="AO9" s="30">
        <f>SUMIFS('Historial Mensual'!$AB$2:$AB$3601,'Historial Mensual'!$A$2:$A$3601,AO$1,'Historial Mensual'!$B$2:$B$3601,$A9)</f>
        <v>1.0180951421651985E-2</v>
      </c>
      <c r="AP9" s="30">
        <f>SUMIFS('Historial Mensual'!$AB$2:$AB$3601,'Historial Mensual'!$A$2:$A$3601,AP$1,'Historial Mensual'!$B$2:$B$3601,$A9)</f>
        <v>1.1214297398382866E-2</v>
      </c>
      <c r="AQ9" s="30">
        <f>SUMIFS('Historial Mensual'!$AB$2:$AB$3601,'Historial Mensual'!$A$2:$A$3601,AQ$1,'Historial Mensual'!$B$2:$B$3601,$A9)</f>
        <v>1.1956531137000681E-2</v>
      </c>
      <c r="AR9" s="30">
        <f>SUMIFS('Historial Mensual'!$AB$2:$AB$3601,'Historial Mensual'!$A$2:$A$3601,AR$1,'Historial Mensual'!$B$2:$B$3601,$A9)</f>
        <v>1.2010624297162487E-2</v>
      </c>
      <c r="AS9" s="30">
        <f>SUMIFS('Historial Mensual'!$AB$2:$AB$3601,'Historial Mensual'!$A$2:$A$3601,AS$1,'Historial Mensual'!$B$2:$B$3601,$A9)</f>
        <v>1.0642723063233994E-2</v>
      </c>
      <c r="AT9" s="30">
        <f>SUMIFS('Historial Mensual'!$AB$2:$AB$3601,'Historial Mensual'!$A$2:$A$3601,AT$1,'Historial Mensual'!$B$2:$B$3601,$A9)</f>
        <v>1.0503915153051047E-2</v>
      </c>
      <c r="AU9" s="30">
        <f>SUMIFS('Historial Mensual'!$AB$2:$AB$3601,'Historial Mensual'!$A$2:$A$3601,AU$1,'Historial Mensual'!$B$2:$B$3601,$A9)</f>
        <v>1.1003975183488279E-2</v>
      </c>
      <c r="AV9" s="30">
        <f>SUMIFS('Historial Mensual'!$AB$2:$AB$3601,'Historial Mensual'!$A$2:$A$3601,AV$1,'Historial Mensual'!$B$2:$B$3601,$A9)</f>
        <v>1.0591529583682924E-2</v>
      </c>
      <c r="AW9" s="30">
        <f>SUMIFS('Historial Mensual'!$AB$2:$AB$3601,'Historial Mensual'!$A$2:$A$3601,AW$1,'Historial Mensual'!$B$2:$B$3601,$A9)</f>
        <v>1.1402073413978364E-2</v>
      </c>
      <c r="AX9" s="30">
        <f>SUMIFS('Historial Mensual'!$AB$2:$AB$3601,'Historial Mensual'!$A$2:$A$3601,AX$1,'Historial Mensual'!$B$2:$B$3601,$A9)</f>
        <v>9.5496125035163804E-3</v>
      </c>
      <c r="AY9" s="30">
        <f>SUMIFS('Historial Mensual'!$AB$2:$AB$3601,'Historial Mensual'!$A$2:$A$3601,AY$1,'Historial Mensual'!$B$2:$B$3601,$A9)</f>
        <v>1.1335843310027904E-2</v>
      </c>
      <c r="AZ9" s="30">
        <f>SUMIFS('Historial Mensual'!$AB$2:$AB$3601,'Historial Mensual'!$A$2:$A$3601,AZ$1,'Historial Mensual'!$B$2:$B$3601,$A9)</f>
        <v>1.1935323788429431E-2</v>
      </c>
      <c r="BA9" s="30">
        <f>SUMIFS('Historial Mensual'!$AB$2:$AB$3601,'Historial Mensual'!$A$2:$A$3601,BA$1,'Historial Mensual'!$B$2:$B$3601,$A9)</f>
        <v>1.0875330920823156E-2</v>
      </c>
      <c r="BB9" s="30">
        <f>SUMIFS('Historial Mensual'!$AB$2:$AB$3601,'Historial Mensual'!$A$2:$A$3601,BB$1,'Historial Mensual'!$B$2:$B$3601,$A9)</f>
        <v>1.0331412232048365E-2</v>
      </c>
      <c r="BC9" s="30">
        <f>SUMIFS('Historial Mensual'!$AB$2:$AB$3601,'Historial Mensual'!$A$2:$A$3601,BC$1,'Historial Mensual'!$B$2:$B$3601,$A9)</f>
        <v>1.0810200822098492E-2</v>
      </c>
      <c r="BD9" s="30">
        <f>SUMIFS('Historial Mensual'!$AB$2:$AB$3601,'Historial Mensual'!$A$2:$A$3601,BD$1,'Historial Mensual'!$B$2:$B$3601,$A9)</f>
        <v>1.1035738852902988E-2</v>
      </c>
      <c r="BE9" s="30">
        <f>SUMIFS('Historial Mensual'!$AB$2:$AB$3601,'Historial Mensual'!$A$2:$A$3601,BE$1,'Historial Mensual'!$B$2:$B$3601,$A9)</f>
        <v>1.1253356940000847E-2</v>
      </c>
      <c r="BF9" s="30">
        <f>SUMIFS('Historial Mensual'!$AB$2:$AB$3601,'Historial Mensual'!$A$2:$A$3601,BF$1,'Historial Mensual'!$B$2:$B$3601,$A9)</f>
        <v>1.0326202364327575E-2</v>
      </c>
      <c r="BG9" s="30">
        <f>SUMIFS('Historial Mensual'!$AB$2:$AB$3601,'Historial Mensual'!$A$2:$A$3601,BG$1,'Historial Mensual'!$B$2:$B$3601,$A9)</f>
        <v>1.0787986824286611E-2</v>
      </c>
      <c r="BH9" s="30">
        <f>SUMIFS('Historial Mensual'!$AB$2:$AB$3601,'Historial Mensual'!$A$2:$A$3601,BH$1,'Historial Mensual'!$B$2:$B$3601,$A9)</f>
        <v>1.1353509336439416E-2</v>
      </c>
      <c r="BI9" s="30">
        <f>SUMIFS('Historial Mensual'!$AB$2:$AB$3601,'Historial Mensual'!$A$2:$A$3601,BI$1,'Historial Mensual'!$B$2:$B$3601,$A9)</f>
        <v>1.1551284171755771E-2</v>
      </c>
      <c r="BJ9" s="30">
        <f>SUMIFS('Historial Mensual'!$AB$2:$AB$3601,'Historial Mensual'!$A$2:$A$3601,BJ$1,'Historial Mensual'!$B$2:$B$3601,$A9)</f>
        <v>1.1668718333505579E-2</v>
      </c>
      <c r="BK9" s="30">
        <f>SUMIFS('Historial Mensual'!$AB$2:$AB$3601,'Historial Mensual'!$A$2:$A$3601,BK$1,'Historial Mensual'!$B$2:$B$3601,$A9)</f>
        <v>1.1488836223796151E-2</v>
      </c>
      <c r="BL9" s="30">
        <f>SUMIFS('Historial Mensual'!$AB$2:$AB$3601,'Historial Mensual'!$A$2:$A$3601,BL$1,'Historial Mensual'!$B$2:$B$3601,$A9)</f>
        <v>1.2045694754036385E-2</v>
      </c>
      <c r="BM9" s="30">
        <f>SUMIFS('Historial Mensual'!$AB$2:$AB$3601,'Historial Mensual'!$A$2:$A$3601,BM$1,'Historial Mensual'!$B$2:$B$3601,$A9)</f>
        <v>1.3716424448314113E-2</v>
      </c>
      <c r="BN9" s="30">
        <f>SUMIFS('Historial Mensual'!$AB$2:$AB$3601,'Historial Mensual'!$A$2:$A$3601,BN$1,'Historial Mensual'!$B$2:$B$3601,$A9)</f>
        <v>1.1641575009651461E-2</v>
      </c>
      <c r="BO9" s="30">
        <f>SUMIFS('Historial Mensual'!$AB$2:$AB$3601,'Historial Mensual'!$A$2:$A$3601,BO$1,'Historial Mensual'!$B$2:$B$3601,$A9)</f>
        <v>1.2291542927124421E-2</v>
      </c>
      <c r="BP9" s="30">
        <f>SUMIFS('Historial Mensual'!$AB$2:$AB$3601,'Historial Mensual'!$A$2:$A$3601,BP$1,'Historial Mensual'!$B$2:$B$3601,$A9)</f>
        <v>1.1189968920131133E-2</v>
      </c>
      <c r="BQ9" s="30">
        <f>SUMIFS('Historial Mensual'!$AB$2:$AB$3601,'Historial Mensual'!$A$2:$A$3601,BQ$1,'Historial Mensual'!$B$2:$B$3601,$A9)</f>
        <v>1.1590934968560784E-2</v>
      </c>
      <c r="BR9" s="30">
        <f>SUMIFS('Historial Mensual'!$AB$2:$AB$3601,'Historial Mensual'!$A$2:$A$3601,BR$1,'Historial Mensual'!$B$2:$B$3601,$A9)</f>
        <v>1.1851177514514921E-2</v>
      </c>
      <c r="BS9" s="30">
        <f>SUMIFS('Historial Mensual'!$AB$2:$AB$3601,'Historial Mensual'!$A$2:$A$3601,BS$1,'Historial Mensual'!$B$2:$B$3601,$A9)</f>
        <v>1.2789248953067212E-2</v>
      </c>
      <c r="BT9" s="30">
        <f>SUMIFS('Historial Mensual'!$AB$2:$AB$3601,'Historial Mensual'!$A$2:$A$3601,BT$1,'Historial Mensual'!$B$2:$B$3601,$A9)</f>
        <v>1.0605629185142851E-2</v>
      </c>
      <c r="BU9" s="30">
        <f>SUMIFS('Historial Mensual'!$AB$2:$AB$3601,'Historial Mensual'!$A$2:$A$3601,BU$1,'Historial Mensual'!$B$2:$B$3601,$A9)</f>
        <v>1.1313019667449131E-2</v>
      </c>
      <c r="BV9" s="30">
        <f>SUMIFS('Historial Mensual'!$AB$2:$AB$3601,'Historial Mensual'!$A$2:$A$3601,BV$1,'Historial Mensual'!$B$2:$B$3601,$A9)</f>
        <v>1.0853132663596332E-2</v>
      </c>
      <c r="BW9" s="30">
        <f>SUMIFS('Historial Mensual'!$AB$2:$AB$3601,'Historial Mensual'!$A$2:$A$3601,BW$1,'Historial Mensual'!$B$2:$B$3601,$A9)</f>
        <v>1.0399113634661061E-2</v>
      </c>
      <c r="BX9" s="30">
        <f>SUMIFS('Historial Mensual'!$AB$2:$AB$3601,'Historial Mensual'!$A$2:$A$3601,BX$1,'Historial Mensual'!$B$2:$B$3601,$A9)</f>
        <v>1.2876885956197848E-2</v>
      </c>
      <c r="BY9" s="30">
        <f>SUMIFS('Historial Mensual'!$AB$2:$AB$3601,'Historial Mensual'!$A$2:$A$3601,BY$1,'Historial Mensual'!$B$2:$B$3601,$A9)</f>
        <v>1.1977002559881988E-2</v>
      </c>
      <c r="BZ9" s="30">
        <f>SUMIFS('Historial Mensual'!$AB$2:$AB$3601,'Historial Mensual'!$A$2:$A$3601,BZ$1,'Historial Mensual'!$B$2:$B$3601,$A9)</f>
        <v>1.1663583724463855E-2</v>
      </c>
      <c r="CA9" s="30">
        <f>SUMIFS('Historial Mensual'!$AB$2:$AB$3601,'Historial Mensual'!$A$2:$A$3601,CA$1,'Historial Mensual'!$B$2:$B$3601,$A9)</f>
        <v>1.1615891517143595E-2</v>
      </c>
      <c r="CB9" s="30">
        <f>SUMIFS('Historial Mensual'!$AB$2:$AB$3601,'Historial Mensual'!$A$2:$A$3601,CB$1,'Historial Mensual'!$B$2:$B$3601,$A9)</f>
        <v>1.2187301811410256E-2</v>
      </c>
      <c r="CC9" s="30">
        <f>SUMIFS('Historial Mensual'!$AB$2:$AB$3601,'Historial Mensual'!$A$2:$A$3601,CC$1,'Historial Mensual'!$B$2:$B$3601,$A9)</f>
        <v>1.0216726819547217E-2</v>
      </c>
      <c r="CD9" s="30">
        <f>SUMIFS('Historial Mensual'!$AB$2:$AB$3601,'Historial Mensual'!$A$2:$A$3601,CD$1,'Historial Mensual'!$B$2:$B$3601,$A9)</f>
        <v>1.0503915153051047E-2</v>
      </c>
      <c r="CE9" s="30">
        <f>SUMIFS('Historial Mensual'!$AB$2:$AB$3601,'Historial Mensual'!$A$2:$A$3601,CE$1,'Historial Mensual'!$B$2:$B$3601,$A9)</f>
        <v>1.08361103675918E-2</v>
      </c>
      <c r="CF9" s="30">
        <f>SUMIFS('Historial Mensual'!$AB$2:$AB$3601,'Historial Mensual'!$A$2:$A$3601,CF$1,'Historial Mensual'!$B$2:$B$3601,$A9)</f>
        <v>9.7513048592525742E-3</v>
      </c>
      <c r="CG9" s="30">
        <f>SUMIFS('Historial Mensual'!$AB$2:$AB$3601,'Historial Mensual'!$A$2:$A$3601,CG$1,'Historial Mensual'!$B$2:$B$3601,$A9)</f>
        <v>1.1718582480565232E-2</v>
      </c>
      <c r="CH9" s="30">
        <f>SUMIFS('Historial Mensual'!$AB$2:$AB$3601,'Historial Mensual'!$A$2:$A$3601,CH$1,'Historial Mensual'!$B$2:$B$3601,$A9)</f>
        <v>1.1623230389793848E-2</v>
      </c>
      <c r="CI9" s="30">
        <f>SUMIFS('Historial Mensual'!$AB$2:$AB$3601,'Historial Mensual'!$A$2:$A$3601,CI$1,'Historial Mensual'!$B$2:$B$3601,$A9)</f>
        <v>1.1712717513301829E-2</v>
      </c>
      <c r="CJ9" s="30">
        <f>SUMIFS('Historial Mensual'!$AB$2:$AB$3601,'Historial Mensual'!$A$2:$A$3601,CJ$1,'Historial Mensual'!$B$2:$B$3601,$A9)</f>
        <v>1.0572231884990568E-2</v>
      </c>
      <c r="CK9" s="30">
        <f>SUMIFS('Historial Mensual'!$AB$2:$AB$3601,'Historial Mensual'!$A$2:$A$3601,CK$1,'Historial Mensual'!$B$2:$B$3601,$A9)</f>
        <v>9.2368262341560037E-3</v>
      </c>
      <c r="CL9" s="30">
        <f>SUMIFS('Historial Mensual'!$AB$2:$AB$3601,'Historial Mensual'!$A$2:$A$3601,CL$1,'Historial Mensual'!$B$2:$B$3601,$A9)</f>
        <v>9.9600279507094935E-3</v>
      </c>
      <c r="CM9" s="30">
        <f>SUMIFS('Historial Mensual'!$AB$2:$AB$3601,'Historial Mensual'!$A$2:$A$3601,CM$1,'Historial Mensual'!$B$2:$B$3601,$A9)</f>
        <v>1.029940408989316E-2</v>
      </c>
      <c r="CN9" s="30">
        <f>SUMIFS('Historial Mensual'!$AB$2:$AB$3601,'Historial Mensual'!$A$2:$A$3601,CN$1,'Historial Mensual'!$B$2:$B$3601,$A9)</f>
        <v>1.1133915196060995E-2</v>
      </c>
      <c r="CO9" s="30">
        <f>SUMIFS('Historial Mensual'!$AB$2:$AB$3601,'Historial Mensual'!$A$2:$A$3601,CO$1,'Historial Mensual'!$B$2:$B$3601,$A9)</f>
        <v>1.0479397853054406E-2</v>
      </c>
      <c r="CP9" s="30">
        <f>SUMIFS('Historial Mensual'!$AB$2:$AB$3601,'Historial Mensual'!$A$2:$A$3601,CP$1,'Historial Mensual'!$B$2:$B$3601,$A9)</f>
        <v>1.0338110199204387E-2</v>
      </c>
      <c r="CQ9" s="30">
        <f>SUMIFS('Historial Mensual'!$AB$2:$AB$3601,'Historial Mensual'!$A$2:$A$3601,CQ$1,'Historial Mensual'!$B$2:$B$3601,$A9)</f>
        <v>1.1063799938589414E-2</v>
      </c>
      <c r="CR9" s="30">
        <f>SUMIFS('Historial Mensual'!$AB$2:$AB$3601,'Historial Mensual'!$A$2:$A$3601,CR$1,'Historial Mensual'!$B$2:$B$3601,$A9)</f>
        <v>1.062937099233463E-2</v>
      </c>
      <c r="CS9" s="30">
        <f>SUMIFS('Historial Mensual'!$AB$2:$AB$3601,'Historial Mensual'!$A$2:$A$3601,CS$1,'Historial Mensual'!$B$2:$B$3601,$A9)</f>
        <v>1.0392420114669676E-2</v>
      </c>
      <c r="CT9" s="30">
        <f>SUMIFS('Historial Mensual'!$AB$2:$AB$3601,'Historial Mensual'!$A$2:$A$3601,CT$1,'Historial Mensual'!$B$2:$B$3601,$A9)</f>
        <v>1.0050402122422808E-2</v>
      </c>
      <c r="CU9" s="30">
        <f>SUMIFS('Historial Mensual'!$AB$2:$AB$3601,'Historial Mensual'!$A$2:$A$3601,CU$1,'Historial Mensual'!$B$2:$B$3601,$A9)</f>
        <v>1.0910097413361353E-2</v>
      </c>
      <c r="CV9" s="30">
        <f>SUMIFS('Historial Mensual'!$AB$2:$AB$3601,'Historial Mensual'!$A$2:$A$3601,CV$1,'Historial Mensual'!$B$2:$B$3601,$A9)</f>
        <v>1.1296082335019664E-2</v>
      </c>
      <c r="CW9" s="30">
        <f>SUMIFS('Historial Mensual'!$AB$2:$AB$3601,'Historial Mensual'!$A$2:$A$3601,CW$1,'Historial Mensual'!$B$2:$B$3601,$A9)</f>
        <v>1.0606371209493259E-2</v>
      </c>
    </row>
    <row r="10" spans="1:101" x14ac:dyDescent="0.3">
      <c r="A10" s="18">
        <v>45170</v>
      </c>
      <c r="B10" s="30">
        <f>SUMIFS('Historial Mensual'!$AB$2:$AB$3601,'Historial Mensual'!$A$2:$A$3601,B$1,'Historial Mensual'!$B$2:$B$3601,$A10)</f>
        <v>1.0320992201071633E-2</v>
      </c>
      <c r="C10" s="30">
        <f>SUMIFS('Historial Mensual'!$AB$2:$AB$3601,'Historial Mensual'!$A$2:$A$3601,C$1,'Historial Mensual'!$B$2:$B$3601,$A10)</f>
        <v>9.9293851089006235E-3</v>
      </c>
      <c r="D10" s="30">
        <f>SUMIFS('Historial Mensual'!$AB$2:$AB$3601,'Historial Mensual'!$A$2:$A$3601,D$1,'Historial Mensual'!$B$2:$B$3601,$A10)</f>
        <v>1.1271038822109558E-2</v>
      </c>
      <c r="E10" s="30">
        <f>SUMIFS('Historial Mensual'!$AB$2:$AB$3601,'Historial Mensual'!$A$2:$A$3601,E$1,'Historial Mensual'!$B$2:$B$3601,$A10)</f>
        <v>1.1303446776006476E-2</v>
      </c>
      <c r="F10" s="30">
        <f>SUMIFS('Historial Mensual'!$AB$2:$AB$3601,'Historial Mensual'!$A$2:$A$3601,F$1,'Historial Mensual'!$B$2:$B$3601,$A10)</f>
        <v>1.0842771641550453E-2</v>
      </c>
      <c r="G10" s="30">
        <f>SUMIFS('Historial Mensual'!$AB$2:$AB$3601,'Historial Mensual'!$A$2:$A$3601,G$1,'Historial Mensual'!$B$2:$B$3601,$A10)</f>
        <v>1.065903962632464E-2</v>
      </c>
      <c r="H10" s="30">
        <f>SUMIFS('Historial Mensual'!$AB$2:$AB$3601,'Historial Mensual'!$A$2:$A$3601,H$1,'Historial Mensual'!$B$2:$B$3601,$A10)</f>
        <v>9.9241523819388888E-3</v>
      </c>
      <c r="I10" s="30">
        <f>SUMIFS('Historial Mensual'!$AB$2:$AB$3601,'Historial Mensual'!$A$2:$A$3601,I$1,'Historial Mensual'!$B$2:$B$3601,$A10)</f>
        <v>1.1818962048159687E-2</v>
      </c>
      <c r="J10" s="30">
        <f>SUMIFS('Historial Mensual'!$AB$2:$AB$3601,'Historial Mensual'!$A$2:$A$3601,J$1,'Historial Mensual'!$B$2:$B$3601,$A10)</f>
        <v>9.2556536285899327E-3</v>
      </c>
      <c r="K10" s="30">
        <f>SUMIFS('Historial Mensual'!$AB$2:$AB$3601,'Historial Mensual'!$A$2:$A$3601,K$1,'Historial Mensual'!$B$2:$B$3601,$A10)</f>
        <v>9.8074598709074756E-3</v>
      </c>
      <c r="L10" s="30">
        <f>SUMIFS('Historial Mensual'!$AB$2:$AB$3601,'Historial Mensual'!$A$2:$A$3601,L$1,'Historial Mensual'!$B$2:$B$3601,$A10)</f>
        <v>1.0846472140671359E-2</v>
      </c>
      <c r="M10" s="30">
        <f>SUMIFS('Historial Mensual'!$AB$2:$AB$3601,'Historial Mensual'!$A$2:$A$3601,M$1,'Historial Mensual'!$B$2:$B$3601,$A10)</f>
        <v>1.1117682736607515E-2</v>
      </c>
      <c r="N10" s="30">
        <f>SUMIFS('Historial Mensual'!$AB$2:$AB$3601,'Historial Mensual'!$A$2:$A$3601,N$1,'Historial Mensual'!$B$2:$B$3601,$A10)</f>
        <v>1.0421421845907108E-2</v>
      </c>
      <c r="O10" s="30">
        <f>SUMIFS('Historial Mensual'!$AB$2:$AB$3601,'Historial Mensual'!$A$2:$A$3601,O$1,'Historial Mensual'!$B$2:$B$3601,$A10)</f>
        <v>1.1717849380109779E-2</v>
      </c>
      <c r="P10" s="30">
        <f>SUMIFS('Historial Mensual'!$AB$2:$AB$3601,'Historial Mensual'!$A$2:$A$3601,P$1,'Historial Mensual'!$B$2:$B$3601,$A10)</f>
        <v>9.9981303892207052E-3</v>
      </c>
      <c r="Q10" s="30">
        <f>SUMIFS('Historial Mensual'!$AB$2:$AB$3601,'Historial Mensual'!$A$2:$A$3601,Q$1,'Historial Mensual'!$B$2:$B$3601,$A10)</f>
        <v>1.126809207791668E-2</v>
      </c>
      <c r="R10" s="30">
        <f>SUMIFS('Historial Mensual'!$AB$2:$AB$3601,'Historial Mensual'!$A$2:$A$3601,R$1,'Historial Mensual'!$B$2:$B$3601,$A10)</f>
        <v>1.0851652589109362E-2</v>
      </c>
      <c r="S10" s="30">
        <f>SUMIFS('Historial Mensual'!$AB$2:$AB$3601,'Historial Mensual'!$A$2:$A$3601,S$1,'Historial Mensual'!$B$2:$B$3601,$A10)</f>
        <v>1.0286002019959328E-2</v>
      </c>
      <c r="T10" s="30">
        <f>SUMIFS('Historial Mensual'!$AB$2:$AB$3601,'Historial Mensual'!$A$2:$A$3601,T$1,'Historial Mensual'!$B$2:$B$3601,$A10)</f>
        <v>1.0334389166641644E-2</v>
      </c>
      <c r="U10" s="30">
        <f>SUMIFS('Historial Mensual'!$AB$2:$AB$3601,'Historial Mensual'!$A$2:$A$3601,U$1,'Historial Mensual'!$B$2:$B$3601,$A10)</f>
        <v>1.1050508913272861E-2</v>
      </c>
      <c r="V10" s="30">
        <f>SUMIFS('Historial Mensual'!$AB$2:$AB$3601,'Historial Mensual'!$A$2:$A$3601,V$1,'Historial Mensual'!$B$2:$B$3601,$A10)</f>
        <v>1.1124323634676969E-2</v>
      </c>
      <c r="W10" s="30">
        <f>SUMIFS('Historial Mensual'!$AB$2:$AB$3601,'Historial Mensual'!$A$2:$A$3601,W$1,'Historial Mensual'!$B$2:$B$3601,$A10)</f>
        <v>1.1184070137471025E-2</v>
      </c>
      <c r="X10" s="30">
        <f>SUMIFS('Historial Mensual'!$AB$2:$AB$3601,'Historial Mensual'!$A$2:$A$3601,X$1,'Historial Mensual'!$B$2:$B$3601,$A10)</f>
        <v>1.0664972203640266E-2</v>
      </c>
      <c r="Y10" s="30">
        <f>SUMIFS('Historial Mensual'!$AB$2:$AB$3601,'Historial Mensual'!$A$2:$A$3601,Y$1,'Historial Mensual'!$B$2:$B$3601,$A10)</f>
        <v>1.1978464630076679E-2</v>
      </c>
      <c r="Z10" s="30">
        <f>SUMIFS('Historial Mensual'!$AB$2:$AB$3601,'Historial Mensual'!$A$2:$A$3601,Z$1,'Historial Mensual'!$B$2:$B$3601,$A10)</f>
        <v>1.0536594711186398E-2</v>
      </c>
      <c r="AA10" s="30">
        <f>SUMIFS('Historial Mensual'!$AB$2:$AB$3601,'Historial Mensual'!$A$2:$A$3601,AA$1,'Historial Mensual'!$B$2:$B$3601,$A10)</f>
        <v>1.1685587173747347E-2</v>
      </c>
      <c r="AB10" s="30">
        <f>SUMIFS('Historial Mensual'!$AB$2:$AB$3601,'Historial Mensual'!$A$2:$A$3601,AB$1,'Historial Mensual'!$B$2:$B$3601,$A10)</f>
        <v>1.3269863232350465E-2</v>
      </c>
      <c r="AC10" s="30">
        <f>SUMIFS('Historial Mensual'!$AB$2:$AB$3601,'Historial Mensual'!$A$2:$A$3601,AC$1,'Historial Mensual'!$B$2:$B$3601,$A10)</f>
        <v>1.1139079468442503E-2</v>
      </c>
      <c r="AD10" s="30">
        <f>SUMIFS('Historial Mensual'!$AB$2:$AB$3601,'Historial Mensual'!$A$2:$A$3601,AD$1,'Historial Mensual'!$B$2:$B$3601,$A10)</f>
        <v>1.2170524728531751E-2</v>
      </c>
      <c r="AE10" s="30">
        <f>SUMIFS('Historial Mensual'!$AB$2:$AB$3601,'Historial Mensual'!$A$2:$A$3601,AE$1,'Historial Mensual'!$B$2:$B$3601,$A10)</f>
        <v>1.2206992745502632E-2</v>
      </c>
      <c r="AF10" s="30">
        <f>SUMIFS('Historial Mensual'!$AB$2:$AB$3601,'Historial Mensual'!$A$2:$A$3601,AF$1,'Historial Mensual'!$B$2:$B$3601,$A10)</f>
        <v>1.1813835819896257E-2</v>
      </c>
      <c r="AG10" s="30">
        <f>SUMIFS('Historial Mensual'!$AB$2:$AB$3601,'Historial Mensual'!$A$2:$A$3601,AG$1,'Historial Mensual'!$B$2:$B$3601,$A10)</f>
        <v>1.1306392387232078E-2</v>
      </c>
      <c r="AH10" s="30">
        <f>SUMIFS('Historial Mensual'!$AB$2:$AB$3601,'Historial Mensual'!$A$2:$A$3601,AH$1,'Historial Mensual'!$B$2:$B$3601,$A10)</f>
        <v>1.1030568770983074E-2</v>
      </c>
      <c r="AI10" s="30">
        <f>SUMIFS('Historial Mensual'!$AB$2:$AB$3601,'Historial Mensual'!$A$2:$A$3601,AI$1,'Historial Mensual'!$B$2:$B$3601,$A10)</f>
        <v>1.1383680947901764E-2</v>
      </c>
      <c r="AJ10" s="30">
        <f>SUMIFS('Historial Mensual'!$AB$2:$AB$3601,'Historial Mensual'!$A$2:$A$3601,AJ$1,'Historial Mensual'!$B$2:$B$3601,$A10)</f>
        <v>1.1820426632335179E-2</v>
      </c>
      <c r="AK10" s="30">
        <f>SUMIFS('Historial Mensual'!$AB$2:$AB$3601,'Historial Mensual'!$A$2:$A$3601,AK$1,'Historial Mensual'!$B$2:$B$3601,$A10)</f>
        <v>1.0438521139582102E-2</v>
      </c>
      <c r="AL10" s="30">
        <f>SUMIFS('Historial Mensual'!$AB$2:$AB$3601,'Historial Mensual'!$A$2:$A$3601,AL$1,'Historial Mensual'!$B$2:$B$3601,$A10)</f>
        <v>1.1085209215470293E-2</v>
      </c>
      <c r="AM10" s="30">
        <f>SUMIFS('Historial Mensual'!$AB$2:$AB$3601,'Historial Mensual'!$A$2:$A$3601,AM$1,'Historial Mensual'!$B$2:$B$3601,$A10)</f>
        <v>1.148295658572418E-2</v>
      </c>
      <c r="AN10" s="30">
        <f>SUMIFS('Historial Mensual'!$AB$2:$AB$3601,'Historial Mensual'!$A$2:$A$3601,AN$1,'Historial Mensual'!$B$2:$B$3601,$A10)</f>
        <v>1.2385477422853564E-2</v>
      </c>
      <c r="AO10" s="30">
        <f>SUMIFS('Historial Mensual'!$AB$2:$AB$3601,'Historial Mensual'!$A$2:$A$3601,AO$1,'Historial Mensual'!$B$2:$B$3601,$A10)</f>
        <v>1.0347040062350432E-2</v>
      </c>
      <c r="AP10" s="30">
        <f>SUMIFS('Historial Mensual'!$AB$2:$AB$3601,'Historial Mensual'!$A$2:$A$3601,AP$1,'Historial Mensual'!$B$2:$B$3601,$A10)</f>
        <v>1.1317437588872492E-2</v>
      </c>
      <c r="AQ10" s="30">
        <f>SUMIFS('Historial Mensual'!$AB$2:$AB$3601,'Historial Mensual'!$A$2:$A$3601,AQ$1,'Historial Mensual'!$B$2:$B$3601,$A10)</f>
        <v>1.2015739571498818E-2</v>
      </c>
      <c r="AR10" s="30">
        <f>SUMIFS('Historial Mensual'!$AB$2:$AB$3601,'Historial Mensual'!$A$2:$A$3601,AR$1,'Historial Mensual'!$B$2:$B$3601,$A10)</f>
        <v>1.2334517113785637E-2</v>
      </c>
      <c r="AS10" s="30">
        <f>SUMIFS('Historial Mensual'!$AB$2:$AB$3601,'Historial Mensual'!$A$2:$A$3601,AS$1,'Historial Mensual'!$B$2:$B$3601,$A10)</f>
        <v>1.0161567260492443E-2</v>
      </c>
      <c r="AT10" s="30">
        <f>SUMIFS('Historial Mensual'!$AB$2:$AB$3601,'Historial Mensual'!$A$2:$A$3601,AT$1,'Historial Mensual'!$B$2:$B$3601,$A10)</f>
        <v>1.0115326972955252E-2</v>
      </c>
      <c r="AU10" s="30">
        <f>SUMIFS('Historial Mensual'!$AB$2:$AB$3601,'Historial Mensual'!$A$2:$A$3601,AU$1,'Historial Mensual'!$B$2:$B$3601,$A10)</f>
        <v>1.0970722374720854E-2</v>
      </c>
      <c r="AV10" s="30">
        <f>SUMIFS('Historial Mensual'!$AB$2:$AB$3601,'Historial Mensual'!$A$2:$A$3601,AV$1,'Historial Mensual'!$B$2:$B$3601,$A10)</f>
        <v>1.0635305485626745E-2</v>
      </c>
      <c r="AW10" s="30">
        <f>SUMIFS('Historial Mensual'!$AB$2:$AB$3601,'Historial Mensual'!$A$2:$A$3601,AW$1,'Historial Mensual'!$B$2:$B$3601,$A10)</f>
        <v>1.1634971368035485E-2</v>
      </c>
      <c r="AX10" s="30">
        <f>SUMIFS('Historial Mensual'!$AB$2:$AB$3601,'Historial Mensual'!$A$2:$A$3601,AX$1,'Historial Mensual'!$B$2:$B$3601,$A10)</f>
        <v>9.9689946529977203E-3</v>
      </c>
      <c r="AY10" s="30">
        <f>SUMIFS('Historial Mensual'!$AB$2:$AB$3601,'Historial Mensual'!$A$2:$A$3601,AY$1,'Historial Mensual'!$B$2:$B$3601,$A10)</f>
        <v>1.1480751624517893E-2</v>
      </c>
      <c r="AZ10" s="30">
        <f>SUMIFS('Historial Mensual'!$AB$2:$AB$3601,'Historial Mensual'!$A$2:$A$3601,AZ$1,'Historial Mensual'!$B$2:$B$3601,$A10)</f>
        <v>1.1877527233983498E-2</v>
      </c>
      <c r="BA10" s="30">
        <f>SUMIFS('Historial Mensual'!$AB$2:$AB$3601,'Historial Mensual'!$A$2:$A$3601,BA$1,'Historial Mensual'!$B$2:$B$3601,$A10)</f>
        <v>1.0864972401401163E-2</v>
      </c>
      <c r="BB10" s="30">
        <f>SUMIFS('Historial Mensual'!$AB$2:$AB$3601,'Historial Mensual'!$A$2:$A$3601,BB$1,'Historial Mensual'!$B$2:$B$3601,$A10)</f>
        <v>1.0305359937742731E-2</v>
      </c>
      <c r="BC10" s="30">
        <f>SUMIFS('Historial Mensual'!$AB$2:$AB$3601,'Historial Mensual'!$A$2:$A$3601,BC$1,'Historial Mensual'!$B$2:$B$3601,$A10)</f>
        <v>1.0901222112348119E-2</v>
      </c>
      <c r="BD10" s="30">
        <f>SUMIFS('Historial Mensual'!$AB$2:$AB$3601,'Historial Mensual'!$A$2:$A$3601,BD$1,'Historial Mensual'!$B$2:$B$3601,$A10)</f>
        <v>1.1488836223796151E-2</v>
      </c>
      <c r="BE10" s="30">
        <f>SUMIFS('Historial Mensual'!$AB$2:$AB$3601,'Historial Mensual'!$A$2:$A$3601,BE$1,'Historial Mensual'!$B$2:$B$3601,$A10)</f>
        <v>1.1144243450705194E-2</v>
      </c>
      <c r="BF10" s="30">
        <f>SUMIFS('Historial Mensual'!$AB$2:$AB$3601,'Historial Mensual'!$A$2:$A$3601,BF$1,'Historial Mensual'!$B$2:$B$3601,$A10)</f>
        <v>9.9854313331839695E-3</v>
      </c>
      <c r="BG10" s="30">
        <f>SUMIFS('Historial Mensual'!$AB$2:$AB$3601,'Historial Mensual'!$A$2:$A$3601,BG$1,'Historial Mensual'!$B$2:$B$3601,$A10)</f>
        <v>1.140060215207872E-2</v>
      </c>
      <c r="BH10" s="30">
        <f>SUMIFS('Historial Mensual'!$AB$2:$AB$3601,'Historial Mensual'!$A$2:$A$3601,BH$1,'Historial Mensual'!$B$2:$B$3601,$A10)</f>
        <v>1.1557159442763032E-2</v>
      </c>
      <c r="BI10" s="30">
        <f>SUMIFS('Historial Mensual'!$AB$2:$AB$3601,'Historial Mensual'!$A$2:$A$3601,BI$1,'Historial Mensual'!$B$2:$B$3601,$A10)</f>
        <v>1.1641575009651461E-2</v>
      </c>
      <c r="BJ10" s="30">
        <f>SUMIFS('Historial Mensual'!$AB$2:$AB$3601,'Historial Mensual'!$A$2:$A$3601,BJ$1,'Historial Mensual'!$B$2:$B$3601,$A10)</f>
        <v>1.1744970206095218E-2</v>
      </c>
      <c r="BK10" s="30">
        <f>SUMIFS('Historial Mensual'!$AB$2:$AB$3601,'Historial Mensual'!$A$2:$A$3601,BK$1,'Historial Mensual'!$B$2:$B$3601,$A10)</f>
        <v>1.1916306146162459E-2</v>
      </c>
      <c r="BL10" s="30">
        <f>SUMIFS('Historial Mensual'!$AB$2:$AB$3601,'Historial Mensual'!$A$2:$A$3601,BL$1,'Historial Mensual'!$B$2:$B$3601,$A10)</f>
        <v>1.2166877131792653E-2</v>
      </c>
      <c r="BM10" s="30">
        <f>SUMIFS('Historial Mensual'!$AB$2:$AB$3601,'Historial Mensual'!$A$2:$A$3601,BM$1,'Historial Mensual'!$B$2:$B$3601,$A10)</f>
        <v>1.3722880466381593E-2</v>
      </c>
      <c r="BN10" s="30">
        <f>SUMIFS('Historial Mensual'!$AB$2:$AB$3601,'Historial Mensual'!$A$2:$A$3601,BN$1,'Historial Mensual'!$B$2:$B$3601,$A10)</f>
        <v>1.1315964971986281E-2</v>
      </c>
      <c r="BO10" s="30">
        <f>SUMIFS('Historial Mensual'!$AB$2:$AB$3601,'Historial Mensual'!$A$2:$A$3601,BO$1,'Historial Mensual'!$B$2:$B$3601,$A10)</f>
        <v>1.2353448522731902E-2</v>
      </c>
      <c r="BP10" s="30">
        <f>SUMIFS('Historial Mensual'!$AB$2:$AB$3601,'Historial Mensual'!$A$2:$A$3601,BP$1,'Historial Mensual'!$B$2:$B$3601,$A10)</f>
        <v>1.132185529801033E-2</v>
      </c>
      <c r="BQ10" s="30">
        <f>SUMIFS('Historial Mensual'!$AB$2:$AB$3601,'Historial Mensual'!$A$2:$A$3601,BQ$1,'Historial Mensual'!$B$2:$B$3601,$A10)</f>
        <v>1.1755230055186638E-2</v>
      </c>
      <c r="BR10" s="30">
        <f>SUMIFS('Historial Mensual'!$AB$2:$AB$3601,'Historial Mensual'!$A$2:$A$3601,BR$1,'Historial Mensual'!$B$2:$B$3601,$A10)</f>
        <v>1.1821158915678254E-2</v>
      </c>
      <c r="BS10" s="30">
        <f>SUMIFS('Historial Mensual'!$AB$2:$AB$3601,'Historial Mensual'!$A$2:$A$3601,BS$1,'Historial Mensual'!$B$2:$B$3601,$A10)</f>
        <v>1.2933335048760375E-2</v>
      </c>
      <c r="BT10" s="30">
        <f>SUMIFS('Historial Mensual'!$AB$2:$AB$3601,'Historial Mensual'!$A$2:$A$3601,BT$1,'Historial Mensual'!$B$2:$B$3601,$A10)</f>
        <v>1.09603746021949E-2</v>
      </c>
      <c r="BU10" s="30">
        <f>SUMIFS('Historial Mensual'!$AB$2:$AB$3601,'Historial Mensual'!$A$2:$A$3601,BU$1,'Historial Mensual'!$B$2:$B$3601,$A10)</f>
        <v>1.1718582480565232E-2</v>
      </c>
      <c r="BV10" s="30">
        <f>SUMIFS('Historial Mensual'!$AB$2:$AB$3601,'Historial Mensual'!$A$2:$A$3601,BV$1,'Historial Mensual'!$B$2:$B$3601,$A10)</f>
        <v>1.1140554921548418E-2</v>
      </c>
      <c r="BW10" s="30">
        <f>SUMIFS('Historial Mensual'!$AB$2:$AB$3601,'Historial Mensual'!$A$2:$A$3601,BW$1,'Historial Mensual'!$B$2:$B$3601,$A10)</f>
        <v>1.0461562978561156E-2</v>
      </c>
      <c r="BX10" s="30">
        <f>SUMIFS('Historial Mensual'!$AB$2:$AB$3601,'Historial Mensual'!$A$2:$A$3601,BX$1,'Historial Mensual'!$B$2:$B$3601,$A10)</f>
        <v>1.3137853903071317E-2</v>
      </c>
      <c r="BY10" s="30">
        <f>SUMIFS('Historial Mensual'!$AB$2:$AB$3601,'Historial Mensual'!$A$2:$A$3601,BY$1,'Historial Mensual'!$B$2:$B$3601,$A10)</f>
        <v>1.2015008835434937E-2</v>
      </c>
      <c r="BZ10" s="30">
        <f>SUMIFS('Historial Mensual'!$AB$2:$AB$3601,'Historial Mensual'!$A$2:$A$3601,BZ$1,'Historial Mensual'!$B$2:$B$3601,$A10)</f>
        <v>1.2372376038205957E-2</v>
      </c>
      <c r="CA10" s="30">
        <f>SUMIFS('Historial Mensual'!$AB$2:$AB$3601,'Historial Mensual'!$A$2:$A$3601,CA$1,'Historial Mensual'!$B$2:$B$3601,$A10)</f>
        <v>1.16657843062975E-2</v>
      </c>
      <c r="CB10" s="30">
        <f>SUMIFS('Historial Mensual'!$AB$2:$AB$3601,'Historial Mensual'!$A$2:$A$3601,CB$1,'Historial Mensual'!$B$2:$B$3601,$A10)</f>
        <v>1.2243446315543194E-2</v>
      </c>
      <c r="CC10" s="30">
        <f>SUMIFS('Historial Mensual'!$AB$2:$AB$3601,'Historial Mensual'!$A$2:$A$3601,CC$1,'Historial Mensual'!$B$2:$B$3601,$A10)</f>
        <v>1.0309826570191083E-2</v>
      </c>
      <c r="CD10" s="30">
        <f>SUMIFS('Historial Mensual'!$AB$2:$AB$3601,'Historial Mensual'!$A$2:$A$3601,CD$1,'Historial Mensual'!$B$2:$B$3601,$A10)</f>
        <v>1.0627887309115236E-2</v>
      </c>
      <c r="CE10" s="30">
        <f>SUMIFS('Historial Mensual'!$AB$2:$AB$3601,'Historial Mensual'!$A$2:$A$3601,CE$1,'Historial Mensual'!$B$2:$B$3601,$A10)</f>
        <v>1.0991414425263635E-2</v>
      </c>
      <c r="CF10" s="30">
        <f>SUMIFS('Historial Mensual'!$AB$2:$AB$3601,'Historial Mensual'!$A$2:$A$3601,CF$1,'Historial Mensual'!$B$2:$B$3601,$A10)</f>
        <v>9.8748005740108002E-3</v>
      </c>
      <c r="CG10" s="30">
        <f>SUMIFS('Historial Mensual'!$AB$2:$AB$3601,'Historial Mensual'!$A$2:$A$3601,CG$1,'Historial Mensual'!$B$2:$B$3601,$A10)</f>
        <v>1.1849713419876728E-2</v>
      </c>
      <c r="CH10" s="30">
        <f>SUMIFS('Historial Mensual'!$AB$2:$AB$3601,'Historial Mensual'!$A$2:$A$3601,CH$1,'Historial Mensual'!$B$2:$B$3601,$A10)</f>
        <v>1.1824087990754961E-2</v>
      </c>
      <c r="CI10" s="30">
        <f>SUMIFS('Historial Mensual'!$AB$2:$AB$3601,'Historial Mensual'!$A$2:$A$3601,CI$1,'Historial Mensual'!$B$2:$B$3601,$A10)</f>
        <v>1.2011355068052287E-2</v>
      </c>
      <c r="CJ10" s="30">
        <f>SUMIFS('Historial Mensual'!$AB$2:$AB$3601,'Historial Mensual'!$A$2:$A$3601,CJ$1,'Historial Mensual'!$B$2:$B$3601,$A10)</f>
        <v>1.0281534228690825E-2</v>
      </c>
      <c r="CK10" s="30">
        <f>SUMIFS('Historial Mensual'!$AB$2:$AB$3601,'Historial Mensual'!$A$2:$A$3601,CK$1,'Historial Mensual'!$B$2:$B$3601,$A10)</f>
        <v>9.2661952821713189E-3</v>
      </c>
      <c r="CL10" s="30">
        <f>SUMIFS('Historial Mensual'!$AB$2:$AB$3601,'Historial Mensual'!$A$2:$A$3601,CL$1,'Historial Mensual'!$B$2:$B$3601,$A10)</f>
        <v>1.0172005394151196E-2</v>
      </c>
      <c r="CM10" s="30">
        <f>SUMIFS('Historial Mensual'!$AB$2:$AB$3601,'Historial Mensual'!$A$2:$A$3601,CM$1,'Historial Mensual'!$B$2:$B$3601,$A10)</f>
        <v>1.021001999392368E-2</v>
      </c>
      <c r="CN10" s="30">
        <f>SUMIFS('Historial Mensual'!$AB$2:$AB$3601,'Historial Mensual'!$A$2:$A$3601,CN$1,'Historial Mensual'!$B$2:$B$3601,$A10)</f>
        <v>1.0982546974038554E-2</v>
      </c>
      <c r="CO10" s="30">
        <f>SUMIFS('Historial Mensual'!$AB$2:$AB$3601,'Historial Mensual'!$A$2:$A$3601,CO$1,'Historial Mensual'!$B$2:$B$3601,$A10)</f>
        <v>1.0909357837680433E-2</v>
      </c>
      <c r="CP10" s="30">
        <f>SUMIFS('Historial Mensual'!$AB$2:$AB$3601,'Historial Mensual'!$A$2:$A$3601,CP$1,'Historial Mensual'!$B$2:$B$3601,$A10)</f>
        <v>1.0486085038379445E-2</v>
      </c>
      <c r="CQ10" s="30">
        <f>SUMIFS('Historial Mensual'!$AB$2:$AB$3601,'Historial Mensual'!$A$2:$A$3601,CQ$1,'Historial Mensual'!$B$2:$B$3601,$A10)</f>
        <v>1.1046078144372862E-2</v>
      </c>
      <c r="CR10" s="30">
        <f>SUMIFS('Historial Mensual'!$AB$2:$AB$3601,'Historial Mensual'!$A$2:$A$3601,CR$1,'Historial Mensual'!$B$2:$B$3601,$A10)</f>
        <v>1.1029091551302717E-2</v>
      </c>
      <c r="CS10" s="30">
        <f>SUMIFS('Historial Mensual'!$AB$2:$AB$3601,'Historial Mensual'!$A$2:$A$3601,CS$1,'Historial Mensual'!$B$2:$B$3601,$A10)</f>
        <v>1.0636047270336624E-2</v>
      </c>
      <c r="CT10" s="30">
        <f>SUMIFS('Historial Mensual'!$AB$2:$AB$3601,'Historial Mensual'!$A$2:$A$3601,CT$1,'Historial Mensual'!$B$2:$B$3601,$A10)</f>
        <v>1.006234577018339E-2</v>
      </c>
      <c r="CU10" s="30">
        <f>SUMIFS('Historial Mensual'!$AB$2:$AB$3601,'Historial Mensual'!$A$2:$A$3601,CU$1,'Historial Mensual'!$B$2:$B$3601,$A10)</f>
        <v>1.1017272939064959E-2</v>
      </c>
      <c r="CV10" s="30">
        <f>SUMIFS('Historial Mensual'!$AB$2:$AB$3601,'Historial Mensual'!$A$2:$A$3601,CV$1,'Historial Mensual'!$B$2:$B$3601,$A10)</f>
        <v>1.1730311293232765E-2</v>
      </c>
      <c r="CW10" s="30">
        <f>SUMIFS('Historial Mensual'!$AB$2:$AB$3601,'Historial Mensual'!$A$2:$A$3601,CW$1,'Historial Mensual'!$B$2:$B$3601,$A10)</f>
        <v>1.0231629123147457E-2</v>
      </c>
    </row>
    <row r="11" spans="1:101" x14ac:dyDescent="0.3">
      <c r="A11" s="18">
        <v>45200</v>
      </c>
      <c r="B11" s="30">
        <f>SUMIFS('Historial Mensual'!$AB$2:$AB$3601,'Historial Mensual'!$A$2:$A$3601,B$1,'Historial Mensual'!$B$2:$B$3601,$A11)</f>
        <v>1.0367129080709026E-2</v>
      </c>
      <c r="C11" s="30">
        <f>SUMIFS('Historial Mensual'!$AB$2:$AB$3601,'Historial Mensual'!$A$2:$A$3601,C$1,'Historial Mensual'!$B$2:$B$3601,$A11)</f>
        <v>1.0006346489659368E-2</v>
      </c>
      <c r="D11" s="30">
        <f>SUMIFS('Historial Mensual'!$AB$2:$AB$3601,'Historial Mensual'!$A$2:$A$3601,D$1,'Historial Mensual'!$B$2:$B$3601,$A11)</f>
        <v>1.1088899966153143E-2</v>
      </c>
      <c r="E11" s="30">
        <f>SUMIFS('Historial Mensual'!$AB$2:$AB$3601,'Historial Mensual'!$A$2:$A$3601,E$1,'Historial Mensual'!$B$2:$B$3601,$A11)</f>
        <v>1.0795392086917044E-2</v>
      </c>
      <c r="F11" s="30">
        <f>SUMIFS('Historial Mensual'!$AB$2:$AB$3601,'Historial Mensual'!$A$2:$A$3601,F$1,'Historial Mensual'!$B$2:$B$3601,$A11)</f>
        <v>1.0987719757892256E-2</v>
      </c>
      <c r="G11" s="30">
        <f>SUMIFS('Historial Mensual'!$AB$2:$AB$3601,'Historial Mensual'!$A$2:$A$3601,G$1,'Historial Mensual'!$B$2:$B$3601,$A11)</f>
        <v>1.0683509039174366E-2</v>
      </c>
      <c r="H11" s="30">
        <f>SUMIFS('Historial Mensual'!$AB$2:$AB$3601,'Historial Mensual'!$A$2:$A$3601,H$1,'Historial Mensual'!$B$2:$B$3601,$A11)</f>
        <v>9.3971120099221039E-3</v>
      </c>
      <c r="I11" s="30">
        <f>SUMIFS('Historial Mensual'!$AB$2:$AB$3601,'Historial Mensual'!$A$2:$A$3601,I$1,'Historial Mensual'!$B$2:$B$3601,$A11)</f>
        <v>1.1767686904973207E-2</v>
      </c>
      <c r="J11" s="30">
        <f>SUMIFS('Historial Mensual'!$AB$2:$AB$3601,'Historial Mensual'!$A$2:$A$3601,J$1,'Historial Mensual'!$B$2:$B$3601,$A11)</f>
        <v>9.2850166516300625E-3</v>
      </c>
      <c r="K11" s="30">
        <f>SUMIFS('Historial Mensual'!$AB$2:$AB$3601,'Historial Mensual'!$A$2:$A$3601,K$1,'Historial Mensual'!$B$2:$B$3601,$A11)</f>
        <v>9.6321425008476513E-3</v>
      </c>
      <c r="L11" s="30">
        <f>SUMIFS('Historial Mensual'!$AB$2:$AB$3601,'Historial Mensual'!$A$2:$A$3601,L$1,'Historial Mensual'!$B$2:$B$3601,$A11)</f>
        <v>1.057668555986746E-2</v>
      </c>
      <c r="M11" s="30">
        <f>SUMIFS('Historial Mensual'!$AB$2:$AB$3601,'Historial Mensual'!$A$2:$A$3601,M$1,'Historial Mensual'!$B$2:$B$3601,$A11)</f>
        <v>1.0942632852549261E-2</v>
      </c>
      <c r="N11" s="30">
        <f>SUMIFS('Historial Mensual'!$AB$2:$AB$3601,'Historial Mensual'!$A$2:$A$3601,N$1,'Historial Mensual'!$B$2:$B$3601,$A11)</f>
        <v>1.0226413591946315E-2</v>
      </c>
      <c r="O11" s="30">
        <f>SUMIFS('Historial Mensual'!$AB$2:$AB$3601,'Historial Mensual'!$A$2:$A$3601,O$1,'Historial Mensual'!$B$2:$B$3601,$A11)</f>
        <v>1.1919232193189133E-2</v>
      </c>
      <c r="P11" s="30">
        <f>SUMIFS('Historial Mensual'!$AB$2:$AB$3601,'Historial Mensual'!$A$2:$A$3601,P$1,'Historial Mensual'!$B$2:$B$3601,$A11)</f>
        <v>1.0130991613588103E-2</v>
      </c>
      <c r="Q11" s="30">
        <f>SUMIFS('Historial Mensual'!$AB$2:$AB$3601,'Historial Mensual'!$A$2:$A$3601,Q$1,'Historial Mensual'!$B$2:$B$3601,$A11)</f>
        <v>1.1448406117396281E-2</v>
      </c>
      <c r="R11" s="30">
        <f>SUMIFS('Historial Mensual'!$AB$2:$AB$3601,'Historial Mensual'!$A$2:$A$3601,R$1,'Historial Mensual'!$B$2:$B$3601,$A11)</f>
        <v>1.0466022021819343E-2</v>
      </c>
      <c r="S11" s="30">
        <f>SUMIFS('Historial Mensual'!$AB$2:$AB$3601,'Historial Mensual'!$A$2:$A$3601,S$1,'Historial Mensual'!$B$2:$B$3601,$A11)</f>
        <v>1.0214491265427172E-2</v>
      </c>
      <c r="T11" s="30">
        <f>SUMIFS('Historial Mensual'!$AB$2:$AB$3601,'Historial Mensual'!$A$2:$A$3601,T$1,'Historial Mensual'!$B$2:$B$3601,$A11)</f>
        <v>9.9592806859893912E-3</v>
      </c>
      <c r="U11" s="30">
        <f>SUMIFS('Historial Mensual'!$AB$2:$AB$3601,'Historial Mensual'!$A$2:$A$3601,U$1,'Historial Mensual'!$B$2:$B$3601,$A11)</f>
        <v>1.0816123648017539E-2</v>
      </c>
      <c r="V11" s="30">
        <f>SUMIFS('Historial Mensual'!$AB$2:$AB$3601,'Historial Mensual'!$A$2:$A$3601,V$1,'Historial Mensual'!$B$2:$B$3601,$A11)</f>
        <v>1.0803537186595102E-2</v>
      </c>
      <c r="W11" s="30">
        <f>SUMIFS('Historial Mensual'!$AB$2:$AB$3601,'Historial Mensual'!$A$2:$A$3601,W$1,'Historial Mensual'!$B$2:$B$3601,$A11)</f>
        <v>1.0753914927498665E-2</v>
      </c>
      <c r="X11" s="30">
        <f>SUMIFS('Historial Mensual'!$AB$2:$AB$3601,'Historial Mensual'!$A$2:$A$3601,X$1,'Historial Mensual'!$B$2:$B$3601,$A11)</f>
        <v>1.0546247810861109E-2</v>
      </c>
      <c r="Y11" s="30">
        <f>SUMIFS('Historial Mensual'!$AB$2:$AB$3601,'Historial Mensual'!$A$2:$A$3601,Y$1,'Historial Mensual'!$B$2:$B$3601,$A11)</f>
        <v>1.1766954195802315E-2</v>
      </c>
      <c r="Z11" s="30">
        <f>SUMIFS('Historial Mensual'!$AB$2:$AB$3601,'Historial Mensual'!$A$2:$A$3601,Z$1,'Historial Mensual'!$B$2:$B$3601,$A11)</f>
        <v>1.03745683430152E-2</v>
      </c>
      <c r="AA11" s="30">
        <f>SUMIFS('Historial Mensual'!$AB$2:$AB$3601,'Historial Mensual'!$A$2:$A$3601,AA$1,'Historial Mensual'!$B$2:$B$3601,$A11)</f>
        <v>1.1067491549012543E-2</v>
      </c>
      <c r="AB11" s="30">
        <f>SUMIFS('Historial Mensual'!$AB$2:$AB$3601,'Historial Mensual'!$A$2:$A$3601,AB$1,'Historial Mensual'!$B$2:$B$3601,$A11)</f>
        <v>1.2866750403745852E-2</v>
      </c>
      <c r="AC11" s="30">
        <f>SUMIFS('Historial Mensual'!$AB$2:$AB$3601,'Historial Mensual'!$A$2:$A$3601,AC$1,'Historial Mensual'!$B$2:$B$3601,$A11)</f>
        <v>1.1032784555987885E-2</v>
      </c>
      <c r="AD11" s="30">
        <f>SUMIFS('Historial Mensual'!$AB$2:$AB$3601,'Historial Mensual'!$A$2:$A$3601,AD$1,'Historial Mensual'!$B$2:$B$3601,$A11)</f>
        <v>1.2225221335641301E-2</v>
      </c>
      <c r="AE11" s="30">
        <f>SUMIFS('Historial Mensual'!$AB$2:$AB$3601,'Historial Mensual'!$A$2:$A$3601,AE$1,'Historial Mensual'!$B$2:$B$3601,$A11)</f>
        <v>1.2126744021354829E-2</v>
      </c>
      <c r="AF11" s="30">
        <f>SUMIFS('Historial Mensual'!$AB$2:$AB$3601,'Historial Mensual'!$A$2:$A$3601,AF$1,'Historial Mensual'!$B$2:$B$3601,$A11)</f>
        <v>1.1808709305931808E-2</v>
      </c>
      <c r="AG11" s="30">
        <f>SUMIFS('Historial Mensual'!$AB$2:$AB$3601,'Historial Mensual'!$A$2:$A$3601,AG$1,'Historial Mensual'!$B$2:$B$3601,$A11)</f>
        <v>1.0819825220369061E-2</v>
      </c>
      <c r="AH11" s="30">
        <f>SUMIFS('Historial Mensual'!$AB$2:$AB$3601,'Historial Mensual'!$A$2:$A$3601,AH$1,'Historial Mensual'!$B$2:$B$3601,$A11)</f>
        <v>1.0743542711613374E-2</v>
      </c>
      <c r="AI11" s="30">
        <f>SUMIFS('Historial Mensual'!$AB$2:$AB$3601,'Historial Mensual'!$A$2:$A$3601,AI$1,'Historial Mensual'!$B$2:$B$3601,$A11)</f>
        <v>1.0700559625500983E-2</v>
      </c>
      <c r="AJ11" s="30">
        <f>SUMIFS('Historial Mensual'!$AB$2:$AB$3601,'Historial Mensual'!$A$2:$A$3601,AJ$1,'Historial Mensual'!$B$2:$B$3601,$A11)</f>
        <v>1.1465315415435606E-2</v>
      </c>
      <c r="AK11" s="30">
        <f>SUMIFS('Historial Mensual'!$AB$2:$AB$3601,'Historial Mensual'!$A$2:$A$3601,AK$1,'Historial Mensual'!$B$2:$B$3601,$A11)</f>
        <v>1.0467508321473584E-2</v>
      </c>
      <c r="AL11" s="30">
        <f>SUMIFS('Historial Mensual'!$AB$2:$AB$3601,'Historial Mensual'!$A$2:$A$3601,AL$1,'Historial Mensual'!$B$2:$B$3601,$A11)</f>
        <v>1.0904920258603124E-2</v>
      </c>
      <c r="AM11" s="30">
        <f>SUMIFS('Historial Mensual'!$AB$2:$AB$3601,'Historial Mensual'!$A$2:$A$3601,AM$1,'Historial Mensual'!$B$2:$B$3601,$A11)</f>
        <v>1.1459434273147551E-2</v>
      </c>
      <c r="AN11" s="30">
        <f>SUMIFS('Historial Mensual'!$AB$2:$AB$3601,'Historial Mensual'!$A$2:$A$3601,AN$1,'Historial Mensual'!$B$2:$B$3601,$A11)</f>
        <v>1.2056651530812701E-2</v>
      </c>
      <c r="AO11" s="30">
        <f>SUMIFS('Historial Mensual'!$AB$2:$AB$3601,'Historial Mensual'!$A$2:$A$3601,AO$1,'Historial Mensual'!$B$2:$B$3601,$A11)</f>
        <v>9.7797610249619193E-3</v>
      </c>
      <c r="AP11" s="30">
        <f>SUMIFS('Historial Mensual'!$AB$2:$AB$3601,'Historial Mensual'!$A$2:$A$3601,AP$1,'Historial Mensual'!$B$2:$B$3601,$A11)</f>
        <v>1.1243040938016868E-2</v>
      </c>
      <c r="AQ11" s="30">
        <f>SUMIFS('Historial Mensual'!$AB$2:$AB$3601,'Historial Mensual'!$A$2:$A$3601,AQ$1,'Historial Mensual'!$B$2:$B$3601,$A11)</f>
        <v>1.1770617683291018E-2</v>
      </c>
      <c r="AR11" s="30">
        <f>SUMIFS('Historial Mensual'!$AB$2:$AB$3601,'Historial Mensual'!$A$2:$A$3601,AR$1,'Historial Mensual'!$B$2:$B$3601,$A11)</f>
        <v>1.1593871384641297E-2</v>
      </c>
      <c r="AS11" s="30">
        <f>SUMIFS('Historial Mensual'!$AB$2:$AB$3601,'Historial Mensual'!$A$2:$A$3601,AS$1,'Historial Mensual'!$B$2:$B$3601,$A11)</f>
        <v>1.0494257603859136E-2</v>
      </c>
      <c r="AT11" s="30">
        <f>SUMIFS('Historial Mensual'!$AB$2:$AB$3601,'Historial Mensual'!$A$2:$A$3601,AT$1,'Historial Mensual'!$B$2:$B$3601,$A11)</f>
        <v>9.8620844468275681E-3</v>
      </c>
      <c r="AU11" s="30">
        <f>SUMIFS('Historial Mensual'!$AB$2:$AB$3601,'Historial Mensual'!$A$2:$A$3601,AU$1,'Historial Mensual'!$B$2:$B$3601,$A11)</f>
        <v>1.0842771641550453E-2</v>
      </c>
      <c r="AV11" s="30">
        <f>SUMIFS('Historial Mensual'!$AB$2:$AB$3601,'Historial Mensual'!$A$2:$A$3601,AV$1,'Historial Mensual'!$B$2:$B$3601,$A11)</f>
        <v>1.0407293941201212E-2</v>
      </c>
      <c r="AW11" s="30">
        <f>SUMIFS('Historial Mensual'!$AB$2:$AB$3601,'Historial Mensual'!$A$2:$A$3601,AW$1,'Historial Mensual'!$B$2:$B$3601,$A11)</f>
        <v>1.1425610403207997E-2</v>
      </c>
      <c r="AX11" s="30">
        <f>SUMIFS('Historial Mensual'!$AB$2:$AB$3601,'Historial Mensual'!$A$2:$A$3601,AX$1,'Historial Mensual'!$B$2:$B$3601,$A11)</f>
        <v>9.9779604796821353E-3</v>
      </c>
      <c r="AY11" s="30">
        <f>SUMIFS('Historial Mensual'!$AB$2:$AB$3601,'Historial Mensual'!$A$2:$A$3601,AY$1,'Historial Mensual'!$B$2:$B$3601,$A11)</f>
        <v>1.0847212222613978E-2</v>
      </c>
      <c r="AZ11" s="30">
        <f>SUMIFS('Historial Mensual'!$AB$2:$AB$3601,'Historial Mensual'!$A$2:$A$3601,AZ$1,'Historial Mensual'!$B$2:$B$3601,$A11)</f>
        <v>1.1250409628982716E-2</v>
      </c>
      <c r="BA11" s="30">
        <f>SUMIFS('Historial Mensual'!$AB$2:$AB$3601,'Historial Mensual'!$A$2:$A$3601,BA$1,'Historial Mensual'!$B$2:$B$3601,$A11)</f>
        <v>1.0752433254053395E-2</v>
      </c>
      <c r="BB11" s="30">
        <f>SUMIFS('Historial Mensual'!$AB$2:$AB$3601,'Historial Mensual'!$A$2:$A$3601,BB$1,'Historial Mensual'!$B$2:$B$3601,$A11)</f>
        <v>1.03708487871772E-2</v>
      </c>
      <c r="BC11" s="30">
        <f>SUMIFS('Historial Mensual'!$AB$2:$AB$3601,'Historial Mensual'!$A$2:$A$3601,BC$1,'Historial Mensual'!$B$2:$B$3601,$A11)</f>
        <v>1.0650881706988136E-2</v>
      </c>
      <c r="BD11" s="30">
        <f>SUMIFS('Historial Mensual'!$AB$2:$AB$3601,'Historial Mensual'!$A$2:$A$3601,BD$1,'Historial Mensual'!$B$2:$B$3601,$A11)</f>
        <v>1.1626899606514307E-2</v>
      </c>
      <c r="BE11" s="30">
        <f>SUMIFS('Historial Mensual'!$AB$2:$AB$3601,'Historial Mensual'!$A$2:$A$3601,BE$1,'Historial Mensual'!$B$2:$B$3601,$A11)</f>
        <v>1.0897523817270605E-2</v>
      </c>
      <c r="BF11" s="30">
        <f>SUMIFS('Historial Mensual'!$AB$2:$AB$3601,'Historial Mensual'!$A$2:$A$3601,BF$1,'Historial Mensual'!$B$2:$B$3601,$A11)</f>
        <v>9.8560997774672643E-3</v>
      </c>
      <c r="BG11" s="30">
        <f>SUMIFS('Historial Mensual'!$AB$2:$AB$3601,'Historial Mensual'!$A$2:$A$3601,BG$1,'Historial Mensual'!$B$2:$B$3601,$A11)</f>
        <v>1.0684250434813025E-2</v>
      </c>
      <c r="BH11" s="30">
        <f>SUMIFS('Historial Mensual'!$AB$2:$AB$3601,'Historial Mensual'!$A$2:$A$3601,BH$1,'Historial Mensual'!$B$2:$B$3601,$A11)</f>
        <v>1.1245988485279357E-2</v>
      </c>
      <c r="BI11" s="30">
        <f>SUMIFS('Historial Mensual'!$AB$2:$AB$3601,'Historial Mensual'!$A$2:$A$3601,BI$1,'Historial Mensual'!$B$2:$B$3601,$A11)</f>
        <v>1.1240093296245535E-2</v>
      </c>
      <c r="BJ11" s="30">
        <f>SUMIFS('Historial Mensual'!$AB$2:$AB$3601,'Historial Mensual'!$A$2:$A$3601,BJ$1,'Historial Mensual'!$B$2:$B$3601,$A11)</f>
        <v>1.1810174053362488E-2</v>
      </c>
      <c r="BK11" s="30">
        <f>SUMIFS('Historial Mensual'!$AB$2:$AB$3601,'Historial Mensual'!$A$2:$A$3601,BK$1,'Historial Mensual'!$B$2:$B$3601,$A11)</f>
        <v>1.1852641585850643E-2</v>
      </c>
      <c r="BL11" s="30">
        <f>SUMIFS('Historial Mensual'!$AB$2:$AB$3601,'Historial Mensual'!$A$2:$A$3601,BL$1,'Historial Mensual'!$B$2:$B$3601,$A11)</f>
        <v>1.2047886213781167E-2</v>
      </c>
      <c r="BM11" s="30">
        <f>SUMIFS('Historial Mensual'!$AB$2:$AB$3601,'Historial Mensual'!$A$2:$A$3601,BM$1,'Historial Mensual'!$B$2:$B$3601,$A11)</f>
        <v>1.3308780683052523E-2</v>
      </c>
      <c r="BN11" s="30">
        <f>SUMIFS('Historial Mensual'!$AB$2:$AB$3601,'Historial Mensual'!$A$2:$A$3601,BN$1,'Historial Mensual'!$B$2:$B$3601,$A11)</f>
        <v>1.0664230652424278E-2</v>
      </c>
      <c r="BO11" s="30">
        <f>SUMIFS('Historial Mensual'!$AB$2:$AB$3601,'Historial Mensual'!$A$2:$A$3601,BO$1,'Historial Mensual'!$B$2:$B$3601,$A11)</f>
        <v>1.1585796014796479E-2</v>
      </c>
      <c r="BP11" s="30">
        <f>SUMIFS('Historial Mensual'!$AB$2:$AB$3601,'Historial Mensual'!$A$2:$A$3601,BP$1,'Historial Mensual'!$B$2:$B$3601,$A11)</f>
        <v>1.1189968920131133E-2</v>
      </c>
      <c r="BQ11" s="30">
        <f>SUMIFS('Historial Mensual'!$AB$2:$AB$3601,'Historial Mensual'!$A$2:$A$3601,BQ$1,'Historial Mensual'!$B$2:$B$3601,$A11)</f>
        <v>1.1307128775292608E-2</v>
      </c>
      <c r="BR11" s="30">
        <f>SUMIFS('Historial Mensual'!$AB$2:$AB$3601,'Historial Mensual'!$A$2:$A$3601,BR$1,'Historial Mensual'!$B$2:$B$3601,$A11)</f>
        <v>1.1911916901108377E-2</v>
      </c>
      <c r="BS11" s="30">
        <f>SUMIFS('Historial Mensual'!$AB$2:$AB$3601,'Historial Mensual'!$A$2:$A$3601,BS$1,'Historial Mensual'!$B$2:$B$3601,$A11)</f>
        <v>1.2792147377630458E-2</v>
      </c>
      <c r="BT11" s="30">
        <f>SUMIFS('Historial Mensual'!$AB$2:$AB$3601,'Historial Mensual'!$A$2:$A$3601,BT$1,'Historial Mensual'!$B$2:$B$3601,$A11)</f>
        <v>1.089382537335748E-2</v>
      </c>
      <c r="BU11" s="30">
        <f>SUMIFS('Historial Mensual'!$AB$2:$AB$3601,'Historial Mensual'!$A$2:$A$3601,BU$1,'Historial Mensual'!$B$2:$B$3601,$A11)</f>
        <v>1.1545408525353684E-2</v>
      </c>
      <c r="BV11" s="30">
        <f>SUMIFS('Historial Mensual'!$AB$2:$AB$3601,'Historial Mensual'!$A$2:$A$3601,BV$1,'Historial Mensual'!$B$2:$B$3601,$A11)</f>
        <v>1.1206188620999091E-2</v>
      </c>
      <c r="BW11" s="30">
        <f>SUMIFS('Historial Mensual'!$AB$2:$AB$3601,'Historial Mensual'!$A$2:$A$3601,BW$1,'Historial Mensual'!$B$2:$B$3601,$A11)</f>
        <v>1.0106374549847086E-2</v>
      </c>
      <c r="BX11" s="30">
        <f>SUMIFS('Historial Mensual'!$AB$2:$AB$3601,'Historial Mensual'!$A$2:$A$3601,BX$1,'Historial Mensual'!$B$2:$B$3601,$A11)</f>
        <v>1.2892087193328683E-2</v>
      </c>
      <c r="BY11" s="30">
        <f>SUMIFS('Historial Mensual'!$AB$2:$AB$3601,'Historial Mensual'!$A$2:$A$3601,BY$1,'Historial Mensual'!$B$2:$B$3601,$A11)</f>
        <v>1.1793328049497509E-2</v>
      </c>
      <c r="BZ11" s="30">
        <f>SUMIFS('Historial Mensual'!$AB$2:$AB$3601,'Historial Mensual'!$A$2:$A$3601,BZ$1,'Historial Mensual'!$B$2:$B$3601,$A11)</f>
        <v>1.1993084054202852E-2</v>
      </c>
      <c r="CA11" s="30">
        <f>SUMIFS('Historial Mensual'!$AB$2:$AB$3601,'Historial Mensual'!$A$2:$A$3601,CA$1,'Historial Mensual'!$B$2:$B$3601,$A11)</f>
        <v>1.1408693801207237E-2</v>
      </c>
      <c r="CB11" s="30">
        <f>SUMIFS('Historial Mensual'!$AB$2:$AB$3601,'Historial Mensual'!$A$2:$A$3601,CB$1,'Historial Mensual'!$B$2:$B$3601,$A11)</f>
        <v>1.2102655750022784E-2</v>
      </c>
      <c r="CC11" s="30">
        <f>SUMIFS('Historial Mensual'!$AB$2:$AB$3601,'Historial Mensual'!$A$2:$A$3601,CC$1,'Historial Mensual'!$B$2:$B$3601,$A11)</f>
        <v>1.0094436627875902E-2</v>
      </c>
      <c r="CD11" s="30">
        <f>SUMIFS('Historial Mensual'!$AB$2:$AB$3601,'Historial Mensual'!$A$2:$A$3601,CD$1,'Historial Mensual'!$B$2:$B$3601,$A11)</f>
        <v>1.0081750885033269E-2</v>
      </c>
      <c r="CE11" s="30">
        <f>SUMIFS('Historial Mensual'!$AB$2:$AB$3601,'Historial Mensual'!$A$2:$A$3601,CE$1,'Historial Mensual'!$B$2:$B$3601,$A11)</f>
        <v>1.0670904397915848E-2</v>
      </c>
      <c r="CF11" s="30">
        <f>SUMIFS('Historial Mensual'!$AB$2:$AB$3601,'Historial Mensual'!$A$2:$A$3601,CF$1,'Historial Mensual'!$B$2:$B$3601,$A11)</f>
        <v>9.878540276244463E-3</v>
      </c>
      <c r="CG11" s="30">
        <f>SUMIFS('Historial Mensual'!$AB$2:$AB$3601,'Historial Mensual'!$A$2:$A$3601,CG$1,'Historial Mensual'!$B$2:$B$3601,$A11)</f>
        <v>1.1342468467727684E-2</v>
      </c>
      <c r="CH11" s="30">
        <f>SUMIFS('Historial Mensual'!$AB$2:$AB$3601,'Historial Mensual'!$A$2:$A$3601,CH$1,'Historial Mensual'!$B$2:$B$3601,$A11)</f>
        <v>1.167605299204566E-2</v>
      </c>
      <c r="CI11" s="30">
        <f>SUMIFS('Historial Mensual'!$AB$2:$AB$3601,'Historial Mensual'!$A$2:$A$3601,CI$1,'Historial Mensual'!$B$2:$B$3601,$A11)</f>
        <v>1.1861425524549274E-2</v>
      </c>
      <c r="CJ11" s="30">
        <f>SUMIFS('Historial Mensual'!$AB$2:$AB$3601,'Historial Mensual'!$A$2:$A$3601,CJ$1,'Historial Mensual'!$B$2:$B$3601,$A11)</f>
        <v>1.0104882394471604E-2</v>
      </c>
      <c r="CK11" s="30">
        <f>SUMIFS('Historial Mensual'!$AB$2:$AB$3601,'Historial Mensual'!$A$2:$A$3601,CK$1,'Historial Mensual'!$B$2:$B$3601,$A11)</f>
        <v>9.1607242020095292E-3</v>
      </c>
      <c r="CL11" s="30">
        <f>SUMIFS('Historial Mensual'!$AB$2:$AB$3601,'Historial Mensual'!$A$2:$A$3601,CL$1,'Historial Mensual'!$B$2:$B$3601,$A11)</f>
        <v>9.4812815498641623E-3</v>
      </c>
      <c r="CM11" s="30">
        <f>SUMIFS('Historial Mensual'!$AB$2:$AB$3601,'Historial Mensual'!$A$2:$A$3601,CM$1,'Historial Mensual'!$B$2:$B$3601,$A11)</f>
        <v>1.0128008078522877E-2</v>
      </c>
      <c r="CN11" s="30">
        <f>SUMIFS('Historial Mensual'!$AB$2:$AB$3601,'Historial Mensual'!$A$2:$A$3601,CN$1,'Historial Mensual'!$B$2:$B$3601,$A11)</f>
        <v>1.0657556422139614E-2</v>
      </c>
      <c r="CO11" s="30">
        <f>SUMIFS('Historial Mensual'!$AB$2:$AB$3601,'Historial Mensual'!$A$2:$A$3601,CO$1,'Historial Mensual'!$B$2:$B$3601,$A11)</f>
        <v>1.033290071140569E-2</v>
      </c>
      <c r="CP11" s="30">
        <f>SUMIFS('Historial Mensual'!$AB$2:$AB$3601,'Historial Mensual'!$A$2:$A$3601,CP$1,'Historial Mensual'!$B$2:$B$3601,$A11)</f>
        <v>1.0279300251552215E-2</v>
      </c>
      <c r="CQ11" s="30">
        <f>SUMIFS('Historial Mensual'!$AB$2:$AB$3601,'Historial Mensual'!$A$2:$A$3601,CQ$1,'Historial Mensual'!$B$2:$B$3601,$A11)</f>
        <v>1.0892345954115479E-2</v>
      </c>
      <c r="CR11" s="30">
        <f>SUMIFS('Historial Mensual'!$AB$2:$AB$3601,'Historial Mensual'!$A$2:$A$3601,CR$1,'Historial Mensual'!$B$2:$B$3601,$A11)</f>
        <v>1.0572231884990568E-2</v>
      </c>
      <c r="CS11" s="30">
        <f>SUMIFS('Historial Mensual'!$AB$2:$AB$3601,'Historial Mensual'!$A$2:$A$3601,CS$1,'Historial Mensual'!$B$2:$B$3601,$A11)</f>
        <v>1.0530653837958814E-2</v>
      </c>
      <c r="CT11" s="30">
        <f>SUMIFS('Historial Mensual'!$AB$2:$AB$3601,'Historial Mensual'!$A$2:$A$3601,CT$1,'Historial Mensual'!$B$2:$B$3601,$A11)</f>
        <v>1.0194368829105738E-2</v>
      </c>
      <c r="CU11" s="30">
        <f>SUMIFS('Historial Mensual'!$AB$2:$AB$3601,'Historial Mensual'!$A$2:$A$3601,CU$1,'Historial Mensual'!$B$2:$B$3601,$A11)</f>
        <v>1.1051985788776753E-2</v>
      </c>
      <c r="CV11" s="30">
        <f>SUMIFS('Historial Mensual'!$AB$2:$AB$3601,'Historial Mensual'!$A$2:$A$3601,CV$1,'Historial Mensual'!$B$2:$B$3601,$A11)</f>
        <v>1.1257040945902075E-2</v>
      </c>
      <c r="CW11" s="30">
        <f>SUMIFS('Historial Mensual'!$AB$2:$AB$3601,'Historial Mensual'!$A$2:$A$3601,CW$1,'Historial Mensual'!$B$2:$B$3601,$A11)</f>
        <v>1.0411755619547325E-2</v>
      </c>
    </row>
    <row r="12" spans="1:101" x14ac:dyDescent="0.3">
      <c r="A12" s="18">
        <v>45231</v>
      </c>
      <c r="B12" s="30">
        <f>SUMIFS('Historial Mensual'!$AB$2:$AB$3601,'Historial Mensual'!$A$2:$A$3601,B$1,'Historial Mensual'!$B$2:$B$3601,$A12)</f>
        <v>1.0788727377405216E-2</v>
      </c>
      <c r="C12" s="30">
        <f>SUMIFS('Historial Mensual'!$AB$2:$AB$3601,'Historial Mensual'!$A$2:$A$3601,C$1,'Historial Mensual'!$B$2:$B$3601,$A12)</f>
        <v>9.9891665319917777E-3</v>
      </c>
      <c r="D12" s="30">
        <f>SUMIFS('Historial Mensual'!$AB$2:$AB$3601,'Historial Mensual'!$A$2:$A$3601,D$1,'Historial Mensual'!$B$2:$B$3601,$A12)</f>
        <v>1.1467520746820004E-2</v>
      </c>
      <c r="E12" s="30">
        <f>SUMIFS('Historial Mensual'!$AB$2:$AB$3601,'Historial Mensual'!$A$2:$A$3601,E$1,'Historial Mensual'!$B$2:$B$3601,$A12)</f>
        <v>1.0961113767442576E-2</v>
      </c>
      <c r="F12" s="30">
        <f>SUMIFS('Historial Mensual'!$AB$2:$AB$3601,'Historial Mensual'!$A$2:$A$3601,F$1,'Historial Mensual'!$B$2:$B$3601,$A12)</f>
        <v>1.118185799638316E-2</v>
      </c>
      <c r="G12" s="30">
        <f>SUMIFS('Historial Mensual'!$AB$2:$AB$3601,'Historial Mensual'!$A$2:$A$3601,G$1,'Historial Mensual'!$B$2:$B$3601,$A12)</f>
        <v>1.1068229853305356E-2</v>
      </c>
      <c r="H12" s="30">
        <f>SUMIFS('Historial Mensual'!$AB$2:$AB$3601,'Historial Mensual'!$A$2:$A$3601,H$1,'Historial Mensual'!$B$2:$B$3601,$A12)</f>
        <v>9.7812584735701424E-3</v>
      </c>
      <c r="I12" s="30">
        <f>SUMIFS('Historial Mensual'!$AB$2:$AB$3601,'Historial Mensual'!$A$2:$A$3601,I$1,'Historial Mensual'!$B$2:$B$3601,$A12)</f>
        <v>1.2064685671237863E-2</v>
      </c>
      <c r="J12" s="30">
        <f>SUMIFS('Historial Mensual'!$AB$2:$AB$3601,'Historial Mensual'!$A$2:$A$3601,J$1,'Historial Mensual'!$B$2:$B$3601,$A12)</f>
        <v>9.7879966900404902E-3</v>
      </c>
      <c r="K12" s="30">
        <f>SUMIFS('Historial Mensual'!$AB$2:$AB$3601,'Historial Mensual'!$A$2:$A$3601,K$1,'Historial Mensual'!$B$2:$B$3601,$A12)</f>
        <v>1.0019042653528709E-2</v>
      </c>
      <c r="L12" s="30">
        <f>SUMIFS('Historial Mensual'!$AB$2:$AB$3601,'Historial Mensual'!$A$2:$A$3601,L$1,'Historial Mensual'!$B$2:$B$3601,$A12)</f>
        <v>1.0722794766672372E-2</v>
      </c>
      <c r="M12" s="30">
        <f>SUMIFS('Historial Mensual'!$AB$2:$AB$3601,'Historial Mensual'!$A$2:$A$3601,M$1,'Historial Mensual'!$B$2:$B$3601,$A12)</f>
        <v>1.114571882092652E-2</v>
      </c>
      <c r="N12" s="30">
        <f>SUMIFS('Historial Mensual'!$AB$2:$AB$3601,'Historial Mensual'!$A$2:$A$3601,N$1,'Historial Mensual'!$B$2:$B$3601,$A12)</f>
        <v>1.0544762784622019E-2</v>
      </c>
      <c r="O12" s="30">
        <f>SUMIFS('Historial Mensual'!$AB$2:$AB$3601,'Historial Mensual'!$A$2:$A$3601,O$1,'Historial Mensual'!$B$2:$B$3601,$A12)</f>
        <v>1.2111415851088214E-2</v>
      </c>
      <c r="P12" s="30">
        <f>SUMIFS('Historial Mensual'!$AB$2:$AB$3601,'Historial Mensual'!$A$2:$A$3601,P$1,'Historial Mensual'!$B$2:$B$3601,$A12)</f>
        <v>1.065903962632464E-2</v>
      </c>
      <c r="Q12" s="30">
        <f>SUMIFS('Historial Mensual'!$AB$2:$AB$3601,'Historial Mensual'!$A$2:$A$3601,Q$1,'Historial Mensual'!$B$2:$B$3601,$A12)</f>
        <v>1.1538063439375801E-2</v>
      </c>
      <c r="R12" s="30">
        <f>SUMIFS('Historial Mensual'!$AB$2:$AB$3601,'Historial Mensual'!$A$2:$A$3601,R$1,'Historial Mensual'!$B$2:$B$3601,$A12)</f>
        <v>1.0816863974416391E-2</v>
      </c>
      <c r="S12" s="30">
        <f>SUMIFS('Historial Mensual'!$AB$2:$AB$3601,'Historial Mensual'!$A$2:$A$3601,S$1,'Historial Mensual'!$B$2:$B$3601,$A12)</f>
        <v>1.0169023191311855E-2</v>
      </c>
      <c r="T12" s="30">
        <f>SUMIFS('Historial Mensual'!$AB$2:$AB$3601,'Historial Mensual'!$A$2:$A$3601,T$1,'Historial Mensual'!$B$2:$B$3601,$A12)</f>
        <v>1.0544762784622019E-2</v>
      </c>
      <c r="U12" s="30">
        <f>SUMIFS('Historial Mensual'!$AB$2:$AB$3601,'Historial Mensual'!$A$2:$A$3601,U$1,'Historial Mensual'!$B$2:$B$3601,$A12)</f>
        <v>1.1319646469975631E-2</v>
      </c>
      <c r="V12" s="30">
        <f>SUMIFS('Historial Mensual'!$AB$2:$AB$3601,'Historial Mensual'!$A$2:$A$3601,V$1,'Historial Mensual'!$B$2:$B$3601,$A12)</f>
        <v>1.1130964053001291E-2</v>
      </c>
      <c r="W12" s="30">
        <f>SUMIFS('Historial Mensual'!$AB$2:$AB$3601,'Historial Mensual'!$A$2:$A$3601,W$1,'Historial Mensual'!$B$2:$B$3601,$A12)</f>
        <v>1.1102923467372072E-2</v>
      </c>
      <c r="X12" s="30">
        <f>SUMIFS('Historial Mensual'!$AB$2:$AB$3601,'Historial Mensual'!$A$2:$A$3601,X$1,'Historial Mensual'!$B$2:$B$3601,$A12)</f>
        <v>1.0471967076152833E-2</v>
      </c>
      <c r="Y12" s="30">
        <f>SUMIFS('Historial Mensual'!$AB$2:$AB$3601,'Historial Mensual'!$A$2:$A$3601,Y$1,'Historial Mensual'!$B$2:$B$3601,$A12)</f>
        <v>1.2017931744867649E-2</v>
      </c>
      <c r="Z12" s="30">
        <f>SUMIFS('Historial Mensual'!$AB$2:$AB$3601,'Historial Mensual'!$A$2:$A$3601,Z$1,'Historial Mensual'!$B$2:$B$3601,$A12)</f>
        <v>1.0375312236108325E-2</v>
      </c>
      <c r="AA12" s="30">
        <f>SUMIFS('Historial Mensual'!$AB$2:$AB$3601,'Historial Mensual'!$A$2:$A$3601,AA$1,'Historial Mensual'!$B$2:$B$3601,$A12)</f>
        <v>1.1593137289411137E-2</v>
      </c>
      <c r="AB12" s="30">
        <f>SUMIFS('Historial Mensual'!$AB$2:$AB$3601,'Historial Mensual'!$A$2:$A$3601,AB$1,'Historial Mensual'!$B$2:$B$3601,$A12)</f>
        <v>1.3161672850838135E-2</v>
      </c>
      <c r="AC12" s="30">
        <f>SUMIFS('Historial Mensual'!$AB$2:$AB$3601,'Historial Mensual'!$A$2:$A$3601,AC$1,'Historial Mensual'!$B$2:$B$3601,$A12)</f>
        <v>1.1298291729257892E-2</v>
      </c>
      <c r="AD12" s="30">
        <f>SUMIFS('Historial Mensual'!$AB$2:$AB$3601,'Historial Mensual'!$A$2:$A$3601,AD$1,'Historial Mensual'!$B$2:$B$3601,$A12)</f>
        <v>1.2482951377614349E-2</v>
      </c>
      <c r="AE12" s="30">
        <f>SUMIFS('Historial Mensual'!$AB$2:$AB$3601,'Historial Mensual'!$A$2:$A$3601,AE$1,'Historial Mensual'!$B$2:$B$3601,$A12)</f>
        <v>1.2649291441496846E-2</v>
      </c>
      <c r="AF12" s="30">
        <f>SUMIFS('Historial Mensual'!$AB$2:$AB$3601,'Historial Mensual'!$A$2:$A$3601,AF$1,'Historial Mensual'!$B$2:$B$3601,$A12)</f>
        <v>1.1939711916846729E-2</v>
      </c>
      <c r="AG12" s="30">
        <f>SUMIFS('Historial Mensual'!$AB$2:$AB$3601,'Historial Mensual'!$A$2:$A$3601,AG$1,'Historial Mensual'!$B$2:$B$3601,$A12)</f>
        <v>1.1224616626158257E-2</v>
      </c>
      <c r="AH12" s="30">
        <f>SUMIFS('Historial Mensual'!$AB$2:$AB$3601,'Historial Mensual'!$A$2:$A$3601,AH$1,'Historial Mensual'!$B$2:$B$3601,$A12)</f>
        <v>1.118923159299845E-2</v>
      </c>
      <c r="AI12" s="30">
        <f>SUMIFS('Historial Mensual'!$AB$2:$AB$3601,'Historial Mensual'!$A$2:$A$3601,AI$1,'Historial Mensual'!$B$2:$B$3601,$A12)</f>
        <v>1.0799834958060028E-2</v>
      </c>
      <c r="AJ12" s="30">
        <f>SUMIFS('Historial Mensual'!$AB$2:$AB$3601,'Historial Mensual'!$A$2:$A$3601,AJ$1,'Historial Mensual'!$B$2:$B$3601,$A12)</f>
        <v>1.2005508738399895E-2</v>
      </c>
      <c r="AK12" s="30">
        <f>SUMIFS('Historial Mensual'!$AB$2:$AB$3601,'Historial Mensual'!$A$2:$A$3601,AK$1,'Historial Mensual'!$B$2:$B$3601,$A12)</f>
        <v>1.0484599039264575E-2</v>
      </c>
      <c r="AL12" s="30">
        <f>SUMIFS('Historial Mensual'!$AB$2:$AB$3601,'Historial Mensual'!$A$2:$A$3601,AL$1,'Historial Mensual'!$B$2:$B$3601,$A12)</f>
        <v>1.1571111707185722E-2</v>
      </c>
      <c r="AM12" s="30">
        <f>SUMIFS('Historial Mensual'!$AB$2:$AB$3601,'Historial Mensual'!$A$2:$A$3601,AM$1,'Historial Mensual'!$B$2:$B$3601,$A12)</f>
        <v>1.1374115411317609E-2</v>
      </c>
      <c r="AN12" s="30">
        <f>SUMIFS('Historial Mensual'!$AB$2:$AB$3601,'Historial Mensual'!$A$2:$A$3601,AN$1,'Historial Mensual'!$B$2:$B$3601,$A12)</f>
        <v>1.242768031353525E-2</v>
      </c>
      <c r="AO12" s="30">
        <f>SUMIFS('Historial Mensual'!$AB$2:$AB$3601,'Historial Mensual'!$A$2:$A$3601,AO$1,'Historial Mensual'!$B$2:$B$3601,$A12)</f>
        <v>1.0246529009015903E-2</v>
      </c>
      <c r="AP12" s="30">
        <f>SUMIFS('Historial Mensual'!$AB$2:$AB$3601,'Historial Mensual'!$A$2:$A$3601,AP$1,'Historial Mensual'!$B$2:$B$3601,$A12)</f>
        <v>1.148295658572418E-2</v>
      </c>
      <c r="AQ12" s="30">
        <f>SUMIFS('Historial Mensual'!$AB$2:$AB$3601,'Historial Mensual'!$A$2:$A$3601,AQ$1,'Historial Mensual'!$B$2:$B$3601,$A12)</f>
        <v>1.2402943035099367E-2</v>
      </c>
      <c r="AR12" s="30">
        <f>SUMIFS('Historial Mensual'!$AB$2:$AB$3601,'Historial Mensual'!$A$2:$A$3601,AR$1,'Historial Mensual'!$B$2:$B$3601,$A12)</f>
        <v>1.1813103478251152E-2</v>
      </c>
      <c r="AS12" s="30">
        <f>SUMIFS('Historial Mensual'!$AB$2:$AB$3601,'Historial Mensual'!$A$2:$A$3601,AS$1,'Historial Mensual'!$B$2:$B$3601,$A12)</f>
        <v>1.1302710358453538E-2</v>
      </c>
      <c r="AT12" s="30">
        <f>SUMIFS('Historial Mensual'!$AB$2:$AB$3601,'Historial Mensual'!$A$2:$A$3601,AT$1,'Historial Mensual'!$B$2:$B$3601,$A12)</f>
        <v>9.9846842751878384E-3</v>
      </c>
      <c r="AU12" s="30">
        <f>SUMIFS('Historial Mensual'!$AB$2:$AB$3601,'Historial Mensual'!$A$2:$A$3601,AU$1,'Historial Mensual'!$B$2:$B$3601,$A12)</f>
        <v>1.1371907838464645E-2</v>
      </c>
      <c r="AV12" s="30">
        <f>SUMIFS('Historial Mensual'!$AB$2:$AB$3601,'Historial Mensual'!$A$2:$A$3601,AV$1,'Historial Mensual'!$B$2:$B$3601,$A12)</f>
        <v>1.0736133269080073E-2</v>
      </c>
      <c r="AW12" s="30">
        <f>SUMIFS('Historial Mensual'!$AB$2:$AB$3601,'Historial Mensual'!$A$2:$A$3601,AW$1,'Historial Mensual'!$B$2:$B$3601,$A12)</f>
        <v>1.1930935450687796E-2</v>
      </c>
      <c r="AX12" s="30">
        <f>SUMIFS('Historial Mensual'!$AB$2:$AB$3601,'Historial Mensual'!$A$2:$A$3601,AX$1,'Historial Mensual'!$B$2:$B$3601,$A12)</f>
        <v>1.0117564942367263E-2</v>
      </c>
      <c r="AY12" s="30">
        <f>SUMIFS('Historial Mensual'!$AB$2:$AB$3601,'Historial Mensual'!$A$2:$A$3601,AY$1,'Historial Mensual'!$B$2:$B$3601,$A12)</f>
        <v>1.1114731072343398E-2</v>
      </c>
      <c r="AZ12" s="30">
        <f>SUMIFS('Historial Mensual'!$AB$2:$AB$3601,'Historial Mensual'!$A$2:$A$3601,AZ$1,'Historial Mensual'!$B$2:$B$3601,$A12)</f>
        <v>1.1381473604709536E-2</v>
      </c>
      <c r="BA12" s="30">
        <f>SUMIFS('Historial Mensual'!$AB$2:$AB$3601,'Historial Mensual'!$A$2:$A$3601,BA$1,'Historial Mensual'!$B$2:$B$3601,$A12)</f>
        <v>1.1387359735465008E-2</v>
      </c>
      <c r="BB12" s="30">
        <f>SUMIFS('Historial Mensual'!$AB$2:$AB$3601,'Historial Mensual'!$A$2:$A$3601,BB$1,'Historial Mensual'!$B$2:$B$3601,$A12)</f>
        <v>1.0928584871339186E-2</v>
      </c>
      <c r="BC12" s="30">
        <f>SUMIFS('Historial Mensual'!$AB$2:$AB$3601,'Historial Mensual'!$A$2:$A$3601,BC$1,'Historial Mensual'!$B$2:$B$3601,$A12)</f>
        <v>1.1079303706114096E-2</v>
      </c>
      <c r="BD12" s="30">
        <f>SUMIFS('Historial Mensual'!$AB$2:$AB$3601,'Historial Mensual'!$A$2:$A$3601,BD$1,'Historial Mensual'!$B$2:$B$3601,$A12)</f>
        <v>1.1746435968893687E-2</v>
      </c>
      <c r="BE12" s="30">
        <f>SUMIFS('Historial Mensual'!$AB$2:$AB$3601,'Historial Mensual'!$A$2:$A$3601,BE$1,'Historial Mensual'!$B$2:$B$3601,$A12)</f>
        <v>1.1085947377462713E-2</v>
      </c>
      <c r="BF12" s="30">
        <f>SUMIFS('Historial Mensual'!$AB$2:$AB$3601,'Historial Mensual'!$A$2:$A$3601,BF$1,'Historial Mensual'!$B$2:$B$3601,$A12)</f>
        <v>1.0616016980723009E-2</v>
      </c>
      <c r="BG12" s="30">
        <f>SUMIFS('Historial Mensual'!$AB$2:$AB$3601,'Historial Mensual'!$A$2:$A$3601,BG$1,'Historial Mensual'!$B$2:$B$3601,$A12)</f>
        <v>1.1340260134872437E-2</v>
      </c>
      <c r="BH12" s="30">
        <f>SUMIFS('Historial Mensual'!$AB$2:$AB$3601,'Historial Mensual'!$A$2:$A$3601,BH$1,'Historial Mensual'!$B$2:$B$3601,$A12)</f>
        <v>1.1681920297750059E-2</v>
      </c>
      <c r="BI12" s="30">
        <f>SUMIFS('Historial Mensual'!$AB$2:$AB$3601,'Historial Mensual'!$A$2:$A$3601,BI$1,'Historial Mensual'!$B$2:$B$3601,$A12)</f>
        <v>1.1677519853563245E-2</v>
      </c>
      <c r="BJ12" s="30">
        <f>SUMIFS('Historial Mensual'!$AB$2:$AB$3601,'Historial Mensual'!$A$2:$A$3601,BJ$1,'Historial Mensual'!$B$2:$B$3601,$A12)</f>
        <v>1.2105575876382835E-2</v>
      </c>
      <c r="BK12" s="30">
        <f>SUMIFS('Historial Mensual'!$AB$2:$AB$3601,'Historial Mensual'!$A$2:$A$3601,BK$1,'Historial Mensual'!$B$2:$B$3601,$A12)</f>
        <v>1.209535502863468E-2</v>
      </c>
      <c r="BL12" s="30">
        <f>SUMIFS('Historial Mensual'!$AB$2:$AB$3601,'Historial Mensual'!$A$2:$A$3601,BL$1,'Historial Mensual'!$B$2:$B$3601,$A12)</f>
        <v>1.2065416012853269E-2</v>
      </c>
      <c r="BM12" s="30">
        <f>SUMIFS('Historial Mensual'!$AB$2:$AB$3601,'Historial Mensual'!$A$2:$A$3601,BM$1,'Historial Mensual'!$B$2:$B$3601,$A12)</f>
        <v>1.3718576504589963E-2</v>
      </c>
      <c r="BN12" s="30">
        <f>SUMIFS('Historial Mensual'!$AB$2:$AB$3601,'Historial Mensual'!$A$2:$A$3601,BN$1,'Historial Mensual'!$B$2:$B$3601,$A12)</f>
        <v>1.118185799638316E-2</v>
      </c>
      <c r="BO12" s="30">
        <f>SUMIFS('Historial Mensual'!$AB$2:$AB$3601,'Historial Mensual'!$A$2:$A$3601,BO$1,'Historial Mensual'!$B$2:$B$3601,$A12)</f>
        <v>1.1873868002047372E-2</v>
      </c>
      <c r="BP12" s="30">
        <f>SUMIFS('Historial Mensual'!$AB$2:$AB$3601,'Historial Mensual'!$A$2:$A$3601,BP$1,'Historial Mensual'!$B$2:$B$3601,$A12)</f>
        <v>1.1012840567641291E-2</v>
      </c>
      <c r="BQ12" s="30">
        <f>SUMIFS('Historial Mensual'!$AB$2:$AB$3601,'Historial Mensual'!$A$2:$A$3601,BQ$1,'Historial Mensual'!$B$2:$B$3601,$A12)</f>
        <v>1.1857033660048311E-2</v>
      </c>
      <c r="BR12" s="30">
        <f>SUMIFS('Historial Mensual'!$AB$2:$AB$3601,'Historial Mensual'!$A$2:$A$3601,BR$1,'Historial Mensual'!$B$2:$B$3601,$A12)</f>
        <v>1.2245633070594675E-2</v>
      </c>
      <c r="BS12" s="30">
        <f>SUMIFS('Historial Mensual'!$AB$2:$AB$3601,'Historial Mensual'!$A$2:$A$3601,BS$1,'Historial Mensual'!$B$2:$B$3601,$A12)</f>
        <v>1.3025171776336331E-2</v>
      </c>
      <c r="BT12" s="30">
        <f>SUMIFS('Historial Mensual'!$AB$2:$AB$3601,'Historial Mensual'!$A$2:$A$3601,BT$1,'Historial Mensual'!$B$2:$B$3601,$A12)</f>
        <v>1.0977373899031306E-2</v>
      </c>
      <c r="BU12" s="30">
        <f>SUMIFS('Historial Mensual'!$AB$2:$AB$3601,'Historial Mensual'!$A$2:$A$3601,BU$1,'Historial Mensual'!$B$2:$B$3601,$A12)</f>
        <v>1.221574291942118E-2</v>
      </c>
      <c r="BV12" s="30">
        <f>SUMIFS('Historial Mensual'!$AB$2:$AB$3601,'Historial Mensual'!$A$2:$A$3601,BV$1,'Historial Mensual'!$B$2:$B$3601,$A12)</f>
        <v>1.1490306074573464E-2</v>
      </c>
      <c r="BW12" s="30">
        <f>SUMIFS('Historial Mensual'!$AB$2:$AB$3601,'Historial Mensual'!$A$2:$A$3601,BW$1,'Historial Mensual'!$B$2:$B$3601,$A12)</f>
        <v>1.0555157464222642E-2</v>
      </c>
      <c r="BX12" s="30">
        <f>SUMIFS('Historial Mensual'!$AB$2:$AB$3601,'Historial Mensual'!$A$2:$A$3601,BX$1,'Historial Mensual'!$B$2:$B$3601,$A12)</f>
        <v>1.3109696293604811E-2</v>
      </c>
      <c r="BY12" s="30">
        <f>SUMIFS('Historial Mensual'!$AB$2:$AB$3601,'Historial Mensual'!$A$2:$A$3601,BY$1,'Historial Mensual'!$B$2:$B$3601,$A12)</f>
        <v>1.210484585348115E-2</v>
      </c>
      <c r="BZ12" s="30">
        <f>SUMIFS('Historial Mensual'!$AB$2:$AB$3601,'Historial Mensual'!$A$2:$A$3601,BZ$1,'Historial Mensual'!$B$2:$B$3601,$A12)</f>
        <v>1.2044233751873357E-2</v>
      </c>
      <c r="CA12" s="30">
        <f>SUMIFS('Historial Mensual'!$AB$2:$AB$3601,'Historial Mensual'!$A$2:$A$3601,CA$1,'Historial Mensual'!$B$2:$B$3601,$A12)</f>
        <v>1.2011355068052287E-2</v>
      </c>
      <c r="CB12" s="30">
        <f>SUMIFS('Historial Mensual'!$AB$2:$AB$3601,'Historial Mensual'!$A$2:$A$3601,CB$1,'Historial Mensual'!$B$2:$B$3601,$A12)</f>
        <v>1.2509847651213102E-2</v>
      </c>
      <c r="CC12" s="30">
        <f>SUMIFS('Historial Mensual'!$AB$2:$AB$3601,'Historial Mensual'!$A$2:$A$3601,CC$1,'Historial Mensual'!$B$2:$B$3601,$A12)</f>
        <v>1.072946425991339E-2</v>
      </c>
      <c r="CD12" s="30">
        <f>SUMIFS('Historial Mensual'!$AB$2:$AB$3601,'Historial Mensual'!$A$2:$A$3601,CD$1,'Historial Mensual'!$B$2:$B$3601,$A12)</f>
        <v>1.0312804204483772E-2</v>
      </c>
      <c r="CE12" s="30">
        <f>SUMIFS('Historial Mensual'!$AB$2:$AB$3601,'Historial Mensual'!$A$2:$A$3601,CE$1,'Historial Mensual'!$B$2:$B$3601,$A12)</f>
        <v>1.1051247353991211E-2</v>
      </c>
      <c r="CF12" s="30">
        <f>SUMIFS('Historial Mensual'!$AB$2:$AB$3601,'Historial Mensual'!$A$2:$A$3601,CF$1,'Historial Mensual'!$B$2:$B$3601,$A12)</f>
        <v>1.0131737482208747E-2</v>
      </c>
      <c r="CG12" s="30">
        <f>SUMIFS('Historial Mensual'!$AB$2:$AB$3601,'Historial Mensual'!$A$2:$A$3601,CG$1,'Historial Mensual'!$B$2:$B$3601,$A12)</f>
        <v>1.1302710358453538E-2</v>
      </c>
      <c r="CH12" s="30">
        <f>SUMIFS('Historial Mensual'!$AB$2:$AB$3601,'Historial Mensual'!$A$2:$A$3601,CH$1,'Historial Mensual'!$B$2:$B$3601,$A12)</f>
        <v>1.1952875046362887E-2</v>
      </c>
      <c r="CI12" s="30">
        <f>SUMIFS('Historial Mensual'!$AB$2:$AB$3601,'Historial Mensual'!$A$2:$A$3601,CI$1,'Historial Mensual'!$B$2:$B$3601,$A12)</f>
        <v>1.2440773828590102E-2</v>
      </c>
      <c r="CJ12" s="30">
        <f>SUMIFS('Historial Mensual'!$AB$2:$AB$3601,'Historial Mensual'!$A$2:$A$3601,CJ$1,'Historial Mensual'!$B$2:$B$3601,$A12)</f>
        <v>1.0013815033954154E-2</v>
      </c>
      <c r="CK12" s="30">
        <f>SUMIFS('Historial Mensual'!$AB$2:$AB$3601,'Historial Mensual'!$A$2:$A$3601,CK$1,'Historial Mensual'!$B$2:$B$3601,$A12)</f>
        <v>9.114730993013076E-3</v>
      </c>
      <c r="CL12" s="30">
        <f>SUMIFS('Historial Mensual'!$AB$2:$AB$3601,'Historial Mensual'!$A$2:$A$3601,CL$1,'Historial Mensual'!$B$2:$B$3601,$A12)</f>
        <v>1.0045176287972302E-2</v>
      </c>
      <c r="CM12" s="30">
        <f>SUMIFS('Historial Mensual'!$AB$2:$AB$3601,'Historial Mensual'!$A$2:$A$3601,CM$1,'Historial Mensual'!$B$2:$B$3601,$A12)</f>
        <v>1.0285257403173986E-2</v>
      </c>
      <c r="CN12" s="30">
        <f>SUMIFS('Historial Mensual'!$AB$2:$AB$3601,'Historial Mensual'!$A$2:$A$3601,CN$1,'Historial Mensual'!$B$2:$B$3601,$A12)</f>
        <v>1.1014318048532701E-2</v>
      </c>
      <c r="CO12" s="30">
        <f>SUMIFS('Historial Mensual'!$AB$2:$AB$3601,'Historial Mensual'!$A$2:$A$3601,CO$1,'Historial Mensual'!$B$2:$B$3601,$A12)</f>
        <v>1.0801315867373207E-2</v>
      </c>
      <c r="CP12" s="30">
        <f>SUMIFS('Historial Mensual'!$AB$2:$AB$3601,'Historial Mensual'!$A$2:$A$3601,CP$1,'Historial Mensual'!$B$2:$B$3601,$A12)</f>
        <v>1.043554757801779E-2</v>
      </c>
      <c r="CQ12" s="30">
        <f>SUMIFS('Historial Mensual'!$AB$2:$AB$3601,'Historial Mensual'!$A$2:$A$3601,CQ$1,'Historial Mensual'!$B$2:$B$3601,$A12)</f>
        <v>1.1337315608552556E-2</v>
      </c>
      <c r="CR12" s="30">
        <f>SUMIFS('Historial Mensual'!$AB$2:$AB$3601,'Historial Mensual'!$A$2:$A$3601,CR$1,'Historial Mensual'!$B$2:$B$3601,$A12)</f>
        <v>1.1043862679824379E-2</v>
      </c>
      <c r="CS12" s="30">
        <f>SUMIFS('Historial Mensual'!$AB$2:$AB$3601,'Historial Mensual'!$A$2:$A$3601,CS$1,'Historial Mensual'!$B$2:$B$3601,$A12)</f>
        <v>1.0540307561868412E-2</v>
      </c>
      <c r="CT12" s="30">
        <f>SUMIFS('Historial Mensual'!$AB$2:$AB$3601,'Historial Mensual'!$A$2:$A$3601,CT$1,'Historial Mensual'!$B$2:$B$3601,$A12)</f>
        <v>1.0198095538862306E-2</v>
      </c>
      <c r="CU12" s="30">
        <f>SUMIFS('Historial Mensual'!$AB$2:$AB$3601,'Historial Mensual'!$A$2:$A$3601,CU$1,'Historial Mensual'!$B$2:$B$3601,$A12)</f>
        <v>1.0881989352516053E-2</v>
      </c>
      <c r="CV12" s="30">
        <f>SUMIFS('Historial Mensual'!$AB$2:$AB$3601,'Historial Mensual'!$A$2:$A$3601,CV$1,'Historial Mensual'!$B$2:$B$3601,$A12)</f>
        <v>1.1745703090414228E-2</v>
      </c>
      <c r="CW12" s="30">
        <f>SUMIFS('Historial Mensual'!$AB$2:$AB$3601,'Historial Mensual'!$A$2:$A$3601,CW$1,'Historial Mensual'!$B$2:$B$3601,$A12)</f>
        <v>1.0295681488852626E-2</v>
      </c>
    </row>
    <row r="13" spans="1:101" x14ac:dyDescent="0.3">
      <c r="A13" s="18">
        <v>45261</v>
      </c>
      <c r="B13" s="30">
        <f>SUMIFS('Historial Mensual'!$AB$2:$AB$3601,'Historial Mensual'!$A$2:$A$3601,B$1,'Historial Mensual'!$B$2:$B$3601,$A13)</f>
        <v>1.0816863974416391E-2</v>
      </c>
      <c r="C13" s="30">
        <f>SUMIFS('Historial Mensual'!$AB$2:$AB$3601,'Historial Mensual'!$A$2:$A$3601,C$1,'Historial Mensual'!$B$2:$B$3601,$A13)</f>
        <v>9.967500263427187E-3</v>
      </c>
      <c r="D13" s="30">
        <f>SUMIFS('Historial Mensual'!$AB$2:$AB$3601,'Historial Mensual'!$A$2:$A$3601,D$1,'Historial Mensual'!$B$2:$B$3601,$A13)</f>
        <v>1.1195130044475032E-2</v>
      </c>
      <c r="E13" s="30">
        <f>SUMIFS('Historial Mensual'!$AB$2:$AB$3601,'Historial Mensual'!$A$2:$A$3601,E$1,'Historial Mensual'!$B$2:$B$3601,$A13)</f>
        <v>1.1421933145780105E-2</v>
      </c>
      <c r="F13" s="30">
        <f>SUMIFS('Historial Mensual'!$AB$2:$AB$3601,'Historial Mensual'!$A$2:$A$3601,F$1,'Historial Mensual'!$B$2:$B$3601,$A13)</f>
        <v>1.0947807883332494E-2</v>
      </c>
      <c r="G13" s="30">
        <f>SUMIFS('Historial Mensual'!$AB$2:$AB$3601,'Historial Mensual'!$A$2:$A$3601,G$1,'Historial Mensual'!$B$2:$B$3601,$A13)</f>
        <v>1.1074136074164853E-2</v>
      </c>
      <c r="H13" s="30">
        <f>SUMIFS('Historial Mensual'!$AB$2:$AB$3601,'Historial Mensual'!$A$2:$A$3601,H$1,'Historial Mensual'!$B$2:$B$3601,$A13)</f>
        <v>9.661385325855365E-3</v>
      </c>
      <c r="I13" s="30">
        <f>SUMIFS('Historial Mensual'!$AB$2:$AB$3601,'Historial Mensual'!$A$2:$A$3601,I$1,'Historial Mensual'!$B$2:$B$3601,$A13)</f>
        <v>1.1993814964430083E-2</v>
      </c>
      <c r="J13" s="30">
        <f>SUMIFS('Historial Mensual'!$AB$2:$AB$3601,'Historial Mensual'!$A$2:$A$3601,J$1,'Historial Mensual'!$B$2:$B$3601,$A13)</f>
        <v>9.6996118910781526E-3</v>
      </c>
      <c r="K13" s="30">
        <f>SUMIFS('Historial Mensual'!$AB$2:$AB$3601,'Historial Mensual'!$A$2:$A$3601,K$1,'Historial Mensual'!$B$2:$B$3601,$A13)</f>
        <v>9.5361005265015564E-3</v>
      </c>
      <c r="L13" s="30">
        <f>SUMIFS('Historial Mensual'!$AB$2:$AB$3601,'Historial Mensual'!$A$2:$A$3601,L$1,'Historial Mensual'!$B$2:$B$3601,$A13)</f>
        <v>1.011831092005111E-2</v>
      </c>
      <c r="M13" s="30">
        <f>SUMIFS('Historial Mensual'!$AB$2:$AB$3601,'Historial Mensual'!$A$2:$A$3601,M$1,'Historial Mensual'!$B$2:$B$3601,$A13)</f>
        <v>1.0645689926606305E-2</v>
      </c>
      <c r="N13" s="30">
        <f>SUMIFS('Historial Mensual'!$AB$2:$AB$3601,'Historial Mensual'!$A$2:$A$3601,N$1,'Historial Mensual'!$B$2:$B$3601,$A13)</f>
        <v>1.0561839137236184E-2</v>
      </c>
      <c r="O13" s="30">
        <f>SUMIFS('Historial Mensual'!$AB$2:$AB$3601,'Historial Mensual'!$A$2:$A$3601,O$1,'Historial Mensual'!$B$2:$B$3601,$A13)</f>
        <v>1.2228137574994635E-2</v>
      </c>
      <c r="P13" s="30">
        <f>SUMIFS('Historial Mensual'!$AB$2:$AB$3601,'Historial Mensual'!$A$2:$A$3601,P$1,'Historial Mensual'!$B$2:$B$3601,$A13)</f>
        <v>1.0094436627875902E-2</v>
      </c>
      <c r="Q13" s="30">
        <f>SUMIFS('Historial Mensual'!$AB$2:$AB$3601,'Historial Mensual'!$A$2:$A$3601,Q$1,'Historial Mensual'!$B$2:$B$3601,$A13)</f>
        <v>1.1430758316552048E-2</v>
      </c>
      <c r="R13" s="30">
        <f>SUMIFS('Historial Mensual'!$AB$2:$AB$3601,'Historial Mensual'!$A$2:$A$3601,R$1,'Historial Mensual'!$B$2:$B$3601,$A13)</f>
        <v>1.0399113634661061E-2</v>
      </c>
      <c r="S13" s="30">
        <f>SUMIFS('Historial Mensual'!$AB$2:$AB$3601,'Historial Mensual'!$A$2:$A$3601,S$1,'Historial Mensual'!$B$2:$B$3601,$A13)</f>
        <v>9.8688167335621024E-3</v>
      </c>
      <c r="T13" s="30">
        <f>SUMIFS('Historial Mensual'!$AB$2:$AB$3601,'Historial Mensual'!$A$2:$A$3601,T$1,'Historial Mensual'!$B$2:$B$3601,$A13)</f>
        <v>1.020703902530995E-2</v>
      </c>
      <c r="U13" s="30">
        <f>SUMIFS('Historial Mensual'!$AB$2:$AB$3601,'Historial Mensual'!$A$2:$A$3601,U$1,'Historial Mensual'!$B$2:$B$3601,$A13)</f>
        <v>1.0927106011553445E-2</v>
      </c>
      <c r="V13" s="30">
        <f>SUMIFS('Historial Mensual'!$AB$2:$AB$3601,'Historial Mensual'!$A$2:$A$3601,V$1,'Historial Mensual'!$B$2:$B$3601,$A13)</f>
        <v>1.082500717117818E-2</v>
      </c>
      <c r="W13" s="30">
        <f>SUMIFS('Historial Mensual'!$AB$2:$AB$3601,'Historial Mensual'!$A$2:$A$3601,W$1,'Historial Mensual'!$B$2:$B$3601,$A13)</f>
        <v>1.1243777833692459E-2</v>
      </c>
      <c r="X13" s="30">
        <f>SUMIFS('Historial Mensual'!$AB$2:$AB$3601,'Historial Mensual'!$A$2:$A$3601,X$1,'Historial Mensual'!$B$2:$B$3601,$A13)</f>
        <v>1.0477168683097116E-2</v>
      </c>
      <c r="Y13" s="30">
        <f>SUMIFS('Historial Mensual'!$AB$2:$AB$3601,'Historial Mensual'!$A$2:$A$3601,Y$1,'Historial Mensual'!$B$2:$B$3601,$A13)</f>
        <v>1.2071258537078577E-2</v>
      </c>
      <c r="Z13" s="30">
        <f>SUMIFS('Historial Mensual'!$AB$2:$AB$3601,'Historial Mensual'!$A$2:$A$3601,Z$1,'Historial Mensual'!$B$2:$B$3601,$A13)</f>
        <v>1.073687424022074E-2</v>
      </c>
      <c r="AA13" s="30">
        <f>SUMIFS('Historial Mensual'!$AB$2:$AB$3601,'Historial Mensual'!$A$2:$A$3601,AA$1,'Historial Mensual'!$B$2:$B$3601,$A13)</f>
        <v>1.1684120440892176E-2</v>
      </c>
      <c r="AB13" s="30">
        <f>SUMIFS('Historial Mensual'!$AB$2:$AB$3601,'Historial Mensual'!$A$2:$A$3601,AB$1,'Historial Mensual'!$B$2:$B$3601,$A13)</f>
        <v>1.2817504701286841E-2</v>
      </c>
      <c r="AC13" s="30">
        <f>SUMIFS('Historial Mensual'!$AB$2:$AB$3601,'Historial Mensual'!$A$2:$A$3601,AC$1,'Historial Mensual'!$B$2:$B$3601,$A13)</f>
        <v>1.147119618159409E-2</v>
      </c>
      <c r="AD13" s="30">
        <f>SUMIFS('Historial Mensual'!$AB$2:$AB$3601,'Historial Mensual'!$A$2:$A$3601,AD$1,'Historial Mensual'!$B$2:$B$3601,$A13)</f>
        <v>1.203327549607458E-2</v>
      </c>
      <c r="AE13" s="30">
        <f>SUMIFS('Historial Mensual'!$AB$2:$AB$3601,'Historial Mensual'!$A$2:$A$3601,AE$1,'Historial Mensual'!$B$2:$B$3601,$A13)</f>
        <v>1.255344653121826E-2</v>
      </c>
      <c r="AF13" s="30">
        <f>SUMIFS('Historial Mensual'!$AB$2:$AB$3601,'Historial Mensual'!$A$2:$A$3601,AF$1,'Historial Mensual'!$B$2:$B$3601,$A13)</f>
        <v>1.1647444515268557E-2</v>
      </c>
      <c r="AG13" s="30">
        <f>SUMIFS('Historial Mensual'!$AB$2:$AB$3601,'Historial Mensual'!$A$2:$A$3601,AG$1,'Historial Mensual'!$B$2:$B$3601,$A13)</f>
        <v>1.0995108944117371E-2</v>
      </c>
      <c r="AH13" s="30">
        <f>SUMIFS('Historial Mensual'!$AB$2:$AB$3601,'Historial Mensual'!$A$2:$A$3601,AH$1,'Historial Mensual'!$B$2:$B$3601,$A13)</f>
        <v>1.099658671007675E-2</v>
      </c>
      <c r="AI13" s="30">
        <f>SUMIFS('Historial Mensual'!$AB$2:$AB$3601,'Historial Mensual'!$A$2:$A$3601,AI$1,'Historial Mensual'!$B$2:$B$3601,$A13)</f>
        <v>1.0728723229014969E-2</v>
      </c>
      <c r="AJ13" s="30">
        <f>SUMIFS('Historial Mensual'!$AB$2:$AB$3601,'Historial Mensual'!$A$2:$A$3601,AJ$1,'Historial Mensual'!$B$2:$B$3601,$A13)</f>
        <v>1.1846053081326247E-2</v>
      </c>
      <c r="AK13" s="30">
        <f>SUMIFS('Historial Mensual'!$AB$2:$AB$3601,'Historial Mensual'!$A$2:$A$3601,AK$1,'Historial Mensual'!$B$2:$B$3601,$A13)</f>
        <v>1.0411012021539268E-2</v>
      </c>
      <c r="AL13" s="30">
        <f>SUMIFS('Historial Mensual'!$AB$2:$AB$3601,'Historial Mensual'!$A$2:$A$3601,AL$1,'Historial Mensual'!$B$2:$B$3601,$A13)</f>
        <v>1.1628367252213723E-2</v>
      </c>
      <c r="AM13" s="30">
        <f>SUMIFS('Historial Mensual'!$AB$2:$AB$3601,'Historial Mensual'!$A$2:$A$3601,AM$1,'Historial Mensual'!$B$2:$B$3601,$A13)</f>
        <v>1.1710518054153685E-2</v>
      </c>
      <c r="AN13" s="30">
        <f>SUMIFS('Historial Mensual'!$AB$2:$AB$3601,'Historial Mensual'!$A$2:$A$3601,AN$1,'Historial Mensual'!$B$2:$B$3601,$A13)</f>
        <v>1.2231053721932117E-2</v>
      </c>
      <c r="AO13" s="30">
        <f>SUMIFS('Historial Mensual'!$AB$2:$AB$3601,'Historial Mensual'!$A$2:$A$3601,AO$1,'Historial Mensual'!$B$2:$B$3601,$A13)</f>
        <v>9.9555442711578568E-3</v>
      </c>
      <c r="AP13" s="30">
        <f>SUMIFS('Historial Mensual'!$AB$2:$AB$3601,'Historial Mensual'!$A$2:$A$3601,AP$1,'Historial Mensual'!$B$2:$B$3601,$A13)</f>
        <v>1.1374115411317609E-2</v>
      </c>
      <c r="AQ13" s="30">
        <f>SUMIFS('Historial Mensual'!$AB$2:$AB$3601,'Historial Mensual'!$A$2:$A$3601,AQ$1,'Historial Mensual'!$B$2:$B$3601,$A13)</f>
        <v>1.2166147595092935E-2</v>
      </c>
      <c r="AR13" s="30">
        <f>SUMIFS('Historial Mensual'!$AB$2:$AB$3601,'Historial Mensual'!$A$2:$A$3601,AR$1,'Historial Mensual'!$B$2:$B$3601,$A13)</f>
        <v>1.1767686904973207E-2</v>
      </c>
      <c r="AS13" s="30">
        <f>SUMIFS('Historial Mensual'!$AB$2:$AB$3601,'Historial Mensual'!$A$2:$A$3601,AS$1,'Historial Mensual'!$B$2:$B$3601,$A13)</f>
        <v>1.1054939468594593E-2</v>
      </c>
      <c r="AT13" s="30">
        <f>SUMIFS('Historial Mensual'!$AB$2:$AB$3601,'Historial Mensual'!$A$2:$A$3601,AT$1,'Historial Mensual'!$B$2:$B$3601,$A13)</f>
        <v>1.0240569344743822E-2</v>
      </c>
      <c r="AU13" s="30">
        <f>SUMIFS('Historial Mensual'!$AB$2:$AB$3601,'Historial Mensual'!$A$2:$A$3601,AU$1,'Historial Mensual'!$B$2:$B$3601,$A13)</f>
        <v>1.094337216050234E-2</v>
      </c>
      <c r="AV13" s="30">
        <f>SUMIFS('Historial Mensual'!$AB$2:$AB$3601,'Historial Mensual'!$A$2:$A$3601,AV$1,'Historial Mensual'!$B$2:$B$3601,$A13)</f>
        <v>1.0480140897686008E-2</v>
      </c>
      <c r="AW13" s="30">
        <f>SUMIFS('Historial Mensual'!$AB$2:$AB$3601,'Historial Mensual'!$A$2:$A$3601,AW$1,'Historial Mensual'!$B$2:$B$3601,$A13)</f>
        <v>1.1498389833901168E-2</v>
      </c>
      <c r="AX13" s="30">
        <f>SUMIFS('Historial Mensual'!$AB$2:$AB$3601,'Historial Mensual'!$A$2:$A$3601,AX$1,'Historial Mensual'!$B$2:$B$3601,$A13)</f>
        <v>9.7805097523193663E-3</v>
      </c>
      <c r="AY13" s="30">
        <f>SUMIFS('Historial Mensual'!$AB$2:$AB$3601,'Historial Mensual'!$A$2:$A$3601,AY$1,'Historial Mensual'!$B$2:$B$3601,$A13)</f>
        <v>1.1464580293220283E-2</v>
      </c>
      <c r="AZ13" s="30">
        <f>SUMIFS('Historial Mensual'!$AB$2:$AB$3601,'Historial Mensual'!$A$2:$A$3601,AZ$1,'Historial Mensual'!$B$2:$B$3601,$A13)</f>
        <v>1.1827016972563165E-2</v>
      </c>
      <c r="BA13" s="30">
        <f>SUMIFS('Historial Mensual'!$AB$2:$AB$3601,'Historial Mensual'!$A$2:$A$3601,BA$1,'Historial Mensual'!$B$2:$B$3601,$A13)</f>
        <v>1.1188494259951609E-2</v>
      </c>
      <c r="BB13" s="30">
        <f>SUMIFS('Historial Mensual'!$AB$2:$AB$3601,'Historial Mensual'!$A$2:$A$3601,BB$1,'Historial Mensual'!$B$2:$B$3601,$A13)</f>
        <v>1.0730205284835481E-2</v>
      </c>
      <c r="BC13" s="30">
        <f>SUMIFS('Historial Mensual'!$AB$2:$AB$3601,'Historial Mensual'!$A$2:$A$3601,BC$1,'Historial Mensual'!$B$2:$B$3601,$A13)</f>
        <v>1.0578170070182358E-2</v>
      </c>
      <c r="BD13" s="30">
        <f>SUMIFS('Historial Mensual'!$AB$2:$AB$3601,'Historial Mensual'!$A$2:$A$3601,BD$1,'Historial Mensual'!$B$2:$B$3601,$A13)</f>
        <v>1.1748634569294536E-2</v>
      </c>
      <c r="BE13" s="30">
        <f>SUMIFS('Historial Mensual'!$AB$2:$AB$3601,'Historial Mensual'!$A$2:$A$3601,BE$1,'Historial Mensual'!$B$2:$B$3601,$A13)</f>
        <v>1.0876070770391211E-2</v>
      </c>
      <c r="BF13" s="30">
        <f>SUMIFS('Historial Mensual'!$AB$2:$AB$3601,'Historial Mensual'!$A$2:$A$3601,BF$1,'Historial Mensual'!$B$2:$B$3601,$A13)</f>
        <v>1.0630112824959514E-2</v>
      </c>
      <c r="BG13" s="30">
        <f>SUMIFS('Historial Mensual'!$AB$2:$AB$3601,'Historial Mensual'!$A$2:$A$3601,BG$1,'Historial Mensual'!$B$2:$B$3601,$A13)</f>
        <v>1.1369700212606082E-2</v>
      </c>
      <c r="BH13" s="30">
        <f>SUMIFS('Historial Mensual'!$AB$2:$AB$3601,'Historial Mensual'!$A$2:$A$3601,BH$1,'Historial Mensual'!$B$2:$B$3601,$A13)</f>
        <v>1.1248199083708554E-2</v>
      </c>
      <c r="BI13" s="30">
        <f>SUMIFS('Historial Mensual'!$AB$2:$AB$3601,'Historial Mensual'!$A$2:$A$3601,BI$1,'Historial Mensual'!$B$2:$B$3601,$A13)</f>
        <v>1.1494715485939944E-2</v>
      </c>
      <c r="BJ13" s="30">
        <f>SUMIFS('Historial Mensual'!$AB$2:$AB$3601,'Historial Mensual'!$A$2:$A$3601,BJ$1,'Historial Mensual'!$B$2:$B$3601,$A13)</f>
        <v>1.1793328049497509E-2</v>
      </c>
      <c r="BK13" s="30">
        <f>SUMIFS('Historial Mensual'!$AB$2:$AB$3601,'Historial Mensual'!$A$2:$A$3601,BK$1,'Historial Mensual'!$B$2:$B$3601,$A13)</f>
        <v>1.1568908858793359E-2</v>
      </c>
      <c r="BL13" s="30">
        <f>SUMIFS('Historial Mensual'!$AB$2:$AB$3601,'Historial Mensual'!$A$2:$A$3601,BL$1,'Historial Mensual'!$B$2:$B$3601,$A13)</f>
        <v>1.1840196236669209E-2</v>
      </c>
      <c r="BM13" s="30">
        <f>SUMIFS('Historial Mensual'!$AB$2:$AB$3601,'Historial Mensual'!$A$2:$A$3601,BM$1,'Historial Mensual'!$B$2:$B$3601,$A13)</f>
        <v>1.3833996537190751E-2</v>
      </c>
      <c r="BN13" s="30">
        <f>SUMIFS('Historial Mensual'!$AB$2:$AB$3601,'Historial Mensual'!$A$2:$A$3601,BN$1,'Historial Mensual'!$B$2:$B$3601,$A13)</f>
        <v>1.0956678686781185E-2</v>
      </c>
      <c r="BO13" s="30">
        <f>SUMIFS('Historial Mensual'!$AB$2:$AB$3601,'Historial Mensual'!$A$2:$A$3601,BO$1,'Historial Mensual'!$B$2:$B$3601,$A13)</f>
        <v>1.2039850606177183E-2</v>
      </c>
      <c r="BP13" s="30">
        <f>SUMIFS('Historial Mensual'!$AB$2:$AB$3601,'Historial Mensual'!$A$2:$A$3601,BP$1,'Historial Mensual'!$B$2:$B$3601,$A13)</f>
        <v>1.0924148220588403E-2</v>
      </c>
      <c r="BQ13" s="30">
        <f>SUMIFS('Historial Mensual'!$AB$2:$AB$3601,'Historial Mensual'!$A$2:$A$3601,BQ$1,'Historial Mensual'!$B$2:$B$3601,$A13)</f>
        <v>1.1728112254783207E-2</v>
      </c>
      <c r="BR13" s="30">
        <f>SUMIFS('Historial Mensual'!$AB$2:$AB$3601,'Historial Mensual'!$A$2:$A$3601,BR$1,'Historial Mensual'!$B$2:$B$3601,$A13)</f>
        <v>1.1961649419802267E-2</v>
      </c>
      <c r="BS13" s="30">
        <f>SUMIFS('Historial Mensual'!$AB$2:$AB$3601,'Historial Mensual'!$A$2:$A$3601,BS$1,'Historial Mensual'!$B$2:$B$3601,$A13)</f>
        <v>1.3189814577271086E-2</v>
      </c>
      <c r="BT13" s="30">
        <f>SUMIFS('Historial Mensual'!$AB$2:$AB$3601,'Historial Mensual'!$A$2:$A$3601,BT$1,'Historial Mensual'!$B$2:$B$3601,$A13)</f>
        <v>1.1119896422606912E-2</v>
      </c>
      <c r="BU13" s="30">
        <f>SUMIFS('Historial Mensual'!$AB$2:$AB$3601,'Historial Mensual'!$A$2:$A$3601,BU$1,'Historial Mensual'!$B$2:$B$3601,$A13)</f>
        <v>1.1561565649695682E-2</v>
      </c>
      <c r="BV13" s="30">
        <f>SUMIFS('Historial Mensual'!$AB$2:$AB$3601,'Historial Mensual'!$A$2:$A$3601,BV$1,'Historial Mensual'!$B$2:$B$3601,$A13)</f>
        <v>1.1336579462237317E-2</v>
      </c>
      <c r="BW13" s="30">
        <f>SUMIFS('Historial Mensual'!$AB$2:$AB$3601,'Historial Mensual'!$A$2:$A$3601,BW$1,'Historial Mensual'!$B$2:$B$3601,$A13)</f>
        <v>1.0810200822098492E-2</v>
      </c>
      <c r="BX13" s="30">
        <f>SUMIFS('Historial Mensual'!$AB$2:$AB$3601,'Historial Mensual'!$A$2:$A$3601,BX$1,'Historial Mensual'!$B$2:$B$3601,$A13)</f>
        <v>1.3380806650109101E-2</v>
      </c>
      <c r="BY13" s="30">
        <f>SUMIFS('Historial Mensual'!$AB$2:$AB$3601,'Historial Mensual'!$A$2:$A$3601,BY$1,'Historial Mensual'!$B$2:$B$3601,$A13)</f>
        <v>1.2074179660069184E-2</v>
      </c>
      <c r="BZ13" s="30">
        <f>SUMIFS('Historial Mensual'!$AB$2:$AB$3601,'Historial Mensual'!$A$2:$A$3601,BZ$1,'Historial Mensual'!$B$2:$B$3601,$A13)</f>
        <v>1.200039289517818E-2</v>
      </c>
      <c r="CA13" s="30">
        <f>SUMIFS('Historial Mensual'!$AB$2:$AB$3601,'Historial Mensual'!$A$2:$A$3601,CA$1,'Historial Mensual'!$B$2:$B$3601,$A13)</f>
        <v>1.1755962857759039E-2</v>
      </c>
      <c r="CB13" s="30">
        <f>SUMIFS('Historial Mensual'!$AB$2:$AB$3601,'Historial Mensual'!$A$2:$A$3601,CB$1,'Historial Mensual'!$B$2:$B$3601,$A13)</f>
        <v>1.2389844136654338E-2</v>
      </c>
      <c r="CC13" s="30">
        <f>SUMIFS('Historial Mensual'!$AB$2:$AB$3601,'Historial Mensual'!$A$2:$A$3601,CC$1,'Historial Mensual'!$B$2:$B$3601,$A13)</f>
        <v>1.0162312880815705E-2</v>
      </c>
      <c r="CD13" s="30">
        <f>SUMIFS('Historial Mensual'!$AB$2:$AB$3601,'Historial Mensual'!$A$2:$A$3601,CD$1,'Historial Mensual'!$B$2:$B$3601,$A13)</f>
        <v>1.0068317011540762E-2</v>
      </c>
      <c r="CE13" s="30">
        <f>SUMIFS('Historial Mensual'!$AB$2:$AB$3601,'Historial Mensual'!$A$2:$A$3601,CE$1,'Historial Mensual'!$B$2:$B$3601,$A13)</f>
        <v>1.1283561431311595E-2</v>
      </c>
      <c r="CF13" s="30">
        <f>SUMIFS('Historial Mensual'!$AB$2:$AB$3601,'Historial Mensual'!$A$2:$A$3601,CF$1,'Historial Mensual'!$B$2:$B$3601,$A13)</f>
        <v>9.7355752981878041E-3</v>
      </c>
      <c r="CG13" s="30">
        <f>SUMIFS('Historial Mensual'!$AB$2:$AB$3601,'Historial Mensual'!$A$2:$A$3601,CG$1,'Historial Mensual'!$B$2:$B$3601,$A13)</f>
        <v>1.1161946330683126E-2</v>
      </c>
      <c r="CH13" s="30">
        <f>SUMIFS('Historial Mensual'!$AB$2:$AB$3601,'Historial Mensual'!$A$2:$A$3601,CH$1,'Historial Mensual'!$B$2:$B$3601,$A13)</f>
        <v>1.1770617683291018E-2</v>
      </c>
      <c r="CI13" s="30">
        <f>SUMIFS('Historial Mensual'!$AB$2:$AB$3601,'Historial Mensual'!$A$2:$A$3601,CI$1,'Historial Mensual'!$B$2:$B$3601,$A13)</f>
        <v>1.2180737230226057E-2</v>
      </c>
      <c r="CJ13" s="30">
        <f>SUMIFS('Historial Mensual'!$AB$2:$AB$3601,'Historial Mensual'!$A$2:$A$3601,CJ$1,'Historial Mensual'!$B$2:$B$3601,$A13)</f>
        <v>1.0162312880815705E-2</v>
      </c>
      <c r="CK13" s="30">
        <f>SUMIFS('Historial Mensual'!$AB$2:$AB$3601,'Historial Mensual'!$A$2:$A$3601,CK$1,'Historial Mensual'!$B$2:$B$3601,$A13)</f>
        <v>9.3218953400906468E-3</v>
      </c>
      <c r="CL13" s="30">
        <f>SUMIFS('Historial Mensual'!$AB$2:$AB$3601,'Historial Mensual'!$A$2:$A$3601,CL$1,'Historial Mensual'!$B$2:$B$3601,$A13)</f>
        <v>9.9450815006232318E-3</v>
      </c>
      <c r="CM13" s="30">
        <f>SUMIFS('Historial Mensual'!$AB$2:$AB$3601,'Historial Mensual'!$A$2:$A$3601,CM$1,'Historial Mensual'!$B$2:$B$3601,$A13)</f>
        <v>9.7153476154623331E-3</v>
      </c>
      <c r="CN13" s="30">
        <f>SUMIFS('Historial Mensual'!$AB$2:$AB$3601,'Historial Mensual'!$A$2:$A$3601,CN$1,'Historial Mensual'!$B$2:$B$3601,$A13)</f>
        <v>1.0853872691900524E-2</v>
      </c>
      <c r="CO13" s="30">
        <f>SUMIFS('Historial Mensual'!$AB$2:$AB$3601,'Historial Mensual'!$A$2:$A$3601,CO$1,'Historial Mensual'!$B$2:$B$3601,$A13)</f>
        <v>1.0712419037063325E-2</v>
      </c>
      <c r="CP13" s="30">
        <f>SUMIFS('Historial Mensual'!$AB$2:$AB$3601,'Historial Mensual'!$A$2:$A$3601,CP$1,'Historial Mensual'!$B$2:$B$3601,$A13)</f>
        <v>1.0318759183483461E-2</v>
      </c>
      <c r="CQ13" s="30">
        <f>SUMIFS('Historial Mensual'!$AB$2:$AB$3601,'Historial Mensual'!$A$2:$A$3601,CQ$1,'Historial Mensual'!$B$2:$B$3601,$A13)</f>
        <v>1.1232723778299203E-2</v>
      </c>
      <c r="CR13" s="30">
        <f>SUMIFS('Historial Mensual'!$AB$2:$AB$3601,'Historial Mensual'!$A$2:$A$3601,CR$1,'Historial Mensual'!$B$2:$B$3601,$A13)</f>
        <v>1.1402809036100026E-2</v>
      </c>
      <c r="CS13" s="30">
        <f>SUMIFS('Historial Mensual'!$AB$2:$AB$3601,'Historial Mensual'!$A$2:$A$3601,CS$1,'Historial Mensual'!$B$2:$B$3601,$A13)</f>
        <v>1.053956500373654E-2</v>
      </c>
      <c r="CT13" s="30">
        <f>SUMIFS('Historial Mensual'!$AB$2:$AB$3601,'Historial Mensual'!$A$2:$A$3601,CT$1,'Historial Mensual'!$B$2:$B$3601,$A13)</f>
        <v>1.0061599337710225E-2</v>
      </c>
      <c r="CU13" s="30">
        <f>SUMIFS('Historial Mensual'!$AB$2:$AB$3601,'Historial Mensual'!$A$2:$A$3601,CU$1,'Historial Mensual'!$B$2:$B$3601,$A13)</f>
        <v>1.0893085666713542E-2</v>
      </c>
      <c r="CV13" s="30">
        <f>SUMIFS('Historial Mensual'!$AB$2:$AB$3601,'Historial Mensual'!$A$2:$A$3601,CV$1,'Historial Mensual'!$B$2:$B$3601,$A13)</f>
        <v>1.145281753841898E-2</v>
      </c>
      <c r="CW13" s="30">
        <f>SUMIFS('Historial Mensual'!$AB$2:$AB$3601,'Historial Mensual'!$A$2:$A$3601,CW$1,'Historial Mensual'!$B$2:$B$3601,$A13)</f>
        <v>9.9757191050890981E-3</v>
      </c>
    </row>
    <row r="14" spans="1:101" x14ac:dyDescent="0.3">
      <c r="A14" s="18">
        <v>45292</v>
      </c>
      <c r="B14" s="30">
        <f>SUMIFS('Historial Mensual'!$AB$2:$AB$3601,'Historial Mensual'!$A$2:$A$3601,B$1,'Historial Mensual'!$B$2:$B$3601,$A14)</f>
        <v>1.0924148220588403E-2</v>
      </c>
      <c r="C14" s="30">
        <f>SUMIFS('Historial Mensual'!$AB$2:$AB$3601,'Historial Mensual'!$A$2:$A$3601,C$1,'Historial Mensual'!$B$2:$B$3601,$A14)</f>
        <v>1.0019042653528709E-2</v>
      </c>
      <c r="D14" s="30">
        <f>SUMIFS('Historial Mensual'!$AB$2:$AB$3601,'Historial Mensual'!$A$2:$A$3601,D$1,'Historial Mensual'!$B$2:$B$3601,$A14)</f>
        <v>1.1325536560144789E-2</v>
      </c>
      <c r="E14" s="30">
        <f>SUMIFS('Historial Mensual'!$AB$2:$AB$3601,'Historial Mensual'!$A$2:$A$3601,E$1,'Historial Mensual'!$B$2:$B$3601,$A14)</f>
        <v>1.1108827459453297E-2</v>
      </c>
      <c r="F14" s="30">
        <f>SUMIFS('Historial Mensual'!$AB$2:$AB$3601,'Historial Mensual'!$A$2:$A$3601,F$1,'Historial Mensual'!$B$2:$B$3601,$A14)</f>
        <v>1.1011363062998658E-2</v>
      </c>
      <c r="G14" s="30">
        <f>SUMIFS('Historial Mensual'!$AB$2:$AB$3601,'Historial Mensual'!$A$2:$A$3601,G$1,'Historial Mensual'!$B$2:$B$3601,$A14)</f>
        <v>1.0674611824848412E-2</v>
      </c>
      <c r="H14" s="30">
        <f>SUMIFS('Historial Mensual'!$AB$2:$AB$3601,'Historial Mensual'!$A$2:$A$3601,H$1,'Historial Mensual'!$B$2:$B$3601,$A14)</f>
        <v>9.5128252351091014E-3</v>
      </c>
      <c r="I14" s="30">
        <f>SUMIFS('Historial Mensual'!$AB$2:$AB$3601,'Historial Mensual'!$A$2:$A$3601,I$1,'Historial Mensual'!$B$2:$B$3601,$A14)</f>
        <v>1.2190948598605145E-2</v>
      </c>
      <c r="J14" s="30">
        <f>SUMIFS('Historial Mensual'!$AB$2:$AB$3601,'Historial Mensual'!$A$2:$A$3601,J$1,'Historial Mensual'!$B$2:$B$3601,$A14)</f>
        <v>9.3188853904577762E-3</v>
      </c>
      <c r="K14" s="30">
        <f>SUMIFS('Historial Mensual'!$AB$2:$AB$3601,'Historial Mensual'!$A$2:$A$3601,K$1,'Historial Mensual'!$B$2:$B$3601,$A14)</f>
        <v>9.4917973163357594E-3</v>
      </c>
      <c r="L14" s="30">
        <f>SUMIFS('Historial Mensual'!$AB$2:$AB$3601,'Historial Mensual'!$A$2:$A$3601,L$1,'Historial Mensual'!$B$2:$B$3601,$A14)</f>
        <v>1.0001118147171972E-2</v>
      </c>
      <c r="M14" s="30">
        <f>SUMIFS('Historial Mensual'!$AB$2:$AB$3601,'Historial Mensual'!$A$2:$A$3601,M$1,'Historial Mensual'!$B$2:$B$3601,$A14)</f>
        <v>1.0878290283357739E-2</v>
      </c>
      <c r="N14" s="30">
        <f>SUMIFS('Historial Mensual'!$AB$2:$AB$3601,'Historial Mensual'!$A$2:$A$3601,N$1,'Historial Mensual'!$B$2:$B$3601,$A14)</f>
        <v>1.0509114951343879E-2</v>
      </c>
      <c r="O14" s="30">
        <f>SUMIFS('Historial Mensual'!$AB$2:$AB$3601,'Historial Mensual'!$A$2:$A$3601,O$1,'Historial Mensual'!$B$2:$B$3601,$A14)</f>
        <v>1.2246361977397591E-2</v>
      </c>
      <c r="P14" s="30">
        <f>SUMIFS('Historial Mensual'!$AB$2:$AB$3601,'Historial Mensual'!$A$2:$A$3601,P$1,'Historial Mensual'!$B$2:$B$3601,$A14)</f>
        <v>1.0295681488852626E-2</v>
      </c>
      <c r="Q14" s="30">
        <f>SUMIFS('Historial Mensual'!$AB$2:$AB$3601,'Historial Mensual'!$A$2:$A$3601,Q$1,'Historial Mensual'!$B$2:$B$3601,$A14)</f>
        <v>1.1488101289596875E-2</v>
      </c>
      <c r="R14" s="30">
        <f>SUMIFS('Historial Mensual'!$AB$2:$AB$3601,'Historial Mensual'!$A$2:$A$3601,R$1,'Historial Mensual'!$B$2:$B$3601,$A14)</f>
        <v>1.0378287748235904E-2</v>
      </c>
      <c r="S14" s="30">
        <f>SUMIFS('Historial Mensual'!$AB$2:$AB$3601,'Historial Mensual'!$A$2:$A$3601,S$1,'Historial Mensual'!$B$2:$B$3601,$A14)</f>
        <v>9.8441292682158732E-3</v>
      </c>
      <c r="T14" s="30">
        <f>SUMIFS('Historial Mensual'!$AB$2:$AB$3601,'Historial Mensual'!$A$2:$A$3601,T$1,'Historial Mensual'!$B$2:$B$3601,$A14)</f>
        <v>1.007801945064557E-2</v>
      </c>
      <c r="U14" s="30">
        <f>SUMIFS('Historial Mensual'!$AB$2:$AB$3601,'Historial Mensual'!$A$2:$A$3601,U$1,'Historial Mensual'!$B$2:$B$3601,$A14)</f>
        <v>1.0945590048678566E-2</v>
      </c>
      <c r="V14" s="30">
        <f>SUMIFS('Historial Mensual'!$AB$2:$AB$3601,'Historial Mensual'!$A$2:$A$3601,V$1,'Historial Mensual'!$B$2:$B$3601,$A14)</f>
        <v>1.0815383315654348E-2</v>
      </c>
      <c r="W14" s="30">
        <f>SUMIFS('Historial Mensual'!$AB$2:$AB$3601,'Historial Mensual'!$A$2:$A$3601,W$1,'Historial Mensual'!$B$2:$B$3601,$A14)</f>
        <v>1.1101447410096998E-2</v>
      </c>
      <c r="X14" s="30">
        <f>SUMIFS('Historial Mensual'!$AB$2:$AB$3601,'Historial Mensual'!$A$2:$A$3601,X$1,'Historial Mensual'!$B$2:$B$3601,$A14)</f>
        <v>1.0412499211535975E-2</v>
      </c>
      <c r="Y14" s="30">
        <f>SUMIFS('Historial Mensual'!$AB$2:$AB$3601,'Historial Mensual'!$A$2:$A$3601,Y$1,'Historial Mensual'!$B$2:$B$3601,$A14)</f>
        <v>1.1858497638180587E-2</v>
      </c>
      <c r="Z14" s="30">
        <f>SUMIFS('Historial Mensual'!$AB$2:$AB$3601,'Historial Mensual'!$A$2:$A$3601,Z$1,'Historial Mensual'!$B$2:$B$3601,$A14)</f>
        <v>1.038721370632345E-2</v>
      </c>
      <c r="AA14" s="30">
        <f>SUMIFS('Historial Mensual'!$AB$2:$AB$3601,'Historial Mensual'!$A$2:$A$3601,AA$1,'Historial Mensual'!$B$2:$B$3601,$A14)</f>
        <v>1.1783072449424559E-2</v>
      </c>
      <c r="AB14" s="30">
        <f>SUMIFS('Historial Mensual'!$AB$2:$AB$3601,'Historial Mensual'!$A$2:$A$3601,AB$1,'Historial Mensual'!$B$2:$B$3601,$A14)</f>
        <v>1.2751561128221844E-2</v>
      </c>
      <c r="AC14" s="30">
        <f>SUMIFS('Historial Mensual'!$AB$2:$AB$3601,'Historial Mensual'!$A$2:$A$3601,AC$1,'Historial Mensual'!$B$2:$B$3601,$A14)</f>
        <v>1.1402809036100026E-2</v>
      </c>
      <c r="AD14" s="30">
        <f>SUMIFS('Historial Mensual'!$AB$2:$AB$3601,'Historial Mensual'!$A$2:$A$3601,AD$1,'Historial Mensual'!$B$2:$B$3601,$A14)</f>
        <v>1.2220846803318031E-2</v>
      </c>
      <c r="AE14" s="30">
        <f>SUMIFS('Historial Mensual'!$AB$2:$AB$3601,'Historial Mensual'!$A$2:$A$3601,AE$1,'Historial Mensual'!$B$2:$B$3601,$A14)</f>
        <v>1.2426952841413597E-2</v>
      </c>
      <c r="AF14" s="30">
        <f>SUMIFS('Historial Mensual'!$AB$2:$AB$3601,'Historial Mensual'!$A$2:$A$3601,AF$1,'Historial Mensual'!$B$2:$B$3601,$A14)</f>
        <v>1.1858497638180587E-2</v>
      </c>
      <c r="AG14" s="30">
        <f>SUMIFS('Historial Mensual'!$AB$2:$AB$3601,'Historial Mensual'!$A$2:$A$3601,AG$1,'Historial Mensual'!$B$2:$B$3601,$A14)</f>
        <v>1.1017272939064959E-2</v>
      </c>
      <c r="AH14" s="30">
        <f>SUMIFS('Historial Mensual'!$AB$2:$AB$3601,'Historial Mensual'!$A$2:$A$3601,AH$1,'Historial Mensual'!$B$2:$B$3601,$A14)</f>
        <v>1.1206925812136115E-2</v>
      </c>
      <c r="AI14" s="30">
        <f>SUMIFS('Historial Mensual'!$AB$2:$AB$3601,'Historial Mensual'!$A$2:$A$3601,AI$1,'Historial Mensual'!$B$2:$B$3601,$A14)</f>
        <v>1.0789467924555485E-2</v>
      </c>
      <c r="AJ14" s="30">
        <f>SUMIFS('Historial Mensual'!$AB$2:$AB$3601,'Historial Mensual'!$A$2:$A$3601,AJ$1,'Historial Mensual'!$B$2:$B$3601,$A14)</f>
        <v>1.1872404268514769E-2</v>
      </c>
      <c r="AK14" s="30">
        <f>SUMIFS('Historial Mensual'!$AB$2:$AB$3601,'Historial Mensual'!$A$2:$A$3601,AK$1,'Historial Mensual'!$B$2:$B$3601,$A14)</f>
        <v>1.0486085038379445E-2</v>
      </c>
      <c r="AL14" s="30">
        <f>SUMIFS('Historial Mensual'!$AB$2:$AB$3601,'Historial Mensual'!$A$2:$A$3601,AL$1,'Historial Mensual'!$B$2:$B$3601,$A14)</f>
        <v>1.152998316712206E-2</v>
      </c>
      <c r="AM14" s="30">
        <f>SUMIFS('Historial Mensual'!$AB$2:$AB$3601,'Historial Mensual'!$A$2:$A$3601,AM$1,'Historial Mensual'!$B$2:$B$3601,$A14)</f>
        <v>1.1213560266357891E-2</v>
      </c>
      <c r="AN14" s="30">
        <f>SUMIFS('Historial Mensual'!$AB$2:$AB$3601,'Historial Mensual'!$A$2:$A$3601,AN$1,'Historial Mensual'!$B$2:$B$3601,$A14)</f>
        <v>1.2256566066453312E-2</v>
      </c>
      <c r="AO14" s="30">
        <f>SUMIFS('Historial Mensual'!$AB$2:$AB$3601,'Historial Mensual'!$A$2:$A$3601,AO$1,'Historial Mensual'!$B$2:$B$3601,$A14)</f>
        <v>1.0449671138231587E-2</v>
      </c>
      <c r="AP14" s="30">
        <f>SUMIFS('Historial Mensual'!$AB$2:$AB$3601,'Historial Mensual'!$A$2:$A$3601,AP$1,'Historial Mensual'!$B$2:$B$3601,$A14)</f>
        <v>1.1239356371034903E-2</v>
      </c>
      <c r="AQ14" s="30">
        <f>SUMIFS('Historial Mensual'!$AB$2:$AB$3601,'Historial Mensual'!$A$2:$A$3601,AQ$1,'Historial Mensual'!$B$2:$B$3601,$A14)</f>
        <v>1.2325049948737066E-2</v>
      </c>
      <c r="AR14" s="30">
        <f>SUMIFS('Historial Mensual'!$AB$2:$AB$3601,'Historial Mensual'!$A$2:$A$3601,AR$1,'Historial Mensual'!$B$2:$B$3601,$A14)</f>
        <v>1.1541736055699969E-2</v>
      </c>
      <c r="AS14" s="30">
        <f>SUMIFS('Historial Mensual'!$AB$2:$AB$3601,'Historial Mensual'!$A$2:$A$3601,AS$1,'Historial Mensual'!$B$2:$B$3601,$A14)</f>
        <v>1.1206925812136115E-2</v>
      </c>
      <c r="AT14" s="30">
        <f>SUMIFS('Historial Mensual'!$AB$2:$AB$3601,'Historial Mensual'!$A$2:$A$3601,AT$1,'Historial Mensual'!$B$2:$B$3601,$A14)</f>
        <v>1.025621263871046E-2</v>
      </c>
      <c r="AU14" s="30">
        <f>SUMIFS('Historial Mensual'!$AB$2:$AB$3601,'Historial Mensual'!$A$2:$A$3601,AU$1,'Historial Mensual'!$B$2:$B$3601,$A14)</f>
        <v>1.1229775805696729E-2</v>
      </c>
      <c r="AV14" s="30">
        <f>SUMIFS('Historial Mensual'!$AB$2:$AB$3601,'Historial Mensual'!$A$2:$A$3601,AV$1,'Historial Mensual'!$B$2:$B$3601,$A14)</f>
        <v>1.0625661739360304E-2</v>
      </c>
      <c r="AW14" s="30">
        <f>SUMIFS('Historial Mensual'!$AB$2:$AB$3601,'Historial Mensual'!$A$2:$A$3601,AW$1,'Historial Mensual'!$B$2:$B$3601,$A14)</f>
        <v>1.1780142067937094E-2</v>
      </c>
      <c r="AX14" s="30">
        <f>SUMIFS('Historial Mensual'!$AB$2:$AB$3601,'Historial Mensual'!$A$2:$A$3601,AX$1,'Historial Mensual'!$B$2:$B$3601,$A14)</f>
        <v>9.9518077042652919E-3</v>
      </c>
      <c r="AY14" s="30">
        <f>SUMIFS('Historial Mensual'!$AB$2:$AB$3601,'Historial Mensual'!$A$2:$A$3601,AY$1,'Historial Mensual'!$B$2:$B$3601,$A14)</f>
        <v>1.1573314502812293E-2</v>
      </c>
      <c r="AZ14" s="30">
        <f>SUMIFS('Historial Mensual'!$AB$2:$AB$3601,'Historial Mensual'!$A$2:$A$3601,AZ$1,'Historial Mensual'!$B$2:$B$3601,$A14)</f>
        <v>1.1887040555850215E-2</v>
      </c>
      <c r="BA14" s="30">
        <f>SUMIFS('Historial Mensual'!$AB$2:$AB$3601,'Historial Mensual'!$A$2:$A$3601,BA$1,'Historial Mensual'!$B$2:$B$3601,$A14)</f>
        <v>1.1438847312394307E-2</v>
      </c>
      <c r="BB14" s="30">
        <f>SUMIFS('Historial Mensual'!$AB$2:$AB$3601,'Historial Mensual'!$A$2:$A$3601,BB$1,'Historial Mensual'!$B$2:$B$3601,$A14)</f>
        <v>1.0789467924555485E-2</v>
      </c>
      <c r="BC14" s="30">
        <f>SUMIFS('Historial Mensual'!$AB$2:$AB$3601,'Historial Mensual'!$A$2:$A$3601,BC$1,'Historial Mensual'!$B$2:$B$3601,$A14)</f>
        <v>1.0921190334426178E-2</v>
      </c>
      <c r="BD14" s="30">
        <f>SUMIFS('Historial Mensual'!$AB$2:$AB$3601,'Historial Mensual'!$A$2:$A$3601,BD$1,'Historial Mensual'!$B$2:$B$3601,$A14)</f>
        <v>1.1626165774881514E-2</v>
      </c>
      <c r="BE14" s="30">
        <f>SUMIFS('Historial Mensual'!$AB$2:$AB$3601,'Historial Mensual'!$A$2:$A$3601,BE$1,'Historial Mensual'!$B$2:$B$3601,$A14)</f>
        <v>1.1055677873718528E-2</v>
      </c>
      <c r="BF14" s="30">
        <f>SUMIFS('Historial Mensual'!$AB$2:$AB$3601,'Historial Mensual'!$A$2:$A$3601,BF$1,'Historial Mensual'!$B$2:$B$3601,$A14)</f>
        <v>1.0701300883570575E-2</v>
      </c>
      <c r="BG14" s="30">
        <f>SUMIFS('Historial Mensual'!$AB$2:$AB$3601,'Historial Mensual'!$A$2:$A$3601,BG$1,'Historial Mensual'!$B$2:$B$3601,$A14)</f>
        <v>1.160121201466513E-2</v>
      </c>
      <c r="BH14" s="30">
        <f>SUMIFS('Historial Mensual'!$AB$2:$AB$3601,'Historial Mensual'!$A$2:$A$3601,BH$1,'Historial Mensual'!$B$2:$B$3601,$A14)</f>
        <v>1.1396188225120119E-2</v>
      </c>
      <c r="BI14" s="30">
        <f>SUMIFS('Historial Mensual'!$AB$2:$AB$3601,'Historial Mensual'!$A$2:$A$3601,BI$1,'Historial Mensual'!$B$2:$B$3601,$A14)</f>
        <v>1.1963842882406261E-2</v>
      </c>
      <c r="BJ14" s="30">
        <f>SUMIFS('Historial Mensual'!$AB$2:$AB$3601,'Historial Mensual'!$A$2:$A$3601,BJ$1,'Historial Mensual'!$B$2:$B$3601,$A14)</f>
        <v>1.2074179660069184E-2</v>
      </c>
      <c r="BK14" s="30">
        <f>SUMIFS('Historial Mensual'!$AB$2:$AB$3601,'Historial Mensual'!$A$2:$A$3601,BK$1,'Historial Mensual'!$B$2:$B$3601,$A14)</f>
        <v>1.1707585360134942E-2</v>
      </c>
      <c r="BL14" s="30">
        <f>SUMIFS('Historial Mensual'!$AB$2:$AB$3601,'Historial Mensual'!$A$2:$A$3601,BL$1,'Historial Mensual'!$B$2:$B$3601,$A14)</f>
        <v>1.1783072449424559E-2</v>
      </c>
      <c r="BM14" s="30">
        <f>SUMIFS('Historial Mensual'!$AB$2:$AB$3601,'Historial Mensual'!$A$2:$A$3601,BM$1,'Historial Mensual'!$B$2:$B$3601,$A14)</f>
        <v>1.3492335733372052E-2</v>
      </c>
      <c r="BN14" s="30">
        <f>SUMIFS('Historial Mensual'!$AB$2:$AB$3601,'Historial Mensual'!$A$2:$A$3601,BN$1,'Historial Mensual'!$B$2:$B$3601,$A14)</f>
        <v>1.1043862679824379E-2</v>
      </c>
      <c r="BO14" s="30">
        <f>SUMIFS('Historial Mensual'!$AB$2:$AB$3601,'Historial Mensual'!$A$2:$A$3601,BO$1,'Historial Mensual'!$B$2:$B$3601,$A14)</f>
        <v>1.2418222727428985E-2</v>
      </c>
      <c r="BP14" s="30">
        <f>SUMIFS('Historial Mensual'!$AB$2:$AB$3601,'Historial Mensual'!$A$2:$A$3601,BP$1,'Historial Mensual'!$B$2:$B$3601,$A14)</f>
        <v>1.1020966418643585E-2</v>
      </c>
      <c r="BQ14" s="30">
        <f>SUMIFS('Historial Mensual'!$AB$2:$AB$3601,'Historial Mensual'!$A$2:$A$3601,BQ$1,'Historial Mensual'!$B$2:$B$3601,$A14)</f>
        <v>1.1709784889415653E-2</v>
      </c>
      <c r="BR14" s="30">
        <f>SUMIFS('Historial Mensual'!$AB$2:$AB$3601,'Historial Mensual'!$A$2:$A$3601,BR$1,'Historial Mensual'!$B$2:$B$3601,$A14)</f>
        <v>1.160341408941945E-2</v>
      </c>
      <c r="BS14" s="30">
        <f>SUMIFS('Historial Mensual'!$AB$2:$AB$3601,'Historial Mensual'!$A$2:$A$3601,BS$1,'Historial Mensual'!$B$2:$B$3601,$A14)</f>
        <v>1.3063470271632571E-2</v>
      </c>
      <c r="BT14" s="30">
        <f>SUMIFS('Historial Mensual'!$AB$2:$AB$3601,'Historial Mensual'!$A$2:$A$3601,BT$1,'Historial Mensual'!$B$2:$B$3601,$A14)</f>
        <v>1.1233460756678859E-2</v>
      </c>
      <c r="BU14" s="30">
        <f>SUMIFS('Historial Mensual'!$AB$2:$AB$3601,'Historial Mensual'!$A$2:$A$3601,BU$1,'Historial Mensual'!$B$2:$B$3601,$A14)</f>
        <v>1.1586530168630427E-2</v>
      </c>
      <c r="BV14" s="30">
        <f>SUMIFS('Historial Mensual'!$AB$2:$AB$3601,'Historial Mensual'!$A$2:$A$3601,BV$1,'Historial Mensual'!$B$2:$B$3601,$A14)</f>
        <v>1.1252620121104728E-2</v>
      </c>
      <c r="BW14" s="30">
        <f>SUMIFS('Historial Mensual'!$AB$2:$AB$3601,'Historial Mensual'!$A$2:$A$3601,BW$1,'Historial Mensual'!$B$2:$B$3601,$A14)</f>
        <v>1.0713160199464111E-2</v>
      </c>
      <c r="BX14" s="30">
        <f>SUMIFS('Historial Mensual'!$AB$2:$AB$3601,'Historial Mensual'!$A$2:$A$3601,BX$1,'Historial Mensual'!$B$2:$B$3601,$A14)</f>
        <v>1.332751285256828E-2</v>
      </c>
      <c r="BY14" s="30">
        <f>SUMIFS('Historial Mensual'!$AB$2:$AB$3601,'Historial Mensual'!$A$2:$A$3601,BY$1,'Historial Mensual'!$B$2:$B$3601,$A14)</f>
        <v>1.2050808078911901E-2</v>
      </c>
      <c r="BZ14" s="30">
        <f>SUMIFS('Historial Mensual'!$AB$2:$AB$3601,'Historial Mensual'!$A$2:$A$3601,BZ$1,'Historial Mensual'!$B$2:$B$3601,$A14)</f>
        <v>1.2379654815480867E-2</v>
      </c>
      <c r="CA14" s="30">
        <f>SUMIFS('Historial Mensual'!$AB$2:$AB$3601,'Historial Mensual'!$A$2:$A$3601,CA$1,'Historial Mensual'!$B$2:$B$3601,$A14)</f>
        <v>1.1806512141050662E-2</v>
      </c>
      <c r="CB14" s="30">
        <f>SUMIFS('Historial Mensual'!$AB$2:$AB$3601,'Historial Mensual'!$A$2:$A$3601,CB$1,'Historial Mensual'!$B$2:$B$3601,$A14)</f>
        <v>1.2482224342212023E-2</v>
      </c>
      <c r="CC14" s="30">
        <f>SUMIFS('Historial Mensual'!$AB$2:$AB$3601,'Historial Mensual'!$A$2:$A$3601,CC$1,'Historial Mensual'!$B$2:$B$3601,$A14)</f>
        <v>1.034778417842519E-2</v>
      </c>
      <c r="CD14" s="30">
        <f>SUMIFS('Historial Mensual'!$AB$2:$AB$3601,'Historial Mensual'!$A$2:$A$3601,CD$1,'Historial Mensual'!$B$2:$B$3601,$A14)</f>
        <v>1.0627145458520282E-2</v>
      </c>
      <c r="CE14" s="30">
        <f>SUMIFS('Historial Mensual'!$AB$2:$AB$3601,'Historial Mensual'!$A$2:$A$3601,CE$1,'Historial Mensual'!$B$2:$B$3601,$A14)</f>
        <v>1.1249672786463938E-2</v>
      </c>
      <c r="CF14" s="30">
        <f>SUMIFS('Historial Mensual'!$AB$2:$AB$3601,'Historial Mensual'!$A$2:$A$3601,CF$1,'Historial Mensual'!$B$2:$B$3601,$A14)</f>
        <v>9.4647543390584676E-3</v>
      </c>
      <c r="CG14" s="30">
        <f>SUMIFS('Historial Mensual'!$AB$2:$AB$3601,'Historial Mensual'!$A$2:$A$3601,CG$1,'Historial Mensual'!$B$2:$B$3601,$A14)</f>
        <v>1.1245251607323592E-2</v>
      </c>
      <c r="CH14" s="30">
        <f>SUMIFS('Historial Mensual'!$AB$2:$AB$3601,'Historial Mensual'!$A$2:$A$3601,CH$1,'Historial Mensual'!$B$2:$B$3601,$A14)</f>
        <v>1.1731044294365889E-2</v>
      </c>
      <c r="CI14" s="30">
        <f>SUMIFS('Historial Mensual'!$AB$2:$AB$3601,'Historial Mensual'!$A$2:$A$3601,CI$1,'Historial Mensual'!$B$2:$B$3601,$A14)</f>
        <v>1.1700253215942702E-2</v>
      </c>
      <c r="CJ14" s="30">
        <f>SUMIFS('Historial Mensual'!$AB$2:$AB$3601,'Historial Mensual'!$A$2:$A$3601,CJ$1,'Historial Mensual'!$B$2:$B$3601,$A14)</f>
        <v>1.0270363799570692E-2</v>
      </c>
      <c r="CK14" s="30">
        <f>SUMIFS('Historial Mensual'!$AB$2:$AB$3601,'Historial Mensual'!$A$2:$A$3601,CK$1,'Historial Mensual'!$B$2:$B$3601,$A14)</f>
        <v>9.3685369379592487E-3</v>
      </c>
      <c r="CL14" s="30">
        <f>SUMIFS('Historial Mensual'!$AB$2:$AB$3601,'Historial Mensual'!$A$2:$A$3601,CL$1,'Historial Mensual'!$B$2:$B$3601,$A14)</f>
        <v>1.0270363799570692E-2</v>
      </c>
      <c r="CM14" s="30">
        <f>SUMIFS('Historial Mensual'!$AB$2:$AB$3601,'Historial Mensual'!$A$2:$A$3601,CM$1,'Historial Mensual'!$B$2:$B$3601,$A14)</f>
        <v>9.9973834345419288E-3</v>
      </c>
      <c r="CN14" s="30">
        <f>SUMIFS('Historial Mensual'!$AB$2:$AB$3601,'Historial Mensual'!$A$2:$A$3601,CN$1,'Historial Mensual'!$B$2:$B$3601,$A14)</f>
        <v>1.0756137392869958E-2</v>
      </c>
      <c r="CO14" s="30">
        <f>SUMIFS('Historial Mensual'!$AB$2:$AB$3601,'Historial Mensual'!$A$2:$A$3601,CO$1,'Historial Mensual'!$B$2:$B$3601,$A14)</f>
        <v>1.0973678667178577E-2</v>
      </c>
      <c r="CP14" s="30">
        <f>SUMIFS('Historial Mensual'!$AB$2:$AB$3601,'Historial Mensual'!$A$2:$A$3601,CP$1,'Historial Mensual'!$B$2:$B$3601,$A14)</f>
        <v>1.0434804172586132E-2</v>
      </c>
      <c r="CQ14" s="30">
        <f>SUMIFS('Historial Mensual'!$AB$2:$AB$3601,'Historial Mensual'!$A$2:$A$3601,CQ$1,'Historial Mensual'!$B$2:$B$3601,$A14)</f>
        <v>1.1342468467727684E-2</v>
      </c>
      <c r="CR14" s="30">
        <f>SUMIFS('Historial Mensual'!$AB$2:$AB$3601,'Historial Mensual'!$A$2:$A$3601,CR$1,'Historial Mensual'!$B$2:$B$3601,$A14)</f>
        <v>1.1446200327515976E-2</v>
      </c>
      <c r="CS14" s="30">
        <f>SUMIFS('Historial Mensual'!$AB$2:$AB$3601,'Historial Mensual'!$A$2:$A$3601,CS$1,'Historial Mensual'!$B$2:$B$3601,$A14)</f>
        <v>1.073983806503187E-2</v>
      </c>
      <c r="CT14" s="30">
        <f>SUMIFS('Historial Mensual'!$AB$2:$AB$3601,'Historial Mensual'!$A$2:$A$3601,CT$1,'Historial Mensual'!$B$2:$B$3601,$A14)</f>
        <v>1.0180951421651985E-2</v>
      </c>
      <c r="CU14" s="30">
        <f>SUMIFS('Historial Mensual'!$AB$2:$AB$3601,'Historial Mensual'!$A$2:$A$3601,CU$1,'Historial Mensual'!$B$2:$B$3601,$A14)</f>
        <v>1.1226090706999869E-2</v>
      </c>
      <c r="CV14" s="30">
        <f>SUMIFS('Historial Mensual'!$AB$2:$AB$3601,'Historial Mensual'!$A$2:$A$3601,CV$1,'Historial Mensual'!$B$2:$B$3601,$A14)</f>
        <v>1.1563034338425426E-2</v>
      </c>
      <c r="CW14" s="30">
        <f>SUMIFS('Historial Mensual'!$AB$2:$AB$3601,'Historial Mensual'!$A$2:$A$3601,CW$1,'Historial Mensual'!$B$2:$B$3601,$A14)</f>
        <v>1.0086974638449542E-2</v>
      </c>
    </row>
    <row r="15" spans="1:101" x14ac:dyDescent="0.3">
      <c r="A15" s="18">
        <v>45323</v>
      </c>
      <c r="B15" s="30">
        <f>SUMIFS('Historial Mensual'!$AB$2:$AB$3601,'Historial Mensual'!$A$2:$A$3601,B$1,'Historial Mensual'!$B$2:$B$3601,$A15)</f>
        <v>1.0757619006587671E-2</v>
      </c>
      <c r="C15" s="30">
        <f>SUMIFS('Historial Mensual'!$AB$2:$AB$3601,'Historial Mensual'!$A$2:$A$3601,C$1,'Historial Mensual'!$B$2:$B$3601,$A15)</f>
        <v>9.7617897360888772E-3</v>
      </c>
      <c r="D15" s="30">
        <f>SUMIFS('Historial Mensual'!$AB$2:$AB$3601,'Historial Mensual'!$A$2:$A$3601,D$1,'Historial Mensual'!$B$2:$B$3601,$A15)</f>
        <v>1.1206188620999091E-2</v>
      </c>
      <c r="E15" s="30">
        <f>SUMIFS('Historial Mensual'!$AB$2:$AB$3601,'Historial Mensual'!$A$2:$A$3601,E$1,'Historial Mensual'!$B$2:$B$3601,$A15)</f>
        <v>1.1344676747541582E-2</v>
      </c>
      <c r="F15" s="30">
        <f>SUMIFS('Historial Mensual'!$AB$2:$AB$3601,'Historial Mensual'!$A$2:$A$3601,F$1,'Historial Mensual'!$B$2:$B$3601,$A15)</f>
        <v>1.0530653837958814E-2</v>
      </c>
      <c r="G15" s="30">
        <f>SUMIFS('Historial Mensual'!$AB$2:$AB$3601,'Historial Mensual'!$A$2:$A$3601,G$1,'Historial Mensual'!$B$2:$B$3601,$A15)</f>
        <v>1.0834630018913272E-2</v>
      </c>
      <c r="H15" s="30">
        <f>SUMIFS('Historial Mensual'!$AB$2:$AB$3601,'Historial Mensual'!$A$2:$A$3601,H$1,'Historial Mensual'!$B$2:$B$3601,$A15)</f>
        <v>9.8486183920991621E-3</v>
      </c>
      <c r="I15" s="30">
        <f>SUMIFS('Historial Mensual'!$AB$2:$AB$3601,'Historial Mensual'!$A$2:$A$3601,I$1,'Historial Mensual'!$B$2:$B$3601,$A15)</f>
        <v>1.2214284614882276E-2</v>
      </c>
      <c r="J15" s="30">
        <f>SUMIFS('Historial Mensual'!$AB$2:$AB$3601,'Historial Mensual'!$A$2:$A$3601,J$1,'Historial Mensual'!$B$2:$B$3601,$A15)</f>
        <v>9.7505558936510361E-3</v>
      </c>
      <c r="K15" s="30">
        <f>SUMIFS('Historial Mensual'!$AB$2:$AB$3601,'Historial Mensual'!$A$2:$A$3601,K$1,'Historial Mensual'!$B$2:$B$3601,$A15)</f>
        <v>9.350484938195569E-3</v>
      </c>
      <c r="L15" s="30">
        <f>SUMIFS('Historial Mensual'!$AB$2:$AB$3601,'Historial Mensual'!$A$2:$A$3601,L$1,'Historial Mensual'!$B$2:$B$3601,$A15)</f>
        <v>9.8755485266444065E-3</v>
      </c>
      <c r="M15" s="30">
        <f>SUMIFS('Historial Mensual'!$AB$2:$AB$3601,'Historial Mensual'!$A$2:$A$3601,M$1,'Historial Mensual'!$B$2:$B$3601,$A15)</f>
        <v>1.0590787439451521E-2</v>
      </c>
      <c r="N15" s="30">
        <f>SUMIFS('Historial Mensual'!$AB$2:$AB$3601,'Historial Mensual'!$A$2:$A$3601,N$1,'Historial Mensual'!$B$2:$B$3601,$A15)</f>
        <v>1.0693888033756149E-2</v>
      </c>
      <c r="O15" s="30">
        <f>SUMIFS('Historial Mensual'!$AB$2:$AB$3601,'Historial Mensual'!$A$2:$A$3601,O$1,'Historial Mensual'!$B$2:$B$3601,$A15)</f>
        <v>1.2066146348671314E-2</v>
      </c>
      <c r="P15" s="30">
        <f>SUMIFS('Historial Mensual'!$AB$2:$AB$3601,'Historial Mensual'!$A$2:$A$3601,P$1,'Historial Mensual'!$B$2:$B$3601,$A15)</f>
        <v>9.7235890613145415E-3</v>
      </c>
      <c r="Q15" s="30">
        <f>SUMIFS('Historial Mensual'!$AB$2:$AB$3601,'Historial Mensual'!$A$2:$A$3601,Q$1,'Historial Mensual'!$B$2:$B$3601,$A15)</f>
        <v>1.1195867324299114E-2</v>
      </c>
      <c r="R15" s="30">
        <f>SUMIFS('Historial Mensual'!$AB$2:$AB$3601,'Historial Mensual'!$A$2:$A$3601,R$1,'Historial Mensual'!$B$2:$B$3601,$A15)</f>
        <v>1.0280789575682237E-2</v>
      </c>
      <c r="S15" s="30">
        <f>SUMIFS('Historial Mensual'!$AB$2:$AB$3601,'Historial Mensual'!$A$2:$A$3601,S$1,'Historial Mensual'!$B$2:$B$3601,$A15)</f>
        <v>9.8568478824729855E-3</v>
      </c>
      <c r="T15" s="30">
        <f>SUMIFS('Historial Mensual'!$AB$2:$AB$3601,'Historial Mensual'!$A$2:$A$3601,T$1,'Historial Mensual'!$B$2:$B$3601,$A15)</f>
        <v>1.017871499647649E-2</v>
      </c>
      <c r="U15" s="30">
        <f>SUMIFS('Historial Mensual'!$AB$2:$AB$3601,'Historial Mensual'!$A$2:$A$3601,U$1,'Historial Mensual'!$B$2:$B$3601,$A15)</f>
        <v>1.0784283969167419E-2</v>
      </c>
      <c r="V15" s="30">
        <f>SUMIFS('Historial Mensual'!$AB$2:$AB$3601,'Historial Mensual'!$A$2:$A$3601,V$1,'Historial Mensual'!$B$2:$B$3601,$A15)</f>
        <v>1.0968505092971093E-2</v>
      </c>
      <c r="W15" s="30">
        <f>SUMIFS('Historial Mensual'!$AB$2:$AB$3601,'Historial Mensual'!$A$2:$A$3601,W$1,'Historial Mensual'!$B$2:$B$3601,$A15)</f>
        <v>1.1279878488020811E-2</v>
      </c>
      <c r="X15" s="30">
        <f>SUMIFS('Historial Mensual'!$AB$2:$AB$3601,'Historial Mensual'!$A$2:$A$3601,X$1,'Historial Mensual'!$B$2:$B$3601,$A15)</f>
        <v>1.0267384789004241E-2</v>
      </c>
      <c r="Y15" s="30">
        <f>SUMIFS('Historial Mensual'!$AB$2:$AB$3601,'Historial Mensual'!$A$2:$A$3601,Y$1,'Historial Mensual'!$B$2:$B$3601,$A15)</f>
        <v>1.1854105633884116E-2</v>
      </c>
      <c r="Z15" s="30">
        <f>SUMIFS('Historial Mensual'!$AB$2:$AB$3601,'Historial Mensual'!$A$2:$A$3601,Z$1,'Historial Mensual'!$B$2:$B$3601,$A15)</f>
        <v>1.0350016490479286E-2</v>
      </c>
      <c r="AA15" s="30">
        <f>SUMIFS('Historial Mensual'!$AB$2:$AB$3601,'Historial Mensual'!$A$2:$A$3601,AA$1,'Historial Mensual'!$B$2:$B$3601,$A15)</f>
        <v>1.1547611936749247E-2</v>
      </c>
      <c r="AB15" s="30">
        <f>SUMIFS('Historial Mensual'!$AB$2:$AB$3601,'Historial Mensual'!$A$2:$A$3601,AB$1,'Historial Mensual'!$B$2:$B$3601,$A15)</f>
        <v>1.2559984582478423E-2</v>
      </c>
      <c r="AC15" s="30">
        <f>SUMIFS('Historial Mensual'!$AB$2:$AB$3601,'Historial Mensual'!$A$2:$A$3601,AC$1,'Historial Mensual'!$B$2:$B$3601,$A15)</f>
        <v>1.141090049102389E-2</v>
      </c>
      <c r="AD15" s="30">
        <f>SUMIFS('Historial Mensual'!$AB$2:$AB$3601,'Historial Mensual'!$A$2:$A$3601,AD$1,'Historial Mensual'!$B$2:$B$3601,$A15)</f>
        <v>1.240512600360244E-2</v>
      </c>
      <c r="AE15" s="30">
        <f>SUMIFS('Historial Mensual'!$AB$2:$AB$3601,'Historial Mensual'!$A$2:$A$3601,AE$1,'Historial Mensual'!$B$2:$B$3601,$A15)</f>
        <v>1.2356360701568869E-2</v>
      </c>
      <c r="AF15" s="30">
        <f>SUMIFS('Historial Mensual'!$AB$2:$AB$3601,'Historial Mensual'!$A$2:$A$3601,AF$1,'Historial Mensual'!$B$2:$B$3601,$A15)</f>
        <v>1.193312964572546E-2</v>
      </c>
      <c r="AG15" s="30">
        <f>SUMIFS('Historial Mensual'!$AB$2:$AB$3601,'Historial Mensual'!$A$2:$A$3601,AG$1,'Historial Mensual'!$B$2:$B$3601,$A15)</f>
        <v>1.1005452806899241E-2</v>
      </c>
      <c r="AH15" s="30">
        <f>SUMIFS('Historial Mensual'!$AB$2:$AB$3601,'Historial Mensual'!$A$2:$A$3601,AH$1,'Historial Mensual'!$B$2:$B$3601,$A15)</f>
        <v>1.1235671656370405E-2</v>
      </c>
      <c r="AI15" s="30">
        <f>SUMIFS('Historial Mensual'!$AB$2:$AB$3601,'Historial Mensual'!$A$2:$A$3601,AI$1,'Historial Mensual'!$B$2:$B$3601,$A15)</f>
        <v>1.0793911082132235E-2</v>
      </c>
      <c r="AJ15" s="30">
        <f>SUMIFS('Historial Mensual'!$AB$2:$AB$3601,'Historial Mensual'!$A$2:$A$3601,AJ$1,'Historial Mensual'!$B$2:$B$3601,$A15)</f>
        <v>1.1624698094049313E-2</v>
      </c>
      <c r="AK15" s="30">
        <f>SUMIFS('Historial Mensual'!$AB$2:$AB$3601,'Historial Mensual'!$A$2:$A$3601,AK$1,'Historial Mensual'!$B$2:$B$3601,$A15)</f>
        <v>1.0509857755645502E-2</v>
      </c>
      <c r="AL15" s="30">
        <f>SUMIFS('Historial Mensual'!$AB$2:$AB$3601,'Historial Mensual'!$A$2:$A$3601,AL$1,'Historial Mensual'!$B$2:$B$3601,$A15)</f>
        <v>1.1402073413978364E-2</v>
      </c>
      <c r="AM15" s="30">
        <f>SUMIFS('Historial Mensual'!$AB$2:$AB$3601,'Historial Mensual'!$A$2:$A$3601,AM$1,'Historial Mensual'!$B$2:$B$3601,$A15)</f>
        <v>1.1151620065023682E-2</v>
      </c>
      <c r="AN15" s="30">
        <f>SUMIFS('Historial Mensual'!$AB$2:$AB$3601,'Historial Mensual'!$A$2:$A$3601,AN$1,'Historial Mensual'!$B$2:$B$3601,$A15)</f>
        <v>1.2215013770040528E-2</v>
      </c>
      <c r="AO15" s="30">
        <f>SUMIFS('Historial Mensual'!$AB$2:$AB$3601,'Historial Mensual'!$A$2:$A$3601,AO$1,'Historial Mensual'!$B$2:$B$3601,$A15)</f>
        <v>1.036266523409779E-2</v>
      </c>
      <c r="AP15" s="30">
        <f>SUMIFS('Historial Mensual'!$AB$2:$AB$3601,'Historial Mensual'!$A$2:$A$3601,AP$1,'Historial Mensual'!$B$2:$B$3601,$A15)</f>
        <v>1.1157520930298537E-2</v>
      </c>
      <c r="AQ15" s="30">
        <f>SUMIFS('Historial Mensual'!$AB$2:$AB$3601,'Historial Mensual'!$A$2:$A$3601,AQ$1,'Historial Mensual'!$B$2:$B$3601,$A15)</f>
        <v>1.2188760543631716E-2</v>
      </c>
      <c r="AR15" s="30">
        <f>SUMIFS('Historial Mensual'!$AB$2:$AB$3601,'Historial Mensual'!$A$2:$A$3601,AR$1,'Historial Mensual'!$B$2:$B$3601,$A15)</f>
        <v>1.1531452360343364E-2</v>
      </c>
      <c r="AS15" s="30">
        <f>SUMIFS('Historial Mensual'!$AB$2:$AB$3601,'Historial Mensual'!$A$2:$A$3601,AS$1,'Historial Mensual'!$B$2:$B$3601,$A15)</f>
        <v>1.1148669490331109E-2</v>
      </c>
      <c r="AT15" s="30">
        <f>SUMIFS('Historial Mensual'!$AB$2:$AB$3601,'Historial Mensual'!$A$2:$A$3601,AT$1,'Historial Mensual'!$B$2:$B$3601,$A15)</f>
        <v>1.0204803235349225E-2</v>
      </c>
      <c r="AU15" s="30">
        <f>SUMIFS('Historial Mensual'!$AB$2:$AB$3601,'Historial Mensual'!$A$2:$A$3601,AU$1,'Historial Mensual'!$B$2:$B$3601,$A15)</f>
        <v>1.1240093296245535E-2</v>
      </c>
      <c r="AV15" s="30">
        <f>SUMIFS('Historial Mensual'!$AB$2:$AB$3601,'Historial Mensual'!$A$2:$A$3601,AV$1,'Historial Mensual'!$B$2:$B$3601,$A15)</f>
        <v>1.0716865921793328E-2</v>
      </c>
      <c r="AW15" s="30">
        <f>SUMIFS('Historial Mensual'!$AB$2:$AB$3601,'Historial Mensual'!$A$2:$A$3601,AW$1,'Historial Mensual'!$B$2:$B$3601,$A15)</f>
        <v>1.1587264316603729E-2</v>
      </c>
      <c r="AX15" s="30">
        <f>SUMIFS('Historial Mensual'!$AB$2:$AB$3601,'Historial Mensual'!$A$2:$A$3601,AX$1,'Historial Mensual'!$B$2:$B$3601,$A15)</f>
        <v>1.0239079368246751E-2</v>
      </c>
      <c r="AY15" s="30">
        <f>SUMIFS('Historial Mensual'!$AB$2:$AB$3601,'Historial Mensual'!$A$2:$A$3601,AY$1,'Historial Mensual'!$B$2:$B$3601,$A15)</f>
        <v>1.1407222645239967E-2</v>
      </c>
      <c r="AZ15" s="30">
        <f>SUMIFS('Historial Mensual'!$AB$2:$AB$3601,'Historial Mensual'!$A$2:$A$3601,AZ$1,'Historial Mensual'!$B$2:$B$3601,$A15)</f>
        <v>1.1781607270350714E-2</v>
      </c>
      <c r="BA15" s="30">
        <f>SUMIFS('Historial Mensual'!$AB$2:$AB$3601,'Historial Mensual'!$A$2:$A$3601,BA$1,'Historial Mensual'!$B$2:$B$3601,$A15)</f>
        <v>1.1438111978540721E-2</v>
      </c>
      <c r="BB15" s="30">
        <f>SUMIFS('Historial Mensual'!$AB$2:$AB$3601,'Historial Mensual'!$A$2:$A$3601,BB$1,'Historial Mensual'!$B$2:$B$3601,$A15)</f>
        <v>1.0876810614002919E-2</v>
      </c>
      <c r="BC15" s="30">
        <f>SUMIFS('Historial Mensual'!$AB$2:$AB$3601,'Historial Mensual'!$A$2:$A$3601,BC$1,'Historial Mensual'!$B$2:$B$3601,$A15)</f>
        <v>1.067238738664078E-2</v>
      </c>
      <c r="BD15" s="30">
        <f>SUMIFS('Historial Mensual'!$AB$2:$AB$3601,'Historial Mensual'!$A$2:$A$3601,BD$1,'Historial Mensual'!$B$2:$B$3601,$A15)</f>
        <v>1.1248199083708554E-2</v>
      </c>
      <c r="BE15" s="30">
        <f>SUMIFS('Historial Mensual'!$AB$2:$AB$3601,'Historial Mensual'!$A$2:$A$3601,BE$1,'Historial Mensual'!$B$2:$B$3601,$A15)</f>
        <v>1.0970722374720854E-2</v>
      </c>
      <c r="BF15" s="30">
        <f>SUMIFS('Historial Mensual'!$AB$2:$AB$3601,'Historial Mensual'!$A$2:$A$3601,BF$1,'Historial Mensual'!$B$2:$B$3601,$A15)</f>
        <v>1.0749469835485082E-2</v>
      </c>
      <c r="BG15" s="30">
        <f>SUMIFS('Historial Mensual'!$AB$2:$AB$3601,'Historial Mensual'!$A$2:$A$3601,BG$1,'Historial Mensual'!$B$2:$B$3601,$A15)</f>
        <v>1.1060846543494707E-2</v>
      </c>
      <c r="BH15" s="30">
        <f>SUMIFS('Historial Mensual'!$AB$2:$AB$3601,'Historial Mensual'!$A$2:$A$3601,BH$1,'Historial Mensual'!$B$2:$B$3601,$A15)</f>
        <v>1.1546143001684994E-2</v>
      </c>
      <c r="BI15" s="30">
        <f>SUMIFS('Historial Mensual'!$AB$2:$AB$3601,'Historial Mensual'!$A$2:$A$3601,BI$1,'Historial Mensual'!$B$2:$B$3601,$A15)</f>
        <v>1.1601946045441958E-2</v>
      </c>
      <c r="BJ15" s="30">
        <f>SUMIFS('Historial Mensual'!$AB$2:$AB$3601,'Historial Mensual'!$A$2:$A$3601,BJ$1,'Historial Mensual'!$B$2:$B$3601,$A15)</f>
        <v>1.2309026373523935E-2</v>
      </c>
      <c r="BK15" s="30">
        <f>SUMIFS('Historial Mensual'!$AB$2:$AB$3601,'Historial Mensual'!$A$2:$A$3601,BK$1,'Historial Mensual'!$B$2:$B$3601,$A15)</f>
        <v>1.1541736055699969E-2</v>
      </c>
      <c r="BL15" s="30">
        <f>SUMIFS('Historial Mensual'!$AB$2:$AB$3601,'Historial Mensual'!$A$2:$A$3601,BL$1,'Historial Mensual'!$B$2:$B$3601,$A15)</f>
        <v>1.1788932932339513E-2</v>
      </c>
      <c r="BM15" s="30">
        <f>SUMIFS('Historial Mensual'!$AB$2:$AB$3601,'Historial Mensual'!$A$2:$A$3601,BM$1,'Historial Mensual'!$B$2:$B$3601,$A15)</f>
        <v>1.3337597827880687E-2</v>
      </c>
      <c r="BN15" s="30">
        <f>SUMIFS('Historial Mensual'!$AB$2:$AB$3601,'Historial Mensual'!$A$2:$A$3601,BN$1,'Historial Mensual'!$B$2:$B$3601,$A15)</f>
        <v>1.1044601173940682E-2</v>
      </c>
      <c r="BO15" s="30">
        <f>SUMIFS('Historial Mensual'!$AB$2:$AB$3601,'Historial Mensual'!$A$2:$A$3601,BO$1,'Historial Mensual'!$B$2:$B$3601,$A15)</f>
        <v>1.2060303499794589E-2</v>
      </c>
      <c r="BP15" s="30">
        <f>SUMIFS('Historial Mensual'!$AB$2:$AB$3601,'Historial Mensual'!$A$2:$A$3601,BP$1,'Historial Mensual'!$B$2:$B$3601,$A15)</f>
        <v>1.0990675503671277E-2</v>
      </c>
      <c r="BQ15" s="30">
        <f>SUMIFS('Historial Mensual'!$AB$2:$AB$3601,'Historial Mensual'!$A$2:$A$3601,BQ$1,'Historial Mensual'!$B$2:$B$3601,$A15)</f>
        <v>1.1243777833692459E-2</v>
      </c>
      <c r="BR15" s="30">
        <f>SUMIFS('Historial Mensual'!$AB$2:$AB$3601,'Historial Mensual'!$A$2:$A$3601,BR$1,'Historial Mensual'!$B$2:$B$3601,$A15)</f>
        <v>1.1570377430251355E-2</v>
      </c>
      <c r="BS15" s="30">
        <f>SUMIFS('Historial Mensual'!$AB$2:$AB$3601,'Historial Mensual'!$A$2:$A$3601,BS$1,'Historial Mensual'!$B$2:$B$3601,$A15)</f>
        <v>1.3167446213688372E-2</v>
      </c>
      <c r="BT15" s="30">
        <f>SUMIFS('Historial Mensual'!$AB$2:$AB$3601,'Historial Mensual'!$A$2:$A$3601,BT$1,'Historial Mensual'!$B$2:$B$3601,$A15)</f>
        <v>1.0828708385713703E-2</v>
      </c>
      <c r="BU15" s="30">
        <f>SUMIFS('Historial Mensual'!$AB$2:$AB$3601,'Historial Mensual'!$A$2:$A$3601,BU$1,'Historial Mensual'!$B$2:$B$3601,$A15)</f>
        <v>1.1402809036100026E-2</v>
      </c>
      <c r="BV15" s="30">
        <f>SUMIFS('Historial Mensual'!$AB$2:$AB$3601,'Historial Mensual'!$A$2:$A$3601,BV$1,'Historial Mensual'!$B$2:$B$3601,$A15)</f>
        <v>1.1545408525353684E-2</v>
      </c>
      <c r="BW15" s="30">
        <f>SUMIFS('Historial Mensual'!$AB$2:$AB$3601,'Historial Mensual'!$A$2:$A$3601,BW$1,'Historial Mensual'!$B$2:$B$3601,$A15)</f>
        <v>1.035299282215929E-2</v>
      </c>
      <c r="BX15" s="30">
        <f>SUMIFS('Historial Mensual'!$AB$2:$AB$3601,'Historial Mensual'!$A$2:$A$3601,BX$1,'Historial Mensual'!$B$2:$B$3601,$A15)</f>
        <v>1.2970948561757734E-2</v>
      </c>
      <c r="BY15" s="30">
        <f>SUMIFS('Historial Mensual'!$AB$2:$AB$3601,'Historial Mensual'!$A$2:$A$3601,BY$1,'Historial Mensual'!$B$2:$B$3601,$A15)</f>
        <v>1.1865817179374183E-2</v>
      </c>
      <c r="BZ15" s="30">
        <f>SUMIFS('Historial Mensual'!$AB$2:$AB$3601,'Historial Mensual'!$A$2:$A$3601,BZ$1,'Historial Mensual'!$B$2:$B$3601,$A15)</f>
        <v>1.2313396716187031E-2</v>
      </c>
      <c r="CA15" s="30">
        <f>SUMIFS('Historial Mensual'!$AB$2:$AB$3601,'Historial Mensual'!$A$2:$A$3601,CA$1,'Historial Mensual'!$B$2:$B$3601,$A15)</f>
        <v>1.1937517878802373E-2</v>
      </c>
      <c r="CB15" s="30">
        <f>SUMIFS('Historial Mensual'!$AB$2:$AB$3601,'Historial Mensual'!$A$2:$A$3601,CB$1,'Historial Mensual'!$B$2:$B$3601,$A15)</f>
        <v>1.2207721958443551E-2</v>
      </c>
      <c r="CC15" s="30">
        <f>SUMIFS('Historial Mensual'!$AB$2:$AB$3601,'Historial Mensual'!$A$2:$A$3601,CC$1,'Historial Mensual'!$B$2:$B$3601,$A15)</f>
        <v>1.0254722915982839E-2</v>
      </c>
      <c r="CD15" s="30">
        <f>SUMIFS('Historial Mensual'!$AB$2:$AB$3601,'Historial Mensual'!$A$2:$A$3601,CD$1,'Historial Mensual'!$B$2:$B$3601,$A15)</f>
        <v>1.0847212222613978E-2</v>
      </c>
      <c r="CE15" s="30">
        <f>SUMIFS('Historial Mensual'!$AB$2:$AB$3601,'Historial Mensual'!$A$2:$A$3601,CE$1,'Historial Mensual'!$B$2:$B$3601,$A15)</f>
        <v>1.1420462201630066E-2</v>
      </c>
      <c r="CF15" s="30">
        <f>SUMIFS('Historial Mensual'!$AB$2:$AB$3601,'Historial Mensual'!$A$2:$A$3601,CF$1,'Historial Mensual'!$B$2:$B$3601,$A15)</f>
        <v>9.5653739628447365E-3</v>
      </c>
      <c r="CG15" s="30">
        <f>SUMIFS('Historial Mensual'!$AB$2:$AB$3601,'Historial Mensual'!$A$2:$A$3601,CG$1,'Historial Mensual'!$B$2:$B$3601,$A15)</f>
        <v>1.1096281022964893E-2</v>
      </c>
      <c r="CH15" s="30">
        <f>SUMIFS('Historial Mensual'!$AB$2:$AB$3601,'Historial Mensual'!$A$2:$A$3601,CH$1,'Historial Mensual'!$B$2:$B$3601,$A15)</f>
        <v>1.1593137289411137E-2</v>
      </c>
      <c r="CI15" s="30">
        <f>SUMIFS('Historial Mensual'!$AB$2:$AB$3601,'Historial Mensual'!$A$2:$A$3601,CI$1,'Historial Mensual'!$B$2:$B$3601,$A15)</f>
        <v>1.1918500690157874E-2</v>
      </c>
      <c r="CJ15" s="30">
        <f>SUMIFS('Historial Mensual'!$AB$2:$AB$3601,'Historial Mensual'!$A$2:$A$3601,CJ$1,'Historial Mensual'!$B$2:$B$3601,$A15)</f>
        <v>1.0114580971030573E-2</v>
      </c>
      <c r="CK15" s="30">
        <f>SUMIFS('Historial Mensual'!$AB$2:$AB$3601,'Historial Mensual'!$A$2:$A$3601,CK$1,'Historial Mensual'!$B$2:$B$3601,$A15)</f>
        <v>9.1041719203865945E-3</v>
      </c>
      <c r="CL15" s="30">
        <f>SUMIFS('Historial Mensual'!$AB$2:$AB$3601,'Historial Mensual'!$A$2:$A$3601,CL$1,'Historial Mensual'!$B$2:$B$3601,$A15)</f>
        <v>1.0105628475190143E-2</v>
      </c>
      <c r="CM15" s="30">
        <f>SUMIFS('Historial Mensual'!$AB$2:$AB$3601,'Historial Mensual'!$A$2:$A$3601,CM$1,'Historial Mensual'!$B$2:$B$3601,$A15)</f>
        <v>9.7265857672681477E-3</v>
      </c>
      <c r="CN15" s="30">
        <f>SUMIFS('Historial Mensual'!$AB$2:$AB$3601,'Historial Mensual'!$A$2:$A$3601,CN$1,'Historial Mensual'!$B$2:$B$3601,$A15)</f>
        <v>1.083907099340875E-2</v>
      </c>
      <c r="CO15" s="30">
        <f>SUMIFS('Historial Mensual'!$AB$2:$AB$3601,'Historial Mensual'!$A$2:$A$3601,CO$1,'Historial Mensual'!$B$2:$B$3601,$A15)</f>
        <v>1.0431830490694294E-2</v>
      </c>
      <c r="CP15" s="30">
        <f>SUMIFS('Historial Mensual'!$AB$2:$AB$3601,'Historial Mensual'!$A$2:$A$3601,CP$1,'Historial Mensual'!$B$2:$B$3601,$A15)</f>
        <v>1.0782062184471641E-2</v>
      </c>
      <c r="CQ15" s="30">
        <f>SUMIFS('Historial Mensual'!$AB$2:$AB$3601,'Historial Mensual'!$A$2:$A$3601,CQ$1,'Historial Mensual'!$B$2:$B$3601,$A15)</f>
        <v>1.1301973935001763E-2</v>
      </c>
      <c r="CR15" s="30">
        <f>SUMIFS('Historial Mensual'!$AB$2:$AB$3601,'Historial Mensual'!$A$2:$A$3601,CR$1,'Historial Mensual'!$B$2:$B$3601,$A15)</f>
        <v>1.0654589941936798E-2</v>
      </c>
      <c r="CS15" s="30">
        <f>SUMIFS('Historial Mensual'!$AB$2:$AB$3601,'Historial Mensual'!$A$2:$A$3601,CS$1,'Historial Mensual'!$B$2:$B$3601,$A15)</f>
        <v>1.0789467924555485E-2</v>
      </c>
      <c r="CT15" s="30">
        <f>SUMIFS('Historial Mensual'!$AB$2:$AB$3601,'Historial Mensual'!$A$2:$A$3601,CT$1,'Historial Mensual'!$B$2:$B$3601,$A15)</f>
        <v>1.0338854387627494E-2</v>
      </c>
      <c r="CU15" s="30">
        <f>SUMIFS('Historial Mensual'!$AB$2:$AB$3601,'Historial Mensual'!$A$2:$A$3601,CU$1,'Historial Mensual'!$B$2:$B$3601,$A15)</f>
        <v>1.0915274276485754E-2</v>
      </c>
      <c r="CV15" s="30">
        <f>SUMIFS('Historial Mensual'!$AB$2:$AB$3601,'Historial Mensual'!$A$2:$A$3601,CV$1,'Historial Mensual'!$B$2:$B$3601,$A15)</f>
        <v>1.1336579462237317E-2</v>
      </c>
      <c r="CW15" s="30">
        <f>SUMIFS('Historial Mensual'!$AB$2:$AB$3601,'Historial Mensual'!$A$2:$A$3601,CW$1,'Historial Mensual'!$B$2:$B$3601,$A15)</f>
        <v>1.0203312678468635E-2</v>
      </c>
    </row>
    <row r="16" spans="1:101" x14ac:dyDescent="0.3">
      <c r="A16" s="18">
        <v>45352</v>
      </c>
      <c r="B16" s="30">
        <f>SUMIFS('Historial Mensual'!$AB$2:$AB$3601,'Historial Mensual'!$A$2:$A$3601,B$1,'Historial Mensual'!$B$2:$B$3601,$A16)</f>
        <v>1.0551445213664801E-2</v>
      </c>
      <c r="C16" s="30">
        <f>SUMIFS('Historial Mensual'!$AB$2:$AB$3601,'Historial Mensual'!$A$2:$A$3601,C$1,'Historial Mensual'!$B$2:$B$3601,$A16)</f>
        <v>9.5496125035163804E-3</v>
      </c>
      <c r="D16" s="30">
        <f>SUMIFS('Historial Mensual'!$AB$2:$AB$3601,'Historial Mensual'!$A$2:$A$3601,D$1,'Historial Mensual'!$B$2:$B$3601,$A16)</f>
        <v>1.1235671656370405E-2</v>
      </c>
      <c r="E16" s="30">
        <f>SUMIFS('Historial Mensual'!$AB$2:$AB$3601,'Historial Mensual'!$A$2:$A$3601,E$1,'Historial Mensual'!$B$2:$B$3601,$A16)</f>
        <v>1.1322591562229256E-2</v>
      </c>
      <c r="F16" s="30">
        <f>SUMIFS('Historial Mensual'!$AB$2:$AB$3601,'Historial Mensual'!$A$2:$A$3601,F$1,'Historial Mensual'!$B$2:$B$3601,$A16)</f>
        <v>1.1013579311055732E-2</v>
      </c>
      <c r="G16" s="30">
        <f>SUMIFS('Historial Mensual'!$AB$2:$AB$3601,'Historial Mensual'!$A$2:$A$3601,G$1,'Historial Mensual'!$B$2:$B$3601,$A16)</f>
        <v>1.0570004966585334E-2</v>
      </c>
      <c r="H16" s="30">
        <f>SUMIFS('Historial Mensual'!$AB$2:$AB$3601,'Historial Mensual'!$A$2:$A$3601,H$1,'Historial Mensual'!$B$2:$B$3601,$A16)</f>
        <v>9.8314088916657827E-3</v>
      </c>
      <c r="I16" s="30">
        <f>SUMIFS('Historial Mensual'!$AB$2:$AB$3601,'Historial Mensual'!$A$2:$A$3601,I$1,'Historial Mensual'!$B$2:$B$3601,$A16)</f>
        <v>1.1650379127608579E-2</v>
      </c>
      <c r="J16" s="30">
        <f>SUMIFS('Historial Mensual'!$AB$2:$AB$3601,'Historial Mensual'!$A$2:$A$3601,J$1,'Historial Mensual'!$B$2:$B$3601,$A16)</f>
        <v>9.4970547477462031E-3</v>
      </c>
      <c r="K16" s="30">
        <f>SUMIFS('Historial Mensual'!$AB$2:$AB$3601,'Historial Mensual'!$A$2:$A$3601,K$1,'Historial Mensual'!$B$2:$B$3601,$A16)</f>
        <v>9.3880892642699276E-3</v>
      </c>
      <c r="L16" s="30">
        <f>SUMIFS('Historial Mensual'!$AB$2:$AB$3601,'Historial Mensual'!$A$2:$A$3601,L$1,'Historial Mensual'!$B$2:$B$3601,$A16)</f>
        <v>9.8426328448060207E-3</v>
      </c>
      <c r="M16" s="30">
        <f>SUMIFS('Historial Mensual'!$AB$2:$AB$3601,'Historial Mensual'!$A$2:$A$3601,M$1,'Historial Mensual'!$B$2:$B$3601,$A16)</f>
        <v>1.0419191268567829E-2</v>
      </c>
      <c r="N16" s="30">
        <f>SUMIFS('Historial Mensual'!$AB$2:$AB$3601,'Historial Mensual'!$A$2:$A$3601,N$1,'Historial Mensual'!$B$2:$B$3601,$A16)</f>
        <v>1.0124278523372165E-2</v>
      </c>
      <c r="O16" s="30">
        <f>SUMIFS('Historial Mensual'!$AB$2:$AB$3601,'Historial Mensual'!$A$2:$A$3601,O$1,'Historial Mensual'!$B$2:$B$3601,$A16)</f>
        <v>1.2137691151234309E-2</v>
      </c>
      <c r="P16" s="30">
        <f>SUMIFS('Historial Mensual'!$AB$2:$AB$3601,'Historial Mensual'!$A$2:$A$3601,P$1,'Historial Mensual'!$B$2:$B$3601,$A16)</f>
        <v>9.381321622771388E-3</v>
      </c>
      <c r="Q16" s="30">
        <f>SUMIFS('Historial Mensual'!$AB$2:$AB$3601,'Historial Mensual'!$A$2:$A$3601,Q$1,'Historial Mensual'!$B$2:$B$3601,$A16)</f>
        <v>1.1104399500944329E-2</v>
      </c>
      <c r="R16" s="30">
        <f>SUMIFS('Historial Mensual'!$AB$2:$AB$3601,'Historial Mensual'!$A$2:$A$3601,R$1,'Historial Mensual'!$B$2:$B$3601,$A16)</f>
        <v>1.0417704186915566E-2</v>
      </c>
      <c r="S16" s="30">
        <f>SUMIFS('Historial Mensual'!$AB$2:$AB$3601,'Historial Mensual'!$A$2:$A$3601,S$1,'Historial Mensual'!$B$2:$B$3601,$A16)</f>
        <v>9.6981131099618256E-3</v>
      </c>
      <c r="T16" s="30">
        <f>SUMIFS('Historial Mensual'!$AB$2:$AB$3601,'Historial Mensual'!$A$2:$A$3601,T$1,'Historial Mensual'!$B$2:$B$3601,$A16)</f>
        <v>9.8703127302390836E-3</v>
      </c>
      <c r="U16" s="30">
        <f>SUMIFS('Historial Mensual'!$AB$2:$AB$3601,'Historial Mensual'!$A$2:$A$3601,U$1,'Historial Mensual'!$B$2:$B$3601,$A16)</f>
        <v>1.0764285972695298E-2</v>
      </c>
      <c r="V16" s="30">
        <f>SUMIFS('Historial Mensual'!$AB$2:$AB$3601,'Historial Mensual'!$A$2:$A$3601,V$1,'Historial Mensual'!$B$2:$B$3601,$A16)</f>
        <v>1.0411012021539268E-2</v>
      </c>
      <c r="W16" s="30">
        <f>SUMIFS('Historial Mensual'!$AB$2:$AB$3601,'Historial Mensual'!$A$2:$A$3601,W$1,'Historial Mensual'!$B$2:$B$3601,$A16)</f>
        <v>1.0867192182429264E-2</v>
      </c>
      <c r="X16" s="30">
        <f>SUMIFS('Historial Mensual'!$AB$2:$AB$3601,'Historial Mensual'!$A$2:$A$3601,X$1,'Historial Mensual'!$B$2:$B$3601,$A16)</f>
        <v>9.8748005740108002E-3</v>
      </c>
      <c r="Y16" s="30">
        <f>SUMIFS('Historial Mensual'!$AB$2:$AB$3601,'Historial Mensual'!$A$2:$A$3601,Y$1,'Historial Mensual'!$B$2:$B$3601,$A16)</f>
        <v>1.1813103478251152E-2</v>
      </c>
      <c r="Z16" s="30">
        <f>SUMIFS('Historial Mensual'!$AB$2:$AB$3601,'Historial Mensual'!$A$2:$A$3601,Z$1,'Historial Mensual'!$B$2:$B$3601,$A16)</f>
        <v>1.0329179467782224E-2</v>
      </c>
      <c r="AA16" s="30">
        <f>SUMIFS('Historial Mensual'!$AB$2:$AB$3601,'Historial Mensual'!$A$2:$A$3601,AA$1,'Historial Mensual'!$B$2:$B$3601,$A16)</f>
        <v>1.1212085984575459E-2</v>
      </c>
      <c r="AB16" s="30">
        <f>SUMIFS('Historial Mensual'!$AB$2:$AB$3601,'Historial Mensual'!$A$2:$A$3601,AB$1,'Historial Mensual'!$B$2:$B$3601,$A16)</f>
        <v>1.2816055899474765E-2</v>
      </c>
      <c r="AC16" s="30">
        <f>SUMIFS('Historial Mensual'!$AB$2:$AB$3601,'Historial Mensual'!$A$2:$A$3601,AC$1,'Historial Mensual'!$B$2:$B$3601,$A16)</f>
        <v>1.1332162460563788E-2</v>
      </c>
      <c r="AD16" s="30">
        <f>SUMIFS('Historial Mensual'!$AB$2:$AB$3601,'Historial Mensual'!$A$2:$A$3601,AD$1,'Historial Mensual'!$B$2:$B$3601,$A16)</f>
        <v>1.2204805072007163E-2</v>
      </c>
      <c r="AE16" s="30">
        <f>SUMIFS('Historial Mensual'!$AB$2:$AB$3601,'Historial Mensual'!$A$2:$A$3601,AE$1,'Historial Mensual'!$B$2:$B$3601,$A16)</f>
        <v>1.2265311528017797E-2</v>
      </c>
      <c r="AF16" s="30">
        <f>SUMIFS('Historial Mensual'!$AB$2:$AB$3601,'Historial Mensual'!$A$2:$A$3601,AF$1,'Historial Mensual'!$B$2:$B$3601,$A16)</f>
        <v>1.1593137289411137E-2</v>
      </c>
      <c r="AG16" s="30">
        <f>SUMIFS('Historial Mensual'!$AB$2:$AB$3601,'Historial Mensual'!$A$2:$A$3601,AG$1,'Historial Mensual'!$B$2:$B$3601,$A16)</f>
        <v>1.042662631573088E-2</v>
      </c>
      <c r="AH16" s="30">
        <f>SUMIFS('Historial Mensual'!$AB$2:$AB$3601,'Historial Mensual'!$A$2:$A$3601,AH$1,'Historial Mensual'!$B$2:$B$3601,$A16)</f>
        <v>1.105715466617041E-2</v>
      </c>
      <c r="AI16" s="30">
        <f>SUMIFS('Historial Mensual'!$AB$2:$AB$3601,'Historial Mensual'!$A$2:$A$3601,AI$1,'Historial Mensual'!$B$2:$B$3601,$A16)</f>
        <v>1.0286002019959328E-2</v>
      </c>
      <c r="AJ16" s="30">
        <f>SUMIFS('Historial Mensual'!$AB$2:$AB$3601,'Historial Mensual'!$A$2:$A$3601,AJ$1,'Historial Mensual'!$B$2:$B$3601,$A16)</f>
        <v>1.1386623989727784E-2</v>
      </c>
      <c r="AK16" s="30">
        <f>SUMIFS('Historial Mensual'!$AB$2:$AB$3601,'Historial Mensual'!$A$2:$A$3601,AK$1,'Historial Mensual'!$B$2:$B$3601,$A16)</f>
        <v>1.0142924784603657E-2</v>
      </c>
      <c r="AL16" s="30">
        <f>SUMIFS('Historial Mensual'!$AB$2:$AB$3601,'Historial Mensual'!$A$2:$A$3601,AL$1,'Historial Mensual'!$B$2:$B$3601,$A16)</f>
        <v>1.1323327820552009E-2</v>
      </c>
      <c r="AM16" s="30">
        <f>SUMIFS('Historial Mensual'!$AB$2:$AB$3601,'Historial Mensual'!$A$2:$A$3601,AM$1,'Historial Mensual'!$B$2:$B$3601,$A16)</f>
        <v>1.1248935938039217E-2</v>
      </c>
      <c r="AN16" s="30">
        <f>SUMIFS('Historial Mensual'!$AB$2:$AB$3601,'Historial Mensual'!$A$2:$A$3601,AN$1,'Historial Mensual'!$B$2:$B$3601,$A16)</f>
        <v>1.2093894814838801E-2</v>
      </c>
      <c r="AO16" s="30">
        <f>SUMIFS('Historial Mensual'!$AB$2:$AB$3601,'Historial Mensual'!$A$2:$A$3601,AO$1,'Historial Mensual'!$B$2:$B$3601,$A16)</f>
        <v>1.0301637578096434E-2</v>
      </c>
      <c r="AP16" s="30">
        <f>SUMIFS('Historial Mensual'!$AB$2:$AB$3601,'Historial Mensual'!$A$2:$A$3601,AP$1,'Historial Mensual'!$B$2:$B$3601,$A16)</f>
        <v>1.1240093296245535E-2</v>
      </c>
      <c r="AQ16" s="30">
        <f>SUMIFS('Historial Mensual'!$AB$2:$AB$3601,'Historial Mensual'!$A$2:$A$3601,AQ$1,'Historial Mensual'!$B$2:$B$3601,$A16)</f>
        <v>1.1847517234224725E-2</v>
      </c>
      <c r="AR16" s="30">
        <f>SUMIFS('Historial Mensual'!$AB$2:$AB$3601,'Historial Mensual'!$A$2:$A$3601,AR$1,'Historial Mensual'!$B$2:$B$3601,$A16)</f>
        <v>1.1120634306093002E-2</v>
      </c>
      <c r="AS16" s="30">
        <f>SUMIFS('Historial Mensual'!$AB$2:$AB$3601,'Historial Mensual'!$A$2:$A$3601,AS$1,'Historial Mensual'!$B$2:$B$3601,$A16)</f>
        <v>1.118923159299845E-2</v>
      </c>
      <c r="AT16" s="30">
        <f>SUMIFS('Historial Mensual'!$AB$2:$AB$3601,'Historial Mensual'!$A$2:$A$3601,AT$1,'Historial Mensual'!$B$2:$B$3601,$A16)</f>
        <v>9.7587941791923427E-3</v>
      </c>
      <c r="AU16" s="30">
        <f>SUMIFS('Historial Mensual'!$AB$2:$AB$3601,'Historial Mensual'!$A$2:$A$3601,AU$1,'Historial Mensual'!$B$2:$B$3601,$A16)</f>
        <v>1.0710936694326101E-2</v>
      </c>
      <c r="AV16" s="30">
        <f>SUMIFS('Historial Mensual'!$AB$2:$AB$3601,'Historial Mensual'!$A$2:$A$3601,AV$1,'Historial Mensual'!$B$2:$B$3601,$A16)</f>
        <v>1.0477168683097116E-2</v>
      </c>
      <c r="AW16" s="30">
        <f>SUMIFS('Historial Mensual'!$AB$2:$AB$3601,'Historial Mensual'!$A$2:$A$3601,AW$1,'Historial Mensual'!$B$2:$B$3601,$A16)</f>
        <v>1.0936718174813453E-2</v>
      </c>
      <c r="AX16" s="30">
        <f>SUMIFS('Historial Mensual'!$AB$2:$AB$3601,'Historial Mensual'!$A$2:$A$3601,AX$1,'Historial Mensual'!$B$2:$B$3601,$A16)</f>
        <v>1.011831092005111E-2</v>
      </c>
      <c r="AY16" s="30">
        <f>SUMIFS('Historial Mensual'!$AB$2:$AB$3601,'Historial Mensual'!$A$2:$A$3601,AY$1,'Historial Mensual'!$B$2:$B$3601,$A16)</f>
        <v>1.1088161827872201E-2</v>
      </c>
      <c r="AZ16" s="30">
        <f>SUMIFS('Historial Mensual'!$AB$2:$AB$3601,'Historial Mensual'!$A$2:$A$3601,AZ$1,'Historial Mensual'!$B$2:$B$3601,$A16)</f>
        <v>1.1911185339904762E-2</v>
      </c>
      <c r="BA16" s="30">
        <f>SUMIFS('Historial Mensual'!$AB$2:$AB$3601,'Historial Mensual'!$A$2:$A$3601,BA$1,'Historial Mensual'!$B$2:$B$3601,$A16)</f>
        <v>1.1088161827872201E-2</v>
      </c>
      <c r="BB16" s="30">
        <f>SUMIFS('Historial Mensual'!$AB$2:$AB$3601,'Historial Mensual'!$A$2:$A$3601,BB$1,'Historial Mensual'!$B$2:$B$3601,$A16)</f>
        <v>1.0685733208143366E-2</v>
      </c>
      <c r="BC16" s="30">
        <f>SUMIFS('Historial Mensual'!$AB$2:$AB$3601,'Historial Mensual'!$A$2:$A$3601,BC$1,'Historial Mensual'!$B$2:$B$3601,$A16)</f>
        <v>1.0570004966585334E-2</v>
      </c>
      <c r="BD16" s="30">
        <f>SUMIFS('Historial Mensual'!$AB$2:$AB$3601,'Historial Mensual'!$A$2:$A$3601,BD$1,'Historial Mensual'!$B$2:$B$3601,$A16)</f>
        <v>1.1457963928799497E-2</v>
      </c>
      <c r="BE16" s="30">
        <f>SUMIFS('Historial Mensual'!$AB$2:$AB$3601,'Historial Mensual'!$A$2:$A$3601,BE$1,'Historial Mensual'!$B$2:$B$3601,$A16)</f>
        <v>1.0913055656569082E-2</v>
      </c>
      <c r="BF16" s="30">
        <f>SUMIFS('Historial Mensual'!$AB$2:$AB$3601,'Historial Mensual'!$A$2:$A$3601,BF$1,'Historial Mensual'!$B$2:$B$3601,$A16)</f>
        <v>1.0507629324721712E-2</v>
      </c>
      <c r="BG16" s="30">
        <f>SUMIFS('Historial Mensual'!$AB$2:$AB$3601,'Historial Mensual'!$A$2:$A$3601,BG$1,'Historial Mensual'!$B$2:$B$3601,$A16)</f>
        <v>1.116710902854412E-2</v>
      </c>
      <c r="BH16" s="30">
        <f>SUMIFS('Historial Mensual'!$AB$2:$AB$3601,'Historial Mensual'!$A$2:$A$3601,BH$1,'Historial Mensual'!$B$2:$B$3601,$A16)</f>
        <v>1.1421197676646511E-2</v>
      </c>
      <c r="BI16" s="30">
        <f>SUMIFS('Historial Mensual'!$AB$2:$AB$3601,'Historial Mensual'!$A$2:$A$3601,BI$1,'Historial Mensual'!$B$2:$B$3601,$A16)</f>
        <v>1.1552018601159952E-2</v>
      </c>
      <c r="BJ16" s="30">
        <f>SUMIFS('Historial Mensual'!$AB$2:$AB$3601,'Historial Mensual'!$A$2:$A$3601,BJ$1,'Historial Mensual'!$B$2:$B$3601,$A16)</f>
        <v>1.1730311293232765E-2</v>
      </c>
      <c r="BK16" s="30">
        <f>SUMIFS('Historial Mensual'!$AB$2:$AB$3601,'Historial Mensual'!$A$2:$A$3601,BK$1,'Historial Mensual'!$B$2:$B$3601,$A16)</f>
        <v>1.1294609376029108E-2</v>
      </c>
      <c r="BL16" s="30">
        <f>SUMIFS('Historial Mensual'!$AB$2:$AB$3601,'Historial Mensual'!$A$2:$A$3601,BL$1,'Historial Mensual'!$B$2:$B$3601,$A16)</f>
        <v>1.2030353074079958E-2</v>
      </c>
      <c r="BM16" s="30">
        <f>SUMIFS('Historial Mensual'!$AB$2:$AB$3601,'Historial Mensual'!$A$2:$A$3601,BM$1,'Historial Mensual'!$B$2:$B$3601,$A16)</f>
        <v>1.3135688238708143E-2</v>
      </c>
      <c r="BN16" s="30">
        <f>SUMIFS('Historial Mensual'!$AB$2:$AB$3601,'Historial Mensual'!$A$2:$A$3601,BN$1,'Historial Mensual'!$B$2:$B$3601,$A16)</f>
        <v>1.104681662068896E-2</v>
      </c>
      <c r="BO16" s="30">
        <f>SUMIFS('Historial Mensual'!$AB$2:$AB$3601,'Historial Mensual'!$A$2:$A$3601,BO$1,'Historial Mensual'!$B$2:$B$3601,$A16)</f>
        <v>1.2061033876196392E-2</v>
      </c>
      <c r="BP16" s="30">
        <f>SUMIFS('Historial Mensual'!$AB$2:$AB$3601,'Historial Mensual'!$A$2:$A$3601,BP$1,'Historial Mensual'!$B$2:$B$3601,$A16)</f>
        <v>1.0950025664467233E-2</v>
      </c>
      <c r="BQ16" s="30">
        <f>SUMIFS('Historial Mensual'!$AB$2:$AB$3601,'Historial Mensual'!$A$2:$A$3601,BQ$1,'Historial Mensual'!$B$2:$B$3601,$A16)</f>
        <v>1.1659182402828039E-2</v>
      </c>
      <c r="BR16" s="30">
        <f>SUMIFS('Historial Mensual'!$AB$2:$AB$3601,'Historial Mensual'!$A$2:$A$3601,BR$1,'Historial Mensual'!$B$2:$B$3601,$A16)</f>
        <v>1.1388095475314941E-2</v>
      </c>
      <c r="BS16" s="30">
        <f>SUMIFS('Historial Mensual'!$AB$2:$AB$3601,'Historial Mensual'!$A$2:$A$3601,BS$1,'Historial Mensual'!$B$2:$B$3601,$A16)</f>
        <v>1.2791422780043638E-2</v>
      </c>
      <c r="BT16" s="30">
        <f>SUMIFS('Historial Mensual'!$AB$2:$AB$3601,'Historial Mensual'!$A$2:$A$3601,BT$1,'Historial Mensual'!$B$2:$B$3601,$A16)</f>
        <v>1.096702687541895E-2</v>
      </c>
      <c r="BU16" s="30">
        <f>SUMIFS('Historial Mensual'!$AB$2:$AB$3601,'Historial Mensual'!$A$2:$A$3601,BU$1,'Historial Mensual'!$B$2:$B$3601,$A16)</f>
        <v>1.1122847921012369E-2</v>
      </c>
      <c r="BV16" s="30">
        <f>SUMIFS('Historial Mensual'!$AB$2:$AB$3601,'Historial Mensual'!$A$2:$A$3601,BV$1,'Historial Mensual'!$B$2:$B$3601,$A16)</f>
        <v>1.1512351017304079E-2</v>
      </c>
      <c r="BW16" s="30">
        <f>SUMIFS('Historial Mensual'!$AB$2:$AB$3601,'Historial Mensual'!$A$2:$A$3601,BW$1,'Historial Mensual'!$B$2:$B$3601,$A16)</f>
        <v>1.0295681488852626E-2</v>
      </c>
      <c r="BX16" s="30">
        <f>SUMIFS('Historial Mensual'!$AB$2:$AB$3601,'Historial Mensual'!$A$2:$A$3601,BX$1,'Historial Mensual'!$B$2:$B$3601,$A16)</f>
        <v>1.2757360259350037E-2</v>
      </c>
      <c r="BY16" s="30">
        <f>SUMIFS('Historial Mensual'!$AB$2:$AB$3601,'Historial Mensual'!$A$2:$A$3601,BY$1,'Historial Mensual'!$B$2:$B$3601,$A16)</f>
        <v>1.1902406151649725E-2</v>
      </c>
      <c r="BZ16" s="30">
        <f>SUMIFS('Historial Mensual'!$AB$2:$AB$3601,'Historial Mensual'!$A$2:$A$3601,BZ$1,'Historial Mensual'!$B$2:$B$3601,$A16)</f>
        <v>1.2219388579662205E-2</v>
      </c>
      <c r="CA16" s="30">
        <f>SUMIFS('Historial Mensual'!$AB$2:$AB$3601,'Historial Mensual'!$A$2:$A$3601,CA$1,'Historial Mensual'!$B$2:$B$3601,$A16)</f>
        <v>1.1587998458716386E-2</v>
      </c>
      <c r="CB16" s="30">
        <f>SUMIFS('Historial Mensual'!$AB$2:$AB$3601,'Historial Mensual'!$A$2:$A$3601,CB$1,'Historial Mensual'!$B$2:$B$3601,$A16)</f>
        <v>1.2209909562594268E-2</v>
      </c>
      <c r="CC16" s="30">
        <f>SUMIFS('Historial Mensual'!$AB$2:$AB$3601,'Historial Mensual'!$A$2:$A$3601,CC$1,'Historial Mensual'!$B$2:$B$3601,$A16)</f>
        <v>9.8800361144852911E-3</v>
      </c>
      <c r="CD16" s="30">
        <f>SUMIFS('Historial Mensual'!$AB$2:$AB$3601,'Historial Mensual'!$A$2:$A$3601,CD$1,'Historial Mensual'!$B$2:$B$3601,$A16)</f>
        <v>1.0255467780367233E-2</v>
      </c>
      <c r="CE16" s="30">
        <f>SUMIFS('Historial Mensual'!$AB$2:$AB$3601,'Historial Mensual'!$A$2:$A$3601,CE$1,'Historial Mensual'!$B$2:$B$3601,$A16)</f>
        <v>1.1223879576873541E-2</v>
      </c>
      <c r="CF16" s="30">
        <f>SUMIFS('Historial Mensual'!$AB$2:$AB$3601,'Historial Mensual'!$A$2:$A$3601,CF$1,'Historial Mensual'!$B$2:$B$3601,$A16)</f>
        <v>9.375305522389743E-3</v>
      </c>
      <c r="CG16" s="30">
        <f>SUMIFS('Historial Mensual'!$AB$2:$AB$3601,'Historial Mensual'!$A$2:$A$3601,CG$1,'Historial Mensual'!$B$2:$B$3601,$A16)</f>
        <v>1.0788727377405216E-2</v>
      </c>
      <c r="CH16" s="30">
        <f>SUMIFS('Historial Mensual'!$AB$2:$AB$3601,'Historial Mensual'!$A$2:$A$3601,CH$1,'Historial Mensual'!$B$2:$B$3601,$A16)</f>
        <v>1.1198079128292404E-2</v>
      </c>
      <c r="CI16" s="30">
        <f>SUMIFS('Historial Mensual'!$AB$2:$AB$3601,'Historial Mensual'!$A$2:$A$3601,CI$1,'Historial Mensual'!$B$2:$B$3601,$A16)</f>
        <v>1.2156663091607012E-2</v>
      </c>
      <c r="CJ16" s="30">
        <f>SUMIFS('Historial Mensual'!$AB$2:$AB$3601,'Historial Mensual'!$A$2:$A$3601,CJ$1,'Historial Mensual'!$B$2:$B$3601,$A16)</f>
        <v>1.0256957491012741E-2</v>
      </c>
      <c r="CK16" s="30">
        <f>SUMIFS('Historial Mensual'!$AB$2:$AB$3601,'Historial Mensual'!$A$2:$A$3601,CK$1,'Historial Mensual'!$B$2:$B$3601,$A16)</f>
        <v>9.0256950226439425E-3</v>
      </c>
      <c r="CL16" s="30">
        <f>SUMIFS('Historial Mensual'!$AB$2:$AB$3601,'Historial Mensual'!$A$2:$A$3601,CL$1,'Historial Mensual'!$B$2:$B$3601,$A16)</f>
        <v>9.9936485699954059E-3</v>
      </c>
      <c r="CM16" s="30">
        <f>SUMIFS('Historial Mensual'!$AB$2:$AB$3601,'Historial Mensual'!$A$2:$A$3601,CM$1,'Historial Mensual'!$B$2:$B$3601,$A16)</f>
        <v>9.7303315121402001E-3</v>
      </c>
      <c r="CN16" s="30">
        <f>SUMIFS('Historial Mensual'!$AB$2:$AB$3601,'Historial Mensual'!$A$2:$A$3601,CN$1,'Historial Mensual'!$B$2:$B$3601,$A16)</f>
        <v>1.0653848306920288E-2</v>
      </c>
      <c r="CO16" s="30">
        <f>SUMIFS('Historial Mensual'!$AB$2:$AB$3601,'Historial Mensual'!$A$2:$A$3601,CO$1,'Historial Mensual'!$B$2:$B$3601,$A16)</f>
        <v>1.038498229811835E-2</v>
      </c>
      <c r="CP16" s="30">
        <f>SUMIFS('Historial Mensual'!$AB$2:$AB$3601,'Historial Mensual'!$A$2:$A$3601,CP$1,'Historial Mensual'!$B$2:$B$3601,$A16)</f>
        <v>1.0752433254053395E-2</v>
      </c>
      <c r="CQ16" s="30">
        <f>SUMIFS('Historial Mensual'!$AB$2:$AB$3601,'Historial Mensual'!$A$2:$A$3601,CQ$1,'Historial Mensual'!$B$2:$B$3601,$A16)</f>
        <v>1.0989197642663706E-2</v>
      </c>
      <c r="CR16" s="30">
        <f>SUMIFS('Historial Mensual'!$AB$2:$AB$3601,'Historial Mensual'!$A$2:$A$3601,CR$1,'Historial Mensual'!$B$2:$B$3601,$A16)</f>
        <v>1.0822046092211712E-2</v>
      </c>
      <c r="CS16" s="30">
        <f>SUMIFS('Historial Mensual'!$AB$2:$AB$3601,'Historial Mensual'!$A$2:$A$3601,CS$1,'Historial Mensual'!$B$2:$B$3601,$A16)</f>
        <v>1.0242804264166239E-2</v>
      </c>
      <c r="CT16" s="30">
        <f>SUMIFS('Historial Mensual'!$AB$2:$AB$3601,'Historial Mensual'!$A$2:$A$3601,CT$1,'Historial Mensual'!$B$2:$B$3601,$A16)</f>
        <v>1.0036217022623584E-2</v>
      </c>
      <c r="CU16" s="30">
        <f>SUMIFS('Historial Mensual'!$AB$2:$AB$3601,'Historial Mensual'!$A$2:$A$3601,CU$1,'Historial Mensual'!$B$2:$B$3601,$A16)</f>
        <v>1.0717607048324806E-2</v>
      </c>
      <c r="CV16" s="30">
        <f>SUMIFS('Historial Mensual'!$AB$2:$AB$3601,'Historial Mensual'!$A$2:$A$3601,CV$1,'Historial Mensual'!$B$2:$B$3601,$A16)</f>
        <v>1.1323327820552009E-2</v>
      </c>
      <c r="CW16" s="30">
        <f>SUMIFS('Historial Mensual'!$AB$2:$AB$3601,'Historial Mensual'!$A$2:$A$3601,CW$1,'Historial Mensual'!$B$2:$B$3601,$A16)</f>
        <v>1.0189896577764479E-2</v>
      </c>
    </row>
    <row r="17" spans="1:101" x14ac:dyDescent="0.3">
      <c r="A17" s="18">
        <v>45383</v>
      </c>
      <c r="B17" s="30">
        <f>SUMIFS('Historial Mensual'!$AB$2:$AB$3601,'Historial Mensual'!$A$2:$A$3601,B$1,'Historial Mensual'!$B$2:$B$3601,$A17)</f>
        <v>1.0645689926606305E-2</v>
      </c>
      <c r="C17" s="30">
        <f>SUMIFS('Historial Mensual'!$AB$2:$AB$3601,'Historial Mensual'!$A$2:$A$3601,C$1,'Historial Mensual'!$B$2:$B$3601,$A17)</f>
        <v>9.4489755880249326E-3</v>
      </c>
      <c r="D17" s="30">
        <f>SUMIFS('Historial Mensual'!$AB$2:$AB$3601,'Historial Mensual'!$A$2:$A$3601,D$1,'Historial Mensual'!$B$2:$B$3601,$A17)</f>
        <v>1.1425610403207997E-2</v>
      </c>
      <c r="E17" s="30">
        <f>SUMIFS('Historial Mensual'!$AB$2:$AB$3601,'Historial Mensual'!$A$2:$A$3601,E$1,'Historial Mensual'!$B$2:$B$3601,$A17)</f>
        <v>1.1230512807709925E-2</v>
      </c>
      <c r="F17" s="30">
        <f>SUMIFS('Historial Mensual'!$AB$2:$AB$3601,'Historial Mensual'!$A$2:$A$3601,F$1,'Historial Mensual'!$B$2:$B$3601,$A17)</f>
        <v>1.0743542711613374E-2</v>
      </c>
      <c r="G17" s="30">
        <f>SUMIFS('Historial Mensual'!$AB$2:$AB$3601,'Historial Mensual'!$A$2:$A$3601,G$1,'Historial Mensual'!$B$2:$B$3601,$A17)</f>
        <v>1.0355225007628643E-2</v>
      </c>
      <c r="H17" s="30">
        <f>SUMIFS('Historial Mensual'!$AB$2:$AB$3601,'Historial Mensual'!$A$2:$A$3601,H$1,'Historial Mensual'!$B$2:$B$3601,$A17)</f>
        <v>9.6178926205352511E-3</v>
      </c>
      <c r="I17" s="30">
        <f>SUMIFS('Historial Mensual'!$AB$2:$AB$3601,'Historial Mensual'!$A$2:$A$3601,I$1,'Historial Mensual'!$B$2:$B$3601,$A17)</f>
        <v>1.1424874963487541E-2</v>
      </c>
      <c r="J17" s="30">
        <f>SUMIFS('Historial Mensual'!$AB$2:$AB$3601,'Historial Mensual'!$A$2:$A$3601,J$1,'Historial Mensual'!$B$2:$B$3601,$A17)</f>
        <v>9.9846842751878384E-3</v>
      </c>
      <c r="K17" s="30">
        <f>SUMIFS('Historial Mensual'!$AB$2:$AB$3601,'Historial Mensual'!$A$2:$A$3601,K$1,'Historial Mensual'!$B$2:$B$3601,$A17)</f>
        <v>9.5240882099776325E-3</v>
      </c>
      <c r="L17" s="30">
        <f>SUMIFS('Historial Mensual'!$AB$2:$AB$3601,'Historial Mensual'!$A$2:$A$3601,L$1,'Historial Mensual'!$B$2:$B$3601,$A17)</f>
        <v>9.6193927121239753E-3</v>
      </c>
      <c r="M17" s="30">
        <f>SUMIFS('Historial Mensual'!$AB$2:$AB$3601,'Historial Mensual'!$A$2:$A$3601,M$1,'Historial Mensual'!$B$2:$B$3601,$A17)</f>
        <v>1.0351504668375089E-2</v>
      </c>
      <c r="N17" s="30">
        <f>SUMIFS('Historial Mensual'!$AB$2:$AB$3601,'Historial Mensual'!$A$2:$A$3601,N$1,'Historial Mensual'!$B$2:$B$3601,$A17)</f>
        <v>1.0444467973952598E-2</v>
      </c>
      <c r="O17" s="30">
        <f>SUMIFS('Historial Mensual'!$AB$2:$AB$3601,'Historial Mensual'!$A$2:$A$3601,O$1,'Historial Mensual'!$B$2:$B$3601,$A17)</f>
        <v>1.1908990621387172E-2</v>
      </c>
      <c r="P17" s="30">
        <f>SUMIFS('Historial Mensual'!$AB$2:$AB$3601,'Historial Mensual'!$A$2:$A$3601,P$1,'Historial Mensual'!$B$2:$B$3601,$A17)</f>
        <v>9.6141422842970226E-3</v>
      </c>
      <c r="Q17" s="30">
        <f>SUMIFS('Historial Mensual'!$AB$2:$AB$3601,'Historial Mensual'!$A$2:$A$3601,Q$1,'Historial Mensual'!$B$2:$B$3601,$A17)</f>
        <v>1.1169321524584497E-2</v>
      </c>
      <c r="R17" s="30">
        <f>SUMIFS('Historial Mensual'!$AB$2:$AB$3601,'Historial Mensual'!$A$2:$A$3601,R$1,'Historial Mensual'!$B$2:$B$3601,$A17)</f>
        <v>1.0519513665042668E-2</v>
      </c>
      <c r="S17" s="30">
        <f>SUMIFS('Historial Mensual'!$AB$2:$AB$3601,'Historial Mensual'!$A$2:$A$3601,S$1,'Historial Mensual'!$B$2:$B$3601,$A17)</f>
        <v>9.5563677461034668E-3</v>
      </c>
      <c r="T17" s="30">
        <f>SUMIFS('Historial Mensual'!$AB$2:$AB$3601,'Historial Mensual'!$A$2:$A$3601,T$1,'Historial Mensual'!$B$2:$B$3601,$A17)</f>
        <v>9.8239254938021769E-3</v>
      </c>
      <c r="U17" s="30">
        <f>SUMIFS('Historial Mensual'!$AB$2:$AB$3601,'Historial Mensual'!$A$2:$A$3601,U$1,'Historial Mensual'!$B$2:$B$3601,$A17)</f>
        <v>1.0822786370898507E-2</v>
      </c>
      <c r="V17" s="30">
        <f>SUMIFS('Historial Mensual'!$AB$2:$AB$3601,'Historial Mensual'!$A$2:$A$3601,V$1,'Historial Mensual'!$B$2:$B$3601,$A17)</f>
        <v>1.0617500855647055E-2</v>
      </c>
      <c r="W17" s="30">
        <f>SUMIFS('Historial Mensual'!$AB$2:$AB$3601,'Historial Mensual'!$A$2:$A$3601,W$1,'Historial Mensual'!$B$2:$B$3601,$A17)</f>
        <v>1.0901961753504663E-2</v>
      </c>
      <c r="X17" s="30">
        <f>SUMIFS('Historial Mensual'!$AB$2:$AB$3601,'Historial Mensual'!$A$2:$A$3601,X$1,'Historial Mensual'!$B$2:$B$3601,$A17)</f>
        <v>9.8291639363579097E-3</v>
      </c>
      <c r="Y17" s="30">
        <f>SUMIFS('Historial Mensual'!$AB$2:$AB$3601,'Historial Mensual'!$A$2:$A$3601,Y$1,'Historial Mensual'!$B$2:$B$3601,$A17)</f>
        <v>1.1538797974374848E-2</v>
      </c>
      <c r="Z17" s="30">
        <f>SUMIFS('Historial Mensual'!$AB$2:$AB$3601,'Historial Mensual'!$A$2:$A$3601,Z$1,'Historial Mensual'!$B$2:$B$3601,$A17)</f>
        <v>1.0194368829105738E-2</v>
      </c>
      <c r="AA17" s="30">
        <f>SUMIFS('Historial Mensual'!$AB$2:$AB$3601,'Historial Mensual'!$A$2:$A$3601,AA$1,'Historial Mensual'!$B$2:$B$3601,$A17)</f>
        <v>1.1312283326571526E-2</v>
      </c>
      <c r="AB17" s="30">
        <f>SUMIFS('Historial Mensual'!$AB$2:$AB$3601,'Historial Mensual'!$A$2:$A$3601,AB$1,'Historial Mensual'!$B$2:$B$3601,$A17)</f>
        <v>1.2551993567872621E-2</v>
      </c>
      <c r="AC17" s="30">
        <f>SUMIFS('Historial Mensual'!$AB$2:$AB$3601,'Historial Mensual'!$A$2:$A$3601,AC$1,'Historial Mensual'!$B$2:$B$3601,$A17)</f>
        <v>1.0975156777748296E-2</v>
      </c>
      <c r="AD17" s="30">
        <f>SUMIFS('Historial Mensual'!$AB$2:$AB$3601,'Historial Mensual'!$A$2:$A$3601,AD$1,'Historial Mensual'!$B$2:$B$3601,$A17)</f>
        <v>1.199162221632788E-2</v>
      </c>
      <c r="AE17" s="30">
        <f>SUMIFS('Historial Mensual'!$AB$2:$AB$3601,'Historial Mensual'!$A$2:$A$3601,AE$1,'Historial Mensual'!$B$2:$B$3601,$A17)</f>
        <v>1.2115065647057444E-2</v>
      </c>
      <c r="AF17" s="30">
        <f>SUMIFS('Historial Mensual'!$AB$2:$AB$3601,'Historial Mensual'!$A$2:$A$3601,AF$1,'Historial Mensual'!$B$2:$B$3601,$A17)</f>
        <v>1.1172271436471259E-2</v>
      </c>
      <c r="AG17" s="30">
        <f>SUMIFS('Historial Mensual'!$AB$2:$AB$3601,'Historial Mensual'!$A$2:$A$3601,AG$1,'Historial Mensual'!$B$2:$B$3601,$A17)</f>
        <v>1.062121043810782E-2</v>
      </c>
      <c r="AH17" s="30">
        <f>SUMIFS('Historial Mensual'!$AB$2:$AB$3601,'Historial Mensual'!$A$2:$A$3601,AH$1,'Historial Mensual'!$B$2:$B$3601,$A17)</f>
        <v>1.1035000287576535E-2</v>
      </c>
      <c r="AI17" s="30">
        <f>SUMIFS('Historial Mensual'!$AB$2:$AB$3601,'Historial Mensual'!$A$2:$A$3601,AI$1,'Historial Mensual'!$B$2:$B$3601,$A17)</f>
        <v>1.0172005394151196E-2</v>
      </c>
      <c r="AJ17" s="30">
        <f>SUMIFS('Historial Mensual'!$AB$2:$AB$3601,'Historial Mensual'!$A$2:$A$3601,AJ$1,'Historial Mensual'!$B$2:$B$3601,$A17)</f>
        <v>1.141090049102389E-2</v>
      </c>
      <c r="AK17" s="30">
        <f>SUMIFS('Historial Mensual'!$AB$2:$AB$3601,'Historial Mensual'!$A$2:$A$3601,AK$1,'Historial Mensual'!$B$2:$B$3601,$A17)</f>
        <v>1.008921329894763E-2</v>
      </c>
      <c r="AL17" s="30">
        <f>SUMIFS('Historial Mensual'!$AB$2:$AB$3601,'Historial Mensual'!$A$2:$A$3601,AL$1,'Historial Mensual'!$B$2:$B$3601,$A17)</f>
        <v>1.1067491549012543E-2</v>
      </c>
      <c r="AM17" s="30">
        <f>SUMIFS('Historial Mensual'!$AB$2:$AB$3601,'Historial Mensual'!$A$2:$A$3601,AM$1,'Historial Mensual'!$B$2:$B$3601,$A17)</f>
        <v>1.1195130044475032E-2</v>
      </c>
      <c r="AN17" s="30">
        <f>SUMIFS('Historial Mensual'!$AB$2:$AB$3601,'Historial Mensual'!$A$2:$A$3601,AN$1,'Historial Mensual'!$B$2:$B$3601,$A17)</f>
        <v>1.2052268976681102E-2</v>
      </c>
      <c r="AO17" s="30">
        <f>SUMIFS('Historial Mensual'!$AB$2:$AB$3601,'Historial Mensual'!$A$2:$A$3601,AO$1,'Historial Mensual'!$B$2:$B$3601,$A17)</f>
        <v>1.0180205952644794E-2</v>
      </c>
      <c r="AP17" s="30">
        <f>SUMIFS('Historial Mensual'!$AB$2:$AB$3601,'Historial Mensual'!$A$2:$A$3601,AP$1,'Historial Mensual'!$B$2:$B$3601,$A17)</f>
        <v>1.087755045165828E-2</v>
      </c>
      <c r="AQ17" s="30">
        <f>SUMIFS('Historial Mensual'!$AB$2:$AB$3601,'Historial Mensual'!$A$2:$A$3601,AQ$1,'Historial Mensual'!$B$2:$B$3601,$A17)</f>
        <v>1.1678253275549055E-2</v>
      </c>
      <c r="AR17" s="30">
        <f>SUMIFS('Historial Mensual'!$AB$2:$AB$3601,'Historial Mensual'!$A$2:$A$3601,AR$1,'Historial Mensual'!$B$2:$B$3601,$A17)</f>
        <v>1.1089638098506605E-2</v>
      </c>
      <c r="AS17" s="30">
        <f>SUMIFS('Historial Mensual'!$AB$2:$AB$3601,'Historial Mensual'!$A$2:$A$3601,AS$1,'Historial Mensual'!$B$2:$B$3601,$A17)</f>
        <v>1.1049032014038174E-2</v>
      </c>
      <c r="AT17" s="30">
        <f>SUMIFS('Historial Mensual'!$AB$2:$AB$3601,'Historial Mensual'!$A$2:$A$3601,AT$1,'Historial Mensual'!$B$2:$B$3601,$A17)</f>
        <v>9.6058910051206592E-3</v>
      </c>
      <c r="AU17" s="30">
        <f>SUMIFS('Historial Mensual'!$AB$2:$AB$3601,'Historial Mensual'!$A$2:$A$3601,AU$1,'Historial Mensual'!$B$2:$B$3601,$A17)</f>
        <v>1.0520256385267324E-2</v>
      </c>
      <c r="AV17" s="30">
        <f>SUMIFS('Historial Mensual'!$AB$2:$AB$3601,'Historial Mensual'!$A$2:$A$3601,AV$1,'Historial Mensual'!$B$2:$B$3601,$A17)</f>
        <v>1.0195859531155982E-2</v>
      </c>
      <c r="AW17" s="30">
        <f>SUMIFS('Historial Mensual'!$AB$2:$AB$3601,'Historial Mensual'!$A$2:$A$3601,AW$1,'Historial Mensual'!$B$2:$B$3601,$A17)</f>
        <v>1.1079303706114096E-2</v>
      </c>
      <c r="AX17" s="30">
        <f>SUMIFS('Historial Mensual'!$AB$2:$AB$3601,'Historial Mensual'!$A$2:$A$3601,AX$1,'Historial Mensual'!$B$2:$B$3601,$A17)</f>
        <v>1.0132483344771126E-2</v>
      </c>
      <c r="AY17" s="30">
        <f>SUMIFS('Historial Mensual'!$AB$2:$AB$3601,'Historial Mensual'!$A$2:$A$3601,AY$1,'Historial Mensual'!$B$2:$B$3601,$A17)</f>
        <v>1.142634583704627E-2</v>
      </c>
      <c r="AZ17" s="30">
        <f>SUMIFS('Historial Mensual'!$AB$2:$AB$3601,'Historial Mensual'!$A$2:$A$3601,AZ$1,'Historial Mensual'!$B$2:$B$3601,$A17)</f>
        <v>1.16335038277251E-2</v>
      </c>
      <c r="BA17" s="30">
        <f>SUMIFS('Historial Mensual'!$AB$2:$AB$3601,'Historial Mensual'!$A$2:$A$3601,BA$1,'Historial Mensual'!$B$2:$B$3601,$A17)</f>
        <v>1.0981807981149894E-2</v>
      </c>
      <c r="BB17" s="30">
        <f>SUMIFS('Historial Mensual'!$AB$2:$AB$3601,'Historial Mensual'!$A$2:$A$3601,BB$1,'Historial Mensual'!$B$2:$B$3601,$A17)</f>
        <v>1.0625661739360304E-2</v>
      </c>
      <c r="BC17" s="30">
        <f>SUMIFS('Historial Mensual'!$AB$2:$AB$3601,'Historial Mensual'!$A$2:$A$3601,BC$1,'Historial Mensual'!$B$2:$B$3601,$A17)</f>
        <v>1.055664232244502E-2</v>
      </c>
      <c r="BD17" s="30">
        <f>SUMIFS('Historial Mensual'!$AB$2:$AB$3601,'Historial Mensual'!$A$2:$A$3601,BD$1,'Historial Mensual'!$B$2:$B$3601,$A17)</f>
        <v>1.1051247353991211E-2</v>
      </c>
      <c r="BE17" s="30">
        <f>SUMIFS('Historial Mensual'!$AB$2:$AB$3601,'Historial Mensual'!$A$2:$A$3601,BE$1,'Historial Mensual'!$B$2:$B$3601,$A17)</f>
        <v>1.0788727377405216E-2</v>
      </c>
      <c r="BF17" s="30">
        <f>SUMIFS('Historial Mensual'!$AB$2:$AB$3601,'Historial Mensual'!$A$2:$A$3601,BF$1,'Historial Mensual'!$B$2:$B$3601,$A17)</f>
        <v>1.0504657999398814E-2</v>
      </c>
      <c r="BG17" s="30">
        <f>SUMIFS('Historial Mensual'!$AB$2:$AB$3601,'Historial Mensual'!$A$2:$A$3601,BG$1,'Historial Mensual'!$B$2:$B$3601,$A17)</f>
        <v>1.0944111462508177E-2</v>
      </c>
      <c r="BH17" s="30">
        <f>SUMIFS('Historial Mensual'!$AB$2:$AB$3601,'Historial Mensual'!$A$2:$A$3601,BH$1,'Historial Mensual'!$B$2:$B$3601,$A17)</f>
        <v>1.1420462201630066E-2</v>
      </c>
      <c r="BI17" s="30">
        <f>SUMIFS('Historial Mensual'!$AB$2:$AB$3601,'Historial Mensual'!$A$2:$A$3601,BI$1,'Historial Mensual'!$B$2:$B$3601,$A17)</f>
        <v>1.1156045749491694E-2</v>
      </c>
      <c r="BJ17" s="30">
        <f>SUMIFS('Historial Mensual'!$AB$2:$AB$3601,'Historial Mensual'!$A$2:$A$3601,BJ$1,'Historial Mensual'!$B$2:$B$3601,$A17)</f>
        <v>1.1350565234420351E-2</v>
      </c>
      <c r="BK17" s="30">
        <f>SUMIFS('Historial Mensual'!$AB$2:$AB$3601,'Historial Mensual'!$A$2:$A$3601,BK$1,'Historial Mensual'!$B$2:$B$3601,$A17)</f>
        <v>1.1384416717189927E-2</v>
      </c>
      <c r="BL17" s="30">
        <f>SUMIFS('Historial Mensual'!$AB$2:$AB$3601,'Historial Mensual'!$A$2:$A$3601,BL$1,'Historial Mensual'!$B$2:$B$3601,$A17)</f>
        <v>1.1951412569422892E-2</v>
      </c>
      <c r="BM17" s="30">
        <f>SUMIFS('Historial Mensual'!$AB$2:$AB$3601,'Historial Mensual'!$A$2:$A$3601,BM$1,'Historial Mensual'!$B$2:$B$3601,$A17)</f>
        <v>1.3036012589143331E-2</v>
      </c>
      <c r="BN17" s="30">
        <f>SUMIFS('Historial Mensual'!$AB$2:$AB$3601,'Historial Mensual'!$A$2:$A$3601,BN$1,'Historial Mensual'!$B$2:$B$3601,$A17)</f>
        <v>1.1038693054862714E-2</v>
      </c>
      <c r="BO17" s="30">
        <f>SUMIFS('Historial Mensual'!$AB$2:$AB$3601,'Historial Mensual'!$A$2:$A$3601,BO$1,'Historial Mensual'!$B$2:$B$3601,$A17)</f>
        <v>1.200039289517818E-2</v>
      </c>
      <c r="BP17" s="30">
        <f>SUMIFS('Historial Mensual'!$AB$2:$AB$3601,'Historial Mensual'!$A$2:$A$3601,BP$1,'Historial Mensual'!$B$2:$B$3601,$A17)</f>
        <v>1.1161946330683126E-2</v>
      </c>
      <c r="BQ17" s="30">
        <f>SUMIFS('Historial Mensual'!$AB$2:$AB$3601,'Historial Mensual'!$A$2:$A$3601,BQ$1,'Historial Mensual'!$B$2:$B$3601,$A17)</f>
        <v>1.1596807706963697E-2</v>
      </c>
      <c r="BR17" s="30">
        <f>SUMIFS('Historial Mensual'!$AB$2:$AB$3601,'Historial Mensual'!$A$2:$A$3601,BR$1,'Historial Mensual'!$B$2:$B$3601,$A17)</f>
        <v>1.1304919593416285E-2</v>
      </c>
      <c r="BS17" s="30">
        <f>SUMIFS('Historial Mensual'!$AB$2:$AB$3601,'Historial Mensual'!$A$2:$A$3601,BS$1,'Historial Mensual'!$B$2:$B$3601,$A17)</f>
        <v>1.2550540581592218E-2</v>
      </c>
      <c r="BT17" s="30">
        <f>SUMIFS('Historial Mensual'!$AB$2:$AB$3601,'Historial Mensual'!$A$2:$A$3601,BT$1,'Historial Mensual'!$B$2:$B$3601,$A17)</f>
        <v>1.106601492263537E-2</v>
      </c>
      <c r="BU17" s="30">
        <f>SUMIFS('Historial Mensual'!$AB$2:$AB$3601,'Historial Mensual'!$A$2:$A$3601,BU$1,'Historial Mensual'!$B$2:$B$3601,$A17)</f>
        <v>1.0755396577052156E-2</v>
      </c>
      <c r="BV17" s="30">
        <f>SUMIFS('Historial Mensual'!$AB$2:$AB$3601,'Historial Mensual'!$A$2:$A$3601,BV$1,'Historial Mensual'!$B$2:$B$3601,$A17)</f>
        <v>1.1037954513274384E-2</v>
      </c>
      <c r="BW17" s="30">
        <f>SUMIFS('Historial Mensual'!$AB$2:$AB$3601,'Historial Mensual'!$A$2:$A$3601,BW$1,'Historial Mensual'!$B$2:$B$3601,$A17)</f>
        <v>1.0114580971030573E-2</v>
      </c>
      <c r="BX17" s="30">
        <f>SUMIFS('Historial Mensual'!$AB$2:$AB$3601,'Historial Mensual'!$A$2:$A$3601,BX$1,'Historial Mensual'!$B$2:$B$3601,$A17)</f>
        <v>1.2819677861261258E-2</v>
      </c>
      <c r="BY17" s="30">
        <f>SUMIFS('Historial Mensual'!$AB$2:$AB$3601,'Historial Mensual'!$A$2:$A$3601,BY$1,'Historial Mensual'!$B$2:$B$3601,$A17)</f>
        <v>1.2362912767048373E-2</v>
      </c>
      <c r="BZ17" s="30">
        <f>SUMIFS('Historial Mensual'!$AB$2:$AB$3601,'Historial Mensual'!$A$2:$A$3601,BZ$1,'Historial Mensual'!$B$2:$B$3601,$A17)</f>
        <v>1.1755230055186638E-2</v>
      </c>
      <c r="CA17" s="30">
        <f>SUMIFS('Historial Mensual'!$AB$2:$AB$3601,'Historial Mensual'!$A$2:$A$3601,CA$1,'Historial Mensual'!$B$2:$B$3601,$A17)</f>
        <v>1.146899093835918E-2</v>
      </c>
      <c r="CB17" s="30">
        <f>SUMIFS('Historial Mensual'!$AB$2:$AB$3601,'Historial Mensual'!$A$2:$A$3601,CB$1,'Historial Mensual'!$B$2:$B$3601,$A17)</f>
        <v>1.1629101066280345E-2</v>
      </c>
      <c r="CC17" s="30">
        <f>SUMIFS('Historial Mensual'!$AB$2:$AB$3601,'Historial Mensual'!$A$2:$A$3601,CC$1,'Historial Mensual'!$B$2:$B$3601,$A17)</f>
        <v>9.9405970910910746E-3</v>
      </c>
      <c r="CD17" s="30">
        <f>SUMIFS('Historial Mensual'!$AB$2:$AB$3601,'Historial Mensual'!$A$2:$A$3601,CD$1,'Historial Mensual'!$B$2:$B$3601,$A17)</f>
        <v>1.0136212566715708E-2</v>
      </c>
      <c r="CE17" s="30">
        <f>SUMIFS('Historial Mensual'!$AB$2:$AB$3601,'Historial Mensual'!$A$2:$A$3601,CE$1,'Historial Mensual'!$B$2:$B$3601,$A17)</f>
        <v>1.1392509790783434E-2</v>
      </c>
      <c r="CF17" s="30">
        <f>SUMIFS('Historial Mensual'!$AB$2:$AB$3601,'Historial Mensual'!$A$2:$A$3601,CF$1,'Historial Mensual'!$B$2:$B$3601,$A17)</f>
        <v>9.4955526552191749E-3</v>
      </c>
      <c r="CG17" s="30">
        <f>SUMIFS('Historial Mensual'!$AB$2:$AB$3601,'Historial Mensual'!$A$2:$A$3601,CG$1,'Historial Mensual'!$B$2:$B$3601,$A17)</f>
        <v>1.142634583704627E-2</v>
      </c>
      <c r="CH17" s="30">
        <f>SUMIFS('Historial Mensual'!$AB$2:$AB$3601,'Historial Mensual'!$A$2:$A$3601,CH$1,'Historial Mensual'!$B$2:$B$3601,$A17)</f>
        <v>1.1156045749491694E-2</v>
      </c>
      <c r="CI17" s="30">
        <f>SUMIFS('Historial Mensual'!$AB$2:$AB$3601,'Historial Mensual'!$A$2:$A$3601,CI$1,'Historial Mensual'!$B$2:$B$3601,$A17)</f>
        <v>1.1643042421174865E-2</v>
      </c>
      <c r="CJ17" s="30">
        <f>SUMIFS('Historial Mensual'!$AB$2:$AB$3601,'Historial Mensual'!$A$2:$A$3601,CJ$1,'Historial Mensual'!$B$2:$B$3601,$A17)</f>
        <v>1.0197350209009137E-2</v>
      </c>
      <c r="CK17" s="30">
        <f>SUMIFS('Historial Mensual'!$AB$2:$AB$3601,'Historial Mensual'!$A$2:$A$3601,CK$1,'Historial Mensual'!$B$2:$B$3601,$A17)</f>
        <v>9.3354388917015196E-3</v>
      </c>
      <c r="CL17" s="30">
        <f>SUMIFS('Historial Mensual'!$AB$2:$AB$3601,'Historial Mensual'!$A$2:$A$3601,CL$1,'Historial Mensual'!$B$2:$B$3601,$A17)</f>
        <v>9.9039662123585614E-3</v>
      </c>
      <c r="CM17" s="30">
        <f>SUMIFS('Historial Mensual'!$AB$2:$AB$3601,'Historial Mensual'!$A$2:$A$3601,CM$1,'Historial Mensual'!$B$2:$B$3601,$A17)</f>
        <v>1.0041443366979541E-2</v>
      </c>
      <c r="CN17" s="30">
        <f>SUMIFS('Historial Mensual'!$AB$2:$AB$3601,'Historial Mensual'!$A$2:$A$3601,CN$1,'Historial Mensual'!$B$2:$B$3601,$A17)</f>
        <v>1.0891606235563511E-2</v>
      </c>
      <c r="CO17" s="30">
        <f>SUMIFS('Historial Mensual'!$AB$2:$AB$3601,'Historial Mensual'!$A$2:$A$3601,CO$1,'Historial Mensual'!$B$2:$B$3601,$A17)</f>
        <v>1.0596724425448345E-2</v>
      </c>
      <c r="CP17" s="30">
        <f>SUMIFS('Historial Mensual'!$AB$2:$AB$3601,'Historial Mensual'!$A$2:$A$3601,CP$1,'Historial Mensual'!$B$2:$B$3601,$A17)</f>
        <v>1.0767989633748254E-2</v>
      </c>
      <c r="CQ17" s="30">
        <f>SUMIFS('Historial Mensual'!$AB$2:$AB$3601,'Historial Mensual'!$A$2:$A$3601,CQ$1,'Historial Mensual'!$B$2:$B$3601,$A17)</f>
        <v>1.1025398398227138E-2</v>
      </c>
      <c r="CR17" s="30">
        <f>SUMIFS('Historial Mensual'!$AB$2:$AB$3601,'Historial Mensual'!$A$2:$A$3601,CR$1,'Historial Mensual'!$B$2:$B$3601,$A17)</f>
        <v>1.0835370196233374E-2</v>
      </c>
      <c r="CS17" s="30">
        <f>SUMIFS('Historial Mensual'!$AB$2:$AB$3601,'Historial Mensual'!$A$2:$A$3601,CS$1,'Historial Mensual'!$B$2:$B$3601,$A17)</f>
        <v>1.008324341633271E-2</v>
      </c>
      <c r="CT17" s="30">
        <f>SUMIFS('Historial Mensual'!$AB$2:$AB$3601,'Historial Mensual'!$A$2:$A$3601,CT$1,'Historial Mensual'!$B$2:$B$3601,$A17)</f>
        <v>9.8882627891889729E-3</v>
      </c>
      <c r="CU17" s="30">
        <f>SUMIFS('Historial Mensual'!$AB$2:$AB$3601,'Historial Mensual'!$A$2:$A$3601,CU$1,'Historial Mensual'!$B$2:$B$3601,$A17)</f>
        <v>1.0333644942038811E-2</v>
      </c>
      <c r="CV17" s="30">
        <f>SUMIFS('Historial Mensual'!$AB$2:$AB$3601,'Historial Mensual'!$A$2:$A$3601,CV$1,'Historial Mensual'!$B$2:$B$3601,$A17)</f>
        <v>1.1349829194184702E-2</v>
      </c>
      <c r="CW17" s="30">
        <f>SUMIFS('Historial Mensual'!$AB$2:$AB$3601,'Historial Mensual'!$A$2:$A$3601,CW$1,'Historial Mensual'!$B$2:$B$3601,$A17)</f>
        <v>1.0048909057213784E-2</v>
      </c>
    </row>
    <row r="18" spans="1:101" x14ac:dyDescent="0.3">
      <c r="A18" s="18">
        <v>45413</v>
      </c>
      <c r="B18" s="30">
        <f>SUMIFS('Historial Mensual'!$AB$2:$AB$3601,'Historial Mensual'!$A$2:$A$3601,B$1,'Historial Mensual'!$B$2:$B$3601,$A18)</f>
        <v>1.0174241982728871E-2</v>
      </c>
      <c r="C18" s="30">
        <f>SUMIFS('Historial Mensual'!$AB$2:$AB$3601,'Historial Mensual'!$A$2:$A$3601,C$1,'Historial Mensual'!$B$2:$B$3601,$A18)</f>
        <v>9.3640242709489563E-3</v>
      </c>
      <c r="D18" s="30">
        <f>SUMIFS('Historial Mensual'!$AB$2:$AB$3601,'Historial Mensual'!$A$2:$A$3601,D$1,'Historial Mensual'!$B$2:$B$3601,$A18)</f>
        <v>1.1207662997361645E-2</v>
      </c>
      <c r="E18" s="30">
        <f>SUMIFS('Historial Mensual'!$AB$2:$AB$3601,'Historial Mensual'!$A$2:$A$3601,E$1,'Historial Mensual'!$B$2:$B$3601,$A18)</f>
        <v>1.0725759045657535E-2</v>
      </c>
      <c r="F18" s="30">
        <f>SUMIFS('Historial Mensual'!$AB$2:$AB$3601,'Historial Mensual'!$A$2:$A$3601,F$1,'Historial Mensual'!$B$2:$B$3601,$A18)</f>
        <v>1.097589582411862E-2</v>
      </c>
      <c r="G18" s="30">
        <f>SUMIFS('Historial Mensual'!$AB$2:$AB$3601,'Historial Mensual'!$A$2:$A$3601,G$1,'Historial Mensual'!$B$2:$B$3601,$A18)</f>
        <v>1.0232374174855119E-2</v>
      </c>
      <c r="H18" s="30">
        <f>SUMIFS('Historial Mensual'!$AB$2:$AB$3601,'Historial Mensual'!$A$2:$A$3601,H$1,'Historial Mensual'!$B$2:$B$3601,$A18)</f>
        <v>9.5376019555231117E-3</v>
      </c>
      <c r="I18" s="30">
        <f>SUMIFS('Historial Mensual'!$AB$2:$AB$3601,'Historial Mensual'!$A$2:$A$3601,I$1,'Historial Mensual'!$B$2:$B$3601,$A18)</f>
        <v>1.1351301268763381E-2</v>
      </c>
      <c r="J18" s="30">
        <f>SUMIFS('Historial Mensual'!$AB$2:$AB$3601,'Historial Mensual'!$A$2:$A$3601,J$1,'Historial Mensual'!$B$2:$B$3601,$A18)</f>
        <v>9.6328924332678145E-3</v>
      </c>
      <c r="K18" s="30">
        <f>SUMIFS('Historial Mensual'!$AB$2:$AB$3601,'Historial Mensual'!$A$2:$A$3601,K$1,'Historial Mensual'!$B$2:$B$3601,$A18)</f>
        <v>8.9290158129531338E-3</v>
      </c>
      <c r="L18" s="30">
        <f>SUMIFS('Historial Mensual'!$AB$2:$AB$3601,'Historial Mensual'!$A$2:$A$3601,L$1,'Historial Mensual'!$B$2:$B$3601,$A18)</f>
        <v>9.7018600168681246E-3</v>
      </c>
      <c r="M18" s="30">
        <f>SUMIFS('Historial Mensual'!$AB$2:$AB$3601,'Historial Mensual'!$A$2:$A$3601,M$1,'Historial Mensual'!$B$2:$B$3601,$A18)</f>
        <v>1.0524712580518347E-2</v>
      </c>
      <c r="N18" s="30">
        <f>SUMIFS('Historial Mensual'!$AB$2:$AB$3601,'Historial Mensual'!$A$2:$A$3601,N$1,'Historial Mensual'!$B$2:$B$3601,$A18)</f>
        <v>1.0395395072661628E-2</v>
      </c>
      <c r="O18" s="30">
        <f>SUMIFS('Historial Mensual'!$AB$2:$AB$3601,'Historial Mensual'!$A$2:$A$3601,O$1,'Historial Mensual'!$B$2:$B$3601,$A18)</f>
        <v>1.2068337321341938E-2</v>
      </c>
      <c r="P18" s="30">
        <f>SUMIFS('Historial Mensual'!$AB$2:$AB$3601,'Historial Mensual'!$A$2:$A$3601,P$1,'Historial Mensual'!$B$2:$B$3601,$A18)</f>
        <v>9.3843295250581882E-3</v>
      </c>
      <c r="Q18" s="30">
        <f>SUMIFS('Historial Mensual'!$AB$2:$AB$3601,'Historial Mensual'!$A$2:$A$3601,Q$1,'Historial Mensual'!$B$2:$B$3601,$A18)</f>
        <v>1.0921929814891929E-2</v>
      </c>
      <c r="R18" s="30">
        <f>SUMIFS('Historial Mensual'!$AB$2:$AB$3601,'Historial Mensual'!$A$2:$A$3601,R$1,'Historial Mensual'!$B$2:$B$3601,$A18)</f>
        <v>1.0144416321954175E-2</v>
      </c>
      <c r="S18" s="30">
        <f>SUMIFS('Historial Mensual'!$AB$2:$AB$3601,'Historial Mensual'!$A$2:$A$3601,S$1,'Historial Mensual'!$B$2:$B$3601,$A18)</f>
        <v>9.542856763674612E-3</v>
      </c>
      <c r="T18" s="30">
        <f>SUMIFS('Historial Mensual'!$AB$2:$AB$3601,'Historial Mensual'!$A$2:$A$3601,T$1,'Historial Mensual'!$B$2:$B$3601,$A18)</f>
        <v>1.0130245738909416E-2</v>
      </c>
      <c r="U18" s="30">
        <f>SUMIFS('Historial Mensual'!$AB$2:$AB$3601,'Historial Mensual'!$A$2:$A$3601,U$1,'Historial Mensual'!$B$2:$B$3601,$A18)</f>
        <v>1.0278555580430782E-2</v>
      </c>
      <c r="V18" s="30">
        <f>SUMIFS('Historial Mensual'!$AB$2:$AB$3601,'Historial Mensual'!$A$2:$A$3601,V$1,'Historial Mensual'!$B$2:$B$3601,$A18)</f>
        <v>1.0607113227850684E-2</v>
      </c>
      <c r="W18" s="30">
        <f>SUMIFS('Historial Mensual'!$AB$2:$AB$3601,'Historial Mensual'!$A$2:$A$3601,W$1,'Historial Mensual'!$B$2:$B$3601,$A18)</f>
        <v>1.0593755980407682E-2</v>
      </c>
      <c r="X18" s="30">
        <f>SUMIFS('Historial Mensual'!$AB$2:$AB$3601,'Historial Mensual'!$A$2:$A$3601,X$1,'Historial Mensual'!$B$2:$B$3601,$A18)</f>
        <v>9.5563677461034668E-3</v>
      </c>
      <c r="Y18" s="30">
        <f>SUMIFS('Historial Mensual'!$AB$2:$AB$3601,'Historial Mensual'!$A$2:$A$3601,Y$1,'Historial Mensual'!$B$2:$B$3601,$A18)</f>
        <v>1.1449141368931048E-2</v>
      </c>
      <c r="Z18" s="30">
        <f>SUMIFS('Historial Mensual'!$AB$2:$AB$3601,'Historial Mensual'!$A$2:$A$3601,Z$1,'Historial Mensual'!$B$2:$B$3601,$A18)</f>
        <v>1.0355225007628643E-2</v>
      </c>
      <c r="AA18" s="30">
        <f>SUMIFS('Historial Mensual'!$AB$2:$AB$3601,'Historial Mensual'!$A$2:$A$3601,AA$1,'Historial Mensual'!$B$2:$B$3601,$A18)</f>
        <v>1.1362341076891491E-2</v>
      </c>
      <c r="AB18" s="30">
        <f>SUMIFS('Historial Mensual'!$AB$2:$AB$3601,'Historial Mensual'!$A$2:$A$3601,AB$1,'Historial Mensual'!$B$2:$B$3601,$A18)</f>
        <v>1.2806638131974468E-2</v>
      </c>
      <c r="AC18" s="30">
        <f>SUMIFS('Historial Mensual'!$AB$2:$AB$3601,'Historial Mensual'!$A$2:$A$3601,AC$1,'Historial Mensual'!$B$2:$B$3601,$A18)</f>
        <v>1.0956678686781185E-2</v>
      </c>
      <c r="AD18" s="30">
        <f>SUMIFS('Historial Mensual'!$AB$2:$AB$3601,'Historial Mensual'!$A$2:$A$3601,AD$1,'Historial Mensual'!$B$2:$B$3601,$A18)</f>
        <v>1.1609286030993315E-2</v>
      </c>
      <c r="AE18" s="30">
        <f>SUMIFS('Historial Mensual'!$AB$2:$AB$3601,'Historial Mensual'!$A$2:$A$3601,AE$1,'Historial Mensual'!$B$2:$B$3601,$A18)</f>
        <v>1.1803582506232591E-2</v>
      </c>
      <c r="AF18" s="30">
        <f>SUMIFS('Historial Mensual'!$AB$2:$AB$3601,'Historial Mensual'!$A$2:$A$3601,AF$1,'Historial Mensual'!$B$2:$B$3601,$A18)</f>
        <v>1.0978112927573669E-2</v>
      </c>
      <c r="AG18" s="30">
        <f>SUMIFS('Historial Mensual'!$AB$2:$AB$3601,'Historial Mensual'!$A$2:$A$3601,AG$1,'Historial Mensual'!$B$2:$B$3601,$A18)</f>
        <v>1.0416217081188339E-2</v>
      </c>
      <c r="AH18" s="30">
        <f>SUMIFS('Historial Mensual'!$AB$2:$AB$3601,'Historial Mensual'!$A$2:$A$3601,AH$1,'Historial Mensual'!$B$2:$B$3601,$A18)</f>
        <v>1.0728723229014969E-2</v>
      </c>
      <c r="AI18" s="30">
        <f>SUMIFS('Historial Mensual'!$AB$2:$AB$3601,'Historial Mensual'!$A$2:$A$3601,AI$1,'Historial Mensual'!$B$2:$B$3601,$A18)</f>
        <v>1.0477168683097116E-2</v>
      </c>
      <c r="AJ18" s="30">
        <f>SUMIFS('Historial Mensual'!$AB$2:$AB$3601,'Historial Mensual'!$A$2:$A$3601,AJ$1,'Historial Mensual'!$B$2:$B$3601,$A18)</f>
        <v>1.1175958693213417E-2</v>
      </c>
      <c r="AK18" s="30">
        <f>SUMIFS('Historial Mensual'!$AB$2:$AB$3601,'Historial Mensual'!$A$2:$A$3601,AK$1,'Historial Mensual'!$B$2:$B$3601,$A18)</f>
        <v>9.7977287962913717E-3</v>
      </c>
      <c r="AL18" s="30">
        <f>SUMIFS('Historial Mensual'!$AB$2:$AB$3601,'Historial Mensual'!$A$2:$A$3601,AL$1,'Historial Mensual'!$B$2:$B$3601,$A18)</f>
        <v>1.0783543380237681E-2</v>
      </c>
      <c r="AM18" s="30">
        <f>SUMIFS('Historial Mensual'!$AB$2:$AB$3601,'Historial Mensual'!$A$2:$A$3601,AM$1,'Historial Mensual'!$B$2:$B$3601,$A18)</f>
        <v>1.1016534225337882E-2</v>
      </c>
      <c r="AN18" s="30">
        <f>SUMIFS('Historial Mensual'!$AB$2:$AB$3601,'Historial Mensual'!$A$2:$A$3601,AN$1,'Historial Mensual'!$B$2:$B$3601,$A18)</f>
        <v>1.1425610403207997E-2</v>
      </c>
      <c r="AO18" s="30">
        <f>SUMIFS('Historial Mensual'!$AB$2:$AB$3601,'Historial Mensual'!$A$2:$A$3601,AO$1,'Historial Mensual'!$B$2:$B$3601,$A18)</f>
        <v>1.0097421253870031E-2</v>
      </c>
      <c r="AP18" s="30">
        <f>SUMIFS('Historial Mensual'!$AB$2:$AB$3601,'Historial Mensual'!$A$2:$A$3601,AP$1,'Historial Mensual'!$B$2:$B$3601,$A18)</f>
        <v>1.0914534742464621E-2</v>
      </c>
      <c r="AQ18" s="30">
        <f>SUMIFS('Historial Mensual'!$AB$2:$AB$3601,'Historial Mensual'!$A$2:$A$3601,AQ$1,'Historial Mensual'!$B$2:$B$3601,$A18)</f>
        <v>1.1525575446613257E-2</v>
      </c>
      <c r="AR18" s="30">
        <f>SUMIFS('Historial Mensual'!$AB$2:$AB$3601,'Historial Mensual'!$A$2:$A$3601,AR$1,'Historial Mensual'!$B$2:$B$3601,$A18)</f>
        <v>1.112211005529562E-2</v>
      </c>
      <c r="AS18" s="30">
        <f>SUMIFS('Historial Mensual'!$AB$2:$AB$3601,'Historial Mensual'!$A$2:$A$3601,AS$1,'Historial Mensual'!$B$2:$B$3601,$A18)</f>
        <v>1.0706489522621432E-2</v>
      </c>
      <c r="AT18" s="30">
        <f>SUMIFS('Historial Mensual'!$AB$2:$AB$3601,'Historial Mensual'!$A$2:$A$3601,AT$1,'Historial Mensual'!$B$2:$B$3601,$A18)</f>
        <v>9.9525550298094068E-3</v>
      </c>
      <c r="AU18" s="30">
        <f>SUMIFS('Historial Mensual'!$AB$2:$AB$3601,'Historial Mensual'!$A$2:$A$3601,AU$1,'Historial Mensual'!$B$2:$B$3601,$A18)</f>
        <v>1.0201076797785813E-2</v>
      </c>
      <c r="AV18" s="30">
        <f>SUMIFS('Historial Mensual'!$AB$2:$AB$3601,'Historial Mensual'!$A$2:$A$3601,AV$1,'Historial Mensual'!$B$2:$B$3601,$A18)</f>
        <v>1.0001865071469274E-2</v>
      </c>
      <c r="AW18" s="30">
        <f>SUMIFS('Historial Mensual'!$AB$2:$AB$3601,'Historial Mensual'!$A$2:$A$3601,AW$1,'Historial Mensual'!$B$2:$B$3601,$A18)</f>
        <v>1.118185799638316E-2</v>
      </c>
      <c r="AX18" s="30">
        <f>SUMIFS('Historial Mensual'!$AB$2:$AB$3601,'Historial Mensual'!$A$2:$A$3601,AX$1,'Historial Mensual'!$B$2:$B$3601,$A18)</f>
        <v>9.9884195043862256E-3</v>
      </c>
      <c r="AY18" s="30">
        <f>SUMIFS('Historial Mensual'!$AB$2:$AB$3601,'Historial Mensual'!$A$2:$A$3601,AY$1,'Historial Mensual'!$B$2:$B$3601,$A18)</f>
        <v>1.1242304036434447E-2</v>
      </c>
      <c r="AZ18" s="30">
        <f>SUMIFS('Historial Mensual'!$AB$2:$AB$3601,'Historial Mensual'!$A$2:$A$3601,AZ$1,'Historial Mensual'!$B$2:$B$3601,$A18)</f>
        <v>1.145281753841898E-2</v>
      </c>
      <c r="BA18" s="30">
        <f>SUMIFS('Historial Mensual'!$AB$2:$AB$3601,'Historial Mensual'!$A$2:$A$3601,BA$1,'Historial Mensual'!$B$2:$B$3601,$A18)</f>
        <v>1.0570747278718207E-2</v>
      </c>
      <c r="BB18" s="30">
        <f>SUMIFS('Historial Mensual'!$AB$2:$AB$3601,'Historial Mensual'!$A$2:$A$3601,BB$1,'Historial Mensual'!$B$2:$B$3601,$A18)</f>
        <v>1.0357457138851833E-2</v>
      </c>
      <c r="BC18" s="30">
        <f>SUMIFS('Historial Mensual'!$AB$2:$AB$3601,'Historial Mensual'!$A$2:$A$3601,BC$1,'Historial Mensual'!$B$2:$B$3601,$A18)</f>
        <v>1.0636047270336624E-2</v>
      </c>
      <c r="BD18" s="30">
        <f>SUMIFS('Historial Mensual'!$AB$2:$AB$3601,'Historial Mensual'!$A$2:$A$3601,BD$1,'Historial Mensual'!$B$2:$B$3601,$A18)</f>
        <v>1.1393245489423887E-2</v>
      </c>
      <c r="BE18" s="30">
        <f>SUMIFS('Historial Mensual'!$AB$2:$AB$3601,'Historial Mensual'!$A$2:$A$3601,BE$1,'Historial Mensual'!$B$2:$B$3601,$A18)</f>
        <v>1.0647915011265052E-2</v>
      </c>
      <c r="BF18" s="30">
        <f>SUMIFS('Historial Mensual'!$AB$2:$AB$3601,'Historial Mensual'!$A$2:$A$3601,BF$1,'Historial Mensual'!$B$2:$B$3601,$A18)</f>
        <v>1.0379031611207123E-2</v>
      </c>
      <c r="BG18" s="30">
        <f>SUMIFS('Historial Mensual'!$AB$2:$AB$3601,'Historial Mensual'!$A$2:$A$3601,BG$1,'Historial Mensual'!$B$2:$B$3601,$A18)</f>
        <v>1.062937099233463E-2</v>
      </c>
      <c r="BH18" s="30">
        <f>SUMIFS('Historial Mensual'!$AB$2:$AB$3601,'Historial Mensual'!$A$2:$A$3601,BH$1,'Historial Mensual'!$B$2:$B$3601,$A18)</f>
        <v>1.1285034567317664E-2</v>
      </c>
      <c r="BI18" s="30">
        <f>SUMIFS('Historial Mensual'!$AB$2:$AB$3601,'Historial Mensual'!$A$2:$A$3601,BI$1,'Historial Mensual'!$B$2:$B$3601,$A18)</f>
        <v>1.0901222112348119E-2</v>
      </c>
      <c r="BJ18" s="30">
        <f>SUMIFS('Historial Mensual'!$AB$2:$AB$3601,'Historial Mensual'!$A$2:$A$3601,BJ$1,'Historial Mensual'!$B$2:$B$3601,$A18)</f>
        <v>1.1319646469975631E-2</v>
      </c>
      <c r="BK18" s="30">
        <f>SUMIFS('Historial Mensual'!$AB$2:$AB$3601,'Historial Mensual'!$A$2:$A$3601,BK$1,'Historial Mensual'!$B$2:$B$3601,$A18)</f>
        <v>1.0957417881754195E-2</v>
      </c>
      <c r="BL18" s="30">
        <f>SUMIFS('Historial Mensual'!$AB$2:$AB$3601,'Historial Mensual'!$A$2:$A$3601,BL$1,'Historial Mensual'!$B$2:$B$3601,$A18)</f>
        <v>1.1700253215942702E-2</v>
      </c>
      <c r="BM18" s="30">
        <f>SUMIFS('Historial Mensual'!$AB$2:$AB$3601,'Historial Mensual'!$A$2:$A$3601,BM$1,'Historial Mensual'!$B$2:$B$3601,$A18)</f>
        <v>1.3091642015095051E-2</v>
      </c>
      <c r="BN18" s="30">
        <f>SUMIFS('Historial Mensual'!$AB$2:$AB$3601,'Historial Mensual'!$A$2:$A$3601,BN$1,'Historial Mensual'!$B$2:$B$3601,$A18)</f>
        <v>1.0918232353060775E-2</v>
      </c>
      <c r="BO18" s="30">
        <f>SUMIFS('Historial Mensual'!$AB$2:$AB$3601,'Historial Mensual'!$A$2:$A$3601,BO$1,'Historial Mensual'!$B$2:$B$3601,$A18)</f>
        <v>1.1850445470108717E-2</v>
      </c>
      <c r="BP18" s="30">
        <f>SUMIFS('Historial Mensual'!$AB$2:$AB$3601,'Historial Mensual'!$A$2:$A$3601,BP$1,'Historial Mensual'!$B$2:$B$3601,$A18)</f>
        <v>1.0799834958060028E-2</v>
      </c>
      <c r="BQ18" s="30">
        <f>SUMIFS('Historial Mensual'!$AB$2:$AB$3601,'Historial Mensual'!$A$2:$A$3601,BQ$1,'Historial Mensual'!$B$2:$B$3601,$A18)</f>
        <v>1.1518228776237205E-2</v>
      </c>
      <c r="BR18" s="30">
        <f>SUMIFS('Historial Mensual'!$AB$2:$AB$3601,'Historial Mensual'!$A$2:$A$3601,BR$1,'Historial Mensual'!$B$2:$B$3601,$A18)</f>
        <v>1.1238619439916997E-2</v>
      </c>
      <c r="BS18" s="30">
        <f>SUMIFS('Historial Mensual'!$AB$2:$AB$3601,'Historial Mensual'!$A$2:$A$3601,BS$1,'Historial Mensual'!$B$2:$B$3601,$A18)</f>
        <v>1.2317766851317025E-2</v>
      </c>
      <c r="BT18" s="30">
        <f>SUMIFS('Historial Mensual'!$AB$2:$AB$3601,'Historial Mensual'!$A$2:$A$3601,BT$1,'Historial Mensual'!$B$2:$B$3601,$A18)</f>
        <v>1.0569262648454369E-2</v>
      </c>
      <c r="BU18" s="30">
        <f>SUMIFS('Historial Mensual'!$AB$2:$AB$3601,'Historial Mensual'!$A$2:$A$3601,BU$1,'Historial Mensual'!$B$2:$B$3601,$A18)</f>
        <v>1.0720571494673869E-2</v>
      </c>
      <c r="BV18" s="30">
        <f>SUMIFS('Historial Mensual'!$AB$2:$AB$3601,'Historial Mensual'!$A$2:$A$3601,BV$1,'Historial Mensual'!$B$2:$B$3601,$A18)</f>
        <v>1.0853132663596332E-2</v>
      </c>
      <c r="BW18" s="30">
        <f>SUMIFS('Historial Mensual'!$AB$2:$AB$3601,'Historial Mensual'!$A$2:$A$3601,BW$1,'Historial Mensual'!$B$2:$B$3601,$A18)</f>
        <v>1.0105628475190143E-2</v>
      </c>
      <c r="BX18" s="30">
        <f>SUMIFS('Historial Mensual'!$AB$2:$AB$3601,'Historial Mensual'!$A$2:$A$3601,BX$1,'Historial Mensual'!$B$2:$B$3601,$A18)</f>
        <v>1.2555625933236225E-2</v>
      </c>
      <c r="BY18" s="30">
        <f>SUMIFS('Historial Mensual'!$AB$2:$AB$3601,'Historial Mensual'!$A$2:$A$3601,BY$1,'Historial Mensual'!$B$2:$B$3601,$A18)</f>
        <v>1.2120905019489037E-2</v>
      </c>
      <c r="BZ18" s="30">
        <f>SUMIFS('Historial Mensual'!$AB$2:$AB$3601,'Historial Mensual'!$A$2:$A$3601,BZ$1,'Historial Mensual'!$B$2:$B$3601,$A18)</f>
        <v>1.1745703090414228E-2</v>
      </c>
      <c r="CA18" s="30">
        <f>SUMIFS('Historial Mensual'!$AB$2:$AB$3601,'Historial Mensual'!$A$2:$A$3601,CA$1,'Historial Mensual'!$B$2:$B$3601,$A18)</f>
        <v>1.1195130044475032E-2</v>
      </c>
      <c r="CB18" s="30">
        <f>SUMIFS('Historial Mensual'!$AB$2:$AB$3601,'Historial Mensual'!$A$2:$A$3601,CB$1,'Historial Mensual'!$B$2:$B$3601,$A18)</f>
        <v>1.1866549101461343E-2</v>
      </c>
      <c r="CC18" s="30">
        <f>SUMIFS('Historial Mensual'!$AB$2:$AB$3601,'Historial Mensual'!$A$2:$A$3601,CC$1,'Historial Mensual'!$B$2:$B$3601,$A18)</f>
        <v>9.8186867523120114E-3</v>
      </c>
      <c r="CD18" s="30">
        <f>SUMIFS('Historial Mensual'!$AB$2:$AB$3601,'Historial Mensual'!$A$2:$A$3601,CD$1,'Historial Mensual'!$B$2:$B$3601,$A18)</f>
        <v>1.0058613547138995E-2</v>
      </c>
      <c r="CE18" s="30">
        <f>SUMIFS('Historial Mensual'!$AB$2:$AB$3601,'Historial Mensual'!$A$2:$A$3601,CE$1,'Historial Mensual'!$B$2:$B$3601,$A18)</f>
        <v>1.0847952298596697E-2</v>
      </c>
      <c r="CF18" s="30">
        <f>SUMIFS('Historial Mensual'!$AB$2:$AB$3601,'Historial Mensual'!$A$2:$A$3601,CF$1,'Historial Mensual'!$B$2:$B$3601,$A18)</f>
        <v>9.5345990729165386E-3</v>
      </c>
      <c r="CG18" s="30">
        <f>SUMIFS('Historial Mensual'!$AB$2:$AB$3601,'Historial Mensual'!$A$2:$A$3601,CG$1,'Historial Mensual'!$B$2:$B$3601,$A18)</f>
        <v>1.1364548879454706E-2</v>
      </c>
      <c r="CH18" s="30">
        <f>SUMIFS('Historial Mensual'!$AB$2:$AB$3601,'Historial Mensual'!$A$2:$A$3601,CH$1,'Historial Mensual'!$B$2:$B$3601,$A18)</f>
        <v>1.1353509336439416E-2</v>
      </c>
      <c r="CI18" s="30">
        <f>SUMIFS('Historial Mensual'!$AB$2:$AB$3601,'Historial Mensual'!$A$2:$A$3601,CI$1,'Historial Mensual'!$B$2:$B$3601,$A18)</f>
        <v>1.1818229747327047E-2</v>
      </c>
      <c r="CJ18" s="30">
        <f>SUMIFS('Historial Mensual'!$AB$2:$AB$3601,'Historial Mensual'!$A$2:$A$3601,CJ$1,'Historial Mensual'!$B$2:$B$3601,$A18)</f>
        <v>1.0215981640887106E-2</v>
      </c>
      <c r="CK18" s="30">
        <f>SUMIFS('Historial Mensual'!$AB$2:$AB$3601,'Historial Mensual'!$A$2:$A$3601,CK$1,'Historial Mensual'!$B$2:$B$3601,$A18)</f>
        <v>9.3181328876217329E-3</v>
      </c>
      <c r="CL18" s="30">
        <f>SUMIFS('Historial Mensual'!$AB$2:$AB$3601,'Historial Mensual'!$A$2:$A$3601,CL$1,'Historial Mensual'!$B$2:$B$3601,$A18)</f>
        <v>9.4760232147308443E-3</v>
      </c>
      <c r="CM18" s="30">
        <f>SUMIFS('Historial Mensual'!$AB$2:$AB$3601,'Historial Mensual'!$A$2:$A$3601,CM$1,'Historial Mensual'!$B$2:$B$3601,$A18)</f>
        <v>9.8126992530920276E-3</v>
      </c>
      <c r="CN18" s="30">
        <f>SUMIFS('Historial Mensual'!$AB$2:$AB$3601,'Historial Mensual'!$A$2:$A$3601,CN$1,'Historial Mensual'!$B$2:$B$3601,$A18)</f>
        <v>1.0597466521722332E-2</v>
      </c>
      <c r="CO18" s="30">
        <f>SUMIFS('Historial Mensual'!$AB$2:$AB$3601,'Historial Mensual'!$A$2:$A$3601,CO$1,'Historial Mensual'!$B$2:$B$3601,$A18)</f>
        <v>1.0189896577764479E-2</v>
      </c>
      <c r="CP18" s="30">
        <f>SUMIFS('Historial Mensual'!$AB$2:$AB$3601,'Historial Mensual'!$A$2:$A$3601,CP$1,'Historial Mensual'!$B$2:$B$3601,$A18)</f>
        <v>1.0525455258711958E-2</v>
      </c>
      <c r="CQ18" s="30">
        <f>SUMIFS('Historial Mensual'!$AB$2:$AB$3601,'Historial Mensual'!$A$2:$A$3601,CQ$1,'Historial Mensual'!$B$2:$B$3601,$A18)</f>
        <v>1.0617500855647055E-2</v>
      </c>
      <c r="CR18" s="30">
        <f>SUMIFS('Historial Mensual'!$AB$2:$AB$3601,'Historial Mensual'!$A$2:$A$3601,CR$1,'Historial Mensual'!$B$2:$B$3601,$A18)</f>
        <v>1.0604887154799458E-2</v>
      </c>
      <c r="CS18" s="30">
        <f>SUMIFS('Historial Mensual'!$AB$2:$AB$3601,'Historial Mensual'!$A$2:$A$3601,CS$1,'Historial Mensual'!$B$2:$B$3601,$A18)</f>
        <v>1.0243549225221305E-2</v>
      </c>
      <c r="CT18" s="30">
        <f>SUMIFS('Historial Mensual'!$AB$2:$AB$3601,'Historial Mensual'!$A$2:$A$3601,CT$1,'Historial Mensual'!$B$2:$B$3601,$A18)</f>
        <v>1.0212255656886882E-2</v>
      </c>
      <c r="CU18" s="30">
        <f>SUMIFS('Historial Mensual'!$AB$2:$AB$3601,'Historial Mensual'!$A$2:$A$3601,CU$1,'Historial Mensual'!$B$2:$B$3601,$A18)</f>
        <v>1.0598208612002225E-2</v>
      </c>
      <c r="CV18" s="30">
        <f>SUMIFS('Historial Mensual'!$AB$2:$AB$3601,'Historial Mensual'!$A$2:$A$3601,CV$1,'Historial Mensual'!$B$2:$B$3601,$A18)</f>
        <v>1.1315964971986281E-2</v>
      </c>
      <c r="CW18" s="30">
        <f>SUMIFS('Historial Mensual'!$AB$2:$AB$3601,'Historial Mensual'!$A$2:$A$3601,CW$1,'Historial Mensual'!$B$2:$B$3601,$A18)</f>
        <v>1.0157839068065E-2</v>
      </c>
    </row>
    <row r="19" spans="1:101" x14ac:dyDescent="0.3">
      <c r="A19" s="18">
        <v>45444</v>
      </c>
      <c r="B19" s="30">
        <f>SUMIFS('Historial Mensual'!$AB$2:$AB$3601,'Historial Mensual'!$A$2:$A$3601,B$1,'Historial Mensual'!$B$2:$B$3601,$A19)</f>
        <v>9.9189193567241762E-3</v>
      </c>
      <c r="C19" s="30">
        <f>SUMIFS('Historial Mensual'!$AB$2:$AB$3601,'Historial Mensual'!$A$2:$A$3601,C$1,'Historial Mensual'!$B$2:$B$3601,$A19)</f>
        <v>9.2993183107330513E-3</v>
      </c>
      <c r="D19" s="30">
        <f>SUMIFS('Historial Mensual'!$AB$2:$AB$3601,'Historial Mensual'!$A$2:$A$3601,D$1,'Historial Mensual'!$B$2:$B$3601,$A19)</f>
        <v>1.0834630018913272E-2</v>
      </c>
      <c r="E19" s="30">
        <f>SUMIFS('Historial Mensual'!$AB$2:$AB$3601,'Historial Mensual'!$A$2:$A$3601,E$1,'Historial Mensual'!$B$2:$B$3601,$A19)</f>
        <v>1.0379775468154273E-2</v>
      </c>
      <c r="F19" s="30">
        <f>SUMIFS('Historial Mensual'!$AB$2:$AB$3601,'Historial Mensual'!$A$2:$A$3601,F$1,'Historial Mensual'!$B$2:$B$3601,$A19)</f>
        <v>1.0051895163354807E-2</v>
      </c>
      <c r="G19" s="30">
        <f>SUMIFS('Historial Mensual'!$AB$2:$AB$3601,'Historial Mensual'!$A$2:$A$3601,G$1,'Historial Mensual'!$B$2:$B$3601,$A19)</f>
        <v>9.9719833591731533E-3</v>
      </c>
      <c r="H19" s="30">
        <f>SUMIFS('Historial Mensual'!$AB$2:$AB$3601,'Historial Mensual'!$A$2:$A$3601,H$1,'Historial Mensual'!$B$2:$B$3601,$A19)</f>
        <v>9.3738014356625765E-3</v>
      </c>
      <c r="I19" s="30">
        <f>SUMIFS('Historial Mensual'!$AB$2:$AB$3601,'Historial Mensual'!$A$2:$A$3601,I$1,'Historial Mensual'!$B$2:$B$3601,$A19)</f>
        <v>1.1029091551302717E-2</v>
      </c>
      <c r="J19" s="30">
        <f>SUMIFS('Historial Mensual'!$AB$2:$AB$3601,'Historial Mensual'!$A$2:$A$3601,J$1,'Historial Mensual'!$B$2:$B$3601,$A19)</f>
        <v>9.3580070363603607E-3</v>
      </c>
      <c r="K19" s="30">
        <f>SUMIFS('Historial Mensual'!$AB$2:$AB$3601,'Historial Mensual'!$A$2:$A$3601,K$1,'Historial Mensual'!$B$2:$B$3601,$A19)</f>
        <v>9.0988919282757319E-3</v>
      </c>
      <c r="L19" s="30">
        <f>SUMIFS('Historial Mensual'!$AB$2:$AB$3601,'Historial Mensual'!$A$2:$A$3601,L$1,'Historial Mensual'!$B$2:$B$3601,$A19)</f>
        <v>9.841884623953856E-3</v>
      </c>
      <c r="M19" s="30">
        <f>SUMIFS('Historial Mensual'!$AB$2:$AB$3601,'Historial Mensual'!$A$2:$A$3601,M$1,'Historial Mensual'!$B$2:$B$3601,$A19)</f>
        <v>1.0279300251552215E-2</v>
      </c>
      <c r="N19" s="30">
        <f>SUMIFS('Historial Mensual'!$AB$2:$AB$3601,'Historial Mensual'!$A$2:$A$3601,N$1,'Historial Mensual'!$B$2:$B$3601,$A19)</f>
        <v>1.0115326972955252E-2</v>
      </c>
      <c r="O19" s="30">
        <f>SUMIFS('Historial Mensual'!$AB$2:$AB$3601,'Historial Mensual'!$A$2:$A$3601,O$1,'Historial Mensual'!$B$2:$B$3601,$A19)</f>
        <v>1.1526310081369839E-2</v>
      </c>
      <c r="P19" s="30">
        <f>SUMIFS('Historial Mensual'!$AB$2:$AB$3601,'Historial Mensual'!$A$2:$A$3601,P$1,'Historial Mensual'!$B$2:$B$3601,$A19)</f>
        <v>9.1644931149030828E-3</v>
      </c>
      <c r="Q19" s="30">
        <f>SUMIFS('Historial Mensual'!$AB$2:$AB$3601,'Historial Mensual'!$A$2:$A$3601,Q$1,'Historial Mensual'!$B$2:$B$3601,$A19)</f>
        <v>1.0736133269080073E-2</v>
      </c>
      <c r="R19" s="30">
        <f>SUMIFS('Historial Mensual'!$AB$2:$AB$3601,'Historial Mensual'!$A$2:$A$3601,R$1,'Historial Mensual'!$B$2:$B$3601,$A19)</f>
        <v>9.9017230306328585E-3</v>
      </c>
      <c r="S19" s="30">
        <f>SUMIFS('Historial Mensual'!$AB$2:$AB$3601,'Historial Mensual'!$A$2:$A$3601,S$1,'Historial Mensual'!$B$2:$B$3601,$A19)</f>
        <v>9.5511137115056322E-3</v>
      </c>
      <c r="T19" s="30">
        <f>SUMIFS('Historial Mensual'!$AB$2:$AB$3601,'Historial Mensual'!$A$2:$A$3601,T$1,'Historial Mensual'!$B$2:$B$3601,$A19)</f>
        <v>9.8112023172665097E-3</v>
      </c>
      <c r="U19" s="30">
        <f>SUMIFS('Historial Mensual'!$AB$2:$AB$3601,'Historial Mensual'!$A$2:$A$3601,U$1,'Historial Mensual'!$B$2:$B$3601,$A19)</f>
        <v>1.0130991613588103E-2</v>
      </c>
      <c r="V19" s="30">
        <f>SUMIFS('Historial Mensual'!$AB$2:$AB$3601,'Historial Mensual'!$A$2:$A$3601,V$1,'Historial Mensual'!$B$2:$B$3601,$A19)</f>
        <v>1.0341086916719533E-2</v>
      </c>
      <c r="W19" s="30">
        <f>SUMIFS('Historial Mensual'!$AB$2:$AB$3601,'Historial Mensual'!$A$2:$A$3601,W$1,'Historial Mensual'!$B$2:$B$3601,$A19)</f>
        <v>1.0524712580518347E-2</v>
      </c>
      <c r="X19" s="30">
        <f>SUMIFS('Historial Mensual'!$AB$2:$AB$3601,'Historial Mensual'!$A$2:$A$3601,X$1,'Historial Mensual'!$B$2:$B$3601,$A19)</f>
        <v>9.5315960920532294E-3</v>
      </c>
      <c r="Y19" s="30">
        <f>SUMIFS('Historial Mensual'!$AB$2:$AB$3601,'Historial Mensual'!$A$2:$A$3601,Y$1,'Historial Mensual'!$B$2:$B$3601,$A19)</f>
        <v>1.1293872887684131E-2</v>
      </c>
      <c r="Z19" s="30">
        <f>SUMIFS('Historial Mensual'!$AB$2:$AB$3601,'Historial Mensual'!$A$2:$A$3601,Z$1,'Historial Mensual'!$B$2:$B$3601,$A19)</f>
        <v>1.0007840247118205E-2</v>
      </c>
      <c r="AA19" s="30">
        <f>SUMIFS('Historial Mensual'!$AB$2:$AB$3601,'Historial Mensual'!$A$2:$A$3601,AA$1,'Historial Mensual'!$B$2:$B$3601,$A19)</f>
        <v>1.0785765129120772E-2</v>
      </c>
      <c r="AB19" s="30">
        <f>SUMIFS('Historial Mensual'!$AB$2:$AB$3601,'Historial Mensual'!$A$2:$A$3601,AB$1,'Historial Mensual'!$B$2:$B$3601,$A19)</f>
        <v>1.2069797940803983E-2</v>
      </c>
      <c r="AC19" s="30">
        <f>SUMIFS('Historial Mensual'!$AB$2:$AB$3601,'Historial Mensual'!$A$2:$A$3601,AC$1,'Historial Mensual'!$B$2:$B$3601,$A19)</f>
        <v>1.0948547149657317E-2</v>
      </c>
      <c r="AD19" s="30">
        <f>SUMIFS('Historial Mensual'!$AB$2:$AB$3601,'Historial Mensual'!$A$2:$A$3601,AD$1,'Historial Mensual'!$B$2:$B$3601,$A19)</f>
        <v>1.1692920487179403E-2</v>
      </c>
      <c r="AE19" s="30">
        <f>SUMIFS('Historial Mensual'!$AB$2:$AB$3601,'Historial Mensual'!$A$2:$A$3601,AE$1,'Historial Mensual'!$B$2:$B$3601,$A19)</f>
        <v>1.1631302473349647E-2</v>
      </c>
      <c r="AF19" s="30">
        <f>SUMIFS('Historial Mensual'!$AB$2:$AB$3601,'Historial Mensual'!$A$2:$A$3601,AF$1,'Historial Mensual'!$B$2:$B$3601,$A19)</f>
        <v>1.0590045289225136E-2</v>
      </c>
      <c r="AG19" s="30">
        <f>SUMIFS('Historial Mensual'!$AB$2:$AB$3601,'Historial Mensual'!$A$2:$A$3601,AG$1,'Historial Mensual'!$B$2:$B$3601,$A19)</f>
        <v>1.0001865071469274E-2</v>
      </c>
      <c r="AH19" s="30">
        <f>SUMIFS('Historial Mensual'!$AB$2:$AB$3601,'Historial Mensual'!$A$2:$A$3601,AH$1,'Historial Mensual'!$B$2:$B$3601,$A19)</f>
        <v>1.0171259852520542E-2</v>
      </c>
      <c r="AI19" s="30">
        <f>SUMIFS('Historial Mensual'!$AB$2:$AB$3601,'Historial Mensual'!$A$2:$A$3601,AI$1,'Historial Mensual'!$B$2:$B$3601,$A19)</f>
        <v>1.0560354363007063E-2</v>
      </c>
      <c r="AJ19" s="30">
        <f>SUMIFS('Historial Mensual'!$AB$2:$AB$3601,'Historial Mensual'!$A$2:$A$3601,AJ$1,'Historial Mensual'!$B$2:$B$3601,$A19)</f>
        <v>1.1030568770983074E-2</v>
      </c>
      <c r="AK19" s="30">
        <f>SUMIFS('Historial Mensual'!$AB$2:$AB$3601,'Historial Mensual'!$A$2:$A$3601,AK$1,'Historial Mensual'!$B$2:$B$3601,$A19)</f>
        <v>9.3452191025582554E-3</v>
      </c>
      <c r="AL19" s="30">
        <f>SUMIFS('Historial Mensual'!$AB$2:$AB$3601,'Historial Mensual'!$A$2:$A$3601,AL$1,'Historial Mensual'!$B$2:$B$3601,$A19)</f>
        <v>1.0502429442334815E-2</v>
      </c>
      <c r="AM19" s="30">
        <f>SUMIFS('Historial Mensual'!$AB$2:$AB$3601,'Historial Mensual'!$A$2:$A$3601,AM$1,'Historial Mensual'!$B$2:$B$3601,$A19)</f>
        <v>1.0449671138231587E-2</v>
      </c>
      <c r="AN19" s="30">
        <f>SUMIFS('Historial Mensual'!$AB$2:$AB$3601,'Historial Mensual'!$A$2:$A$3601,AN$1,'Historial Mensual'!$B$2:$B$3601,$A19)</f>
        <v>1.1104399500944329E-2</v>
      </c>
      <c r="AO19" s="30">
        <f>SUMIFS('Historial Mensual'!$AB$2:$AB$3601,'Historial Mensual'!$A$2:$A$3601,AO$1,'Historial Mensual'!$B$2:$B$3601,$A19)</f>
        <v>9.6396415493333887E-3</v>
      </c>
      <c r="AP19" s="30">
        <f>SUMIFS('Historial Mensual'!$AB$2:$AB$3601,'Historial Mensual'!$A$2:$A$3601,AP$1,'Historial Mensual'!$B$2:$B$3601,$A19)</f>
        <v>1.0477911745760071E-2</v>
      </c>
      <c r="AQ19" s="30">
        <f>SUMIFS('Historial Mensual'!$AB$2:$AB$3601,'Historial Mensual'!$A$2:$A$3601,AQ$1,'Historial Mensual'!$B$2:$B$3601,$A19)</f>
        <v>1.1670185312009584E-2</v>
      </c>
      <c r="AR19" s="30">
        <f>SUMIFS('Historial Mensual'!$AB$2:$AB$3601,'Historial Mensual'!$A$2:$A$3601,AR$1,'Historial Mensual'!$B$2:$B$3601,$A19)</f>
        <v>1.1368964325540576E-2</v>
      </c>
      <c r="AS19" s="30">
        <f>SUMIFS('Historial Mensual'!$AB$2:$AB$3601,'Historial Mensual'!$A$2:$A$3601,AS$1,'Historial Mensual'!$B$2:$B$3601,$A19)</f>
        <v>1.0169023191311855E-2</v>
      </c>
      <c r="AT19" s="30">
        <f>SUMIFS('Historial Mensual'!$AB$2:$AB$3601,'Historial Mensual'!$A$2:$A$3601,AT$1,'Historial Mensual'!$B$2:$B$3601,$A19)</f>
        <v>9.1773062607194422E-3</v>
      </c>
      <c r="AU19" s="30">
        <f>SUMIFS('Historial Mensual'!$AB$2:$AB$3601,'Historial Mensual'!$A$2:$A$3601,AU$1,'Historial Mensual'!$B$2:$B$3601,$A19)</f>
        <v>1.0113834963045409E-2</v>
      </c>
      <c r="AV19" s="30">
        <f>SUMIFS('Historial Mensual'!$AB$2:$AB$3601,'Historial Mensual'!$A$2:$A$3601,AV$1,'Historial Mensual'!$B$2:$B$3601,$A19)</f>
        <v>9.9054616363940529E-3</v>
      </c>
      <c r="AW19" s="30">
        <f>SUMIFS('Historial Mensual'!$AB$2:$AB$3601,'Historial Mensual'!$A$2:$A$3601,AW$1,'Historial Mensual'!$B$2:$B$3601,$A19)</f>
        <v>1.1016534225337882E-2</v>
      </c>
      <c r="AX19" s="30">
        <f>SUMIFS('Historial Mensual'!$AB$2:$AB$3601,'Historial Mensual'!$A$2:$A$3601,AX$1,'Historial Mensual'!$B$2:$B$3601,$A19)</f>
        <v>9.5856347197931235E-3</v>
      </c>
      <c r="AY19" s="30">
        <f>SUMIFS('Historial Mensual'!$AB$2:$AB$3601,'Historial Mensual'!$A$2:$A$3601,AY$1,'Historial Mensual'!$B$2:$B$3601,$A19)</f>
        <v>1.1251146465595774E-2</v>
      </c>
      <c r="AZ19" s="30">
        <f>SUMIFS('Historial Mensual'!$AB$2:$AB$3601,'Historial Mensual'!$A$2:$A$3601,AZ$1,'Historial Mensual'!$B$2:$B$3601,$A19)</f>
        <v>1.1071921285816799E-2</v>
      </c>
      <c r="BA19" s="30">
        <f>SUMIFS('Historial Mensual'!$AB$2:$AB$3601,'Historial Mensual'!$A$2:$A$3601,BA$1,'Historial Mensual'!$B$2:$B$3601,$A19)</f>
        <v>1.0038456920916206E-2</v>
      </c>
      <c r="BB19" s="30">
        <f>SUMIFS('Historial Mensual'!$AB$2:$AB$3601,'Historial Mensual'!$A$2:$A$3601,BB$1,'Historial Mensual'!$B$2:$B$3601,$A19)</f>
        <v>1.0120548816743069E-2</v>
      </c>
      <c r="BC19" s="30">
        <f>SUMIFS('Historial Mensual'!$AB$2:$AB$3601,'Historial Mensual'!$A$2:$A$3601,BC$1,'Historial Mensual'!$B$2:$B$3601,$A19)</f>
        <v>1.0294192406188341E-2</v>
      </c>
      <c r="BD19" s="30">
        <f>SUMIFS('Historial Mensual'!$AB$2:$AB$3601,'Historial Mensual'!$A$2:$A$3601,BD$1,'Historial Mensual'!$B$2:$B$3601,$A19)</f>
        <v>1.1114731072343398E-2</v>
      </c>
      <c r="BE19" s="30">
        <f>SUMIFS('Historial Mensual'!$AB$2:$AB$3601,'Historial Mensual'!$A$2:$A$3601,BE$1,'Historial Mensual'!$B$2:$B$3601,$A19)</f>
        <v>1.0456360487843819E-2</v>
      </c>
      <c r="BF19" s="30">
        <f>SUMIFS('Historial Mensual'!$AB$2:$AB$3601,'Historial Mensual'!$A$2:$A$3601,BF$1,'Historial Mensual'!$B$2:$B$3601,$A19)</f>
        <v>1.0130991613588103E-2</v>
      </c>
      <c r="BG19" s="30">
        <f>SUMIFS('Historial Mensual'!$AB$2:$AB$3601,'Historial Mensual'!$A$2:$A$3601,BG$1,'Historial Mensual'!$B$2:$B$3601,$A19)</f>
        <v>1.0230884065395296E-2</v>
      </c>
      <c r="BH19" s="30">
        <f>SUMIFS('Historial Mensual'!$AB$2:$AB$3601,'Historial Mensual'!$A$2:$A$3601,BH$1,'Historial Mensual'!$B$2:$B$3601,$A19)</f>
        <v>1.104681662068896E-2</v>
      </c>
      <c r="BI19" s="30">
        <f>SUMIFS('Historial Mensual'!$AB$2:$AB$3601,'Historial Mensual'!$A$2:$A$3601,BI$1,'Historial Mensual'!$B$2:$B$3601,$A19)</f>
        <v>1.0528425911446426E-2</v>
      </c>
      <c r="BJ19" s="30">
        <f>SUMIFS('Historial Mensual'!$AB$2:$AB$3601,'Historial Mensual'!$A$2:$A$3601,BJ$1,'Historial Mensual'!$B$2:$B$3601,$A19)</f>
        <v>1.0899003153161058E-2</v>
      </c>
      <c r="BK19" s="30">
        <f>SUMIFS('Historial Mensual'!$AB$2:$AB$3601,'Historial Mensual'!$A$2:$A$3601,BK$1,'Historial Mensual'!$B$2:$B$3601,$A19)</f>
        <v>1.0862752566752842E-2</v>
      </c>
      <c r="BL19" s="30">
        <f>SUMIFS('Historial Mensual'!$AB$2:$AB$3601,'Historial Mensual'!$A$2:$A$3601,BL$1,'Historial Mensual'!$B$2:$B$3601,$A19)</f>
        <v>1.1755962857759039E-2</v>
      </c>
      <c r="BM19" s="30">
        <f>SUMIFS('Historial Mensual'!$AB$2:$AB$3601,'Historial Mensual'!$A$2:$A$3601,BM$1,'Historial Mensual'!$B$2:$B$3601,$A19)</f>
        <v>1.3064192731687019E-2</v>
      </c>
      <c r="BN19" s="30">
        <f>SUMIFS('Historial Mensual'!$AB$2:$AB$3601,'Historial Mensual'!$A$2:$A$3601,BN$1,'Historial Mensual'!$B$2:$B$3601,$A19)</f>
        <v>1.0480883936307528E-2</v>
      </c>
      <c r="BO19" s="30">
        <f>SUMIFS('Historial Mensual'!$AB$2:$AB$3601,'Historial Mensual'!$A$2:$A$3601,BO$1,'Historial Mensual'!$B$2:$B$3601,$A19)</f>
        <v>1.1389566937352713E-2</v>
      </c>
      <c r="BP19" s="30">
        <f>SUMIFS('Historial Mensual'!$AB$2:$AB$3601,'Historial Mensual'!$A$2:$A$3601,BP$1,'Historial Mensual'!$B$2:$B$3601,$A19)</f>
        <v>1.033290071140569E-2</v>
      </c>
      <c r="BQ19" s="30">
        <f>SUMIFS('Historial Mensual'!$AB$2:$AB$3601,'Historial Mensual'!$A$2:$A$3601,BQ$1,'Historial Mensual'!$B$2:$B$3601,$A19)</f>
        <v>1.1170059011430977E-2</v>
      </c>
      <c r="BR19" s="30">
        <f>SUMIFS('Historial Mensual'!$AB$2:$AB$3601,'Historial Mensual'!$A$2:$A$3601,BR$1,'Historial Mensual'!$B$2:$B$3601,$A19)</f>
        <v>1.1142030350972165E-2</v>
      </c>
      <c r="BS19" s="30">
        <f>SUMIFS('Historial Mensual'!$AB$2:$AB$3601,'Historial Mensual'!$A$2:$A$3601,BS$1,'Historial Mensual'!$B$2:$B$3601,$A19)</f>
        <v>1.2342527031304451E-2</v>
      </c>
      <c r="BT19" s="30">
        <f>SUMIFS('Historial Mensual'!$AB$2:$AB$3601,'Historial Mensual'!$A$2:$A$3601,BT$1,'Historial Mensual'!$B$2:$B$3601,$A19)</f>
        <v>1.0060106454560458E-2</v>
      </c>
      <c r="BU19" s="30">
        <f>SUMIFS('Historial Mensual'!$AB$2:$AB$3601,'Historial Mensual'!$A$2:$A$3601,BU$1,'Historial Mensual'!$B$2:$B$3601,$A19)</f>
        <v>1.0844991958904648E-2</v>
      </c>
      <c r="BV19" s="30">
        <f>SUMIFS('Historial Mensual'!$AB$2:$AB$3601,'Historial Mensual'!$A$2:$A$3601,BV$1,'Historial Mensual'!$B$2:$B$3601,$A19)</f>
        <v>1.0710936694326101E-2</v>
      </c>
      <c r="BW19" s="30">
        <f>SUMIFS('Historial Mensual'!$AB$2:$AB$3601,'Historial Mensual'!$A$2:$A$3601,BW$1,'Historial Mensual'!$B$2:$B$3601,$A19)</f>
        <v>9.5060667866486703E-3</v>
      </c>
      <c r="BX19" s="30">
        <f>SUMIFS('Historial Mensual'!$AB$2:$AB$3601,'Historial Mensual'!$A$2:$A$3601,BX$1,'Historial Mensual'!$B$2:$B$3601,$A19)</f>
        <v>1.2080021627837167E-2</v>
      </c>
      <c r="BY19" s="30">
        <f>SUMIFS('Historial Mensual'!$AB$2:$AB$3601,'Historial Mensual'!$A$2:$A$3601,BY$1,'Historial Mensual'!$B$2:$B$3601,$A19)</f>
        <v>1.1792595544555251E-2</v>
      </c>
      <c r="BZ19" s="30">
        <f>SUMIFS('Historial Mensual'!$AB$2:$AB$3601,'Historial Mensual'!$A$2:$A$3601,BZ$1,'Historial Mensual'!$B$2:$B$3601,$A19)</f>
        <v>1.1310074268553238E-2</v>
      </c>
      <c r="CA19" s="30">
        <f>SUMIFS('Historial Mensual'!$AB$2:$AB$3601,'Historial Mensual'!$A$2:$A$3601,CA$1,'Historial Mensual'!$B$2:$B$3601,$A19)</f>
        <v>1.1014318048532701E-2</v>
      </c>
      <c r="CB19" s="30">
        <f>SUMIFS('Historial Mensual'!$AB$2:$AB$3601,'Historial Mensual'!$A$2:$A$3601,CB$1,'Historial Mensual'!$B$2:$B$3601,$A19)</f>
        <v>1.16335038277251E-2</v>
      </c>
      <c r="CC19" s="30">
        <f>SUMIFS('Historial Mensual'!$AB$2:$AB$3601,'Historial Mensual'!$A$2:$A$3601,CC$1,'Historial Mensual'!$B$2:$B$3601,$A19)</f>
        <v>9.7213414676458054E-3</v>
      </c>
      <c r="CD19" s="30">
        <f>SUMIFS('Historial Mensual'!$AB$2:$AB$3601,'Historial Mensual'!$A$2:$A$3601,CD$1,'Historial Mensual'!$B$2:$B$3601,$A19)</f>
        <v>9.635142193765045E-3</v>
      </c>
      <c r="CE19" s="30">
        <f>SUMIFS('Historial Mensual'!$AB$2:$AB$3601,'Historial Mensual'!$A$2:$A$3601,CE$1,'Historial Mensual'!$B$2:$B$3601,$A19)</f>
        <v>1.0648656694176584E-2</v>
      </c>
      <c r="CF19" s="30">
        <f>SUMIFS('Historial Mensual'!$AB$2:$AB$3601,'Historial Mensual'!$A$2:$A$3601,CF$1,'Historial Mensual'!$B$2:$B$3601,$A19)</f>
        <v>9.1803208585066187E-3</v>
      </c>
      <c r="CG19" s="30">
        <f>SUMIFS('Historial Mensual'!$AB$2:$AB$3601,'Historial Mensual'!$A$2:$A$3601,CG$1,'Historial Mensual'!$B$2:$B$3601,$A19)</f>
        <v>1.0774655847479941E-2</v>
      </c>
      <c r="CH19" s="30">
        <f>SUMIFS('Historial Mensual'!$AB$2:$AB$3601,'Historial Mensual'!$A$2:$A$3601,CH$1,'Historial Mensual'!$B$2:$B$3601,$A19)</f>
        <v>1.119955363472358E-2</v>
      </c>
      <c r="CI19" s="30">
        <f>SUMIFS('Historial Mensual'!$AB$2:$AB$3601,'Historial Mensual'!$A$2:$A$3601,CI$1,'Historial Mensual'!$B$2:$B$3601,$A19)</f>
        <v>1.1152357693898773E-2</v>
      </c>
      <c r="CJ19" s="30">
        <f>SUMIFS('Historial Mensual'!$AB$2:$AB$3601,'Historial Mensual'!$A$2:$A$3601,CJ$1,'Historial Mensual'!$B$2:$B$3601,$A19)</f>
        <v>9.8755485266444065E-3</v>
      </c>
      <c r="CK19" s="30">
        <f>SUMIFS('Historial Mensual'!$AB$2:$AB$3601,'Historial Mensual'!$A$2:$A$3601,CK$1,'Historial Mensual'!$B$2:$B$3601,$A19)</f>
        <v>8.8957587853271125E-3</v>
      </c>
      <c r="CL19" s="30">
        <f>SUMIFS('Historial Mensual'!$AB$2:$AB$3601,'Historial Mensual'!$A$2:$A$3601,CL$1,'Historial Mensual'!$B$2:$B$3601,$A19)</f>
        <v>9.4602464013073817E-3</v>
      </c>
      <c r="CM19" s="30">
        <f>SUMIFS('Historial Mensual'!$AB$2:$AB$3601,'Historial Mensual'!$A$2:$A$3601,CM$1,'Historial Mensual'!$B$2:$B$3601,$A19)</f>
        <v>9.3692890275518526E-3</v>
      </c>
      <c r="CN19" s="30">
        <f>SUMIFS('Historial Mensual'!$AB$2:$AB$3601,'Historial Mensual'!$A$2:$A$3601,CN$1,'Historial Mensual'!$B$2:$B$3601,$A19)</f>
        <v>1.0244294180233871E-2</v>
      </c>
      <c r="CO19" s="30">
        <f>SUMIFS('Historial Mensual'!$AB$2:$AB$3601,'Historial Mensual'!$A$2:$A$3601,CO$1,'Historial Mensual'!$B$2:$B$3601,$A19)</f>
        <v>9.9331225884318197E-3</v>
      </c>
      <c r="CP19" s="30">
        <f>SUMIFS('Historial Mensual'!$AB$2:$AB$3601,'Historial Mensual'!$A$2:$A$3601,CP$1,'Historial Mensual'!$B$2:$B$3601,$A19)</f>
        <v>1.0272597994085642E-2</v>
      </c>
      <c r="CQ19" s="30">
        <f>SUMIFS('Historial Mensual'!$AB$2:$AB$3601,'Historial Mensual'!$A$2:$A$3601,CQ$1,'Historial Mensual'!$B$2:$B$3601,$A19)</f>
        <v>1.0466022021819343E-2</v>
      </c>
      <c r="CR19" s="30">
        <f>SUMIFS('Historial Mensual'!$AB$2:$AB$3601,'Historial Mensual'!$A$2:$A$3601,CR$1,'Historial Mensual'!$B$2:$B$3601,$A19)</f>
        <v>1.0368616981372814E-2</v>
      </c>
      <c r="CS19" s="30">
        <f>SUMIFS('Historial Mensual'!$AB$2:$AB$3601,'Historial Mensual'!$A$2:$A$3601,CS$1,'Historial Mensual'!$B$2:$B$3601,$A19)</f>
        <v>9.8149446110635807E-3</v>
      </c>
      <c r="CT19" s="30">
        <f>SUMIFS('Historial Mensual'!$AB$2:$AB$3601,'Historial Mensual'!$A$2:$A$3601,CT$1,'Historial Mensual'!$B$2:$B$3601,$A19)</f>
        <v>9.8516110194080131E-3</v>
      </c>
      <c r="CU19" s="30">
        <f>SUMIFS('Historial Mensual'!$AB$2:$AB$3601,'Historial Mensual'!$A$2:$A$3601,CU$1,'Historial Mensual'!$B$2:$B$3601,$A19)</f>
        <v>1.0241314323927719E-2</v>
      </c>
      <c r="CV19" s="30">
        <f>SUMIFS('Historial Mensual'!$AB$2:$AB$3601,'Historial Mensual'!$A$2:$A$3601,CV$1,'Historial Mensual'!$B$2:$B$3601,$A19)</f>
        <v>1.0883468938490237E-2</v>
      </c>
      <c r="CW19" s="30">
        <f>SUMIFS('Historial Mensual'!$AB$2:$AB$3601,'Historial Mensual'!$A$2:$A$3601,CW$1,'Historial Mensual'!$B$2:$B$3601,$A19)</f>
        <v>9.824673861039912E-3</v>
      </c>
    </row>
    <row r="20" spans="1:101" x14ac:dyDescent="0.3">
      <c r="A20" s="18">
        <v>45474</v>
      </c>
      <c r="B20" s="30">
        <f>SUMIFS('Historial Mensual'!$AB$2:$AB$3601,'Historial Mensual'!$A$2:$A$3601,B$1,'Historial Mensual'!$B$2:$B$3601,$A20)</f>
        <v>9.854603549166896E-3</v>
      </c>
      <c r="C20" s="30">
        <f>SUMIFS('Historial Mensual'!$AB$2:$AB$3601,'Historial Mensual'!$A$2:$A$3601,C$1,'Historial Mensual'!$B$2:$B$3601,$A20)</f>
        <v>8.9645270502898278E-3</v>
      </c>
      <c r="D20" s="30">
        <f>SUMIFS('Historial Mensual'!$AB$2:$AB$3601,'Historial Mensual'!$A$2:$A$3601,D$1,'Historial Mensual'!$B$2:$B$3601,$A20)</f>
        <v>1.0632338286896248E-2</v>
      </c>
      <c r="E20" s="30">
        <f>SUMIFS('Historial Mensual'!$AB$2:$AB$3601,'Historial Mensual'!$A$2:$A$3601,E$1,'Historial Mensual'!$B$2:$B$3601,$A20)</f>
        <v>1.0390188832942515E-2</v>
      </c>
      <c r="F20" s="30">
        <f>SUMIFS('Historial Mensual'!$AB$2:$AB$3601,'Historial Mensual'!$A$2:$A$3601,F$1,'Historial Mensual'!$B$2:$B$3601,$A20)</f>
        <v>1.0157093411416351E-2</v>
      </c>
      <c r="G20" s="30">
        <f>SUMIFS('Historial Mensual'!$AB$2:$AB$3601,'Historial Mensual'!$A$2:$A$3601,G$1,'Historial Mensual'!$B$2:$B$3601,$A20)</f>
        <v>9.6996118910781526E-3</v>
      </c>
      <c r="H20" s="30">
        <f>SUMIFS('Historial Mensual'!$AB$2:$AB$3601,'Historial Mensual'!$A$2:$A$3601,H$1,'Historial Mensual'!$B$2:$B$3601,$A20)</f>
        <v>9.1727841782986985E-3</v>
      </c>
      <c r="I20" s="30">
        <f>SUMIFS('Historial Mensual'!$AB$2:$AB$3601,'Historial Mensual'!$A$2:$A$3601,I$1,'Historial Mensual'!$B$2:$B$3601,$A20)</f>
        <v>1.0315781742245678E-2</v>
      </c>
      <c r="J20" s="30">
        <f>SUMIFS('Historial Mensual'!$AB$2:$AB$3601,'Historial Mensual'!$A$2:$A$3601,J$1,'Historial Mensual'!$B$2:$B$3601,$A20)</f>
        <v>9.0151256958441728E-3</v>
      </c>
      <c r="K20" s="30">
        <f>SUMIFS('Historial Mensual'!$AB$2:$AB$3601,'Historial Mensual'!$A$2:$A$3601,K$1,'Historial Mensual'!$B$2:$B$3601,$A20)</f>
        <v>9.3376959559638983E-3</v>
      </c>
      <c r="L20" s="30">
        <f>SUMIFS('Historial Mensual'!$AB$2:$AB$3601,'Historial Mensual'!$A$2:$A$3601,L$1,'Historial Mensual'!$B$2:$B$3601,$A20)</f>
        <v>9.7790122914975797E-3</v>
      </c>
      <c r="M20" s="30">
        <f>SUMIFS('Historial Mensual'!$AB$2:$AB$3601,'Historial Mensual'!$A$2:$A$3601,M$1,'Historial Mensual'!$B$2:$B$3601,$A20)</f>
        <v>1.0584107871576487E-2</v>
      </c>
      <c r="N20" s="30">
        <f>SUMIFS('Historial Mensual'!$AB$2:$AB$3601,'Historial Mensual'!$A$2:$A$3601,N$1,'Historial Mensual'!$B$2:$B$3601,$A20)</f>
        <v>9.7842532975076502E-3</v>
      </c>
      <c r="O20" s="30">
        <f>SUMIFS('Historial Mensual'!$AB$2:$AB$3601,'Historial Mensual'!$A$2:$A$3601,O$1,'Historial Mensual'!$B$2:$B$3601,$A20)</f>
        <v>1.1432964476901342E-2</v>
      </c>
      <c r="P20" s="30">
        <f>SUMIFS('Historial Mensual'!$AB$2:$AB$3601,'Historial Mensual'!$A$2:$A$3601,P$1,'Historial Mensual'!$B$2:$B$3601,$A20)</f>
        <v>9.3497326944631531E-3</v>
      </c>
      <c r="Q20" s="30">
        <f>SUMIFS('Historial Mensual'!$AB$2:$AB$3601,'Historial Mensual'!$A$2:$A$3601,Q$1,'Historial Mensual'!$B$2:$B$3601,$A20)</f>
        <v>1.0242804264166239E-2</v>
      </c>
      <c r="R20" s="30">
        <f>SUMIFS('Historial Mensual'!$AB$2:$AB$3601,'Historial Mensual'!$A$2:$A$3601,R$1,'Historial Mensual'!$B$2:$B$3601,$A20)</f>
        <v>1.0097421253870031E-2</v>
      </c>
      <c r="S20" s="30">
        <f>SUMIFS('Historial Mensual'!$AB$2:$AB$3601,'Historial Mensual'!$A$2:$A$3601,S$1,'Historial Mensual'!$B$2:$B$3601,$A20)</f>
        <v>8.9947385543556191E-3</v>
      </c>
      <c r="T20" s="30">
        <f>SUMIFS('Historial Mensual'!$AB$2:$AB$3601,'Historial Mensual'!$A$2:$A$3601,T$1,'Historial Mensual'!$B$2:$B$3601,$A20)</f>
        <v>9.6771276043015053E-3</v>
      </c>
      <c r="U20" s="30">
        <f>SUMIFS('Historial Mensual'!$AB$2:$AB$3601,'Historial Mensual'!$A$2:$A$3601,U$1,'Historial Mensual'!$B$2:$B$3601,$A20)</f>
        <v>9.609641678522296E-3</v>
      </c>
      <c r="V20" s="30">
        <f>SUMIFS('Historial Mensual'!$AB$2:$AB$3601,'Historial Mensual'!$A$2:$A$3601,V$1,'Historial Mensual'!$B$2:$B$3601,$A20)</f>
        <v>9.9592806859893912E-3</v>
      </c>
      <c r="W20" s="30">
        <f>SUMIFS('Historial Mensual'!$AB$2:$AB$3601,'Historial Mensual'!$A$2:$A$3601,W$1,'Historial Mensual'!$B$2:$B$3601,$A20)</f>
        <v>1.0749469835485082E-2</v>
      </c>
      <c r="X20" s="30">
        <f>SUMIFS('Historial Mensual'!$AB$2:$AB$3601,'Historial Mensual'!$A$2:$A$3601,X$1,'Historial Mensual'!$B$2:$B$3601,$A20)</f>
        <v>9.4166582492165585E-3</v>
      </c>
      <c r="Y20" s="30">
        <f>SUMIFS('Historial Mensual'!$AB$2:$AB$3601,'Historial Mensual'!$A$2:$A$3601,Y$1,'Historial Mensual'!$B$2:$B$3601,$A20)</f>
        <v>1.1127274990933467E-2</v>
      </c>
      <c r="Z20" s="30">
        <f>SUMIFS('Historial Mensual'!$AB$2:$AB$3601,'Historial Mensual'!$A$2:$A$3601,Z$1,'Historial Mensual'!$B$2:$B$3601,$A20)</f>
        <v>9.6501391880068343E-3</v>
      </c>
      <c r="AA20" s="30">
        <f>SUMIFS('Historial Mensual'!$AB$2:$AB$3601,'Historial Mensual'!$A$2:$A$3601,AA$1,'Historial Mensual'!$B$2:$B$3601,$A20)</f>
        <v>1.0454130758764668E-2</v>
      </c>
      <c r="AB20" s="30">
        <f>SUMIFS('Historial Mensual'!$AB$2:$AB$3601,'Historial Mensual'!$A$2:$A$3601,AB$1,'Historial Mensual'!$B$2:$B$3601,$A20)</f>
        <v>1.1743504419937656E-2</v>
      </c>
      <c r="AC20" s="30">
        <f>SUMIFS('Historial Mensual'!$AB$2:$AB$3601,'Historial Mensual'!$A$2:$A$3601,AC$1,'Historial Mensual'!$B$2:$B$3601,$A20)</f>
        <v>1.106675323878914E-2</v>
      </c>
      <c r="AD20" s="30">
        <f>SUMIFS('Historial Mensual'!$AB$2:$AB$3601,'Historial Mensual'!$A$2:$A$3601,AD$1,'Historial Mensual'!$B$2:$B$3601,$A20)</f>
        <v>1.1610753957806752E-2</v>
      </c>
      <c r="AE20" s="30">
        <f>SUMIFS('Historial Mensual'!$AB$2:$AB$3601,'Historial Mensual'!$A$2:$A$3601,AE$1,'Historial Mensual'!$B$2:$B$3601,$A20)</f>
        <v>1.17860027375567E-2</v>
      </c>
      <c r="AF20" s="30">
        <f>SUMIFS('Historial Mensual'!$AB$2:$AB$3601,'Historial Mensual'!$A$2:$A$3601,AF$1,'Historial Mensual'!$B$2:$B$3601,$A20)</f>
        <v>1.0552930131888738E-2</v>
      </c>
      <c r="AG20" s="30">
        <f>SUMIFS('Historial Mensual'!$AB$2:$AB$3601,'Historial Mensual'!$A$2:$A$3601,AG$1,'Historial Mensual'!$B$2:$B$3601,$A20)</f>
        <v>1.0038456920916206E-2</v>
      </c>
      <c r="AH20" s="30">
        <f>SUMIFS('Historial Mensual'!$AB$2:$AB$3601,'Historial Mensual'!$A$2:$A$3601,AH$1,'Historial Mensual'!$B$2:$B$3601,$A20)</f>
        <v>1.0183933237168263E-2</v>
      </c>
      <c r="AI20" s="30">
        <f>SUMIFS('Historial Mensual'!$AB$2:$AB$3601,'Historial Mensual'!$A$2:$A$3601,AI$1,'Historial Mensual'!$B$2:$B$3601,$A20)</f>
        <v>1.0278555580430782E-2</v>
      </c>
      <c r="AJ20" s="30">
        <f>SUMIFS('Historial Mensual'!$AB$2:$AB$3601,'Historial Mensual'!$A$2:$A$3601,AJ$1,'Historial Mensual'!$B$2:$B$3601,$A20)</f>
        <v>1.0950764912952549E-2</v>
      </c>
      <c r="AK20" s="30">
        <f>SUMIFS('Historial Mensual'!$AB$2:$AB$3601,'Historial Mensual'!$A$2:$A$3601,AK$1,'Historial Mensual'!$B$2:$B$3601,$A20)</f>
        <v>9.6088915561034494E-3</v>
      </c>
      <c r="AL20" s="30">
        <f>SUMIFS('Historial Mensual'!$AB$2:$AB$3601,'Historial Mensual'!$A$2:$A$3601,AL$1,'Historial Mensual'!$B$2:$B$3601,$A20)</f>
        <v>1.0428113252949567E-2</v>
      </c>
      <c r="AM20" s="30">
        <f>SUMIFS('Historial Mensual'!$AB$2:$AB$3601,'Historial Mensual'!$A$2:$A$3601,AM$1,'Historial Mensual'!$B$2:$B$3601,$A20)</f>
        <v>1.0445954622392062E-2</v>
      </c>
      <c r="AN20" s="30">
        <f>SUMIFS('Historial Mensual'!$AB$2:$AB$3601,'Historial Mensual'!$A$2:$A$3601,AN$1,'Historial Mensual'!$B$2:$B$3601,$A20)</f>
        <v>1.1016534225337882E-2</v>
      </c>
      <c r="AO20" s="30">
        <f>SUMIFS('Historial Mensual'!$AB$2:$AB$3601,'Historial Mensual'!$A$2:$A$3601,AO$1,'Historial Mensual'!$B$2:$B$3601,$A20)</f>
        <v>9.5473606454901105E-3</v>
      </c>
      <c r="AP20" s="30">
        <f>SUMIFS('Historial Mensual'!$AB$2:$AB$3601,'Historial Mensual'!$A$2:$A$3601,AP$1,'Historial Mensual'!$B$2:$B$3601,$A20)</f>
        <v>1.0569262648454369E-2</v>
      </c>
      <c r="AQ20" s="30">
        <f>SUMIFS('Historial Mensual'!$AB$2:$AB$3601,'Historial Mensual'!$A$2:$A$3601,AQ$1,'Historial Mensual'!$B$2:$B$3601,$A20)</f>
        <v>1.1247462223471727E-2</v>
      </c>
      <c r="AR20" s="30">
        <f>SUMIFS('Historial Mensual'!$AB$2:$AB$3601,'Historial Mensual'!$A$2:$A$3601,AR$1,'Historial Mensual'!$B$2:$B$3601,$A20)</f>
        <v>1.1313019667449131E-2</v>
      </c>
      <c r="AS20" s="30">
        <f>SUMIFS('Historial Mensual'!$AB$2:$AB$3601,'Historial Mensual'!$A$2:$A$3601,AS$1,'Historial Mensual'!$B$2:$B$3601,$A20)</f>
        <v>1.0099659659705384E-2</v>
      </c>
      <c r="AT20" s="30">
        <f>SUMIFS('Historial Mensual'!$AB$2:$AB$3601,'Historial Mensual'!$A$2:$A$3601,AT$1,'Historial Mensual'!$B$2:$B$3601,$A20)</f>
        <v>9.3647763975290843E-3</v>
      </c>
      <c r="AU20" s="30">
        <f>SUMIFS('Historial Mensual'!$AB$2:$AB$3601,'Historial Mensual'!$A$2:$A$3601,AU$1,'Historial Mensual'!$B$2:$B$3601,$A20)</f>
        <v>9.8486183920991621E-3</v>
      </c>
      <c r="AV20" s="30">
        <f>SUMIFS('Historial Mensual'!$AB$2:$AB$3601,'Historial Mensual'!$A$2:$A$3601,AV$1,'Historial Mensual'!$B$2:$B$3601,$A20)</f>
        <v>9.9032184912064558E-3</v>
      </c>
      <c r="AW20" s="30">
        <f>SUMIFS('Historial Mensual'!$AB$2:$AB$3601,'Historial Mensual'!$A$2:$A$3601,AW$1,'Historial Mensual'!$B$2:$B$3601,$A20)</f>
        <v>1.1134652967021985E-2</v>
      </c>
      <c r="AX20" s="30">
        <f>SUMIFS('Historial Mensual'!$AB$2:$AB$3601,'Historial Mensual'!$A$2:$A$3601,AX$1,'Historial Mensual'!$B$2:$B$3601,$A20)</f>
        <v>9.2902859432875129E-3</v>
      </c>
      <c r="AY20" s="30">
        <f>SUMIFS('Historial Mensual'!$AB$2:$AB$3601,'Historial Mensual'!$A$2:$A$3601,AY$1,'Historial Mensual'!$B$2:$B$3601,$A20)</f>
        <v>1.1081518316586436E-2</v>
      </c>
      <c r="AZ20" s="30">
        <f>SUMIFS('Historial Mensual'!$AB$2:$AB$3601,'Historial Mensual'!$A$2:$A$3601,AZ$1,'Historial Mensual'!$B$2:$B$3601,$A20)</f>
        <v>1.0829448610732317E-2</v>
      </c>
      <c r="BA20" s="30">
        <f>SUMIFS('Historial Mensual'!$AB$2:$AB$3601,'Historial Mensual'!$A$2:$A$3601,BA$1,'Historial Mensual'!$B$2:$B$3601,$A20)</f>
        <v>1.0341831081024822E-2</v>
      </c>
      <c r="BB20" s="30">
        <f>SUMIFS('Historial Mensual'!$AB$2:$AB$3601,'Historial Mensual'!$A$2:$A$3601,BB$1,'Historial Mensual'!$B$2:$B$3601,$A20)</f>
        <v>1.0369360922666271E-2</v>
      </c>
      <c r="BC20" s="30">
        <f>SUMIFS('Historial Mensual'!$AB$2:$AB$3601,'Historial Mensual'!$A$2:$A$3601,BC$1,'Historial Mensual'!$B$2:$B$3601,$A20)</f>
        <v>1.0294192406188341E-2</v>
      </c>
      <c r="BD20" s="30">
        <f>SUMIFS('Historial Mensual'!$AB$2:$AB$3601,'Historial Mensual'!$A$2:$A$3601,BD$1,'Historial Mensual'!$B$2:$B$3601,$A20)</f>
        <v>1.0765767455030328E-2</v>
      </c>
      <c r="BE20" s="30">
        <f>SUMIFS('Historial Mensual'!$AB$2:$AB$3601,'Historial Mensual'!$A$2:$A$3601,BE$1,'Historial Mensual'!$B$2:$B$3601,$A20)</f>
        <v>1.006234577018339E-2</v>
      </c>
      <c r="BF20" s="30">
        <f>SUMIFS('Historial Mensual'!$AB$2:$AB$3601,'Historial Mensual'!$A$2:$A$3601,BF$1,'Historial Mensual'!$B$2:$B$3601,$A20)</f>
        <v>9.6178926205352511E-3</v>
      </c>
      <c r="BG20" s="30">
        <f>SUMIFS('Historial Mensual'!$AB$2:$AB$3601,'Historial Mensual'!$A$2:$A$3601,BG$1,'Historial Mensual'!$B$2:$B$3601,$A20)</f>
        <v>1.0367873034053732E-2</v>
      </c>
      <c r="BH20" s="30">
        <f>SUMIFS('Historial Mensual'!$AB$2:$AB$3601,'Historial Mensual'!$A$2:$A$3601,BH$1,'Historial Mensual'!$B$2:$B$3601,$A20)</f>
        <v>1.0660522806566375E-2</v>
      </c>
      <c r="BI20" s="30">
        <f>SUMIFS('Historial Mensual'!$AB$2:$AB$3601,'Historial Mensual'!$A$2:$A$3601,BI$1,'Historial Mensual'!$B$2:$B$3601,$A20)</f>
        <v>1.040878119139621E-2</v>
      </c>
      <c r="BJ20" s="30">
        <f>SUMIFS('Historial Mensual'!$AB$2:$AB$3601,'Historial Mensual'!$A$2:$A$3601,BJ$1,'Historial Mensual'!$B$2:$B$3601,$A20)</f>
        <v>1.052619793090126E-2</v>
      </c>
      <c r="BK20" s="30">
        <f>SUMIFS('Historial Mensual'!$AB$2:$AB$3601,'Historial Mensual'!$A$2:$A$3601,BK$1,'Historial Mensual'!$B$2:$B$3601,$A20)</f>
        <v>1.0708713135379577E-2</v>
      </c>
      <c r="BL20" s="30">
        <f>SUMIFS('Historial Mensual'!$AB$2:$AB$3601,'Historial Mensual'!$A$2:$A$3601,BL$1,'Historial Mensual'!$B$2:$B$3601,$A20)</f>
        <v>1.1047555091071803E-2</v>
      </c>
      <c r="BM20" s="30">
        <f>SUMIFS('Historial Mensual'!$AB$2:$AB$3601,'Historial Mensual'!$A$2:$A$3601,BM$1,'Historial Mensual'!$B$2:$B$3601,$A20)</f>
        <v>1.2823299680575051E-2</v>
      </c>
      <c r="BN20" s="30">
        <f>SUMIFS('Historial Mensual'!$AB$2:$AB$3601,'Historial Mensual'!$A$2:$A$3601,BN$1,'Historial Mensual'!$B$2:$B$3601,$A20)</f>
        <v>1.0733169324763425E-2</v>
      </c>
      <c r="BO20" s="30">
        <f>SUMIFS('Historial Mensual'!$AB$2:$AB$3601,'Historial Mensual'!$A$2:$A$3601,BO$1,'Historial Mensual'!$B$2:$B$3601,$A20)</f>
        <v>1.1131701847648889E-2</v>
      </c>
      <c r="BP20" s="30">
        <f>SUMIFS('Historial Mensual'!$AB$2:$AB$3601,'Historial Mensual'!$A$2:$A$3601,BP$1,'Historial Mensual'!$B$2:$B$3601,$A20)</f>
        <v>1.026366088990871E-2</v>
      </c>
      <c r="BQ20" s="30">
        <f>SUMIFS('Historial Mensual'!$AB$2:$AB$3601,'Historial Mensual'!$A$2:$A$3601,BQ$1,'Historial Mensual'!$B$2:$B$3601,$A20)</f>
        <v>1.1318910182171349E-2</v>
      </c>
      <c r="BR20" s="30">
        <f>SUMIFS('Historial Mensual'!$AB$2:$AB$3601,'Historial Mensual'!$A$2:$A$3601,BR$1,'Historial Mensual'!$B$2:$B$3601,$A20)</f>
        <v>1.0688698683018583E-2</v>
      </c>
      <c r="BS20" s="30">
        <f>SUMIFS('Historial Mensual'!$AB$2:$AB$3601,'Historial Mensual'!$A$2:$A$3601,BS$1,'Historial Mensual'!$B$2:$B$3601,$A20)</f>
        <v>1.2436409530532933E-2</v>
      </c>
      <c r="BT20" s="30">
        <f>SUMIFS('Historial Mensual'!$AB$2:$AB$3601,'Historial Mensual'!$A$2:$A$3601,BT$1,'Historial Mensual'!$B$2:$B$3601,$A20)</f>
        <v>1.0280789575682237E-2</v>
      </c>
      <c r="BU20" s="30">
        <f>SUMIFS('Historial Mensual'!$AB$2:$AB$3601,'Historial Mensual'!$A$2:$A$3601,BU$1,'Historial Mensual'!$B$2:$B$3601,$A20)</f>
        <v>1.033290071140569E-2</v>
      </c>
      <c r="BV20" s="30">
        <f>SUMIFS('Historial Mensual'!$AB$2:$AB$3601,'Historial Mensual'!$A$2:$A$3601,BV$1,'Historial Mensual'!$B$2:$B$3601,$A20)</f>
        <v>1.0204803235349225E-2</v>
      </c>
      <c r="BW20" s="30">
        <f>SUMIFS('Historial Mensual'!$AB$2:$AB$3601,'Historial Mensual'!$A$2:$A$3601,BW$1,'Historial Mensual'!$B$2:$B$3601,$A20)</f>
        <v>9.150924303803043E-3</v>
      </c>
      <c r="BX20" s="30">
        <f>SUMIFS('Historial Mensual'!$AB$2:$AB$3601,'Historial Mensual'!$A$2:$A$3601,BX$1,'Historial Mensual'!$B$2:$B$3601,$A20)</f>
        <v>1.1987967520013632E-2</v>
      </c>
      <c r="BY20" s="30">
        <f>SUMIFS('Historial Mensual'!$AB$2:$AB$3601,'Historial Mensual'!$A$2:$A$3601,BY$1,'Historial Mensual'!$B$2:$B$3601,$A20)</f>
        <v>1.1596807706963697E-2</v>
      </c>
      <c r="BZ20" s="30">
        <f>SUMIFS('Historial Mensual'!$AB$2:$AB$3601,'Historial Mensual'!$A$2:$A$3601,BZ$1,'Historial Mensual'!$B$2:$B$3601,$A20)</f>
        <v>1.112653716075318E-2</v>
      </c>
      <c r="CA20" s="30">
        <f>SUMIFS('Historial Mensual'!$AB$2:$AB$3601,'Historial Mensual'!$A$2:$A$3601,CA$1,'Historial Mensual'!$B$2:$B$3601,$A20)</f>
        <v>1.073687424022074E-2</v>
      </c>
      <c r="CB20" s="30">
        <f>SUMIFS('Historial Mensual'!$AB$2:$AB$3601,'Historial Mensual'!$A$2:$A$3601,CB$1,'Historial Mensual'!$B$2:$B$3601,$A20)</f>
        <v>1.147119618159409E-2</v>
      </c>
      <c r="CC20" s="30">
        <f>SUMIFS('Historial Mensual'!$AB$2:$AB$3601,'Historial Mensual'!$A$2:$A$3601,CC$1,'Historial Mensual'!$B$2:$B$3601,$A20)</f>
        <v>9.5496125035163804E-3</v>
      </c>
      <c r="CD20" s="30">
        <f>SUMIFS('Historial Mensual'!$AB$2:$AB$3601,'Historial Mensual'!$A$2:$A$3601,CD$1,'Historial Mensual'!$B$2:$B$3601,$A20)</f>
        <v>9.4121479481319437E-3</v>
      </c>
      <c r="CE20" s="30">
        <f>SUMIFS('Historial Mensual'!$AB$2:$AB$3601,'Historial Mensual'!$A$2:$A$3601,CE$1,'Historial Mensual'!$B$2:$B$3601,$A20)</f>
        <v>1.061082322974638E-2</v>
      </c>
      <c r="CF20" s="30">
        <f>SUMIFS('Historial Mensual'!$AB$2:$AB$3601,'Historial Mensual'!$A$2:$A$3601,CF$1,'Historial Mensual'!$B$2:$B$3601,$A20)</f>
        <v>9.5075687070969028E-3</v>
      </c>
      <c r="CG20" s="30">
        <f>SUMIFS('Historial Mensual'!$AB$2:$AB$3601,'Historial Mensual'!$A$2:$A$3601,CG$1,'Historial Mensual'!$B$2:$B$3601,$A20)</f>
        <v>1.0302382062094662E-2</v>
      </c>
      <c r="CH20" s="30">
        <f>SUMIFS('Historial Mensual'!$AB$2:$AB$3601,'Historial Mensual'!$A$2:$A$3601,CH$1,'Historial Mensual'!$B$2:$B$3601,$A20)</f>
        <v>1.1111041358720986E-2</v>
      </c>
      <c r="CI20" s="30">
        <f>SUMIFS('Historial Mensual'!$AB$2:$AB$3601,'Historial Mensual'!$A$2:$A$3601,CI$1,'Historial Mensual'!$B$2:$B$3601,$A20)</f>
        <v>1.1396188225120119E-2</v>
      </c>
      <c r="CJ20" s="30">
        <f>SUMIFS('Historial Mensual'!$AB$2:$AB$3601,'Historial Mensual'!$A$2:$A$3601,CJ$1,'Historial Mensual'!$B$2:$B$3601,$A20)</f>
        <v>9.7475599701342119E-3</v>
      </c>
      <c r="CK20" s="30">
        <f>SUMIFS('Historial Mensual'!$AB$2:$AB$3601,'Historial Mensual'!$A$2:$A$3601,CK$1,'Historial Mensual'!$B$2:$B$3601,$A20)</f>
        <v>8.4121716116043466E-3</v>
      </c>
      <c r="CL20" s="30">
        <f>SUMIFS('Historial Mensual'!$AB$2:$AB$3601,'Historial Mensual'!$A$2:$A$3601,CL$1,'Historial Mensual'!$B$2:$B$3601,$A20)</f>
        <v>9.1381074725480627E-3</v>
      </c>
      <c r="CM20" s="30">
        <f>SUMIFS('Historial Mensual'!$AB$2:$AB$3601,'Historial Mensual'!$A$2:$A$3601,CM$1,'Historial Mensual'!$B$2:$B$3601,$A20)</f>
        <v>9.5015608778195038E-3</v>
      </c>
      <c r="CN20" s="30">
        <f>SUMIFS('Historial Mensual'!$AB$2:$AB$3601,'Historial Mensual'!$A$2:$A$3601,CN$1,'Historial Mensual'!$B$2:$B$3601,$A20)</f>
        <v>1.0308337716843585E-2</v>
      </c>
      <c r="CO20" s="30">
        <f>SUMIFS('Historial Mensual'!$AB$2:$AB$3601,'Historial Mensual'!$A$2:$A$3601,CO$1,'Historial Mensual'!$B$2:$B$3601,$A20)</f>
        <v>9.7730222039238424E-3</v>
      </c>
      <c r="CP20" s="30">
        <f>SUMIFS('Historial Mensual'!$AB$2:$AB$3601,'Historial Mensual'!$A$2:$A$3601,CP$1,'Historial Mensual'!$B$2:$B$3601,$A20)</f>
        <v>1.0030990380774707E-2</v>
      </c>
      <c r="CQ20" s="30">
        <f>SUMIFS('Historial Mensual'!$AB$2:$AB$3601,'Historial Mensual'!$A$2:$A$3601,CQ$1,'Historial Mensual'!$B$2:$B$3601,$A20)</f>
        <v>1.0449671138231587E-2</v>
      </c>
      <c r="CR20" s="30">
        <f>SUMIFS('Historial Mensual'!$AB$2:$AB$3601,'Historial Mensual'!$A$2:$A$3601,CR$1,'Historial Mensual'!$B$2:$B$3601,$A20)</f>
        <v>1.0499457948814905E-2</v>
      </c>
      <c r="CS20" s="30">
        <f>SUMIFS('Historial Mensual'!$AB$2:$AB$3601,'Historial Mensual'!$A$2:$A$3601,CS$1,'Historial Mensual'!$B$2:$B$3601,$A20)</f>
        <v>9.5533654774493382E-3</v>
      </c>
      <c r="CT20" s="30">
        <f>SUMIFS('Historial Mensual'!$AB$2:$AB$3601,'Historial Mensual'!$A$2:$A$3601,CT$1,'Historial Mensual'!$B$2:$B$3601,$A20)</f>
        <v>9.8448774707737829E-3</v>
      </c>
      <c r="CU20" s="30">
        <f>SUMIFS('Historial Mensual'!$AB$2:$AB$3601,'Historial Mensual'!$A$2:$A$3601,CU$1,'Historial Mensual'!$B$2:$B$3601,$A20)</f>
        <v>1.0081004610286159E-2</v>
      </c>
      <c r="CV20" s="30">
        <f>SUMIFS('Historial Mensual'!$AB$2:$AB$3601,'Historial Mensual'!$A$2:$A$3601,CV$1,'Historial Mensual'!$B$2:$B$3601,$A20)</f>
        <v>1.0869411909839588E-2</v>
      </c>
      <c r="CW20" s="30">
        <f>SUMIFS('Historial Mensual'!$AB$2:$AB$3601,'Historial Mensual'!$A$2:$A$3601,CW$1,'Historial Mensual'!$B$2:$B$3601,$A20)</f>
        <v>9.6816249022884104E-3</v>
      </c>
    </row>
    <row r="21" spans="1:101" x14ac:dyDescent="0.3">
      <c r="A21" s="18">
        <v>45505</v>
      </c>
      <c r="B21" s="30">
        <f>SUMIFS('Historial Mensual'!$AB$2:$AB$3601,'Historial Mensual'!$A$2:$A$3601,B$1,'Historial Mensual'!$B$2:$B$3601,$A21)</f>
        <v>9.6658833952047996E-3</v>
      </c>
      <c r="C21" s="30">
        <f>SUMIFS('Historial Mensual'!$AB$2:$AB$3601,'Historial Mensual'!$A$2:$A$3601,C$1,'Historial Mensual'!$B$2:$B$3601,$A21)</f>
        <v>8.9350612498926285E-3</v>
      </c>
      <c r="D21" s="30">
        <f>SUMIFS('Historial Mensual'!$AB$2:$AB$3601,'Historial Mensual'!$A$2:$A$3601,D$1,'Historial Mensual'!$B$2:$B$3601,$A21)</f>
        <v>1.0578170070182358E-2</v>
      </c>
      <c r="E21" s="30">
        <f>SUMIFS('Historial Mensual'!$AB$2:$AB$3601,'Historial Mensual'!$A$2:$A$3601,E$1,'Historial Mensual'!$B$2:$B$3601,$A21)</f>
        <v>1.0307593281119409E-2</v>
      </c>
      <c r="F21" s="30">
        <f>SUMIFS('Historial Mensual'!$AB$2:$AB$3601,'Historial Mensual'!$A$2:$A$3601,F$1,'Historial Mensual'!$B$2:$B$3601,$A21)</f>
        <v>9.7123505425944501E-3</v>
      </c>
      <c r="G21" s="30">
        <f>SUMIFS('Historial Mensual'!$AB$2:$AB$3601,'Historial Mensual'!$A$2:$A$3601,G$1,'Historial Mensual'!$B$2:$B$3601,$A21)</f>
        <v>9.5225865598556059E-3</v>
      </c>
      <c r="H21" s="30">
        <f>SUMIFS('Historial Mensual'!$AB$2:$AB$3601,'Historial Mensual'!$A$2:$A$3601,H$1,'Historial Mensual'!$B$2:$B$3601,$A21)</f>
        <v>9.0483394800788819E-3</v>
      </c>
      <c r="I21" s="30">
        <f>SUMIFS('Historial Mensual'!$AB$2:$AB$3601,'Historial Mensual'!$A$2:$A$3601,I$1,'Historial Mensual'!$B$2:$B$3601,$A21)</f>
        <v>1.0732428323745324E-2</v>
      </c>
      <c r="J21" s="30">
        <f>SUMIFS('Historial Mensual'!$AB$2:$AB$3601,'Historial Mensual'!$A$2:$A$3601,J$1,'Historial Mensual'!$B$2:$B$3601,$A21)</f>
        <v>9.0196555564530101E-3</v>
      </c>
      <c r="K21" s="30">
        <f>SUMIFS('Historial Mensual'!$AB$2:$AB$3601,'Historial Mensual'!$A$2:$A$3601,K$1,'Historial Mensual'!$B$2:$B$3601,$A21)</f>
        <v>8.780021065370347E-3</v>
      </c>
      <c r="L21" s="30">
        <f>SUMIFS('Historial Mensual'!$AB$2:$AB$3601,'Historial Mensual'!$A$2:$A$3601,L$1,'Historial Mensual'!$B$2:$B$3601,$A21)</f>
        <v>9.9024707639645548E-3</v>
      </c>
      <c r="M21" s="30">
        <f>SUMIFS('Historial Mensual'!$AB$2:$AB$3601,'Historial Mensual'!$A$2:$A$3601,M$1,'Historial Mensual'!$B$2:$B$3601,$A21)</f>
        <v>1.0506886502400947E-2</v>
      </c>
      <c r="N21" s="30">
        <f>SUMIFS('Historial Mensual'!$AB$2:$AB$3601,'Historial Mensual'!$A$2:$A$3601,N$1,'Historial Mensual'!$B$2:$B$3601,$A21)</f>
        <v>9.8920019431025796E-3</v>
      </c>
      <c r="O21" s="30">
        <f>SUMIFS('Historial Mensual'!$AB$2:$AB$3601,'Historial Mensual'!$A$2:$A$3601,O$1,'Historial Mensual'!$B$2:$B$3601,$A21)</f>
        <v>1.1410164933636002E-2</v>
      </c>
      <c r="P21" s="30">
        <f>SUMIFS('Historial Mensual'!$AB$2:$AB$3601,'Historial Mensual'!$A$2:$A$3601,P$1,'Historial Mensual'!$B$2:$B$3601,$A21)</f>
        <v>9.1501704221177427E-3</v>
      </c>
      <c r="Q21" s="30">
        <f>SUMIFS('Historial Mensual'!$AB$2:$AB$3601,'Historial Mensual'!$A$2:$A$3601,Q$1,'Historial Mensual'!$B$2:$B$3601,$A21)</f>
        <v>1.035076058244111E-2</v>
      </c>
      <c r="R21" s="30">
        <f>SUMIFS('Historial Mensual'!$AB$2:$AB$3601,'Historial Mensual'!$A$2:$A$3601,R$1,'Historial Mensual'!$B$2:$B$3601,$A21)</f>
        <v>1.0098167395211188E-2</v>
      </c>
      <c r="S21" s="30">
        <f>SUMIFS('Historial Mensual'!$AB$2:$AB$3601,'Historial Mensual'!$A$2:$A$3601,S$1,'Historial Mensual'!$B$2:$B$3601,$A21)</f>
        <v>8.7671522980217187E-3</v>
      </c>
      <c r="T21" s="30">
        <f>SUMIFS('Historial Mensual'!$AB$2:$AB$3601,'Historial Mensual'!$A$2:$A$3601,T$1,'Historial Mensual'!$B$2:$B$3601,$A21)</f>
        <v>9.6891199093038782E-3</v>
      </c>
      <c r="U21" s="30">
        <f>SUMIFS('Historial Mensual'!$AB$2:$AB$3601,'Historial Mensual'!$A$2:$A$3601,U$1,'Historial Mensual'!$B$2:$B$3601,$A21)</f>
        <v>9.841884623953856E-3</v>
      </c>
      <c r="V21" s="30">
        <f>SUMIFS('Historial Mensual'!$AB$2:$AB$3601,'Historial Mensual'!$A$2:$A$3601,V$1,'Historial Mensual'!$B$2:$B$3601,$A21)</f>
        <v>9.9772133608972968E-3</v>
      </c>
      <c r="W21" s="30">
        <f>SUMIFS('Historial Mensual'!$AB$2:$AB$3601,'Historial Mensual'!$A$2:$A$3601,W$1,'Historial Mensual'!$B$2:$B$3601,$A21)</f>
        <v>1.0722053681983423E-2</v>
      </c>
      <c r="X21" s="30">
        <f>SUMIFS('Historial Mensual'!$AB$2:$AB$3601,'Historial Mensual'!$A$2:$A$3601,X$1,'Historial Mensual'!$B$2:$B$3601,$A21)</f>
        <v>9.5661244410150115E-3</v>
      </c>
      <c r="Y21" s="30">
        <f>SUMIFS('Historial Mensual'!$AB$2:$AB$3601,'Historial Mensual'!$A$2:$A$3601,Y$1,'Historial Mensual'!$B$2:$B$3601,$A21)</f>
        <v>1.1063061598712398E-2</v>
      </c>
      <c r="Z21" s="30">
        <f>SUMIFS('Historial Mensual'!$AB$2:$AB$3601,'Historial Mensual'!$A$2:$A$3601,Z$1,'Historial Mensual'!$B$2:$B$3601,$A21)</f>
        <v>9.7745197624619085E-3</v>
      </c>
      <c r="AA21" s="30">
        <f>SUMIFS('Historial Mensual'!$AB$2:$AB$3601,'Historial Mensual'!$A$2:$A$3601,AA$1,'Historial Mensual'!$B$2:$B$3601,$A21)</f>
        <v>1.0581139018850827E-2</v>
      </c>
      <c r="AB21" s="30">
        <f>SUMIFS('Historial Mensual'!$AB$2:$AB$3601,'Historial Mensual'!$A$2:$A$3601,AB$1,'Historial Mensual'!$B$2:$B$3601,$A21)</f>
        <v>1.20851330453704E-2</v>
      </c>
      <c r="AC21" s="30">
        <f>SUMIFS('Historial Mensual'!$AB$2:$AB$3601,'Historial Mensual'!$A$2:$A$3601,AC$1,'Historial Mensual'!$B$2:$B$3601,$A21)</f>
        <v>1.0679060539706908E-2</v>
      </c>
      <c r="AD21" s="30">
        <f>SUMIFS('Historial Mensual'!$AB$2:$AB$3601,'Historial Mensual'!$A$2:$A$3601,AD$1,'Historial Mensual'!$B$2:$B$3601,$A21)</f>
        <v>1.1441053278672175E-2</v>
      </c>
      <c r="AE21" s="30">
        <f>SUMIFS('Historial Mensual'!$AB$2:$AB$3601,'Historial Mensual'!$A$2:$A$3601,AE$1,'Historial Mensual'!$B$2:$B$3601,$A21)</f>
        <v>1.1411636042527373E-2</v>
      </c>
      <c r="AF21" s="30">
        <f>SUMIFS('Historial Mensual'!$AB$2:$AB$3601,'Historial Mensual'!$A$2:$A$3601,AF$1,'Historial Mensual'!$B$2:$B$3601,$A21)</f>
        <v>1.0607855240215125E-2</v>
      </c>
      <c r="AG21" s="30">
        <f>SUMIFS('Historial Mensual'!$AB$2:$AB$3601,'Historial Mensual'!$A$2:$A$3601,AG$1,'Historial Mensual'!$B$2:$B$3601,$A21)</f>
        <v>1.0449671138231587E-2</v>
      </c>
      <c r="AH21" s="30">
        <f>SUMIFS('Historial Mensual'!$AB$2:$AB$3601,'Historial Mensual'!$A$2:$A$3601,AH$1,'Historial Mensual'!$B$2:$B$3601,$A21)</f>
        <v>1.0474196372337818E-2</v>
      </c>
      <c r="AI21" s="30">
        <f>SUMIFS('Historial Mensual'!$AB$2:$AB$3601,'Historial Mensual'!$A$2:$A$3601,AI$1,'Historial Mensual'!$B$2:$B$3601,$A21)</f>
        <v>9.878540276244463E-3</v>
      </c>
      <c r="AJ21" s="30">
        <f>SUMIFS('Historial Mensual'!$AB$2:$AB$3601,'Historial Mensual'!$A$2:$A$3601,AJ$1,'Historial Mensual'!$B$2:$B$3601,$A21)</f>
        <v>1.0771693145526617E-2</v>
      </c>
      <c r="AK21" s="30">
        <f>SUMIFS('Historial Mensual'!$AB$2:$AB$3601,'Historial Mensual'!$A$2:$A$3601,AK$1,'Historial Mensual'!$B$2:$B$3601,$A21)</f>
        <v>9.6688819856487473E-3</v>
      </c>
      <c r="AL21" s="30">
        <f>SUMIFS('Historial Mensual'!$AB$2:$AB$3601,'Historial Mensual'!$A$2:$A$3601,AL$1,'Historial Mensual'!$B$2:$B$3601,$A21)</f>
        <v>1.0294936950538291E-2</v>
      </c>
      <c r="AM21" s="30">
        <f>SUMIFS('Historial Mensual'!$AB$2:$AB$3601,'Historial Mensual'!$A$2:$A$3601,AM$1,'Historial Mensual'!$B$2:$B$3601,$A21)</f>
        <v>1.0434804172586132E-2</v>
      </c>
      <c r="AN21" s="30">
        <f>SUMIFS('Historial Mensual'!$AB$2:$AB$3601,'Historial Mensual'!$A$2:$A$3601,AN$1,'Historial Mensual'!$B$2:$B$3601,$A21)</f>
        <v>1.1048293555521616E-2</v>
      </c>
      <c r="AO21" s="30">
        <f>SUMIFS('Historial Mensual'!$AB$2:$AB$3601,'Historial Mensual'!$A$2:$A$3601,AO$1,'Historial Mensual'!$B$2:$B$3601,$A21)</f>
        <v>9.8007230829639802E-3</v>
      </c>
      <c r="AP21" s="30">
        <f>SUMIFS('Historial Mensual'!$AB$2:$AB$3601,'Historial Mensual'!$A$2:$A$3601,AP$1,'Historial Mensual'!$B$2:$B$3601,$A21)</f>
        <v>1.0388701281678347E-2</v>
      </c>
      <c r="AQ21" s="30">
        <f>SUMIFS('Historial Mensual'!$AB$2:$AB$3601,'Historial Mensual'!$A$2:$A$3601,AQ$1,'Historial Mensual'!$B$2:$B$3601,$A21)</f>
        <v>1.0833149646387152E-2</v>
      </c>
      <c r="AR21" s="30">
        <f>SUMIFS('Historial Mensual'!$AB$2:$AB$3601,'Historial Mensual'!$A$2:$A$3601,AR$1,'Historial Mensual'!$B$2:$B$3601,$A21)</f>
        <v>1.1318910182171349E-2</v>
      </c>
      <c r="AS21" s="30">
        <f>SUMIFS('Historial Mensual'!$AB$2:$AB$3601,'Historial Mensual'!$A$2:$A$3601,AS$1,'Historial Mensual'!$B$2:$B$3601,$A21)</f>
        <v>9.9166765403213564E-3</v>
      </c>
      <c r="AT21" s="30">
        <f>SUMIFS('Historial Mensual'!$AB$2:$AB$3601,'Historial Mensual'!$A$2:$A$3601,AT$1,'Historial Mensual'!$B$2:$B$3601,$A21)</f>
        <v>9.2707127629658714E-3</v>
      </c>
      <c r="AU21" s="30">
        <f>SUMIFS('Historial Mensual'!$AB$2:$AB$3601,'Historial Mensual'!$A$2:$A$3601,AU$1,'Historial Mensual'!$B$2:$B$3601,$A21)</f>
        <v>1.000933398027648E-2</v>
      </c>
      <c r="AV21" s="30">
        <f>SUMIFS('Historial Mensual'!$AB$2:$AB$3601,'Historial Mensual'!$A$2:$A$3601,AV$1,'Historial Mensual'!$B$2:$B$3601,$A21)</f>
        <v>9.6313925622999452E-3</v>
      </c>
      <c r="AW21" s="30">
        <f>SUMIFS('Historial Mensual'!$AB$2:$AB$3601,'Historial Mensual'!$A$2:$A$3601,AW$1,'Historial Mensual'!$B$2:$B$3601,$A21)</f>
        <v>1.1424874963487541E-2</v>
      </c>
      <c r="AX21" s="30">
        <f>SUMIFS('Historial Mensual'!$AB$2:$AB$3601,'Historial Mensual'!$A$2:$A$3601,AX$1,'Historial Mensual'!$B$2:$B$3601,$A21)</f>
        <v>9.3407052886196329E-3</v>
      </c>
      <c r="AY21" s="30">
        <f>SUMIFS('Historial Mensual'!$AB$2:$AB$3601,'Historial Mensual'!$A$2:$A$3601,AY$1,'Historial Mensual'!$B$2:$B$3601,$A21)</f>
        <v>1.0609339246965943E-2</v>
      </c>
      <c r="AZ21" s="30">
        <f>SUMIFS('Historial Mensual'!$AB$2:$AB$3601,'Historial Mensual'!$A$2:$A$3601,AZ$1,'Historial Mensual'!$B$2:$B$3601,$A21)</f>
        <v>1.0725017984876573E-2</v>
      </c>
      <c r="BA21" s="30">
        <f>SUMIFS('Historial Mensual'!$AB$2:$AB$3601,'Historial Mensual'!$A$2:$A$3601,BA$1,'Historial Mensual'!$B$2:$B$3601,$A21)</f>
        <v>1.0163804103300311E-2</v>
      </c>
      <c r="BB21" s="30">
        <f>SUMIFS('Historial Mensual'!$AB$2:$AB$3601,'Historial Mensual'!$A$2:$A$3601,BB$1,'Historial Mensual'!$B$2:$B$3601,$A21)</f>
        <v>1.0430343613647475E-2</v>
      </c>
      <c r="BC21" s="30">
        <f>SUMIFS('Historial Mensual'!$AB$2:$AB$3601,'Historial Mensual'!$A$2:$A$3601,BC$1,'Historial Mensual'!$B$2:$B$3601,$A21)</f>
        <v>9.9518077042652919E-3</v>
      </c>
      <c r="BD21" s="30">
        <f>SUMIFS('Historial Mensual'!$AB$2:$AB$3601,'Historial Mensual'!$A$2:$A$3601,BD$1,'Historial Mensual'!$B$2:$B$3601,$A21)</f>
        <v>1.0659781219438447E-2</v>
      </c>
      <c r="BE21" s="30">
        <f>SUMIFS('Historial Mensual'!$AB$2:$AB$3601,'Historial Mensual'!$A$2:$A$3601,BE$1,'Historial Mensual'!$B$2:$B$3601,$A21)</f>
        <v>1.0189896577764479E-2</v>
      </c>
      <c r="BF21" s="30">
        <f>SUMIFS('Historial Mensual'!$AB$2:$AB$3601,'Historial Mensual'!$A$2:$A$3601,BF$1,'Historial Mensual'!$B$2:$B$3601,$A21)</f>
        <v>9.3685369379592487E-3</v>
      </c>
      <c r="BG21" s="30">
        <f>SUMIFS('Historial Mensual'!$AB$2:$AB$3601,'Historial Mensual'!$A$2:$A$3601,BG$1,'Historial Mensual'!$B$2:$B$3601,$A21)</f>
        <v>1.0439264514933155E-2</v>
      </c>
      <c r="BH21" s="30">
        <f>SUMIFS('Historial Mensual'!$AB$2:$AB$3601,'Historial Mensual'!$A$2:$A$3601,BH$1,'Historial Mensual'!$B$2:$B$3601,$A21)</f>
        <v>1.057668555986746E-2</v>
      </c>
      <c r="BI21" s="30">
        <f>SUMIFS('Historial Mensual'!$AB$2:$AB$3601,'Historial Mensual'!$A$2:$A$3601,BI$1,'Historial Mensual'!$B$2:$B$3601,$A21)</f>
        <v>1.037680000422081E-2</v>
      </c>
      <c r="BJ21" s="30">
        <f>SUMIFS('Historial Mensual'!$AB$2:$AB$3601,'Historial Mensual'!$A$2:$A$3601,BJ$1,'Historial Mensual'!$B$2:$B$3601,$A21)</f>
        <v>1.0742060870904568E-2</v>
      </c>
      <c r="BK21" s="30">
        <f>SUMIFS('Historial Mensual'!$AB$2:$AB$3601,'Historial Mensual'!$A$2:$A$3601,BK$1,'Historial Mensual'!$B$2:$B$3601,$A21)</f>
        <v>1.0916013804555647E-2</v>
      </c>
      <c r="BL21" s="30">
        <f>SUMIFS('Historial Mensual'!$AB$2:$AB$3601,'Historial Mensual'!$A$2:$A$3601,BL$1,'Historial Mensual'!$B$2:$B$3601,$A21)</f>
        <v>1.0925627127970072E-2</v>
      </c>
      <c r="BM21" s="30">
        <f>SUMIFS('Historial Mensual'!$AB$2:$AB$3601,'Historial Mensual'!$A$2:$A$3601,BM$1,'Historial Mensual'!$B$2:$B$3601,$A21)</f>
        <v>1.2401487693998403E-2</v>
      </c>
      <c r="BN21" s="30">
        <f>SUMIFS('Historial Mensual'!$AB$2:$AB$3601,'Historial Mensual'!$A$2:$A$3601,BN$1,'Historial Mensual'!$B$2:$B$3601,$A21)</f>
        <v>1.0552187675777036E-2</v>
      </c>
      <c r="BO21" s="30">
        <f>SUMIFS('Historial Mensual'!$AB$2:$AB$3601,'Historial Mensual'!$A$2:$A$3601,BO$1,'Historial Mensual'!$B$2:$B$3601,$A21)</f>
        <v>1.118185799638316E-2</v>
      </c>
      <c r="BP21" s="30">
        <f>SUMIFS('Historial Mensual'!$AB$2:$AB$3601,'Historial Mensual'!$A$2:$A$3601,BP$1,'Historial Mensual'!$B$2:$B$3601,$A21)</f>
        <v>1.03745683430152E-2</v>
      </c>
      <c r="BQ21" s="30">
        <f>SUMIFS('Historial Mensual'!$AB$2:$AB$3601,'Historial Mensual'!$A$2:$A$3601,BQ$1,'Historial Mensual'!$B$2:$B$3601,$A21)</f>
        <v>1.1060108179892891E-2</v>
      </c>
      <c r="BR21" s="30">
        <f>SUMIFS('Historial Mensual'!$AB$2:$AB$3601,'Historial Mensual'!$A$2:$A$3601,BR$1,'Historial Mensual'!$B$2:$B$3601,$A21)</f>
        <v>1.0781321577634895E-2</v>
      </c>
      <c r="BS21" s="30">
        <f>SUMIFS('Historial Mensual'!$AB$2:$AB$3601,'Historial Mensual'!$A$2:$A$3601,BS$1,'Historial Mensual'!$B$2:$B$3601,$A21)</f>
        <v>1.2096085126842349E-2</v>
      </c>
      <c r="BT21" s="30">
        <f>SUMIFS('Historial Mensual'!$AB$2:$AB$3601,'Historial Mensual'!$A$2:$A$3601,BT$1,'Historial Mensual'!$B$2:$B$3601,$A21)</f>
        <v>1.0259936839815076E-2</v>
      </c>
      <c r="BU21" s="30">
        <f>SUMIFS('Historial Mensual'!$AB$2:$AB$3601,'Historial Mensual'!$A$2:$A$3601,BU$1,'Historial Mensual'!$B$2:$B$3601,$A21)</f>
        <v>1.0624177996238604E-2</v>
      </c>
      <c r="BV21" s="30">
        <f>SUMIFS('Historial Mensual'!$AB$2:$AB$3601,'Historial Mensual'!$A$2:$A$3601,BV$1,'Historial Mensual'!$B$2:$B$3601,$A21)</f>
        <v>1.035076058244111E-2</v>
      </c>
      <c r="BW21" s="30">
        <f>SUMIFS('Historial Mensual'!$AB$2:$AB$3601,'Historial Mensual'!$A$2:$A$3601,BW$1,'Historial Mensual'!$B$2:$B$3601,$A21)</f>
        <v>9.8748005740108002E-3</v>
      </c>
      <c r="BX21" s="30">
        <f>SUMIFS('Historial Mensual'!$AB$2:$AB$3601,'Historial Mensual'!$A$2:$A$3601,BX$1,'Historial Mensual'!$B$2:$B$3601,$A21)</f>
        <v>1.2026699916040329E-2</v>
      </c>
      <c r="BY21" s="30">
        <f>SUMIFS('Historial Mensual'!$AB$2:$AB$3601,'Historial Mensual'!$A$2:$A$3601,BY$1,'Historial Mensual'!$B$2:$B$3601,$A21)</f>
        <v>1.1449141368931048E-2</v>
      </c>
      <c r="BZ21" s="30">
        <f>SUMIFS('Historial Mensual'!$AB$2:$AB$3601,'Historial Mensual'!$A$2:$A$3601,BZ$1,'Historial Mensual'!$B$2:$B$3601,$A21)</f>
        <v>1.1184070137471025E-2</v>
      </c>
      <c r="CA21" s="30">
        <f>SUMIFS('Historial Mensual'!$AB$2:$AB$3601,'Historial Mensual'!$A$2:$A$3601,CA$1,'Historial Mensual'!$B$2:$B$3601,$A21)</f>
        <v>1.0990675503671277E-2</v>
      </c>
      <c r="CB21" s="30">
        <f>SUMIFS('Historial Mensual'!$AB$2:$AB$3601,'Historial Mensual'!$A$2:$A$3601,CB$1,'Historial Mensual'!$B$2:$B$3601,$A21)</f>
        <v>1.1590934968560784E-2</v>
      </c>
      <c r="CC21" s="30">
        <f>SUMIFS('Historial Mensual'!$AB$2:$AB$3601,'Historial Mensual'!$A$2:$A$3601,CC$1,'Historial Mensual'!$B$2:$B$3601,$A21)</f>
        <v>9.7213414676458054E-3</v>
      </c>
      <c r="CD21" s="30">
        <f>SUMIFS('Historial Mensual'!$AB$2:$AB$3601,'Historial Mensual'!$A$2:$A$3601,CD$1,'Historial Mensual'!$B$2:$B$3601,$A21)</f>
        <v>9.4407094450867923E-3</v>
      </c>
      <c r="CE21" s="30">
        <f>SUMIFS('Historial Mensual'!$AB$2:$AB$3601,'Historial Mensual'!$A$2:$A$3601,CE$1,'Historial Mensual'!$B$2:$B$3601,$A21)</f>
        <v>1.0546247810861109E-2</v>
      </c>
      <c r="CF21" s="30">
        <f>SUMIFS('Historial Mensual'!$AB$2:$AB$3601,'Historial Mensual'!$A$2:$A$3601,CF$1,'Historial Mensual'!$B$2:$B$3601,$A21)</f>
        <v>8.9063418749415479E-3</v>
      </c>
      <c r="CG21" s="30">
        <f>SUMIFS('Historial Mensual'!$AB$2:$AB$3601,'Historial Mensual'!$A$2:$A$3601,CG$1,'Historial Mensual'!$B$2:$B$3601,$A21)</f>
        <v>1.061008124135232E-2</v>
      </c>
      <c r="CH21" s="30">
        <f>SUMIFS('Historial Mensual'!$AB$2:$AB$3601,'Historial Mensual'!$A$2:$A$3601,CH$1,'Historial Mensual'!$B$2:$B$3601,$A21)</f>
        <v>1.0923408757972819E-2</v>
      </c>
      <c r="CI21" s="30">
        <f>SUMIFS('Historial Mensual'!$AB$2:$AB$3601,'Historial Mensual'!$A$2:$A$3601,CI$1,'Historial Mensual'!$B$2:$B$3601,$A21)</f>
        <v>1.1514555220931699E-2</v>
      </c>
      <c r="CJ21" s="30">
        <f>SUMIFS('Historial Mensual'!$AB$2:$AB$3601,'Historial Mensual'!$A$2:$A$3601,CJ$1,'Historial Mensual'!$B$2:$B$3601,$A21)</f>
        <v>9.6583864904902228E-3</v>
      </c>
      <c r="CK21" s="30">
        <f>SUMIFS('Historial Mensual'!$AB$2:$AB$3601,'Historial Mensual'!$A$2:$A$3601,CK$1,'Historial Mensual'!$B$2:$B$3601,$A21)</f>
        <v>8.2592890177970446E-3</v>
      </c>
      <c r="CL21" s="30">
        <f>SUMIFS('Historial Mensual'!$AB$2:$AB$3601,'Historial Mensual'!$A$2:$A$3601,CL$1,'Historial Mensual'!$B$2:$B$3601,$A21)</f>
        <v>8.9207026864930317E-3</v>
      </c>
      <c r="CM21" s="30">
        <f>SUMIFS('Historial Mensual'!$AB$2:$AB$3601,'Historial Mensual'!$A$2:$A$3601,CM$1,'Historial Mensual'!$B$2:$B$3601,$A21)</f>
        <v>9.2036806333555266E-3</v>
      </c>
      <c r="CN21" s="30">
        <f>SUMIFS('Historial Mensual'!$AB$2:$AB$3601,'Historial Mensual'!$A$2:$A$3601,CN$1,'Historial Mensual'!$B$2:$B$3601,$A21)</f>
        <v>1.0294192406188341E-2</v>
      </c>
      <c r="CO21" s="30">
        <f>SUMIFS('Historial Mensual'!$AB$2:$AB$3601,'Historial Mensual'!$A$2:$A$3601,CO$1,'Historial Mensual'!$B$2:$B$3601,$A21)</f>
        <v>9.8830277178529879E-3</v>
      </c>
      <c r="CP21" s="30">
        <f>SUMIFS('Historial Mensual'!$AB$2:$AB$3601,'Historial Mensual'!$A$2:$A$3601,CP$1,'Historial Mensual'!$B$2:$B$3601,$A21)</f>
        <v>1.0168277625469901E-2</v>
      </c>
      <c r="CQ21" s="30">
        <f>SUMIFS('Historial Mensual'!$AB$2:$AB$3601,'Historial Mensual'!$A$2:$A$3601,CQ$1,'Historial Mensual'!$B$2:$B$3601,$A21)</f>
        <v>1.0286002019959328E-2</v>
      </c>
      <c r="CR21" s="30">
        <f>SUMIFS('Historial Mensual'!$AB$2:$AB$3601,'Historial Mensual'!$A$2:$A$3601,CR$1,'Historial Mensual'!$B$2:$B$3601,$A21)</f>
        <v>1.0346295940247163E-2</v>
      </c>
      <c r="CS21" s="30">
        <f>SUMIFS('Historial Mensual'!$AB$2:$AB$3601,'Historial Mensual'!$A$2:$A$3601,CS$1,'Historial Mensual'!$B$2:$B$3601,$A21)</f>
        <v>9.8762964731844427E-3</v>
      </c>
      <c r="CT21" s="30">
        <f>SUMIFS('Historial Mensual'!$AB$2:$AB$3601,'Historial Mensual'!$A$2:$A$3601,CT$1,'Historial Mensual'!$B$2:$B$3601,$A21)</f>
        <v>9.5233373879879402E-3</v>
      </c>
      <c r="CU21" s="30">
        <f>SUMIFS('Historial Mensual'!$AB$2:$AB$3601,'Historial Mensual'!$A$2:$A$3601,CU$1,'Historial Mensual'!$B$2:$B$3601,$A21)</f>
        <v>9.7722734154932489E-3</v>
      </c>
      <c r="CV21" s="30">
        <f>SUMIFS('Historial Mensual'!$AB$2:$AB$3601,'Historial Mensual'!$A$2:$A$3601,CV$1,'Historial Mensual'!$B$2:$B$3601,$A21)</f>
        <v>1.0531396468122844E-2</v>
      </c>
      <c r="CW21" s="30">
        <f>SUMIFS('Historial Mensual'!$AB$2:$AB$3601,'Historial Mensual'!$A$2:$A$3601,CW$1,'Historial Mensual'!$B$2:$B$3601,$A21)</f>
        <v>9.5308453314841834E-3</v>
      </c>
    </row>
    <row r="22" spans="1:101" x14ac:dyDescent="0.3">
      <c r="A22" s="18">
        <v>45536</v>
      </c>
      <c r="B22" s="30">
        <f>SUMIFS('Historial Mensual'!$AB$2:$AB$3601,'Historial Mensual'!$A$2:$A$3601,B$1,'Historial Mensual'!$B$2:$B$3601,$A22)</f>
        <v>9.5323468464811878E-3</v>
      </c>
      <c r="C22" s="30">
        <f>SUMIFS('Historial Mensual'!$AB$2:$AB$3601,'Historial Mensual'!$A$2:$A$3601,C$1,'Historial Mensual'!$B$2:$B$3601,$A22)</f>
        <v>8.5754210216386628E-3</v>
      </c>
      <c r="D22" s="30">
        <f>SUMIFS('Historial Mensual'!$AB$2:$AB$3601,'Historial Mensual'!$A$2:$A$3601,D$1,'Historial Mensual'!$B$2:$B$3601,$A22)</f>
        <v>1.0298659581755354E-2</v>
      </c>
      <c r="E22" s="30">
        <f>SUMIFS('Historial Mensual'!$AB$2:$AB$3601,'Historial Mensual'!$A$2:$A$3601,E$1,'Historial Mensual'!$B$2:$B$3601,$A22)</f>
        <v>1.0072048840213288E-2</v>
      </c>
      <c r="F22" s="30">
        <f>SUMIFS('Historial Mensual'!$AB$2:$AB$3601,'Historial Mensual'!$A$2:$A$3601,F$1,'Historial Mensual'!$B$2:$B$3601,$A22)</f>
        <v>9.5068177499451068E-3</v>
      </c>
      <c r="G22" s="30">
        <f>SUMIFS('Historial Mensual'!$AB$2:$AB$3601,'Historial Mensual'!$A$2:$A$3601,G$1,'Historial Mensual'!$B$2:$B$3601,$A22)</f>
        <v>9.4467212592477257E-3</v>
      </c>
      <c r="H22" s="30">
        <f>SUMIFS('Historial Mensual'!$AB$2:$AB$3601,'Historial Mensual'!$A$2:$A$3601,H$1,'Historial Mensual'!$B$2:$B$3601,$A22)</f>
        <v>8.6573158290164098E-3</v>
      </c>
      <c r="I22" s="30">
        <f>SUMIFS('Historial Mensual'!$AB$2:$AB$3601,'Historial Mensual'!$A$2:$A$3601,I$1,'Historial Mensual'!$B$2:$B$3601,$A22)</f>
        <v>1.021001999392368E-2</v>
      </c>
      <c r="J22" s="30">
        <f>SUMIFS('Historial Mensual'!$AB$2:$AB$3601,'Historial Mensual'!$A$2:$A$3601,J$1,'Historial Mensual'!$B$2:$B$3601,$A22)</f>
        <v>8.9856761479145675E-3</v>
      </c>
      <c r="K22" s="30">
        <f>SUMIFS('Historial Mensual'!$AB$2:$AB$3601,'Historial Mensual'!$A$2:$A$3601,K$1,'Historial Mensual'!$B$2:$B$3601,$A22)</f>
        <v>8.3749252214360137E-3</v>
      </c>
      <c r="L22" s="30">
        <f>SUMIFS('Historial Mensual'!$AB$2:$AB$3601,'Historial Mensual'!$A$2:$A$3601,L$1,'Historial Mensual'!$B$2:$B$3601,$A22)</f>
        <v>9.5856347197933456E-3</v>
      </c>
      <c r="M22" s="30">
        <f>SUMIFS('Historial Mensual'!$AB$2:$AB$3601,'Historial Mensual'!$A$2:$A$3601,M$1,'Historial Mensual'!$B$2:$B$3601,$A22)</f>
        <v>1.0172750929729579E-2</v>
      </c>
      <c r="N22" s="30">
        <f>SUMIFS('Historial Mensual'!$AB$2:$AB$3601,'Historial Mensual'!$A$2:$A$3601,N$1,'Historial Mensual'!$B$2:$B$3601,$A22)</f>
        <v>9.4497270186444382E-3</v>
      </c>
      <c r="O22" s="30">
        <f>SUMIFS('Historial Mensual'!$AB$2:$AB$3601,'Historial Mensual'!$A$2:$A$3601,O$1,'Historial Mensual'!$B$2:$B$3601,$A22)</f>
        <v>1.1065276600550789E-2</v>
      </c>
      <c r="P22" s="30">
        <f>SUMIFS('Historial Mensual'!$AB$2:$AB$3601,'Historial Mensual'!$A$2:$A$3601,P$1,'Historial Mensual'!$B$2:$B$3601,$A22)</f>
        <v>9.0189005952192591E-3</v>
      </c>
      <c r="Q22" s="30">
        <f>SUMIFS('Historial Mensual'!$AB$2:$AB$3601,'Historial Mensual'!$A$2:$A$3601,Q$1,'Historial Mensual'!$B$2:$B$3601,$A22)</f>
        <v>1.0283768151492234E-2</v>
      </c>
      <c r="R22" s="30">
        <f>SUMIFS('Historial Mensual'!$AB$2:$AB$3601,'Historial Mensual'!$A$2:$A$3601,R$1,'Historial Mensual'!$B$2:$B$3601,$A22)</f>
        <v>9.4940505381060358E-3</v>
      </c>
      <c r="S22" s="30">
        <f>SUMIFS('Historial Mensual'!$AB$2:$AB$3601,'Historial Mensual'!$A$2:$A$3601,S$1,'Historial Mensual'!$B$2:$B$3601,$A22)</f>
        <v>8.8216429451841716E-3</v>
      </c>
      <c r="T22" s="30">
        <f>SUMIFS('Historial Mensual'!$AB$2:$AB$3601,'Historial Mensual'!$A$2:$A$3601,T$1,'Historial Mensual'!$B$2:$B$3601,$A22)</f>
        <v>9.0626780790952211E-3</v>
      </c>
      <c r="U22" s="30">
        <f>SUMIFS('Historial Mensual'!$AB$2:$AB$3601,'Historial Mensual'!$A$2:$A$3601,U$1,'Historial Mensual'!$B$2:$B$3601,$A22)</f>
        <v>9.7670317254521244E-3</v>
      </c>
      <c r="V22" s="30">
        <f>SUMIFS('Historial Mensual'!$AB$2:$AB$3601,'Historial Mensual'!$A$2:$A$3601,V$1,'Historial Mensual'!$B$2:$B$3601,$A22)</f>
        <v>9.7805097523193663E-3</v>
      </c>
      <c r="W22" s="30">
        <f>SUMIFS('Historial Mensual'!$AB$2:$AB$3601,'Historial Mensual'!$A$2:$A$3601,W$1,'Historial Mensual'!$B$2:$B$3601,$A22)</f>
        <v>1.0110850870498567E-2</v>
      </c>
      <c r="X22" s="30">
        <f>SUMIFS('Historial Mensual'!$AB$2:$AB$3601,'Historial Mensual'!$A$2:$A$3601,X$1,'Historial Mensual'!$B$2:$B$3601,$A22)</f>
        <v>9.7632874778807999E-3</v>
      </c>
      <c r="Y22" s="30">
        <f>SUMIFS('Historial Mensual'!$AB$2:$AB$3601,'Historial Mensual'!$A$2:$A$3601,Y$1,'Historial Mensual'!$B$2:$B$3601,$A22)</f>
        <v>1.0702042135660061E-2</v>
      </c>
      <c r="Z22" s="30">
        <f>SUMIFS('Historial Mensual'!$AB$2:$AB$3601,'Historial Mensual'!$A$2:$A$3601,Z$1,'Historial Mensual'!$B$2:$B$3601,$A22)</f>
        <v>9.4767744239110385E-3</v>
      </c>
      <c r="AA22" s="30">
        <f>SUMIFS('Historial Mensual'!$AB$2:$AB$3601,'Historial Mensual'!$A$2:$A$3601,AA$1,'Historial Mensual'!$B$2:$B$3601,$A22)</f>
        <v>1.0262171287991562E-2</v>
      </c>
      <c r="AB22" s="30">
        <f>SUMIFS('Historial Mensual'!$AB$2:$AB$3601,'Historial Mensual'!$A$2:$A$3601,AB$1,'Historial Mensual'!$B$2:$B$3601,$A22)</f>
        <v>1.1781607270350714E-2</v>
      </c>
      <c r="AC22" s="30">
        <f>SUMIFS('Historial Mensual'!$AB$2:$AB$3601,'Historial Mensual'!$A$2:$A$3601,AC$1,'Historial Mensual'!$B$2:$B$3601,$A22)</f>
        <v>1.0134720896111116E-2</v>
      </c>
      <c r="AD22" s="30">
        <f>SUMIFS('Historial Mensual'!$AB$2:$AB$3601,'Historial Mensual'!$A$2:$A$3601,AD$1,'Historial Mensual'!$B$2:$B$3601,$A22)</f>
        <v>1.1371171969068117E-2</v>
      </c>
      <c r="AE22" s="30">
        <f>SUMIFS('Historial Mensual'!$AB$2:$AB$3601,'Historial Mensual'!$A$2:$A$3601,AE$1,'Historial Mensual'!$B$2:$B$3601,$A22)</f>
        <v>1.0899003153161058E-2</v>
      </c>
      <c r="AF22" s="30">
        <f>SUMIFS('Historial Mensual'!$AB$2:$AB$3601,'Historial Mensual'!$A$2:$A$3601,AF$1,'Historial Mensual'!$B$2:$B$3601,$A22)</f>
        <v>1.0284512780351696E-2</v>
      </c>
      <c r="AG22" s="30">
        <f>SUMIFS('Historial Mensual'!$AB$2:$AB$3601,'Historial Mensual'!$A$2:$A$3601,AG$1,'Historial Mensual'!$B$2:$B$3601,$A22)</f>
        <v>1.0130991613588103E-2</v>
      </c>
      <c r="AH22" s="30">
        <f>SUMIFS('Historial Mensual'!$AB$2:$AB$3601,'Historial Mensual'!$A$2:$A$3601,AH$1,'Historial Mensual'!$B$2:$B$3601,$A22)</f>
        <v>1.0224178273614992E-2</v>
      </c>
      <c r="AI22" s="30">
        <f>SUMIFS('Historial Mensual'!$AB$2:$AB$3601,'Historial Mensual'!$A$2:$A$3601,AI$1,'Historial Mensual'!$B$2:$B$3601,$A22)</f>
        <v>9.5893862210463254E-3</v>
      </c>
      <c r="AJ22" s="30">
        <f>SUMIFS('Historial Mensual'!$AB$2:$AB$3601,'Historial Mensual'!$A$2:$A$3601,AJ$1,'Historial Mensual'!$B$2:$B$3601,$A22)</f>
        <v>1.0353736890009957E-2</v>
      </c>
      <c r="AK22" s="30">
        <f>SUMIFS('Historial Mensual'!$AB$2:$AB$3601,'Historial Mensual'!$A$2:$A$3601,AK$1,'Historial Mensual'!$B$2:$B$3601,$A22)</f>
        <v>9.4354487846022295E-3</v>
      </c>
      <c r="AL22" s="30">
        <f>SUMIFS('Historial Mensual'!$AB$2:$AB$3601,'Historial Mensual'!$A$2:$A$3601,AL$1,'Historial Mensual'!$B$2:$B$3601,$A22)</f>
        <v>1.0294192406188341E-2</v>
      </c>
      <c r="AM22" s="30">
        <f>SUMIFS('Historial Mensual'!$AB$2:$AB$3601,'Historial Mensual'!$A$2:$A$3601,AM$1,'Historial Mensual'!$B$2:$B$3601,$A22)</f>
        <v>1.0192132730659109E-2</v>
      </c>
      <c r="AN22" s="30">
        <f>SUMIFS('Historial Mensual'!$AB$2:$AB$3601,'Historial Mensual'!$A$2:$A$3601,AN$1,'Historial Mensual'!$B$2:$B$3601,$A22)</f>
        <v>1.1082994693924819E-2</v>
      </c>
      <c r="AO22" s="30">
        <f>SUMIFS('Historial Mensual'!$AB$2:$AB$3601,'Historial Mensual'!$A$2:$A$3601,AO$1,'Historial Mensual'!$B$2:$B$3601,$A22)</f>
        <v>9.2917913996100054E-3</v>
      </c>
      <c r="AP22" s="30">
        <f>SUMIFS('Historial Mensual'!$AB$2:$AB$3601,'Historial Mensual'!$A$2:$A$3601,AP$1,'Historial Mensual'!$B$2:$B$3601,$A22)</f>
        <v>1.0026510165240365E-2</v>
      </c>
      <c r="AQ22" s="30">
        <f>SUMIFS('Historial Mensual'!$AB$2:$AB$3601,'Historial Mensual'!$A$2:$A$3601,AQ$1,'Historial Mensual'!$B$2:$B$3601,$A22)</f>
        <v>1.0558869564780693E-2</v>
      </c>
      <c r="AR22" s="30">
        <f>SUMIFS('Historial Mensual'!$AB$2:$AB$3601,'Historial Mensual'!$A$2:$A$3601,AR$1,'Historial Mensual'!$B$2:$B$3601,$A22)</f>
        <v>1.0306104391569093E-2</v>
      </c>
      <c r="AS22" s="30">
        <f>SUMIFS('Historial Mensual'!$AB$2:$AB$3601,'Historial Mensual'!$A$2:$A$3601,AS$1,'Historial Mensual'!$B$2:$B$3601,$A22)</f>
        <v>9.6013899947120507E-3</v>
      </c>
      <c r="AT22" s="30">
        <f>SUMIFS('Historial Mensual'!$AB$2:$AB$3601,'Historial Mensual'!$A$2:$A$3601,AT$1,'Historial Mensual'!$B$2:$B$3601,$A22)</f>
        <v>9.2390857254895931E-3</v>
      </c>
      <c r="AU22" s="30">
        <f>SUMIFS('Historial Mensual'!$AB$2:$AB$3601,'Historial Mensual'!$A$2:$A$3601,AU$1,'Historial Mensual'!$B$2:$B$3601,$A22)</f>
        <v>9.6898693763465271E-3</v>
      </c>
      <c r="AV22" s="30">
        <f>SUMIFS('Historial Mensual'!$AB$2:$AB$3601,'Historial Mensual'!$A$2:$A$3601,AV$1,'Historial Mensual'!$B$2:$B$3601,$A22)</f>
        <v>9.8291639363579097E-3</v>
      </c>
      <c r="AW22" s="30">
        <f>SUMIFS('Historial Mensual'!$AB$2:$AB$3601,'Historial Mensual'!$A$2:$A$3601,AW$1,'Historial Mensual'!$B$2:$B$3601,$A22)</f>
        <v>1.0802056313080177E-2</v>
      </c>
      <c r="AX22" s="30">
        <f>SUMIFS('Historial Mensual'!$AB$2:$AB$3601,'Historial Mensual'!$A$2:$A$3601,AX$1,'Historial Mensual'!$B$2:$B$3601,$A22)</f>
        <v>9.159216593497721E-3</v>
      </c>
      <c r="AY22" s="30">
        <f>SUMIFS('Historial Mensual'!$AB$2:$AB$3601,'Historial Mensual'!$A$2:$A$3601,AY$1,'Historial Mensual'!$B$2:$B$3601,$A22)</f>
        <v>1.038721370632345E-2</v>
      </c>
      <c r="AZ22" s="30">
        <f>SUMIFS('Historial Mensual'!$AB$2:$AB$3601,'Historial Mensual'!$A$2:$A$3601,AZ$1,'Historial Mensual'!$B$2:$B$3601,$A22)</f>
        <v>1.0559611966893589E-2</v>
      </c>
      <c r="BA22" s="30">
        <f>SUMIFS('Historial Mensual'!$AB$2:$AB$3601,'Historial Mensual'!$A$2:$A$3601,BA$1,'Historial Mensual'!$B$2:$B$3601,$A22)</f>
        <v>1.0024269975494216E-2</v>
      </c>
      <c r="BB22" s="30">
        <f>SUMIFS('Historial Mensual'!$AB$2:$AB$3601,'Historial Mensual'!$A$2:$A$3601,BB$1,'Historial Mensual'!$B$2:$B$3601,$A22)</f>
        <v>1.0179460477586444E-2</v>
      </c>
      <c r="BC22" s="30">
        <f>SUMIFS('Historial Mensual'!$AB$2:$AB$3601,'Historial Mensual'!$A$2:$A$3601,BC$1,'Historial Mensual'!$B$2:$B$3601,$A22)</f>
        <v>9.8029687338767602E-3</v>
      </c>
      <c r="BD22" s="30">
        <f>SUMIFS('Historial Mensual'!$AB$2:$AB$3601,'Historial Mensual'!$A$2:$A$3601,BD$1,'Historial Mensual'!$B$2:$B$3601,$A22)</f>
        <v>1.0483113016111378E-2</v>
      </c>
      <c r="BE22" s="30">
        <f>SUMIFS('Historial Mensual'!$AB$2:$AB$3601,'Historial Mensual'!$A$2:$A$3601,BE$1,'Historial Mensual'!$B$2:$B$3601,$A22)</f>
        <v>9.9742248249623522E-3</v>
      </c>
      <c r="BF22" s="30">
        <f>SUMIFS('Historial Mensual'!$AB$2:$AB$3601,'Historial Mensual'!$A$2:$A$3601,BF$1,'Historial Mensual'!$B$2:$B$3601,$A22)</f>
        <v>9.3602635455716232E-3</v>
      </c>
      <c r="BG22" s="30">
        <f>SUMIFS('Historial Mensual'!$AB$2:$AB$3601,'Historial Mensual'!$A$2:$A$3601,BG$1,'Historial Mensual'!$B$2:$B$3601,$A22)</f>
        <v>1.0056374140494873E-2</v>
      </c>
      <c r="BH22" s="30">
        <f>SUMIFS('Historial Mensual'!$AB$2:$AB$3601,'Historial Mensual'!$A$2:$A$3601,BH$1,'Historial Mensual'!$B$2:$B$3601,$A22)</f>
        <v>1.0422165359650348E-2</v>
      </c>
      <c r="BI22" s="30">
        <f>SUMIFS('Historial Mensual'!$AB$2:$AB$3601,'Historial Mensual'!$A$2:$A$3601,BI$1,'Historial Mensual'!$B$2:$B$3601,$A22)</f>
        <v>1.0251743398032698E-2</v>
      </c>
      <c r="BJ22" s="30">
        <f>SUMIFS('Historial Mensual'!$AB$2:$AB$3601,'Historial Mensual'!$A$2:$A$3601,BJ$1,'Historial Mensual'!$B$2:$B$3601,$A22)</f>
        <v>1.0615275034273619E-2</v>
      </c>
      <c r="BK22" s="30">
        <f>SUMIFS('Historial Mensual'!$AB$2:$AB$3601,'Historial Mensual'!$A$2:$A$3601,BK$1,'Historial Mensual'!$B$2:$B$3601,$A22)</f>
        <v>1.0639756104053211E-2</v>
      </c>
      <c r="BL22" s="30">
        <f>SUMIFS('Historial Mensual'!$AB$2:$AB$3601,'Historial Mensual'!$A$2:$A$3601,BL$1,'Historial Mensual'!$B$2:$B$3601,$A22)</f>
        <v>1.0816123648017539E-2</v>
      </c>
      <c r="BM22" s="30">
        <f>SUMIFS('Historial Mensual'!$AB$2:$AB$3601,'Historial Mensual'!$A$2:$A$3601,BM$1,'Historial Mensual'!$B$2:$B$3601,$A22)</f>
        <v>1.1993084054202852E-2</v>
      </c>
      <c r="BN22" s="30">
        <f>SUMIFS('Historial Mensual'!$AB$2:$AB$3601,'Historial Mensual'!$A$2:$A$3601,BN$1,'Historial Mensual'!$B$2:$B$3601,$A22)</f>
        <v>1.0115326972955252E-2</v>
      </c>
      <c r="BO22" s="30">
        <f>SUMIFS('Historial Mensual'!$AB$2:$AB$3601,'Historial Mensual'!$A$2:$A$3601,BO$1,'Historial Mensual'!$B$2:$B$3601,$A22)</f>
        <v>1.094337216050234E-2</v>
      </c>
      <c r="BP22" s="30">
        <f>SUMIFS('Historial Mensual'!$AB$2:$AB$3601,'Historial Mensual'!$A$2:$A$3601,BP$1,'Historial Mensual'!$B$2:$B$3601,$A22)</f>
        <v>1.0278555580430782E-2</v>
      </c>
      <c r="BQ22" s="30">
        <f>SUMIFS('Historial Mensual'!$AB$2:$AB$3601,'Historial Mensual'!$A$2:$A$3601,BQ$1,'Historial Mensual'!$B$2:$B$3601,$A22)</f>
        <v>1.0655331570966986E-2</v>
      </c>
      <c r="BR22" s="30">
        <f>SUMIFS('Historial Mensual'!$AB$2:$AB$3601,'Historial Mensual'!$A$2:$A$3601,BR$1,'Historial Mensual'!$B$2:$B$3601,$A22)</f>
        <v>1.0910836983090588E-2</v>
      </c>
      <c r="BS22" s="30">
        <f>SUMIFS('Historial Mensual'!$AB$2:$AB$3601,'Historial Mensual'!$A$2:$A$3601,BS$1,'Historial Mensual'!$B$2:$B$3601,$A22)</f>
        <v>1.1895821210580637E-2</v>
      </c>
      <c r="BT22" s="30">
        <f>SUMIFS('Historial Mensual'!$AB$2:$AB$3601,'Historial Mensual'!$A$2:$A$3601,BT$1,'Historial Mensual'!$B$2:$B$3601,$A22)</f>
        <v>1.0098913530489639E-2</v>
      </c>
      <c r="BU22" s="30">
        <f>SUMIFS('Historial Mensual'!$AB$2:$AB$3601,'Historial Mensual'!$A$2:$A$3601,BU$1,'Historial Mensual'!$B$2:$B$3601,$A22)</f>
        <v>1.0355969057396885E-2</v>
      </c>
      <c r="BV22" s="30">
        <f>SUMIFS('Historial Mensual'!$AB$2:$AB$3601,'Historial Mensual'!$A$2:$A$3601,BV$1,'Historial Mensual'!$B$2:$B$3601,$A22)</f>
        <v>1.0054881172389951E-2</v>
      </c>
      <c r="BW22" s="30">
        <f>SUMIFS('Historial Mensual'!$AB$2:$AB$3601,'Historial Mensual'!$A$2:$A$3601,BW$1,'Historial Mensual'!$B$2:$B$3601,$A22)</f>
        <v>9.615642437181382E-3</v>
      </c>
      <c r="BX22" s="30">
        <f>SUMIFS('Historial Mensual'!$AB$2:$AB$3601,'Historial Mensual'!$A$2:$A$3601,BX$1,'Historial Mensual'!$B$2:$B$3601,$A22)</f>
        <v>1.1776478959786951E-2</v>
      </c>
      <c r="BY22" s="30">
        <f>SUMIFS('Historial Mensual'!$AB$2:$AB$3601,'Historial Mensual'!$A$2:$A$3601,BY$1,'Historial Mensual'!$B$2:$B$3601,$A22)</f>
        <v>1.0863492517593665E-2</v>
      </c>
      <c r="BZ22" s="30">
        <f>SUMIFS('Historial Mensual'!$AB$2:$AB$3601,'Historial Mensual'!$A$2:$A$3601,BZ$1,'Historial Mensual'!$B$2:$B$3601,$A22)</f>
        <v>1.0790208465737861E-2</v>
      </c>
      <c r="CA22" s="30">
        <f>SUMIFS('Historial Mensual'!$AB$2:$AB$3601,'Historial Mensual'!$A$2:$A$3601,CA$1,'Historial Mensual'!$B$2:$B$3601,$A22)</f>
        <v>1.0503172300696528E-2</v>
      </c>
      <c r="CB22" s="30">
        <f>SUMIFS('Historial Mensual'!$AB$2:$AB$3601,'Historial Mensual'!$A$2:$A$3601,CB$1,'Historial Mensual'!$B$2:$B$3601,$A22)</f>
        <v>1.1153095316855044E-2</v>
      </c>
      <c r="CC22" s="30">
        <f>SUMIFS('Historial Mensual'!$AB$2:$AB$3601,'Historial Mensual'!$A$2:$A$3601,CC$1,'Historial Mensual'!$B$2:$B$3601,$A22)</f>
        <v>9.1200100736019696E-3</v>
      </c>
      <c r="CD22" s="30">
        <f>SUMIFS('Historial Mensual'!$AB$2:$AB$3601,'Historial Mensual'!$A$2:$A$3601,CD$1,'Historial Mensual'!$B$2:$B$3601,$A22)</f>
        <v>9.4211683286284931E-3</v>
      </c>
      <c r="CE22" s="30">
        <f>SUMIFS('Historial Mensual'!$AB$2:$AB$3601,'Historial Mensual'!$A$2:$A$3601,CE$1,'Historial Mensual'!$B$2:$B$3601,$A22)</f>
        <v>9.922657262313006E-3</v>
      </c>
      <c r="CF22" s="30">
        <f>SUMIFS('Historial Mensual'!$AB$2:$AB$3601,'Historial Mensual'!$A$2:$A$3601,CF$1,'Historial Mensual'!$B$2:$B$3601,$A22)</f>
        <v>9.0219204028731959E-3</v>
      </c>
      <c r="CG22" s="30">
        <f>SUMIFS('Historial Mensual'!$AB$2:$AB$3601,'Historial Mensual'!$A$2:$A$3601,CG$1,'Historial Mensual'!$B$2:$B$3601,$A22)</f>
        <v>1.021001999392368E-2</v>
      </c>
      <c r="CH22" s="30">
        <f>SUMIFS('Historial Mensual'!$AB$2:$AB$3601,'Historial Mensual'!$A$2:$A$3601,CH$1,'Historial Mensual'!$B$2:$B$3601,$A22)</f>
        <v>1.0617500855647055E-2</v>
      </c>
      <c r="CI22" s="30">
        <f>SUMIFS('Historial Mensual'!$AB$2:$AB$3601,'Historial Mensual'!$A$2:$A$3601,CI$1,'Historial Mensual'!$B$2:$B$3601,$A22)</f>
        <v>1.123640861111852E-2</v>
      </c>
      <c r="CJ22" s="30">
        <f>SUMIFS('Historial Mensual'!$AB$2:$AB$3601,'Historial Mensual'!$A$2:$A$3601,CJ$1,'Historial Mensual'!$B$2:$B$3601,$A22)</f>
        <v>9.8568478824729855E-3</v>
      </c>
      <c r="CK22" s="30">
        <f>SUMIFS('Historial Mensual'!$AB$2:$AB$3601,'Historial Mensual'!$A$2:$A$3601,CK$1,'Historial Mensual'!$B$2:$B$3601,$A22)</f>
        <v>7.8480569554679747E-3</v>
      </c>
      <c r="CL22" s="30">
        <f>SUMIFS('Historial Mensual'!$AB$2:$AB$3601,'Historial Mensual'!$A$2:$A$3601,CL$1,'Historial Mensual'!$B$2:$B$3601,$A22)</f>
        <v>8.6345746073834828E-3</v>
      </c>
      <c r="CM22" s="30">
        <f>SUMIFS('Historial Mensual'!$AB$2:$AB$3601,'Historial Mensual'!$A$2:$A$3601,CM$1,'Historial Mensual'!$B$2:$B$3601,$A22)</f>
        <v>8.8292085306356238E-3</v>
      </c>
      <c r="CN22" s="30">
        <f>SUMIFS('Historial Mensual'!$AB$2:$AB$3601,'Historial Mensual'!$A$2:$A$3601,CN$1,'Historial Mensual'!$B$2:$B$3601,$A22)</f>
        <v>9.8149446110635807E-3</v>
      </c>
      <c r="CO22" s="30">
        <f>SUMIFS('Historial Mensual'!$AB$2:$AB$3601,'Historial Mensual'!$A$2:$A$3601,CO$1,'Historial Mensual'!$B$2:$B$3601,$A22)</f>
        <v>9.3775616062552469E-3</v>
      </c>
      <c r="CP22" s="30">
        <f>SUMIFS('Historial Mensual'!$AB$2:$AB$3601,'Historial Mensual'!$A$2:$A$3601,CP$1,'Historial Mensual'!$B$2:$B$3601,$A22)</f>
        <v>9.6906188372700708E-3</v>
      </c>
      <c r="CQ22" s="30">
        <f>SUMIFS('Historial Mensual'!$AB$2:$AB$3601,'Historial Mensual'!$A$2:$A$3601,CQ$1,'Historial Mensual'!$B$2:$B$3601,$A22)</f>
        <v>9.9368599158244919E-3</v>
      </c>
      <c r="CR22" s="30">
        <f>SUMIFS('Historial Mensual'!$AB$2:$AB$3601,'Historial Mensual'!$A$2:$A$3601,CR$1,'Historial Mensual'!$B$2:$B$3601,$A22)</f>
        <v>9.9906605689696892E-3</v>
      </c>
      <c r="CS22" s="30">
        <f>SUMIFS('Historial Mensual'!$AB$2:$AB$3601,'Historial Mensual'!$A$2:$A$3601,CS$1,'Historial Mensual'!$B$2:$B$3601,$A22)</f>
        <v>9.6471399851822959E-3</v>
      </c>
      <c r="CT22" s="30">
        <f>SUMIFS('Historial Mensual'!$AB$2:$AB$3601,'Historial Mensual'!$A$2:$A$3601,CT$1,'Historial Mensual'!$B$2:$B$3601,$A22)</f>
        <v>9.2609246067774098E-3</v>
      </c>
      <c r="CU22" s="30">
        <f>SUMIFS('Historial Mensual'!$AB$2:$AB$3601,'Historial Mensual'!$A$2:$A$3601,CU$1,'Historial Mensual'!$B$2:$B$3601,$A22)</f>
        <v>9.300823618865417E-3</v>
      </c>
      <c r="CV22" s="30">
        <f>SUMIFS('Historial Mensual'!$AB$2:$AB$3601,'Historial Mensual'!$A$2:$A$3601,CV$1,'Historial Mensual'!$B$2:$B$3601,$A22)</f>
        <v>1.0418447730751179E-2</v>
      </c>
      <c r="CW22" s="30">
        <f>SUMIFS('Historial Mensual'!$AB$2:$AB$3601,'Historial Mensual'!$A$2:$A$3601,CW$1,'Historial Mensual'!$B$2:$B$3601,$A22)</f>
        <v>9.2910386745364004E-3</v>
      </c>
    </row>
    <row r="23" spans="1:101" x14ac:dyDescent="0.3">
      <c r="A23" s="18">
        <v>45566</v>
      </c>
      <c r="B23" s="30">
        <f>SUMIFS('Historial Mensual'!$AB$2:$AB$3601,'Historial Mensual'!$A$2:$A$3601,B$1,'Historial Mensual'!$B$2:$B$3601,$A23)</f>
        <v>9.2940495377809018E-3</v>
      </c>
      <c r="C23" s="30">
        <f>SUMIFS('Historial Mensual'!$AB$2:$AB$3601,'Historial Mensual'!$A$2:$A$3601,C$1,'Historial Mensual'!$B$2:$B$3601,$A23)</f>
        <v>8.2158878038762762E-3</v>
      </c>
      <c r="D23" s="30">
        <f>SUMIFS('Historial Mensual'!$AB$2:$AB$3601,'Historial Mensual'!$A$2:$A$3601,D$1,'Historial Mensual'!$B$2:$B$3601,$A23)</f>
        <v>1.0309826570191083E-2</v>
      </c>
      <c r="E23" s="30">
        <f>SUMIFS('Historial Mensual'!$AB$2:$AB$3601,'Historial Mensual'!$A$2:$A$3601,E$1,'Historial Mensual'!$B$2:$B$3601,$A23)</f>
        <v>9.9473236232552331E-3</v>
      </c>
      <c r="F23" s="30">
        <f>SUMIFS('Historial Mensual'!$AB$2:$AB$3601,'Historial Mensual'!$A$2:$A$3601,F$1,'Historial Mensual'!$B$2:$B$3601,$A23)</f>
        <v>9.7595430775807568E-3</v>
      </c>
      <c r="G23" s="30">
        <f>SUMIFS('Historial Mensual'!$AB$2:$AB$3601,'Historial Mensual'!$A$2:$A$3601,G$1,'Historial Mensual'!$B$2:$B$3601,$A23)</f>
        <v>9.3173803786141818E-3</v>
      </c>
      <c r="H23" s="30">
        <f>SUMIFS('Historial Mensual'!$AB$2:$AB$3601,'Historial Mensual'!$A$2:$A$3601,H$1,'Historial Mensual'!$B$2:$B$3601,$A23)</f>
        <v>8.3635202391900698E-3</v>
      </c>
      <c r="I23" s="30">
        <f>SUMIFS('Historial Mensual'!$AB$2:$AB$3601,'Historial Mensual'!$A$2:$A$3601,I$1,'Historial Mensual'!$B$2:$B$3601,$A23)</f>
        <v>1.0089959506985657E-2</v>
      </c>
      <c r="J23" s="30">
        <f>SUMIFS('Historial Mensual'!$AB$2:$AB$3601,'Historial Mensual'!$A$2:$A$3601,J$1,'Historial Mensual'!$B$2:$B$3601,$A23)</f>
        <v>8.7005086182756486E-3</v>
      </c>
      <c r="K23" s="30">
        <f>SUMIFS('Historial Mensual'!$AB$2:$AB$3601,'Historial Mensual'!$A$2:$A$3601,K$1,'Historial Mensual'!$B$2:$B$3601,$A23)</f>
        <v>8.4106516469779624E-3</v>
      </c>
      <c r="L23" s="30">
        <f>SUMIFS('Historial Mensual'!$AB$2:$AB$3601,'Historial Mensual'!$A$2:$A$3601,L$1,'Historial Mensual'!$B$2:$B$3601,$A23)</f>
        <v>9.3459713832941826E-3</v>
      </c>
      <c r="M23" s="30">
        <f>SUMIFS('Historial Mensual'!$AB$2:$AB$3601,'Historial Mensual'!$A$2:$A$3601,M$1,'Historial Mensual'!$B$2:$B$3601,$A23)</f>
        <v>9.4279330321604959E-3</v>
      </c>
      <c r="N23" s="30">
        <f>SUMIFS('Historial Mensual'!$AB$2:$AB$3601,'Historial Mensual'!$A$2:$A$3601,N$1,'Historial Mensual'!$B$2:$B$3601,$A23)</f>
        <v>9.2842638709755843E-3</v>
      </c>
      <c r="O23" s="30">
        <f>SUMIFS('Historial Mensual'!$AB$2:$AB$3601,'Historial Mensual'!$A$2:$A$3601,O$1,'Historial Mensual'!$B$2:$B$3601,$A23)</f>
        <v>1.0700559625500983E-2</v>
      </c>
      <c r="P23" s="30">
        <f>SUMIFS('Historial Mensual'!$AB$2:$AB$3601,'Historial Mensual'!$A$2:$A$3601,P$1,'Historial Mensual'!$B$2:$B$3601,$A23)</f>
        <v>8.636848983365919E-3</v>
      </c>
      <c r="Q23" s="30">
        <f>SUMIFS('Historial Mensual'!$AB$2:$AB$3601,'Historial Mensual'!$A$2:$A$3601,Q$1,'Historial Mensual'!$B$2:$B$3601,$A23)</f>
        <v>1.0098913530489639E-2</v>
      </c>
      <c r="R23" s="30">
        <f>SUMIFS('Historial Mensual'!$AB$2:$AB$3601,'Historial Mensual'!$A$2:$A$3601,R$1,'Historial Mensual'!$B$2:$B$3601,$A23)</f>
        <v>9.1757989246785687E-3</v>
      </c>
      <c r="S23" s="30">
        <f>SUMIFS('Historial Mensual'!$AB$2:$AB$3601,'Historial Mensual'!$A$2:$A$3601,S$1,'Historial Mensual'!$B$2:$B$3601,$A23)</f>
        <v>8.9350612498926285E-3</v>
      </c>
      <c r="T23" s="30">
        <f>SUMIFS('Historial Mensual'!$AB$2:$AB$3601,'Historial Mensual'!$A$2:$A$3601,T$1,'Historial Mensual'!$B$2:$B$3601,$A23)</f>
        <v>8.7217186794421586E-3</v>
      </c>
      <c r="U23" s="30">
        <f>SUMIFS('Historial Mensual'!$AB$2:$AB$3601,'Historial Mensual'!$A$2:$A$3601,U$1,'Historial Mensual'!$B$2:$B$3601,$A23)</f>
        <v>9.2428514207296697E-3</v>
      </c>
      <c r="V23" s="30">
        <f>SUMIFS('Historial Mensual'!$AB$2:$AB$3601,'Historial Mensual'!$A$2:$A$3601,V$1,'Historial Mensual'!$B$2:$B$3601,$A23)</f>
        <v>9.8426328448060207E-3</v>
      </c>
      <c r="W23" s="30">
        <f>SUMIFS('Historial Mensual'!$AB$2:$AB$3601,'Historial Mensual'!$A$2:$A$3601,W$1,'Historial Mensual'!$B$2:$B$3601,$A23)</f>
        <v>9.8575959813826941E-3</v>
      </c>
      <c r="X23" s="30">
        <f>SUMIFS('Historial Mensual'!$AB$2:$AB$3601,'Historial Mensual'!$A$2:$A$3601,X$1,'Historial Mensual'!$B$2:$B$3601,$A23)</f>
        <v>9.2066943646582633E-3</v>
      </c>
      <c r="Y23" s="30">
        <f>SUMIFS('Historial Mensual'!$AB$2:$AB$3601,'Historial Mensual'!$A$2:$A$3601,Y$1,'Historial Mensual'!$B$2:$B$3601,$A23)</f>
        <v>1.0347040062350432E-2</v>
      </c>
      <c r="Z23" s="30">
        <f>SUMIFS('Historial Mensual'!$AB$2:$AB$3601,'Historial Mensual'!$A$2:$A$3601,Z$1,'Historial Mensual'!$B$2:$B$3601,$A23)</f>
        <v>9.2036806333555266E-3</v>
      </c>
      <c r="AA23" s="30">
        <f>SUMIFS('Historial Mensual'!$AB$2:$AB$3601,'Historial Mensual'!$A$2:$A$3601,AA$1,'Historial Mensual'!$B$2:$B$3601,$A23)</f>
        <v>1.0428113252949567E-2</v>
      </c>
      <c r="AB23" s="30">
        <f>SUMIFS('Historial Mensual'!$AB$2:$AB$3601,'Historial Mensual'!$A$2:$A$3601,AB$1,'Historial Mensual'!$B$2:$B$3601,$A23)</f>
        <v>1.155348744237239E-2</v>
      </c>
      <c r="AC23" s="30">
        <f>SUMIFS('Historial Mensual'!$AB$2:$AB$3601,'Historial Mensual'!$A$2:$A$3601,AC$1,'Historial Mensual'!$B$2:$B$3601,$A23)</f>
        <v>9.9144336691281421E-3</v>
      </c>
      <c r="AD23" s="30">
        <f>SUMIFS('Historial Mensual'!$AB$2:$AB$3601,'Historial Mensual'!$A$2:$A$3601,AD$1,'Historial Mensual'!$B$2:$B$3601,$A23)</f>
        <v>1.1301237505651152E-2</v>
      </c>
      <c r="AE23" s="30">
        <f>SUMIFS('Historial Mensual'!$AB$2:$AB$3601,'Historial Mensual'!$A$2:$A$3601,AE$1,'Historial Mensual'!$B$2:$B$3601,$A23)</f>
        <v>1.1018011646854564E-2</v>
      </c>
      <c r="AF23" s="30">
        <f>SUMIFS('Historial Mensual'!$AB$2:$AB$3601,'Historial Mensual'!$A$2:$A$3601,AF$1,'Historial Mensual'!$B$2:$B$3601,$A23)</f>
        <v>1.0438521139582102E-2</v>
      </c>
      <c r="AG23" s="30">
        <f>SUMIFS('Historial Mensual'!$AB$2:$AB$3601,'Historial Mensual'!$A$2:$A$3601,AG$1,'Historial Mensual'!$B$2:$B$3601,$A23)</f>
        <v>9.8912541245026464E-3</v>
      </c>
      <c r="AH23" s="30">
        <f>SUMIFS('Historial Mensual'!$AB$2:$AB$3601,'Historial Mensual'!$A$2:$A$3601,AH$1,'Historial Mensual'!$B$2:$B$3601,$A23)</f>
        <v>9.9473236232552331E-3</v>
      </c>
      <c r="AI23" s="30">
        <f>SUMIFS('Historial Mensual'!$AB$2:$AB$3601,'Historial Mensual'!$A$2:$A$3601,AI$1,'Historial Mensual'!$B$2:$B$3601,$A23)</f>
        <v>9.2978129779042185E-3</v>
      </c>
      <c r="AJ23" s="30">
        <f>SUMIFS('Historial Mensual'!$AB$2:$AB$3601,'Historial Mensual'!$A$2:$A$3601,AJ$1,'Historial Mensual'!$B$2:$B$3601,$A23)</f>
        <v>1.0312059804960638E-2</v>
      </c>
      <c r="AK23" s="30">
        <f>SUMIFS('Historial Mensual'!$AB$2:$AB$3601,'Historial Mensual'!$A$2:$A$3601,AK$1,'Historial Mensual'!$B$2:$B$3601,$A23)</f>
        <v>9.4512298614246593E-3</v>
      </c>
      <c r="AL23" s="30">
        <f>SUMIFS('Historial Mensual'!$AB$2:$AB$3601,'Historial Mensual'!$A$2:$A$3601,AL$1,'Historial Mensual'!$B$2:$B$3601,$A23)</f>
        <v>1.0172005394151196E-2</v>
      </c>
      <c r="AM23" s="30">
        <f>SUMIFS('Historial Mensual'!$AB$2:$AB$3601,'Historial Mensual'!$A$2:$A$3601,AM$1,'Historial Mensual'!$B$2:$B$3601,$A23)</f>
        <v>1.0046669413878329E-2</v>
      </c>
      <c r="AN23" s="30">
        <f>SUMIFS('Historial Mensual'!$AB$2:$AB$3601,'Historial Mensual'!$A$2:$A$3601,AN$1,'Historial Mensual'!$B$2:$B$3601,$A23)</f>
        <v>1.0847212222613978E-2</v>
      </c>
      <c r="AO23" s="30">
        <f>SUMIFS('Historial Mensual'!$AB$2:$AB$3601,'Historial Mensual'!$A$2:$A$3601,AO$1,'Historial Mensual'!$B$2:$B$3601,$A23)</f>
        <v>9.0958746534777202E-3</v>
      </c>
      <c r="AP23" s="30">
        <f>SUMIFS('Historial Mensual'!$AB$2:$AB$3601,'Historial Mensual'!$A$2:$A$3601,AP$1,'Historial Mensual'!$B$2:$B$3601,$A23)</f>
        <v>1.0160076001684226E-2</v>
      </c>
      <c r="AQ23" s="30">
        <f>SUMIFS('Historial Mensual'!$AB$2:$AB$3601,'Historial Mensual'!$A$2:$A$3601,AQ$1,'Historial Mensual'!$B$2:$B$3601,$A23)</f>
        <v>1.0330667983323716E-2</v>
      </c>
      <c r="AR23" s="30">
        <f>SUMIFS('Historial Mensual'!$AB$2:$AB$3601,'Historial Mensual'!$A$2:$A$3601,AR$1,'Historial Mensual'!$B$2:$B$3601,$A23)</f>
        <v>1.0388701281678347E-2</v>
      </c>
      <c r="AS23" s="30">
        <f>SUMIFS('Historial Mensual'!$AB$2:$AB$3601,'Historial Mensual'!$A$2:$A$3601,AS$1,'Historial Mensual'!$B$2:$B$3601,$A23)</f>
        <v>9.6793762808387029E-3</v>
      </c>
      <c r="AT23" s="30">
        <f>SUMIFS('Historial Mensual'!$AB$2:$AB$3601,'Historial Mensual'!$A$2:$A$3601,AT$1,'Historial Mensual'!$B$2:$B$3601,$A23)</f>
        <v>9.3301721925036496E-3</v>
      </c>
      <c r="AU23" s="30">
        <f>SUMIFS('Historial Mensual'!$AB$2:$AB$3601,'Historial Mensual'!$A$2:$A$3601,AU$1,'Historial Mensual'!$B$2:$B$3601,$A23)</f>
        <v>9.6051408520476667E-3</v>
      </c>
      <c r="AV23" s="30">
        <f>SUMIFS('Historial Mensual'!$AB$2:$AB$3601,'Historial Mensual'!$A$2:$A$3601,AV$1,'Historial Mensual'!$B$2:$B$3601,$A23)</f>
        <v>9.3610157029777596E-3</v>
      </c>
      <c r="AW23" s="30">
        <f>SUMIFS('Historial Mensual'!$AB$2:$AB$3601,'Historial Mensual'!$A$2:$A$3601,AW$1,'Historial Mensual'!$B$2:$B$3601,$A23)</f>
        <v>1.0616758921180969E-2</v>
      </c>
      <c r="AX23" s="30">
        <f>SUMIFS('Historial Mensual'!$AB$2:$AB$3601,'Historial Mensual'!$A$2:$A$3601,AX$1,'Historial Mensual'!$B$2:$B$3601,$A23)</f>
        <v>8.9358169014939204E-3</v>
      </c>
      <c r="AY23" s="30">
        <f>SUMIFS('Historial Mensual'!$AB$2:$AB$3601,'Historial Mensual'!$A$2:$A$3601,AY$1,'Historial Mensual'!$B$2:$B$3601,$A23)</f>
        <v>1.0050402122422808E-2</v>
      </c>
      <c r="AZ23" s="30">
        <f>SUMIFS('Historial Mensual'!$AB$2:$AB$3601,'Historial Mensual'!$A$2:$A$3601,AZ$1,'Historial Mensual'!$B$2:$B$3601,$A23)</f>
        <v>1.0391676360116398E-2</v>
      </c>
      <c r="BA23" s="30">
        <f>SUMIFS('Historial Mensual'!$AB$2:$AB$3601,'Historial Mensual'!$A$2:$A$3601,BA$1,'Historial Mensual'!$B$2:$B$3601,$A23)</f>
        <v>9.8448774707737829E-3</v>
      </c>
      <c r="BB23" s="30">
        <f>SUMIFS('Historial Mensual'!$AB$2:$AB$3601,'Historial Mensual'!$A$2:$A$3601,BB$1,'Historial Mensual'!$B$2:$B$3601,$A23)</f>
        <v>9.7438149282325082E-3</v>
      </c>
      <c r="BC23" s="30">
        <f>SUMIFS('Historial Mensual'!$AB$2:$AB$3601,'Historial Mensual'!$A$2:$A$3601,BC$1,'Historial Mensual'!$B$2:$B$3601,$A23)</f>
        <v>9.4790280145573558E-3</v>
      </c>
      <c r="BD23" s="30">
        <f>SUMIFS('Historial Mensual'!$AB$2:$AB$3601,'Historial Mensual'!$A$2:$A$3601,BD$1,'Historial Mensual'!$B$2:$B$3601,$A23)</f>
        <v>1.0422908867375291E-2</v>
      </c>
      <c r="BE23" s="30">
        <f>SUMIFS('Historial Mensual'!$AB$2:$AB$3601,'Historial Mensual'!$A$2:$A$3601,BE$1,'Historial Mensual'!$B$2:$B$3601,$A23)</f>
        <v>9.9241523819388888E-3</v>
      </c>
      <c r="BF23" s="30">
        <f>SUMIFS('Historial Mensual'!$AB$2:$AB$3601,'Historial Mensual'!$A$2:$A$3601,BF$1,'Historial Mensual'!$B$2:$B$3601,$A23)</f>
        <v>9.2932968312322561E-3</v>
      </c>
      <c r="BG23" s="30">
        <f>SUMIFS('Historial Mensual'!$AB$2:$AB$3601,'Historial Mensual'!$A$2:$A$3601,BG$1,'Historial Mensual'!$B$2:$B$3601,$A23)</f>
        <v>9.6246428396202788E-3</v>
      </c>
      <c r="BH23" s="30">
        <f>SUMIFS('Historial Mensual'!$AB$2:$AB$3601,'Historial Mensual'!$A$2:$A$3601,BH$1,'Historial Mensual'!$B$2:$B$3601,$A23)</f>
        <v>1.0358201170538761E-2</v>
      </c>
      <c r="BI23" s="30">
        <f>SUMIFS('Historial Mensual'!$AB$2:$AB$3601,'Historial Mensual'!$A$2:$A$3601,BI$1,'Historial Mensual'!$B$2:$B$3601,$A23)</f>
        <v>9.9084524113934869E-3</v>
      </c>
      <c r="BJ23" s="30">
        <f>SUMIFS('Historial Mensual'!$AB$2:$AB$3601,'Historial Mensual'!$A$2:$A$3601,BJ$1,'Historial Mensual'!$B$2:$B$3601,$A23)</f>
        <v>1.03708487871772E-2</v>
      </c>
      <c r="BK23" s="30">
        <f>SUMIFS('Historial Mensual'!$AB$2:$AB$3601,'Historial Mensual'!$A$2:$A$3601,BK$1,'Historial Mensual'!$B$2:$B$3601,$A23)</f>
        <v>1.0582623457206175E-2</v>
      </c>
      <c r="BL23" s="30">
        <f>SUMIFS('Historial Mensual'!$AB$2:$AB$3601,'Historial Mensual'!$A$2:$A$3601,BL$1,'Historial Mensual'!$B$2:$B$3601,$A23)</f>
        <v>1.0618242784121712E-2</v>
      </c>
      <c r="BM23" s="30">
        <f>SUMIFS('Historial Mensual'!$AB$2:$AB$3601,'Historial Mensual'!$A$2:$A$3601,BM$1,'Historial Mensual'!$B$2:$B$3601,$A23)</f>
        <v>1.1947756275353383E-2</v>
      </c>
      <c r="BN23" s="30">
        <f>SUMIFS('Historial Mensual'!$AB$2:$AB$3601,'Historial Mensual'!$A$2:$A$3601,BN$1,'Historial Mensual'!$B$2:$B$3601,$A23)</f>
        <v>9.8920019431025796E-3</v>
      </c>
      <c r="BO23" s="30">
        <f>SUMIFS('Historial Mensual'!$AB$2:$AB$3601,'Historial Mensual'!$A$2:$A$3601,BO$1,'Historial Mensual'!$B$2:$B$3601,$A23)</f>
        <v>1.0999542170715859E-2</v>
      </c>
      <c r="BP23" s="30">
        <f>SUMIFS('Historial Mensual'!$AB$2:$AB$3601,'Historial Mensual'!$A$2:$A$3601,BP$1,'Historial Mensual'!$B$2:$B$3601,$A23)</f>
        <v>1.0315781742245678E-2</v>
      </c>
      <c r="BQ23" s="30">
        <f>SUMIFS('Historial Mensual'!$AB$2:$AB$3601,'Historial Mensual'!$A$2:$A$3601,BQ$1,'Historial Mensual'!$B$2:$B$3601,$A23)</f>
        <v>1.0255467780367233E-2</v>
      </c>
      <c r="BR23" s="30">
        <f>SUMIFS('Historial Mensual'!$AB$2:$AB$3601,'Historial Mensual'!$A$2:$A$3601,BR$1,'Historial Mensual'!$B$2:$B$3601,$A23)</f>
        <v>1.0538822439602358E-2</v>
      </c>
      <c r="BS23" s="30">
        <f>SUMIFS('Historial Mensual'!$AB$2:$AB$3601,'Historial Mensual'!$A$2:$A$3601,BS$1,'Historial Mensual'!$B$2:$B$3601,$A23)</f>
        <v>1.140133778597141E-2</v>
      </c>
      <c r="BT23" s="30">
        <f>SUMIFS('Historial Mensual'!$AB$2:$AB$3601,'Historial Mensual'!$A$2:$A$3601,BT$1,'Historial Mensual'!$B$2:$B$3601,$A23)</f>
        <v>9.8067113633271141E-3</v>
      </c>
      <c r="BU23" s="30">
        <f>SUMIFS('Historial Mensual'!$AB$2:$AB$3601,'Historial Mensual'!$A$2:$A$3601,BU$1,'Historial Mensual'!$B$2:$B$3601,$A23)</f>
        <v>1.0415473519296281E-2</v>
      </c>
      <c r="BV23" s="30">
        <f>SUMIFS('Historial Mensual'!$AB$2:$AB$3601,'Historial Mensual'!$A$2:$A$3601,BV$1,'Historial Mensual'!$B$2:$B$3601,$A23)</f>
        <v>9.7130998199854712E-3</v>
      </c>
      <c r="BW23" s="30">
        <f>SUMIFS('Historial Mensual'!$AB$2:$AB$3601,'Historial Mensual'!$A$2:$A$3601,BW$1,'Historial Mensual'!$B$2:$B$3601,$A23)</f>
        <v>9.5128252351091014E-3</v>
      </c>
      <c r="BX23" s="30">
        <f>SUMIFS('Historial Mensual'!$AB$2:$AB$3601,'Historial Mensual'!$A$2:$A$3601,BX$1,'Historial Mensual'!$B$2:$B$3601,$A23)</f>
        <v>1.1723714020146936E-2</v>
      </c>
      <c r="BY23" s="30">
        <f>SUMIFS('Historial Mensual'!$AB$2:$AB$3601,'Historial Mensual'!$A$2:$A$3601,BY$1,'Historial Mensual'!$B$2:$B$3601,$A23)</f>
        <v>1.0913055656569082E-2</v>
      </c>
      <c r="BZ23" s="30">
        <f>SUMIFS('Historial Mensual'!$AB$2:$AB$3601,'Historial Mensual'!$A$2:$A$3601,BZ$1,'Historial Mensual'!$B$2:$B$3601,$A23)</f>
        <v>1.0651623365951268E-2</v>
      </c>
      <c r="CA23" s="30">
        <f>SUMIFS('Historial Mensual'!$AB$2:$AB$3601,'Historial Mensual'!$A$2:$A$3601,CA$1,'Historial Mensual'!$B$2:$B$3601,$A23)</f>
        <v>1.0291214168430596E-2</v>
      </c>
      <c r="CB23" s="30">
        <f>SUMIFS('Historial Mensual'!$AB$2:$AB$3601,'Historial Mensual'!$A$2:$A$3601,CB$1,'Historial Mensual'!$B$2:$B$3601,$A23)</f>
        <v>1.0798354024879941E-2</v>
      </c>
      <c r="CC23" s="30">
        <f>SUMIFS('Historial Mensual'!$AB$2:$AB$3601,'Historial Mensual'!$A$2:$A$3601,CC$1,'Historial Mensual'!$B$2:$B$3601,$A23)</f>
        <v>8.6315420183167291E-3</v>
      </c>
      <c r="CD23" s="30">
        <f>SUMIFS('Historial Mensual'!$AB$2:$AB$3601,'Historial Mensual'!$A$2:$A$3601,CD$1,'Historial Mensual'!$B$2:$B$3601,$A23)</f>
        <v>9.3482281884971208E-3</v>
      </c>
      <c r="CE23" s="30">
        <f>SUMIFS('Historial Mensual'!$AB$2:$AB$3601,'Historial Mensual'!$A$2:$A$3601,CE$1,'Historial Mensual'!$B$2:$B$3601,$A23)</f>
        <v>9.6088915561034494E-3</v>
      </c>
      <c r="CF23" s="30">
        <f>SUMIFS('Historial Mensual'!$AB$2:$AB$3601,'Historial Mensual'!$A$2:$A$3601,CF$1,'Historial Mensual'!$B$2:$B$3601,$A23)</f>
        <v>8.7860763310978474E-3</v>
      </c>
      <c r="CG23" s="30">
        <f>SUMIFS('Historial Mensual'!$AB$2:$AB$3601,'Historial Mensual'!$A$2:$A$3601,CG$1,'Historial Mensual'!$B$2:$B$3601,$A23)</f>
        <v>9.7715246209548745E-3</v>
      </c>
      <c r="CH23" s="30">
        <f>SUMIFS('Historial Mensual'!$AB$2:$AB$3601,'Historial Mensual'!$A$2:$A$3601,CH$1,'Historial Mensual'!$B$2:$B$3601,$A23)</f>
        <v>1.0574458749416982E-2</v>
      </c>
      <c r="CI23" s="30">
        <f>SUMIFS('Historial Mensual'!$AB$2:$AB$3601,'Historial Mensual'!$A$2:$A$3601,CI$1,'Historial Mensual'!$B$2:$B$3601,$A23)</f>
        <v>1.1076350809146929E-2</v>
      </c>
      <c r="CJ23" s="30">
        <f>SUMIFS('Historial Mensual'!$AB$2:$AB$3601,'Historial Mensual'!$A$2:$A$3601,CJ$1,'Historial Mensual'!$B$2:$B$3601,$A23)</f>
        <v>9.6981131099618256E-3</v>
      </c>
      <c r="CK23" s="30">
        <f>SUMIFS('Historial Mensual'!$AB$2:$AB$3601,'Historial Mensual'!$A$2:$A$3601,CK$1,'Historial Mensual'!$B$2:$B$3601,$A23)</f>
        <v>7.6306333787687919E-3</v>
      </c>
      <c r="CL23" s="30">
        <f>SUMIFS('Historial Mensual'!$AB$2:$AB$3601,'Historial Mensual'!$A$2:$A$3601,CL$1,'Historial Mensual'!$B$2:$B$3601,$A23)</f>
        <v>8.8057531839520475E-3</v>
      </c>
      <c r="CM23" s="30">
        <f>SUMIFS('Historial Mensual'!$AB$2:$AB$3601,'Historial Mensual'!$A$2:$A$3601,CM$1,'Historial Mensual'!$B$2:$B$3601,$A23)</f>
        <v>8.8972707300383203E-3</v>
      </c>
      <c r="CN23" s="30">
        <f>SUMIFS('Historial Mensual'!$AB$2:$AB$3601,'Historial Mensual'!$A$2:$A$3601,CN$1,'Historial Mensual'!$B$2:$B$3601,$A23)</f>
        <v>9.6636343880835973E-3</v>
      </c>
      <c r="CO23" s="30">
        <f>SUMIFS('Historial Mensual'!$AB$2:$AB$3601,'Historial Mensual'!$A$2:$A$3601,CO$1,'Historial Mensual'!$B$2:$B$3601,$A23)</f>
        <v>9.2556536285899327E-3</v>
      </c>
      <c r="CP23" s="30">
        <f>SUMIFS('Historial Mensual'!$AB$2:$AB$3601,'Historial Mensual'!$A$2:$A$3601,CP$1,'Historial Mensual'!$B$2:$B$3601,$A23)</f>
        <v>9.3429622233445198E-3</v>
      </c>
      <c r="CQ23" s="30">
        <f>SUMIFS('Historial Mensual'!$AB$2:$AB$3601,'Historial Mensual'!$A$2:$A$3601,CQ$1,'Historial Mensual'!$B$2:$B$3601,$A23)</f>
        <v>1.0068317011540762E-2</v>
      </c>
      <c r="CR23" s="30">
        <f>SUMIFS('Historial Mensual'!$AB$2:$AB$3601,'Historial Mensual'!$A$2:$A$3601,CR$1,'Historial Mensual'!$B$2:$B$3601,$A23)</f>
        <v>9.6718804781363854E-3</v>
      </c>
      <c r="CS23" s="30">
        <f>SUMIFS('Historial Mensual'!$AB$2:$AB$3601,'Historial Mensual'!$A$2:$A$3601,CS$1,'Historial Mensual'!$B$2:$B$3601,$A23)</f>
        <v>9.8403881639550494E-3</v>
      </c>
      <c r="CT23" s="30">
        <f>SUMIFS('Historial Mensual'!$AB$2:$AB$3601,'Historial Mensual'!$A$2:$A$3601,CT$1,'Historial Mensual'!$B$2:$B$3601,$A23)</f>
        <v>9.1494165342371758E-3</v>
      </c>
      <c r="CU23" s="30">
        <f>SUMIFS('Historial Mensual'!$AB$2:$AB$3601,'Historial Mensual'!$A$2:$A$3601,CU$1,'Historial Mensual'!$B$2:$B$3601,$A23)</f>
        <v>9.6681323472214142E-3</v>
      </c>
      <c r="CV23" s="30">
        <f>SUMIFS('Historial Mensual'!$AB$2:$AB$3601,'Historial Mensual'!$A$2:$A$3601,CV$1,'Historial Mensual'!$B$2:$B$3601,$A23)</f>
        <v>1.0218217158728615E-2</v>
      </c>
      <c r="CW23" s="30">
        <f>SUMIFS('Historial Mensual'!$AB$2:$AB$3601,'Historial Mensual'!$A$2:$A$3601,CW$1,'Historial Mensual'!$B$2:$B$3601,$A23)</f>
        <v>8.9252372125119273E-3</v>
      </c>
    </row>
    <row r="24" spans="1:101" x14ac:dyDescent="0.3">
      <c r="A24" s="18">
        <v>45597</v>
      </c>
      <c r="B24" s="30">
        <f>SUMIFS('Historial Mensual'!$AB$2:$AB$3601,'Historial Mensual'!$A$2:$A$3601,B$1,'Historial Mensual'!$B$2:$B$3601,$A24)</f>
        <v>9.375305522389743E-3</v>
      </c>
      <c r="C24" s="30">
        <f>SUMIFS('Historial Mensual'!$AB$2:$AB$3601,'Historial Mensual'!$A$2:$A$3601,C$1,'Historial Mensual'!$B$2:$B$3601,$A24)</f>
        <v>7.9328958423041662E-3</v>
      </c>
      <c r="D24" s="30">
        <f>SUMIFS('Historial Mensual'!$AB$2:$AB$3601,'Historial Mensual'!$A$2:$A$3601,D$1,'Historial Mensual'!$B$2:$B$3601,$A24)</f>
        <v>1.034778417842519E-2</v>
      </c>
      <c r="E24" s="30">
        <f>SUMIFS('Historial Mensual'!$AB$2:$AB$3601,'Historial Mensual'!$A$2:$A$3601,E$1,'Historial Mensual'!$B$2:$B$3601,$A24)</f>
        <v>9.8126992530920276E-3</v>
      </c>
      <c r="F24" s="30">
        <f>SUMIFS('Historial Mensual'!$AB$2:$AB$3601,'Historial Mensual'!$A$2:$A$3601,F$1,'Historial Mensual'!$B$2:$B$3601,$A24)</f>
        <v>9.8516110194080131E-3</v>
      </c>
      <c r="G24" s="30">
        <f>SUMIFS('Historial Mensual'!$AB$2:$AB$3601,'Historial Mensual'!$A$2:$A$3601,G$1,'Historial Mensual'!$B$2:$B$3601,$A24)</f>
        <v>9.6388916720551165E-3</v>
      </c>
      <c r="H24" s="30">
        <f>SUMIFS('Historial Mensual'!$AB$2:$AB$3601,'Historial Mensual'!$A$2:$A$3601,H$1,'Historial Mensual'!$B$2:$B$3601,$A24)</f>
        <v>8.0657286565712916E-3</v>
      </c>
      <c r="I24" s="30">
        <f>SUMIFS('Historial Mensual'!$AB$2:$AB$3601,'Historial Mensual'!$A$2:$A$3601,I$1,'Historial Mensual'!$B$2:$B$3601,$A24)</f>
        <v>1.0095928952998934E-2</v>
      </c>
      <c r="J24" s="30">
        <f>SUMIFS('Historial Mensual'!$AB$2:$AB$3601,'Historial Mensual'!$A$2:$A$3601,J$1,'Historial Mensual'!$B$2:$B$3601,$A24)</f>
        <v>8.7815349192856829E-3</v>
      </c>
      <c r="K24" s="30">
        <f>SUMIFS('Historial Mensual'!$AB$2:$AB$3601,'Historial Mensual'!$A$2:$A$3601,K$1,'Historial Mensual'!$B$2:$B$3601,$A24)</f>
        <v>8.2965824137335442E-3</v>
      </c>
      <c r="L24" s="30">
        <f>SUMIFS('Historial Mensual'!$AB$2:$AB$3601,'Historial Mensual'!$A$2:$A$3601,L$1,'Historial Mensual'!$B$2:$B$3601,$A24)</f>
        <v>9.2428514207296697E-3</v>
      </c>
      <c r="M24" s="30">
        <f>SUMIFS('Historial Mensual'!$AB$2:$AB$3601,'Historial Mensual'!$A$2:$A$3601,M$1,'Historial Mensual'!$B$2:$B$3601,$A24)</f>
        <v>9.6996118910781526E-3</v>
      </c>
      <c r="N24" s="30">
        <f>SUMIFS('Historial Mensual'!$AB$2:$AB$3601,'Historial Mensual'!$A$2:$A$3601,N$1,'Historial Mensual'!$B$2:$B$3601,$A24)</f>
        <v>9.3068446044501929E-3</v>
      </c>
      <c r="O24" s="30">
        <f>SUMIFS('Historial Mensual'!$AB$2:$AB$3601,'Historial Mensual'!$A$2:$A$3601,O$1,'Historial Mensual'!$B$2:$B$3601,$A24)</f>
        <v>1.100249753632121E-2</v>
      </c>
      <c r="P24" s="30">
        <f>SUMIFS('Historial Mensual'!$AB$2:$AB$3601,'Historial Mensual'!$A$2:$A$3601,P$1,'Historial Mensual'!$B$2:$B$3601,$A24)</f>
        <v>8.7595815912393515E-3</v>
      </c>
      <c r="Q24" s="30">
        <f>SUMIFS('Historial Mensual'!$AB$2:$AB$3601,'Historial Mensual'!$A$2:$A$3601,Q$1,'Historial Mensual'!$B$2:$B$3601,$A24)</f>
        <v>1.029940408989316E-2</v>
      </c>
      <c r="R24" s="30">
        <f>SUMIFS('Historial Mensual'!$AB$2:$AB$3601,'Historial Mensual'!$A$2:$A$3601,R$1,'Historial Mensual'!$B$2:$B$3601,$A24)</f>
        <v>9.4902951377537903E-3</v>
      </c>
      <c r="S24" s="30">
        <f>SUMIFS('Historial Mensual'!$AB$2:$AB$3601,'Historial Mensual'!$A$2:$A$3601,S$1,'Historial Mensual'!$B$2:$B$3601,$A24)</f>
        <v>8.8783696294860714E-3</v>
      </c>
      <c r="T24" s="30">
        <f>SUMIFS('Historial Mensual'!$AB$2:$AB$3601,'Historial Mensual'!$A$2:$A$3601,T$1,'Historial Mensual'!$B$2:$B$3601,$A24)</f>
        <v>8.705054044389815E-3</v>
      </c>
      <c r="U24" s="30">
        <f>SUMIFS('Historial Mensual'!$AB$2:$AB$3601,'Historial Mensual'!$A$2:$A$3601,U$1,'Historial Mensual'!$B$2:$B$3601,$A24)</f>
        <v>9.1712767679579255E-3</v>
      </c>
      <c r="V24" s="30">
        <f>SUMIFS('Historial Mensual'!$AB$2:$AB$3601,'Historial Mensual'!$A$2:$A$3601,V$1,'Historial Mensual'!$B$2:$B$3601,$A24)</f>
        <v>1.0217471992161054E-2</v>
      </c>
      <c r="W24" s="30">
        <f>SUMIFS('Historial Mensual'!$AB$2:$AB$3601,'Historial Mensual'!$A$2:$A$3601,W$1,'Historial Mensual'!$B$2:$B$3601,$A24)</f>
        <v>9.9443341142448904E-3</v>
      </c>
      <c r="X24" s="30">
        <f>SUMIFS('Historial Mensual'!$AB$2:$AB$3601,'Historial Mensual'!$A$2:$A$3601,X$1,'Historial Mensual'!$B$2:$B$3601,$A24)</f>
        <v>9.409892714455248E-3</v>
      </c>
      <c r="Y24" s="30">
        <f>SUMIFS('Historial Mensual'!$AB$2:$AB$3601,'Historial Mensual'!$A$2:$A$3601,Y$1,'Historial Mensual'!$B$2:$B$3601,$A24)</f>
        <v>1.0490542891500976E-2</v>
      </c>
      <c r="Z24" s="30">
        <f>SUMIFS('Historial Mensual'!$AB$2:$AB$3601,'Historial Mensual'!$A$2:$A$3601,Z$1,'Historial Mensual'!$B$2:$B$3601,$A24)</f>
        <v>9.5300945647731616E-3</v>
      </c>
      <c r="AA24" s="30">
        <f>SUMIFS('Historial Mensual'!$AB$2:$AB$3601,'Historial Mensual'!$A$2:$A$3601,AA$1,'Historial Mensual'!$B$2:$B$3601,$A24)</f>
        <v>1.032843520096538E-2</v>
      </c>
      <c r="AB24" s="30">
        <f>SUMIFS('Historial Mensual'!$AB$2:$AB$3601,'Historial Mensual'!$A$2:$A$3601,AB$1,'Historial Mensual'!$B$2:$B$3601,$A24)</f>
        <v>1.2123824566739438E-2</v>
      </c>
      <c r="AC24" s="30">
        <f>SUMIFS('Historial Mensual'!$AB$2:$AB$3601,'Historial Mensual'!$A$2:$A$3601,AC$1,'Historial Mensual'!$B$2:$B$3601,$A24)</f>
        <v>9.9794546990139565E-3</v>
      </c>
      <c r="AD24" s="30">
        <f>SUMIFS('Historial Mensual'!$AB$2:$AB$3601,'Historial Mensual'!$A$2:$A$3601,AD$1,'Historial Mensual'!$B$2:$B$3601,$A24)</f>
        <v>1.1032784555987885E-2</v>
      </c>
      <c r="AE24" s="30">
        <f>SUMIFS('Historial Mensual'!$AB$2:$AB$3601,'Historial Mensual'!$A$2:$A$3601,AE$1,'Historial Mensual'!$B$2:$B$3601,$A24)</f>
        <v>1.1254093752991468E-2</v>
      </c>
      <c r="AF24" s="30">
        <f>SUMIFS('Historial Mensual'!$AB$2:$AB$3601,'Historial Mensual'!$A$2:$A$3601,AF$1,'Historial Mensual'!$B$2:$B$3601,$A24)</f>
        <v>1.0379775468154273E-2</v>
      </c>
      <c r="AG24" s="30">
        <f>SUMIFS('Historial Mensual'!$AB$2:$AB$3601,'Historial Mensual'!$A$2:$A$3601,AG$1,'Historial Mensual'!$B$2:$B$3601,$A24)</f>
        <v>9.6718804781363854E-3</v>
      </c>
      <c r="AH24" s="30">
        <f>SUMIFS('Historial Mensual'!$AB$2:$AB$3601,'Historial Mensual'!$A$2:$A$3601,AH$1,'Historial Mensual'!$B$2:$B$3601,$A24)</f>
        <v>1.0019789432029746E-2</v>
      </c>
      <c r="AI24" s="30">
        <f>SUMIFS('Historial Mensual'!$AB$2:$AB$3601,'Historial Mensual'!$A$2:$A$3601,AI$1,'Historial Mensual'!$B$2:$B$3601,$A24)</f>
        <v>9.1471548334243202E-3</v>
      </c>
      <c r="AJ24" s="30">
        <f>SUMIFS('Historial Mensual'!$AB$2:$AB$3601,'Historial Mensual'!$A$2:$A$3601,AJ$1,'Historial Mensual'!$B$2:$B$3601,$A24)</f>
        <v>1.0330667983323716E-2</v>
      </c>
      <c r="AK24" s="30">
        <f>SUMIFS('Historial Mensual'!$AB$2:$AB$3601,'Historial Mensual'!$A$2:$A$3601,AK$1,'Historial Mensual'!$B$2:$B$3601,$A24)</f>
        <v>9.5240882099776325E-3</v>
      </c>
      <c r="AL24" s="30">
        <f>SUMIFS('Historial Mensual'!$AB$2:$AB$3601,'Historial Mensual'!$A$2:$A$3601,AL$1,'Historial Mensual'!$B$2:$B$3601,$A24)</f>
        <v>1.0461562978561156E-2</v>
      </c>
      <c r="AM24" s="30">
        <f>SUMIFS('Historial Mensual'!$AB$2:$AB$3601,'Historial Mensual'!$A$2:$A$3601,AM$1,'Historial Mensual'!$B$2:$B$3601,$A24)</f>
        <v>1.0063092196588741E-2</v>
      </c>
      <c r="AN24" s="30">
        <f>SUMIFS('Historial Mensual'!$AB$2:$AB$3601,'Historial Mensual'!$A$2:$A$3601,AN$1,'Historial Mensual'!$B$2:$B$3601,$A24)</f>
        <v>1.0783543380237681E-2</v>
      </c>
      <c r="AO24" s="30">
        <f>SUMIFS('Historial Mensual'!$AB$2:$AB$3601,'Historial Mensual'!$A$2:$A$3601,AO$1,'Historial Mensual'!$B$2:$B$3601,$A24)</f>
        <v>9.0279597199534045E-3</v>
      </c>
      <c r="AP24" s="30">
        <f>SUMIFS('Historial Mensual'!$AB$2:$AB$3601,'Historial Mensual'!$A$2:$A$3601,AP$1,'Historial Mensual'!$B$2:$B$3601,$A24)</f>
        <v>1.0327690928117139E-2</v>
      </c>
      <c r="AQ24" s="30">
        <f>SUMIFS('Historial Mensual'!$AB$2:$AB$3601,'Historial Mensual'!$A$2:$A$3601,AQ$1,'Historial Mensual'!$B$2:$B$3601,$A24)</f>
        <v>1.0466022021819343E-2</v>
      </c>
      <c r="AR24" s="30">
        <f>SUMIFS('Historial Mensual'!$AB$2:$AB$3601,'Historial Mensual'!$A$2:$A$3601,AR$1,'Historial Mensual'!$B$2:$B$3601,$A24)</f>
        <v>1.0502429442334815E-2</v>
      </c>
      <c r="AS24" s="30">
        <f>SUMIFS('Historial Mensual'!$AB$2:$AB$3601,'Historial Mensual'!$A$2:$A$3601,AS$1,'Historial Mensual'!$B$2:$B$3601,$A24)</f>
        <v>9.6583864904902228E-3</v>
      </c>
      <c r="AT24" s="30">
        <f>SUMIFS('Historial Mensual'!$AB$2:$AB$3601,'Historial Mensual'!$A$2:$A$3601,AT$1,'Historial Mensual'!$B$2:$B$3601,$A24)</f>
        <v>9.2097079969672979E-3</v>
      </c>
      <c r="AU24" s="30">
        <f>SUMIFS('Historial Mensual'!$AB$2:$AB$3601,'Historial Mensual'!$A$2:$A$3601,AU$1,'Historial Mensual'!$B$2:$B$3601,$A24)</f>
        <v>9.6823744305305492E-3</v>
      </c>
      <c r="AV24" s="30">
        <f>SUMIFS('Historial Mensual'!$AB$2:$AB$3601,'Historial Mensual'!$A$2:$A$3601,AV$1,'Historial Mensual'!$B$2:$B$3601,$A24)</f>
        <v>9.4948015997360358E-3</v>
      </c>
      <c r="AW24" s="30">
        <f>SUMIFS('Historial Mensual'!$AB$2:$AB$3601,'Historial Mensual'!$A$2:$A$3601,AW$1,'Historial Mensual'!$B$2:$B$3601,$A24)</f>
        <v>1.0675353292283418E-2</v>
      </c>
      <c r="AX24" s="30">
        <f>SUMIFS('Historial Mensual'!$AB$2:$AB$3601,'Historial Mensual'!$A$2:$A$3601,AX$1,'Historial Mensual'!$B$2:$B$3601,$A24)</f>
        <v>9.2360730580125505E-3</v>
      </c>
      <c r="AY24" s="30">
        <f>SUMIFS('Historial Mensual'!$AB$2:$AB$3601,'Historial Mensual'!$A$2:$A$3601,AY$1,'Historial Mensual'!$B$2:$B$3601,$A24)</f>
        <v>9.8358986375930435E-3</v>
      </c>
      <c r="AZ24" s="30">
        <f>SUMIFS('Historial Mensual'!$AB$2:$AB$3601,'Historial Mensual'!$A$2:$A$3601,AZ$1,'Historial Mensual'!$B$2:$B$3601,$A24)</f>
        <v>1.037680000422081E-2</v>
      </c>
      <c r="BA24" s="30">
        <f>SUMIFS('Historial Mensual'!$AB$2:$AB$3601,'Historial Mensual'!$A$2:$A$3601,BA$1,'Historial Mensual'!$B$2:$B$3601,$A24)</f>
        <v>9.6058910051206592E-3</v>
      </c>
      <c r="BB24" s="30">
        <f>SUMIFS('Historial Mensual'!$AB$2:$AB$3601,'Historial Mensual'!$A$2:$A$3601,BB$1,'Historial Mensual'!$B$2:$B$3601,$A24)</f>
        <v>9.7580452746939272E-3</v>
      </c>
      <c r="BC24" s="30">
        <f>SUMIFS('Historial Mensual'!$AB$2:$AB$3601,'Historial Mensual'!$A$2:$A$3601,BC$1,'Historial Mensual'!$B$2:$B$3601,$A24)</f>
        <v>9.3459713832941826E-3</v>
      </c>
      <c r="BD24" s="30">
        <f>SUMIFS('Historial Mensual'!$AB$2:$AB$3601,'Historial Mensual'!$A$2:$A$3601,BD$1,'Historial Mensual'!$B$2:$B$3601,$A24)</f>
        <v>1.0403575710357771E-2</v>
      </c>
      <c r="BE24" s="30">
        <f>SUMIFS('Historial Mensual'!$AB$2:$AB$3601,'Historial Mensual'!$A$2:$A$3601,BE$1,'Historial Mensual'!$B$2:$B$3601,$A24)</f>
        <v>9.9562915662887441E-3</v>
      </c>
      <c r="BF24" s="30">
        <f>SUMIFS('Historial Mensual'!$AB$2:$AB$3601,'Historial Mensual'!$A$2:$A$3601,BF$1,'Historial Mensual'!$B$2:$B$3601,$A24)</f>
        <v>9.4579923493884888E-3</v>
      </c>
      <c r="BG24" s="30">
        <f>SUMIFS('Historial Mensual'!$AB$2:$AB$3601,'Historial Mensual'!$A$2:$A$3601,BG$1,'Historial Mensual'!$B$2:$B$3601,$A24)</f>
        <v>9.7625386100395062E-3</v>
      </c>
      <c r="BH24" s="30">
        <f>SUMIFS('Historial Mensual'!$AB$2:$AB$3601,'Historial Mensual'!$A$2:$A$3601,BH$1,'Historial Mensual'!$B$2:$B$3601,$A24)</f>
        <v>1.0268874306365916E-2</v>
      </c>
      <c r="BI24" s="30">
        <f>SUMIFS('Historial Mensual'!$AB$2:$AB$3601,'Historial Mensual'!$A$2:$A$3601,BI$1,'Historial Mensual'!$B$2:$B$3601,$A24)</f>
        <v>1.0128753971376803E-2</v>
      </c>
      <c r="BJ24" s="30">
        <f>SUMIFS('Historial Mensual'!$AB$2:$AB$3601,'Historial Mensual'!$A$2:$A$3601,BJ$1,'Historial Mensual'!$B$2:$B$3601,$A24)</f>
        <v>1.0474196372337818E-2</v>
      </c>
      <c r="BK24" s="30">
        <f>SUMIFS('Historial Mensual'!$AB$2:$AB$3601,'Historial Mensual'!$A$2:$A$3601,BK$1,'Historial Mensual'!$B$2:$B$3601,$A24)</f>
        <v>1.0385726106876492E-2</v>
      </c>
      <c r="BL24" s="30">
        <f>SUMIFS('Historial Mensual'!$AB$2:$AB$3601,'Historial Mensual'!$A$2:$A$3601,BL$1,'Historial Mensual'!$B$2:$B$3601,$A24)</f>
        <v>1.0680543396794029E-2</v>
      </c>
      <c r="BM24" s="30">
        <f>SUMIFS('Historial Mensual'!$AB$2:$AB$3601,'Historial Mensual'!$A$2:$A$3601,BM$1,'Historial Mensual'!$B$2:$B$3601,$A24)</f>
        <v>1.17207817468723E-2</v>
      </c>
      <c r="BN24" s="30">
        <f>SUMIFS('Historial Mensual'!$AB$2:$AB$3601,'Historial Mensual'!$A$2:$A$3601,BN$1,'Historial Mensual'!$B$2:$B$3601,$A24)</f>
        <v>1.0191387352410652E-2</v>
      </c>
      <c r="BO24" s="30">
        <f>SUMIFS('Historial Mensual'!$AB$2:$AB$3601,'Historial Mensual'!$A$2:$A$3601,BO$1,'Historial Mensual'!$B$2:$B$3601,$A24)</f>
        <v>1.1175958693213417E-2</v>
      </c>
      <c r="BP24" s="30">
        <f>SUMIFS('Historial Mensual'!$AB$2:$AB$3601,'Historial Mensual'!$A$2:$A$3601,BP$1,'Historial Mensual'!$B$2:$B$3601,$A24)</f>
        <v>1.0193623469006319E-2</v>
      </c>
      <c r="BQ24" s="30">
        <f>SUMIFS('Historial Mensual'!$AB$2:$AB$3601,'Historial Mensual'!$A$2:$A$3601,BQ$1,'Historial Mensual'!$B$2:$B$3601,$A24)</f>
        <v>1.0444467973952598E-2</v>
      </c>
      <c r="BR24" s="30">
        <f>SUMIFS('Historial Mensual'!$AB$2:$AB$3601,'Historial Mensual'!$A$2:$A$3601,BR$1,'Historial Mensual'!$B$2:$B$3601,$A24)</f>
        <v>1.0695370651564229E-2</v>
      </c>
      <c r="BS24" s="30">
        <f>SUMIFS('Historial Mensual'!$AB$2:$AB$3601,'Historial Mensual'!$A$2:$A$3601,BS$1,'Historial Mensual'!$B$2:$B$3601,$A24)</f>
        <v>1.1681920297750059E-2</v>
      </c>
      <c r="BT24" s="30">
        <f>SUMIFS('Historial Mensual'!$AB$2:$AB$3601,'Historial Mensual'!$A$2:$A$3601,BT$1,'Historial Mensual'!$B$2:$B$3601,$A24)</f>
        <v>9.6966143043724085E-3</v>
      </c>
      <c r="BU24" s="30">
        <f>SUMIFS('Historial Mensual'!$AB$2:$AB$3601,'Historial Mensual'!$A$2:$A$3601,BU$1,'Historial Mensual'!$B$2:$B$3601,$A24)</f>
        <v>1.0463792527246163E-2</v>
      </c>
      <c r="BV24" s="30">
        <f>SUMIFS('Historial Mensual'!$AB$2:$AB$3601,'Historial Mensual'!$A$2:$A$3601,BV$1,'Historial Mensual'!$B$2:$B$3601,$A24)</f>
        <v>9.9854313331839695E-3</v>
      </c>
      <c r="BW24" s="30">
        <f>SUMIFS('Historial Mensual'!$AB$2:$AB$3601,'Historial Mensual'!$A$2:$A$3601,BW$1,'Historial Mensual'!$B$2:$B$3601,$A24)</f>
        <v>9.4106444651724797E-3</v>
      </c>
      <c r="BX24" s="30">
        <f>SUMIFS('Historial Mensual'!$AB$2:$AB$3601,'Historial Mensual'!$A$2:$A$3601,BX$1,'Historial Mensual'!$B$2:$B$3601,$A24)</f>
        <v>1.1609286030993315E-2</v>
      </c>
      <c r="BY24" s="30">
        <f>SUMIFS('Historial Mensual'!$AB$2:$AB$3601,'Historial Mensual'!$A$2:$A$3601,BY$1,'Historial Mensual'!$B$2:$B$3601,$A24)</f>
        <v>1.0790208465737861E-2</v>
      </c>
      <c r="BZ24" s="30">
        <f>SUMIFS('Historial Mensual'!$AB$2:$AB$3601,'Historial Mensual'!$A$2:$A$3601,BZ$1,'Historial Mensual'!$B$2:$B$3601,$A24)</f>
        <v>1.06768362092029E-2</v>
      </c>
      <c r="CA24" s="30">
        <f>SUMIFS('Historial Mensual'!$AB$2:$AB$3601,'Historial Mensual'!$A$2:$A$3601,CA$1,'Historial Mensual'!$B$2:$B$3601,$A24)</f>
        <v>1.0350016490479286E-2</v>
      </c>
      <c r="CB24" s="30">
        <f>SUMIFS('Historial Mensual'!$AB$2:$AB$3601,'Historial Mensual'!$A$2:$A$3601,CB$1,'Historial Mensual'!$B$2:$B$3601,$A24)</f>
        <v>1.0965548634090938E-2</v>
      </c>
      <c r="CC24" s="30">
        <f>SUMIFS('Historial Mensual'!$AB$2:$AB$3601,'Historial Mensual'!$A$2:$A$3601,CC$1,'Historial Mensual'!$B$2:$B$3601,$A24)</f>
        <v>8.9290158129531338E-3</v>
      </c>
      <c r="CD24" s="30">
        <f>SUMIFS('Historial Mensual'!$AB$2:$AB$3601,'Historial Mensual'!$A$2:$A$3601,CD$1,'Historial Mensual'!$B$2:$B$3601,$A24)</f>
        <v>9.5300945647731616E-3</v>
      </c>
      <c r="CE24" s="30">
        <f>SUMIFS('Historial Mensual'!$AB$2:$AB$3601,'Historial Mensual'!$A$2:$A$3601,CE$1,'Historial Mensual'!$B$2:$B$3601,$A24)</f>
        <v>9.5698767398197937E-3</v>
      </c>
      <c r="CF24" s="30">
        <f>SUMIFS('Historial Mensual'!$AB$2:$AB$3601,'Historial Mensual'!$A$2:$A$3601,CF$1,'Historial Mensual'!$B$2:$B$3601,$A24)</f>
        <v>9.0951203192717323E-3</v>
      </c>
      <c r="CG24" s="30">
        <f>SUMIFS('Historial Mensual'!$AB$2:$AB$3601,'Historial Mensual'!$A$2:$A$3601,CG$1,'Historial Mensual'!$B$2:$B$3601,$A24)</f>
        <v>9.7041080875988062E-3</v>
      </c>
      <c r="CH24" s="30">
        <f>SUMIFS('Historial Mensual'!$AB$2:$AB$3601,'Historial Mensual'!$A$2:$A$3601,CH$1,'Historial Mensual'!$B$2:$B$3601,$A24)</f>
        <v>1.0345551812115605E-2</v>
      </c>
      <c r="CI24" s="30">
        <f>SUMIFS('Historial Mensual'!$AB$2:$AB$3601,'Historial Mensual'!$A$2:$A$3601,CI$1,'Historial Mensual'!$B$2:$B$3601,$A24)</f>
        <v>1.0867192182429264E-2</v>
      </c>
      <c r="CJ24" s="30">
        <f>SUMIFS('Historial Mensual'!$AB$2:$AB$3601,'Historial Mensual'!$A$2:$A$3601,CJ$1,'Historial Mensual'!$B$2:$B$3601,$A24)</f>
        <v>9.4602464013073817E-3</v>
      </c>
      <c r="CK24" s="30">
        <f>SUMIFS('Historial Mensual'!$AB$2:$AB$3601,'Historial Mensual'!$A$2:$A$3601,CK$1,'Historial Mensual'!$B$2:$B$3601,$A24)</f>
        <v>8.1671321114764606E-3</v>
      </c>
      <c r="CL24" s="30">
        <f>SUMIFS('Historial Mensual'!$AB$2:$AB$3601,'Historial Mensual'!$A$2:$A$3601,CL$1,'Historial Mensual'!$B$2:$B$3601,$A24)</f>
        <v>8.9184353394127225E-3</v>
      </c>
      <c r="CM24" s="30">
        <f>SUMIFS('Historial Mensual'!$AB$2:$AB$3601,'Historial Mensual'!$A$2:$A$3601,CM$1,'Historial Mensual'!$B$2:$B$3601,$A24)</f>
        <v>8.7671522980217187E-3</v>
      </c>
      <c r="CN24" s="30">
        <f>SUMIFS('Historial Mensual'!$AB$2:$AB$3601,'Historial Mensual'!$A$2:$A$3601,CN$1,'Historial Mensual'!$B$2:$B$3601,$A24)</f>
        <v>1.0087720864679683E-2</v>
      </c>
      <c r="CO24" s="30">
        <f>SUMIFS('Historial Mensual'!$AB$2:$AB$3601,'Historial Mensual'!$A$2:$A$3601,CO$1,'Historial Mensual'!$B$2:$B$3601,$A24)</f>
        <v>9.2353198756860433E-3</v>
      </c>
      <c r="CP24" s="30">
        <f>SUMIFS('Historial Mensual'!$AB$2:$AB$3601,'Historial Mensual'!$A$2:$A$3601,CP$1,'Historial Mensual'!$B$2:$B$3601,$A24)</f>
        <v>9.3677848422022425E-3</v>
      </c>
      <c r="CQ24" s="30">
        <f>SUMIFS('Historial Mensual'!$AB$2:$AB$3601,'Historial Mensual'!$A$2:$A$3601,CQ$1,'Historial Mensual'!$B$2:$B$3601,$A24)</f>
        <v>1.0195859531155982E-2</v>
      </c>
      <c r="CR24" s="30">
        <f>SUMIFS('Historial Mensual'!$AB$2:$AB$3601,'Historial Mensual'!$A$2:$A$3601,CR$1,'Historial Mensual'!$B$2:$B$3601,$A24)</f>
        <v>9.5773808772336988E-3</v>
      </c>
      <c r="CS24" s="30">
        <f>SUMIFS('Historial Mensual'!$AB$2:$AB$3601,'Historial Mensual'!$A$2:$A$3601,CS$1,'Historial Mensual'!$B$2:$B$3601,$A24)</f>
        <v>9.6823744305305492E-3</v>
      </c>
      <c r="CT24" s="30">
        <f>SUMIFS('Historial Mensual'!$AB$2:$AB$3601,'Historial Mensual'!$A$2:$A$3601,CT$1,'Historial Mensual'!$B$2:$B$3601,$A24)</f>
        <v>9.142631264516643E-3</v>
      </c>
      <c r="CU24" s="30">
        <f>SUMIFS('Historial Mensual'!$AB$2:$AB$3601,'Historial Mensual'!$A$2:$A$3601,CU$1,'Historial Mensual'!$B$2:$B$3601,$A24)</f>
        <v>9.9465762551282921E-3</v>
      </c>
      <c r="CV24" s="30">
        <f>SUMIFS('Historial Mensual'!$AB$2:$AB$3601,'Historial Mensual'!$A$2:$A$3601,CV$1,'Historial Mensual'!$B$2:$B$3601,$A24)</f>
        <v>1.0371592710394673E-2</v>
      </c>
      <c r="CW24" s="30">
        <f>SUMIFS('Historial Mensual'!$AB$2:$AB$3601,'Historial Mensual'!$A$2:$A$3601,CW$1,'Historial Mensual'!$B$2:$B$3601,$A24)</f>
        <v>9.3595113820001963E-3</v>
      </c>
    </row>
    <row r="25" spans="1:101" x14ac:dyDescent="0.3">
      <c r="A25" s="18">
        <v>45627</v>
      </c>
      <c r="B25" s="30">
        <f>SUMIFS('Historial Mensual'!$AB$2:$AB$3601,'Historial Mensual'!$A$2:$A$3601,B$1,'Historial Mensual'!$B$2:$B$3601,$A25)</f>
        <v>9.1094516086203114E-3</v>
      </c>
      <c r="C25" s="30">
        <f>SUMIFS('Historial Mensual'!$AB$2:$AB$3601,'Historial Mensual'!$A$2:$A$3601,C$1,'Historial Mensual'!$B$2:$B$3601,$A25)</f>
        <v>7.6421299352116279E-3</v>
      </c>
      <c r="D25" s="30">
        <f>SUMIFS('Historial Mensual'!$AB$2:$AB$3601,'Historial Mensual'!$A$2:$A$3601,D$1,'Historial Mensual'!$B$2:$B$3601,$A25)</f>
        <v>9.9981303892207052E-3</v>
      </c>
      <c r="E25" s="30">
        <f>SUMIFS('Historial Mensual'!$AB$2:$AB$3601,'Historial Mensual'!$A$2:$A$3601,E$1,'Historial Mensual'!$B$2:$B$3601,$A25)</f>
        <v>9.4204166641194131E-3</v>
      </c>
      <c r="F25" s="30">
        <f>SUMIFS('Historial Mensual'!$AB$2:$AB$3601,'Historial Mensual'!$A$2:$A$3601,F$1,'Historial Mensual'!$B$2:$B$3601,$A25)</f>
        <v>9.7385716128695066E-3</v>
      </c>
      <c r="G25" s="30">
        <f>SUMIFS('Historial Mensual'!$AB$2:$AB$3601,'Historial Mensual'!$A$2:$A$3601,G$1,'Historial Mensual'!$B$2:$B$3601,$A25)</f>
        <v>9.5376019555231117E-3</v>
      </c>
      <c r="H25" s="30">
        <f>SUMIFS('Historial Mensual'!$AB$2:$AB$3601,'Historial Mensual'!$A$2:$A$3601,H$1,'Historial Mensual'!$B$2:$B$3601,$A25)</f>
        <v>7.816700191714876E-3</v>
      </c>
      <c r="I25" s="30">
        <f>SUMIFS('Historial Mensual'!$AB$2:$AB$3601,'Historial Mensual'!$A$2:$A$3601,I$1,'Historial Mensual'!$B$2:$B$3601,$A25)</f>
        <v>9.9794546990139565E-3</v>
      </c>
      <c r="J25" s="30">
        <f>SUMIFS('Historial Mensual'!$AB$2:$AB$3601,'Historial Mensual'!$A$2:$A$3601,J$1,'Historial Mensual'!$B$2:$B$3601,$A25)</f>
        <v>8.5807312357872867E-3</v>
      </c>
      <c r="K25" s="30">
        <f>SUMIFS('Historial Mensual'!$AB$2:$AB$3601,'Historial Mensual'!$A$2:$A$3601,K$1,'Historial Mensual'!$B$2:$B$3601,$A25)</f>
        <v>8.1183504688049357E-3</v>
      </c>
      <c r="L25" s="30">
        <f>SUMIFS('Historial Mensual'!$AB$2:$AB$3601,'Historial Mensual'!$A$2:$A$3601,L$1,'Historial Mensual'!$B$2:$B$3601,$A25)</f>
        <v>9.0800323324085053E-3</v>
      </c>
      <c r="M25" s="30">
        <f>SUMIFS('Historial Mensual'!$AB$2:$AB$3601,'Historial Mensual'!$A$2:$A$3601,M$1,'Historial Mensual'!$B$2:$B$3601,$A25)</f>
        <v>9.5571182979217184E-3</v>
      </c>
      <c r="N25" s="30">
        <f>SUMIFS('Historial Mensual'!$AB$2:$AB$3601,'Historial Mensual'!$A$2:$A$3601,N$1,'Historial Mensual'!$B$2:$B$3601,$A25)</f>
        <v>8.8579520648659482E-3</v>
      </c>
      <c r="O25" s="30">
        <f>SUMIFS('Historial Mensual'!$AB$2:$AB$3601,'Historial Mensual'!$A$2:$A$3601,O$1,'Historial Mensual'!$B$2:$B$3601,$A25)</f>
        <v>1.05944981006596E-2</v>
      </c>
      <c r="P25" s="30">
        <f>SUMIFS('Historial Mensual'!$AB$2:$AB$3601,'Historial Mensual'!$A$2:$A$3601,P$1,'Historial Mensual'!$B$2:$B$3601,$A25)</f>
        <v>8.6239601068216487E-3</v>
      </c>
      <c r="Q25" s="30">
        <f>SUMIFS('Historial Mensual'!$AB$2:$AB$3601,'Historial Mensual'!$A$2:$A$3601,Q$1,'Historial Mensual'!$B$2:$B$3601,$A25)</f>
        <v>1.0251743398032698E-2</v>
      </c>
      <c r="R25" s="30">
        <f>SUMIFS('Historial Mensual'!$AB$2:$AB$3601,'Historial Mensual'!$A$2:$A$3601,R$1,'Historial Mensual'!$B$2:$B$3601,$A25)</f>
        <v>9.436200325992683E-3</v>
      </c>
      <c r="S25" s="30">
        <f>SUMIFS('Historial Mensual'!$AB$2:$AB$3601,'Historial Mensual'!$A$2:$A$3601,S$1,'Historial Mensual'!$B$2:$B$3601,$A25)</f>
        <v>8.5329282330666167E-3</v>
      </c>
      <c r="T25" s="30">
        <f>SUMIFS('Historial Mensual'!$AB$2:$AB$3601,'Historial Mensual'!$A$2:$A$3601,T$1,'Historial Mensual'!$B$2:$B$3601,$A25)</f>
        <v>8.7171740793041685E-3</v>
      </c>
      <c r="U25" s="30">
        <f>SUMIFS('Historial Mensual'!$AB$2:$AB$3601,'Historial Mensual'!$A$2:$A$3601,U$1,'Historial Mensual'!$B$2:$B$3601,$A25)</f>
        <v>9.2292941944753792E-3</v>
      </c>
      <c r="V25" s="30">
        <f>SUMIFS('Historial Mensual'!$AB$2:$AB$3601,'Historial Mensual'!$A$2:$A$3601,V$1,'Historial Mensual'!$B$2:$B$3601,$A25)</f>
        <v>9.8067113633271141E-3</v>
      </c>
      <c r="W25" s="30">
        <f>SUMIFS('Historial Mensual'!$AB$2:$AB$3601,'Historial Mensual'!$A$2:$A$3601,W$1,'Historial Mensual'!$B$2:$B$3601,$A25)</f>
        <v>9.7483089601799744E-3</v>
      </c>
      <c r="X25" s="30">
        <f>SUMIFS('Historial Mensual'!$AB$2:$AB$3601,'Historial Mensual'!$A$2:$A$3601,X$1,'Historial Mensual'!$B$2:$B$3601,$A25)</f>
        <v>9.2051875113816628E-3</v>
      </c>
      <c r="Y25" s="30">
        <f>SUMIFS('Historial Mensual'!$AB$2:$AB$3601,'Historial Mensual'!$A$2:$A$3601,Y$1,'Historial Mensual'!$B$2:$B$3601,$A25)</f>
        <v>1.0361921238571048E-2</v>
      </c>
      <c r="Z25" s="30">
        <f>SUMIFS('Historial Mensual'!$AB$2:$AB$3601,'Historial Mensual'!$A$2:$A$3601,Z$1,'Historial Mensual'!$B$2:$B$3601,$A25)</f>
        <v>8.8753450918936938E-3</v>
      </c>
      <c r="AA25" s="30">
        <f>SUMIFS('Historial Mensual'!$AB$2:$AB$3601,'Historial Mensual'!$A$2:$A$3601,AA$1,'Historial Mensual'!$B$2:$B$3601,$A25)</f>
        <v>9.8867670849820399E-3</v>
      </c>
      <c r="AB25" s="30">
        <f>SUMIFS('Historial Mensual'!$AB$2:$AB$3601,'Historial Mensual'!$A$2:$A$3601,AB$1,'Historial Mensual'!$B$2:$B$3601,$A25)</f>
        <v>1.1889967533887047E-2</v>
      </c>
      <c r="AC25" s="30">
        <f>SUMIFS('Historial Mensual'!$AB$2:$AB$3601,'Historial Mensual'!$A$2:$A$3601,AC$1,'Historial Mensual'!$B$2:$B$3601,$A25)</f>
        <v>9.587135338695596E-3</v>
      </c>
      <c r="AD25" s="30">
        <f>SUMIFS('Historial Mensual'!$AB$2:$AB$3601,'Historial Mensual'!$A$2:$A$3601,AD$1,'Historial Mensual'!$B$2:$B$3601,$A25)</f>
        <v>1.0979590966830877E-2</v>
      </c>
      <c r="AE25" s="30">
        <f>SUMIFS('Historial Mensual'!$AB$2:$AB$3601,'Historial Mensual'!$A$2:$A$3601,AE$1,'Historial Mensual'!$B$2:$B$3601,$A25)</f>
        <v>1.123198679401094E-2</v>
      </c>
      <c r="AF25" s="30">
        <f>SUMIFS('Historial Mensual'!$AB$2:$AB$3601,'Historial Mensual'!$A$2:$A$3601,AF$1,'Historial Mensual'!$B$2:$B$3601,$A25)</f>
        <v>1.0341086916719533E-2</v>
      </c>
      <c r="AG25" s="30">
        <f>SUMIFS('Historial Mensual'!$AB$2:$AB$3601,'Historial Mensual'!$A$2:$A$3601,AG$1,'Historial Mensual'!$B$2:$B$3601,$A25)</f>
        <v>9.5368512440827669E-3</v>
      </c>
      <c r="AH25" s="30">
        <f>SUMIFS('Historial Mensual'!$AB$2:$AB$3601,'Historial Mensual'!$A$2:$A$3601,AH$1,'Historial Mensual'!$B$2:$B$3601,$A25)</f>
        <v>9.9039662123585614E-3</v>
      </c>
      <c r="AI25" s="30">
        <f>SUMIFS('Historial Mensual'!$AB$2:$AB$3601,'Historial Mensual'!$A$2:$A$3601,AI$1,'Historial Mensual'!$B$2:$B$3601,$A25)</f>
        <v>8.8473633897707682E-3</v>
      </c>
      <c r="AJ25" s="30">
        <f>SUMIFS('Historial Mensual'!$AB$2:$AB$3601,'Historial Mensual'!$A$2:$A$3601,AJ$1,'Historial Mensual'!$B$2:$B$3601,$A25)</f>
        <v>9.9577861383033373E-3</v>
      </c>
      <c r="AK25" s="30">
        <f>SUMIFS('Historial Mensual'!$AB$2:$AB$3601,'Historial Mensual'!$A$2:$A$3601,AK$1,'Historial Mensual'!$B$2:$B$3601,$A25)</f>
        <v>9.0739964427519748E-3</v>
      </c>
      <c r="AL25" s="30">
        <f>SUMIFS('Historial Mensual'!$AB$2:$AB$3601,'Historial Mensual'!$A$2:$A$3601,AL$1,'Historial Mensual'!$B$2:$B$3601,$A25)</f>
        <v>9.9600279507094935E-3</v>
      </c>
      <c r="AM25" s="30">
        <f>SUMIFS('Historial Mensual'!$AB$2:$AB$3601,'Historial Mensual'!$A$2:$A$3601,AM$1,'Historial Mensual'!$B$2:$B$3601,$A25)</f>
        <v>1.0010827689134638E-2</v>
      </c>
      <c r="AN25" s="30">
        <f>SUMIFS('Historial Mensual'!$AB$2:$AB$3601,'Historial Mensual'!$A$2:$A$3601,AN$1,'Historial Mensual'!$B$2:$B$3601,$A25)</f>
        <v>1.0046669413878329E-2</v>
      </c>
      <c r="AO25" s="30">
        <f>SUMIFS('Historial Mensual'!$AB$2:$AB$3601,'Historial Mensual'!$A$2:$A$3601,AO$1,'Historial Mensual'!$B$2:$B$3601,$A25)</f>
        <v>8.8851744744149475E-3</v>
      </c>
      <c r="AP25" s="30">
        <f>SUMIFS('Historial Mensual'!$AB$2:$AB$3601,'Historial Mensual'!$A$2:$A$3601,AP$1,'Historial Mensual'!$B$2:$B$3601,$A25)</f>
        <v>1.0128008078522877E-2</v>
      </c>
      <c r="AQ25" s="30">
        <f>SUMIFS('Historial Mensual'!$AB$2:$AB$3601,'Historial Mensual'!$A$2:$A$3601,AQ$1,'Historial Mensual'!$B$2:$B$3601,$A25)</f>
        <v>1.0308337716843585E-2</v>
      </c>
      <c r="AR25" s="30">
        <f>SUMIFS('Historial Mensual'!$AB$2:$AB$3601,'Historial Mensual'!$A$2:$A$3601,AR$1,'Historial Mensual'!$B$2:$B$3601,$A25)</f>
        <v>1.0541792660126559E-2</v>
      </c>
      <c r="AS25" s="30">
        <f>SUMIFS('Historial Mensual'!$AB$2:$AB$3601,'Historial Mensual'!$A$2:$A$3601,AS$1,'Historial Mensual'!$B$2:$B$3601,$A25)</f>
        <v>9.3640242709489563E-3</v>
      </c>
      <c r="AT25" s="30">
        <f>SUMIFS('Historial Mensual'!$AB$2:$AB$3601,'Historial Mensual'!$A$2:$A$3601,AT$1,'Historial Mensual'!$B$2:$B$3601,$A25)</f>
        <v>8.6459459232040015E-3</v>
      </c>
      <c r="AU25" s="30">
        <f>SUMIFS('Historial Mensual'!$AB$2:$AB$3601,'Historial Mensual'!$A$2:$A$3601,AU$1,'Historial Mensual'!$B$2:$B$3601,$A25)</f>
        <v>9.8994797940981094E-3</v>
      </c>
      <c r="AV25" s="30">
        <f>SUMIFS('Historial Mensual'!$AB$2:$AB$3601,'Historial Mensual'!$A$2:$A$3601,AV$1,'Historial Mensual'!$B$2:$B$3601,$A25)</f>
        <v>9.309854949087093E-3</v>
      </c>
      <c r="AW25" s="30">
        <f>SUMIFS('Historial Mensual'!$AB$2:$AB$3601,'Historial Mensual'!$A$2:$A$3601,AW$1,'Historial Mensual'!$B$2:$B$3601,$A25)</f>
        <v>1.0443724640710306E-2</v>
      </c>
      <c r="AX25" s="30">
        <f>SUMIFS('Historial Mensual'!$AB$2:$AB$3601,'Historial Mensual'!$A$2:$A$3601,AX$1,'Historial Mensual'!$B$2:$B$3601,$A25)</f>
        <v>9.2285409564976106E-3</v>
      </c>
      <c r="AY25" s="30">
        <f>SUMIFS('Historial Mensual'!$AB$2:$AB$3601,'Historial Mensual'!$A$2:$A$3601,AY$1,'Historial Mensual'!$B$2:$B$3601,$A25)</f>
        <v>9.8762964731844427E-3</v>
      </c>
      <c r="AZ25" s="30">
        <f>SUMIFS('Historial Mensual'!$AB$2:$AB$3601,'Historial Mensual'!$A$2:$A$3601,AZ$1,'Historial Mensual'!$B$2:$B$3601,$A25)</f>
        <v>9.9585334151872651E-3</v>
      </c>
      <c r="BA25" s="30">
        <f>SUMIFS('Historial Mensual'!$AB$2:$AB$3601,'Historial Mensual'!$A$2:$A$3601,BA$1,'Historial Mensual'!$B$2:$B$3601,$A25)</f>
        <v>9.6628847067972146E-3</v>
      </c>
      <c r="BB25" s="30">
        <f>SUMIFS('Historial Mensual'!$AB$2:$AB$3601,'Historial Mensual'!$A$2:$A$3601,BB$1,'Historial Mensual'!$B$2:$B$3601,$A25)</f>
        <v>9.0626780790952211E-3</v>
      </c>
      <c r="BC25" s="30">
        <f>SUMIFS('Historial Mensual'!$AB$2:$AB$3601,'Historial Mensual'!$A$2:$A$3601,BC$1,'Historial Mensual'!$B$2:$B$3601,$A25)</f>
        <v>9.0687147134977941E-3</v>
      </c>
      <c r="BD25" s="30">
        <f>SUMIFS('Historial Mensual'!$AB$2:$AB$3601,'Historial Mensual'!$A$2:$A$3601,BD$1,'Historial Mensual'!$B$2:$B$3601,$A25)</f>
        <v>1.0128008078522877E-2</v>
      </c>
      <c r="BE25" s="30">
        <f>SUMIFS('Historial Mensual'!$AB$2:$AB$3601,'Historial Mensual'!$A$2:$A$3601,BE$1,'Historial Mensual'!$B$2:$B$3601,$A25)</f>
        <v>1.0018295868954086E-2</v>
      </c>
      <c r="BF25" s="30">
        <f>SUMIFS('Historial Mensual'!$AB$2:$AB$3601,'Historial Mensual'!$A$2:$A$3601,BF$1,'Historial Mensual'!$B$2:$B$3601,$A25)</f>
        <v>9.2616775789426953E-3</v>
      </c>
      <c r="BG25" s="30">
        <f>SUMIFS('Historial Mensual'!$AB$2:$AB$3601,'Historial Mensual'!$A$2:$A$3601,BG$1,'Historial Mensual'!$B$2:$B$3601,$A25)</f>
        <v>9.3384482983804862E-3</v>
      </c>
      <c r="BH25" s="30">
        <f>SUMIFS('Historial Mensual'!$AB$2:$AB$3601,'Historial Mensual'!$A$2:$A$3601,BH$1,'Historial Mensual'!$B$2:$B$3601,$A25)</f>
        <v>1.0169023191311855E-2</v>
      </c>
      <c r="BI25" s="30">
        <f>SUMIFS('Historial Mensual'!$AB$2:$AB$3601,'Historial Mensual'!$A$2:$A$3601,BI$1,'Historial Mensual'!$B$2:$B$3601,$A25)</f>
        <v>1.0150382229110244E-2</v>
      </c>
      <c r="BJ25" s="30">
        <f>SUMIFS('Historial Mensual'!$AB$2:$AB$3601,'Historial Mensual'!$A$2:$A$3601,BJ$1,'Historial Mensual'!$B$2:$B$3601,$A25)</f>
        <v>1.0291958736923901E-2</v>
      </c>
      <c r="BK25" s="30">
        <f>SUMIFS('Historial Mensual'!$AB$2:$AB$3601,'Historial Mensual'!$A$2:$A$3601,BK$1,'Historial Mensual'!$B$2:$B$3601,$A25)</f>
        <v>1.0274087426902057E-2</v>
      </c>
      <c r="BL25" s="30">
        <f>SUMIFS('Historial Mensual'!$AB$2:$AB$3601,'Historial Mensual'!$A$2:$A$3601,BL$1,'Historial Mensual'!$B$2:$B$3601,$A25)</f>
        <v>1.0253233169090326E-2</v>
      </c>
      <c r="BM25" s="30">
        <f>SUMIFS('Historial Mensual'!$AB$2:$AB$3601,'Historial Mensual'!$A$2:$A$3601,BM$1,'Historial Mensual'!$B$2:$B$3601,$A25)</f>
        <v>1.1835071191670821E-2</v>
      </c>
      <c r="BN25" s="30">
        <f>SUMIFS('Historial Mensual'!$AB$2:$AB$3601,'Historial Mensual'!$A$2:$A$3601,BN$1,'Historial Mensual'!$B$2:$B$3601,$A25)</f>
        <v>9.7190938189422038E-3</v>
      </c>
      <c r="BO25" s="30">
        <f>SUMIFS('Historial Mensual'!$AB$2:$AB$3601,'Historial Mensual'!$A$2:$A$3601,BO$1,'Historial Mensual'!$B$2:$B$3601,$A25)</f>
        <v>1.0904920258603124E-2</v>
      </c>
      <c r="BP25" s="30">
        <f>SUMIFS('Historial Mensual'!$AB$2:$AB$3601,'Historial Mensual'!$A$2:$A$3601,BP$1,'Historial Mensual'!$B$2:$B$3601,$A25)</f>
        <v>9.6523885258135156E-3</v>
      </c>
      <c r="BQ25" s="30">
        <f>SUMIFS('Historial Mensual'!$AB$2:$AB$3601,'Historial Mensual'!$A$2:$A$3601,BQ$1,'Historial Mensual'!$B$2:$B$3601,$A25)</f>
        <v>1.0590045289225136E-2</v>
      </c>
      <c r="BR25" s="30">
        <f>SUMIFS('Historial Mensual'!$AB$2:$AB$3601,'Historial Mensual'!$A$2:$A$3601,BR$1,'Historial Mensual'!$B$2:$B$3601,$A25)</f>
        <v>1.0416960637061434E-2</v>
      </c>
      <c r="BS25" s="30">
        <f>SUMIFS('Historial Mensual'!$AB$2:$AB$3601,'Historial Mensual'!$A$2:$A$3601,BS$1,'Historial Mensual'!$B$2:$B$3601,$A25)</f>
        <v>1.1683387065692719E-2</v>
      </c>
      <c r="BT25" s="30">
        <f>SUMIFS('Historial Mensual'!$AB$2:$AB$3601,'Historial Mensual'!$A$2:$A$3601,BT$1,'Historial Mensual'!$B$2:$B$3601,$A25)</f>
        <v>9.6411412855108569E-3</v>
      </c>
      <c r="BU25" s="30">
        <f>SUMIFS('Historial Mensual'!$AB$2:$AB$3601,'Historial Mensual'!$A$2:$A$3601,BU$1,'Historial Mensual'!$B$2:$B$3601,$A25)</f>
        <v>9.9973834345419288E-3</v>
      </c>
      <c r="BV25" s="30">
        <f>SUMIFS('Historial Mensual'!$AB$2:$AB$3601,'Historial Mensual'!$A$2:$A$3601,BV$1,'Historial Mensual'!$B$2:$B$3601,$A25)</f>
        <v>1.0070556126943853E-2</v>
      </c>
      <c r="BW25" s="30">
        <f>SUMIFS('Historial Mensual'!$AB$2:$AB$3601,'Historial Mensual'!$A$2:$A$3601,BW$1,'Historial Mensual'!$B$2:$B$3601,$A25)</f>
        <v>9.0264499279595345E-3</v>
      </c>
      <c r="BX25" s="30">
        <f>SUMIFS('Historial Mensual'!$AB$2:$AB$3601,'Historial Mensual'!$A$2:$A$3601,BX$1,'Historial Mensual'!$B$2:$B$3601,$A25)</f>
        <v>1.1504268485268643E-2</v>
      </c>
      <c r="BY25" s="30">
        <f>SUMIFS('Historial Mensual'!$AB$2:$AB$3601,'Historial Mensual'!$A$2:$A$3601,BY$1,'Historial Mensual'!$B$2:$B$3601,$A25)</f>
        <v>1.0474196372337818E-2</v>
      </c>
      <c r="BZ25" s="30">
        <f>SUMIFS('Historial Mensual'!$AB$2:$AB$3601,'Historial Mensual'!$A$2:$A$3601,BZ$1,'Historial Mensual'!$B$2:$B$3601,$A25)</f>
        <v>1.0982546974038554E-2</v>
      </c>
      <c r="CA25" s="30">
        <f>SUMIFS('Historial Mensual'!$AB$2:$AB$3601,'Historial Mensual'!$A$2:$A$3601,CA$1,'Historial Mensual'!$B$2:$B$3601,$A25)</f>
        <v>1.0172005394151196E-2</v>
      </c>
      <c r="CB25" s="30">
        <f>SUMIFS('Historial Mensual'!$AB$2:$AB$3601,'Historial Mensual'!$A$2:$A$3601,CB$1,'Historial Mensual'!$B$2:$B$3601,$A25)</f>
        <v>1.0733910319806084E-2</v>
      </c>
      <c r="CC25" s="30">
        <f>SUMIFS('Historial Mensual'!$AB$2:$AB$3601,'Historial Mensual'!$A$2:$A$3601,CC$1,'Historial Mensual'!$B$2:$B$3601,$A25)</f>
        <v>8.4121716116043466E-3</v>
      </c>
      <c r="CD25" s="30">
        <f>SUMIFS('Historial Mensual'!$AB$2:$AB$3601,'Historial Mensual'!$A$2:$A$3601,CD$1,'Historial Mensual'!$B$2:$B$3601,$A25)</f>
        <v>9.2451107636888352E-3</v>
      </c>
      <c r="CE25" s="30">
        <f>SUMIFS('Historial Mensual'!$AB$2:$AB$3601,'Historial Mensual'!$A$2:$A$3601,CE$1,'Historial Mensual'!$B$2:$B$3601,$A25)</f>
        <v>9.448224151252349E-3</v>
      </c>
      <c r="CF25" s="30">
        <f>SUMIFS('Historial Mensual'!$AB$2:$AB$3601,'Historial Mensual'!$A$2:$A$3601,CF$1,'Historial Mensual'!$B$2:$B$3601,$A25)</f>
        <v>8.7679093343262515E-3</v>
      </c>
      <c r="CG25" s="30">
        <f>SUMIFS('Historial Mensual'!$AB$2:$AB$3601,'Historial Mensual'!$A$2:$A$3601,CG$1,'Historial Mensual'!$B$2:$B$3601,$A25)</f>
        <v>9.7453129633278124E-3</v>
      </c>
      <c r="CH25" s="30">
        <f>SUMIFS('Historial Mensual'!$AB$2:$AB$3601,'Historial Mensual'!$A$2:$A$3601,CH$1,'Historial Mensual'!$B$2:$B$3601,$A25)</f>
        <v>1.0055627659476762E-2</v>
      </c>
      <c r="CI25" s="30">
        <f>SUMIFS('Historial Mensual'!$AB$2:$AB$3601,'Historial Mensual'!$A$2:$A$3601,CI$1,'Historial Mensual'!$B$2:$B$3601,$A25)</f>
        <v>1.0604887154799458E-2</v>
      </c>
      <c r="CJ25" s="30">
        <f>SUMIFS('Historial Mensual'!$AB$2:$AB$3601,'Historial Mensual'!$A$2:$A$3601,CJ$1,'Historial Mensual'!$B$2:$B$3601,$A25)</f>
        <v>9.1396154279903552E-3</v>
      </c>
      <c r="CK25" s="30">
        <f>SUMIFS('Historial Mensual'!$AB$2:$AB$3601,'Historial Mensual'!$A$2:$A$3601,CK$1,'Historial Mensual'!$B$2:$B$3601,$A25)</f>
        <v>7.9451183960859151E-3</v>
      </c>
      <c r="CL25" s="30">
        <f>SUMIFS('Historial Mensual'!$AB$2:$AB$3601,'Historial Mensual'!$A$2:$A$3601,CL$1,'Historial Mensual'!$B$2:$B$3601,$A25)</f>
        <v>8.8345040691311105E-3</v>
      </c>
      <c r="CM25" s="30">
        <f>SUMIFS('Historial Mensual'!$AB$2:$AB$3601,'Historial Mensual'!$A$2:$A$3601,CM$1,'Historial Mensual'!$B$2:$B$3601,$A25)</f>
        <v>8.7368657201700728E-3</v>
      </c>
      <c r="CN25" s="30">
        <f>SUMIFS('Historial Mensual'!$AB$2:$AB$3601,'Historial Mensual'!$A$2:$A$3601,CN$1,'Historial Mensual'!$B$2:$B$3601,$A25)</f>
        <v>9.8807840244663492E-3</v>
      </c>
      <c r="CO25" s="30">
        <f>SUMIFS('Historial Mensual'!$AB$2:$AB$3601,'Historial Mensual'!$A$2:$A$3601,CO$1,'Historial Mensual'!$B$2:$B$3601,$A25)</f>
        <v>8.8934908215263508E-3</v>
      </c>
      <c r="CP25" s="30">
        <f>SUMIFS('Historial Mensual'!$AB$2:$AB$3601,'Historial Mensual'!$A$2:$A$3601,CP$1,'Historial Mensual'!$B$2:$B$3601,$A25)</f>
        <v>9.3429622233445198E-3</v>
      </c>
      <c r="CQ25" s="30">
        <f>SUMIFS('Historial Mensual'!$AB$2:$AB$3601,'Historial Mensual'!$A$2:$A$3601,CQ$1,'Historial Mensual'!$B$2:$B$3601,$A25)</f>
        <v>1.0098167395211188E-2</v>
      </c>
      <c r="CR25" s="30">
        <f>SUMIFS('Historial Mensual'!$AB$2:$AB$3601,'Historial Mensual'!$A$2:$A$3601,CR$1,'Historial Mensual'!$B$2:$B$3601,$A25)</f>
        <v>9.4377033903088048E-3</v>
      </c>
      <c r="CS25" s="30">
        <f>SUMIFS('Historial Mensual'!$AB$2:$AB$3601,'Historial Mensual'!$A$2:$A$3601,CS$1,'Historial Mensual'!$B$2:$B$3601,$A25)</f>
        <v>9.202927185061327E-3</v>
      </c>
      <c r="CT25" s="30">
        <f>SUMIFS('Historial Mensual'!$AB$2:$AB$3601,'Historial Mensual'!$A$2:$A$3601,CT$1,'Historial Mensual'!$B$2:$B$3601,$A25)</f>
        <v>8.6262347460985822E-3</v>
      </c>
      <c r="CU25" s="30">
        <f>SUMIFS('Historial Mensual'!$AB$2:$AB$3601,'Historial Mensual'!$A$2:$A$3601,CU$1,'Historial Mensual'!$B$2:$B$3601,$A25)</f>
        <v>9.365528517944588E-3</v>
      </c>
      <c r="CV25" s="30">
        <f>SUMIFS('Historial Mensual'!$AB$2:$AB$3601,'Historial Mensual'!$A$2:$A$3601,CV$1,'Historial Mensual'!$B$2:$B$3601,$A25)</f>
        <v>1.0013815033954154E-2</v>
      </c>
      <c r="CW25" s="30">
        <f>SUMIFS('Historial Mensual'!$AB$2:$AB$3601,'Historial Mensual'!$A$2:$A$3601,CW$1,'Historial Mensual'!$B$2:$B$3601,$A25)</f>
        <v>9.1456470019048997E-3</v>
      </c>
    </row>
    <row r="26" spans="1:101" x14ac:dyDescent="0.3">
      <c r="A26" s="18">
        <v>45658</v>
      </c>
      <c r="B26" s="30">
        <f>SUMIFS('Historial Mensual'!$AB$2:$AB$3601,'Historial Mensual'!$A$2:$A$3601,B$1,'Historial Mensual'!$B$2:$B$3601,$A26)</f>
        <v>8.8912228016428951E-3</v>
      </c>
      <c r="C26" s="30">
        <f>SUMIFS('Historial Mensual'!$AB$2:$AB$3601,'Historial Mensual'!$A$2:$A$3601,C$1,'Historial Mensual'!$B$2:$B$3601,$A26)</f>
        <v>7.4418836809035938E-3</v>
      </c>
      <c r="D26" s="30">
        <f>SUMIFS('Historial Mensual'!$AB$2:$AB$3601,'Historial Mensual'!$A$2:$A$3601,D$1,'Historial Mensual'!$B$2:$B$3601,$A26)</f>
        <v>9.6073912928738014E-3</v>
      </c>
      <c r="E26" s="30">
        <f>SUMIFS('Historial Mensual'!$AB$2:$AB$3601,'Historial Mensual'!$A$2:$A$3601,E$1,'Historial Mensual'!$B$2:$B$3601,$A26)</f>
        <v>9.4564896173505719E-3</v>
      </c>
      <c r="F26" s="30">
        <f>SUMIFS('Historial Mensual'!$AB$2:$AB$3601,'Historial Mensual'!$A$2:$A$3601,F$1,'Historial Mensual'!$B$2:$B$3601,$A26)</f>
        <v>9.409892714455248E-3</v>
      </c>
      <c r="G26" s="30">
        <f>SUMIFS('Historial Mensual'!$AB$2:$AB$3601,'Historial Mensual'!$A$2:$A$3601,G$1,'Historial Mensual'!$B$2:$B$3601,$A26)</f>
        <v>9.1780599194528634E-3</v>
      </c>
      <c r="H26" s="30">
        <f>SUMIFS('Historial Mensual'!$AB$2:$AB$3601,'Historial Mensual'!$A$2:$A$3601,H$1,'Historial Mensual'!$B$2:$B$3601,$A26)</f>
        <v>7.7929842923387671E-3</v>
      </c>
      <c r="I26" s="30">
        <f>SUMIFS('Historial Mensual'!$AB$2:$AB$3601,'Historial Mensual'!$A$2:$A$3601,I$1,'Historial Mensual'!$B$2:$B$3601,$A26)</f>
        <v>9.8538554258720268E-3</v>
      </c>
      <c r="J26" s="30">
        <f>SUMIFS('Historial Mensual'!$AB$2:$AB$3601,'Historial Mensual'!$A$2:$A$3601,J$1,'Historial Mensual'!$B$2:$B$3601,$A26)</f>
        <v>7.7730888032940815E-3</v>
      </c>
      <c r="K26" s="30">
        <f>SUMIFS('Historial Mensual'!$AB$2:$AB$3601,'Historial Mensual'!$A$2:$A$3601,K$1,'Historial Mensual'!$B$2:$B$3601,$A26)</f>
        <v>7.7991051121673038E-3</v>
      </c>
      <c r="L26" s="30">
        <f>SUMIFS('Historial Mensual'!$AB$2:$AB$3601,'Historial Mensual'!$A$2:$A$3601,L$1,'Historial Mensual'!$B$2:$B$3601,$A26)</f>
        <v>8.9093653905527592E-3</v>
      </c>
      <c r="M26" s="30">
        <f>SUMIFS('Historial Mensual'!$AB$2:$AB$3601,'Historial Mensual'!$A$2:$A$3601,M$1,'Historial Mensual'!$B$2:$B$3601,$A26)</f>
        <v>9.3422099179376605E-3</v>
      </c>
      <c r="N26" s="30">
        <f>SUMIFS('Historial Mensual'!$AB$2:$AB$3601,'Historial Mensual'!$A$2:$A$3601,N$1,'Historial Mensual'!$B$2:$B$3601,$A26)</f>
        <v>8.9154121227814631E-3</v>
      </c>
      <c r="O26" s="30">
        <f>SUMIFS('Historial Mensual'!$AB$2:$AB$3601,'Historial Mensual'!$A$2:$A$3601,O$1,'Historial Mensual'!$B$2:$B$3601,$A26)</f>
        <v>1.0387957497012268E-2</v>
      </c>
      <c r="P26" s="30">
        <f>SUMIFS('Historial Mensual'!$AB$2:$AB$3601,'Historial Mensual'!$A$2:$A$3601,P$1,'Historial Mensual'!$B$2:$B$3601,$A26)</f>
        <v>8.2067480869039144E-3</v>
      </c>
      <c r="Q26" s="30">
        <f>SUMIFS('Historial Mensual'!$AB$2:$AB$3601,'Historial Mensual'!$A$2:$A$3601,Q$1,'Historial Mensual'!$B$2:$B$3601,$A26)</f>
        <v>1.0022029731091564E-2</v>
      </c>
      <c r="R26" s="30">
        <f>SUMIFS('Historial Mensual'!$AB$2:$AB$3601,'Historial Mensual'!$A$2:$A$3601,R$1,'Historial Mensual'!$B$2:$B$3601,$A26)</f>
        <v>8.8995386003740684E-3</v>
      </c>
      <c r="S26" s="30">
        <f>SUMIFS('Historial Mensual'!$AB$2:$AB$3601,'Historial Mensual'!$A$2:$A$3601,S$1,'Historial Mensual'!$B$2:$B$3601,$A26)</f>
        <v>8.1366466276875382E-3</v>
      </c>
      <c r="T26" s="30">
        <f>SUMIFS('Historial Mensual'!$AB$2:$AB$3601,'Historial Mensual'!$A$2:$A$3601,T$1,'Historial Mensual'!$B$2:$B$3601,$A26)</f>
        <v>8.4144515112929419E-3</v>
      </c>
      <c r="U26" s="30">
        <f>SUMIFS('Historial Mensual'!$AB$2:$AB$3601,'Historial Mensual'!$A$2:$A$3601,U$1,'Historial Mensual'!$B$2:$B$3601,$A26)</f>
        <v>8.8866865936154671E-3</v>
      </c>
      <c r="V26" s="30">
        <f>SUMIFS('Historial Mensual'!$AB$2:$AB$3601,'Historial Mensual'!$A$2:$A$3601,V$1,'Historial Mensual'!$B$2:$B$3601,$A26)</f>
        <v>9.8620844468275681E-3</v>
      </c>
      <c r="W26" s="30">
        <f>SUMIFS('Historial Mensual'!$AB$2:$AB$3601,'Historial Mensual'!$A$2:$A$3601,W$1,'Historial Mensual'!$B$2:$B$3601,$A26)</f>
        <v>9.4910462301183163E-3</v>
      </c>
      <c r="X26" s="30">
        <f>SUMIFS('Historial Mensual'!$AB$2:$AB$3601,'Historial Mensual'!$A$2:$A$3601,X$1,'Historial Mensual'!$B$2:$B$3601,$A26)</f>
        <v>8.660347565811799E-3</v>
      </c>
      <c r="Y26" s="30">
        <f>SUMIFS('Historial Mensual'!$AB$2:$AB$3601,'Historial Mensual'!$A$2:$A$3601,Y$1,'Historial Mensual'!$B$2:$B$3601,$A26)</f>
        <v>9.9540496626489006E-3</v>
      </c>
      <c r="Z26" s="30">
        <f>SUMIFS('Historial Mensual'!$AB$2:$AB$3601,'Historial Mensual'!$A$2:$A$3601,Z$1,'Historial Mensual'!$B$2:$B$3601,$A26)</f>
        <v>8.728535157384254E-3</v>
      </c>
      <c r="AA26" s="30">
        <f>SUMIFS('Historial Mensual'!$AB$2:$AB$3601,'Historial Mensual'!$A$2:$A$3601,AA$1,'Historial Mensual'!$B$2:$B$3601,$A26)</f>
        <v>9.9600279507094935E-3</v>
      </c>
      <c r="AB26" s="30">
        <f>SUMIFS('Historial Mensual'!$AB$2:$AB$3601,'Historial Mensual'!$A$2:$A$3601,AB$1,'Historial Mensual'!$B$2:$B$3601,$A26)</f>
        <v>1.1377058759339587E-2</v>
      </c>
      <c r="AC26" s="30">
        <f>SUMIFS('Historial Mensual'!$AB$2:$AB$3601,'Historial Mensual'!$A$2:$A$3601,AC$1,'Historial Mensual'!$B$2:$B$3601,$A26)</f>
        <v>9.039282367889756E-3</v>
      </c>
      <c r="AD26" s="30">
        <f>SUMIFS('Historial Mensual'!$AB$2:$AB$3601,'Historial Mensual'!$A$2:$A$3601,AD$1,'Historial Mensual'!$B$2:$B$3601,$A26)</f>
        <v>1.1059369810359598E-2</v>
      </c>
      <c r="AE26" s="30">
        <f>SUMIFS('Historial Mensual'!$AB$2:$AB$3601,'Historial Mensual'!$A$2:$A$3601,AE$1,'Historial Mensual'!$B$2:$B$3601,$A26)</f>
        <v>1.1174483808264801E-2</v>
      </c>
      <c r="AF26" s="30">
        <f>SUMIFS('Historial Mensual'!$AB$2:$AB$3601,'Historial Mensual'!$A$2:$A$3601,AF$1,'Historial Mensual'!$B$2:$B$3601,$A26)</f>
        <v>9.8755485266444065E-3</v>
      </c>
      <c r="AG26" s="30">
        <f>SUMIFS('Historial Mensual'!$AB$2:$AB$3601,'Historial Mensual'!$A$2:$A$3601,AG$1,'Historial Mensual'!$B$2:$B$3601,$A26)</f>
        <v>9.0370179501075842E-3</v>
      </c>
      <c r="AH26" s="30">
        <f>SUMIFS('Historial Mensual'!$AB$2:$AB$3601,'Historial Mensual'!$A$2:$A$3601,AH$1,'Historial Mensual'!$B$2:$B$3601,$A26)</f>
        <v>9.113222628474249E-3</v>
      </c>
      <c r="AI26" s="30">
        <f>SUMIFS('Historial Mensual'!$AB$2:$AB$3601,'Historial Mensual'!$A$2:$A$3601,AI$1,'Historial Mensual'!$B$2:$B$3601,$A26)</f>
        <v>8.5526594769225195E-3</v>
      </c>
      <c r="AJ26" s="30">
        <f>SUMIFS('Historial Mensual'!$AB$2:$AB$3601,'Historial Mensual'!$A$2:$A$3601,AJ$1,'Historial Mensual'!$B$2:$B$3601,$A26)</f>
        <v>9.7071054295967407E-3</v>
      </c>
      <c r="AK26" s="30">
        <f>SUMIFS('Historial Mensual'!$AB$2:$AB$3601,'Historial Mensual'!$A$2:$A$3601,AK$1,'Historial Mensual'!$B$2:$B$3601,$A26)</f>
        <v>8.6489780359395585E-3</v>
      </c>
      <c r="AL26" s="30">
        <f>SUMIFS('Historial Mensual'!$AB$2:$AB$3601,'Historial Mensual'!$A$2:$A$3601,AL$1,'Historial Mensual'!$B$2:$B$3601,$A26)</f>
        <v>9.6388916720551165E-3</v>
      </c>
      <c r="AM26" s="30">
        <f>SUMIFS('Historial Mensual'!$AB$2:$AB$3601,'Historial Mensual'!$A$2:$A$3601,AM$1,'Historial Mensual'!$B$2:$B$3601,$A26)</f>
        <v>9.7378225433681909E-3</v>
      </c>
      <c r="AN26" s="30">
        <f>SUMIFS('Historial Mensual'!$AB$2:$AB$3601,'Historial Mensual'!$A$2:$A$3601,AN$1,'Historial Mensual'!$B$2:$B$3601,$A26)</f>
        <v>9.9391022392387729E-3</v>
      </c>
      <c r="AO26" s="30">
        <f>SUMIFS('Historial Mensual'!$AB$2:$AB$3601,'Historial Mensual'!$A$2:$A$3601,AO$1,'Historial Mensual'!$B$2:$B$3601,$A26)</f>
        <v>8.6664107387064426E-3</v>
      </c>
      <c r="AP26" s="30">
        <f>SUMIFS('Historial Mensual'!$AB$2:$AB$3601,'Historial Mensual'!$A$2:$A$3601,AP$1,'Historial Mensual'!$B$2:$B$3601,$A26)</f>
        <v>9.6733796876484757E-3</v>
      </c>
      <c r="AQ26" s="30">
        <f>SUMIFS('Historial Mensual'!$AB$2:$AB$3601,'Historial Mensual'!$A$2:$A$3601,AQ$1,'Historial Mensual'!$B$2:$B$3601,$A26)</f>
        <v>9.9846842751878384E-3</v>
      </c>
      <c r="AR26" s="30">
        <f>SUMIFS('Historial Mensual'!$AB$2:$AB$3601,'Historial Mensual'!$A$2:$A$3601,AR$1,'Historial Mensual'!$B$2:$B$3601,$A26)</f>
        <v>1.0022776485298923E-2</v>
      </c>
      <c r="AS26" s="30">
        <f>SUMIFS('Historial Mensual'!$AB$2:$AB$3601,'Historial Mensual'!$A$2:$A$3601,AS$1,'Historial Mensual'!$B$2:$B$3601,$A26)</f>
        <v>9.4895440392421815E-3</v>
      </c>
      <c r="AT26" s="30">
        <f>SUMIFS('Historial Mensual'!$AB$2:$AB$3601,'Historial Mensual'!$A$2:$A$3601,AT$1,'Historial Mensual'!$B$2:$B$3601,$A26)</f>
        <v>8.2090331015918228E-3</v>
      </c>
      <c r="AU26" s="30">
        <f>SUMIFS('Historial Mensual'!$AB$2:$AB$3601,'Historial Mensual'!$A$2:$A$3601,AU$1,'Historial Mensual'!$B$2:$B$3601,$A26)</f>
        <v>9.2571596532573519E-3</v>
      </c>
      <c r="AV26" s="30">
        <f>SUMIFS('Historial Mensual'!$AB$2:$AB$3601,'Historial Mensual'!$A$2:$A$3601,AV$1,'Historial Mensual'!$B$2:$B$3601,$A26)</f>
        <v>8.9380838189461187E-3</v>
      </c>
      <c r="AW26" s="30">
        <f>SUMIFS('Historial Mensual'!$AB$2:$AB$3601,'Historial Mensual'!$A$2:$A$3601,AW$1,'Historial Mensual'!$B$2:$B$3601,$A26)</f>
        <v>9.8493665580721146E-3</v>
      </c>
      <c r="AX26" s="30">
        <f>SUMIFS('Historial Mensual'!$AB$2:$AB$3601,'Historial Mensual'!$A$2:$A$3601,AX$1,'Historial Mensual'!$B$2:$B$3601,$A26)</f>
        <v>8.589833744595321E-3</v>
      </c>
      <c r="AY26" s="30">
        <f>SUMIFS('Historial Mensual'!$AB$2:$AB$3601,'Historial Mensual'!$A$2:$A$3601,AY$1,'Historial Mensual'!$B$2:$B$3601,$A26)</f>
        <v>9.6771276043015053E-3</v>
      </c>
      <c r="AZ26" s="30">
        <f>SUMIFS('Historial Mensual'!$AB$2:$AB$3601,'Historial Mensual'!$A$2:$A$3601,AZ$1,'Historial Mensual'!$B$2:$B$3601,$A26)</f>
        <v>9.9966364737862357E-3</v>
      </c>
      <c r="BA26" s="30">
        <f>SUMIFS('Historial Mensual'!$AB$2:$AB$3601,'Historial Mensual'!$A$2:$A$3601,BA$1,'Historial Mensual'!$B$2:$B$3601,$A26)</f>
        <v>9.0800323324085053E-3</v>
      </c>
      <c r="BB26" s="30">
        <f>SUMIFS('Historial Mensual'!$AB$2:$AB$3601,'Historial Mensual'!$A$2:$A$3601,BB$1,'Historial Mensual'!$B$2:$B$3601,$A26)</f>
        <v>8.6967205910613021E-3</v>
      </c>
      <c r="BC26" s="30">
        <f>SUMIFS('Historial Mensual'!$AB$2:$AB$3601,'Historial Mensual'!$A$2:$A$3601,BC$1,'Historial Mensual'!$B$2:$B$3601,$A26)</f>
        <v>8.8587083520244025E-3</v>
      </c>
      <c r="BD26" s="30">
        <f>SUMIFS('Historial Mensual'!$AB$2:$AB$3601,'Historial Mensual'!$A$2:$A$3601,BD$1,'Historial Mensual'!$B$2:$B$3601,$A26)</f>
        <v>9.8164414858681326E-3</v>
      </c>
      <c r="BE26" s="30">
        <f>SUMIFS('Historial Mensual'!$AB$2:$AB$3601,'Historial Mensual'!$A$2:$A$3601,BE$1,'Historial Mensual'!$B$2:$B$3601,$A26)</f>
        <v>9.4797791991414471E-3</v>
      </c>
      <c r="BF26" s="30">
        <f>SUMIFS('Historial Mensual'!$AB$2:$AB$3601,'Historial Mensual'!$A$2:$A$3601,BF$1,'Historial Mensual'!$B$2:$B$3601,$A26)</f>
        <v>8.740652089460621E-3</v>
      </c>
      <c r="BG26" s="30">
        <f>SUMIFS('Historial Mensual'!$AB$2:$AB$3601,'Historial Mensual'!$A$2:$A$3601,BG$1,'Historial Mensual'!$B$2:$B$3601,$A26)</f>
        <v>9.2692069607478444E-3</v>
      </c>
      <c r="BH26" s="30">
        <f>SUMIFS('Historial Mensual'!$AB$2:$AB$3601,'Historial Mensual'!$A$2:$A$3601,BH$1,'Historial Mensual'!$B$2:$B$3601,$A26)</f>
        <v>9.5706271811719645E-3</v>
      </c>
      <c r="BI26" s="30">
        <f>SUMIFS('Historial Mensual'!$AB$2:$AB$3601,'Historial Mensual'!$A$2:$A$3601,BI$1,'Historial Mensual'!$B$2:$B$3601,$A26)</f>
        <v>9.7625386100395062E-3</v>
      </c>
      <c r="BJ26" s="30">
        <f>SUMIFS('Historial Mensual'!$AB$2:$AB$3601,'Historial Mensual'!$A$2:$A$3601,BJ$1,'Historial Mensual'!$B$2:$B$3601,$A26)</f>
        <v>1.0123532594164875E-2</v>
      </c>
      <c r="BK26" s="30">
        <f>SUMIFS('Historial Mensual'!$AB$2:$AB$3601,'Historial Mensual'!$A$2:$A$3601,BK$1,'Historial Mensual'!$B$2:$B$3601,$A26)</f>
        <v>9.9383548041853675E-3</v>
      </c>
      <c r="BL26" s="30">
        <f>SUMIFS('Historial Mensual'!$AB$2:$AB$3601,'Historial Mensual'!$A$2:$A$3601,BL$1,'Historial Mensual'!$B$2:$B$3601,$A26)</f>
        <v>1.0020536204456976E-2</v>
      </c>
      <c r="BM26" s="30">
        <f>SUMIFS('Historial Mensual'!$AB$2:$AB$3601,'Historial Mensual'!$A$2:$A$3601,BM$1,'Historial Mensual'!$B$2:$B$3601,$A26)</f>
        <v>1.1552753024698825E-2</v>
      </c>
      <c r="BN26" s="30">
        <f>SUMIFS('Historial Mensual'!$AB$2:$AB$3601,'Historial Mensual'!$A$2:$A$3601,BN$1,'Historial Mensual'!$B$2:$B$3601,$A26)</f>
        <v>9.1855961662918872E-3</v>
      </c>
      <c r="BO26" s="30">
        <f>SUMIFS('Historial Mensual'!$AB$2:$AB$3601,'Historial Mensual'!$A$2:$A$3601,BO$1,'Historial Mensual'!$B$2:$B$3601,$A26)</f>
        <v>1.0506886502400947E-2</v>
      </c>
      <c r="BP26" s="30">
        <f>SUMIFS('Historial Mensual'!$AB$2:$AB$3601,'Historial Mensual'!$A$2:$A$3601,BP$1,'Historial Mensual'!$B$2:$B$3601,$A26)</f>
        <v>9.6141422842970226E-3</v>
      </c>
      <c r="BQ26" s="30">
        <f>SUMIFS('Historial Mensual'!$AB$2:$AB$3601,'Historial Mensual'!$A$2:$A$3601,BQ$1,'Historial Mensual'!$B$2:$B$3601,$A26)</f>
        <v>1.0089959506985657E-2</v>
      </c>
      <c r="BR26" s="30">
        <f>SUMIFS('Historial Mensual'!$AB$2:$AB$3601,'Historial Mensual'!$A$2:$A$3601,BR$1,'Historial Mensual'!$B$2:$B$3601,$A26)</f>
        <v>1.0019789432029746E-2</v>
      </c>
      <c r="BS26" s="30">
        <f>SUMIFS('Historial Mensual'!$AB$2:$AB$3601,'Historial Mensual'!$A$2:$A$3601,BS$1,'Historial Mensual'!$B$2:$B$3601,$A26)</f>
        <v>1.1218720066412446E-2</v>
      </c>
      <c r="BT26" s="30">
        <f>SUMIFS('Historial Mensual'!$AB$2:$AB$3601,'Historial Mensual'!$A$2:$A$3601,BT$1,'Historial Mensual'!$B$2:$B$3601,$A26)</f>
        <v>9.1667543883218183E-3</v>
      </c>
      <c r="BU26" s="30">
        <f>SUMIFS('Historial Mensual'!$AB$2:$AB$3601,'Historial Mensual'!$A$2:$A$3601,BU$1,'Historial Mensual'!$B$2:$B$3601,$A26)</f>
        <v>9.5833837454353255E-3</v>
      </c>
      <c r="BV26" s="30">
        <f>SUMIFS('Historial Mensual'!$AB$2:$AB$3601,'Historial Mensual'!$A$2:$A$3601,BV$1,'Historial Mensual'!$B$2:$B$3601,$A26)</f>
        <v>9.7775148062477779E-3</v>
      </c>
      <c r="BW26" s="30">
        <f>SUMIFS('Historial Mensual'!$AB$2:$AB$3601,'Historial Mensual'!$A$2:$A$3601,BW$1,'Historial Mensual'!$B$2:$B$3601,$A26)</f>
        <v>8.6808091677741395E-3</v>
      </c>
      <c r="BX26" s="30">
        <f>SUMIFS('Historial Mensual'!$AB$2:$AB$3601,'Historial Mensual'!$A$2:$A$3601,BX$1,'Historial Mensual'!$B$2:$B$3601,$A26)</f>
        <v>1.1473401371943082E-2</v>
      </c>
      <c r="BY26" s="30">
        <f>SUMIFS('Historial Mensual'!$AB$2:$AB$3601,'Historial Mensual'!$A$2:$A$3601,BY$1,'Historial Mensual'!$B$2:$B$3601,$A26)</f>
        <v>1.0502429442334815E-2</v>
      </c>
      <c r="BZ26" s="30">
        <f>SUMIFS('Historial Mensual'!$AB$2:$AB$3601,'Historial Mensual'!$A$2:$A$3601,BZ$1,'Historial Mensual'!$B$2:$B$3601,$A26)</f>
        <v>1.0722794766672372E-2</v>
      </c>
      <c r="CA26" s="30">
        <f>SUMIFS('Historial Mensual'!$AB$2:$AB$3601,'Historial Mensual'!$A$2:$A$3601,CA$1,'Historial Mensual'!$B$2:$B$3601,$A26)</f>
        <v>9.8598402415359665E-3</v>
      </c>
      <c r="CB26" s="30">
        <f>SUMIFS('Historial Mensual'!$AB$2:$AB$3601,'Historial Mensual'!$A$2:$A$3601,CB$1,'Historial Mensual'!$B$2:$B$3601,$A26)</f>
        <v>1.0660522806566375E-2</v>
      </c>
      <c r="CC26" s="30">
        <f>SUMIFS('Historial Mensual'!$AB$2:$AB$3601,'Historial Mensual'!$A$2:$A$3601,CC$1,'Historial Mensual'!$B$2:$B$3601,$A26)</f>
        <v>8.1541770198685359E-3</v>
      </c>
      <c r="CD26" s="30">
        <f>SUMIFS('Historial Mensual'!$AB$2:$AB$3601,'Historial Mensual'!$A$2:$A$3601,CD$1,'Historial Mensual'!$B$2:$B$3601,$A26)</f>
        <v>8.6391233029361469E-3</v>
      </c>
      <c r="CE26" s="30">
        <f>SUMIFS('Historial Mensual'!$AB$2:$AB$3601,'Historial Mensual'!$A$2:$A$3601,CE$1,'Historial Mensual'!$B$2:$B$3601,$A26)</f>
        <v>9.3873373287511885E-3</v>
      </c>
      <c r="CF26" s="30">
        <f>SUMIFS('Historial Mensual'!$AB$2:$AB$3601,'Historial Mensual'!$A$2:$A$3601,CF$1,'Historial Mensual'!$B$2:$B$3601,$A26)</f>
        <v>8.295060531286369E-3</v>
      </c>
      <c r="CG26" s="30">
        <f>SUMIFS('Historial Mensual'!$AB$2:$AB$3601,'Historial Mensual'!$A$2:$A$3601,CG$1,'Historial Mensual'!$B$2:$B$3601,$A26)</f>
        <v>9.6088915561034494E-3</v>
      </c>
      <c r="CH26" s="30">
        <f>SUMIFS('Historial Mensual'!$AB$2:$AB$3601,'Historial Mensual'!$A$2:$A$3601,CH$1,'Historial Mensual'!$B$2:$B$3601,$A26)</f>
        <v>9.8613363844926027E-3</v>
      </c>
      <c r="CI26" s="30">
        <f>SUMIFS('Historial Mensual'!$AB$2:$AB$3601,'Historial Mensual'!$A$2:$A$3601,CI$1,'Historial Mensual'!$B$2:$B$3601,$A26)</f>
        <v>1.0662005962865706E-2</v>
      </c>
      <c r="CJ26" s="30">
        <f>SUMIFS('Historial Mensual'!$AB$2:$AB$3601,'Historial Mensual'!$A$2:$A$3601,CJ$1,'Historial Mensual'!$B$2:$B$3601,$A26)</f>
        <v>9.0747509506783341E-3</v>
      </c>
      <c r="CK26" s="30">
        <f>SUMIFS('Historial Mensual'!$AB$2:$AB$3601,'Historial Mensual'!$A$2:$A$3601,CK$1,'Historial Mensual'!$B$2:$B$3601,$A26)</f>
        <v>7.5424451433996342E-3</v>
      </c>
      <c r="CL26" s="30">
        <f>SUMIFS('Historial Mensual'!$AB$2:$AB$3601,'Historial Mensual'!$A$2:$A$3601,CL$1,'Historial Mensual'!$B$2:$B$3601,$A26)</f>
        <v>8.8647584247900646E-3</v>
      </c>
      <c r="CM26" s="30">
        <f>SUMIFS('Historial Mensual'!$AB$2:$AB$3601,'Historial Mensual'!$A$2:$A$3601,CM$1,'Historial Mensual'!$B$2:$B$3601,$A26)</f>
        <v>8.5427943857778743E-3</v>
      </c>
      <c r="CN26" s="30">
        <f>SUMIFS('Historial Mensual'!$AB$2:$AB$3601,'Historial Mensual'!$A$2:$A$3601,CN$1,'Historial Mensual'!$B$2:$B$3601,$A26)</f>
        <v>9.0490941990639673E-3</v>
      </c>
      <c r="CO26" s="30">
        <f>SUMIFS('Historial Mensual'!$AB$2:$AB$3601,'Historial Mensual'!$A$2:$A$3601,CO$1,'Historial Mensual'!$B$2:$B$3601,$A26)</f>
        <v>8.3612390724585595E-3</v>
      </c>
      <c r="CP26" s="30">
        <f>SUMIFS('Historial Mensual'!$AB$2:$AB$3601,'Historial Mensual'!$A$2:$A$3601,CP$1,'Historial Mensual'!$B$2:$B$3601,$A26)</f>
        <v>9.0249401111155425E-3</v>
      </c>
      <c r="CQ26" s="30">
        <f>SUMIFS('Historial Mensual'!$AB$2:$AB$3601,'Historial Mensual'!$A$2:$A$3601,CQ$1,'Historial Mensual'!$B$2:$B$3601,$A26)</f>
        <v>9.648639598844877E-3</v>
      </c>
      <c r="CR26" s="30">
        <f>SUMIFS('Historial Mensual'!$AB$2:$AB$3601,'Historial Mensual'!$A$2:$A$3601,CR$1,'Historial Mensual'!$B$2:$B$3601,$A26)</f>
        <v>9.1803208585066187E-3</v>
      </c>
      <c r="CS26" s="30">
        <f>SUMIFS('Historial Mensual'!$AB$2:$AB$3601,'Historial Mensual'!$A$2:$A$3601,CS$1,'Historial Mensual'!$B$2:$B$3601,$A26)</f>
        <v>8.6838401279347721E-3</v>
      </c>
      <c r="CT26" s="30">
        <f>SUMIFS('Historial Mensual'!$AB$2:$AB$3601,'Historial Mensual'!$A$2:$A$3601,CT$1,'Historial Mensual'!$B$2:$B$3601,$A26)</f>
        <v>8.6497360484576458E-3</v>
      </c>
      <c r="CU26" s="30">
        <f>SUMIFS('Historial Mensual'!$AB$2:$AB$3601,'Historial Mensual'!$A$2:$A$3601,CU$1,'Historial Mensual'!$B$2:$B$3601,$A26)</f>
        <v>9.1720304762243909E-3</v>
      </c>
      <c r="CV26" s="30">
        <f>SUMIFS('Historial Mensual'!$AB$2:$AB$3601,'Historial Mensual'!$A$2:$A$3601,CV$1,'Historial Mensual'!$B$2:$B$3601,$A26)</f>
        <v>9.5976389840837228E-3</v>
      </c>
      <c r="CW26" s="30">
        <f>SUMIFS('Historial Mensual'!$AB$2:$AB$3601,'Historial Mensual'!$A$2:$A$3601,CW$1,'Historial Mensual'!$B$2:$B$3601,$A26)</f>
        <v>9.0611688584221195E-3</v>
      </c>
    </row>
    <row r="27" spans="1:101" x14ac:dyDescent="0.3">
      <c r="A27" s="18">
        <v>45689</v>
      </c>
      <c r="B27" s="30">
        <f>SUMIFS('Historial Mensual'!$AB$2:$AB$3601,'Historial Mensual'!$A$2:$A$3601,B$1,'Historial Mensual'!$B$2:$B$3601,$A27)</f>
        <v>8.5746623945111011E-3</v>
      </c>
      <c r="C27" s="30">
        <f>SUMIFS('Historial Mensual'!$AB$2:$AB$3601,'Historial Mensual'!$A$2:$A$3601,C$1,'Historial Mensual'!$B$2:$B$3601,$A27)</f>
        <v>7.5869333004456863E-3</v>
      </c>
      <c r="D27" s="30">
        <f>SUMIFS('Historial Mensual'!$AB$2:$AB$3601,'Historial Mensual'!$A$2:$A$3601,D$1,'Historial Mensual'!$B$2:$B$3601,$A27)</f>
        <v>9.5571182979217184E-3</v>
      </c>
      <c r="E27" s="30">
        <f>SUMIFS('Historial Mensual'!$AB$2:$AB$3601,'Historial Mensual'!$A$2:$A$3601,E$1,'Historial Mensual'!$B$2:$B$3601,$A27)</f>
        <v>9.4181616336497243E-3</v>
      </c>
      <c r="F27" s="30">
        <f>SUMIFS('Historial Mensual'!$AB$2:$AB$3601,'Historial Mensual'!$A$2:$A$3601,F$1,'Historial Mensual'!$B$2:$B$3601,$A27)</f>
        <v>8.9448842351587121E-3</v>
      </c>
      <c r="G27" s="30">
        <f>SUMIFS('Historial Mensual'!$AB$2:$AB$3601,'Historial Mensual'!$A$2:$A$3601,G$1,'Historial Mensual'!$B$2:$B$3601,$A27)</f>
        <v>9.2759828761252994E-3</v>
      </c>
      <c r="H27" s="30">
        <f>SUMIFS('Historial Mensual'!$AB$2:$AB$3601,'Historial Mensual'!$A$2:$A$3601,H$1,'Historial Mensual'!$B$2:$B$3601,$A27)</f>
        <v>7.6344657245699388E-3</v>
      </c>
      <c r="I27" s="30">
        <f>SUMIFS('Historial Mensual'!$AB$2:$AB$3601,'Historial Mensual'!$A$2:$A$3601,I$1,'Historial Mensual'!$B$2:$B$3601,$A27)</f>
        <v>9.4797791991414471E-3</v>
      </c>
      <c r="J27" s="30">
        <f>SUMIFS('Historial Mensual'!$AB$2:$AB$3601,'Historial Mensual'!$A$2:$A$3601,J$1,'Historial Mensual'!$B$2:$B$3601,$A27)</f>
        <v>7.886282393409827E-3</v>
      </c>
      <c r="K27" s="30">
        <f>SUMIFS('Historial Mensual'!$AB$2:$AB$3601,'Historial Mensual'!$A$2:$A$3601,K$1,'Historial Mensual'!$B$2:$B$3601,$A27)</f>
        <v>7.4580116537326102E-3</v>
      </c>
      <c r="L27" s="30">
        <f>SUMIFS('Historial Mensual'!$AB$2:$AB$3601,'Historial Mensual'!$A$2:$A$3601,L$1,'Historial Mensual'!$B$2:$B$3601,$A27)</f>
        <v>8.5169883586744266E-3</v>
      </c>
      <c r="M27" s="30">
        <f>SUMIFS('Historial Mensual'!$AB$2:$AB$3601,'Historial Mensual'!$A$2:$A$3601,M$1,'Historial Mensual'!$B$2:$B$3601,$A27)</f>
        <v>9.2624305449284794E-3</v>
      </c>
      <c r="N27" s="30">
        <f>SUMIFS('Historial Mensual'!$AB$2:$AB$3601,'Historial Mensual'!$A$2:$A$3601,N$1,'Historial Mensual'!$B$2:$B$3601,$A27)</f>
        <v>8.9335499280129849E-3</v>
      </c>
      <c r="O27" s="30">
        <f>SUMIFS('Historial Mensual'!$AB$2:$AB$3601,'Historial Mensual'!$A$2:$A$3601,O$1,'Historial Mensual'!$B$2:$B$3601,$A27)</f>
        <v>9.9749719680657378E-3</v>
      </c>
      <c r="P27" s="30">
        <f>SUMIFS('Historial Mensual'!$AB$2:$AB$3601,'Historial Mensual'!$A$2:$A$3601,P$1,'Historial Mensual'!$B$2:$B$3601,$A27)</f>
        <v>7.9527566643711189E-3</v>
      </c>
      <c r="Q27" s="30">
        <f>SUMIFS('Historial Mensual'!$AB$2:$AB$3601,'Historial Mensual'!$A$2:$A$3601,Q$1,'Historial Mensual'!$B$2:$B$3601,$A27)</f>
        <v>9.9383548041853675E-3</v>
      </c>
      <c r="R27" s="30">
        <f>SUMIFS('Historial Mensual'!$AB$2:$AB$3601,'Historial Mensual'!$A$2:$A$3601,R$1,'Historial Mensual'!$B$2:$B$3601,$A27)</f>
        <v>8.4934530017752863E-3</v>
      </c>
      <c r="S27" s="30">
        <f>SUMIFS('Historial Mensual'!$AB$2:$AB$3601,'Historial Mensual'!$A$2:$A$3601,S$1,'Historial Mensual'!$B$2:$B$3601,$A27)</f>
        <v>8.257766516026166E-3</v>
      </c>
      <c r="T27" s="30">
        <f>SUMIFS('Historial Mensual'!$AB$2:$AB$3601,'Historial Mensual'!$A$2:$A$3601,T$1,'Historial Mensual'!$B$2:$B$3601,$A27)</f>
        <v>8.4410461523509728E-3</v>
      </c>
      <c r="U27" s="30">
        <f>SUMIFS('Historial Mensual'!$AB$2:$AB$3601,'Historial Mensual'!$A$2:$A$3601,U$1,'Historial Mensual'!$B$2:$B$3601,$A27)</f>
        <v>8.9879418334652961E-3</v>
      </c>
      <c r="V27" s="30">
        <f>SUMIFS('Historial Mensual'!$AB$2:$AB$3601,'Historial Mensual'!$A$2:$A$3601,V$1,'Historial Mensual'!$B$2:$B$3601,$A27)</f>
        <v>9.7370734677542092E-3</v>
      </c>
      <c r="W27" s="30">
        <f>SUMIFS('Historial Mensual'!$AB$2:$AB$3601,'Historial Mensual'!$A$2:$A$3601,W$1,'Historial Mensual'!$B$2:$B$3601,$A27)</f>
        <v>9.2473700510127266E-3</v>
      </c>
      <c r="X27" s="30">
        <f>SUMIFS('Historial Mensual'!$AB$2:$AB$3601,'Historial Mensual'!$A$2:$A$3601,X$1,'Historial Mensual'!$B$2:$B$3601,$A27)</f>
        <v>8.6770203266837154E-3</v>
      </c>
      <c r="Y27" s="30">
        <f>SUMIFS('Historial Mensual'!$AB$2:$AB$3601,'Historial Mensual'!$A$2:$A$3601,Y$1,'Historial Mensual'!$B$2:$B$3601,$A27)</f>
        <v>1.0022776485298923E-2</v>
      </c>
      <c r="Z27" s="30">
        <f>SUMIFS('Historial Mensual'!$AB$2:$AB$3601,'Historial Mensual'!$A$2:$A$3601,Z$1,'Historial Mensual'!$B$2:$B$3601,$A27)</f>
        <v>8.6709578552957023E-3</v>
      </c>
      <c r="AA27" s="30">
        <f>SUMIFS('Historial Mensual'!$AB$2:$AB$3601,'Historial Mensual'!$A$2:$A$3601,AA$1,'Historial Mensual'!$B$2:$B$3601,$A27)</f>
        <v>9.8381434282184266E-3</v>
      </c>
      <c r="AB27" s="30">
        <f>SUMIFS('Historial Mensual'!$AB$2:$AB$3601,'Historial Mensual'!$A$2:$A$3601,AB$1,'Historial Mensual'!$B$2:$B$3601,$A27)</f>
        <v>1.1473401371943082E-2</v>
      </c>
      <c r="AC27" s="30">
        <f>SUMIFS('Historial Mensual'!$AB$2:$AB$3601,'Historial Mensual'!$A$2:$A$3601,AC$1,'Historial Mensual'!$B$2:$B$3601,$A27)</f>
        <v>9.2857694261085921E-3</v>
      </c>
      <c r="AD27" s="30">
        <f>SUMIFS('Historial Mensual'!$AB$2:$AB$3601,'Historial Mensual'!$A$2:$A$3601,AD$1,'Historial Mensual'!$B$2:$B$3601,$A27)</f>
        <v>1.1128750633526918E-2</v>
      </c>
      <c r="AE27" s="30">
        <f>SUMIFS('Historial Mensual'!$AB$2:$AB$3601,'Historial Mensual'!$A$2:$A$3601,AE$1,'Historial Mensual'!$B$2:$B$3601,$A27)</f>
        <v>1.1251883296302889E-2</v>
      </c>
      <c r="AF27" s="30">
        <f>SUMIFS('Historial Mensual'!$AB$2:$AB$3601,'Historial Mensual'!$A$2:$A$3601,AF$1,'Historial Mensual'!$B$2:$B$3601,$A27)</f>
        <v>9.7722734154932489E-3</v>
      </c>
      <c r="AG27" s="30">
        <f>SUMIFS('Historial Mensual'!$AB$2:$AB$3601,'Historial Mensual'!$A$2:$A$3601,AG$1,'Historial Mensual'!$B$2:$B$3601,$A27)</f>
        <v>8.8080233184044676E-3</v>
      </c>
      <c r="AH27" s="30">
        <f>SUMIFS('Historial Mensual'!$AB$2:$AB$3601,'Historial Mensual'!$A$2:$A$3601,AH$1,'Historial Mensual'!$B$2:$B$3601,$A27)</f>
        <v>9.1750452473711164E-3</v>
      </c>
      <c r="AI27" s="30">
        <f>SUMIFS('Historial Mensual'!$AB$2:$AB$3601,'Historial Mensual'!$A$2:$A$3601,AI$1,'Historial Mensual'!$B$2:$B$3601,$A27)</f>
        <v>8.4258501593115209E-3</v>
      </c>
      <c r="AJ27" s="30">
        <f>SUMIFS('Historial Mensual'!$AB$2:$AB$3601,'Historial Mensual'!$A$2:$A$3601,AJ$1,'Historial Mensual'!$B$2:$B$3601,$A27)</f>
        <v>9.884523482981411E-3</v>
      </c>
      <c r="AK27" s="30">
        <f>SUMIFS('Historial Mensual'!$AB$2:$AB$3601,'Historial Mensual'!$A$2:$A$3601,AK$1,'Historial Mensual'!$B$2:$B$3601,$A27)</f>
        <v>8.3429876947196391E-3</v>
      </c>
      <c r="AL27" s="30">
        <f>SUMIFS('Historial Mensual'!$AB$2:$AB$3601,'Historial Mensual'!$A$2:$A$3601,AL$1,'Historial Mensual'!$B$2:$B$3601,$A27)</f>
        <v>9.8710607194358868E-3</v>
      </c>
      <c r="AM27" s="30">
        <f>SUMIFS('Historial Mensual'!$AB$2:$AB$3601,'Historial Mensual'!$A$2:$A$3601,AM$1,'Historial Mensual'!$B$2:$B$3601,$A27)</f>
        <v>9.6186426693942728E-3</v>
      </c>
      <c r="AN27" s="30">
        <f>SUMIFS('Historial Mensual'!$AB$2:$AB$3601,'Historial Mensual'!$A$2:$A$3601,AN$1,'Historial Mensual'!$B$2:$B$3601,$A27)</f>
        <v>1.0039950156089494E-2</v>
      </c>
      <c r="AO27" s="30">
        <f>SUMIFS('Historial Mensual'!$AB$2:$AB$3601,'Historial Mensual'!$A$2:$A$3601,AO$1,'Historial Mensual'!$B$2:$B$3601,$A27)</f>
        <v>8.531410269181583E-3</v>
      </c>
      <c r="AP27" s="30">
        <f>SUMIFS('Historial Mensual'!$AB$2:$AB$3601,'Historial Mensual'!$A$2:$A$3601,AP$1,'Historial Mensual'!$B$2:$B$3601,$A27)</f>
        <v>9.6426409971834826E-3</v>
      </c>
      <c r="AQ27" s="30">
        <f>SUMIFS('Historial Mensual'!$AB$2:$AB$3601,'Historial Mensual'!$A$2:$A$3601,AQ$1,'Historial Mensual'!$B$2:$B$3601,$A27)</f>
        <v>9.8126992530920276E-3</v>
      </c>
      <c r="AR27" s="30">
        <f>SUMIFS('Historial Mensual'!$AB$2:$AB$3601,'Historial Mensual'!$A$2:$A$3601,AR$1,'Historial Mensual'!$B$2:$B$3601,$A27)</f>
        <v>1.0300148591995795E-2</v>
      </c>
      <c r="AS27" s="30">
        <f>SUMIFS('Historial Mensual'!$AB$2:$AB$3601,'Historial Mensual'!$A$2:$A$3601,AS$1,'Historial Mensual'!$B$2:$B$3601,$A27)</f>
        <v>9.2556536285899327E-3</v>
      </c>
      <c r="AT27" s="30">
        <f>SUMIFS('Historial Mensual'!$AB$2:$AB$3601,'Historial Mensual'!$A$2:$A$3601,AT$1,'Historial Mensual'!$B$2:$B$3601,$A27)</f>
        <v>8.2760348684074447E-3</v>
      </c>
      <c r="AU27" s="30">
        <f>SUMIFS('Historial Mensual'!$AB$2:$AB$3601,'Historial Mensual'!$A$2:$A$3601,AU$1,'Historial Mensual'!$B$2:$B$3601,$A27)</f>
        <v>9.3234002778814773E-3</v>
      </c>
      <c r="AV27" s="30">
        <f>SUMIFS('Historial Mensual'!$AB$2:$AB$3601,'Historial Mensual'!$A$2:$A$3601,AV$1,'Historial Mensual'!$B$2:$B$3601,$A27)</f>
        <v>8.5890752367083767E-3</v>
      </c>
      <c r="AW27" s="30">
        <f>SUMIFS('Historial Mensual'!$AB$2:$AB$3601,'Historial Mensual'!$A$2:$A$3601,AW$1,'Historial Mensual'!$B$2:$B$3601,$A27)</f>
        <v>9.9428393232361412E-3</v>
      </c>
      <c r="AX27" s="30">
        <f>SUMIFS('Historial Mensual'!$AB$2:$AB$3601,'Historial Mensual'!$A$2:$A$3601,AX$1,'Historial Mensual'!$B$2:$B$3601,$A27)</f>
        <v>8.2722292619019644E-3</v>
      </c>
      <c r="AY27" s="30">
        <f>SUMIFS('Historial Mensual'!$AB$2:$AB$3601,'Historial Mensual'!$A$2:$A$3601,AY$1,'Historial Mensual'!$B$2:$B$3601,$A27)</f>
        <v>9.4872907068221934E-3</v>
      </c>
      <c r="AZ27" s="30">
        <f>SUMIFS('Historial Mensual'!$AB$2:$AB$3601,'Historial Mensual'!$A$2:$A$3601,AZ$1,'Historial Mensual'!$B$2:$B$3601,$A27)</f>
        <v>9.8344020800145149E-3</v>
      </c>
      <c r="BA27" s="30">
        <f>SUMIFS('Historial Mensual'!$AB$2:$AB$3601,'Historial Mensual'!$A$2:$A$3601,BA$1,'Historial Mensual'!$B$2:$B$3601,$A27)</f>
        <v>8.9305272095441257E-3</v>
      </c>
      <c r="BB27" s="30">
        <f>SUMIFS('Historial Mensual'!$AB$2:$AB$3601,'Historial Mensual'!$A$2:$A$3601,BB$1,'Historial Mensual'!$B$2:$B$3601,$A27)</f>
        <v>8.7126292539310146E-3</v>
      </c>
      <c r="BC27" s="30">
        <f>SUMIFS('Historial Mensual'!$AB$2:$AB$3601,'Historial Mensual'!$A$2:$A$3601,BC$1,'Historial Mensual'!$B$2:$B$3601,$A27)</f>
        <v>8.7239908950551559E-3</v>
      </c>
      <c r="BD27" s="30">
        <f>SUMIFS('Historial Mensual'!$AB$2:$AB$3601,'Historial Mensual'!$A$2:$A$3601,BD$1,'Historial Mensual'!$B$2:$B$3601,$A27)</f>
        <v>9.7393206762583784E-3</v>
      </c>
      <c r="BE27" s="30">
        <f>SUMIFS('Historial Mensual'!$AB$2:$AB$3601,'Historial Mensual'!$A$2:$A$3601,BE$1,'Historial Mensual'!$B$2:$B$3601,$A27)</f>
        <v>9.5721280454683644E-3</v>
      </c>
      <c r="BF27" s="30">
        <f>SUMIFS('Historial Mensual'!$AB$2:$AB$3601,'Historial Mensual'!$A$2:$A$3601,BF$1,'Historial Mensual'!$B$2:$B$3601,$A27)</f>
        <v>8.6209271666739529E-3</v>
      </c>
      <c r="BG27" s="30">
        <f>SUMIFS('Historial Mensual'!$AB$2:$AB$3601,'Historial Mensual'!$A$2:$A$3601,BG$1,'Historial Mensual'!$B$2:$B$3601,$A27)</f>
        <v>9.033243796247703E-3</v>
      </c>
      <c r="BH27" s="30">
        <f>SUMIFS('Historial Mensual'!$AB$2:$AB$3601,'Historial Mensual'!$A$2:$A$3601,BH$1,'Historial Mensual'!$B$2:$B$3601,$A27)</f>
        <v>1.001157453445134E-2</v>
      </c>
      <c r="BI27" s="30">
        <f>SUMIFS('Historial Mensual'!$AB$2:$AB$3601,'Historial Mensual'!$A$2:$A$3601,BI$1,'Historial Mensual'!$B$2:$B$3601,$A27)</f>
        <v>9.4940505381060358E-3</v>
      </c>
      <c r="BJ27" s="30">
        <f>SUMIFS('Historial Mensual'!$AB$2:$AB$3601,'Historial Mensual'!$A$2:$A$3601,BJ$1,'Historial Mensual'!$B$2:$B$3601,$A27)</f>
        <v>9.6508889734006065E-3</v>
      </c>
      <c r="BK27" s="30">
        <f>SUMIFS('Historial Mensual'!$AB$2:$AB$3601,'Historial Mensual'!$A$2:$A$3601,BK$1,'Historial Mensual'!$B$2:$B$3601,$A27)</f>
        <v>9.9361124625163555E-3</v>
      </c>
      <c r="BL27" s="30">
        <f>SUMIFS('Historial Mensual'!$AB$2:$AB$3601,'Historial Mensual'!$A$2:$A$3601,BL$1,'Historial Mensual'!$B$2:$B$3601,$A27)</f>
        <v>1.0026510165240365E-2</v>
      </c>
      <c r="BM27" s="30">
        <f>SUMIFS('Historial Mensual'!$AB$2:$AB$3601,'Historial Mensual'!$A$2:$A$3601,BM$1,'Historial Mensual'!$B$2:$B$3601,$A27)</f>
        <v>1.1331426272986667E-2</v>
      </c>
      <c r="BN27" s="30">
        <f>SUMIFS('Historial Mensual'!$AB$2:$AB$3601,'Historial Mensual'!$A$2:$A$3601,BN$1,'Historial Mensual'!$B$2:$B$3601,$A27)</f>
        <v>9.4797791991414471E-3</v>
      </c>
      <c r="BO27" s="30">
        <f>SUMIFS('Historial Mensual'!$AB$2:$AB$3601,'Historial Mensual'!$A$2:$A$3601,BO$1,'Historial Mensual'!$B$2:$B$3601,$A27)</f>
        <v>1.0197350209009137E-2</v>
      </c>
      <c r="BP27" s="30">
        <f>SUMIFS('Historial Mensual'!$AB$2:$AB$3601,'Historial Mensual'!$A$2:$A$3601,BP$1,'Historial Mensual'!$B$2:$B$3601,$A27)</f>
        <v>9.6291427098915694E-3</v>
      </c>
      <c r="BQ27" s="30">
        <f>SUMIFS('Historial Mensual'!$AB$2:$AB$3601,'Historial Mensual'!$A$2:$A$3601,BQ$1,'Historial Mensual'!$B$2:$B$3601,$A27)</f>
        <v>1.0030990380774707E-2</v>
      </c>
      <c r="BR27" s="30">
        <f>SUMIFS('Historial Mensual'!$AB$2:$AB$3601,'Historial Mensual'!$A$2:$A$3601,BR$1,'Historial Mensual'!$B$2:$B$3601,$A27)</f>
        <v>1.0117564942367263E-2</v>
      </c>
      <c r="BS27" s="30">
        <f>SUMIFS('Historial Mensual'!$AB$2:$AB$3601,'Historial Mensual'!$A$2:$A$3601,BS$1,'Historial Mensual'!$B$2:$B$3601,$A27)</f>
        <v>1.1255567361257102E-2</v>
      </c>
      <c r="BT27" s="30">
        <f>SUMIFS('Historial Mensual'!$AB$2:$AB$3601,'Historial Mensual'!$A$2:$A$3601,BT$1,'Historial Mensual'!$B$2:$B$3601,$A27)</f>
        <v>8.7323218706474304E-3</v>
      </c>
      <c r="BU27" s="30">
        <f>SUMIFS('Historial Mensual'!$AB$2:$AB$3601,'Historial Mensual'!$A$2:$A$3601,BU$1,'Historial Mensual'!$B$2:$B$3601,$A27)</f>
        <v>9.5075687070969028E-3</v>
      </c>
      <c r="BV27" s="30">
        <f>SUMIFS('Historial Mensual'!$AB$2:$AB$3601,'Historial Mensual'!$A$2:$A$3601,BV$1,'Historial Mensual'!$B$2:$B$3601,$A27)</f>
        <v>9.8074598709074756E-3</v>
      </c>
      <c r="BW27" s="30">
        <f>SUMIFS('Historial Mensual'!$AB$2:$AB$3601,'Historial Mensual'!$A$2:$A$3601,BW$1,'Historial Mensual'!$B$2:$B$3601,$A27)</f>
        <v>8.6717156861391143E-3</v>
      </c>
      <c r="BX27" s="30">
        <f>SUMIFS('Historial Mensual'!$AB$2:$AB$3601,'Historial Mensual'!$A$2:$A$3601,BX$1,'Historial Mensual'!$B$2:$B$3601,$A27)</f>
        <v>1.1158258511824615E-2</v>
      </c>
      <c r="BY27" s="30">
        <f>SUMIFS('Historial Mensual'!$AB$2:$AB$3601,'Historial Mensual'!$A$2:$A$3601,BY$1,'Historial Mensual'!$B$2:$B$3601,$A27)</f>
        <v>1.003323040656845E-2</v>
      </c>
      <c r="BZ27" s="30">
        <f>SUMIFS('Historial Mensual'!$AB$2:$AB$3601,'Historial Mensual'!$A$2:$A$3601,BZ$1,'Historial Mensual'!$B$2:$B$3601,$A27)</f>
        <v>1.0506143674073654E-2</v>
      </c>
      <c r="CA27" s="30">
        <f>SUMIFS('Historial Mensual'!$AB$2:$AB$3601,'Historial Mensual'!$A$2:$A$3601,CA$1,'Historial Mensual'!$B$2:$B$3601,$A27)</f>
        <v>9.4895440392421815E-3</v>
      </c>
      <c r="CB27" s="30">
        <f>SUMIFS('Historial Mensual'!$AB$2:$AB$3601,'Historial Mensual'!$A$2:$A$3601,CB$1,'Historial Mensual'!$B$2:$B$3601,$A27)</f>
        <v>1.0361921238571048E-2</v>
      </c>
      <c r="CC27" s="30">
        <f>SUMIFS('Historial Mensual'!$AB$2:$AB$3601,'Historial Mensual'!$A$2:$A$3601,CC$1,'Historial Mensual'!$B$2:$B$3601,$A27)</f>
        <v>8.0413140781505632E-3</v>
      </c>
      <c r="CD27" s="30">
        <f>SUMIFS('Historial Mensual'!$AB$2:$AB$3601,'Historial Mensual'!$A$2:$A$3601,CD$1,'Historial Mensual'!$B$2:$B$3601,$A27)</f>
        <v>8.6838401279347721E-3</v>
      </c>
      <c r="CE27" s="30">
        <f>SUMIFS('Historial Mensual'!$AB$2:$AB$3601,'Historial Mensual'!$A$2:$A$3601,CE$1,'Historial Mensual'!$B$2:$B$3601,$A27)</f>
        <v>9.1531859116897873E-3</v>
      </c>
      <c r="CF27" s="30">
        <f>SUMIFS('Historial Mensual'!$AB$2:$AB$3601,'Historial Mensual'!$A$2:$A$3601,CF$1,'Historial Mensual'!$B$2:$B$3601,$A27)</f>
        <v>7.9076816749081846E-3</v>
      </c>
      <c r="CG27" s="30">
        <f>SUMIFS('Historial Mensual'!$AB$2:$AB$3601,'Historial Mensual'!$A$2:$A$3601,CG$1,'Historial Mensual'!$B$2:$B$3601,$A27)</f>
        <v>9.2036806333555266E-3</v>
      </c>
      <c r="CH27" s="30">
        <f>SUMIFS('Historial Mensual'!$AB$2:$AB$3601,'Historial Mensual'!$A$2:$A$3601,CH$1,'Historial Mensual'!$B$2:$B$3601,$A27)</f>
        <v>9.9054616363940529E-3</v>
      </c>
      <c r="CI27" s="30">
        <f>SUMIFS('Historial Mensual'!$AB$2:$AB$3601,'Historial Mensual'!$A$2:$A$3601,CI$1,'Historial Mensual'!$B$2:$B$3601,$A27)</f>
        <v>1.0565550967827297E-2</v>
      </c>
      <c r="CJ27" s="30">
        <f>SUMIFS('Historial Mensual'!$AB$2:$AB$3601,'Historial Mensual'!$A$2:$A$3601,CJ$1,'Historial Mensual'!$B$2:$B$3601,$A27)</f>
        <v>8.7149016947734026E-3</v>
      </c>
      <c r="CK27" s="30">
        <f>SUMIFS('Historial Mensual'!$AB$2:$AB$3601,'Historial Mensual'!$A$2:$A$3601,CK$1,'Historial Mensual'!$B$2:$B$3601,$A27)</f>
        <v>7.7003569901474833E-3</v>
      </c>
      <c r="CL27" s="30">
        <f>SUMIFS('Historial Mensual'!$AB$2:$AB$3601,'Historial Mensual'!$A$2:$A$3601,CL$1,'Historial Mensual'!$B$2:$B$3601,$A27)</f>
        <v>8.6845978523215628E-3</v>
      </c>
      <c r="CM27" s="30">
        <f>SUMIFS('Historial Mensual'!$AB$2:$AB$3601,'Historial Mensual'!$A$2:$A$3601,CM$1,'Historial Mensual'!$B$2:$B$3601,$A27)</f>
        <v>8.7035389273859565E-3</v>
      </c>
      <c r="CN27" s="30">
        <f>SUMIFS('Historial Mensual'!$AB$2:$AB$3601,'Historial Mensual'!$A$2:$A$3601,CN$1,'Historial Mensual'!$B$2:$B$3601,$A27)</f>
        <v>8.7489815516386127E-3</v>
      </c>
      <c r="CO27" s="30">
        <f>SUMIFS('Historial Mensual'!$AB$2:$AB$3601,'Historial Mensual'!$A$2:$A$3601,CO$1,'Historial Mensual'!$B$2:$B$3601,$A27)</f>
        <v>8.5594885336683912E-3</v>
      </c>
      <c r="CP27" s="30">
        <f>SUMIFS('Historial Mensual'!$AB$2:$AB$3601,'Historial Mensual'!$A$2:$A$3601,CP$1,'Historial Mensual'!$B$2:$B$3601,$A27)</f>
        <v>8.8904667825515649E-3</v>
      </c>
      <c r="CQ27" s="30">
        <f>SUMIFS('Historial Mensual'!$AB$2:$AB$3601,'Historial Mensual'!$A$2:$A$3601,CQ$1,'Historial Mensual'!$B$2:$B$3601,$A27)</f>
        <v>9.29254411850855E-3</v>
      </c>
      <c r="CR27" s="30">
        <f>SUMIFS('Historial Mensual'!$AB$2:$AB$3601,'Historial Mensual'!$A$2:$A$3601,CR$1,'Historial Mensual'!$B$2:$B$3601,$A27)</f>
        <v>9.2300474262692056E-3</v>
      </c>
      <c r="CS27" s="30">
        <f>SUMIFS('Historial Mensual'!$AB$2:$AB$3601,'Historial Mensual'!$A$2:$A$3601,CS$1,'Historial Mensual'!$B$2:$B$3601,$A27)</f>
        <v>8.9040741728227957E-3</v>
      </c>
      <c r="CT27" s="30">
        <f>SUMIFS('Historial Mensual'!$AB$2:$AB$3601,'Historial Mensual'!$A$2:$A$3601,CT$1,'Historial Mensual'!$B$2:$B$3601,$A27)</f>
        <v>8.9184353394127225E-3</v>
      </c>
      <c r="CU27" s="30">
        <f>SUMIFS('Historial Mensual'!$AB$2:$AB$3601,'Historial Mensual'!$A$2:$A$3601,CU$1,'Historial Mensual'!$B$2:$B$3601,$A27)</f>
        <v>9.3828255862393739E-3</v>
      </c>
      <c r="CV27" s="30">
        <f>SUMIFS('Historial Mensual'!$AB$2:$AB$3601,'Historial Mensual'!$A$2:$A$3601,CV$1,'Historial Mensual'!$B$2:$B$3601,$A27)</f>
        <v>9.8733046504624333E-3</v>
      </c>
      <c r="CW27" s="30">
        <f>SUMIFS('Historial Mensual'!$AB$2:$AB$3601,'Historial Mensual'!$A$2:$A$3601,CW$1,'Historial Mensual'!$B$2:$B$3601,$A27)</f>
        <v>8.8980266930476226E-3</v>
      </c>
    </row>
    <row r="28" spans="1:101" x14ac:dyDescent="0.3">
      <c r="A28" s="18">
        <v>45717</v>
      </c>
      <c r="B28" s="30">
        <f>SUMIFS('Historial Mensual'!$AB$2:$AB$3601,'Historial Mensual'!$A$2:$A$3601,B$1,'Historial Mensual'!$B$2:$B$3601,$A28)</f>
        <v>8.3003870093087961E-3</v>
      </c>
      <c r="C28" s="30">
        <f>SUMIFS('Historial Mensual'!$AB$2:$AB$3601,'Historial Mensual'!$A$2:$A$3601,C$1,'Historial Mensual'!$B$2:$B$3601,$A28)</f>
        <v>7.8572325151018418E-3</v>
      </c>
      <c r="D28" s="30">
        <f>SUMIFS('Historial Mensual'!$AB$2:$AB$3601,'Historial Mensual'!$A$2:$A$3601,D$1,'Historial Mensual'!$B$2:$B$3601,$A28)</f>
        <v>9.2940495377809018E-3</v>
      </c>
      <c r="E28" s="30">
        <f>SUMIFS('Historial Mensual'!$AB$2:$AB$3601,'Historial Mensual'!$A$2:$A$3601,E$1,'Historial Mensual'!$B$2:$B$3601,$A28)</f>
        <v>9.3113600843697242E-3</v>
      </c>
      <c r="F28" s="30">
        <f>SUMIFS('Historial Mensual'!$AB$2:$AB$3601,'Historial Mensual'!$A$2:$A$3601,F$1,'Historial Mensual'!$B$2:$B$3601,$A28)</f>
        <v>8.6952053363602566E-3</v>
      </c>
      <c r="G28" s="30">
        <f>SUMIFS('Historial Mensual'!$AB$2:$AB$3601,'Historial Mensual'!$A$2:$A$3601,G$1,'Historial Mensual'!$B$2:$B$3601,$A28)</f>
        <v>9.2579126563208103E-3</v>
      </c>
      <c r="H28" s="30">
        <f>SUMIFS('Historial Mensual'!$AB$2:$AB$3601,'Historial Mensual'!$A$2:$A$3601,H$1,'Historial Mensual'!$B$2:$B$3601,$A28)</f>
        <v>7.7570162151112676E-3</v>
      </c>
      <c r="I28" s="30">
        <f>SUMIFS('Historial Mensual'!$AB$2:$AB$3601,'Historial Mensual'!$A$2:$A$3601,I$1,'Historial Mensual'!$B$2:$B$3601,$A28)</f>
        <v>9.5248390258246829E-3</v>
      </c>
      <c r="J28" s="30">
        <f>SUMIFS('Historial Mensual'!$AB$2:$AB$3601,'Historial Mensual'!$A$2:$A$3601,J$1,'Historial Mensual'!$B$2:$B$3601,$A28)</f>
        <v>7.6137691522291107E-3</v>
      </c>
      <c r="K28" s="30">
        <f>SUMIFS('Historial Mensual'!$AB$2:$AB$3601,'Historial Mensual'!$A$2:$A$3601,K$1,'Historial Mensual'!$B$2:$B$3601,$A28)</f>
        <v>7.4825821525112968E-3</v>
      </c>
      <c r="L28" s="30">
        <f>SUMIFS('Historial Mensual'!$AB$2:$AB$3601,'Historial Mensual'!$A$2:$A$3601,L$1,'Historial Mensual'!$B$2:$B$3601,$A28)</f>
        <v>8.2181725907213288E-3</v>
      </c>
      <c r="M28" s="30">
        <f>SUMIFS('Historial Mensual'!$AB$2:$AB$3601,'Historial Mensual'!$A$2:$A$3601,M$1,'Historial Mensual'!$B$2:$B$3601,$A28)</f>
        <v>9.0423015046490196E-3</v>
      </c>
      <c r="N28" s="30">
        <f>SUMIFS('Historial Mensual'!$AB$2:$AB$3601,'Historial Mensual'!$A$2:$A$3601,N$1,'Historial Mensual'!$B$2:$B$3601,$A28)</f>
        <v>8.7595815912393515E-3</v>
      </c>
      <c r="O28" s="30">
        <f>SUMIFS('Historial Mensual'!$AB$2:$AB$3601,'Historial Mensual'!$A$2:$A$3601,O$1,'Historial Mensual'!$B$2:$B$3601,$A28)</f>
        <v>1.0018295868954086E-2</v>
      </c>
      <c r="P28" s="30">
        <f>SUMIFS('Historial Mensual'!$AB$2:$AB$3601,'Historial Mensual'!$A$2:$A$3601,P$1,'Historial Mensual'!$B$2:$B$3601,$A28)</f>
        <v>7.9917019317701232E-3</v>
      </c>
      <c r="Q28" s="30">
        <f>SUMIFS('Historial Mensual'!$AB$2:$AB$3601,'Historial Mensual'!$A$2:$A$3601,Q$1,'Historial Mensual'!$B$2:$B$3601,$A28)</f>
        <v>9.8688167335621024E-3</v>
      </c>
      <c r="R28" s="30">
        <f>SUMIFS('Historial Mensual'!$AB$2:$AB$3601,'Historial Mensual'!$A$2:$A$3601,R$1,'Historial Mensual'!$B$2:$B$3601,$A28)</f>
        <v>8.6072776943941776E-3</v>
      </c>
      <c r="S28" s="30">
        <f>SUMIFS('Historial Mensual'!$AB$2:$AB$3601,'Historial Mensual'!$A$2:$A$3601,S$1,'Historial Mensual'!$B$2:$B$3601,$A28)</f>
        <v>8.2044630152480202E-3</v>
      </c>
      <c r="T28" s="30">
        <f>SUMIFS('Historial Mensual'!$AB$2:$AB$3601,'Historial Mensual'!$A$2:$A$3601,T$1,'Historial Mensual'!$B$2:$B$3601,$A28)</f>
        <v>8.4060916018848797E-3</v>
      </c>
      <c r="U28" s="30">
        <f>SUMIFS('Historial Mensual'!$AB$2:$AB$3601,'Historial Mensual'!$A$2:$A$3601,U$1,'Historial Mensual'!$B$2:$B$3601,$A28)</f>
        <v>9.0196555564530101E-3</v>
      </c>
      <c r="V28" s="30">
        <f>SUMIFS('Historial Mensual'!$AB$2:$AB$3601,'Historial Mensual'!$A$2:$A$3601,V$1,'Historial Mensual'!$B$2:$B$3601,$A28)</f>
        <v>9.4166582492165585E-3</v>
      </c>
      <c r="W28" s="30">
        <f>SUMIFS('Historial Mensual'!$AB$2:$AB$3601,'Historial Mensual'!$A$2:$A$3601,W$1,'Historial Mensual'!$B$2:$B$3601,$A28)</f>
        <v>9.3331817719184418E-3</v>
      </c>
      <c r="X28" s="30">
        <f>SUMIFS('Historial Mensual'!$AB$2:$AB$3601,'Historial Mensual'!$A$2:$A$3601,X$1,'Historial Mensual'!$B$2:$B$3601,$A28)</f>
        <v>8.5883167225464518E-3</v>
      </c>
      <c r="Y28" s="30">
        <f>SUMIFS('Historial Mensual'!$AB$2:$AB$3601,'Historial Mensual'!$A$2:$A$3601,Y$1,'Historial Mensual'!$B$2:$B$3601,$A28)</f>
        <v>9.7969802093627045E-3</v>
      </c>
      <c r="Z28" s="30">
        <f>SUMIFS('Historial Mensual'!$AB$2:$AB$3601,'Historial Mensual'!$A$2:$A$3601,Z$1,'Historial Mensual'!$B$2:$B$3601,$A28)</f>
        <v>9.0264499279595345E-3</v>
      </c>
      <c r="AA28" s="30">
        <f>SUMIFS('Historial Mensual'!$AB$2:$AB$3601,'Historial Mensual'!$A$2:$A$3601,AA$1,'Historial Mensual'!$B$2:$B$3601,$A28)</f>
        <v>9.5908867786131946E-3</v>
      </c>
      <c r="AB28" s="30">
        <f>SUMIFS('Historial Mensual'!$AB$2:$AB$3601,'Historial Mensual'!$A$2:$A$3601,AB$1,'Historial Mensual'!$B$2:$B$3601,$A28)</f>
        <v>1.098698080659477E-2</v>
      </c>
      <c r="AC28" s="30">
        <f>SUMIFS('Historial Mensual'!$AB$2:$AB$3601,'Historial Mensual'!$A$2:$A$3601,AC$1,'Historial Mensual'!$B$2:$B$3601,$A28)</f>
        <v>9.1652468789023001E-3</v>
      </c>
      <c r="AD28" s="30">
        <f>SUMIFS('Historial Mensual'!$AB$2:$AB$3601,'Historial Mensual'!$A$2:$A$3601,AD$1,'Historial Mensual'!$B$2:$B$3601,$A28)</f>
        <v>1.1080041915533689E-2</v>
      </c>
      <c r="AE28" s="30">
        <f>SUMIFS('Historial Mensual'!$AB$2:$AB$3601,'Historial Mensual'!$A$2:$A$3601,AE$1,'Historial Mensual'!$B$2:$B$3601,$A28)</f>
        <v>1.0907878668462878E-2</v>
      </c>
      <c r="AF28" s="30">
        <f>SUMIFS('Historial Mensual'!$AB$2:$AB$3601,'Historial Mensual'!$A$2:$A$3601,AF$1,'Historial Mensual'!$B$2:$B$3601,$A28)</f>
        <v>9.9861783851018515E-3</v>
      </c>
      <c r="AG28" s="30">
        <f>SUMIFS('Historial Mensual'!$AB$2:$AB$3601,'Historial Mensual'!$A$2:$A$3601,AG$1,'Historial Mensual'!$B$2:$B$3601,$A28)</f>
        <v>9.1365994923187088E-3</v>
      </c>
      <c r="AH28" s="30">
        <f>SUMIFS('Historial Mensual'!$AB$2:$AB$3601,'Historial Mensual'!$A$2:$A$3601,AH$1,'Historial Mensual'!$B$2:$B$3601,$A28)</f>
        <v>9.142631264516643E-3</v>
      </c>
      <c r="AI28" s="30">
        <f>SUMIFS('Historial Mensual'!$AB$2:$AB$3601,'Historial Mensual'!$A$2:$A$3601,AI$1,'Historial Mensual'!$B$2:$B$3601,$A28)</f>
        <v>8.5989353498430177E-3</v>
      </c>
      <c r="AJ28" s="30">
        <f>SUMIFS('Historial Mensual'!$AB$2:$AB$3601,'Historial Mensual'!$A$2:$A$3601,AJ$1,'Historial Mensual'!$B$2:$B$3601,$A28)</f>
        <v>9.5511137115056322E-3</v>
      </c>
      <c r="AK28" s="30">
        <f>SUMIFS('Historial Mensual'!$AB$2:$AB$3601,'Historial Mensual'!$A$2:$A$3601,AK$1,'Historial Mensual'!$B$2:$B$3601,$A28)</f>
        <v>8.4562396269691753E-3</v>
      </c>
      <c r="AL28" s="30">
        <f>SUMIFS('Historial Mensual'!$AB$2:$AB$3601,'Historial Mensual'!$A$2:$A$3601,AL$1,'Historial Mensual'!$B$2:$B$3601,$A28)</f>
        <v>9.4730183165161463E-3</v>
      </c>
      <c r="AM28" s="30">
        <f>SUMIFS('Historial Mensual'!$AB$2:$AB$3601,'Historial Mensual'!$A$2:$A$3601,AM$1,'Historial Mensual'!$B$2:$B$3601,$A28)</f>
        <v>9.3850814852243225E-3</v>
      </c>
      <c r="AN28" s="30">
        <f>SUMIFS('Historial Mensual'!$AB$2:$AB$3601,'Historial Mensual'!$A$2:$A$3601,AN$1,'Historial Mensual'!$B$2:$B$3601,$A28)</f>
        <v>9.9084524113934869E-3</v>
      </c>
      <c r="AO28" s="30">
        <f>SUMIFS('Historial Mensual'!$AB$2:$AB$3601,'Historial Mensual'!$A$2:$A$3601,AO$1,'Historial Mensual'!$B$2:$B$3601,$A28)</f>
        <v>8.7694233881878692E-3</v>
      </c>
      <c r="AP28" s="30">
        <f>SUMIFS('Historial Mensual'!$AB$2:$AB$3601,'Historial Mensual'!$A$2:$A$3601,AP$1,'Historial Mensual'!$B$2:$B$3601,$A28)</f>
        <v>9.5548666240528046E-3</v>
      </c>
      <c r="AQ28" s="30">
        <f>SUMIFS('Historial Mensual'!$AB$2:$AB$3601,'Historial Mensual'!$A$2:$A$3601,AQ$1,'Historial Mensual'!$B$2:$B$3601,$A28)</f>
        <v>9.8673207125072881E-3</v>
      </c>
      <c r="AR28" s="30">
        <f>SUMIFS('Historial Mensual'!$AB$2:$AB$3601,'Historial Mensual'!$A$2:$A$3601,AR$1,'Historial Mensual'!$B$2:$B$3601,$A28)</f>
        <v>1.033290071140569E-2</v>
      </c>
      <c r="AS28" s="30">
        <f>SUMIFS('Historial Mensual'!$AB$2:$AB$3601,'Historial Mensual'!$A$2:$A$3601,AS$1,'Historial Mensual'!$B$2:$B$3601,$A28)</f>
        <v>9.1531859116897873E-3</v>
      </c>
      <c r="AT28" s="30">
        <f>SUMIFS('Historial Mensual'!$AB$2:$AB$3601,'Historial Mensual'!$A$2:$A$3601,AT$1,'Historial Mensual'!$B$2:$B$3601,$A28)</f>
        <v>8.0901367323984452E-3</v>
      </c>
      <c r="AU28" s="30">
        <f>SUMIFS('Historial Mensual'!$AB$2:$AB$3601,'Historial Mensual'!$A$2:$A$3601,AU$1,'Historial Mensual'!$B$2:$B$3601,$A28)</f>
        <v>9.3873373287511885E-3</v>
      </c>
      <c r="AV28" s="30">
        <f>SUMIFS('Historial Mensual'!$AB$2:$AB$3601,'Historial Mensual'!$A$2:$A$3601,AV$1,'Historial Mensual'!$B$2:$B$3601,$A28)</f>
        <v>8.5427943857778743E-3</v>
      </c>
      <c r="AW28" s="30">
        <f>SUMIFS('Historial Mensual'!$AB$2:$AB$3601,'Historial Mensual'!$A$2:$A$3601,AW$1,'Historial Mensual'!$B$2:$B$3601,$A28)</f>
        <v>9.8029687338767602E-3</v>
      </c>
      <c r="AX28" s="30">
        <f>SUMIFS('Historial Mensual'!$AB$2:$AB$3601,'Historial Mensual'!$A$2:$A$3601,AX$1,'Historial Mensual'!$B$2:$B$3601,$A28)</f>
        <v>7.851880216986018E-3</v>
      </c>
      <c r="AY28" s="30">
        <f>SUMIFS('Historial Mensual'!$AB$2:$AB$3601,'Historial Mensual'!$A$2:$A$3601,AY$1,'Historial Mensual'!$B$2:$B$3601,$A28)</f>
        <v>9.4940505381060358E-3</v>
      </c>
      <c r="AZ28" s="30">
        <f>SUMIFS('Historial Mensual'!$AB$2:$AB$3601,'Historial Mensual'!$A$2:$A$3601,AZ$1,'Historial Mensual'!$B$2:$B$3601,$A28)</f>
        <v>9.5496125035163804E-3</v>
      </c>
      <c r="BA28" s="30">
        <f>SUMIFS('Historial Mensual'!$AB$2:$AB$3601,'Historial Mensual'!$A$2:$A$3601,BA$1,'Historial Mensual'!$B$2:$B$3601,$A28)</f>
        <v>9.0453205420433225E-3</v>
      </c>
      <c r="BB28" s="30">
        <f>SUMIFS('Historial Mensual'!$AB$2:$AB$3601,'Historial Mensual'!$A$2:$A$3601,BB$1,'Historial Mensual'!$B$2:$B$3601,$A28)</f>
        <v>8.4942123011471082E-3</v>
      </c>
      <c r="BC28" s="30">
        <f>SUMIFS('Historial Mensual'!$AB$2:$AB$3601,'Historial Mensual'!$A$2:$A$3601,BC$1,'Historial Mensual'!$B$2:$B$3601,$A28)</f>
        <v>8.3589578489591254E-3</v>
      </c>
      <c r="BD28" s="30">
        <f>SUMIFS('Historial Mensual'!$AB$2:$AB$3601,'Historial Mensual'!$A$2:$A$3601,BD$1,'Historial Mensual'!$B$2:$B$3601,$A28)</f>
        <v>9.542856763674612E-3</v>
      </c>
      <c r="BE28" s="30">
        <f>SUMIFS('Historial Mensual'!$AB$2:$AB$3601,'Historial Mensual'!$A$2:$A$3601,BE$1,'Historial Mensual'!$B$2:$B$3601,$A28)</f>
        <v>9.0573956981039316E-3</v>
      </c>
      <c r="BF28" s="30">
        <f>SUMIFS('Historial Mensual'!$AB$2:$AB$3601,'Historial Mensual'!$A$2:$A$3601,BF$1,'Historial Mensual'!$B$2:$B$3601,$A28)</f>
        <v>8.7663952554675184E-3</v>
      </c>
      <c r="BG28" s="30">
        <f>SUMIFS('Historial Mensual'!$AB$2:$AB$3601,'Historial Mensual'!$A$2:$A$3601,BG$1,'Historial Mensual'!$B$2:$B$3601,$A28)</f>
        <v>9.2232681174939657E-3</v>
      </c>
      <c r="BH28" s="30">
        <f>SUMIFS('Historial Mensual'!$AB$2:$AB$3601,'Historial Mensual'!$A$2:$A$3601,BH$1,'Historial Mensual'!$B$2:$B$3601,$A28)</f>
        <v>9.8291639363579097E-3</v>
      </c>
      <c r="BI28" s="30">
        <f>SUMIFS('Historial Mensual'!$AB$2:$AB$3601,'Historial Mensual'!$A$2:$A$3601,BI$1,'Historial Mensual'!$B$2:$B$3601,$A28)</f>
        <v>9.5188323270509745E-3</v>
      </c>
      <c r="BJ28" s="30">
        <f>SUMIFS('Historial Mensual'!$AB$2:$AB$3601,'Historial Mensual'!$A$2:$A$3601,BJ$1,'Historial Mensual'!$B$2:$B$3601,$A28)</f>
        <v>9.8314088916657827E-3</v>
      </c>
      <c r="BK28" s="30">
        <f>SUMIFS('Historial Mensual'!$AB$2:$AB$3601,'Historial Mensual'!$A$2:$A$3601,BK$1,'Historial Mensual'!$B$2:$B$3601,$A28)</f>
        <v>9.5901365028965291E-3</v>
      </c>
      <c r="BL28" s="30">
        <f>SUMIFS('Historial Mensual'!$AB$2:$AB$3601,'Historial Mensual'!$A$2:$A$3601,BL$1,'Historial Mensual'!$B$2:$B$3601,$A28)</f>
        <v>9.9024707639645548E-3</v>
      </c>
      <c r="BM28" s="30">
        <f>SUMIFS('Historial Mensual'!$AB$2:$AB$3601,'Historial Mensual'!$A$2:$A$3601,BM$1,'Historial Mensual'!$B$2:$B$3601,$A28)</f>
        <v>1.142634583704627E-2</v>
      </c>
      <c r="BN28" s="30">
        <f>SUMIFS('Historial Mensual'!$AB$2:$AB$3601,'Historial Mensual'!$A$2:$A$3601,BN$1,'Historial Mensual'!$B$2:$B$3601,$A28)</f>
        <v>9.2797470573451335E-3</v>
      </c>
      <c r="BO28" s="30">
        <f>SUMIFS('Historial Mensual'!$AB$2:$AB$3601,'Historial Mensual'!$A$2:$A$3601,BO$1,'Historial Mensual'!$B$2:$B$3601,$A28)</f>
        <v>1.0104136307691247E-2</v>
      </c>
      <c r="BP28" s="30">
        <f>SUMIFS('Historial Mensual'!$AB$2:$AB$3601,'Historial Mensual'!$A$2:$A$3601,BP$1,'Historial Mensual'!$B$2:$B$3601,$A28)</f>
        <v>9.4805303775771232E-3</v>
      </c>
      <c r="BQ28" s="30">
        <f>SUMIFS('Historial Mensual'!$AB$2:$AB$3601,'Historial Mensual'!$A$2:$A$3601,BQ$1,'Historial Mensual'!$B$2:$B$3601,$A28)</f>
        <v>9.9802017995611614E-3</v>
      </c>
      <c r="BR28" s="30">
        <f>SUMIFS('Historial Mensual'!$AB$2:$AB$3601,'Historial Mensual'!$A$2:$A$3601,BR$1,'Historial Mensual'!$B$2:$B$3601,$A28)</f>
        <v>1.0110850870498567E-2</v>
      </c>
      <c r="BS28" s="30">
        <f>SUMIFS('Historial Mensual'!$AB$2:$AB$3601,'Historial Mensual'!$A$2:$A$3601,BS$1,'Historial Mensual'!$B$2:$B$3601,$A28)</f>
        <v>1.1119158533197337E-2</v>
      </c>
      <c r="BT28" s="30">
        <f>SUMIFS('Historial Mensual'!$AB$2:$AB$3601,'Historial Mensual'!$A$2:$A$3601,BT$1,'Historial Mensual'!$B$2:$B$3601,$A28)</f>
        <v>8.5754210216386628E-3</v>
      </c>
      <c r="BU28" s="30">
        <f>SUMIFS('Historial Mensual'!$AB$2:$AB$3601,'Historial Mensual'!$A$2:$A$3601,BU$1,'Historial Mensual'!$B$2:$B$3601,$A28)</f>
        <v>9.7363243860273396E-3</v>
      </c>
      <c r="BV28" s="30">
        <f>SUMIFS('Historial Mensual'!$AB$2:$AB$3601,'Historial Mensual'!$A$2:$A$3601,BV$1,'Historial Mensual'!$B$2:$B$3601,$A28)</f>
        <v>9.2157349646317943E-3</v>
      </c>
      <c r="BW28" s="30">
        <f>SUMIFS('Historial Mensual'!$AB$2:$AB$3601,'Historial Mensual'!$A$2:$A$3601,BW$1,'Historial Mensual'!$B$2:$B$3601,$A28)</f>
        <v>8.4881377300876082E-3</v>
      </c>
      <c r="BX28" s="30">
        <f>SUMIFS('Historial Mensual'!$AB$2:$AB$3601,'Historial Mensual'!$A$2:$A$3601,BX$1,'Historial Mensual'!$B$2:$B$3601,$A28)</f>
        <v>1.1310810627123802E-2</v>
      </c>
      <c r="BY28" s="30">
        <f>SUMIFS('Historial Mensual'!$AB$2:$AB$3601,'Historial Mensual'!$A$2:$A$3601,BY$1,'Historial Mensual'!$B$2:$B$3601,$A28)</f>
        <v>1.0024269975494216E-2</v>
      </c>
      <c r="BZ28" s="30">
        <f>SUMIFS('Historial Mensual'!$AB$2:$AB$3601,'Historial Mensual'!$A$2:$A$3601,BZ$1,'Historial Mensual'!$B$2:$B$3601,$A28)</f>
        <v>1.0440751247587698E-2</v>
      </c>
      <c r="CA28" s="30">
        <f>SUMIFS('Historial Mensual'!$AB$2:$AB$3601,'Historial Mensual'!$A$2:$A$3601,CA$1,'Historial Mensual'!$B$2:$B$3601,$A28)</f>
        <v>9.2842638709755843E-3</v>
      </c>
      <c r="CB28" s="30">
        <f>SUMIFS('Historial Mensual'!$AB$2:$AB$3601,'Historial Mensual'!$A$2:$A$3601,CB$1,'Historial Mensual'!$B$2:$B$3601,$A28)</f>
        <v>1.0259192011675466E-2</v>
      </c>
      <c r="CC28" s="30">
        <f>SUMIFS('Historial Mensual'!$AB$2:$AB$3601,'Historial Mensual'!$A$2:$A$3601,CC$1,'Historial Mensual'!$B$2:$B$3601,$A28)</f>
        <v>8.2486309742855202E-3</v>
      </c>
      <c r="CD28" s="30">
        <f>SUMIFS('Historial Mensual'!$AB$2:$AB$3601,'Historial Mensual'!$A$2:$A$3601,CD$1,'Historial Mensual'!$B$2:$B$3601,$A28)</f>
        <v>8.2752737597464598E-3</v>
      </c>
      <c r="CE28" s="30">
        <f>SUMIFS('Historial Mensual'!$AB$2:$AB$3601,'Historial Mensual'!$A$2:$A$3601,CE$1,'Historial Mensual'!$B$2:$B$3601,$A28)</f>
        <v>9.6043906928433564E-3</v>
      </c>
      <c r="CF28" s="30">
        <f>SUMIFS('Historial Mensual'!$AB$2:$AB$3601,'Historial Mensual'!$A$2:$A$3601,CF$1,'Historial Mensual'!$B$2:$B$3601,$A28)</f>
        <v>7.9672676202120485E-3</v>
      </c>
      <c r="CG28" s="30">
        <f>SUMIFS('Historial Mensual'!$AB$2:$AB$3601,'Historial Mensual'!$A$2:$A$3601,CG$1,'Historial Mensual'!$B$2:$B$3601,$A28)</f>
        <v>8.9146563030531034E-3</v>
      </c>
      <c r="CH28" s="30">
        <f>SUMIFS('Historial Mensual'!$AB$2:$AB$3601,'Historial Mensual'!$A$2:$A$3601,CH$1,'Historial Mensual'!$B$2:$B$3601,$A28)</f>
        <v>1.0199586180421605E-2</v>
      </c>
      <c r="CI28" s="30">
        <f>SUMIFS('Historial Mensual'!$AB$2:$AB$3601,'Historial Mensual'!$A$2:$A$3601,CI$1,'Historial Mensual'!$B$2:$B$3601,$A28)</f>
        <v>1.035299282215929E-2</v>
      </c>
      <c r="CJ28" s="30">
        <f>SUMIFS('Historial Mensual'!$AB$2:$AB$3601,'Historial Mensual'!$A$2:$A$3601,CJ$1,'Historial Mensual'!$B$2:$B$3601,$A28)</f>
        <v>8.4349680573945207E-3</v>
      </c>
      <c r="CK28" s="30">
        <f>SUMIFS('Historial Mensual'!$AB$2:$AB$3601,'Historial Mensual'!$A$2:$A$3601,CK$1,'Historial Mensual'!$B$2:$B$3601,$A28)</f>
        <v>7.3504381485016701E-3</v>
      </c>
      <c r="CL28" s="30">
        <f>SUMIFS('Historial Mensual'!$AB$2:$AB$3601,'Historial Mensual'!$A$2:$A$3601,CL$1,'Historial Mensual'!$B$2:$B$3601,$A28)</f>
        <v>8.5002864697476532E-3</v>
      </c>
      <c r="CM28" s="30">
        <f>SUMIFS('Historial Mensual'!$AB$2:$AB$3601,'Historial Mensual'!$A$2:$A$3601,CM$1,'Historial Mensual'!$B$2:$B$3601,$A28)</f>
        <v>8.3658013491569871E-3</v>
      </c>
      <c r="CN28" s="30">
        <f>SUMIFS('Historial Mensual'!$AB$2:$AB$3601,'Historial Mensual'!$A$2:$A$3601,CN$1,'Historial Mensual'!$B$2:$B$3601,$A28)</f>
        <v>8.8178599184036699E-3</v>
      </c>
      <c r="CO28" s="30">
        <f>SUMIFS('Historial Mensual'!$AB$2:$AB$3601,'Historial Mensual'!$A$2:$A$3601,CO$1,'Historial Mensual'!$B$2:$B$3601,$A28)</f>
        <v>8.5610060327614423E-3</v>
      </c>
      <c r="CP28" s="30">
        <f>SUMIFS('Historial Mensual'!$AB$2:$AB$3601,'Historial Mensual'!$A$2:$A$3601,CP$1,'Historial Mensual'!$B$2:$B$3601,$A28)</f>
        <v>8.8133200802735789E-3</v>
      </c>
      <c r="CQ28" s="30">
        <f>SUMIFS('Historial Mensual'!$AB$2:$AB$3601,'Historial Mensual'!$A$2:$A$3601,CQ$1,'Historial Mensual'!$B$2:$B$3601,$A28)</f>
        <v>9.2872749565375834E-3</v>
      </c>
      <c r="CR28" s="30">
        <f>SUMIFS('Historial Mensual'!$AB$2:$AB$3601,'Historial Mensual'!$A$2:$A$3601,CR$1,'Historial Mensual'!$B$2:$B$3601,$A28)</f>
        <v>9.300823618865417E-3</v>
      </c>
      <c r="CS28" s="30">
        <f>SUMIFS('Historial Mensual'!$AB$2:$AB$3601,'Historial Mensual'!$A$2:$A$3601,CS$1,'Historial Mensual'!$B$2:$B$3601,$A28)</f>
        <v>8.6232018811898126E-3</v>
      </c>
      <c r="CT28" s="30">
        <f>SUMIFS('Historial Mensual'!$AB$2:$AB$3601,'Historial Mensual'!$A$2:$A$3601,CT$1,'Historial Mensual'!$B$2:$B$3601,$A28)</f>
        <v>8.2920166905864345E-3</v>
      </c>
      <c r="CU28" s="30">
        <f>SUMIFS('Historial Mensual'!$AB$2:$AB$3601,'Historial Mensual'!$A$2:$A$3601,CU$1,'Historial Mensual'!$B$2:$B$3601,$A28)</f>
        <v>9.0551317274154552E-3</v>
      </c>
      <c r="CV28" s="30">
        <f>SUMIFS('Historial Mensual'!$AB$2:$AB$3601,'Historial Mensual'!$A$2:$A$3601,CV$1,'Historial Mensual'!$B$2:$B$3601,$A28)</f>
        <v>1.0016802281583637E-2</v>
      </c>
      <c r="CW28" s="30">
        <f>SUMIFS('Historial Mensual'!$AB$2:$AB$3601,'Historial Mensual'!$A$2:$A$3601,CW$1,'Historial Mensual'!$B$2:$B$3601,$A28)</f>
        <v>8.6459459232040015E-3</v>
      </c>
    </row>
    <row r="29" spans="1:101" x14ac:dyDescent="0.3">
      <c r="A29" s="18">
        <v>45748</v>
      </c>
      <c r="B29" s="30">
        <f>SUMIFS('Historial Mensual'!$AB$2:$AB$3601,'Historial Mensual'!$A$2:$A$3601,B$1,'Historial Mensual'!$B$2:$B$3601,$A29)</f>
        <v>8.4562396269691753E-3</v>
      </c>
      <c r="C29" s="30">
        <f>SUMIFS('Historial Mensual'!$AB$2:$AB$3601,'Historial Mensual'!$A$2:$A$3601,C$1,'Historial Mensual'!$B$2:$B$3601,$A29)</f>
        <v>7.6336992682362048E-3</v>
      </c>
      <c r="D29" s="30">
        <f>SUMIFS('Historial Mensual'!$AB$2:$AB$3601,'Historial Mensual'!$A$2:$A$3601,D$1,'Historial Mensual'!$B$2:$B$3601,$A29)</f>
        <v>9.1818281202549201E-3</v>
      </c>
      <c r="E29" s="30">
        <f>SUMIFS('Historial Mensual'!$AB$2:$AB$3601,'Historial Mensual'!$A$2:$A$3601,E$1,'Historial Mensual'!$B$2:$B$3601,$A29)</f>
        <v>9.3489804445636704E-3</v>
      </c>
      <c r="F29" s="30">
        <f>SUMIFS('Historial Mensual'!$AB$2:$AB$3601,'Historial Mensual'!$A$2:$A$3601,F$1,'Historial Mensual'!$B$2:$B$3601,$A29)</f>
        <v>8.8715642796373118E-3</v>
      </c>
      <c r="G29" s="30">
        <f>SUMIFS('Historial Mensual'!$AB$2:$AB$3601,'Historial Mensual'!$A$2:$A$3601,G$1,'Historial Mensual'!$B$2:$B$3601,$A29)</f>
        <v>8.7270204282954289E-3</v>
      </c>
      <c r="H29" s="30">
        <f>SUMIFS('Historial Mensual'!$AB$2:$AB$3601,'Historial Mensual'!$A$2:$A$3601,H$1,'Historial Mensual'!$B$2:$B$3601,$A29)</f>
        <v>7.5692940303195844E-3</v>
      </c>
      <c r="I29" s="30">
        <f>SUMIFS('Historial Mensual'!$AB$2:$AB$3601,'Historial Mensual'!$A$2:$A$3601,I$1,'Historial Mensual'!$B$2:$B$3601,$A29)</f>
        <v>9.0589049808551536E-3</v>
      </c>
      <c r="J29" s="30">
        <f>SUMIFS('Historial Mensual'!$AB$2:$AB$3601,'Historial Mensual'!$A$2:$A$3601,J$1,'Historial Mensual'!$B$2:$B$3601,$A29)</f>
        <v>7.5317033846193926E-3</v>
      </c>
      <c r="K29" s="30">
        <f>SUMIFS('Historial Mensual'!$AB$2:$AB$3601,'Historial Mensual'!$A$2:$A$3601,K$1,'Historial Mensual'!$B$2:$B$3601,$A29)</f>
        <v>7.0994547355973658E-3</v>
      </c>
      <c r="L29" s="30">
        <f>SUMIFS('Historial Mensual'!$AB$2:$AB$3601,'Historial Mensual'!$A$2:$A$3601,L$1,'Historial Mensual'!$B$2:$B$3601,$A29)</f>
        <v>7.8495862792198334E-3</v>
      </c>
      <c r="M29" s="30">
        <f>SUMIFS('Historial Mensual'!$AB$2:$AB$3601,'Historial Mensual'!$A$2:$A$3601,M$1,'Historial Mensual'!$B$2:$B$3601,$A29)</f>
        <v>8.9161679362814716E-3</v>
      </c>
      <c r="N29" s="30">
        <f>SUMIFS('Historial Mensual'!$AB$2:$AB$3601,'Historial Mensual'!$A$2:$A$3601,N$1,'Historial Mensual'!$B$2:$B$3601,$A29)</f>
        <v>8.7936448510597121E-3</v>
      </c>
      <c r="O29" s="30">
        <f>SUMIFS('Historial Mensual'!$AB$2:$AB$3601,'Historial Mensual'!$A$2:$A$3601,O$1,'Historial Mensual'!$B$2:$B$3601,$A29)</f>
        <v>9.4752719994013468E-3</v>
      </c>
      <c r="P29" s="30">
        <f>SUMIFS('Historial Mensual'!$AB$2:$AB$3601,'Historial Mensual'!$A$2:$A$3601,P$1,'Historial Mensual'!$B$2:$B$3601,$A29)</f>
        <v>7.5240299284276002E-3</v>
      </c>
      <c r="Q29" s="30">
        <f>SUMIFS('Historial Mensual'!$AB$2:$AB$3601,'Historial Mensual'!$A$2:$A$3601,Q$1,'Historial Mensual'!$B$2:$B$3601,$A29)</f>
        <v>9.5788816310924396E-3</v>
      </c>
      <c r="R29" s="30">
        <f>SUMIFS('Historial Mensual'!$AB$2:$AB$3601,'Historial Mensual'!$A$2:$A$3601,R$1,'Historial Mensual'!$B$2:$B$3601,$A29)</f>
        <v>8.4167313542824473E-3</v>
      </c>
      <c r="S29" s="30">
        <f>SUMIFS('Historial Mensual'!$AB$2:$AB$3601,'Historial Mensual'!$A$2:$A$3601,S$1,'Historial Mensual'!$B$2:$B$3601,$A29)</f>
        <v>7.6766109500250312E-3</v>
      </c>
      <c r="T29" s="30">
        <f>SUMIFS('Historial Mensual'!$AB$2:$AB$3601,'Historial Mensual'!$A$2:$A$3601,T$1,'Historial Mensual'!$B$2:$B$3601,$A29)</f>
        <v>8.0542851328064824E-3</v>
      </c>
      <c r="U29" s="30">
        <f>SUMIFS('Historial Mensual'!$AB$2:$AB$3601,'Historial Mensual'!$A$2:$A$3601,U$1,'Historial Mensual'!$B$2:$B$3601,$A29)</f>
        <v>9.1343374754970785E-3</v>
      </c>
      <c r="V29" s="30">
        <f>SUMIFS('Historial Mensual'!$AB$2:$AB$3601,'Historial Mensual'!$A$2:$A$3601,V$1,'Historial Mensual'!$B$2:$B$3601,$A29)</f>
        <v>9.2511354062598805E-3</v>
      </c>
      <c r="W29" s="30">
        <f>SUMIFS('Historial Mensual'!$AB$2:$AB$3601,'Historial Mensual'!$A$2:$A$3601,W$1,'Historial Mensual'!$B$2:$B$3601,$A29)</f>
        <v>8.7830487482112307E-3</v>
      </c>
      <c r="X29" s="30">
        <f>SUMIFS('Historial Mensual'!$AB$2:$AB$3601,'Historial Mensual'!$A$2:$A$3601,X$1,'Historial Mensual'!$B$2:$B$3601,$A29)</f>
        <v>8.4319288587937358E-3</v>
      </c>
      <c r="Y29" s="30">
        <f>SUMIFS('Historial Mensual'!$AB$2:$AB$3601,'Historial Mensual'!$A$2:$A$3601,Y$1,'Historial Mensual'!$B$2:$B$3601,$A29)</f>
        <v>9.9166765403213564E-3</v>
      </c>
      <c r="Z29" s="30">
        <f>SUMIFS('Historial Mensual'!$AB$2:$AB$3601,'Historial Mensual'!$A$2:$A$3601,Z$1,'Historial Mensual'!$B$2:$B$3601,$A29)</f>
        <v>8.630783855378521E-3</v>
      </c>
      <c r="AA29" s="30">
        <f>SUMIFS('Historial Mensual'!$AB$2:$AB$3601,'Historial Mensual'!$A$2:$A$3601,AA$1,'Historial Mensual'!$B$2:$B$3601,$A29)</f>
        <v>9.3279149431608754E-3</v>
      </c>
      <c r="AB29" s="30">
        <f>SUMIFS('Historial Mensual'!$AB$2:$AB$3601,'Historial Mensual'!$A$2:$A$3601,AB$1,'Historial Mensual'!$B$2:$B$3601,$A29)</f>
        <v>1.0715383650796051E-2</v>
      </c>
      <c r="AC29" s="30">
        <f>SUMIFS('Historial Mensual'!$AB$2:$AB$3601,'Historial Mensual'!$A$2:$A$3601,AC$1,'Historial Mensual'!$B$2:$B$3601,$A29)</f>
        <v>9.056641047416214E-3</v>
      </c>
      <c r="AD29" s="30">
        <f>SUMIFS('Historial Mensual'!$AB$2:$AB$3601,'Historial Mensual'!$A$2:$A$3601,AD$1,'Historial Mensual'!$B$2:$B$3601,$A29)</f>
        <v>1.0229393931757702E-2</v>
      </c>
      <c r="AE29" s="30">
        <f>SUMIFS('Historial Mensual'!$AB$2:$AB$3601,'Historial Mensual'!$A$2:$A$3601,AE$1,'Historial Mensual'!$B$2:$B$3601,$A29)</f>
        <v>1.0678319102188638E-2</v>
      </c>
      <c r="AF29" s="30">
        <f>SUMIFS('Historial Mensual'!$AB$2:$AB$3601,'Historial Mensual'!$A$2:$A$3601,AF$1,'Historial Mensual'!$B$2:$B$3601,$A29)</f>
        <v>9.3910969447303927E-3</v>
      </c>
      <c r="AG29" s="30">
        <f>SUMIFS('Historial Mensual'!$AB$2:$AB$3601,'Historial Mensual'!$A$2:$A$3601,AG$1,'Historial Mensual'!$B$2:$B$3601,$A29)</f>
        <v>9.0053102303770949E-3</v>
      </c>
      <c r="AH29" s="30">
        <f>SUMIFS('Historial Mensual'!$AB$2:$AB$3601,'Historial Mensual'!$A$2:$A$3601,AH$1,'Historial Mensual'!$B$2:$B$3601,$A29)</f>
        <v>9.0264499279595345E-3</v>
      </c>
      <c r="AI29" s="30">
        <f>SUMIFS('Historial Mensual'!$AB$2:$AB$3601,'Historial Mensual'!$A$2:$A$3601,AI$1,'Historial Mensual'!$B$2:$B$3601,$A29)</f>
        <v>8.0329200643449727E-3</v>
      </c>
      <c r="AJ29" s="30">
        <f>SUMIFS('Historial Mensual'!$AB$2:$AB$3601,'Historial Mensual'!$A$2:$A$3601,AJ$1,'Historial Mensual'!$B$2:$B$3601,$A29)</f>
        <v>9.1682618729702625E-3</v>
      </c>
      <c r="AK29" s="30">
        <f>SUMIFS('Historial Mensual'!$AB$2:$AB$3601,'Historial Mensual'!$A$2:$A$3601,AK$1,'Historial Mensual'!$B$2:$B$3601,$A29)</f>
        <v>8.000863119125512E-3</v>
      </c>
      <c r="AL29" s="30">
        <f>SUMIFS('Historial Mensual'!$AB$2:$AB$3601,'Historial Mensual'!$A$2:$A$3601,AL$1,'Historial Mensual'!$B$2:$B$3601,$A29)</f>
        <v>9.2631835047352062E-3</v>
      </c>
      <c r="AM29" s="30">
        <f>SUMIFS('Historial Mensual'!$AB$2:$AB$3601,'Historial Mensual'!$A$2:$A$3601,AM$1,'Historial Mensual'!$B$2:$B$3601,$A29)</f>
        <v>9.5278422277904617E-3</v>
      </c>
      <c r="AN29" s="30">
        <f>SUMIFS('Historial Mensual'!$AB$2:$AB$3601,'Historial Mensual'!$A$2:$A$3601,AN$1,'Historial Mensual'!$B$2:$B$3601,$A29)</f>
        <v>9.8523591609926964E-3</v>
      </c>
      <c r="AO29" s="30">
        <f>SUMIFS('Historial Mensual'!$AB$2:$AB$3601,'Historial Mensual'!$A$2:$A$3601,AO$1,'Historial Mensual'!$B$2:$B$3601,$A29)</f>
        <v>8.4030514458028893E-3</v>
      </c>
      <c r="AP29" s="30">
        <f>SUMIFS('Historial Mensual'!$AB$2:$AB$3601,'Historial Mensual'!$A$2:$A$3601,AP$1,'Historial Mensual'!$B$2:$B$3601,$A29)</f>
        <v>9.5443580821714669E-3</v>
      </c>
      <c r="AQ29" s="30">
        <f>SUMIFS('Historial Mensual'!$AB$2:$AB$3601,'Historial Mensual'!$A$2:$A$3601,AQ$1,'Historial Mensual'!$B$2:$B$3601,$A29)</f>
        <v>9.542856763674612E-3</v>
      </c>
      <c r="AR29" s="30">
        <f>SUMIFS('Historial Mensual'!$AB$2:$AB$3601,'Historial Mensual'!$A$2:$A$3601,AR$1,'Historial Mensual'!$B$2:$B$3601,$A29)</f>
        <v>9.7011106477227216E-3</v>
      </c>
      <c r="AS29" s="30">
        <f>SUMIFS('Historial Mensual'!$AB$2:$AB$3601,'Historial Mensual'!$A$2:$A$3601,AS$1,'Historial Mensual'!$B$2:$B$3601,$A29)</f>
        <v>9.018145627772034E-3</v>
      </c>
      <c r="AT29" s="30">
        <f>SUMIFS('Historial Mensual'!$AB$2:$AB$3601,'Historial Mensual'!$A$2:$A$3601,AT$1,'Historial Mensual'!$B$2:$B$3601,$A29)</f>
        <v>8.0245252815913659E-3</v>
      </c>
      <c r="AU29" s="30">
        <f>SUMIFS('Historial Mensual'!$AB$2:$AB$3601,'Historial Mensual'!$A$2:$A$3601,AU$1,'Historial Mensual'!$B$2:$B$3601,$A29)</f>
        <v>9.009840575720629E-3</v>
      </c>
      <c r="AV29" s="30">
        <f>SUMIFS('Historial Mensual'!$AB$2:$AB$3601,'Historial Mensual'!$A$2:$A$3601,AV$1,'Historial Mensual'!$B$2:$B$3601,$A29)</f>
        <v>8.3566765686891031E-3</v>
      </c>
      <c r="AW29" s="30">
        <f>SUMIFS('Historial Mensual'!$AB$2:$AB$3601,'Historial Mensual'!$A$2:$A$3601,AW$1,'Historial Mensual'!$B$2:$B$3601,$A29)</f>
        <v>9.2963076203784745E-3</v>
      </c>
      <c r="AX29" s="30">
        <f>SUMIFS('Historial Mensual'!$AB$2:$AB$3601,'Historial Mensual'!$A$2:$A$3601,AX$1,'Historial Mensual'!$B$2:$B$3601,$A29)</f>
        <v>7.9687949555808935E-3</v>
      </c>
      <c r="AY29" s="30">
        <f>SUMIFS('Historial Mensual'!$AB$2:$AB$3601,'Historial Mensual'!$A$2:$A$3601,AY$1,'Historial Mensual'!$B$2:$B$3601,$A29)</f>
        <v>8.9667932582944143E-3</v>
      </c>
      <c r="AZ29" s="30">
        <f>SUMIFS('Historial Mensual'!$AB$2:$AB$3601,'Historial Mensual'!$A$2:$A$3601,AZ$1,'Historial Mensual'!$B$2:$B$3601,$A29)</f>
        <v>9.3685369379592487E-3</v>
      </c>
      <c r="BA29" s="30">
        <f>SUMIFS('Historial Mensual'!$AB$2:$AB$3601,'Historial Mensual'!$A$2:$A$3601,BA$1,'Historial Mensual'!$B$2:$B$3601,$A29)</f>
        <v>9.2315538713059198E-3</v>
      </c>
      <c r="BB29" s="30">
        <f>SUMIFS('Historial Mensual'!$AB$2:$AB$3601,'Historial Mensual'!$A$2:$A$3601,BB$1,'Historial Mensual'!$B$2:$B$3601,$A29)</f>
        <v>8.1724660287481043E-3</v>
      </c>
      <c r="BC29" s="30">
        <f>SUMIFS('Historial Mensual'!$AB$2:$AB$3601,'Historial Mensual'!$A$2:$A$3601,BC$1,'Historial Mensual'!$B$2:$B$3601,$A29)</f>
        <v>8.1252119564274583E-3</v>
      </c>
      <c r="BD29" s="30">
        <f>SUMIFS('Historial Mensual'!$AB$2:$AB$3601,'Historial Mensual'!$A$2:$A$3601,BD$1,'Historial Mensual'!$B$2:$B$3601,$A29)</f>
        <v>9.4722670765887695E-3</v>
      </c>
      <c r="BE29" s="30">
        <f>SUMIFS('Historial Mensual'!$AB$2:$AB$3601,'Historial Mensual'!$A$2:$A$3601,BE$1,'Historial Mensual'!$B$2:$B$3601,$A29)</f>
        <v>9.0370179501075842E-3</v>
      </c>
      <c r="BF29" s="30">
        <f>SUMIFS('Historial Mensual'!$AB$2:$AB$3601,'Historial Mensual'!$A$2:$A$3601,BF$1,'Historial Mensual'!$B$2:$B$3601,$A29)</f>
        <v>8.5260971976608424E-3</v>
      </c>
      <c r="BG29" s="30">
        <f>SUMIFS('Historial Mensual'!$AB$2:$AB$3601,'Historial Mensual'!$A$2:$A$3601,BG$1,'Historial Mensual'!$B$2:$B$3601,$A29)</f>
        <v>9.0030449737963369E-3</v>
      </c>
      <c r="BH29" s="30">
        <f>SUMIFS('Historial Mensual'!$AB$2:$AB$3601,'Historial Mensual'!$A$2:$A$3601,BH$1,'Historial Mensual'!$B$2:$B$3601,$A29)</f>
        <v>9.4001193946671169E-3</v>
      </c>
      <c r="BI29" s="30">
        <f>SUMIFS('Historial Mensual'!$AB$2:$AB$3601,'Historial Mensual'!$A$2:$A$3601,BI$1,'Historial Mensual'!$B$2:$B$3601,$A29)</f>
        <v>9.2895332058633429E-3</v>
      </c>
      <c r="BJ29" s="30">
        <f>SUMIFS('Historial Mensual'!$AB$2:$AB$3601,'Historial Mensual'!$A$2:$A$3601,BJ$1,'Historial Mensual'!$B$2:$B$3601,$A29)</f>
        <v>9.5090706029659078E-3</v>
      </c>
      <c r="BK29" s="30">
        <f>SUMIFS('Historial Mensual'!$AB$2:$AB$3601,'Historial Mensual'!$A$2:$A$3601,BK$1,'Historial Mensual'!$B$2:$B$3601,$A29)</f>
        <v>9.6628847067972146E-3</v>
      </c>
      <c r="BL29" s="30">
        <f>SUMIFS('Historial Mensual'!$AB$2:$AB$3601,'Historial Mensual'!$A$2:$A$3601,BL$1,'Historial Mensual'!$B$2:$B$3601,$A29)</f>
        <v>9.7445639488360491E-3</v>
      </c>
      <c r="BM29" s="30">
        <f>SUMIFS('Historial Mensual'!$AB$2:$AB$3601,'Historial Mensual'!$A$2:$A$3601,BM$1,'Historial Mensual'!$B$2:$B$3601,$A29)</f>
        <v>1.1283561431311595E-2</v>
      </c>
      <c r="BN29" s="30">
        <f>SUMIFS('Historial Mensual'!$AB$2:$AB$3601,'Historial Mensual'!$A$2:$A$3601,BN$1,'Historial Mensual'!$B$2:$B$3601,$A29)</f>
        <v>9.0792778679200659E-3</v>
      </c>
      <c r="BO29" s="30">
        <f>SUMIFS('Historial Mensual'!$AB$2:$AB$3601,'Historial Mensual'!$A$2:$A$3601,BO$1,'Historial Mensual'!$B$2:$B$3601,$A29)</f>
        <v>1.0055627659476762E-2</v>
      </c>
      <c r="BP29" s="30">
        <f>SUMIFS('Historial Mensual'!$AB$2:$AB$3601,'Historial Mensual'!$A$2:$A$3601,BP$1,'Historial Mensual'!$B$2:$B$3601,$A29)</f>
        <v>9.2059409411135995E-3</v>
      </c>
      <c r="BQ29" s="30">
        <f>SUMIFS('Historial Mensual'!$AB$2:$AB$3601,'Historial Mensual'!$A$2:$A$3601,BQ$1,'Historial Mensual'!$B$2:$B$3601,$A29)</f>
        <v>9.5233373879879402E-3</v>
      </c>
      <c r="BR29" s="30">
        <f>SUMIFS('Historial Mensual'!$AB$2:$AB$3601,'Historial Mensual'!$A$2:$A$3601,BR$1,'Historial Mensual'!$B$2:$B$3601,$A29)</f>
        <v>1.0130245738909416E-2</v>
      </c>
      <c r="BS29" s="30">
        <f>SUMIFS('Historial Mensual'!$AB$2:$AB$3601,'Historial Mensual'!$A$2:$A$3601,BS$1,'Historial Mensual'!$B$2:$B$3601,$A29)</f>
        <v>1.0692405392023652E-2</v>
      </c>
      <c r="BT29" s="30">
        <f>SUMIFS('Historial Mensual'!$AB$2:$AB$3601,'Historial Mensual'!$A$2:$A$3601,BT$1,'Historial Mensual'!$B$2:$B$3601,$A29)</f>
        <v>8.5002864697476532E-3</v>
      </c>
      <c r="BU29" s="30">
        <f>SUMIFS('Historial Mensual'!$AB$2:$AB$3601,'Historial Mensual'!$A$2:$A$3601,BU$1,'Historial Mensual'!$B$2:$B$3601,$A29)</f>
        <v>9.6448905187482836E-3</v>
      </c>
      <c r="BV29" s="30">
        <f>SUMIFS('Historial Mensual'!$AB$2:$AB$3601,'Historial Mensual'!$A$2:$A$3601,BV$1,'Historial Mensual'!$B$2:$B$3601,$A29)</f>
        <v>9.0053102303770949E-3</v>
      </c>
      <c r="BW29" s="30">
        <f>SUMIFS('Historial Mensual'!$AB$2:$AB$3601,'Historial Mensual'!$A$2:$A$3601,BW$1,'Historial Mensual'!$B$2:$B$3601,$A29)</f>
        <v>8.3467903647638231E-3</v>
      </c>
      <c r="BX29" s="30">
        <f>SUMIFS('Historial Mensual'!$AB$2:$AB$3601,'Historial Mensual'!$A$2:$A$3601,BX$1,'Historial Mensual'!$B$2:$B$3601,$A29)</f>
        <v>1.1043862679824379E-2</v>
      </c>
      <c r="BY29" s="30">
        <f>SUMIFS('Historial Mensual'!$AB$2:$AB$3601,'Historial Mensual'!$A$2:$A$3601,BY$1,'Historial Mensual'!$B$2:$B$3601,$A29)</f>
        <v>1.006234577018339E-2</v>
      </c>
      <c r="BZ29" s="30">
        <f>SUMIFS('Historial Mensual'!$AB$2:$AB$3601,'Historial Mensual'!$A$2:$A$3601,BZ$1,'Historial Mensual'!$B$2:$B$3601,$A29)</f>
        <v>1.0010827689134638E-2</v>
      </c>
      <c r="CA29" s="30">
        <f>SUMIFS('Historial Mensual'!$AB$2:$AB$3601,'Historial Mensual'!$A$2:$A$3601,CA$1,'Historial Mensual'!$B$2:$B$3601,$A29)</f>
        <v>9.3610157029777596E-3</v>
      </c>
      <c r="CB29" s="30">
        <f>SUMIFS('Historial Mensual'!$AB$2:$AB$3601,'Historial Mensual'!$A$2:$A$3601,CB$1,'Historial Mensual'!$B$2:$B$3601,$A29)</f>
        <v>1.0054134679234439E-2</v>
      </c>
      <c r="CC29" s="30">
        <f>SUMIFS('Historial Mensual'!$AB$2:$AB$3601,'Historial Mensual'!$A$2:$A$3601,CC$1,'Historial Mensual'!$B$2:$B$3601,$A29)</f>
        <v>8.0413140781505632E-3</v>
      </c>
      <c r="CD29" s="30">
        <f>SUMIFS('Historial Mensual'!$AB$2:$AB$3601,'Historial Mensual'!$A$2:$A$3601,CD$1,'Historial Mensual'!$B$2:$B$3601,$A29)</f>
        <v>8.2783181564725083E-3</v>
      </c>
      <c r="CE29" s="30">
        <f>SUMIFS('Historial Mensual'!$AB$2:$AB$3601,'Historial Mensual'!$A$2:$A$3601,CE$1,'Historial Mensual'!$B$2:$B$3601,$A29)</f>
        <v>9.1652468789023001E-3</v>
      </c>
      <c r="CF29" s="30">
        <f>SUMIFS('Historial Mensual'!$AB$2:$AB$3601,'Historial Mensual'!$A$2:$A$3601,CF$1,'Historial Mensual'!$B$2:$B$3601,$A29)</f>
        <v>7.6651187204612725E-3</v>
      </c>
      <c r="CG29" s="30">
        <f>SUMIFS('Historial Mensual'!$AB$2:$AB$3601,'Historial Mensual'!$A$2:$A$3601,CG$1,'Historial Mensual'!$B$2:$B$3601,$A29)</f>
        <v>8.7944016687031557E-3</v>
      </c>
      <c r="CH29" s="30">
        <f>SUMIFS('Historial Mensual'!$AB$2:$AB$3601,'Historial Mensual'!$A$2:$A$3601,CH$1,'Historial Mensual'!$B$2:$B$3601,$A29)</f>
        <v>9.5856347197933456E-3</v>
      </c>
      <c r="CI29" s="30">
        <f>SUMIFS('Historial Mensual'!$AB$2:$AB$3601,'Historial Mensual'!$A$2:$A$3601,CI$1,'Historial Mensual'!$B$2:$B$3601,$A29)</f>
        <v>1.0382007002852189E-2</v>
      </c>
      <c r="CJ29" s="30">
        <f>SUMIFS('Historial Mensual'!$AB$2:$AB$3601,'Historial Mensual'!$A$2:$A$3601,CJ$1,'Historial Mensual'!$B$2:$B$3601,$A29)</f>
        <v>8.1175880495800712E-3</v>
      </c>
      <c r="CK29" s="30">
        <f>SUMIFS('Historial Mensual'!$AB$2:$AB$3601,'Historial Mensual'!$A$2:$A$3601,CK$1,'Historial Mensual'!$B$2:$B$3601,$A29)</f>
        <v>7.2127134107444757E-3</v>
      </c>
      <c r="CL29" s="30">
        <f>SUMIFS('Historial Mensual'!$AB$2:$AB$3601,'Historial Mensual'!$A$2:$A$3601,CL$1,'Historial Mensual'!$B$2:$B$3601,$A29)</f>
        <v>8.0054433693730331E-3</v>
      </c>
      <c r="CM29" s="30">
        <f>SUMIFS('Historial Mensual'!$AB$2:$AB$3601,'Historial Mensual'!$A$2:$A$3601,CM$1,'Historial Mensual'!$B$2:$B$3601,$A29)</f>
        <v>8.0054433693730331E-3</v>
      </c>
      <c r="CN29" s="30">
        <f>SUMIFS('Historial Mensual'!$AB$2:$AB$3601,'Historial Mensual'!$A$2:$A$3601,CN$1,'Historial Mensual'!$B$2:$B$3601,$A29)</f>
        <v>8.3832879733676258E-3</v>
      </c>
      <c r="CO29" s="30">
        <f>SUMIFS('Historial Mensual'!$AB$2:$AB$3601,'Historial Mensual'!$A$2:$A$3601,CO$1,'Historial Mensual'!$B$2:$B$3601,$A29)</f>
        <v>8.3178861153232475E-3</v>
      </c>
      <c r="CP29" s="30">
        <f>SUMIFS('Historial Mensual'!$AB$2:$AB$3601,'Historial Mensual'!$A$2:$A$3601,CP$1,'Historial Mensual'!$B$2:$B$3601,$A29)</f>
        <v>8.6595896410102124E-3</v>
      </c>
      <c r="CQ29" s="30">
        <f>SUMIFS('Historial Mensual'!$AB$2:$AB$3601,'Historial Mensual'!$A$2:$A$3601,CQ$1,'Historial Mensual'!$B$2:$B$3601,$A29)</f>
        <v>9.3000709678860982E-3</v>
      </c>
      <c r="CR29" s="30">
        <f>SUMIFS('Historial Mensual'!$AB$2:$AB$3601,'Historial Mensual'!$A$2:$A$3601,CR$1,'Historial Mensual'!$B$2:$B$3601,$A29)</f>
        <v>8.8503888502591277E-3</v>
      </c>
      <c r="CS29" s="30">
        <f>SUMIFS('Historial Mensual'!$AB$2:$AB$3601,'Historial Mensual'!$A$2:$A$3601,CS$1,'Historial Mensual'!$B$2:$B$3601,$A29)</f>
        <v>8.5905922462077289E-3</v>
      </c>
      <c r="CT29" s="30">
        <f>SUMIFS('Historial Mensual'!$AB$2:$AB$3601,'Historial Mensual'!$A$2:$A$3601,CT$1,'Historial Mensual'!$B$2:$B$3601,$A29)</f>
        <v>8.020709217011035E-3</v>
      </c>
      <c r="CU29" s="30">
        <f>SUMIFS('Historial Mensual'!$AB$2:$AB$3601,'Historial Mensual'!$A$2:$A$3601,CU$1,'Historial Mensual'!$B$2:$B$3601,$A29)</f>
        <v>8.5223019580613624E-3</v>
      </c>
      <c r="CV29" s="30">
        <f>SUMIFS('Historial Mensual'!$AB$2:$AB$3601,'Historial Mensual'!$A$2:$A$3601,CV$1,'Historial Mensual'!$B$2:$B$3601,$A29)</f>
        <v>9.9353650031233087E-3</v>
      </c>
      <c r="CW29" s="30">
        <f>SUMIFS('Historial Mensual'!$AB$2:$AB$3601,'Historial Mensual'!$A$2:$A$3601,CW$1,'Historial Mensual'!$B$2:$B$3601,$A29)</f>
        <v>8.6588317099438594E-3</v>
      </c>
    </row>
    <row r="30" spans="1:101" x14ac:dyDescent="0.3">
      <c r="A30" s="18">
        <v>45778</v>
      </c>
      <c r="B30" s="30">
        <f>SUMIFS('Historial Mensual'!$AB$2:$AB$3601,'Historial Mensual'!$A$2:$A$3601,B$1,'Historial Mensual'!$B$2:$B$3601,$A30)</f>
        <v>8.3566765686891031E-3</v>
      </c>
      <c r="C30" s="30">
        <f>SUMIFS('Historial Mensual'!$AB$2:$AB$3601,'Historial Mensual'!$A$2:$A$3601,C$1,'Historial Mensual'!$B$2:$B$3601,$A30)</f>
        <v>7.5715949973309549E-3</v>
      </c>
      <c r="D30" s="30">
        <f>SUMIFS('Historial Mensual'!$AB$2:$AB$3601,'Historial Mensual'!$A$2:$A$3601,D$1,'Historial Mensual'!$B$2:$B$3601,$A30)</f>
        <v>9.0241851933743344E-3</v>
      </c>
      <c r="E30" s="30">
        <f>SUMIFS('Historial Mensual'!$AB$2:$AB$3601,'Historial Mensual'!$A$2:$A$3601,E$1,'Historial Mensual'!$B$2:$B$3601,$A30)</f>
        <v>9.350484938195569E-3</v>
      </c>
      <c r="F30" s="30">
        <f>SUMIFS('Historial Mensual'!$AB$2:$AB$3601,'Historial Mensual'!$A$2:$A$3601,F$1,'Historial Mensual'!$B$2:$B$3601,$A30)</f>
        <v>8.8428250118963714E-3</v>
      </c>
      <c r="G30" s="30">
        <f>SUMIFS('Historial Mensual'!$AB$2:$AB$3601,'Historial Mensual'!$A$2:$A$3601,G$1,'Historial Mensual'!$B$2:$B$3601,$A30)</f>
        <v>8.5177474631557004E-3</v>
      </c>
      <c r="H30" s="30">
        <f>SUMIFS('Historial Mensual'!$AB$2:$AB$3601,'Historial Mensual'!$A$2:$A$3601,H$1,'Historial Mensual'!$B$2:$B$3601,$A30)</f>
        <v>7.1056220791871905E-3</v>
      </c>
      <c r="I30" s="30">
        <f>SUMIFS('Historial Mensual'!$AB$2:$AB$3601,'Historial Mensual'!$A$2:$A$3601,I$1,'Historial Mensual'!$B$2:$B$3601,$A30)</f>
        <v>9.0038000655390249E-3</v>
      </c>
      <c r="J30" s="30">
        <f>SUMIFS('Historial Mensual'!$AB$2:$AB$3601,'Historial Mensual'!$A$2:$A$3601,J$1,'Historial Mensual'!$B$2:$B$3601,$A30)</f>
        <v>7.149552381334745E-3</v>
      </c>
      <c r="K30" s="30">
        <f>SUMIFS('Historial Mensual'!$AB$2:$AB$3601,'Historial Mensual'!$A$2:$A$3601,K$1,'Historial Mensual'!$B$2:$B$3601,$A30)</f>
        <v>7.1102473142587996E-3</v>
      </c>
      <c r="L30" s="30">
        <f>SUMIFS('Historial Mensual'!$AB$2:$AB$3601,'Historial Mensual'!$A$2:$A$3601,L$1,'Historial Mensual'!$B$2:$B$3601,$A30)</f>
        <v>8.0268148440645337E-3</v>
      </c>
      <c r="M30" s="30">
        <f>SUMIFS('Historial Mensual'!$AB$2:$AB$3601,'Historial Mensual'!$A$2:$A$3601,M$1,'Historial Mensual'!$B$2:$B$3601,$A30)</f>
        <v>8.6823246603775495E-3</v>
      </c>
      <c r="N30" s="30">
        <f>SUMIFS('Historial Mensual'!$AB$2:$AB$3601,'Historial Mensual'!$A$2:$A$3601,N$1,'Historial Mensual'!$B$2:$B$3601,$A30)</f>
        <v>8.7777502376407135E-3</v>
      </c>
      <c r="O30" s="30">
        <f>SUMIFS('Historial Mensual'!$AB$2:$AB$3601,'Historial Mensual'!$A$2:$A$3601,O$1,'Historial Mensual'!$B$2:$B$3601,$A30)</f>
        <v>9.8381434282184266E-3</v>
      </c>
      <c r="P30" s="30">
        <f>SUMIFS('Historial Mensual'!$AB$2:$AB$3601,'Historial Mensual'!$A$2:$A$3601,P$1,'Historial Mensual'!$B$2:$B$3601,$A30)</f>
        <v>7.6934636125791656E-3</v>
      </c>
      <c r="Q30" s="30">
        <f>SUMIFS('Historial Mensual'!$AB$2:$AB$3601,'Historial Mensual'!$A$2:$A$3601,Q$1,'Historial Mensual'!$B$2:$B$3601,$A30)</f>
        <v>9.2692069607478444E-3</v>
      </c>
      <c r="R30" s="30">
        <f>SUMIFS('Historial Mensual'!$AB$2:$AB$3601,'Historial Mensual'!$A$2:$A$3601,R$1,'Historial Mensual'!$B$2:$B$3601,$A30)</f>
        <v>8.0016265100650852E-3</v>
      </c>
      <c r="S30" s="30">
        <f>SUMIFS('Historial Mensual'!$AB$2:$AB$3601,'Historial Mensual'!$A$2:$A$3601,S$1,'Historial Mensual'!$B$2:$B$3601,$A30)</f>
        <v>7.756250783431673E-3</v>
      </c>
      <c r="T30" s="30">
        <f>SUMIFS('Historial Mensual'!$AB$2:$AB$3601,'Historial Mensual'!$A$2:$A$3601,T$1,'Historial Mensual'!$B$2:$B$3601,$A30)</f>
        <v>8.1907513888153094E-3</v>
      </c>
      <c r="U30" s="30">
        <f>SUMIFS('Historial Mensual'!$AB$2:$AB$3601,'Historial Mensual'!$A$2:$A$3601,U$1,'Historial Mensual'!$B$2:$B$3601,$A30)</f>
        <v>8.7421665934037662E-3</v>
      </c>
      <c r="V30" s="30">
        <f>SUMIFS('Historial Mensual'!$AB$2:$AB$3601,'Historial Mensual'!$A$2:$A$3601,V$1,'Historial Mensual'!$B$2:$B$3601,$A30)</f>
        <v>8.9622607862931414E-3</v>
      </c>
      <c r="W30" s="30">
        <f>SUMIFS('Historial Mensual'!$AB$2:$AB$3601,'Historial Mensual'!$A$2:$A$3601,W$1,'Historial Mensual'!$B$2:$B$3601,$A30)</f>
        <v>8.6421556412827893E-3</v>
      </c>
      <c r="X30" s="30">
        <f>SUMIFS('Historial Mensual'!$AB$2:$AB$3601,'Historial Mensual'!$A$2:$A$3601,X$1,'Historial Mensual'!$B$2:$B$3601,$A30)</f>
        <v>7.9955192044733892E-3</v>
      </c>
      <c r="Y30" s="30">
        <f>SUMIFS('Historial Mensual'!$AB$2:$AB$3601,'Historial Mensual'!$A$2:$A$3601,Y$1,'Historial Mensual'!$B$2:$B$3601,$A30)</f>
        <v>1.033513338521419E-2</v>
      </c>
      <c r="Z30" s="30">
        <f>SUMIFS('Historial Mensual'!$AB$2:$AB$3601,'Historial Mensual'!$A$2:$A$3601,Z$1,'Historial Mensual'!$B$2:$B$3601,$A30)</f>
        <v>8.2942995805872499E-3</v>
      </c>
      <c r="AA30" s="30">
        <f>SUMIFS('Historial Mensual'!$AB$2:$AB$3601,'Historial Mensual'!$A$2:$A$3601,AA$1,'Historial Mensual'!$B$2:$B$3601,$A30)</f>
        <v>9.0513583187630253E-3</v>
      </c>
      <c r="AB30" s="30">
        <f>SUMIFS('Historial Mensual'!$AB$2:$AB$3601,'Historial Mensual'!$A$2:$A$3601,AB$1,'Historial Mensual'!$B$2:$B$3601,$A30)</f>
        <v>1.0639014349287157E-2</v>
      </c>
      <c r="AC30" s="30">
        <f>SUMIFS('Historial Mensual'!$AB$2:$AB$3601,'Historial Mensual'!$A$2:$A$3601,AC$1,'Historial Mensual'!$B$2:$B$3601,$A30)</f>
        <v>9.0951203192717323E-3</v>
      </c>
      <c r="AD30" s="30">
        <f>SUMIFS('Historial Mensual'!$AB$2:$AB$3601,'Historial Mensual'!$A$2:$A$3601,AD$1,'Historial Mensual'!$B$2:$B$3601,$A30)</f>
        <v>1.0046669413878329E-2</v>
      </c>
      <c r="AE30" s="30">
        <f>SUMIFS('Historial Mensual'!$AB$2:$AB$3601,'Historial Mensual'!$A$2:$A$3601,AE$1,'Historial Mensual'!$B$2:$B$3601,$A30)</f>
        <v>1.0323969473407857E-2</v>
      </c>
      <c r="AF30" s="30">
        <f>SUMIFS('Historial Mensual'!$AB$2:$AB$3601,'Historial Mensual'!$A$2:$A$3601,AF$1,'Historial Mensual'!$B$2:$B$3601,$A30)</f>
        <v>8.9380838189461187E-3</v>
      </c>
      <c r="AG30" s="30">
        <f>SUMIFS('Historial Mensual'!$AB$2:$AB$3601,'Historial Mensual'!$A$2:$A$3601,AG$1,'Historial Mensual'!$B$2:$B$3601,$A30)</f>
        <v>9.070223810030198E-3</v>
      </c>
      <c r="AH30" s="30">
        <f>SUMIFS('Historial Mensual'!$AB$2:$AB$3601,'Historial Mensual'!$A$2:$A$3601,AH$1,'Historial Mensual'!$B$2:$B$3601,$A30)</f>
        <v>8.8216429451841716E-3</v>
      </c>
      <c r="AI30" s="30">
        <f>SUMIFS('Historial Mensual'!$AB$2:$AB$3601,'Historial Mensual'!$A$2:$A$3601,AI$1,'Historial Mensual'!$B$2:$B$3601,$A30)</f>
        <v>8.3589578489591254E-3</v>
      </c>
      <c r="AJ30" s="30">
        <f>SUMIFS('Historial Mensual'!$AB$2:$AB$3601,'Historial Mensual'!$A$2:$A$3601,AJ$1,'Historial Mensual'!$B$2:$B$3601,$A30)</f>
        <v>9.1094516086203114E-3</v>
      </c>
      <c r="AK30" s="30">
        <f>SUMIFS('Historial Mensual'!$AB$2:$AB$3601,'Historial Mensual'!$A$2:$A$3601,AK$1,'Historial Mensual'!$B$2:$B$3601,$A30)</f>
        <v>8.2912557146179733E-3</v>
      </c>
      <c r="AL30" s="30">
        <f>SUMIFS('Historial Mensual'!$AB$2:$AB$3601,'Historial Mensual'!$A$2:$A$3601,AL$1,'Historial Mensual'!$B$2:$B$3601,$A30)</f>
        <v>9.2511354062598805E-3</v>
      </c>
      <c r="AM30" s="30">
        <f>SUMIFS('Historial Mensual'!$AB$2:$AB$3601,'Historial Mensual'!$A$2:$A$3601,AM$1,'Historial Mensual'!$B$2:$B$3601,$A30)</f>
        <v>9.0611688584221195E-3</v>
      </c>
      <c r="AN30" s="30">
        <f>SUMIFS('Historial Mensual'!$AB$2:$AB$3601,'Historial Mensual'!$A$2:$A$3601,AN$1,'Historial Mensual'!$B$2:$B$3601,$A30)</f>
        <v>9.8426328448060207E-3</v>
      </c>
      <c r="AO30" s="30">
        <f>SUMIFS('Historial Mensual'!$AB$2:$AB$3601,'Historial Mensual'!$A$2:$A$3601,AO$1,'Historial Mensual'!$B$2:$B$3601,$A30)</f>
        <v>8.3817675297599425E-3</v>
      </c>
      <c r="AP30" s="30">
        <f>SUMIFS('Historial Mensual'!$AB$2:$AB$3601,'Historial Mensual'!$A$2:$A$3601,AP$1,'Historial Mensual'!$B$2:$B$3601,$A30)</f>
        <v>9.4963037045558973E-3</v>
      </c>
      <c r="AQ30" s="30">
        <f>SUMIFS('Historial Mensual'!$AB$2:$AB$3601,'Historial Mensual'!$A$2:$A$3601,AQ$1,'Historial Mensual'!$B$2:$B$3601,$A30)</f>
        <v>9.5225865598556059E-3</v>
      </c>
      <c r="AR30" s="30">
        <f>SUMIFS('Historial Mensual'!$AB$2:$AB$3601,'Historial Mensual'!$A$2:$A$3601,AR$1,'Historial Mensual'!$B$2:$B$3601,$A30)</f>
        <v>9.7056067708320981E-3</v>
      </c>
      <c r="AS30" s="30">
        <f>SUMIFS('Historial Mensual'!$AB$2:$AB$3601,'Historial Mensual'!$A$2:$A$3601,AS$1,'Historial Mensual'!$B$2:$B$3601,$A30)</f>
        <v>9.056641047416214E-3</v>
      </c>
      <c r="AT30" s="30">
        <f>SUMIFS('Historial Mensual'!$AB$2:$AB$3601,'Historial Mensual'!$A$2:$A$3601,AT$1,'Historial Mensual'!$B$2:$B$3601,$A30)</f>
        <v>7.8312327092042722E-3</v>
      </c>
      <c r="AU30" s="30">
        <f>SUMIFS('Historial Mensual'!$AB$2:$AB$3601,'Historial Mensual'!$A$2:$A$3601,AU$1,'Historial Mensual'!$B$2:$B$3601,$A30)</f>
        <v>8.7891038140370803E-3</v>
      </c>
      <c r="AV30" s="30">
        <f>SUMIFS('Historial Mensual'!$AB$2:$AB$3601,'Historial Mensual'!$A$2:$A$3601,AV$1,'Historial Mensual'!$B$2:$B$3601,$A30)</f>
        <v>8.3627598565869654E-3</v>
      </c>
      <c r="AW30" s="30">
        <f>SUMIFS('Historial Mensual'!$AB$2:$AB$3601,'Historial Mensual'!$A$2:$A$3601,AW$1,'Historial Mensual'!$B$2:$B$3601,$A30)</f>
        <v>9.1019091038364586E-3</v>
      </c>
      <c r="AX30" s="30">
        <f>SUMIFS('Historial Mensual'!$AB$2:$AB$3601,'Historial Mensual'!$A$2:$A$3601,AX$1,'Historial Mensual'!$B$2:$B$3601,$A30)</f>
        <v>7.6528587529403058E-3</v>
      </c>
      <c r="AY30" s="30">
        <f>SUMIFS('Historial Mensual'!$AB$2:$AB$3601,'Historial Mensual'!$A$2:$A$3601,AY$1,'Historial Mensual'!$B$2:$B$3601,$A30)</f>
        <v>8.7754793536798381E-3</v>
      </c>
      <c r="AZ30" s="30">
        <f>SUMIFS('Historial Mensual'!$AB$2:$AB$3601,'Historial Mensual'!$A$2:$A$3601,AZ$1,'Historial Mensual'!$B$2:$B$3601,$A30)</f>
        <v>9.4700133199070446E-3</v>
      </c>
      <c r="BA30" s="30">
        <f>SUMIFS('Historial Mensual'!$AB$2:$AB$3601,'Historial Mensual'!$A$2:$A$3601,BA$1,'Historial Mensual'!$B$2:$B$3601,$A30)</f>
        <v>9.2466169614195959E-3</v>
      </c>
      <c r="BB30" s="30">
        <f>SUMIFS('Historial Mensual'!$AB$2:$AB$3601,'Historial Mensual'!$A$2:$A$3601,BB$1,'Historial Mensual'!$B$2:$B$3601,$A30)</f>
        <v>8.1724660287481043E-3</v>
      </c>
      <c r="BC30" s="30">
        <f>SUMIFS('Historial Mensual'!$AB$2:$AB$3601,'Historial Mensual'!$A$2:$A$3601,BC$1,'Historial Mensual'!$B$2:$B$3601,$A30)</f>
        <v>8.3528743087406543E-3</v>
      </c>
      <c r="BD30" s="30">
        <f>SUMIFS('Historial Mensual'!$AB$2:$AB$3601,'Historial Mensual'!$A$2:$A$3601,BD$1,'Historial Mensual'!$B$2:$B$3601,$A30)</f>
        <v>9.3926007479931961E-3</v>
      </c>
      <c r="BE30" s="30">
        <f>SUMIFS('Historial Mensual'!$AB$2:$AB$3601,'Historial Mensual'!$A$2:$A$3601,BE$1,'Historial Mensual'!$B$2:$B$3601,$A30)</f>
        <v>8.9411062883979486E-3</v>
      </c>
      <c r="BF30" s="30">
        <f>SUMIFS('Historial Mensual'!$AB$2:$AB$3601,'Historial Mensual'!$A$2:$A$3601,BF$1,'Historial Mensual'!$B$2:$B$3601,$A30)</f>
        <v>8.5693518288594284E-3</v>
      </c>
      <c r="BG30" s="30">
        <f>SUMIFS('Historial Mensual'!$AB$2:$AB$3601,'Historial Mensual'!$A$2:$A$3601,BG$1,'Historial Mensual'!$B$2:$B$3601,$A30)</f>
        <v>8.8057531839520475E-3</v>
      </c>
      <c r="BH30" s="30">
        <f>SUMIFS('Historial Mensual'!$AB$2:$AB$3601,'Historial Mensual'!$A$2:$A$3601,BH$1,'Historial Mensual'!$B$2:$B$3601,$A30)</f>
        <v>9.3369436073786893E-3</v>
      </c>
      <c r="BI30" s="30">
        <f>SUMIFS('Historial Mensual'!$AB$2:$AB$3601,'Historial Mensual'!$A$2:$A$3601,BI$1,'Historial Mensual'!$B$2:$B$3601,$A30)</f>
        <v>9.0362631317582043E-3</v>
      </c>
      <c r="BJ30" s="30">
        <f>SUMIFS('Historial Mensual'!$AB$2:$AB$3601,'Historial Mensual'!$A$2:$A$3601,BJ$1,'Historial Mensual'!$B$2:$B$3601,$A30)</f>
        <v>9.3128651949627717E-3</v>
      </c>
      <c r="BK30" s="30">
        <f>SUMIFS('Historial Mensual'!$AB$2:$AB$3601,'Historial Mensual'!$A$2:$A$3601,BK$1,'Historial Mensual'!$B$2:$B$3601,$A30)</f>
        <v>9.7632874778807999E-3</v>
      </c>
      <c r="BL30" s="30">
        <f>SUMIFS('Historial Mensual'!$AB$2:$AB$3601,'Historial Mensual'!$A$2:$A$3601,BL$1,'Historial Mensual'!$B$2:$B$3601,$A30)</f>
        <v>9.7543006605522731E-3</v>
      </c>
      <c r="BM30" s="30">
        <f>SUMIFS('Historial Mensual'!$AB$2:$AB$3601,'Historial Mensual'!$A$2:$A$3601,BM$1,'Historial Mensual'!$B$2:$B$3601,$A30)</f>
        <v>1.1256304156532115E-2</v>
      </c>
      <c r="BN30" s="30">
        <f>SUMIFS('Historial Mensual'!$AB$2:$AB$3601,'Historial Mensual'!$A$2:$A$3601,BN$1,'Historial Mensual'!$B$2:$B$3601,$A30)</f>
        <v>8.728535157384254E-3</v>
      </c>
      <c r="BO30" s="30">
        <f>SUMIFS('Historial Mensual'!$AB$2:$AB$3601,'Historial Mensual'!$A$2:$A$3601,BO$1,'Historial Mensual'!$B$2:$B$3601,$A30)</f>
        <v>9.8740526152834018E-3</v>
      </c>
      <c r="BP30" s="30">
        <f>SUMIFS('Historial Mensual'!$AB$2:$AB$3601,'Historial Mensual'!$A$2:$A$3601,BP$1,'Historial Mensual'!$B$2:$B$3601,$A30)</f>
        <v>8.6194106589787545E-3</v>
      </c>
      <c r="BQ30" s="30">
        <f>SUMIFS('Historial Mensual'!$AB$2:$AB$3601,'Historial Mensual'!$A$2:$A$3601,BQ$1,'Historial Mensual'!$B$2:$B$3601,$A30)</f>
        <v>9.5233373879879402E-3</v>
      </c>
      <c r="BR30" s="30">
        <f>SUMIFS('Historial Mensual'!$AB$2:$AB$3601,'Historial Mensual'!$A$2:$A$3601,BR$1,'Historial Mensual'!$B$2:$B$3601,$A30)</f>
        <v>9.7318297672923659E-3</v>
      </c>
      <c r="BS30" s="30">
        <f>SUMIFS('Historial Mensual'!$AB$2:$AB$3601,'Historial Mensual'!$A$2:$A$3601,BS$1,'Historial Mensual'!$B$2:$B$3601,$A30)</f>
        <v>1.0565550967827297E-2</v>
      </c>
      <c r="BT30" s="30">
        <f>SUMIFS('Historial Mensual'!$AB$2:$AB$3601,'Historial Mensual'!$A$2:$A$3601,BT$1,'Historial Mensual'!$B$2:$B$3601,$A30)</f>
        <v>8.5822483833437602E-3</v>
      </c>
      <c r="BU30" s="30">
        <f>SUMIFS('Historial Mensual'!$AB$2:$AB$3601,'Historial Mensual'!$A$2:$A$3601,BU$1,'Historial Mensual'!$B$2:$B$3601,$A30)</f>
        <v>9.3602635455716232E-3</v>
      </c>
      <c r="BV30" s="30">
        <f>SUMIFS('Historial Mensual'!$AB$2:$AB$3601,'Historial Mensual'!$A$2:$A$3601,BV$1,'Historial Mensual'!$B$2:$B$3601,$A30)</f>
        <v>9.2797470573451335E-3</v>
      </c>
      <c r="BW30" s="30">
        <f>SUMIFS('Historial Mensual'!$AB$2:$AB$3601,'Historial Mensual'!$A$2:$A$3601,BW$1,'Historial Mensual'!$B$2:$B$3601,$A30)</f>
        <v>7.8036954586997442E-3</v>
      </c>
      <c r="BX30" s="30">
        <f>SUMIFS('Historial Mensual'!$AB$2:$AB$3601,'Historial Mensual'!$A$2:$A$3601,BX$1,'Historial Mensual'!$B$2:$B$3601,$A30)</f>
        <v>1.084203152384422E-2</v>
      </c>
      <c r="BY30" s="30">
        <f>SUMIFS('Historial Mensual'!$AB$2:$AB$3601,'Historial Mensual'!$A$2:$A$3601,BY$1,'Historial Mensual'!$B$2:$B$3601,$A30)</f>
        <v>9.8097053570311843E-3</v>
      </c>
      <c r="BZ30" s="30">
        <f>SUMIFS('Historial Mensual'!$AB$2:$AB$3601,'Historial Mensual'!$A$2:$A$3601,BZ$1,'Historial Mensual'!$B$2:$B$3601,$A30)</f>
        <v>9.7145983564193017E-3</v>
      </c>
      <c r="CA30" s="30">
        <f>SUMIFS('Historial Mensual'!$AB$2:$AB$3601,'Historial Mensual'!$A$2:$A$3601,CA$1,'Historial Mensual'!$B$2:$B$3601,$A30)</f>
        <v>9.1275510903654489E-3</v>
      </c>
      <c r="CB30" s="30">
        <f>SUMIFS('Historial Mensual'!$AB$2:$AB$3601,'Historial Mensual'!$A$2:$A$3601,CB$1,'Historial Mensual'!$B$2:$B$3601,$A30)</f>
        <v>9.599139406730961E-3</v>
      </c>
      <c r="CC30" s="30">
        <f>SUMIFS('Historial Mensual'!$AB$2:$AB$3601,'Historial Mensual'!$A$2:$A$3601,CC$1,'Historial Mensual'!$B$2:$B$3601,$A30)</f>
        <v>7.9336597996817471E-3</v>
      </c>
      <c r="CD30" s="30">
        <f>SUMIFS('Historial Mensual'!$AB$2:$AB$3601,'Historial Mensual'!$A$2:$A$3601,CD$1,'Historial Mensual'!$B$2:$B$3601,$A30)</f>
        <v>7.7332848587721159E-3</v>
      </c>
      <c r="CE30" s="30">
        <f>SUMIFS('Historial Mensual'!$AB$2:$AB$3601,'Historial Mensual'!$A$2:$A$3601,CE$1,'Historial Mensual'!$B$2:$B$3601,$A30)</f>
        <v>8.9947385543556191E-3</v>
      </c>
      <c r="CF30" s="30">
        <f>SUMIFS('Historial Mensual'!$AB$2:$AB$3601,'Historial Mensual'!$A$2:$A$3601,CF$1,'Historial Mensual'!$B$2:$B$3601,$A30)</f>
        <v>7.4318982742738182E-3</v>
      </c>
      <c r="CG30" s="30">
        <f>SUMIFS('Historial Mensual'!$AB$2:$AB$3601,'Historial Mensual'!$A$2:$A$3601,CG$1,'Historial Mensual'!$B$2:$B$3601,$A30)</f>
        <v>8.7557960034618798E-3</v>
      </c>
      <c r="CH30" s="30">
        <f>SUMIFS('Historial Mensual'!$AB$2:$AB$3601,'Historial Mensual'!$A$2:$A$3601,CH$1,'Historial Mensual'!$B$2:$B$3601,$A30)</f>
        <v>8.8844184054659436E-3</v>
      </c>
      <c r="CI30" s="30">
        <f>SUMIFS('Historial Mensual'!$AB$2:$AB$3601,'Historial Mensual'!$A$2:$A$3601,CI$1,'Historial Mensual'!$B$2:$B$3601,$A30)</f>
        <v>1.0095928952998934E-2</v>
      </c>
      <c r="CJ30" s="30">
        <f>SUMIFS('Historial Mensual'!$AB$2:$AB$3601,'Historial Mensual'!$A$2:$A$3601,CJ$1,'Historial Mensual'!$B$2:$B$3601,$A30)</f>
        <v>7.7922191611072833E-3</v>
      </c>
      <c r="CK30" s="30">
        <f>SUMIFS('Historial Mensual'!$AB$2:$AB$3601,'Historial Mensual'!$A$2:$A$3601,CK$1,'Historial Mensual'!$B$2:$B$3601,$A30)</f>
        <v>6.9065155896457231E-3</v>
      </c>
      <c r="CL30" s="30">
        <f>SUMIFS('Historial Mensual'!$AB$2:$AB$3601,'Historial Mensual'!$A$2:$A$3601,CL$1,'Historial Mensual'!$B$2:$B$3601,$A30)</f>
        <v>8.0237620813881083E-3</v>
      </c>
      <c r="CM30" s="30">
        <f>SUMIFS('Historial Mensual'!$AB$2:$AB$3601,'Historial Mensual'!$A$2:$A$3601,CM$1,'Historial Mensual'!$B$2:$B$3601,$A30)</f>
        <v>7.6191353792760541E-3</v>
      </c>
      <c r="CN30" s="30">
        <f>SUMIFS('Historial Mensual'!$AB$2:$AB$3601,'Historial Mensual'!$A$2:$A$3601,CN$1,'Historial Mensual'!$B$2:$B$3601,$A30)</f>
        <v>8.1899895716421867E-3</v>
      </c>
      <c r="CO30" s="30">
        <f>SUMIFS('Historial Mensual'!$AB$2:$AB$3601,'Historial Mensual'!$A$2:$A$3601,CO$1,'Historial Mensual'!$B$2:$B$3601,$A30)</f>
        <v>8.4281297188510962E-3</v>
      </c>
      <c r="CP30" s="30">
        <f>SUMIFS('Historial Mensual'!$AB$2:$AB$3601,'Historial Mensual'!$A$2:$A$3601,CP$1,'Historial Mensual'!$B$2:$B$3601,$A30)</f>
        <v>8.2737515234645453E-3</v>
      </c>
      <c r="CQ30" s="30">
        <f>SUMIFS('Historial Mensual'!$AB$2:$AB$3601,'Historial Mensual'!$A$2:$A$3601,CQ$1,'Historial Mensual'!$B$2:$B$3601,$A30)</f>
        <v>8.9063418749415479E-3</v>
      </c>
      <c r="CR30" s="30">
        <f>SUMIFS('Historial Mensual'!$AB$2:$AB$3601,'Historial Mensual'!$A$2:$A$3601,CR$1,'Historial Mensual'!$B$2:$B$3601,$A30)</f>
        <v>8.8640021875197039E-3</v>
      </c>
      <c r="CS30" s="30">
        <f>SUMIFS('Historial Mensual'!$AB$2:$AB$3601,'Historial Mensual'!$A$2:$A$3601,CS$1,'Historial Mensual'!$B$2:$B$3601,$A30)</f>
        <v>8.2280726756278622E-3</v>
      </c>
      <c r="CT30" s="30">
        <f>SUMIFS('Historial Mensual'!$AB$2:$AB$3601,'Historial Mensual'!$A$2:$A$3601,CT$1,'Historial Mensual'!$B$2:$B$3601,$A30)</f>
        <v>7.7868630635611336E-3</v>
      </c>
      <c r="CU30" s="30">
        <f>SUMIFS('Historial Mensual'!$AB$2:$AB$3601,'Historial Mensual'!$A$2:$A$3601,CU$1,'Historial Mensual'!$B$2:$B$3601,$A30)</f>
        <v>8.2235035385465061E-3</v>
      </c>
      <c r="CV30" s="30">
        <f>SUMIFS('Historial Mensual'!$AB$2:$AB$3601,'Historial Mensual'!$A$2:$A$3601,CV$1,'Historial Mensual'!$B$2:$B$3601,$A30)</f>
        <v>9.516579713650053E-3</v>
      </c>
      <c r="CW30" s="30">
        <f>SUMIFS('Historial Mensual'!$AB$2:$AB$3601,'Historial Mensual'!$A$2:$A$3601,CW$1,'Historial Mensual'!$B$2:$B$3601,$A30)</f>
        <v>8.0268148440645337E-3</v>
      </c>
    </row>
    <row r="31" spans="1:101" x14ac:dyDescent="0.3">
      <c r="A31" s="18">
        <v>45809</v>
      </c>
      <c r="B31" s="30">
        <f>SUMIFS('Historial Mensual'!$AB$2:$AB$3601,'Historial Mensual'!$A$2:$A$3601,B$1,'Historial Mensual'!$B$2:$B$3601,$A31)</f>
        <v>8.2996261028267515E-3</v>
      </c>
      <c r="C31" s="30">
        <f>SUMIFS('Historial Mensual'!$AB$2:$AB$3601,'Historial Mensual'!$A$2:$A$3601,C$1,'Historial Mensual'!$B$2:$B$3601,$A31)</f>
        <v>7.4357389441261912E-3</v>
      </c>
      <c r="D31" s="30">
        <f>SUMIFS('Historial Mensual'!$AB$2:$AB$3601,'Historial Mensual'!$A$2:$A$3601,D$1,'Historial Mensual'!$B$2:$B$3601,$A31)</f>
        <v>9.2872749565375834E-3</v>
      </c>
      <c r="E31" s="30">
        <f>SUMIFS('Historial Mensual'!$AB$2:$AB$3601,'Historial Mensual'!$A$2:$A$3601,E$1,'Historial Mensual'!$B$2:$B$3601,$A31)</f>
        <v>8.6353327389792067E-3</v>
      </c>
      <c r="F31" s="30">
        <f>SUMIFS('Historial Mensual'!$AB$2:$AB$3601,'Historial Mensual'!$A$2:$A$3601,F$1,'Historial Mensual'!$B$2:$B$3601,$A31)</f>
        <v>8.8413121693635688E-3</v>
      </c>
      <c r="G31" s="30">
        <f>SUMIFS('Historial Mensual'!$AB$2:$AB$3601,'Historial Mensual'!$A$2:$A$3601,G$1,'Historial Mensual'!$B$2:$B$3601,$A31)</f>
        <v>8.5450710394860963E-3</v>
      </c>
      <c r="H31" s="30">
        <f>SUMIFS('Historial Mensual'!$AB$2:$AB$3601,'Historial Mensual'!$A$2:$A$3601,H$1,'Historial Mensual'!$B$2:$B$3601,$A31)</f>
        <v>6.8910628764466964E-3</v>
      </c>
      <c r="I31" s="30">
        <f>SUMIFS('Historial Mensual'!$AB$2:$AB$3601,'Historial Mensual'!$A$2:$A$3601,I$1,'Historial Mensual'!$B$2:$B$3601,$A31)</f>
        <v>9.1795672183463406E-3</v>
      </c>
      <c r="J31" s="30">
        <f>SUMIFS('Historial Mensual'!$AB$2:$AB$3601,'Historial Mensual'!$A$2:$A$3601,J$1,'Historial Mensual'!$B$2:$B$3601,$A31)</f>
        <v>7.4664585061914313E-3</v>
      </c>
      <c r="K31" s="30">
        <f>SUMIFS('Historial Mensual'!$AB$2:$AB$3601,'Historial Mensual'!$A$2:$A$3601,K$1,'Historial Mensual'!$B$2:$B$3601,$A31)</f>
        <v>7.166502300458788E-3</v>
      </c>
      <c r="L31" s="30">
        <f>SUMIFS('Historial Mensual'!$AB$2:$AB$3601,'Historial Mensual'!$A$2:$A$3601,L$1,'Historial Mensual'!$B$2:$B$3601,$A31)</f>
        <v>8.1335975215117706E-3</v>
      </c>
      <c r="M31" s="30">
        <f>SUMIFS('Historial Mensual'!$AB$2:$AB$3601,'Historial Mensual'!$A$2:$A$3601,M$1,'Historial Mensual'!$B$2:$B$3601,$A31)</f>
        <v>8.3407060169722325E-3</v>
      </c>
      <c r="N31" s="30">
        <f>SUMIFS('Historial Mensual'!$AB$2:$AB$3601,'Historial Mensual'!$A$2:$A$3601,N$1,'Historial Mensual'!$B$2:$B$3601,$A31)</f>
        <v>8.4357278413023096E-3</v>
      </c>
      <c r="O31" s="30">
        <f>SUMIFS('Historial Mensual'!$AB$2:$AB$3601,'Historial Mensual'!$A$2:$A$3601,O$1,'Historial Mensual'!$B$2:$B$3601,$A31)</f>
        <v>9.796231616329365E-3</v>
      </c>
      <c r="P31" s="30">
        <f>SUMIFS('Historial Mensual'!$AB$2:$AB$3601,'Historial Mensual'!$A$2:$A$3601,P$1,'Historial Mensual'!$B$2:$B$3601,$A31)</f>
        <v>7.6336992682362048E-3</v>
      </c>
      <c r="Q31" s="30">
        <f>SUMIFS('Historial Mensual'!$AB$2:$AB$3601,'Historial Mensual'!$A$2:$A$3601,Q$1,'Historial Mensual'!$B$2:$B$3601,$A31)</f>
        <v>9.381321622771388E-3</v>
      </c>
      <c r="R31" s="30">
        <f>SUMIFS('Historial Mensual'!$AB$2:$AB$3601,'Historial Mensual'!$A$2:$A$3601,R$1,'Historial Mensual'!$B$2:$B$3601,$A31)</f>
        <v>7.8702296518422532E-3</v>
      </c>
      <c r="S31" s="30">
        <f>SUMIFS('Historial Mensual'!$AB$2:$AB$3601,'Historial Mensual'!$A$2:$A$3601,S$1,'Historial Mensual'!$B$2:$B$3601,$A31)</f>
        <v>7.5040759331910234E-3</v>
      </c>
      <c r="T31" s="30">
        <f>SUMIFS('Historial Mensual'!$AB$2:$AB$3601,'Historial Mensual'!$A$2:$A$3601,T$1,'Historial Mensual'!$B$2:$B$3601,$A31)</f>
        <v>8.3133214532016275E-3</v>
      </c>
      <c r="U31" s="30">
        <f>SUMIFS('Historial Mensual'!$AB$2:$AB$3601,'Historial Mensual'!$A$2:$A$3601,U$1,'Historial Mensual'!$B$2:$B$3601,$A31)</f>
        <v>8.916923743553351E-3</v>
      </c>
      <c r="V31" s="30">
        <f>SUMIFS('Historial Mensual'!$AB$2:$AB$3601,'Historial Mensual'!$A$2:$A$3601,V$1,'Historial Mensual'!$B$2:$B$3601,$A31)</f>
        <v>9.0068203703526084E-3</v>
      </c>
      <c r="W31" s="30">
        <f>SUMIFS('Historial Mensual'!$AB$2:$AB$3601,'Historial Mensual'!$A$2:$A$3601,W$1,'Historial Mensual'!$B$2:$B$3601,$A31)</f>
        <v>8.8155900274298205E-3</v>
      </c>
      <c r="X31" s="30">
        <f>SUMIFS('Historial Mensual'!$AB$2:$AB$3601,'Historial Mensual'!$A$2:$A$3601,X$1,'Historial Mensual'!$B$2:$B$3601,$A31)</f>
        <v>8.3026696908576891E-3</v>
      </c>
      <c r="Y31" s="30">
        <f>SUMIFS('Historial Mensual'!$AB$2:$AB$3601,'Historial Mensual'!$A$2:$A$3601,Y$1,'Historial Mensual'!$B$2:$B$3601,$A31)</f>
        <v>9.9368599158244919E-3</v>
      </c>
      <c r="Z31" s="30">
        <f>SUMIFS('Historial Mensual'!$AB$2:$AB$3601,'Historial Mensual'!$A$2:$A$3601,Z$1,'Historial Mensual'!$B$2:$B$3601,$A31)</f>
        <v>8.2425401072372395E-3</v>
      </c>
      <c r="AA31" s="30">
        <f>SUMIFS('Historial Mensual'!$AB$2:$AB$3601,'Historial Mensual'!$A$2:$A$3601,AA$1,'Historial Mensual'!$B$2:$B$3601,$A31)</f>
        <v>9.0015347716634331E-3</v>
      </c>
      <c r="AB31" s="30">
        <f>SUMIFS('Historial Mensual'!$AB$2:$AB$3601,'Historial Mensual'!$A$2:$A$3601,AB$1,'Historial Mensual'!$B$2:$B$3601,$A31)</f>
        <v>1.0542535200253056E-2</v>
      </c>
      <c r="AC31" s="30">
        <f>SUMIFS('Historial Mensual'!$AB$2:$AB$3601,'Historial Mensual'!$A$2:$A$3601,AC$1,'Historial Mensual'!$B$2:$B$3601,$A31)</f>
        <v>8.7451955262554115E-3</v>
      </c>
      <c r="AD31" s="30">
        <f>SUMIFS('Historial Mensual'!$AB$2:$AB$3601,'Historial Mensual'!$A$2:$A$3601,AD$1,'Historial Mensual'!$B$2:$B$3601,$A31)</f>
        <v>1.0478654802412501E-2</v>
      </c>
      <c r="AE31" s="30">
        <f>SUMIFS('Historial Mensual'!$AB$2:$AB$3601,'Historial Mensual'!$A$2:$A$3601,AE$1,'Historial Mensual'!$B$2:$B$3601,$A31)</f>
        <v>1.028972501333536E-2</v>
      </c>
      <c r="AF31" s="30">
        <f>SUMIFS('Historial Mensual'!$AB$2:$AB$3601,'Historial Mensual'!$A$2:$A$3601,AF$1,'Historial Mensual'!$B$2:$B$3601,$A31)</f>
        <v>8.8768573731574651E-3</v>
      </c>
      <c r="AG31" s="30">
        <f>SUMIFS('Historial Mensual'!$AB$2:$AB$3601,'Historial Mensual'!$A$2:$A$3601,AG$1,'Historial Mensual'!$B$2:$B$3601,$A31)</f>
        <v>9.3264100794154814E-3</v>
      </c>
      <c r="AH31" s="30">
        <f>SUMIFS('Historial Mensual'!$AB$2:$AB$3601,'Historial Mensual'!$A$2:$A$3601,AH$1,'Historial Mensual'!$B$2:$B$3601,$A31)</f>
        <v>8.4562396269691753E-3</v>
      </c>
      <c r="AI31" s="30">
        <f>SUMIFS('Historial Mensual'!$AB$2:$AB$3601,'Historial Mensual'!$A$2:$A$3601,AI$1,'Historial Mensual'!$B$2:$B$3601,$A31)</f>
        <v>8.8934908215263508E-3</v>
      </c>
      <c r="AJ31" s="30">
        <f>SUMIFS('Historial Mensual'!$AB$2:$AB$3601,'Historial Mensual'!$A$2:$A$3601,AJ$1,'Historial Mensual'!$B$2:$B$3601,$A31)</f>
        <v>9.1411233586462526E-3</v>
      </c>
      <c r="AK31" s="30">
        <f>SUMIFS('Historial Mensual'!$AB$2:$AB$3601,'Historial Mensual'!$A$2:$A$3601,AK$1,'Historial Mensual'!$B$2:$B$3601,$A31)</f>
        <v>8.1633219805050672E-3</v>
      </c>
      <c r="AL31" s="30">
        <f>SUMIFS('Historial Mensual'!$AB$2:$AB$3601,'Historial Mensual'!$A$2:$A$3601,AL$1,'Historial Mensual'!$B$2:$B$3601,$A31)</f>
        <v>8.9320385812305947E-3</v>
      </c>
      <c r="AM31" s="30">
        <f>SUMIFS('Historial Mensual'!$AB$2:$AB$3601,'Historial Mensual'!$A$2:$A$3601,AM$1,'Historial Mensual'!$B$2:$B$3601,$A31)</f>
        <v>9.1185017958606007E-3</v>
      </c>
      <c r="AN31" s="30">
        <f>SUMIFS('Historial Mensual'!$AB$2:$AB$3601,'Historial Mensual'!$A$2:$A$3601,AN$1,'Historial Mensual'!$B$2:$B$3601,$A31)</f>
        <v>9.5743792958948859E-3</v>
      </c>
      <c r="AO31" s="30">
        <f>SUMIFS('Historial Mensual'!$AB$2:$AB$3601,'Historial Mensual'!$A$2:$A$3601,AO$1,'Historial Mensual'!$B$2:$B$3601,$A31)</f>
        <v>8.2486309742855202E-3</v>
      </c>
      <c r="AP31" s="30">
        <f>SUMIFS('Historial Mensual'!$AB$2:$AB$3601,'Historial Mensual'!$A$2:$A$3601,AP$1,'Historial Mensual'!$B$2:$B$3601,$A31)</f>
        <v>9.2104613895775955E-3</v>
      </c>
      <c r="AQ31" s="30">
        <f>SUMIFS('Historial Mensual'!$AB$2:$AB$3601,'Historial Mensual'!$A$2:$A$3601,AQ$1,'Historial Mensual'!$B$2:$B$3601,$A31)</f>
        <v>9.2119681562385924E-3</v>
      </c>
      <c r="AR31" s="30">
        <f>SUMIFS('Historial Mensual'!$AB$2:$AB$3601,'Historial Mensual'!$A$2:$A$3601,AR$1,'Historial Mensual'!$B$2:$B$3601,$A31)</f>
        <v>9.8553516663653085E-3</v>
      </c>
      <c r="AS31" s="30">
        <f>SUMIFS('Historial Mensual'!$AB$2:$AB$3601,'Historial Mensual'!$A$2:$A$3601,AS$1,'Historial Mensual'!$B$2:$B$3601,$A31)</f>
        <v>8.9992694218428149E-3</v>
      </c>
      <c r="AT31" s="30">
        <f>SUMIFS('Historial Mensual'!$AB$2:$AB$3601,'Historial Mensual'!$A$2:$A$3601,AT$1,'Historial Mensual'!$B$2:$B$3601,$A31)</f>
        <v>7.9565755597599264E-3</v>
      </c>
      <c r="AU31" s="30">
        <f>SUMIFS('Historial Mensual'!$AB$2:$AB$3601,'Historial Mensual'!$A$2:$A$3601,AU$1,'Historial Mensual'!$B$2:$B$3601,$A31)</f>
        <v>8.7209612617260568E-3</v>
      </c>
      <c r="AV31" s="30">
        <f>SUMIFS('Historial Mensual'!$AB$2:$AB$3601,'Historial Mensual'!$A$2:$A$3601,AV$1,'Historial Mensual'!$B$2:$B$3601,$A31)</f>
        <v>8.3863287849319512E-3</v>
      </c>
      <c r="AW31" s="30">
        <f>SUMIFS('Historial Mensual'!$AB$2:$AB$3601,'Historial Mensual'!$A$2:$A$3601,AW$1,'Historial Mensual'!$B$2:$B$3601,$A31)</f>
        <v>8.9025623402607668E-3</v>
      </c>
      <c r="AX31" s="30">
        <f>SUMIFS('Historial Mensual'!$AB$2:$AB$3601,'Historial Mensual'!$A$2:$A$3601,AX$1,'Historial Mensual'!$B$2:$B$3601,$A31)</f>
        <v>7.6352321744908025E-3</v>
      </c>
      <c r="AY31" s="30">
        <f>SUMIFS('Historial Mensual'!$AB$2:$AB$3601,'Historial Mensual'!$A$2:$A$3601,AY$1,'Historial Mensual'!$B$2:$B$3601,$A31)</f>
        <v>9.056641047416214E-3</v>
      </c>
      <c r="AZ31" s="30">
        <f>SUMIFS('Historial Mensual'!$AB$2:$AB$3601,'Historial Mensual'!$A$2:$A$3601,AZ$1,'Historial Mensual'!$B$2:$B$3601,$A31)</f>
        <v>9.5248390258246829E-3</v>
      </c>
      <c r="BA31" s="30">
        <f>SUMIFS('Historial Mensual'!$AB$2:$AB$3601,'Historial Mensual'!$A$2:$A$3601,BA$1,'Historial Mensual'!$B$2:$B$3601,$A31)</f>
        <v>8.9123888064970291E-3</v>
      </c>
      <c r="BB31" s="30">
        <f>SUMIFS('Historial Mensual'!$AB$2:$AB$3601,'Historial Mensual'!$A$2:$A$3601,BB$1,'Historial Mensual'!$B$2:$B$3601,$A31)</f>
        <v>8.400771262575768E-3</v>
      </c>
      <c r="BC31" s="30">
        <f>SUMIFS('Historial Mensual'!$AB$2:$AB$3601,'Historial Mensual'!$A$2:$A$3601,BC$1,'Historial Mensual'!$B$2:$B$3601,$A31)</f>
        <v>8.4835815376456125E-3</v>
      </c>
      <c r="BD31" s="30">
        <f>SUMIFS('Historial Mensual'!$AB$2:$AB$3601,'Historial Mensual'!$A$2:$A$3601,BD$1,'Historial Mensual'!$B$2:$B$3601,$A31)</f>
        <v>9.6891199093038782E-3</v>
      </c>
      <c r="BE31" s="30">
        <f>SUMIFS('Historial Mensual'!$AB$2:$AB$3601,'Historial Mensual'!$A$2:$A$3601,BE$1,'Historial Mensual'!$B$2:$B$3601,$A31)</f>
        <v>9.0083304854668977E-3</v>
      </c>
      <c r="BF31" s="30">
        <f>SUMIFS('Historial Mensual'!$AB$2:$AB$3601,'Historial Mensual'!$A$2:$A$3601,BF$1,'Historial Mensual'!$B$2:$B$3601,$A31)</f>
        <v>8.4737090105146962E-3</v>
      </c>
      <c r="BG31" s="30">
        <f>SUMIFS('Historial Mensual'!$AB$2:$AB$3601,'Historial Mensual'!$A$2:$A$3601,BG$1,'Historial Mensual'!$B$2:$B$3601,$A31)</f>
        <v>8.7769932825683128E-3</v>
      </c>
      <c r="BH31" s="30">
        <f>SUMIFS('Historial Mensual'!$AB$2:$AB$3601,'Historial Mensual'!$A$2:$A$3601,BH$1,'Historial Mensual'!$B$2:$B$3601,$A31)</f>
        <v>8.9448842351587121E-3</v>
      </c>
      <c r="BI31" s="30">
        <f>SUMIFS('Historial Mensual'!$AB$2:$AB$3601,'Historial Mensual'!$A$2:$A$3601,BI$1,'Historial Mensual'!$B$2:$B$3601,$A31)</f>
        <v>9.2089545981703935E-3</v>
      </c>
      <c r="BJ31" s="30">
        <f>SUMIFS('Historial Mensual'!$AB$2:$AB$3601,'Historial Mensual'!$A$2:$A$3601,BJ$1,'Historial Mensual'!$B$2:$B$3601,$A31)</f>
        <v>9.4016230500797437E-3</v>
      </c>
      <c r="BK31" s="30">
        <f>SUMIFS('Historial Mensual'!$AB$2:$AB$3601,'Historial Mensual'!$A$2:$A$3601,BK$1,'Historial Mensual'!$B$2:$B$3601,$A31)</f>
        <v>9.2669482110832035E-3</v>
      </c>
      <c r="BL31" s="30">
        <f>SUMIFS('Historial Mensual'!$AB$2:$AB$3601,'Historial Mensual'!$A$2:$A$3601,BL$1,'Historial Mensual'!$B$2:$B$3601,$A31)</f>
        <v>9.7468109739768938E-3</v>
      </c>
      <c r="BM31" s="30">
        <f>SUMIFS('Historial Mensual'!$AB$2:$AB$3601,'Historial Mensual'!$A$2:$A$3601,BM$1,'Historial Mensual'!$B$2:$B$3601,$A31)</f>
        <v>1.1539532503506589E-2</v>
      </c>
      <c r="BN31" s="30">
        <f>SUMIFS('Historial Mensual'!$AB$2:$AB$3601,'Historial Mensual'!$A$2:$A$3601,BN$1,'Historial Mensual'!$B$2:$B$3601,$A31)</f>
        <v>8.5579710094589867E-3</v>
      </c>
      <c r="BO31" s="30">
        <f>SUMIFS('Historial Mensual'!$AB$2:$AB$3601,'Historial Mensual'!$A$2:$A$3601,BO$1,'Historial Mensual'!$B$2:$B$3601,$A31)</f>
        <v>9.7625386100395062E-3</v>
      </c>
      <c r="BP31" s="30">
        <f>SUMIFS('Historial Mensual'!$AB$2:$AB$3601,'Historial Mensual'!$A$2:$A$3601,BP$1,'Historial Mensual'!$B$2:$B$3601,$A31)</f>
        <v>8.8700519110935794E-3</v>
      </c>
      <c r="BQ31" s="30">
        <f>SUMIFS('Historial Mensual'!$AB$2:$AB$3601,'Historial Mensual'!$A$2:$A$3601,BQ$1,'Historial Mensual'!$B$2:$B$3601,$A31)</f>
        <v>9.7228398695397011E-3</v>
      </c>
      <c r="BR31" s="30">
        <f>SUMIFS('Historial Mensual'!$AB$2:$AB$3601,'Historial Mensual'!$A$2:$A$3601,BR$1,'Historial Mensual'!$B$2:$B$3601,$A31)</f>
        <v>9.6576367663399054E-3</v>
      </c>
      <c r="BS31" s="30">
        <f>SUMIFS('Historial Mensual'!$AB$2:$AB$3601,'Historial Mensual'!$A$2:$A$3601,BS$1,'Historial Mensual'!$B$2:$B$3601,$A31)</f>
        <v>1.0428113252949567E-2</v>
      </c>
      <c r="BT31" s="30">
        <f>SUMIFS('Historial Mensual'!$AB$2:$AB$3601,'Historial Mensual'!$A$2:$A$3601,BT$1,'Historial Mensual'!$B$2:$B$3601,$A31)</f>
        <v>8.6406394846443302E-3</v>
      </c>
      <c r="BU31" s="30">
        <f>SUMIFS('Historial Mensual'!$AB$2:$AB$3601,'Historial Mensual'!$A$2:$A$3601,BU$1,'Historial Mensual'!$B$2:$B$3601,$A31)</f>
        <v>9.2842638709755843E-3</v>
      </c>
      <c r="BV31" s="30">
        <f>SUMIFS('Historial Mensual'!$AB$2:$AB$3601,'Historial Mensual'!$A$2:$A$3601,BV$1,'Historial Mensual'!$B$2:$B$3601,$A31)</f>
        <v>9.0792778679200659E-3</v>
      </c>
      <c r="BW31" s="30">
        <f>SUMIFS('Historial Mensual'!$AB$2:$AB$3601,'Historial Mensual'!$A$2:$A$3601,BW$1,'Historial Mensual'!$B$2:$B$3601,$A31)</f>
        <v>7.8541740973210317E-3</v>
      </c>
      <c r="BX31" s="30">
        <f>SUMIFS('Historial Mensual'!$AB$2:$AB$3601,'Historial Mensual'!$A$2:$A$3601,BX$1,'Historial Mensual'!$B$2:$B$3601,$A31)</f>
        <v>1.0822046092211712E-2</v>
      </c>
      <c r="BY31" s="30">
        <f>SUMIFS('Historial Mensual'!$AB$2:$AB$3601,'Historial Mensual'!$A$2:$A$3601,BY$1,'Historial Mensual'!$B$2:$B$3601,$A31)</f>
        <v>9.7273349284705546E-3</v>
      </c>
      <c r="BZ31" s="30">
        <f>SUMIFS('Historial Mensual'!$AB$2:$AB$3601,'Historial Mensual'!$A$2:$A$3601,BZ$1,'Historial Mensual'!$B$2:$B$3601,$A31)</f>
        <v>9.8516110194080131E-3</v>
      </c>
      <c r="CA31" s="30">
        <f>SUMIFS('Historial Mensual'!$AB$2:$AB$3601,'Historial Mensual'!$A$2:$A$3601,CA$1,'Historial Mensual'!$B$2:$B$3601,$A31)</f>
        <v>8.8488761324905241E-3</v>
      </c>
      <c r="CB31" s="30">
        <f>SUMIFS('Historial Mensual'!$AB$2:$AB$3601,'Historial Mensual'!$A$2:$A$3601,CB$1,'Historial Mensual'!$B$2:$B$3601,$A31)</f>
        <v>9.6306426176249182E-3</v>
      </c>
      <c r="CC31" s="30">
        <f>SUMIFS('Historial Mensual'!$AB$2:$AB$3601,'Historial Mensual'!$A$2:$A$3601,CC$1,'Historial Mensual'!$B$2:$B$3601,$A31)</f>
        <v>7.8495862792198334E-3</v>
      </c>
      <c r="CD31" s="30">
        <f>SUMIFS('Historial Mensual'!$AB$2:$AB$3601,'Historial Mensual'!$A$2:$A$3601,CD$1,'Historial Mensual'!$B$2:$B$3601,$A31)</f>
        <v>8.2387331097852901E-3</v>
      </c>
      <c r="CE31" s="30">
        <f>SUMIFS('Historial Mensual'!$AB$2:$AB$3601,'Historial Mensual'!$A$2:$A$3601,CE$1,'Historial Mensual'!$B$2:$B$3601,$A31)</f>
        <v>8.8049964599801189E-3</v>
      </c>
      <c r="CF31" s="30">
        <f>SUMIFS('Historial Mensual'!$AB$2:$AB$3601,'Historial Mensual'!$A$2:$A$3601,CF$1,'Historial Mensual'!$B$2:$B$3601,$A31)</f>
        <v>7.4073141725286007E-3</v>
      </c>
      <c r="CG31" s="30">
        <f>SUMIFS('Historial Mensual'!$AB$2:$AB$3601,'Historial Mensual'!$A$2:$A$3601,CG$1,'Historial Mensual'!$B$2:$B$3601,$A31)</f>
        <v>8.9154121227814631E-3</v>
      </c>
      <c r="CH31" s="30">
        <f>SUMIFS('Historial Mensual'!$AB$2:$AB$3601,'Historial Mensual'!$A$2:$A$3601,CH$1,'Historial Mensual'!$B$2:$B$3601,$A31)</f>
        <v>9.2225148300408843E-3</v>
      </c>
      <c r="CI31" s="30">
        <f>SUMIFS('Historial Mensual'!$AB$2:$AB$3601,'Historial Mensual'!$A$2:$A$3601,CI$1,'Historial Mensual'!$B$2:$B$3601,$A31)</f>
        <v>9.7647851952360476E-3</v>
      </c>
      <c r="CJ31" s="30">
        <f>SUMIFS('Historial Mensual'!$AB$2:$AB$3601,'Historial Mensual'!$A$2:$A$3601,CJ$1,'Historial Mensual'!$B$2:$B$3601,$A31)</f>
        <v>8.0542851328064824E-3</v>
      </c>
      <c r="CK31" s="30">
        <f>SUMIFS('Historial Mensual'!$AB$2:$AB$3601,'Historial Mensual'!$A$2:$A$3601,CK$1,'Historial Mensual'!$B$2:$B$3601,$A31)</f>
        <v>7.0354440187290201E-3</v>
      </c>
      <c r="CL31" s="30">
        <f>SUMIFS('Historial Mensual'!$AB$2:$AB$3601,'Historial Mensual'!$A$2:$A$3601,CL$1,'Historial Mensual'!$B$2:$B$3601,$A31)</f>
        <v>7.8778741652523188E-3</v>
      </c>
      <c r="CM31" s="30">
        <f>SUMIFS('Historial Mensual'!$AB$2:$AB$3601,'Historial Mensual'!$A$2:$A$3601,CM$1,'Historial Mensual'!$B$2:$B$3601,$A31)</f>
        <v>7.4695298957667688E-3</v>
      </c>
      <c r="CN31" s="30">
        <f>SUMIFS('Historial Mensual'!$AB$2:$AB$3601,'Historial Mensual'!$A$2:$A$3601,CN$1,'Historial Mensual'!$B$2:$B$3601,$A31)</f>
        <v>8.2714681216402575E-3</v>
      </c>
      <c r="CO31" s="30">
        <f>SUMIFS('Historial Mensual'!$AB$2:$AB$3601,'Historial Mensual'!$A$2:$A$3601,CO$1,'Historial Mensual'!$B$2:$B$3601,$A31)</f>
        <v>8.1511284968693865E-3</v>
      </c>
      <c r="CP31" s="30">
        <f>SUMIFS('Historial Mensual'!$AB$2:$AB$3601,'Historial Mensual'!$A$2:$A$3601,CP$1,'Historial Mensual'!$B$2:$B$3601,$A31)</f>
        <v>8.5473476366639822E-3</v>
      </c>
      <c r="CQ31" s="30">
        <f>SUMIFS('Historial Mensual'!$AB$2:$AB$3601,'Historial Mensual'!$A$2:$A$3601,CQ$1,'Historial Mensual'!$B$2:$B$3601,$A31)</f>
        <v>9.1139768138437383E-3</v>
      </c>
      <c r="CR31" s="30">
        <f>SUMIFS('Historial Mensual'!$AB$2:$AB$3601,'Historial Mensual'!$A$2:$A$3601,CR$1,'Historial Mensual'!$B$2:$B$3601,$A31)</f>
        <v>8.965282459179269E-3</v>
      </c>
      <c r="CS31" s="30">
        <f>SUMIFS('Historial Mensual'!$AB$2:$AB$3601,'Historial Mensual'!$A$2:$A$3601,CS$1,'Historial Mensual'!$B$2:$B$3601,$A31)</f>
        <v>8.2364488354129684E-3</v>
      </c>
      <c r="CT31" s="30">
        <f>SUMIFS('Historial Mensual'!$AB$2:$AB$3601,'Historial Mensual'!$A$2:$A$3601,CT$1,'Historial Mensual'!$B$2:$B$3601,$A31)</f>
        <v>7.8052255231033651E-3</v>
      </c>
      <c r="CU31" s="30">
        <f>SUMIFS('Historial Mensual'!$AB$2:$AB$3601,'Historial Mensual'!$A$2:$A$3601,CU$1,'Historial Mensual'!$B$2:$B$3601,$A31)</f>
        <v>8.7338365121711892E-3</v>
      </c>
      <c r="CV31" s="30">
        <f>SUMIFS('Historial Mensual'!$AB$2:$AB$3601,'Historial Mensual'!$A$2:$A$3601,CV$1,'Historial Mensual'!$B$2:$B$3601,$A31)</f>
        <v>9.5451087322104833E-3</v>
      </c>
      <c r="CW31" s="30">
        <f>SUMIFS('Historial Mensual'!$AB$2:$AB$3601,'Historial Mensual'!$A$2:$A$3601,CW$1,'Historial Mensual'!$B$2:$B$3601,$A31)</f>
        <v>8.124449594281602E-3</v>
      </c>
    </row>
    <row r="32" spans="1:101" x14ac:dyDescent="0.3">
      <c r="A32" s="18">
        <v>45839</v>
      </c>
      <c r="B32" s="30">
        <f>SUMIFS('Historial Mensual'!$AB$2:$AB$3601,'Historial Mensual'!$A$2:$A$3601,B$1,'Historial Mensual'!$B$2:$B$3601,$A32)</f>
        <v>8.3239719779188981E-3</v>
      </c>
      <c r="C32" s="30">
        <f>SUMIFS('Historial Mensual'!$AB$2:$AB$3601,'Historial Mensual'!$A$2:$A$3601,C$1,'Historial Mensual'!$B$2:$B$3601,$A32)</f>
        <v>7.0454727500885994E-3</v>
      </c>
      <c r="D32" s="30">
        <f>SUMIFS('Historial Mensual'!$AB$2:$AB$3601,'Historial Mensual'!$A$2:$A$3601,D$1,'Historial Mensual'!$B$2:$B$3601,$A32)</f>
        <v>9.0898398061431962E-3</v>
      </c>
      <c r="E32" s="30">
        <f>SUMIFS('Historial Mensual'!$AB$2:$AB$3601,'Historial Mensual'!$A$2:$A$3601,E$1,'Historial Mensual'!$B$2:$B$3601,$A32)</f>
        <v>9.0241851933743344E-3</v>
      </c>
      <c r="F32" s="30">
        <f>SUMIFS('Historial Mensual'!$AB$2:$AB$3601,'Historial Mensual'!$A$2:$A$3601,F$1,'Historial Mensual'!$B$2:$B$3601,$A32)</f>
        <v>8.798942443411395E-3</v>
      </c>
      <c r="G32" s="30">
        <f>SUMIFS('Historial Mensual'!$AB$2:$AB$3601,'Historial Mensual'!$A$2:$A$3601,G$1,'Historial Mensual'!$B$2:$B$3601,$A32)</f>
        <v>8.11148846743448E-3</v>
      </c>
      <c r="H32" s="30">
        <f>SUMIFS('Historial Mensual'!$AB$2:$AB$3601,'Historial Mensual'!$A$2:$A$3601,H$1,'Historial Mensual'!$B$2:$B$3601,$A32)</f>
        <v>6.7603831863609631E-3</v>
      </c>
      <c r="I32" s="30">
        <f>SUMIFS('Historial Mensual'!$AB$2:$AB$3601,'Historial Mensual'!$A$2:$A$3601,I$1,'Historial Mensual'!$B$2:$B$3601,$A32)</f>
        <v>9.3549982710900981E-3</v>
      </c>
      <c r="J32" s="30">
        <f>SUMIFS('Historial Mensual'!$AB$2:$AB$3601,'Historial Mensual'!$A$2:$A$3601,J$1,'Historial Mensual'!$B$2:$B$3601,$A32)</f>
        <v>7.2281119329240529E-3</v>
      </c>
      <c r="K32" s="30">
        <f>SUMIFS('Historial Mensual'!$AB$2:$AB$3601,'Historial Mensual'!$A$2:$A$3601,K$1,'Historial Mensual'!$B$2:$B$3601,$A32)</f>
        <v>7.2311913266380756E-3</v>
      </c>
      <c r="L32" s="30">
        <f>SUMIFS('Historial Mensual'!$AB$2:$AB$3601,'Historial Mensual'!$A$2:$A$3601,L$1,'Historial Mensual'!$B$2:$B$3601,$A32)</f>
        <v>8.2280726756278622E-3</v>
      </c>
      <c r="M32" s="30">
        <f>SUMIFS('Historial Mensual'!$AB$2:$AB$3601,'Historial Mensual'!$A$2:$A$3601,M$1,'Historial Mensual'!$B$2:$B$3601,$A32)</f>
        <v>8.5951431241189091E-3</v>
      </c>
      <c r="N32" s="30">
        <f>SUMIFS('Historial Mensual'!$AB$2:$AB$3601,'Historial Mensual'!$A$2:$A$3601,N$1,'Historial Mensual'!$B$2:$B$3601,$A32)</f>
        <v>8.2760348684074447E-3</v>
      </c>
      <c r="O32" s="30">
        <f>SUMIFS('Historial Mensual'!$AB$2:$AB$3601,'Historial Mensual'!$A$2:$A$3601,O$1,'Historial Mensual'!$B$2:$B$3601,$A32)</f>
        <v>9.9577861383033373E-3</v>
      </c>
      <c r="P32" s="30">
        <f>SUMIFS('Historial Mensual'!$AB$2:$AB$3601,'Historial Mensual'!$A$2:$A$3601,P$1,'Historial Mensual'!$B$2:$B$3601,$A32)</f>
        <v>7.6559238986497746E-3</v>
      </c>
      <c r="Q32" s="30">
        <f>SUMIFS('Historial Mensual'!$AB$2:$AB$3601,'Historial Mensual'!$A$2:$A$3601,Q$1,'Historial Mensual'!$B$2:$B$3601,$A32)</f>
        <v>9.3309245966115562E-3</v>
      </c>
      <c r="R32" s="30">
        <f>SUMIFS('Historial Mensual'!$AB$2:$AB$3601,'Historial Mensual'!$A$2:$A$3601,R$1,'Historial Mensual'!$B$2:$B$3601,$A32)</f>
        <v>7.9939923144738412E-3</v>
      </c>
      <c r="S32" s="30">
        <f>SUMIFS('Historial Mensual'!$AB$2:$AB$3601,'Historial Mensual'!$A$2:$A$3601,S$1,'Historial Mensual'!$B$2:$B$3601,$A32)</f>
        <v>7.4426517440138173E-3</v>
      </c>
      <c r="T32" s="30">
        <f>SUMIFS('Historial Mensual'!$AB$2:$AB$3601,'Historial Mensual'!$A$2:$A$3601,T$1,'Historial Mensual'!$B$2:$B$3601,$A32)</f>
        <v>8.3779663104084356E-3</v>
      </c>
      <c r="U32" s="30">
        <f>SUMIFS('Historial Mensual'!$AB$2:$AB$3601,'Historial Mensual'!$A$2:$A$3601,U$1,'Historial Mensual'!$B$2:$B$3601,$A32)</f>
        <v>9.11096003516354E-3</v>
      </c>
      <c r="V32" s="30">
        <f>SUMIFS('Historial Mensual'!$AB$2:$AB$3601,'Historial Mensual'!$A$2:$A$3601,V$1,'Historial Mensual'!$B$2:$B$3601,$A32)</f>
        <v>9.1501704221177427E-3</v>
      </c>
      <c r="W32" s="30">
        <f>SUMIFS('Historial Mensual'!$AB$2:$AB$3601,'Historial Mensual'!$A$2:$A$3601,W$1,'Historial Mensual'!$B$2:$B$3601,$A32)</f>
        <v>8.8435814238048138E-3</v>
      </c>
      <c r="X32" s="30">
        <f>SUMIFS('Historial Mensual'!$AB$2:$AB$3601,'Historial Mensual'!$A$2:$A$3601,X$1,'Historial Mensual'!$B$2:$B$3601,$A32)</f>
        <v>7.9458822515672267E-3</v>
      </c>
      <c r="Y32" s="30">
        <f>SUMIFS('Historial Mensual'!$AB$2:$AB$3601,'Historial Mensual'!$A$2:$A$3601,Y$1,'Historial Mensual'!$B$2:$B$3601,$A32)</f>
        <v>1.007727314557183E-2</v>
      </c>
      <c r="Z32" s="30">
        <f>SUMIFS('Historial Mensual'!$AB$2:$AB$3601,'Historial Mensual'!$A$2:$A$3601,Z$1,'Historial Mensual'!$B$2:$B$3601,$A32)</f>
        <v>8.324732682334135E-3</v>
      </c>
      <c r="AA32" s="30">
        <f>SUMIFS('Historial Mensual'!$AB$2:$AB$3601,'Historial Mensual'!$A$2:$A$3601,AA$1,'Historial Mensual'!$B$2:$B$3601,$A32)</f>
        <v>8.8995386003740684E-3</v>
      </c>
      <c r="AB32" s="30">
        <f>SUMIFS('Historial Mensual'!$AB$2:$AB$3601,'Historial Mensual'!$A$2:$A$3601,AB$1,'Historial Mensual'!$B$2:$B$3601,$A32)</f>
        <v>1.062937099233463E-2</v>
      </c>
      <c r="AC32" s="30">
        <f>SUMIFS('Historial Mensual'!$AB$2:$AB$3601,'Historial Mensual'!$A$2:$A$3601,AC$1,'Historial Mensual'!$B$2:$B$3601,$A32)</f>
        <v>8.9358169014939204E-3</v>
      </c>
      <c r="AD32" s="30">
        <f>SUMIFS('Historial Mensual'!$AB$2:$AB$3601,'Historial Mensual'!$A$2:$A$3601,AD$1,'Historial Mensual'!$B$2:$B$3601,$A32)</f>
        <v>1.0571489584853211E-2</v>
      </c>
      <c r="AE32" s="30">
        <f>SUMIFS('Historial Mensual'!$AB$2:$AB$3601,'Historial Mensual'!$A$2:$A$3601,AE$1,'Historial Mensual'!$B$2:$B$3601,$A32)</f>
        <v>1.0306848839361171E-2</v>
      </c>
      <c r="AF32" s="30">
        <f>SUMIFS('Historial Mensual'!$AB$2:$AB$3601,'Historial Mensual'!$A$2:$A$3601,AF$1,'Historial Mensual'!$B$2:$B$3601,$A32)</f>
        <v>9.0641872749384067E-3</v>
      </c>
      <c r="AG32" s="30">
        <f>SUMIFS('Historial Mensual'!$AB$2:$AB$3601,'Historial Mensual'!$A$2:$A$3601,AG$1,'Historial Mensual'!$B$2:$B$3601,$A32)</f>
        <v>8.8292085306356238E-3</v>
      </c>
      <c r="AH32" s="30">
        <f>SUMIFS('Historial Mensual'!$AB$2:$AB$3601,'Historial Mensual'!$A$2:$A$3601,AH$1,'Historial Mensual'!$B$2:$B$3601,$A32)</f>
        <v>8.3528743087406543E-3</v>
      </c>
      <c r="AI32" s="30">
        <f>SUMIFS('Historial Mensual'!$AB$2:$AB$3601,'Historial Mensual'!$A$2:$A$3601,AI$1,'Historial Mensual'!$B$2:$B$3601,$A32)</f>
        <v>8.8413121693635688E-3</v>
      </c>
      <c r="AJ32" s="30">
        <f>SUMIFS('Historial Mensual'!$AB$2:$AB$3601,'Historial Mensual'!$A$2:$A$3601,AJ$1,'Historial Mensual'!$B$2:$B$3601,$A32)</f>
        <v>9.1773062607194422E-3</v>
      </c>
      <c r="AK32" s="30">
        <f>SUMIFS('Historial Mensual'!$AB$2:$AB$3601,'Historial Mensual'!$A$2:$A$3601,AK$1,'Historial Mensual'!$B$2:$B$3601,$A32)</f>
        <v>8.2859287059400266E-3</v>
      </c>
      <c r="AL32" s="30">
        <f>SUMIFS('Historial Mensual'!$AB$2:$AB$3601,'Historial Mensual'!$A$2:$A$3601,AL$1,'Historial Mensual'!$B$2:$B$3601,$A32)</f>
        <v>8.8798818608804009E-3</v>
      </c>
      <c r="AM32" s="30">
        <f>SUMIFS('Historial Mensual'!$AB$2:$AB$3601,'Historial Mensual'!$A$2:$A$3601,AM$1,'Historial Mensual'!$B$2:$B$3601,$A32)</f>
        <v>9.1712767679579255E-3</v>
      </c>
      <c r="AN32" s="30">
        <f>SUMIFS('Historial Mensual'!$AB$2:$AB$3601,'Historial Mensual'!$A$2:$A$3601,AN$1,'Historial Mensual'!$B$2:$B$3601,$A32)</f>
        <v>9.5893862210463254E-3</v>
      </c>
      <c r="AO32" s="30">
        <f>SUMIFS('Historial Mensual'!$AB$2:$AB$3601,'Historial Mensual'!$A$2:$A$3601,AO$1,'Historial Mensual'!$B$2:$B$3601,$A32)</f>
        <v>8.1320729303822059E-3</v>
      </c>
      <c r="AP32" s="30">
        <f>SUMIFS('Historial Mensual'!$AB$2:$AB$3601,'Historial Mensual'!$A$2:$A$3601,AP$1,'Historial Mensual'!$B$2:$B$3601,$A32)</f>
        <v>8.8155900274298205E-3</v>
      </c>
      <c r="AQ32" s="30">
        <f>SUMIFS('Historial Mensual'!$AB$2:$AB$3601,'Historial Mensual'!$A$2:$A$3601,AQ$1,'Historial Mensual'!$B$2:$B$3601,$A32)</f>
        <v>9.4978057847903141E-3</v>
      </c>
      <c r="AR32" s="30">
        <f>SUMIFS('Historial Mensual'!$AB$2:$AB$3601,'Historial Mensual'!$A$2:$A$3601,AR$1,'Historial Mensual'!$B$2:$B$3601,$A32)</f>
        <v>9.6126421068929435E-3</v>
      </c>
      <c r="AS32" s="30">
        <f>SUMIFS('Historial Mensual'!$AB$2:$AB$3601,'Historial Mensual'!$A$2:$A$3601,AS$1,'Historial Mensual'!$B$2:$B$3601,$A32)</f>
        <v>8.9531951703269996E-3</v>
      </c>
      <c r="AT32" s="30">
        <f>SUMIFS('Historial Mensual'!$AB$2:$AB$3601,'Historial Mensual'!$A$2:$A$3601,AT$1,'Historial Mensual'!$B$2:$B$3601,$A32)</f>
        <v>7.9558117934146466E-3</v>
      </c>
      <c r="AU32" s="30">
        <f>SUMIFS('Historial Mensual'!$AB$2:$AB$3601,'Historial Mensual'!$A$2:$A$3601,AU$1,'Historial Mensual'!$B$2:$B$3601,$A32)</f>
        <v>8.6679264692901548E-3</v>
      </c>
      <c r="AV32" s="30">
        <f>SUMIFS('Historial Mensual'!$AB$2:$AB$3601,'Historial Mensual'!$A$2:$A$3601,AV$1,'Historial Mensual'!$B$2:$B$3601,$A32)</f>
        <v>8.4136915510300003E-3</v>
      </c>
      <c r="AW32" s="30">
        <f>SUMIFS('Historial Mensual'!$AB$2:$AB$3601,'Historial Mensual'!$A$2:$A$3601,AW$1,'Historial Mensual'!$B$2:$B$3601,$A32)</f>
        <v>8.7883469526719438E-3</v>
      </c>
      <c r="AX32" s="30">
        <f>SUMIFS('Historial Mensual'!$AB$2:$AB$3601,'Historial Mensual'!$A$2:$A$3601,AX$1,'Historial Mensual'!$B$2:$B$3601,$A32)</f>
        <v>7.9420629104827167E-3</v>
      </c>
      <c r="AY32" s="30">
        <f>SUMIFS('Historial Mensual'!$AB$2:$AB$3601,'Historial Mensual'!$A$2:$A$3601,AY$1,'Historial Mensual'!$B$2:$B$3601,$A32)</f>
        <v>9.0309792293934432E-3</v>
      </c>
      <c r="AZ32" s="30">
        <f>SUMIFS('Historial Mensual'!$AB$2:$AB$3601,'Historial Mensual'!$A$2:$A$3601,AZ$1,'Historial Mensual'!$B$2:$B$3601,$A32)</f>
        <v>9.5736288852215079E-3</v>
      </c>
      <c r="BA32" s="30">
        <f>SUMIFS('Historial Mensual'!$AB$2:$AB$3601,'Historial Mensual'!$A$2:$A$3601,BA$1,'Historial Mensual'!$B$2:$B$3601,$A32)</f>
        <v>8.7754793536798381E-3</v>
      </c>
      <c r="BB32" s="30">
        <f>SUMIFS('Historial Mensual'!$AB$2:$AB$3601,'Historial Mensual'!$A$2:$A$3601,BB$1,'Historial Mensual'!$B$2:$B$3601,$A32)</f>
        <v>8.355155683635207E-3</v>
      </c>
      <c r="BC32" s="30">
        <f>SUMIFS('Historial Mensual'!$AB$2:$AB$3601,'Historial Mensual'!$A$2:$A$3601,BC$1,'Historial Mensual'!$B$2:$B$3601,$A32)</f>
        <v>8.2806013876621787E-3</v>
      </c>
      <c r="BD32" s="30">
        <f>SUMIFS('Historial Mensual'!$AB$2:$AB$3601,'Historial Mensual'!$A$2:$A$3601,BD$1,'Historial Mensual'!$B$2:$B$3601,$A32)</f>
        <v>9.6208927791958665E-3</v>
      </c>
      <c r="BE32" s="30">
        <f>SUMIFS('Historial Mensual'!$AB$2:$AB$3601,'Historial Mensual'!$A$2:$A$3601,BE$1,'Historial Mensual'!$B$2:$B$3601,$A32)</f>
        <v>9.009840575720629E-3</v>
      </c>
      <c r="BF32" s="30">
        <f>SUMIFS('Historial Mensual'!$AB$2:$AB$3601,'Historial Mensual'!$A$2:$A$3601,BF$1,'Historial Mensual'!$B$2:$B$3601,$A32)</f>
        <v>8.4319288587937358E-3</v>
      </c>
      <c r="BG32" s="30">
        <f>SUMIFS('Historial Mensual'!$AB$2:$AB$3601,'Historial Mensual'!$A$2:$A$3601,BG$1,'Historial Mensual'!$B$2:$B$3601,$A32)</f>
        <v>8.8208863523118186E-3</v>
      </c>
      <c r="BH32" s="30">
        <f>SUMIFS('Historial Mensual'!$AB$2:$AB$3601,'Historial Mensual'!$A$2:$A$3601,BH$1,'Historial Mensual'!$B$2:$B$3601,$A32)</f>
        <v>8.752010259408749E-3</v>
      </c>
      <c r="BI32" s="30">
        <f>SUMIFS('Historial Mensual'!$AB$2:$AB$3601,'Historial Mensual'!$A$2:$A$3601,BI$1,'Historial Mensual'!$B$2:$B$3601,$A32)</f>
        <v>9.1200100736019696E-3</v>
      </c>
      <c r="BJ32" s="30">
        <f>SUMIFS('Historial Mensual'!$AB$2:$AB$3601,'Historial Mensual'!$A$2:$A$3601,BJ$1,'Historial Mensual'!$B$2:$B$3601,$A32)</f>
        <v>9.1320754028993978E-3</v>
      </c>
      <c r="BK32" s="30">
        <f>SUMIFS('Historial Mensual'!$AB$2:$AB$3601,'Historial Mensual'!$A$2:$A$3601,BK$1,'Historial Mensual'!$B$2:$B$3601,$A32)</f>
        <v>9.2774885671444984E-3</v>
      </c>
      <c r="BL32" s="30">
        <f>SUMIFS('Historial Mensual'!$AB$2:$AB$3601,'Historial Mensual'!$A$2:$A$3601,BL$1,'Historial Mensual'!$B$2:$B$3601,$A32)</f>
        <v>9.824673861039912E-3</v>
      </c>
      <c r="BM32" s="30">
        <f>SUMIFS('Historial Mensual'!$AB$2:$AB$3601,'Historial Mensual'!$A$2:$A$3601,BM$1,'Historial Mensual'!$B$2:$B$3601,$A32)</f>
        <v>1.1689987231972232E-2</v>
      </c>
      <c r="BN32" s="30">
        <f>SUMIFS('Historial Mensual'!$AB$2:$AB$3601,'Historial Mensual'!$A$2:$A$3601,BN$1,'Historial Mensual'!$B$2:$B$3601,$A32)</f>
        <v>8.5101561354972155E-3</v>
      </c>
      <c r="BO32" s="30">
        <f>SUMIFS('Historial Mensual'!$AB$2:$AB$3601,'Historial Mensual'!$A$2:$A$3601,BO$1,'Historial Mensual'!$B$2:$B$3601,$A32)</f>
        <v>9.8441292682158732E-3</v>
      </c>
      <c r="BP32" s="30">
        <f>SUMIFS('Historial Mensual'!$AB$2:$AB$3601,'Historial Mensual'!$A$2:$A$3601,BP$1,'Historial Mensual'!$B$2:$B$3601,$A32)</f>
        <v>8.7239908950551559E-3</v>
      </c>
      <c r="BQ32" s="30">
        <f>SUMIFS('Historial Mensual'!$AB$2:$AB$3601,'Historial Mensual'!$A$2:$A$3601,BQ$1,'Historial Mensual'!$B$2:$B$3601,$A32)</f>
        <v>9.5938878201495825E-3</v>
      </c>
      <c r="BR32" s="30">
        <f>SUMIFS('Historial Mensual'!$AB$2:$AB$3601,'Historial Mensual'!$A$2:$A$3601,BR$1,'Historial Mensual'!$B$2:$B$3601,$A32)</f>
        <v>9.5240882099776325E-3</v>
      </c>
      <c r="BS32" s="30">
        <f>SUMIFS('Historial Mensual'!$AB$2:$AB$3601,'Historial Mensual'!$A$2:$A$3601,BS$1,'Historial Mensual'!$B$2:$B$3601,$A32)</f>
        <v>1.0484599039264575E-2</v>
      </c>
      <c r="BT32" s="30">
        <f>SUMIFS('Historial Mensual'!$AB$2:$AB$3601,'Historial Mensual'!$A$2:$A$3601,BT$1,'Historial Mensual'!$B$2:$B$3601,$A32)</f>
        <v>8.4949715942304049E-3</v>
      </c>
      <c r="BU32" s="30">
        <f>SUMIFS('Historial Mensual'!$AB$2:$AB$3601,'Historial Mensual'!$A$2:$A$3601,BU$1,'Historial Mensual'!$B$2:$B$3601,$A32)</f>
        <v>9.1388614533676193E-3</v>
      </c>
      <c r="BV32" s="30">
        <f>SUMIFS('Historial Mensual'!$AB$2:$AB$3601,'Historial Mensual'!$A$2:$A$3601,BV$1,'Historial Mensual'!$B$2:$B$3601,$A32)</f>
        <v>8.9735915463842186E-3</v>
      </c>
      <c r="BW32" s="30">
        <f>SUMIFS('Historial Mensual'!$AB$2:$AB$3601,'Historial Mensual'!$A$2:$A$3601,BW$1,'Historial Mensual'!$B$2:$B$3601,$A32)</f>
        <v>7.9328958423041662E-3</v>
      </c>
      <c r="BX32" s="30">
        <f>SUMIFS('Historial Mensual'!$AB$2:$AB$3601,'Historial Mensual'!$A$2:$A$3601,BX$1,'Historial Mensual'!$B$2:$B$3601,$A32)</f>
        <v>1.0986241849355816E-2</v>
      </c>
      <c r="BY32" s="30">
        <f>SUMIFS('Historial Mensual'!$AB$2:$AB$3601,'Historial Mensual'!$A$2:$A$3601,BY$1,'Historial Mensual'!$B$2:$B$3601,$A32)</f>
        <v>9.3369436073786893E-3</v>
      </c>
      <c r="BZ32" s="30">
        <f>SUMIFS('Historial Mensual'!$AB$2:$AB$3601,'Historial Mensual'!$A$2:$A$3601,BZ$1,'Historial Mensual'!$B$2:$B$3601,$A32)</f>
        <v>1.0089959506985657E-2</v>
      </c>
      <c r="CA32" s="30">
        <f>SUMIFS('Historial Mensual'!$AB$2:$AB$3601,'Historial Mensual'!$A$2:$A$3601,CA$1,'Historial Mensual'!$B$2:$B$3601,$A32)</f>
        <v>9.1358454929086896E-3</v>
      </c>
      <c r="CB32" s="30">
        <f>SUMIFS('Historial Mensual'!$AB$2:$AB$3601,'Historial Mensual'!$A$2:$A$3601,CB$1,'Historial Mensual'!$B$2:$B$3601,$A32)</f>
        <v>1.0248763783417658E-2</v>
      </c>
      <c r="CC32" s="30">
        <f>SUMIFS('Historial Mensual'!$AB$2:$AB$3601,'Historial Mensual'!$A$2:$A$3601,CC$1,'Historial Mensual'!$B$2:$B$3601,$A32)</f>
        <v>7.9092100037922997E-3</v>
      </c>
      <c r="CD32" s="30">
        <f>SUMIFS('Historial Mensual'!$AB$2:$AB$3601,'Historial Mensual'!$A$2:$A$3601,CD$1,'Historial Mensual'!$B$2:$B$3601,$A32)</f>
        <v>8.6709578552957023E-3</v>
      </c>
      <c r="CE32" s="30">
        <f>SUMIFS('Historial Mensual'!$AB$2:$AB$3601,'Historial Mensual'!$A$2:$A$3601,CE$1,'Historial Mensual'!$B$2:$B$3601,$A32)</f>
        <v>8.3376636916283609E-3</v>
      </c>
      <c r="CF32" s="30">
        <f>SUMIFS('Historial Mensual'!$AB$2:$AB$3601,'Historial Mensual'!$A$2:$A$3601,CF$1,'Historial Mensual'!$B$2:$B$3601,$A32)</f>
        <v>7.1387644351756929E-3</v>
      </c>
      <c r="CG32" s="30">
        <f>SUMIFS('Historial Mensual'!$AB$2:$AB$3601,'Historial Mensual'!$A$2:$A$3601,CG$1,'Historial Mensual'!$B$2:$B$3601,$A32)</f>
        <v>9.0083304854668977E-3</v>
      </c>
      <c r="CH32" s="30">
        <f>SUMIFS('Historial Mensual'!$AB$2:$AB$3601,'Historial Mensual'!$A$2:$A$3601,CH$1,'Historial Mensual'!$B$2:$B$3601,$A32)</f>
        <v>9.1795672183463406E-3</v>
      </c>
      <c r="CI32" s="30">
        <f>SUMIFS('Historial Mensual'!$AB$2:$AB$3601,'Historial Mensual'!$A$2:$A$3601,CI$1,'Historial Mensual'!$B$2:$B$3601,$A32)</f>
        <v>9.5728784684128154E-3</v>
      </c>
      <c r="CJ32" s="30">
        <f>SUMIFS('Historial Mensual'!$AB$2:$AB$3601,'Historial Mensual'!$A$2:$A$3601,CJ$1,'Historial Mensual'!$B$2:$B$3601,$A32)</f>
        <v>7.6306333787687919E-3</v>
      </c>
      <c r="CK32" s="30">
        <f>SUMIFS('Historial Mensual'!$AB$2:$AB$3601,'Historial Mensual'!$A$2:$A$3601,CK$1,'Historial Mensual'!$B$2:$B$3601,$A32)</f>
        <v>7.0809502117379353E-3</v>
      </c>
      <c r="CL32" s="30">
        <f>SUMIFS('Historial Mensual'!$AB$2:$AB$3601,'Historial Mensual'!$A$2:$A$3601,CL$1,'Historial Mensual'!$B$2:$B$3601,$A32)</f>
        <v>7.8105805472978851E-3</v>
      </c>
      <c r="CM32" s="30">
        <f>SUMIFS('Historial Mensual'!$AB$2:$AB$3601,'Historial Mensual'!$A$2:$A$3601,CM$1,'Historial Mensual'!$B$2:$B$3601,$A32)</f>
        <v>7.7784457061491619E-3</v>
      </c>
      <c r="CN32" s="30">
        <f>SUMIFS('Historial Mensual'!$AB$2:$AB$3601,'Historial Mensual'!$A$2:$A$3601,CN$1,'Historial Mensual'!$B$2:$B$3601,$A32)</f>
        <v>8.3855685914970834E-3</v>
      </c>
      <c r="CO32" s="30">
        <f>SUMIFS('Historial Mensual'!$AB$2:$AB$3601,'Historial Mensual'!$A$2:$A$3601,CO$1,'Historial Mensual'!$B$2:$B$3601,$A32)</f>
        <v>8.2760348684074447E-3</v>
      </c>
      <c r="CP32" s="30">
        <f>SUMIFS('Historial Mensual'!$AB$2:$AB$3601,'Historial Mensual'!$A$2:$A$3601,CP$1,'Historial Mensual'!$B$2:$B$3601,$A32)</f>
        <v>8.1595116911319376E-3</v>
      </c>
      <c r="CQ32" s="30">
        <f>SUMIFS('Historial Mensual'!$AB$2:$AB$3601,'Historial Mensual'!$A$2:$A$3601,CQ$1,'Historial Mensual'!$B$2:$B$3601,$A32)</f>
        <v>8.9569726192040289E-3</v>
      </c>
      <c r="CR32" s="30">
        <f>SUMIFS('Historial Mensual'!$AB$2:$AB$3601,'Historial Mensual'!$A$2:$A$3601,CR$1,'Historial Mensual'!$B$2:$B$3601,$A32)</f>
        <v>8.4926936961149391E-3</v>
      </c>
      <c r="CS32" s="30">
        <f>SUMIFS('Historial Mensual'!$AB$2:$AB$3601,'Historial Mensual'!$A$2:$A$3601,CS$1,'Historial Mensual'!$B$2:$B$3601,$A32)</f>
        <v>8.0565739518807522E-3</v>
      </c>
      <c r="CT32" s="30">
        <f>SUMIFS('Historial Mensual'!$AB$2:$AB$3601,'Historial Mensual'!$A$2:$A$3601,CT$1,'Historial Mensual'!$B$2:$B$3601,$A32)</f>
        <v>8.0016265100650852E-3</v>
      </c>
      <c r="CU32" s="30">
        <f>SUMIFS('Historial Mensual'!$AB$2:$AB$3601,'Historial Mensual'!$A$2:$A$3601,CU$1,'Historial Mensual'!$B$2:$B$3601,$A32)</f>
        <v>8.4471238443599717E-3</v>
      </c>
      <c r="CV32" s="30">
        <f>SUMIFS('Historial Mensual'!$AB$2:$AB$3601,'Historial Mensual'!$A$2:$A$3601,CV$1,'Historial Mensual'!$B$2:$B$3601,$A32)</f>
        <v>9.4256781863908401E-3</v>
      </c>
      <c r="CW32" s="30">
        <f>SUMIFS('Historial Mensual'!$AB$2:$AB$3601,'Historial Mensual'!$A$2:$A$3601,CW$1,'Historial Mensual'!$B$2:$B$3601,$A32)</f>
        <v>7.9863574828236139E-3</v>
      </c>
    </row>
    <row r="33" spans="1:101" x14ac:dyDescent="0.3">
      <c r="A33" s="18">
        <v>45870</v>
      </c>
      <c r="B33" s="30">
        <f>SUMIFS('Historial Mensual'!$AB$2:$AB$3601,'Historial Mensual'!$A$2:$A$3601,B$1,'Historial Mensual'!$B$2:$B$3601,$A33)</f>
        <v>8.1335975215117706E-3</v>
      </c>
      <c r="C33" s="30">
        <f>SUMIFS('Historial Mensual'!$AB$2:$AB$3601,'Historial Mensual'!$A$2:$A$3601,C$1,'Historial Mensual'!$B$2:$B$3601,$A33)</f>
        <v>6.8771532038014449E-3</v>
      </c>
      <c r="D33" s="30">
        <f>SUMIFS('Historial Mensual'!$AB$2:$AB$3601,'Historial Mensual'!$A$2:$A$3601,D$1,'Historial Mensual'!$B$2:$B$3601,$A33)</f>
        <v>8.8813940673411196E-3</v>
      </c>
      <c r="E33" s="30">
        <f>SUMIFS('Historial Mensual'!$AB$2:$AB$3601,'Historial Mensual'!$A$2:$A$3601,E$1,'Historial Mensual'!$B$2:$B$3601,$A33)</f>
        <v>8.8413121693635688E-3</v>
      </c>
      <c r="F33" s="30">
        <f>SUMIFS('Historial Mensual'!$AB$2:$AB$3601,'Historial Mensual'!$A$2:$A$3601,F$1,'Historial Mensual'!$B$2:$B$3601,$A33)</f>
        <v>8.5594885336683912E-3</v>
      </c>
      <c r="G33" s="30">
        <f>SUMIFS('Historial Mensual'!$AB$2:$AB$3601,'Historial Mensual'!$A$2:$A$3601,G$1,'Historial Mensual'!$B$2:$B$3601,$A33)</f>
        <v>7.737878504302742E-3</v>
      </c>
      <c r="H33" s="30">
        <f>SUMIFS('Historial Mensual'!$AB$2:$AB$3601,'Historial Mensual'!$A$2:$A$3601,H$1,'Historial Mensual'!$B$2:$B$3601,$A33)</f>
        <v>6.6403647693233925E-3</v>
      </c>
      <c r="I33" s="30">
        <f>SUMIFS('Historial Mensual'!$AB$2:$AB$3601,'Historial Mensual'!$A$2:$A$3601,I$1,'Historial Mensual'!$B$2:$B$3601,$A33)</f>
        <v>9.0241851933743344E-3</v>
      </c>
      <c r="J33" s="30">
        <f>SUMIFS('Historial Mensual'!$AB$2:$AB$3601,'Historial Mensual'!$A$2:$A$3601,J$1,'Historial Mensual'!$B$2:$B$3601,$A33)</f>
        <v>7.3819549038682819E-3</v>
      </c>
      <c r="K33" s="30">
        <f>SUMIFS('Historial Mensual'!$AB$2:$AB$3601,'Historial Mensual'!$A$2:$A$3601,K$1,'Historial Mensual'!$B$2:$B$3601,$A33)</f>
        <v>7.022327866001099E-3</v>
      </c>
      <c r="L33" s="30">
        <f>SUMIFS('Historial Mensual'!$AB$2:$AB$3601,'Historial Mensual'!$A$2:$A$3601,L$1,'Historial Mensual'!$B$2:$B$3601,$A33)</f>
        <v>7.7110789910099786E-3</v>
      </c>
      <c r="M33" s="30">
        <f>SUMIFS('Historial Mensual'!$AB$2:$AB$3601,'Historial Mensual'!$A$2:$A$3601,M$1,'Historial Mensual'!$B$2:$B$3601,$A33)</f>
        <v>8.3726443384986027E-3</v>
      </c>
      <c r="N33" s="30">
        <f>SUMIFS('Historial Mensual'!$AB$2:$AB$3601,'Historial Mensual'!$A$2:$A$3601,N$1,'Historial Mensual'!$B$2:$B$3601,$A33)</f>
        <v>7.9810127221540128E-3</v>
      </c>
      <c r="O33" s="30">
        <f>SUMIFS('Historial Mensual'!$AB$2:$AB$3601,'Historial Mensual'!$A$2:$A$3601,O$1,'Historial Mensual'!$B$2:$B$3601,$A33)</f>
        <v>9.5691262923314202E-3</v>
      </c>
      <c r="P33" s="30">
        <f>SUMIFS('Historial Mensual'!$AB$2:$AB$3601,'Historial Mensual'!$A$2:$A$3601,P$1,'Historial Mensual'!$B$2:$B$3601,$A33)</f>
        <v>7.020784665658697E-3</v>
      </c>
      <c r="Q33" s="30">
        <f>SUMIFS('Historial Mensual'!$AB$2:$AB$3601,'Historial Mensual'!$A$2:$A$3601,Q$1,'Historial Mensual'!$B$2:$B$3601,$A33)</f>
        <v>9.0453205420433225E-3</v>
      </c>
      <c r="R33" s="30">
        <f>SUMIFS('Historial Mensual'!$AB$2:$AB$3601,'Historial Mensual'!$A$2:$A$3601,R$1,'Historial Mensual'!$B$2:$B$3601,$A33)</f>
        <v>7.5247973029763937E-3</v>
      </c>
      <c r="S33" s="30">
        <f>SUMIFS('Historial Mensual'!$AB$2:$AB$3601,'Historial Mensual'!$A$2:$A$3601,S$1,'Historial Mensual'!$B$2:$B$3601,$A33)</f>
        <v>7.1819085954230033E-3</v>
      </c>
      <c r="T33" s="30">
        <f>SUMIFS('Historial Mensual'!$AB$2:$AB$3601,'Historial Mensual'!$A$2:$A$3601,T$1,'Historial Mensual'!$B$2:$B$3601,$A33)</f>
        <v>8.1435067457080734E-3</v>
      </c>
      <c r="U33" s="30">
        <f>SUMIFS('Historial Mensual'!$AB$2:$AB$3601,'Historial Mensual'!$A$2:$A$3601,U$1,'Historial Mensual'!$B$2:$B$3601,$A33)</f>
        <v>8.7330791945363639E-3</v>
      </c>
      <c r="V33" s="30">
        <f>SUMIFS('Historial Mensual'!$AB$2:$AB$3601,'Historial Mensual'!$A$2:$A$3601,V$1,'Historial Mensual'!$B$2:$B$3601,$A33)</f>
        <v>8.6232018811898126E-3</v>
      </c>
      <c r="W33" s="30">
        <f>SUMIFS('Historial Mensual'!$AB$2:$AB$3601,'Historial Mensual'!$A$2:$A$3601,W$1,'Historial Mensual'!$B$2:$B$3601,$A33)</f>
        <v>8.3992511089154842E-3</v>
      </c>
      <c r="X33" s="30">
        <f>SUMIFS('Historial Mensual'!$AB$2:$AB$3601,'Historial Mensual'!$A$2:$A$3601,X$1,'Historial Mensual'!$B$2:$B$3601,$A33)</f>
        <v>7.8908683744798314E-3</v>
      </c>
      <c r="Y33" s="30">
        <f>SUMIFS('Historial Mensual'!$AB$2:$AB$3601,'Historial Mensual'!$A$2:$A$3601,Y$1,'Historial Mensual'!$B$2:$B$3601,$A33)</f>
        <v>9.4519812735858189E-3</v>
      </c>
      <c r="Z33" s="30">
        <f>SUMIFS('Historial Mensual'!$AB$2:$AB$3601,'Historial Mensual'!$A$2:$A$3601,Z$1,'Historial Mensual'!$B$2:$B$3601,$A33)</f>
        <v>8.0619143074227573E-3</v>
      </c>
      <c r="AA33" s="30">
        <f>SUMIFS('Historial Mensual'!$AB$2:$AB$3601,'Historial Mensual'!$A$2:$A$3601,AA$1,'Historial Mensual'!$B$2:$B$3601,$A33)</f>
        <v>8.9751022086475007E-3</v>
      </c>
      <c r="AB33" s="30">
        <f>SUMIFS('Historial Mensual'!$AB$2:$AB$3601,'Historial Mensual'!$A$2:$A$3601,AB$1,'Historial Mensual'!$B$2:$B$3601,$A33)</f>
        <v>1.0071302486611922E-2</v>
      </c>
      <c r="AC33" s="30">
        <f>SUMIFS('Historial Mensual'!$AB$2:$AB$3601,'Historial Mensual'!$A$2:$A$3601,AC$1,'Historial Mensual'!$B$2:$B$3601,$A33)</f>
        <v>8.8269389205311022E-3</v>
      </c>
      <c r="AD33" s="30">
        <f>SUMIFS('Historial Mensual'!$AB$2:$AB$3601,'Historial Mensual'!$A$2:$A$3601,AD$1,'Historial Mensual'!$B$2:$B$3601,$A33)</f>
        <v>9.8628325030671871E-3</v>
      </c>
      <c r="AE33" s="30">
        <f>SUMIFS('Historial Mensual'!$AB$2:$AB$3601,'Historial Mensual'!$A$2:$A$3601,AE$1,'Historial Mensual'!$B$2:$B$3601,$A33)</f>
        <v>1.0047415967726403E-2</v>
      </c>
      <c r="AF33" s="30">
        <f>SUMIFS('Historial Mensual'!$AB$2:$AB$3601,'Historial Mensual'!$A$2:$A$3601,AF$1,'Historial Mensual'!$B$2:$B$3601,$A33)</f>
        <v>8.8609771760812528E-3</v>
      </c>
      <c r="AG33" s="30">
        <f>SUMIFS('Historial Mensual'!$AB$2:$AB$3601,'Historial Mensual'!$A$2:$A$3601,AG$1,'Historial Mensual'!$B$2:$B$3601,$A33)</f>
        <v>8.3962107259691887E-3</v>
      </c>
      <c r="AH33" s="30">
        <f>SUMIFS('Historial Mensual'!$AB$2:$AB$3601,'Historial Mensual'!$A$2:$A$3601,AH$1,'Historial Mensual'!$B$2:$B$3601,$A33)</f>
        <v>8.2691846629321386E-3</v>
      </c>
      <c r="AI33" s="30">
        <f>SUMIFS('Historial Mensual'!$AB$2:$AB$3601,'Historial Mensual'!$A$2:$A$3601,AI$1,'Historial Mensual'!$B$2:$B$3601,$A33)</f>
        <v>8.7323218706474304E-3</v>
      </c>
      <c r="AJ33" s="30">
        <f>SUMIFS('Historial Mensual'!$AB$2:$AB$3601,'Historial Mensual'!$A$2:$A$3601,AJ$1,'Historial Mensual'!$B$2:$B$3601,$A33)</f>
        <v>8.9871866111665977E-3</v>
      </c>
      <c r="AK33" s="30">
        <f>SUMIFS('Historial Mensual'!$AB$2:$AB$3601,'Historial Mensual'!$A$2:$A$3601,AK$1,'Historial Mensual'!$B$2:$B$3601,$A33)</f>
        <v>8.2120796992302125E-3</v>
      </c>
      <c r="AL33" s="30">
        <f>SUMIFS('Historial Mensual'!$AB$2:$AB$3601,'Historial Mensual'!$A$2:$A$3601,AL$1,'Historial Mensual'!$B$2:$B$3601,$A33)</f>
        <v>8.7777502376407135E-3</v>
      </c>
      <c r="AM33" s="30">
        <f>SUMIFS('Historial Mensual'!$AB$2:$AB$3601,'Historial Mensual'!$A$2:$A$3601,AM$1,'Historial Mensual'!$B$2:$B$3601,$A33)</f>
        <v>8.8382864094311842E-3</v>
      </c>
      <c r="AN33" s="30">
        <f>SUMIFS('Historial Mensual'!$AB$2:$AB$3601,'Historial Mensual'!$A$2:$A$3601,AN$1,'Historial Mensual'!$B$2:$B$3601,$A33)</f>
        <v>9.7220906716501965E-3</v>
      </c>
      <c r="AO33" s="30">
        <f>SUMIFS('Historial Mensual'!$AB$2:$AB$3601,'Historial Mensual'!$A$2:$A$3601,AO$1,'Historial Mensual'!$B$2:$B$3601,$A33)</f>
        <v>7.6850376688406552E-3</v>
      </c>
      <c r="AP33" s="30">
        <f>SUMIFS('Historial Mensual'!$AB$2:$AB$3601,'Historial Mensual'!$A$2:$A$3601,AP$1,'Historial Mensual'!$B$2:$B$3601,$A33)</f>
        <v>8.652010048415093E-3</v>
      </c>
      <c r="AQ33" s="30">
        <f>SUMIFS('Historial Mensual'!$AB$2:$AB$3601,'Historial Mensual'!$A$2:$A$3601,AQ$1,'Historial Mensual'!$B$2:$B$3601,$A33)</f>
        <v>8.9781234585364356E-3</v>
      </c>
      <c r="AR33" s="30">
        <f>SUMIFS('Historial Mensual'!$AB$2:$AB$3601,'Historial Mensual'!$A$2:$A$3601,AR$1,'Historial Mensual'!$B$2:$B$3601,$A33)</f>
        <v>9.2277877123356777E-3</v>
      </c>
      <c r="AS33" s="30">
        <f>SUMIFS('Historial Mensual'!$AB$2:$AB$3601,'Historial Mensual'!$A$2:$A$3601,AS$1,'Historial Mensual'!$B$2:$B$3601,$A33)</f>
        <v>8.330057436489513E-3</v>
      </c>
      <c r="AT33" s="30">
        <f>SUMIFS('Historial Mensual'!$AB$2:$AB$3601,'Historial Mensual'!$A$2:$A$3601,AT$1,'Historial Mensual'!$B$2:$B$3601,$A33)</f>
        <v>7.4902590817995662E-3</v>
      </c>
      <c r="AU33" s="30">
        <f>SUMIFS('Historial Mensual'!$AB$2:$AB$3601,'Historial Mensual'!$A$2:$A$3601,AU$1,'Historial Mensual'!$B$2:$B$3601,$A33)</f>
        <v>8.5397587595594793E-3</v>
      </c>
      <c r="AV33" s="30">
        <f>SUMIFS('Historial Mensual'!$AB$2:$AB$3601,'Historial Mensual'!$A$2:$A$3601,AV$1,'Historial Mensual'!$B$2:$B$3601,$A33)</f>
        <v>7.8342918928691052E-3</v>
      </c>
      <c r="AW33" s="30">
        <f>SUMIFS('Historial Mensual'!$AB$2:$AB$3601,'Historial Mensual'!$A$2:$A$3601,AW$1,'Historial Mensual'!$B$2:$B$3601,$A33)</f>
        <v>8.5921092306087132E-3</v>
      </c>
      <c r="AX33" s="30">
        <f>SUMIFS('Historial Mensual'!$AB$2:$AB$3601,'Historial Mensual'!$A$2:$A$3601,AX$1,'Historial Mensual'!$B$2:$B$3601,$A33)</f>
        <v>7.3988618631823933E-3</v>
      </c>
      <c r="AY33" s="30">
        <f>SUMIFS('Historial Mensual'!$AB$2:$AB$3601,'Historial Mensual'!$A$2:$A$3601,AY$1,'Historial Mensual'!$B$2:$B$3601,$A33)</f>
        <v>8.6936900566205733E-3</v>
      </c>
      <c r="AZ33" s="30">
        <f>SUMIFS('Historial Mensual'!$AB$2:$AB$3601,'Historial Mensual'!$A$2:$A$3601,AZ$1,'Historial Mensual'!$B$2:$B$3601,$A33)</f>
        <v>9.5361005265015564E-3</v>
      </c>
      <c r="BA33" s="30">
        <f>SUMIFS('Historial Mensual'!$AB$2:$AB$3601,'Historial Mensual'!$A$2:$A$3601,BA$1,'Historial Mensual'!$B$2:$B$3601,$A33)</f>
        <v>8.4159714129190544E-3</v>
      </c>
      <c r="BB33" s="30">
        <f>SUMIFS('Historial Mensual'!$AB$2:$AB$3601,'Historial Mensual'!$A$2:$A$3601,BB$1,'Historial Mensual'!$B$2:$B$3601,$A33)</f>
        <v>7.8885754126365448E-3</v>
      </c>
      <c r="BC33" s="30">
        <f>SUMIFS('Historial Mensual'!$AB$2:$AB$3601,'Historial Mensual'!$A$2:$A$3601,BC$1,'Historial Mensual'!$B$2:$B$3601,$A33)</f>
        <v>8.3886093274134765E-3</v>
      </c>
      <c r="BD33" s="30">
        <f>SUMIFS('Historial Mensual'!$AB$2:$AB$3601,'Historial Mensual'!$A$2:$A$3601,BD$1,'Historial Mensual'!$B$2:$B$3601,$A33)</f>
        <v>9.1441391456026366E-3</v>
      </c>
      <c r="BE33" s="30">
        <f>SUMIFS('Historial Mensual'!$AB$2:$AB$3601,'Historial Mensual'!$A$2:$A$3601,BE$1,'Historial Mensual'!$B$2:$B$3601,$A33)</f>
        <v>9.0475847548845412E-3</v>
      </c>
      <c r="BF33" s="30">
        <f>SUMIFS('Historial Mensual'!$AB$2:$AB$3601,'Historial Mensual'!$A$2:$A$3601,BF$1,'Historial Mensual'!$B$2:$B$3601,$A33)</f>
        <v>8.200654435884136E-3</v>
      </c>
      <c r="BG33" s="30">
        <f>SUMIFS('Historial Mensual'!$AB$2:$AB$3601,'Historial Mensual'!$A$2:$A$3601,BG$1,'Historial Mensual'!$B$2:$B$3601,$A33)</f>
        <v>8.4949715942304049E-3</v>
      </c>
      <c r="BH33" s="30">
        <f>SUMIFS('Historial Mensual'!$AB$2:$AB$3601,'Historial Mensual'!$A$2:$A$3601,BH$1,'Historial Mensual'!$B$2:$B$3601,$A33)</f>
        <v>8.8027262506000792E-3</v>
      </c>
      <c r="BI33" s="30">
        <f>SUMIFS('Historial Mensual'!$AB$2:$AB$3601,'Historial Mensual'!$A$2:$A$3601,BI$1,'Historial Mensual'!$B$2:$B$3601,$A33)</f>
        <v>9.0573956981039316E-3</v>
      </c>
      <c r="BJ33" s="30">
        <f>SUMIFS('Historial Mensual'!$AB$2:$AB$3601,'Historial Mensual'!$A$2:$A$3601,BJ$1,'Historial Mensual'!$B$2:$B$3601,$A33)</f>
        <v>8.9879418334652961E-3</v>
      </c>
      <c r="BK33" s="30">
        <f>SUMIFS('Historial Mensual'!$AB$2:$AB$3601,'Historial Mensual'!$A$2:$A$3601,BK$1,'Historial Mensual'!$B$2:$B$3601,$A33)</f>
        <v>8.9856761479145675E-3</v>
      </c>
      <c r="BL33" s="30">
        <f>SUMIFS('Historial Mensual'!$AB$2:$AB$3601,'Historial Mensual'!$A$2:$A$3601,BL$1,'Historial Mensual'!$B$2:$B$3601,$A33)</f>
        <v>9.3805696317936782E-3</v>
      </c>
      <c r="BM33" s="30">
        <f>SUMIFS('Historial Mensual'!$AB$2:$AB$3601,'Historial Mensual'!$A$2:$A$3601,BM$1,'Historial Mensual'!$B$2:$B$3601,$A33)</f>
        <v>1.1047555091071803E-2</v>
      </c>
      <c r="BN33" s="30">
        <f>SUMIFS('Historial Mensual'!$AB$2:$AB$3601,'Historial Mensual'!$A$2:$A$3601,BN$1,'Historial Mensual'!$B$2:$B$3601,$A33)</f>
        <v>8.2425401072372395E-3</v>
      </c>
      <c r="BO33" s="30">
        <f>SUMIFS('Historial Mensual'!$AB$2:$AB$3601,'Historial Mensual'!$A$2:$A$3601,BO$1,'Historial Mensual'!$B$2:$B$3601,$A33)</f>
        <v>9.6906188372700708E-3</v>
      </c>
      <c r="BP33" s="30">
        <f>SUMIFS('Historial Mensual'!$AB$2:$AB$3601,'Historial Mensual'!$A$2:$A$3601,BP$1,'Historial Mensual'!$B$2:$B$3601,$A33)</f>
        <v>8.3201683611469068E-3</v>
      </c>
      <c r="BQ33" s="30">
        <f>SUMIFS('Historial Mensual'!$AB$2:$AB$3601,'Historial Mensual'!$A$2:$A$3601,BQ$1,'Historial Mensual'!$B$2:$B$3601,$A33)</f>
        <v>8.9939833880152698E-3</v>
      </c>
      <c r="BR33" s="30">
        <f>SUMIFS('Historial Mensual'!$AB$2:$AB$3601,'Historial Mensual'!$A$2:$A$3601,BR$1,'Historial Mensual'!$B$2:$B$3601,$A33)</f>
        <v>9.4647543390584676E-3</v>
      </c>
      <c r="BS33" s="30">
        <f>SUMIFS('Historial Mensual'!$AB$2:$AB$3601,'Historial Mensual'!$A$2:$A$3601,BS$1,'Historial Mensual'!$B$2:$B$3601,$A33)</f>
        <v>1.0512828912791594E-2</v>
      </c>
      <c r="BT33" s="30">
        <f>SUMIFS('Historial Mensual'!$AB$2:$AB$3601,'Historial Mensual'!$A$2:$A$3601,BT$1,'Historial Mensual'!$B$2:$B$3601,$A33)</f>
        <v>8.5503830116371304E-3</v>
      </c>
      <c r="BU33" s="30">
        <f>SUMIFS('Historial Mensual'!$AB$2:$AB$3601,'Historial Mensual'!$A$2:$A$3601,BU$1,'Historial Mensual'!$B$2:$B$3601,$A33)</f>
        <v>8.8382864094311842E-3</v>
      </c>
      <c r="BV33" s="30">
        <f>SUMIFS('Historial Mensual'!$AB$2:$AB$3601,'Historial Mensual'!$A$2:$A$3601,BV$1,'Historial Mensual'!$B$2:$B$3601,$A33)</f>
        <v>8.567834467890334E-3</v>
      </c>
      <c r="BW33" s="30">
        <f>SUMIFS('Historial Mensual'!$AB$2:$AB$3601,'Historial Mensual'!$A$2:$A$3601,BW$1,'Historial Mensual'!$B$2:$B$3601,$A33)</f>
        <v>7.7876282395248353E-3</v>
      </c>
      <c r="BX33" s="30">
        <f>SUMIFS('Historial Mensual'!$AB$2:$AB$3601,'Historial Mensual'!$A$2:$A$3601,BX$1,'Historial Mensual'!$B$2:$B$3601,$A33)</f>
        <v>1.052619793090126E-2</v>
      </c>
      <c r="BY33" s="30">
        <f>SUMIFS('Historial Mensual'!$AB$2:$AB$3601,'Historial Mensual'!$A$2:$A$3601,BY$1,'Historial Mensual'!$B$2:$B$3601,$A33)</f>
        <v>9.2880277124884891E-3</v>
      </c>
      <c r="BZ33" s="30">
        <f>SUMIFS('Historial Mensual'!$AB$2:$AB$3601,'Historial Mensual'!$A$2:$A$3601,BZ$1,'Historial Mensual'!$B$2:$B$3601,$A33)</f>
        <v>9.998877337823231E-3</v>
      </c>
      <c r="CA33" s="30">
        <f>SUMIFS('Historial Mensual'!$AB$2:$AB$3601,'Historial Mensual'!$A$2:$A$3601,CA$1,'Historial Mensual'!$B$2:$B$3601,$A33)</f>
        <v>8.8685395176106852E-3</v>
      </c>
      <c r="CB33" s="30">
        <f>SUMIFS('Historial Mensual'!$AB$2:$AB$3601,'Historial Mensual'!$A$2:$A$3601,CB$1,'Historial Mensual'!$B$2:$B$3601,$A33)</f>
        <v>9.8478702200290869E-3</v>
      </c>
      <c r="CC33" s="30">
        <f>SUMIFS('Historial Mensual'!$AB$2:$AB$3601,'Historial Mensual'!$A$2:$A$3601,CC$1,'Historial Mensual'!$B$2:$B$3601,$A33)</f>
        <v>7.5608566567193503E-3</v>
      </c>
      <c r="CD33" s="30">
        <f>SUMIFS('Historial Mensual'!$AB$2:$AB$3601,'Historial Mensual'!$A$2:$A$3601,CD$1,'Historial Mensual'!$B$2:$B$3601,$A33)</f>
        <v>8.2280726756278622E-3</v>
      </c>
      <c r="CE33" s="30">
        <f>SUMIFS('Historial Mensual'!$AB$2:$AB$3601,'Historial Mensual'!$A$2:$A$3601,CE$1,'Historial Mensual'!$B$2:$B$3601,$A33)</f>
        <v>8.2942995805872499E-3</v>
      </c>
      <c r="CF33" s="30">
        <f>SUMIFS('Historial Mensual'!$AB$2:$AB$3601,'Historial Mensual'!$A$2:$A$3601,CF$1,'Historial Mensual'!$B$2:$B$3601,$A33)</f>
        <v>6.8879720207426498E-3</v>
      </c>
      <c r="CG33" s="30">
        <f>SUMIFS('Historial Mensual'!$AB$2:$AB$3601,'Historial Mensual'!$A$2:$A$3601,CG$1,'Historial Mensual'!$B$2:$B$3601,$A33)</f>
        <v>8.7247482877483851E-3</v>
      </c>
      <c r="CH33" s="30">
        <f>SUMIFS('Historial Mensual'!$AB$2:$AB$3601,'Historial Mensual'!$A$2:$A$3601,CH$1,'Historial Mensual'!$B$2:$B$3601,$A33)</f>
        <v>8.6732313290367458E-3</v>
      </c>
      <c r="CI33" s="30">
        <f>SUMIFS('Historial Mensual'!$AB$2:$AB$3601,'Historial Mensual'!$A$2:$A$3601,CI$1,'Historial Mensual'!$B$2:$B$3601,$A33)</f>
        <v>9.5998896088564933E-3</v>
      </c>
      <c r="CJ33" s="30">
        <f>SUMIFS('Historial Mensual'!$AB$2:$AB$3601,'Historial Mensual'!$A$2:$A$3601,CJ$1,'Historial Mensual'!$B$2:$B$3601,$A33)</f>
        <v>7.8151703189310862E-3</v>
      </c>
      <c r="CK33" s="30">
        <f>SUMIFS('Historial Mensual'!$AB$2:$AB$3601,'Historial Mensual'!$A$2:$A$3601,CK$1,'Historial Mensual'!$B$2:$B$3601,$A33)</f>
        <v>6.9304621409966849E-3</v>
      </c>
      <c r="CL33" s="30">
        <f>SUMIFS('Historial Mensual'!$AB$2:$AB$3601,'Historial Mensual'!$A$2:$A$3601,CL$1,'Historial Mensual'!$B$2:$B$3601,$A33)</f>
        <v>7.7631394383357311E-3</v>
      </c>
      <c r="CM33" s="30">
        <f>SUMIFS('Historial Mensual'!$AB$2:$AB$3601,'Historial Mensual'!$A$2:$A$3601,CM$1,'Historial Mensual'!$B$2:$B$3601,$A33)</f>
        <v>7.6114692443995935E-3</v>
      </c>
      <c r="CN33" s="30">
        <f>SUMIFS('Historial Mensual'!$AB$2:$AB$3601,'Historial Mensual'!$A$2:$A$3601,CN$1,'Historial Mensual'!$B$2:$B$3601,$A33)</f>
        <v>7.8503509315233089E-3</v>
      </c>
      <c r="CO33" s="30">
        <f>SUMIFS('Historial Mensual'!$AB$2:$AB$3601,'Historial Mensual'!$A$2:$A$3601,CO$1,'Historial Mensual'!$B$2:$B$3601,$A33)</f>
        <v>8.1678941186638099E-3</v>
      </c>
      <c r="CP33" s="30">
        <f>SUMIFS('Historial Mensual'!$AB$2:$AB$3601,'Historial Mensual'!$A$2:$A$3601,CP$1,'Historial Mensual'!$B$2:$B$3601,$A33)</f>
        <v>7.6513261416240042E-3</v>
      </c>
      <c r="CQ33" s="30">
        <f>SUMIFS('Historial Mensual'!$AB$2:$AB$3601,'Historial Mensual'!$A$2:$A$3601,CQ$1,'Historial Mensual'!$B$2:$B$3601,$A33)</f>
        <v>8.8859305371316033E-3</v>
      </c>
      <c r="CR33" s="30">
        <f>SUMIFS('Historial Mensual'!$AB$2:$AB$3601,'Historial Mensual'!$A$2:$A$3601,CR$1,'Historial Mensual'!$B$2:$B$3601,$A33)</f>
        <v>8.4395266663903623E-3</v>
      </c>
      <c r="CS33" s="30">
        <f>SUMIFS('Historial Mensual'!$AB$2:$AB$3601,'Historial Mensual'!$A$2:$A$3601,CS$1,'Historial Mensual'!$B$2:$B$3601,$A33)</f>
        <v>7.8526448501454738E-3</v>
      </c>
      <c r="CT33" s="30">
        <f>SUMIFS('Historial Mensual'!$AB$2:$AB$3601,'Historial Mensual'!$A$2:$A$3601,CT$1,'Historial Mensual'!$B$2:$B$3601,$A33)</f>
        <v>7.6735464964405864E-3</v>
      </c>
      <c r="CU33" s="30">
        <f>SUMIFS('Historial Mensual'!$AB$2:$AB$3601,'Historial Mensual'!$A$2:$A$3601,CU$1,'Historial Mensual'!$B$2:$B$3601,$A33)</f>
        <v>7.6222016535938408E-3</v>
      </c>
      <c r="CV33" s="30">
        <f>SUMIFS('Historial Mensual'!$AB$2:$AB$3601,'Historial Mensual'!$A$2:$A$3601,CV$1,'Historial Mensual'!$B$2:$B$3601,$A33)</f>
        <v>9.3196378871227559E-3</v>
      </c>
      <c r="CW33" s="30">
        <f>SUMIFS('Historial Mensual'!$AB$2:$AB$3601,'Historial Mensual'!$A$2:$A$3601,CW$1,'Historial Mensual'!$B$2:$B$3601,$A33)</f>
        <v>8.0977629231271386E-3</v>
      </c>
    </row>
    <row r="34" spans="1:101" x14ac:dyDescent="0.3">
      <c r="A34" s="18">
        <v>45901</v>
      </c>
      <c r="B34" s="30">
        <f>SUMIFS('Historial Mensual'!$AB$2:$AB$3601,'Historial Mensual'!$A$2:$A$3601,B$1,'Historial Mensual'!$B$2:$B$3601,$A34)</f>
        <v>7.8274085859768583E-3</v>
      </c>
      <c r="C34" s="30">
        <f>SUMIFS('Historial Mensual'!$AB$2:$AB$3601,'Historial Mensual'!$A$2:$A$3601,C$1,'Historial Mensual'!$B$2:$B$3601,$A34)</f>
        <v>6.5581969365593462E-3</v>
      </c>
      <c r="D34" s="30">
        <f>SUMIFS('Historial Mensual'!$AB$2:$AB$3601,'Historial Mensual'!$A$2:$A$3601,D$1,'Historial Mensual'!$B$2:$B$3601,$A34)</f>
        <v>8.2067480869039144E-3</v>
      </c>
      <c r="E34" s="30">
        <f>SUMIFS('Historial Mensual'!$AB$2:$AB$3601,'Historial Mensual'!$A$2:$A$3601,E$1,'Historial Mensual'!$B$2:$B$3601,$A34)</f>
        <v>8.4926936961149391E-3</v>
      </c>
      <c r="F34" s="30">
        <f>SUMIFS('Historial Mensual'!$AB$2:$AB$3601,'Historial Mensual'!$A$2:$A$3601,F$1,'Historial Mensual'!$B$2:$B$3601,$A34)</f>
        <v>8.4053315723162658E-3</v>
      </c>
      <c r="G34" s="30">
        <f>SUMIFS('Historial Mensual'!$AB$2:$AB$3601,'Historial Mensual'!$A$2:$A$3601,G$1,'Historial Mensual'!$B$2:$B$3601,$A34)</f>
        <v>7.9603942959982632E-3</v>
      </c>
      <c r="H34" s="30">
        <f>SUMIFS('Historial Mensual'!$AB$2:$AB$3601,'Historial Mensual'!$A$2:$A$3601,H$1,'Historial Mensual'!$B$2:$B$3601,$A34)</f>
        <v>6.4930303625614361E-3</v>
      </c>
      <c r="I34" s="30">
        <f>SUMIFS('Historial Mensual'!$AB$2:$AB$3601,'Historial Mensual'!$A$2:$A$3601,I$1,'Historial Mensual'!$B$2:$B$3601,$A34)</f>
        <v>9.2993183107330513E-3</v>
      </c>
      <c r="J34" s="30">
        <f>SUMIFS('Historial Mensual'!$AB$2:$AB$3601,'Historial Mensual'!$A$2:$A$3601,J$1,'Historial Mensual'!$B$2:$B$3601,$A34)</f>
        <v>6.9628958659426754E-3</v>
      </c>
      <c r="K34" s="30">
        <f>SUMIFS('Historial Mensual'!$AB$2:$AB$3601,'Historial Mensual'!$A$2:$A$3601,K$1,'Historial Mensual'!$B$2:$B$3601,$A34)</f>
        <v>6.7743106144140253E-3</v>
      </c>
      <c r="L34" s="30">
        <f>SUMIFS('Historial Mensual'!$AB$2:$AB$3601,'Historial Mensual'!$A$2:$A$3601,L$1,'Historial Mensual'!$B$2:$B$3601,$A34)</f>
        <v>7.5470483686987944E-3</v>
      </c>
      <c r="M34" s="30">
        <f>SUMIFS('Historial Mensual'!$AB$2:$AB$3601,'Historial Mensual'!$A$2:$A$3601,M$1,'Historial Mensual'!$B$2:$B$3601,$A34)</f>
        <v>7.9680312910788142E-3</v>
      </c>
      <c r="N34" s="30">
        <f>SUMIFS('Historial Mensual'!$AB$2:$AB$3601,'Historial Mensual'!$A$2:$A$3601,N$1,'Historial Mensual'!$B$2:$B$3601,$A34)</f>
        <v>7.8327623138048086E-3</v>
      </c>
      <c r="O34" s="30">
        <f>SUMIFS('Historial Mensual'!$AB$2:$AB$3601,'Historial Mensual'!$A$2:$A$3601,O$1,'Historial Mensual'!$B$2:$B$3601,$A34)</f>
        <v>9.5113234006849456E-3</v>
      </c>
      <c r="P34" s="30">
        <f>SUMIFS('Historial Mensual'!$AB$2:$AB$3601,'Historial Mensual'!$A$2:$A$3601,P$1,'Historial Mensual'!$B$2:$B$3601,$A34)</f>
        <v>7.1873001862918784E-3</v>
      </c>
      <c r="Q34" s="30">
        <f>SUMIFS('Historial Mensual'!$AB$2:$AB$3601,'Historial Mensual'!$A$2:$A$3601,Q$1,'Historial Mensual'!$B$2:$B$3601,$A34)</f>
        <v>9.0905941837715609E-3</v>
      </c>
      <c r="R34" s="30">
        <f>SUMIFS('Historial Mensual'!$AB$2:$AB$3601,'Historial Mensual'!$A$2:$A$3601,R$1,'Historial Mensual'!$B$2:$B$3601,$A34)</f>
        <v>7.3050657254201123E-3</v>
      </c>
      <c r="S34" s="30">
        <f>SUMIFS('Historial Mensual'!$AB$2:$AB$3601,'Historial Mensual'!$A$2:$A$3601,S$1,'Historial Mensual'!$B$2:$B$3601,$A34)</f>
        <v>6.7928772223382339E-3</v>
      </c>
      <c r="T34" s="30">
        <f>SUMIFS('Historial Mensual'!$AB$2:$AB$3601,'Historial Mensual'!$A$2:$A$3601,T$1,'Historial Mensual'!$B$2:$B$3601,$A34)</f>
        <v>7.6084026107969827E-3</v>
      </c>
      <c r="U34" s="30">
        <f>SUMIFS('Historial Mensual'!$AB$2:$AB$3601,'Historial Mensual'!$A$2:$A$3601,U$1,'Historial Mensual'!$B$2:$B$3601,$A34)</f>
        <v>8.3901296575499273E-3</v>
      </c>
      <c r="V34" s="30">
        <f>SUMIFS('Historial Mensual'!$AB$2:$AB$3601,'Historial Mensual'!$A$2:$A$3601,V$1,'Historial Mensual'!$B$2:$B$3601,$A34)</f>
        <v>8.221218884587822E-3</v>
      </c>
      <c r="W34" s="30">
        <f>SUMIFS('Historial Mensual'!$AB$2:$AB$3601,'Historial Mensual'!$A$2:$A$3601,W$1,'Historial Mensual'!$B$2:$B$3601,$A34)</f>
        <v>8.3650409854751917E-3</v>
      </c>
      <c r="X34" s="30">
        <f>SUMIFS('Historial Mensual'!$AB$2:$AB$3601,'Historial Mensual'!$A$2:$A$3601,X$1,'Historial Mensual'!$B$2:$B$3601,$A34)</f>
        <v>7.4679942138538014E-3</v>
      </c>
      <c r="Y34" s="30">
        <f>SUMIFS('Historial Mensual'!$AB$2:$AB$3601,'Historial Mensual'!$A$2:$A$3601,Y$1,'Historial Mensual'!$B$2:$B$3601,$A34)</f>
        <v>9.1652468789023001E-3</v>
      </c>
      <c r="Z34" s="30">
        <f>SUMIFS('Historial Mensual'!$AB$2:$AB$3601,'Historial Mensual'!$A$2:$A$3601,Z$1,'Historial Mensual'!$B$2:$B$3601,$A34)</f>
        <v>7.8052255231033651E-3</v>
      </c>
      <c r="AA34" s="30">
        <f>SUMIFS('Historial Mensual'!$AB$2:$AB$3601,'Historial Mensual'!$A$2:$A$3601,AA$1,'Historial Mensual'!$B$2:$B$3601,$A34)</f>
        <v>8.5063602359447543E-3</v>
      </c>
      <c r="AB34" s="30">
        <f>SUMIFS('Historial Mensual'!$AB$2:$AB$3601,'Historial Mensual'!$A$2:$A$3601,AB$1,'Historial Mensual'!$B$2:$B$3601,$A34)</f>
        <v>1.0361921238571048E-2</v>
      </c>
      <c r="AC34" s="30">
        <f>SUMIFS('Historial Mensual'!$AB$2:$AB$3601,'Historial Mensual'!$A$2:$A$3601,AC$1,'Historial Mensual'!$B$2:$B$3601,$A34)</f>
        <v>8.4638354201431731E-3</v>
      </c>
      <c r="AD34" s="30">
        <f>SUMIFS('Historial Mensual'!$AB$2:$AB$3601,'Historial Mensual'!$A$2:$A$3601,AD$1,'Historial Mensual'!$B$2:$B$3601,$A34)</f>
        <v>1.0040696764569867E-2</v>
      </c>
      <c r="AE34" s="30">
        <f>SUMIFS('Historial Mensual'!$AB$2:$AB$3601,'Historial Mensual'!$A$2:$A$3601,AE$1,'Historial Mensual'!$B$2:$B$3601,$A34)</f>
        <v>9.7130998199854712E-3</v>
      </c>
      <c r="AF34" s="30">
        <f>SUMIFS('Historial Mensual'!$AB$2:$AB$3601,'Historial Mensual'!$A$2:$A$3601,AF$1,'Historial Mensual'!$B$2:$B$3601,$A34)</f>
        <v>8.6141026845198976E-3</v>
      </c>
      <c r="AG34" s="30">
        <f>SUMIFS('Historial Mensual'!$AB$2:$AB$3601,'Historial Mensual'!$A$2:$A$3601,AG$1,'Historial Mensual'!$B$2:$B$3601,$A34)</f>
        <v>7.9519928661939687E-3</v>
      </c>
      <c r="AH34" s="30">
        <f>SUMIFS('Historial Mensual'!$AB$2:$AB$3601,'Historial Mensual'!$A$2:$A$3601,AH$1,'Historial Mensual'!$B$2:$B$3601,$A34)</f>
        <v>8.0840353228617268E-3</v>
      </c>
      <c r="AI34" s="30">
        <f>SUMIFS('Historial Mensual'!$AB$2:$AB$3601,'Historial Mensual'!$A$2:$A$3601,AI$1,'Historial Mensual'!$B$2:$B$3601,$A34)</f>
        <v>8.1663700979537346E-3</v>
      </c>
      <c r="AJ34" s="30">
        <f>SUMIFS('Historial Mensual'!$AB$2:$AB$3601,'Historial Mensual'!$A$2:$A$3601,AJ$1,'Historial Mensual'!$B$2:$B$3601,$A34)</f>
        <v>8.6254765392759225E-3</v>
      </c>
      <c r="AK34" s="30">
        <f>SUMIFS('Historial Mensual'!$AB$2:$AB$3601,'Historial Mensual'!$A$2:$A$3601,AK$1,'Historial Mensual'!$B$2:$B$3601,$A34)</f>
        <v>7.8304678973277753E-3</v>
      </c>
      <c r="AL34" s="30">
        <f>SUMIFS('Historial Mensual'!$AB$2:$AB$3601,'Historial Mensual'!$A$2:$A$3601,AL$1,'Historial Mensual'!$B$2:$B$3601,$A34)</f>
        <v>8.3361424910914916E-3</v>
      </c>
      <c r="AM34" s="30">
        <f>SUMIFS('Historial Mensual'!$AB$2:$AB$3601,'Historial Mensual'!$A$2:$A$3601,AM$1,'Historial Mensual'!$B$2:$B$3601,$A34)</f>
        <v>8.7951584801011506E-3</v>
      </c>
      <c r="AN34" s="30">
        <f>SUMIFS('Historial Mensual'!$AB$2:$AB$3601,'Historial Mensual'!$A$2:$A$3601,AN$1,'Historial Mensual'!$B$2:$B$3601,$A34)</f>
        <v>9.7737709862466549E-3</v>
      </c>
      <c r="AO34" s="30">
        <f>SUMIFS('Historial Mensual'!$AB$2:$AB$3601,'Historial Mensual'!$A$2:$A$3601,AO$1,'Historial Mensual'!$B$2:$B$3601,$A34)</f>
        <v>7.2719835197296856E-3</v>
      </c>
      <c r="AP34" s="30">
        <f>SUMIFS('Historial Mensual'!$AB$2:$AB$3601,'Historial Mensual'!$A$2:$A$3601,AP$1,'Historial Mensual'!$B$2:$B$3601,$A34)</f>
        <v>8.5632822343102433E-3</v>
      </c>
      <c r="AQ34" s="30">
        <f>SUMIFS('Historial Mensual'!$AB$2:$AB$3601,'Historial Mensual'!$A$2:$A$3601,AQ$1,'Historial Mensual'!$B$2:$B$3601,$A34)</f>
        <v>8.9524396618831936E-3</v>
      </c>
      <c r="AR34" s="30">
        <f>SUMIFS('Historial Mensual'!$AB$2:$AB$3601,'Historial Mensual'!$A$2:$A$3601,AR$1,'Historial Mensual'!$B$2:$B$3601,$A34)</f>
        <v>9.1968993759437012E-3</v>
      </c>
      <c r="AS34" s="30">
        <f>SUMIFS('Historial Mensual'!$AB$2:$AB$3601,'Historial Mensual'!$A$2:$A$3601,AS$1,'Historial Mensual'!$B$2:$B$3601,$A34)</f>
        <v>7.7485961148802129E-3</v>
      </c>
      <c r="AT34" s="30">
        <f>SUMIFS('Historial Mensual'!$AB$2:$AB$3601,'Historial Mensual'!$A$2:$A$3601,AT$1,'Historial Mensual'!$B$2:$B$3601,$A34)</f>
        <v>7.3312152901023886E-3</v>
      </c>
      <c r="AU34" s="30">
        <f>SUMIFS('Historial Mensual'!$AB$2:$AB$3601,'Historial Mensual'!$A$2:$A$3601,AU$1,'Historial Mensual'!$B$2:$B$3601,$A34)</f>
        <v>8.3102782188335667E-3</v>
      </c>
      <c r="AV34" s="30">
        <f>SUMIFS('Historial Mensual'!$AB$2:$AB$3601,'Historial Mensual'!$A$2:$A$3601,AV$1,'Historial Mensual'!$B$2:$B$3601,$A34)</f>
        <v>7.4948649305266457E-3</v>
      </c>
      <c r="AW34" s="30">
        <f>SUMIFS('Historial Mensual'!$AB$2:$AB$3601,'Historial Mensual'!$A$2:$A$3601,AW$1,'Historial Mensual'!$B$2:$B$3601,$A34)</f>
        <v>8.5572122379353743E-3</v>
      </c>
      <c r="AX34" s="30">
        <f>SUMIFS('Historial Mensual'!$AB$2:$AB$3601,'Historial Mensual'!$A$2:$A$3601,AX$1,'Historial Mensual'!$B$2:$B$3601,$A34)</f>
        <v>7.4173022597756599E-3</v>
      </c>
      <c r="AY34" s="30">
        <f>SUMIFS('Historial Mensual'!$AB$2:$AB$3601,'Historial Mensual'!$A$2:$A$3601,AY$1,'Historial Mensual'!$B$2:$B$3601,$A34)</f>
        <v>8.4212908701770672E-3</v>
      </c>
      <c r="AZ34" s="30">
        <f>SUMIFS('Historial Mensual'!$AB$2:$AB$3601,'Historial Mensual'!$A$2:$A$3601,AZ$1,'Historial Mensual'!$B$2:$B$3601,$A34)</f>
        <v>9.4594950568192004E-3</v>
      </c>
      <c r="BA34" s="30">
        <f>SUMIFS('Historial Mensual'!$AB$2:$AB$3601,'Historial Mensual'!$A$2:$A$3601,BA$1,'Historial Mensual'!$B$2:$B$3601,$A34)</f>
        <v>8.2288341763305795E-3</v>
      </c>
      <c r="BB34" s="30">
        <f>SUMIFS('Historial Mensual'!$AB$2:$AB$3601,'Historial Mensual'!$A$2:$A$3601,BB$1,'Historial Mensual'!$B$2:$B$3601,$A34)</f>
        <v>7.7263939585667796E-3</v>
      </c>
      <c r="BC34" s="30">
        <f>SUMIFS('Historial Mensual'!$AB$2:$AB$3601,'Historial Mensual'!$A$2:$A$3601,BC$1,'Historial Mensual'!$B$2:$B$3601,$A34)</f>
        <v>7.9962826399324616E-3</v>
      </c>
      <c r="BD34" s="30">
        <f>SUMIFS('Historial Mensual'!$AB$2:$AB$3601,'Historial Mensual'!$A$2:$A$3601,BD$1,'Historial Mensual'!$B$2:$B$3601,$A34)</f>
        <v>8.5230610185496047E-3</v>
      </c>
      <c r="BE34" s="30">
        <f>SUMIFS('Historial Mensual'!$AB$2:$AB$3601,'Historial Mensual'!$A$2:$A$3601,BE$1,'Historial Mensual'!$B$2:$B$3601,$A34)</f>
        <v>8.8458506220989719E-3</v>
      </c>
      <c r="BF34" s="30">
        <f>SUMIFS('Historial Mensual'!$AB$2:$AB$3601,'Historial Mensual'!$A$2:$A$3601,BF$1,'Historial Mensual'!$B$2:$B$3601,$A34)</f>
        <v>8.0352094170905719E-3</v>
      </c>
      <c r="BG34" s="30">
        <f>SUMIFS('Historial Mensual'!$AB$2:$AB$3601,'Historial Mensual'!$A$2:$A$3601,BG$1,'Historial Mensual'!$B$2:$B$3601,$A34)</f>
        <v>8.3049523155629412E-3</v>
      </c>
      <c r="BH34" s="30">
        <f>SUMIFS('Historial Mensual'!$AB$2:$AB$3601,'Historial Mensual'!$A$2:$A$3601,BH$1,'Historial Mensual'!$B$2:$B$3601,$A34)</f>
        <v>8.7292925125461718E-3</v>
      </c>
      <c r="BI34" s="30">
        <f>SUMIFS('Historial Mensual'!$AB$2:$AB$3601,'Historial Mensual'!$A$2:$A$3601,BI$1,'Historial Mensual'!$B$2:$B$3601,$A34)</f>
        <v>8.6239601068216487E-3</v>
      </c>
      <c r="BJ34" s="30">
        <f>SUMIFS('Historial Mensual'!$AB$2:$AB$3601,'Historial Mensual'!$A$2:$A$3601,BJ$1,'Historial Mensual'!$B$2:$B$3601,$A34)</f>
        <v>8.9834104063988285E-3</v>
      </c>
      <c r="BK34" s="30">
        <f>SUMIFS('Historial Mensual'!$AB$2:$AB$3601,'Historial Mensual'!$A$2:$A$3601,BK$1,'Historial Mensual'!$B$2:$B$3601,$A34)</f>
        <v>8.942617485775628E-3</v>
      </c>
      <c r="BL34" s="30">
        <f>SUMIFS('Historial Mensual'!$AB$2:$AB$3601,'Historial Mensual'!$A$2:$A$3601,BL$1,'Historial Mensual'!$B$2:$B$3601,$A34)</f>
        <v>9.3918488494422192E-3</v>
      </c>
      <c r="BM34" s="30">
        <f>SUMIFS('Historial Mensual'!$AB$2:$AB$3601,'Historial Mensual'!$A$2:$A$3601,BM$1,'Historial Mensual'!$B$2:$B$3601,$A34)</f>
        <v>1.0792430053477631E-2</v>
      </c>
      <c r="BN34" s="30">
        <f>SUMIFS('Historial Mensual'!$AB$2:$AB$3601,'Historial Mensual'!$A$2:$A$3601,BN$1,'Historial Mensual'!$B$2:$B$3601,$A34)</f>
        <v>8.3848083917581473E-3</v>
      </c>
      <c r="BO34" s="30">
        <f>SUMIFS('Historial Mensual'!$AB$2:$AB$3601,'Historial Mensual'!$A$2:$A$3601,BO$1,'Historial Mensual'!$B$2:$B$3601,$A34)</f>
        <v>9.7715246209548745E-3</v>
      </c>
      <c r="BP34" s="30">
        <f>SUMIFS('Historial Mensual'!$AB$2:$AB$3601,'Historial Mensual'!$A$2:$A$3601,BP$1,'Historial Mensual'!$B$2:$B$3601,$A34)</f>
        <v>8.3658013491569871E-3</v>
      </c>
      <c r="BQ34" s="30">
        <f>SUMIFS('Historial Mensual'!$AB$2:$AB$3601,'Historial Mensual'!$A$2:$A$3601,BQ$1,'Historial Mensual'!$B$2:$B$3601,$A34)</f>
        <v>8.7239908950551559E-3</v>
      </c>
      <c r="BR34" s="30">
        <f>SUMIFS('Historial Mensual'!$AB$2:$AB$3601,'Historial Mensual'!$A$2:$A$3601,BR$1,'Historial Mensual'!$B$2:$B$3601,$A34)</f>
        <v>9.0385275681732491E-3</v>
      </c>
      <c r="BS34" s="30">
        <f>SUMIFS('Historial Mensual'!$AB$2:$AB$3601,'Historial Mensual'!$A$2:$A$3601,BS$1,'Historial Mensual'!$B$2:$B$3601,$A34)</f>
        <v>1.0154856405142798E-2</v>
      </c>
      <c r="BT34" s="30">
        <f>SUMIFS('Historial Mensual'!$AB$2:$AB$3601,'Historial Mensual'!$A$2:$A$3601,BT$1,'Historial Mensual'!$B$2:$B$3601,$A34)</f>
        <v>8.567834467890334E-3</v>
      </c>
      <c r="BU34" s="30">
        <f>SUMIFS('Historial Mensual'!$AB$2:$AB$3601,'Historial Mensual'!$A$2:$A$3601,BU$1,'Historial Mensual'!$B$2:$B$3601,$A34)</f>
        <v>8.7421665934037662E-3</v>
      </c>
      <c r="BV34" s="30">
        <f>SUMIFS('Historial Mensual'!$AB$2:$AB$3601,'Historial Mensual'!$A$2:$A$3601,BV$1,'Historial Mensual'!$B$2:$B$3601,$A34)</f>
        <v>8.6376070961571294E-3</v>
      </c>
      <c r="BW34" s="30">
        <f>SUMIFS('Historial Mensual'!$AB$2:$AB$3601,'Historial Mensual'!$A$2:$A$3601,BW$1,'Historial Mensual'!$B$2:$B$3601,$A34)</f>
        <v>7.4357389441261912E-3</v>
      </c>
      <c r="BX34" s="30">
        <f>SUMIFS('Historial Mensual'!$AB$2:$AB$3601,'Historial Mensual'!$A$2:$A$3601,BX$1,'Historial Mensual'!$B$2:$B$3601,$A34)</f>
        <v>9.7767660544623158E-3</v>
      </c>
      <c r="BY34" s="30">
        <f>SUMIFS('Historial Mensual'!$AB$2:$AB$3601,'Historial Mensual'!$A$2:$A$3601,BY$1,'Historial Mensual'!$B$2:$B$3601,$A34)</f>
        <v>9.067960155921595E-3</v>
      </c>
      <c r="BZ34" s="30">
        <f>SUMIFS('Historial Mensual'!$AB$2:$AB$3601,'Historial Mensual'!$A$2:$A$3601,BZ$1,'Historial Mensual'!$B$2:$B$3601,$A34)</f>
        <v>9.4339456833567592E-3</v>
      </c>
      <c r="CA34" s="30">
        <f>SUMIFS('Historial Mensual'!$AB$2:$AB$3601,'Historial Mensual'!$A$2:$A$3601,CA$1,'Historial Mensual'!$B$2:$B$3601,$A34)</f>
        <v>8.9123888064970291E-3</v>
      </c>
      <c r="CB34" s="30">
        <f>SUMIFS('Historial Mensual'!$AB$2:$AB$3601,'Historial Mensual'!$A$2:$A$3601,CB$1,'Historial Mensual'!$B$2:$B$3601,$A34)</f>
        <v>9.6493893964884059E-3</v>
      </c>
      <c r="CC34" s="30">
        <f>SUMIFS('Historial Mensual'!$AB$2:$AB$3601,'Historial Mensual'!$A$2:$A$3601,CC$1,'Historial Mensual'!$B$2:$B$3601,$A34)</f>
        <v>7.3396738449242882E-3</v>
      </c>
      <c r="CD34" s="30">
        <f>SUMIFS('Historial Mensual'!$AB$2:$AB$3601,'Historial Mensual'!$A$2:$A$3601,CD$1,'Historial Mensual'!$B$2:$B$3601,$A34)</f>
        <v>8.0130766110830809E-3</v>
      </c>
      <c r="CE34" s="30">
        <f>SUMIFS('Historial Mensual'!$AB$2:$AB$3601,'Historial Mensual'!$A$2:$A$3601,CE$1,'Historial Mensual'!$B$2:$B$3601,$A34)</f>
        <v>8.4212908701770672E-3</v>
      </c>
      <c r="CF34" s="30">
        <f>SUMIFS('Historial Mensual'!$AB$2:$AB$3601,'Historial Mensual'!$A$2:$A$3601,CF$1,'Historial Mensual'!$B$2:$B$3601,$A34)</f>
        <v>6.8137601553113214E-3</v>
      </c>
      <c r="CG34" s="30">
        <f>SUMIFS('Historial Mensual'!$AB$2:$AB$3601,'Historial Mensual'!$A$2:$A$3601,CG$1,'Historial Mensual'!$B$2:$B$3601,$A34)</f>
        <v>8.3452693156755853E-3</v>
      </c>
      <c r="CH34" s="30">
        <f>SUMIFS('Historial Mensual'!$AB$2:$AB$3601,'Historial Mensual'!$A$2:$A$3601,CH$1,'Historial Mensual'!$B$2:$B$3601,$A34)</f>
        <v>8.942617485775628E-3</v>
      </c>
      <c r="CI34" s="30">
        <f>SUMIFS('Historial Mensual'!$AB$2:$AB$3601,'Historial Mensual'!$A$2:$A$3601,CI$1,'Historial Mensual'!$B$2:$B$3601,$A34)</f>
        <v>9.6456403470184249E-3</v>
      </c>
      <c r="CJ34" s="30">
        <f>SUMIFS('Historial Mensual'!$AB$2:$AB$3601,'Historial Mensual'!$A$2:$A$3601,CJ$1,'Historial Mensual'!$B$2:$B$3601,$A34)</f>
        <v>7.2435078659973673E-3</v>
      </c>
      <c r="CK34" s="30">
        <f>SUMIFS('Historial Mensual'!$AB$2:$AB$3601,'Historial Mensual'!$A$2:$A$3601,CK$1,'Historial Mensual'!$B$2:$B$3601,$A34)</f>
        <v>6.3112497851085525E-3</v>
      </c>
      <c r="CL34" s="30">
        <f>SUMIFS('Historial Mensual'!$AB$2:$AB$3601,'Historial Mensual'!$A$2:$A$3601,CL$1,'Historial Mensual'!$B$2:$B$3601,$A34)</f>
        <v>7.5761967579570655E-3</v>
      </c>
      <c r="CM34" s="30">
        <f>SUMIFS('Historial Mensual'!$AB$2:$AB$3601,'Historial Mensual'!$A$2:$A$3601,CM$1,'Historial Mensual'!$B$2:$B$3601,$A34)</f>
        <v>7.3189105427635681E-3</v>
      </c>
      <c r="CN34" s="30">
        <f>SUMIFS('Historial Mensual'!$AB$2:$AB$3601,'Historial Mensual'!$A$2:$A$3601,CN$1,'Historial Mensual'!$B$2:$B$3601,$A34)</f>
        <v>7.7631394383357311E-3</v>
      </c>
      <c r="CO34" s="30">
        <f>SUMIFS('Historial Mensual'!$AB$2:$AB$3601,'Historial Mensual'!$A$2:$A$3601,CO$1,'Historial Mensual'!$B$2:$B$3601,$A34)</f>
        <v>7.8931612789430172E-3</v>
      </c>
      <c r="CP34" s="30">
        <f>SUMIFS('Historial Mensual'!$AB$2:$AB$3601,'Historial Mensual'!$A$2:$A$3601,CP$1,'Historial Mensual'!$B$2:$B$3601,$A34)</f>
        <v>7.2258023196749566E-3</v>
      </c>
      <c r="CQ34" s="30">
        <f>SUMIFS('Historial Mensual'!$AB$2:$AB$3601,'Historial Mensual'!$A$2:$A$3601,CQ$1,'Historial Mensual'!$B$2:$B$3601,$A34)</f>
        <v>8.4288895594348823E-3</v>
      </c>
      <c r="CR34" s="30">
        <f>SUMIFS('Historial Mensual'!$AB$2:$AB$3601,'Historial Mensual'!$A$2:$A$3601,CR$1,'Historial Mensual'!$B$2:$B$3601,$A34)</f>
        <v>8.1503663502753287E-3</v>
      </c>
      <c r="CS34" s="30">
        <f>SUMIFS('Historial Mensual'!$AB$2:$AB$3601,'Historial Mensual'!$A$2:$A$3601,CS$1,'Historial Mensual'!$B$2:$B$3601,$A34)</f>
        <v>7.5554870142851005E-3</v>
      </c>
      <c r="CT34" s="30">
        <f>SUMIFS('Historial Mensual'!$AB$2:$AB$3601,'Historial Mensual'!$A$2:$A$3601,CT$1,'Historial Mensual'!$B$2:$B$3601,$A34)</f>
        <v>7.1549458777921959E-3</v>
      </c>
      <c r="CU34" s="30">
        <f>SUMIFS('Historial Mensual'!$AB$2:$AB$3601,'Historial Mensual'!$A$2:$A$3601,CU$1,'Historial Mensual'!$B$2:$B$3601,$A34)</f>
        <v>7.6666511010388128E-3</v>
      </c>
      <c r="CV34" s="30">
        <f>SUMIFS('Historial Mensual'!$AB$2:$AB$3601,'Historial Mensual'!$A$2:$A$3601,CV$1,'Historial Mensual'!$B$2:$B$3601,$A34)</f>
        <v>8.9214584563976906E-3</v>
      </c>
      <c r="CW34" s="30">
        <f>SUMIFS('Historial Mensual'!$AB$2:$AB$3601,'Historial Mensual'!$A$2:$A$3601,CW$1,'Historial Mensual'!$B$2:$B$3601,$A34)</f>
        <v>8.0840353228617268E-3</v>
      </c>
    </row>
    <row r="35" spans="1:101" x14ac:dyDescent="0.3">
      <c r="A35" s="18">
        <v>45931</v>
      </c>
      <c r="B35" s="30">
        <f>SUMIFS('Historial Mensual'!$AB$2:$AB$3601,'Historial Mensual'!$A$2:$A$3601,B$1,'Historial Mensual'!$B$2:$B$3601,$A35)</f>
        <v>7.597668584622852E-3</v>
      </c>
      <c r="C35" s="30">
        <f>SUMIFS('Historial Mensual'!$AB$2:$AB$3601,'Historial Mensual'!$A$2:$A$3601,C$1,'Historial Mensual'!$B$2:$B$3601,$A35)</f>
        <v>6.4938064281403474E-3</v>
      </c>
      <c r="D35" s="30">
        <f>SUMIFS('Historial Mensual'!$AB$2:$AB$3601,'Historial Mensual'!$A$2:$A$3601,D$1,'Historial Mensual'!$B$2:$B$3601,$A35)</f>
        <v>7.9764312505876678E-3</v>
      </c>
      <c r="E35" s="30">
        <f>SUMIFS('Historial Mensual'!$AB$2:$AB$3601,'Historial Mensual'!$A$2:$A$3601,E$1,'Historial Mensual'!$B$2:$B$3601,$A35)</f>
        <v>8.630783855378521E-3</v>
      </c>
      <c r="F35" s="30">
        <f>SUMIFS('Historial Mensual'!$AB$2:$AB$3601,'Historial Mensual'!$A$2:$A$3601,F$1,'Historial Mensual'!$B$2:$B$3601,$A35)</f>
        <v>8.3399454451023036E-3</v>
      </c>
      <c r="G35" s="30">
        <f>SUMIFS('Historial Mensual'!$AB$2:$AB$3601,'Historial Mensual'!$A$2:$A$3601,G$1,'Historial Mensual'!$B$2:$B$3601,$A35)</f>
        <v>7.7095473534296577E-3</v>
      </c>
      <c r="H35" s="30">
        <f>SUMIFS('Historial Mensual'!$AB$2:$AB$3601,'Historial Mensual'!$A$2:$A$3601,H$1,'Historial Mensual'!$B$2:$B$3601,$A35)</f>
        <v>5.9871897043208833E-3</v>
      </c>
      <c r="I35" s="30">
        <f>SUMIFS('Historial Mensual'!$AB$2:$AB$3601,'Historial Mensual'!$A$2:$A$3601,I$1,'Historial Mensual'!$B$2:$B$3601,$A35)</f>
        <v>9.2405920221325655E-3</v>
      </c>
      <c r="J35" s="30">
        <f>SUMIFS('Historial Mensual'!$AB$2:$AB$3601,'Historial Mensual'!$A$2:$A$3601,J$1,'Historial Mensual'!$B$2:$B$3601,$A35)</f>
        <v>7.0161549085439034E-3</v>
      </c>
      <c r="K35" s="30">
        <f>SUMIFS('Historial Mensual'!$AB$2:$AB$3601,'Historial Mensual'!$A$2:$A$3601,K$1,'Historial Mensual'!$B$2:$B$3601,$A35)</f>
        <v>6.7549663919272973E-3</v>
      </c>
      <c r="L35" s="30">
        <f>SUMIFS('Historial Mensual'!$AB$2:$AB$3601,'Historial Mensual'!$A$2:$A$3601,L$1,'Historial Mensual'!$B$2:$B$3601,$A35)</f>
        <v>7.595368272498737E-3</v>
      </c>
      <c r="M35" s="30">
        <f>SUMIFS('Historial Mensual'!$AB$2:$AB$3601,'Historial Mensual'!$A$2:$A$3601,M$1,'Historial Mensual'!$B$2:$B$3601,$A35)</f>
        <v>8.0558110185409149E-3</v>
      </c>
      <c r="N35" s="30">
        <f>SUMIFS('Historial Mensual'!$AB$2:$AB$3601,'Historial Mensual'!$A$2:$A$3601,N$1,'Historial Mensual'!$B$2:$B$3601,$A35)</f>
        <v>7.8732875337430563E-3</v>
      </c>
      <c r="O35" s="30">
        <f>SUMIFS('Historial Mensual'!$AB$2:$AB$3601,'Historial Mensual'!$A$2:$A$3601,O$1,'Historial Mensual'!$B$2:$B$3601,$A35)</f>
        <v>9.6921177407591763E-3</v>
      </c>
      <c r="P35" s="30">
        <f>SUMIFS('Historial Mensual'!$AB$2:$AB$3601,'Historial Mensual'!$A$2:$A$3601,P$1,'Historial Mensual'!$B$2:$B$3601,$A35)</f>
        <v>6.9845119668658917E-3</v>
      </c>
      <c r="Q35" s="30">
        <f>SUMIFS('Historial Mensual'!$AB$2:$AB$3601,'Historial Mensual'!$A$2:$A$3601,Q$1,'Historial Mensual'!$B$2:$B$3601,$A35)</f>
        <v>8.963016213846986E-3</v>
      </c>
      <c r="R35" s="30">
        <f>SUMIFS('Historial Mensual'!$AB$2:$AB$3601,'Historial Mensual'!$A$2:$A$3601,R$1,'Historial Mensual'!$B$2:$B$3601,$A35)</f>
        <v>7.5746628634356661E-3</v>
      </c>
      <c r="S35" s="30">
        <f>SUMIFS('Historial Mensual'!$AB$2:$AB$3601,'Historial Mensual'!$A$2:$A$3601,S$1,'Historial Mensual'!$B$2:$B$3601,$A35)</f>
        <v>6.8385041298846261E-3</v>
      </c>
      <c r="T35" s="30">
        <f>SUMIFS('Historial Mensual'!$AB$2:$AB$3601,'Historial Mensual'!$A$2:$A$3601,T$1,'Historial Mensual'!$B$2:$B$3601,$A35)</f>
        <v>7.5861664462870682E-3</v>
      </c>
      <c r="U35" s="30">
        <f>SUMIFS('Historial Mensual'!$AB$2:$AB$3601,'Historial Mensual'!$A$2:$A$3601,U$1,'Historial Mensual'!$B$2:$B$3601,$A35)</f>
        <v>8.0908993800294926E-3</v>
      </c>
      <c r="V35" s="30">
        <f>SUMIFS('Historial Mensual'!$AB$2:$AB$3601,'Historial Mensual'!$A$2:$A$3601,V$1,'Historial Mensual'!$B$2:$B$3601,$A35)</f>
        <v>8.400771262575768E-3</v>
      </c>
      <c r="W35" s="30">
        <f>SUMIFS('Historial Mensual'!$AB$2:$AB$3601,'Historial Mensual'!$A$2:$A$3601,W$1,'Historial Mensual'!$B$2:$B$3601,$A35)</f>
        <v>8.630783855378521E-3</v>
      </c>
      <c r="X35" s="30">
        <f>SUMIFS('Historial Mensual'!$AB$2:$AB$3601,'Historial Mensual'!$A$2:$A$3601,X$1,'Historial Mensual'!$B$2:$B$3601,$A35)</f>
        <v>7.7026546674057172E-3</v>
      </c>
      <c r="Y35" s="30">
        <f>SUMIFS('Historial Mensual'!$AB$2:$AB$3601,'Historial Mensual'!$A$2:$A$3601,Y$1,'Historial Mensual'!$B$2:$B$3601,$A35)</f>
        <v>8.5412765852321826E-3</v>
      </c>
      <c r="Z35" s="30">
        <f>SUMIFS('Historial Mensual'!$AB$2:$AB$3601,'Historial Mensual'!$A$2:$A$3601,Z$1,'Historial Mensual'!$B$2:$B$3601,$A35)</f>
        <v>7.6428963210084522E-3</v>
      </c>
      <c r="AA35" s="30">
        <f>SUMIFS('Historial Mensual'!$AB$2:$AB$3601,'Historial Mensual'!$A$2:$A$3601,AA$1,'Historial Mensual'!$B$2:$B$3601,$A35)</f>
        <v>8.4843409187767005E-3</v>
      </c>
      <c r="AB35" s="30">
        <f>SUMIFS('Historial Mensual'!$AB$2:$AB$3601,'Historial Mensual'!$A$2:$A$3601,AB$1,'Historial Mensual'!$B$2:$B$3601,$A35)</f>
        <v>1.0091451904870041E-2</v>
      </c>
      <c r="AC35" s="30">
        <f>SUMIFS('Historial Mensual'!$AB$2:$AB$3601,'Historial Mensual'!$A$2:$A$3601,AC$1,'Historial Mensual'!$B$2:$B$3601,$A35)</f>
        <v>8.3490718910741446E-3</v>
      </c>
      <c r="AD35" s="30">
        <f>SUMIFS('Historial Mensual'!$AB$2:$AB$3601,'Historial Mensual'!$A$2:$A$3601,AD$1,'Historial Mensual'!$B$2:$B$3601,$A35)</f>
        <v>9.7805097523193663E-3</v>
      </c>
      <c r="AE35" s="30">
        <f>SUMIFS('Historial Mensual'!$AB$2:$AB$3601,'Historial Mensual'!$A$2:$A$3601,AE$1,'Historial Mensual'!$B$2:$B$3601,$A35)</f>
        <v>9.8276672689863176E-3</v>
      </c>
      <c r="AF35" s="30">
        <f>SUMIFS('Historial Mensual'!$AB$2:$AB$3601,'Historial Mensual'!$A$2:$A$3601,AF$1,'Historial Mensual'!$B$2:$B$3601,$A35)</f>
        <v>8.832234590073984E-3</v>
      </c>
      <c r="AG35" s="30">
        <f>SUMIFS('Historial Mensual'!$AB$2:$AB$3601,'Historial Mensual'!$A$2:$A$3601,AG$1,'Historial Mensual'!$B$2:$B$3601,$A35)</f>
        <v>8.3665617065320497E-3</v>
      </c>
      <c r="AH35" s="30">
        <f>SUMIFS('Historial Mensual'!$AB$2:$AB$3601,'Historial Mensual'!$A$2:$A$3601,AH$1,'Historial Mensual'!$B$2:$B$3601,$A35)</f>
        <v>7.9367155654999078E-3</v>
      </c>
      <c r="AI35" s="30">
        <f>SUMIFS('Historial Mensual'!$AB$2:$AB$3601,'Historial Mensual'!$A$2:$A$3601,AI$1,'Historial Mensual'!$B$2:$B$3601,$A35)</f>
        <v>7.9970460690312883E-3</v>
      </c>
      <c r="AJ35" s="30">
        <f>SUMIFS('Historial Mensual'!$AB$2:$AB$3601,'Historial Mensual'!$A$2:$A$3601,AJ$1,'Historial Mensual'!$B$2:$B$3601,$A35)</f>
        <v>8.6103110860566989E-3</v>
      </c>
      <c r="AK35" s="30">
        <f>SUMIFS('Historial Mensual'!$AB$2:$AB$3601,'Historial Mensual'!$A$2:$A$3601,AK$1,'Historial Mensual'!$B$2:$B$3601,$A35)</f>
        <v>7.7225654566956958E-3</v>
      </c>
      <c r="AL35" s="30">
        <f>SUMIFS('Historial Mensual'!$AB$2:$AB$3601,'Historial Mensual'!$A$2:$A$3601,AL$1,'Historial Mensual'!$B$2:$B$3601,$A35)</f>
        <v>8.4592780197592088E-3</v>
      </c>
      <c r="AM35" s="30">
        <f>SUMIFS('Historial Mensual'!$AB$2:$AB$3601,'Historial Mensual'!$A$2:$A$3601,AM$1,'Historial Mensual'!$B$2:$B$3601,$A35)</f>
        <v>8.4243304214608461E-3</v>
      </c>
      <c r="AN35" s="30">
        <f>SUMIFS('Historial Mensual'!$AB$2:$AB$3601,'Historial Mensual'!$A$2:$A$3601,AN$1,'Historial Mensual'!$B$2:$B$3601,$A35)</f>
        <v>9.2804998750584122E-3</v>
      </c>
      <c r="AO35" s="30">
        <f>SUMIFS('Historial Mensual'!$AB$2:$AB$3601,'Historial Mensual'!$A$2:$A$3601,AO$1,'Historial Mensual'!$B$2:$B$3601,$A35)</f>
        <v>7.2296516427261537E-3</v>
      </c>
      <c r="AP35" s="30">
        <f>SUMIFS('Historial Mensual'!$AB$2:$AB$3601,'Historial Mensual'!$A$2:$A$3601,AP$1,'Historial Mensual'!$B$2:$B$3601,$A35)</f>
        <v>8.2859287059400266E-3</v>
      </c>
      <c r="AQ35" s="30">
        <f>SUMIFS('Historial Mensual'!$AB$2:$AB$3601,'Historial Mensual'!$A$2:$A$3601,AQ$1,'Historial Mensual'!$B$2:$B$3601,$A35)</f>
        <v>8.9924730366828243E-3</v>
      </c>
      <c r="AR35" s="30">
        <f>SUMIFS('Historial Mensual'!$AB$2:$AB$3601,'Historial Mensual'!$A$2:$A$3601,AR$1,'Historial Mensual'!$B$2:$B$3601,$A35)</f>
        <v>9.1720304762243909E-3</v>
      </c>
      <c r="AS35" s="30">
        <f>SUMIFS('Historial Mensual'!$AB$2:$AB$3601,'Historial Mensual'!$A$2:$A$3601,AS$1,'Historial Mensual'!$B$2:$B$3601,$A35)</f>
        <v>7.487956070576729E-3</v>
      </c>
      <c r="AT35" s="30">
        <f>SUMIFS('Historial Mensual'!$AB$2:$AB$3601,'Historial Mensual'!$A$2:$A$3601,AT$1,'Historial Mensual'!$B$2:$B$3601,$A35)</f>
        <v>7.5616237227997818E-3</v>
      </c>
      <c r="AU35" s="30">
        <f>SUMIFS('Historial Mensual'!$AB$2:$AB$3601,'Historial Mensual'!$A$2:$A$3601,AU$1,'Historial Mensual'!$B$2:$B$3601,$A35)</f>
        <v>8.0573368788690036E-3</v>
      </c>
      <c r="AV35" s="30">
        <f>SUMIFS('Historial Mensual'!$AB$2:$AB$3601,'Historial Mensual'!$A$2:$A$3601,AV$1,'Historial Mensual'!$B$2:$B$3601,$A35)</f>
        <v>7.8480569554679747E-3</v>
      </c>
      <c r="AW35" s="30">
        <f>SUMIFS('Historial Mensual'!$AB$2:$AB$3601,'Historial Mensual'!$A$2:$A$3601,AW$1,'Historial Mensual'!$B$2:$B$3601,$A35)</f>
        <v>8.7739653997982447E-3</v>
      </c>
      <c r="AX35" s="30">
        <f>SUMIFS('Historial Mensual'!$AB$2:$AB$3601,'Historial Mensual'!$A$2:$A$3601,AX$1,'Historial Mensual'!$B$2:$B$3601,$A35)</f>
        <v>7.2766003590054584E-3</v>
      </c>
      <c r="AY35" s="30">
        <f>SUMIFS('Historial Mensual'!$AB$2:$AB$3601,'Historial Mensual'!$A$2:$A$3601,AY$1,'Historial Mensual'!$B$2:$B$3601,$A35)</f>
        <v>8.0649657994424917E-3</v>
      </c>
      <c r="AZ35" s="30">
        <f>SUMIFS('Historial Mensual'!$AB$2:$AB$3601,'Historial Mensual'!$A$2:$A$3601,AZ$1,'Historial Mensual'!$B$2:$B$3601,$A35)</f>
        <v>9.2338134924838666E-3</v>
      </c>
      <c r="BA35" s="30">
        <f>SUMIFS('Historial Mensual'!$AB$2:$AB$3601,'Historial Mensual'!$A$2:$A$3601,BA$1,'Historial Mensual'!$B$2:$B$3601,$A35)</f>
        <v>8.3696030729658588E-3</v>
      </c>
      <c r="BB35" s="30">
        <f>SUMIFS('Historial Mensual'!$AB$2:$AB$3601,'Historial Mensual'!$A$2:$A$3601,BB$1,'Historial Mensual'!$B$2:$B$3601,$A35)</f>
        <v>7.4741367870163611E-3</v>
      </c>
      <c r="BC35" s="30">
        <f>SUMIFS('Historial Mensual'!$AB$2:$AB$3601,'Historial Mensual'!$A$2:$A$3601,BC$1,'Historial Mensual'!$B$2:$B$3601,$A35)</f>
        <v>7.7516580590502038E-3</v>
      </c>
      <c r="BD35" s="30">
        <f>SUMIFS('Historial Mensual'!$AB$2:$AB$3601,'Historial Mensual'!$A$2:$A$3601,BD$1,'Historial Mensual'!$B$2:$B$3601,$A35)</f>
        <v>8.379486817063686E-3</v>
      </c>
      <c r="BE35" s="30">
        <f>SUMIFS('Historial Mensual'!$AB$2:$AB$3601,'Historial Mensual'!$A$2:$A$3601,BE$1,'Historial Mensual'!$B$2:$B$3601,$A35)</f>
        <v>8.4167313542824473E-3</v>
      </c>
      <c r="BF35" s="30">
        <f>SUMIFS('Historial Mensual'!$AB$2:$AB$3601,'Historial Mensual'!$A$2:$A$3601,BF$1,'Historial Mensual'!$B$2:$B$3601,$A35)</f>
        <v>7.8847536820445541E-3</v>
      </c>
      <c r="BG35" s="30">
        <f>SUMIFS('Historial Mensual'!$AB$2:$AB$3601,'Historial Mensual'!$A$2:$A$3601,BG$1,'Historial Mensual'!$B$2:$B$3601,$A35)</f>
        <v>8.5556946760498853E-3</v>
      </c>
      <c r="BH35" s="30">
        <f>SUMIFS('Historial Mensual'!$AB$2:$AB$3601,'Historial Mensual'!$A$2:$A$3601,BH$1,'Historial Mensual'!$B$2:$B$3601,$A35)</f>
        <v>8.8087800174014852E-3</v>
      </c>
      <c r="BI35" s="30">
        <f>SUMIFS('Historial Mensual'!$AB$2:$AB$3601,'Historial Mensual'!$A$2:$A$3601,BI$1,'Historial Mensual'!$B$2:$B$3601,$A35)</f>
        <v>8.2973433454818224E-3</v>
      </c>
      <c r="BJ35" s="30">
        <f>SUMIFS('Historial Mensual'!$AB$2:$AB$3601,'Historial Mensual'!$A$2:$A$3601,BJ$1,'Historial Mensual'!$B$2:$B$3601,$A35)</f>
        <v>9.009840575720629E-3</v>
      </c>
      <c r="BK35" s="30">
        <f>SUMIFS('Historial Mensual'!$AB$2:$AB$3601,'Historial Mensual'!$A$2:$A$3601,BK$1,'Historial Mensual'!$B$2:$B$3601,$A35)</f>
        <v>8.4205309666092187E-3</v>
      </c>
      <c r="BL35" s="30">
        <f>SUMIFS('Historial Mensual'!$AB$2:$AB$3601,'Historial Mensual'!$A$2:$A$3601,BL$1,'Historial Mensual'!$B$2:$B$3601,$A35)</f>
        <v>9.2556536285899327E-3</v>
      </c>
      <c r="BM35" s="30">
        <f>SUMIFS('Historial Mensual'!$AB$2:$AB$3601,'Historial Mensual'!$A$2:$A$3601,BM$1,'Historial Mensual'!$B$2:$B$3601,$A35)</f>
        <v>1.0500200831206064E-2</v>
      </c>
      <c r="BN35" s="30">
        <f>SUMIFS('Historial Mensual'!$AB$2:$AB$3601,'Historial Mensual'!$A$2:$A$3601,BN$1,'Historial Mensual'!$B$2:$B$3601,$A35)</f>
        <v>8.3171253540881285E-3</v>
      </c>
      <c r="BO35" s="30">
        <f>SUMIFS('Historial Mensual'!$AB$2:$AB$3601,'Historial Mensual'!$A$2:$A$3601,BO$1,'Historial Mensual'!$B$2:$B$3601,$A35)</f>
        <v>9.6126421068929435E-3</v>
      </c>
      <c r="BP35" s="30">
        <f>SUMIFS('Historial Mensual'!$AB$2:$AB$3601,'Historial Mensual'!$A$2:$A$3601,BP$1,'Historial Mensual'!$B$2:$B$3601,$A35)</f>
        <v>8.4060916018848797E-3</v>
      </c>
      <c r="BQ35" s="30">
        <f>SUMIFS('Historial Mensual'!$AB$2:$AB$3601,'Historial Mensual'!$A$2:$A$3601,BQ$1,'Historial Mensual'!$B$2:$B$3601,$A35)</f>
        <v>8.763367022754931E-3</v>
      </c>
      <c r="BR35" s="30">
        <f>SUMIFS('Historial Mensual'!$AB$2:$AB$3601,'Historial Mensual'!$A$2:$A$3601,BR$1,'Historial Mensual'!$B$2:$B$3601,$A35)</f>
        <v>9.1373534855319072E-3</v>
      </c>
      <c r="BS35" s="30">
        <f>SUMIFS('Historial Mensual'!$AB$2:$AB$3601,'Historial Mensual'!$A$2:$A$3601,BS$1,'Historial Mensual'!$B$2:$B$3601,$A35)</f>
        <v>1.0045922853960221E-2</v>
      </c>
      <c r="BT35" s="30">
        <f>SUMIFS('Historial Mensual'!$AB$2:$AB$3601,'Historial Mensual'!$A$2:$A$3601,BT$1,'Historial Mensual'!$B$2:$B$3601,$A35)</f>
        <v>8.2859287059400266E-3</v>
      </c>
      <c r="BU35" s="30">
        <f>SUMIFS('Historial Mensual'!$AB$2:$AB$3601,'Historial Mensual'!$A$2:$A$3601,BU$1,'Historial Mensual'!$B$2:$B$3601,$A35)</f>
        <v>7.9657402593853455E-3</v>
      </c>
      <c r="BV35" s="30">
        <f>SUMIFS('Historial Mensual'!$AB$2:$AB$3601,'Historial Mensual'!$A$2:$A$3601,BV$1,'Historial Mensual'!$B$2:$B$3601,$A35)</f>
        <v>8.5427943857778743E-3</v>
      </c>
      <c r="BW35" s="30">
        <f>SUMIFS('Historial Mensual'!$AB$2:$AB$3601,'Historial Mensual'!$A$2:$A$3601,BW$1,'Historial Mensual'!$B$2:$B$3601,$A35)</f>
        <v>7.2427381308208805E-3</v>
      </c>
      <c r="BX35" s="30">
        <f>SUMIFS('Historial Mensual'!$AB$2:$AB$3601,'Historial Mensual'!$A$2:$A$3601,BX$1,'Historial Mensual'!$B$2:$B$3601,$A35)</f>
        <v>1.0081750885033269E-2</v>
      </c>
      <c r="BY35" s="30">
        <f>SUMIFS('Historial Mensual'!$AB$2:$AB$3601,'Historial Mensual'!$A$2:$A$3601,BY$1,'Historial Mensual'!$B$2:$B$3601,$A35)</f>
        <v>8.9025623402607668E-3</v>
      </c>
      <c r="BZ35" s="30">
        <f>SUMIFS('Historial Mensual'!$AB$2:$AB$3601,'Historial Mensual'!$A$2:$A$3601,BZ$1,'Historial Mensual'!$B$2:$B$3601,$A35)</f>
        <v>9.2872749565375834E-3</v>
      </c>
      <c r="CA35" s="30">
        <f>SUMIFS('Historial Mensual'!$AB$2:$AB$3601,'Historial Mensual'!$A$2:$A$3601,CA$1,'Historial Mensual'!$B$2:$B$3601,$A35)</f>
        <v>8.9259929450535846E-3</v>
      </c>
      <c r="CB35" s="30">
        <f>SUMIFS('Historial Mensual'!$AB$2:$AB$3601,'Historial Mensual'!$A$2:$A$3601,CB$1,'Historial Mensual'!$B$2:$B$3601,$A35)</f>
        <v>8.9841656597891006E-3</v>
      </c>
      <c r="CC35" s="30">
        <f>SUMIFS('Historial Mensual'!$AB$2:$AB$3601,'Historial Mensual'!$A$2:$A$3601,CC$1,'Historial Mensual'!$B$2:$B$3601,$A35)</f>
        <v>7.1133306745008174E-3</v>
      </c>
      <c r="CD35" s="30">
        <f>SUMIFS('Historial Mensual'!$AB$2:$AB$3601,'Historial Mensual'!$A$2:$A$3601,CD$1,'Historial Mensual'!$B$2:$B$3601,$A35)</f>
        <v>7.9764312505876678E-3</v>
      </c>
      <c r="CE35" s="30">
        <f>SUMIFS('Historial Mensual'!$AB$2:$AB$3601,'Historial Mensual'!$A$2:$A$3601,CE$1,'Historial Mensual'!$B$2:$B$3601,$A35)</f>
        <v>8.146555522233534E-3</v>
      </c>
      <c r="CF35" s="30">
        <f>SUMIFS('Historial Mensual'!$AB$2:$AB$3601,'Historial Mensual'!$A$2:$A$3601,CF$1,'Historial Mensual'!$B$2:$B$3601,$A35)</f>
        <v>6.8423697717332477E-3</v>
      </c>
      <c r="CG35" s="30">
        <f>SUMIFS('Historial Mensual'!$AB$2:$AB$3601,'Historial Mensual'!$A$2:$A$3601,CG$1,'Historial Mensual'!$B$2:$B$3601,$A35)</f>
        <v>8.330057436489513E-3</v>
      </c>
      <c r="CH35" s="30">
        <f>SUMIFS('Historial Mensual'!$AB$2:$AB$3601,'Historial Mensual'!$A$2:$A$3601,CH$1,'Historial Mensual'!$B$2:$B$3601,$A35)</f>
        <v>9.2021737305794105E-3</v>
      </c>
      <c r="CI35" s="30">
        <f>SUMIFS('Historial Mensual'!$AB$2:$AB$3601,'Historial Mensual'!$A$2:$A$3601,CI$1,'Historial Mensual'!$B$2:$B$3601,$A35)</f>
        <v>9.4594950568192004E-3</v>
      </c>
      <c r="CJ35" s="30">
        <f>SUMIFS('Historial Mensual'!$AB$2:$AB$3601,'Historial Mensual'!$A$2:$A$3601,CJ$1,'Historial Mensual'!$B$2:$B$3601,$A35)</f>
        <v>7.0917449718399528E-3</v>
      </c>
      <c r="CK35" s="30">
        <f>SUMIFS('Historial Mensual'!$AB$2:$AB$3601,'Historial Mensual'!$A$2:$A$3601,CK$1,'Historial Mensual'!$B$2:$B$3601,$A35)</f>
        <v>6.1213153275720966E-3</v>
      </c>
      <c r="CL35" s="30">
        <f>SUMIFS('Historial Mensual'!$AB$2:$AB$3601,'Historial Mensual'!$A$2:$A$3601,CL$1,'Historial Mensual'!$B$2:$B$3601,$A35)</f>
        <v>7.3896402723063748E-3</v>
      </c>
      <c r="CM35" s="30">
        <f>SUMIFS('Historial Mensual'!$AB$2:$AB$3601,'Historial Mensual'!$A$2:$A$3601,CM$1,'Historial Mensual'!$B$2:$B$3601,$A35)</f>
        <v>7.136452567045426E-3</v>
      </c>
      <c r="CN35" s="30">
        <f>SUMIFS('Historial Mensual'!$AB$2:$AB$3601,'Historial Mensual'!$A$2:$A$3601,CN$1,'Historial Mensual'!$B$2:$B$3601,$A35)</f>
        <v>7.6620538824030415E-3</v>
      </c>
      <c r="CO35" s="30">
        <f>SUMIFS('Historial Mensual'!$AB$2:$AB$3601,'Historial Mensual'!$A$2:$A$3601,CO$1,'Historial Mensual'!$B$2:$B$3601,$A35)</f>
        <v>7.3350601846029484E-3</v>
      </c>
      <c r="CP35" s="30">
        <f>SUMIFS('Historial Mensual'!$AB$2:$AB$3601,'Historial Mensual'!$A$2:$A$3601,CP$1,'Historial Mensual'!$B$2:$B$3601,$A35)</f>
        <v>7.5056110102469376E-3</v>
      </c>
      <c r="CQ35" s="30">
        <f>SUMIFS('Historial Mensual'!$AB$2:$AB$3601,'Historial Mensual'!$A$2:$A$3601,CQ$1,'Historial Mensual'!$B$2:$B$3601,$A35)</f>
        <v>8.3384242824304788E-3</v>
      </c>
      <c r="CR35" s="30">
        <f>SUMIFS('Historial Mensual'!$AB$2:$AB$3601,'Historial Mensual'!$A$2:$A$3601,CR$1,'Historial Mensual'!$B$2:$B$3601,$A35)</f>
        <v>8.2493923042086248E-3</v>
      </c>
      <c r="CS35" s="30">
        <f>SUMIFS('Historial Mensual'!$AB$2:$AB$3601,'Historial Mensual'!$A$2:$A$3601,CS$1,'Historial Mensual'!$B$2:$B$3601,$A35)</f>
        <v>7.3635073877729162E-3</v>
      </c>
      <c r="CT35" s="30">
        <f>SUMIFS('Historial Mensual'!$AB$2:$AB$3601,'Historial Mensual'!$A$2:$A$3601,CT$1,'Historial Mensual'!$B$2:$B$3601,$A35)</f>
        <v>7.3242940731668149E-3</v>
      </c>
      <c r="CU35" s="30">
        <f>SUMIFS('Historial Mensual'!$AB$2:$AB$3601,'Historial Mensual'!$A$2:$A$3601,CU$1,'Historial Mensual'!$B$2:$B$3601,$A35)</f>
        <v>7.8411746826723139E-3</v>
      </c>
      <c r="CV35" s="30">
        <f>SUMIFS('Historial Mensual'!$AB$2:$AB$3601,'Historial Mensual'!$A$2:$A$3601,CV$1,'Historial Mensual'!$B$2:$B$3601,$A35)</f>
        <v>8.9947385543556191E-3</v>
      </c>
      <c r="CW35" s="30">
        <f>SUMIFS('Historial Mensual'!$AB$2:$AB$3601,'Historial Mensual'!$A$2:$A$3601,CW$1,'Historial Mensual'!$B$2:$B$3601,$A35)</f>
        <v>7.703420547019002E-3</v>
      </c>
    </row>
    <row r="36" spans="1:101" x14ac:dyDescent="0.3">
      <c r="A36" s="18">
        <v>45962</v>
      </c>
      <c r="B36" s="30">
        <f>SUMIFS('Historial Mensual'!$AB$2:$AB$3601,'Historial Mensual'!$A$2:$A$3601,B$1,'Historial Mensual'!$B$2:$B$3601,$A36)</f>
        <v>7.8709941318850785E-3</v>
      </c>
      <c r="C36" s="30">
        <f>SUMIFS('Historial Mensual'!$AB$2:$AB$3601,'Historial Mensual'!$A$2:$A$3601,C$1,'Historial Mensual'!$B$2:$B$3601,$A36)</f>
        <v>7.1033093740258124E-3</v>
      </c>
      <c r="D36" s="30">
        <f>SUMIFS('Historial Mensual'!$AB$2:$AB$3601,'Historial Mensual'!$A$2:$A$3601,D$1,'Historial Mensual'!$B$2:$B$3601,$A36)</f>
        <v>8.1343598075660495E-3</v>
      </c>
      <c r="E36" s="30">
        <f>SUMIFS('Historial Mensual'!$AB$2:$AB$3601,'Historial Mensual'!$A$2:$A$3601,E$1,'Historial Mensual'!$B$2:$B$3601,$A36)</f>
        <v>8.4638354201431731E-3</v>
      </c>
      <c r="F36" s="30">
        <f>SUMIFS('Historial Mensual'!$AB$2:$AB$3601,'Historial Mensual'!$A$2:$A$3601,F$1,'Historial Mensual'!$B$2:$B$3601,$A36)</f>
        <v>7.9115024493221497E-3</v>
      </c>
      <c r="G36" s="30">
        <f>SUMIFS('Historial Mensual'!$AB$2:$AB$3601,'Historial Mensual'!$A$2:$A$3601,G$1,'Historial Mensual'!$B$2:$B$3601,$A36)</f>
        <v>7.7317535924079639E-3</v>
      </c>
      <c r="H36" s="30">
        <f>SUMIFS('Historial Mensual'!$AB$2:$AB$3601,'Historial Mensual'!$A$2:$A$3601,H$1,'Historial Mensual'!$B$2:$B$3601,$A36)</f>
        <v>6.2295640295215726E-3</v>
      </c>
      <c r="I36" s="30">
        <f>SUMIFS('Historial Mensual'!$AB$2:$AB$3601,'Historial Mensual'!$A$2:$A$3601,I$1,'Historial Mensual'!$B$2:$B$3601,$A36)</f>
        <v>9.1765525957947514E-3</v>
      </c>
      <c r="J36" s="30">
        <f>SUMIFS('Historial Mensual'!$AB$2:$AB$3601,'Historial Mensual'!$A$2:$A$3601,J$1,'Historial Mensual'!$B$2:$B$3601,$A36)</f>
        <v>6.538031289267332E-3</v>
      </c>
      <c r="K36" s="30">
        <f>SUMIFS('Historial Mensual'!$AB$2:$AB$3601,'Historial Mensual'!$A$2:$A$3601,K$1,'Historial Mensual'!$B$2:$B$3601,$A36)</f>
        <v>7.1302872999576827E-3</v>
      </c>
      <c r="L36" s="30">
        <f>SUMIFS('Historial Mensual'!$AB$2:$AB$3601,'Historial Mensual'!$A$2:$A$3601,L$1,'Historial Mensual'!$B$2:$B$3601,$A36)</f>
        <v>7.0740100509341097E-3</v>
      </c>
      <c r="M36" s="30">
        <f>SUMIFS('Historial Mensual'!$AB$2:$AB$3601,'Historial Mensual'!$A$2:$A$3601,M$1,'Historial Mensual'!$B$2:$B$3601,$A36)</f>
        <v>8.361999467676462E-3</v>
      </c>
      <c r="N36" s="30">
        <f>SUMIFS('Historial Mensual'!$AB$2:$AB$3601,'Historial Mensual'!$A$2:$A$3601,N$1,'Historial Mensual'!$B$2:$B$3601,$A36)</f>
        <v>7.7914540234855778E-3</v>
      </c>
      <c r="O36" s="30">
        <f>SUMIFS('Historial Mensual'!$AB$2:$AB$3601,'Historial Mensual'!$A$2:$A$3601,O$1,'Historial Mensual'!$B$2:$B$3601,$A36)</f>
        <v>9.1350914873014055E-3</v>
      </c>
      <c r="P36" s="30">
        <f>SUMIFS('Historial Mensual'!$AB$2:$AB$3601,'Historial Mensual'!$A$2:$A$3601,P$1,'Historial Mensual'!$B$2:$B$3601,$A36)</f>
        <v>6.779726264129593E-3</v>
      </c>
      <c r="Q36" s="30">
        <f>SUMIFS('Historial Mensual'!$AB$2:$AB$3601,'Historial Mensual'!$A$2:$A$3601,Q$1,'Historial Mensual'!$B$2:$B$3601,$A36)</f>
        <v>9.1803208585066187E-3</v>
      </c>
      <c r="R36" s="30">
        <f>SUMIFS('Historial Mensual'!$AB$2:$AB$3601,'Historial Mensual'!$A$2:$A$3601,R$1,'Historial Mensual'!$B$2:$B$3601,$A36)</f>
        <v>7.7355817103292868E-3</v>
      </c>
      <c r="S36" s="30">
        <f>SUMIFS('Historial Mensual'!$AB$2:$AB$3601,'Historial Mensual'!$A$2:$A$3601,S$1,'Historial Mensual'!$B$2:$B$3601,$A36)</f>
        <v>6.6837444243250665E-3</v>
      </c>
      <c r="T36" s="30">
        <f>SUMIFS('Historial Mensual'!$AB$2:$AB$3601,'Historial Mensual'!$A$2:$A$3601,T$1,'Historial Mensual'!$B$2:$B$3601,$A36)</f>
        <v>7.5877001481845507E-3</v>
      </c>
      <c r="U36" s="30">
        <f>SUMIFS('Historial Mensual'!$AB$2:$AB$3601,'Historial Mensual'!$A$2:$A$3601,U$1,'Historial Mensual'!$B$2:$B$3601,$A36)</f>
        <v>8.1686561195157825E-3</v>
      </c>
      <c r="V36" s="30">
        <f>SUMIFS('Historial Mensual'!$AB$2:$AB$3601,'Historial Mensual'!$A$2:$A$3601,V$1,'Historial Mensual'!$B$2:$B$3601,$A36)</f>
        <v>8.052759221664596E-3</v>
      </c>
      <c r="W36" s="30">
        <f>SUMIFS('Historial Mensual'!$AB$2:$AB$3601,'Historial Mensual'!$A$2:$A$3601,W$1,'Historial Mensual'!$B$2:$B$3601,$A36)</f>
        <v>8.324732682334135E-3</v>
      </c>
      <c r="X36" s="30">
        <f>SUMIFS('Historial Mensual'!$AB$2:$AB$3601,'Historial Mensual'!$A$2:$A$3601,X$1,'Historial Mensual'!$B$2:$B$3601,$A36)</f>
        <v>7.5738959065423384E-3</v>
      </c>
      <c r="Y36" s="30">
        <f>SUMIFS('Historial Mensual'!$AB$2:$AB$3601,'Historial Mensual'!$A$2:$A$3601,Y$1,'Historial Mensual'!$B$2:$B$3601,$A36)</f>
        <v>8.535964085442993E-3</v>
      </c>
      <c r="Z36" s="30">
        <f>SUMIFS('Historial Mensual'!$AB$2:$AB$3601,'Historial Mensual'!$A$2:$A$3601,Z$1,'Historial Mensual'!$B$2:$B$3601,$A36)</f>
        <v>7.3442872728191055E-3</v>
      </c>
      <c r="AA36" s="30">
        <f>SUMIFS('Historial Mensual'!$AB$2:$AB$3601,'Historial Mensual'!$A$2:$A$3601,AA$1,'Historial Mensual'!$B$2:$B$3601,$A36)</f>
        <v>8.2273111685984279E-3</v>
      </c>
      <c r="AB36" s="30">
        <f>SUMIFS('Historial Mensual'!$AB$2:$AB$3601,'Historial Mensual'!$A$2:$A$3601,AB$1,'Historial Mensual'!$B$2:$B$3601,$A36)</f>
        <v>9.7947344119491131E-3</v>
      </c>
      <c r="AC36" s="30">
        <f>SUMIFS('Historial Mensual'!$AB$2:$AB$3601,'Historial Mensual'!$A$2:$A$3601,AC$1,'Historial Mensual'!$B$2:$B$3601,$A36)</f>
        <v>8.4319288587937358E-3</v>
      </c>
      <c r="AD36" s="30">
        <f>SUMIFS('Historial Mensual'!$AB$2:$AB$3601,'Historial Mensual'!$A$2:$A$3601,AD$1,'Historial Mensual'!$B$2:$B$3601,$A36)</f>
        <v>9.6231428338366953E-3</v>
      </c>
      <c r="AE36" s="30">
        <f>SUMIFS('Historial Mensual'!$AB$2:$AB$3601,'Historial Mensual'!$A$2:$A$3601,AE$1,'Historial Mensual'!$B$2:$B$3601,$A36)</f>
        <v>9.5090706029659078E-3</v>
      </c>
      <c r="AF36" s="30">
        <f>SUMIFS('Historial Mensual'!$AB$2:$AB$3601,'Historial Mensual'!$A$2:$A$3601,AF$1,'Historial Mensual'!$B$2:$B$3601,$A36)</f>
        <v>8.7474671602421061E-3</v>
      </c>
      <c r="AG36" s="30">
        <f>SUMIFS('Historial Mensual'!$AB$2:$AB$3601,'Historial Mensual'!$A$2:$A$3601,AG$1,'Historial Mensual'!$B$2:$B$3601,$A36)</f>
        <v>8.2516762560362888E-3</v>
      </c>
      <c r="AH36" s="30">
        <f>SUMIFS('Historial Mensual'!$AB$2:$AB$3601,'Historial Mensual'!$A$2:$A$3601,AH$1,'Historial Mensual'!$B$2:$B$3601,$A36)</f>
        <v>8.0069700685829748E-3</v>
      </c>
      <c r="AI36" s="30">
        <f>SUMIFS('Historial Mensual'!$AB$2:$AB$3601,'Historial Mensual'!$A$2:$A$3601,AI$1,'Historial Mensual'!$B$2:$B$3601,$A36)</f>
        <v>8.0191827466826737E-3</v>
      </c>
      <c r="AJ36" s="30">
        <f>SUMIFS('Historial Mensual'!$AB$2:$AB$3601,'Historial Mensual'!$A$2:$A$3601,AJ$1,'Historial Mensual'!$B$2:$B$3601,$A36)</f>
        <v>8.1610358258903393E-3</v>
      </c>
      <c r="AK36" s="30">
        <f>SUMIFS('Historial Mensual'!$AB$2:$AB$3601,'Historial Mensual'!$A$2:$A$3601,AK$1,'Historial Mensual'!$B$2:$B$3601,$A36)</f>
        <v>7.3104500697811492E-3</v>
      </c>
      <c r="AL36" s="30">
        <f>SUMIFS('Historial Mensual'!$AB$2:$AB$3601,'Historial Mensual'!$A$2:$A$3601,AL$1,'Historial Mensual'!$B$2:$B$3601,$A36)</f>
        <v>8.4509221972686177E-3</v>
      </c>
      <c r="AM36" s="30">
        <f>SUMIFS('Historial Mensual'!$AB$2:$AB$3601,'Historial Mensual'!$A$2:$A$3601,AM$1,'Historial Mensual'!$B$2:$B$3601,$A36)</f>
        <v>8.2219804422349885E-3</v>
      </c>
      <c r="AN36" s="30">
        <f>SUMIFS('Historial Mensual'!$AB$2:$AB$3601,'Historial Mensual'!$A$2:$A$3601,AN$1,'Historial Mensual'!$B$2:$B$3601,$A36)</f>
        <v>9.2737242932658948E-3</v>
      </c>
      <c r="AO36" s="30">
        <f>SUMIFS('Historial Mensual'!$AB$2:$AB$3601,'Historial Mensual'!$A$2:$A$3601,AO$1,'Historial Mensual'!$B$2:$B$3601,$A36)</f>
        <v>7.139535044913714E-3</v>
      </c>
      <c r="AP36" s="30">
        <f>SUMIFS('Historial Mensual'!$AB$2:$AB$3601,'Historial Mensual'!$A$2:$A$3601,AP$1,'Historial Mensual'!$B$2:$B$3601,$A36)</f>
        <v>8.1053884793007569E-3</v>
      </c>
      <c r="AQ36" s="30">
        <f>SUMIFS('Historial Mensual'!$AB$2:$AB$3601,'Historial Mensual'!$A$2:$A$3601,AQ$1,'Historial Mensual'!$B$2:$B$3601,$A36)</f>
        <v>8.6709578552957023E-3</v>
      </c>
      <c r="AR36" s="30">
        <f>SUMIFS('Historial Mensual'!$AB$2:$AB$3601,'Historial Mensual'!$A$2:$A$3601,AR$1,'Historial Mensual'!$B$2:$B$3601,$A36)</f>
        <v>8.9728362059227074E-3</v>
      </c>
      <c r="AS36" s="30">
        <f>SUMIFS('Historial Mensual'!$AB$2:$AB$3601,'Historial Mensual'!$A$2:$A$3601,AS$1,'Historial Mensual'!$B$2:$B$3601,$A36)</f>
        <v>7.4864206975893133E-3</v>
      </c>
      <c r="AT36" s="30">
        <f>SUMIFS('Historial Mensual'!$AB$2:$AB$3601,'Historial Mensual'!$A$2:$A$3601,AT$1,'Historial Mensual'!$B$2:$B$3601,$A36)</f>
        <v>7.191151128260298E-3</v>
      </c>
      <c r="AU36" s="30">
        <f>SUMIFS('Historial Mensual'!$AB$2:$AB$3601,'Historial Mensual'!$A$2:$A$3601,AU$1,'Historial Mensual'!$B$2:$B$3601,$A36)</f>
        <v>8.1061510000219883E-3</v>
      </c>
      <c r="AV36" s="30">
        <f>SUMIFS('Historial Mensual'!$AB$2:$AB$3601,'Historial Mensual'!$A$2:$A$3601,AV$1,'Historial Mensual'!$B$2:$B$3601,$A36)</f>
        <v>7.5884669895032175E-3</v>
      </c>
      <c r="AW36" s="30">
        <f>SUMIFS('Historial Mensual'!$AB$2:$AB$3601,'Historial Mensual'!$A$2:$A$3601,AW$1,'Historial Mensual'!$B$2:$B$3601,$A36)</f>
        <v>8.6929324073607983E-3</v>
      </c>
      <c r="AX36" s="30">
        <f>SUMIFS('Historial Mensual'!$AB$2:$AB$3601,'Historial Mensual'!$A$2:$A$3601,AX$1,'Historial Mensual'!$B$2:$B$3601,$A36)</f>
        <v>6.9428192007945366E-3</v>
      </c>
      <c r="AY36" s="30">
        <f>SUMIFS('Historial Mensual'!$AB$2:$AB$3601,'Historial Mensual'!$A$2:$A$3601,AY$1,'Historial Mensual'!$B$2:$B$3601,$A36)</f>
        <v>7.9955192044733892E-3</v>
      </c>
      <c r="AZ36" s="30">
        <f>SUMIFS('Historial Mensual'!$AB$2:$AB$3601,'Historial Mensual'!$A$2:$A$3601,AZ$1,'Historial Mensual'!$B$2:$B$3601,$A36)</f>
        <v>8.9305272095441257E-3</v>
      </c>
      <c r="BA36" s="30">
        <f>SUMIFS('Historial Mensual'!$AB$2:$AB$3601,'Historial Mensual'!$A$2:$A$3601,BA$1,'Historial Mensual'!$B$2:$B$3601,$A36)</f>
        <v>8.0710684786742259E-3</v>
      </c>
      <c r="BB36" s="30">
        <f>SUMIFS('Historial Mensual'!$AB$2:$AB$3601,'Historial Mensual'!$A$2:$A$3601,BB$1,'Historial Mensual'!$B$2:$B$3601,$A36)</f>
        <v>7.3865662023246959E-3</v>
      </c>
      <c r="BC36" s="30">
        <f>SUMIFS('Historial Mensual'!$AB$2:$AB$3601,'Historial Mensual'!$A$2:$A$3601,BC$1,'Historial Mensual'!$B$2:$B$3601,$A36)</f>
        <v>7.445723932045123E-3</v>
      </c>
      <c r="BD36" s="30">
        <f>SUMIFS('Historial Mensual'!$AB$2:$AB$3601,'Historial Mensual'!$A$2:$A$3601,BD$1,'Historial Mensual'!$B$2:$B$3601,$A36)</f>
        <v>8.2295956707065798E-3</v>
      </c>
      <c r="BE36" s="30">
        <f>SUMIFS('Historial Mensual'!$AB$2:$AB$3601,'Historial Mensual'!$A$2:$A$3601,BE$1,'Historial Mensual'!$B$2:$B$3601,$A36)</f>
        <v>8.0031532728659371E-3</v>
      </c>
      <c r="BF36" s="30">
        <f>SUMIFS('Historial Mensual'!$AB$2:$AB$3601,'Historial Mensual'!$A$2:$A$3601,BF$1,'Historial Mensual'!$B$2:$B$3601,$A36)</f>
        <v>7.6107025956237973E-3</v>
      </c>
      <c r="BG36" s="30">
        <f>SUMIFS('Historial Mensual'!$AB$2:$AB$3601,'Historial Mensual'!$A$2:$A$3601,BG$1,'Historial Mensual'!$B$2:$B$3601,$A36)</f>
        <v>8.0756452214196806E-3</v>
      </c>
      <c r="BH36" s="30">
        <f>SUMIFS('Historial Mensual'!$AB$2:$AB$3601,'Historial Mensual'!$A$2:$A$3601,BH$1,'Historial Mensual'!$B$2:$B$3601,$A36)</f>
        <v>8.6611054843488411E-3</v>
      </c>
      <c r="BI36" s="30">
        <f>SUMIFS('Historial Mensual'!$AB$2:$AB$3601,'Historial Mensual'!$A$2:$A$3601,BI$1,'Historial Mensual'!$B$2:$B$3601,$A36)</f>
        <v>7.8671716678844206E-3</v>
      </c>
      <c r="BJ36" s="30">
        <f>SUMIFS('Historial Mensual'!$AB$2:$AB$3601,'Historial Mensual'!$A$2:$A$3601,BJ$1,'Historial Mensual'!$B$2:$B$3601,$A36)</f>
        <v>8.7966720841607948E-3</v>
      </c>
      <c r="BK36" s="30">
        <f>SUMIFS('Historial Mensual'!$AB$2:$AB$3601,'Historial Mensual'!$A$2:$A$3601,BK$1,'Historial Mensual'!$B$2:$B$3601,$A36)</f>
        <v>8.2181725907213288E-3</v>
      </c>
      <c r="BL36" s="30">
        <f>SUMIFS('Historial Mensual'!$AB$2:$AB$3601,'Historial Mensual'!$A$2:$A$3601,BL$1,'Historial Mensual'!$B$2:$B$3601,$A36)</f>
        <v>9.3760575565080551E-3</v>
      </c>
      <c r="BM36" s="30">
        <f>SUMIFS('Historial Mensual'!$AB$2:$AB$3601,'Historial Mensual'!$A$2:$A$3601,BM$1,'Historial Mensual'!$B$2:$B$3601,$A36)</f>
        <v>1.0636789049057294E-2</v>
      </c>
      <c r="BN36" s="30">
        <f>SUMIFS('Historial Mensual'!$AB$2:$AB$3601,'Historial Mensual'!$A$2:$A$3601,BN$1,'Historial Mensual'!$B$2:$B$3601,$A36)</f>
        <v>8.4364876189131355E-3</v>
      </c>
      <c r="BO36" s="30">
        <f>SUMIFS('Historial Mensual'!$AB$2:$AB$3601,'Historial Mensual'!$A$2:$A$3601,BO$1,'Historial Mensual'!$B$2:$B$3601,$A36)</f>
        <v>9.35725485429173E-3</v>
      </c>
      <c r="BP36" s="30">
        <f>SUMIFS('Historial Mensual'!$AB$2:$AB$3601,'Historial Mensual'!$A$2:$A$3601,BP$1,'Historial Mensual'!$B$2:$B$3601,$A36)</f>
        <v>8.4683925939870175E-3</v>
      </c>
      <c r="BQ36" s="30">
        <f>SUMIFS('Historial Mensual'!$AB$2:$AB$3601,'Historial Mensual'!$A$2:$A$3601,BQ$1,'Historial Mensual'!$B$2:$B$3601,$A36)</f>
        <v>8.4881377300876082E-3</v>
      </c>
      <c r="BR36" s="30">
        <f>SUMIFS('Historial Mensual'!$AB$2:$AB$3601,'Historial Mensual'!$A$2:$A$3601,BR$1,'Historial Mensual'!$B$2:$B$3601,$A36)</f>
        <v>8.776236321248243E-3</v>
      </c>
      <c r="BS36" s="30">
        <f>SUMIFS('Historial Mensual'!$AB$2:$AB$3601,'Historial Mensual'!$A$2:$A$3601,BS$1,'Historial Mensual'!$B$2:$B$3601,$A36)</f>
        <v>1.0025763441397828E-2</v>
      </c>
      <c r="BT36" s="30">
        <f>SUMIFS('Historial Mensual'!$AB$2:$AB$3601,'Historial Mensual'!$A$2:$A$3601,BT$1,'Historial Mensual'!$B$2:$B$3601,$A36)</f>
        <v>8.3064740337881471E-3</v>
      </c>
      <c r="BU36" s="30">
        <f>SUMIFS('Historial Mensual'!$AB$2:$AB$3601,'Historial Mensual'!$A$2:$A$3601,BU$1,'Historial Mensual'!$B$2:$B$3601,$A36)</f>
        <v>8.0199459850254229E-3</v>
      </c>
      <c r="BV36" s="30">
        <f>SUMIFS('Historial Mensual'!$AB$2:$AB$3601,'Historial Mensual'!$A$2:$A$3601,BV$1,'Historial Mensual'!$B$2:$B$3601,$A36)</f>
        <v>8.7111142620837079E-3</v>
      </c>
      <c r="BW36" s="30">
        <f>SUMIFS('Historial Mensual'!$AB$2:$AB$3601,'Historial Mensual'!$A$2:$A$3601,BW$1,'Historial Mensual'!$B$2:$B$3601,$A36)</f>
        <v>7.3158340975725267E-3</v>
      </c>
      <c r="BX36" s="30">
        <f>SUMIFS('Historial Mensual'!$AB$2:$AB$3601,'Historial Mensual'!$A$2:$A$3601,BX$1,'Historial Mensual'!$B$2:$B$3601,$A36)</f>
        <v>9.6081414275541732E-3</v>
      </c>
      <c r="BY36" s="30">
        <f>SUMIFS('Historial Mensual'!$AB$2:$AB$3601,'Historial Mensual'!$A$2:$A$3601,BY$1,'Historial Mensual'!$B$2:$B$3601,$A36)</f>
        <v>9.1788135719950148E-3</v>
      </c>
      <c r="BZ36" s="30">
        <f>SUMIFS('Historial Mensual'!$AB$2:$AB$3601,'Historial Mensual'!$A$2:$A$3601,BZ$1,'Historial Mensual'!$B$2:$B$3601,$A36)</f>
        <v>9.2232681174939657E-3</v>
      </c>
      <c r="CA36" s="30">
        <f>SUMIFS('Historial Mensual'!$AB$2:$AB$3601,'Historial Mensual'!$A$2:$A$3601,CA$1,'Historial Mensual'!$B$2:$B$3601,$A36)</f>
        <v>8.5260971976608424E-3</v>
      </c>
      <c r="CB36" s="30">
        <f>SUMIFS('Historial Mensual'!$AB$2:$AB$3601,'Historial Mensual'!$A$2:$A$3601,CB$1,'Historial Mensual'!$B$2:$B$3601,$A36)</f>
        <v>9.3286673657781982E-3</v>
      </c>
      <c r="CC36" s="30">
        <f>SUMIFS('Historial Mensual'!$AB$2:$AB$3601,'Historial Mensual'!$A$2:$A$3601,CC$1,'Historial Mensual'!$B$2:$B$3601,$A36)</f>
        <v>7.1071638501734036E-3</v>
      </c>
      <c r="CD36" s="30">
        <f>SUMIFS('Historial Mensual'!$AB$2:$AB$3601,'Historial Mensual'!$A$2:$A$3601,CD$1,'Historial Mensual'!$B$2:$B$3601,$A36)</f>
        <v>7.5600895842153903E-3</v>
      </c>
      <c r="CE36" s="30">
        <f>SUMIFS('Historial Mensual'!$AB$2:$AB$3601,'Historial Mensual'!$A$2:$A$3601,CE$1,'Historial Mensual'!$B$2:$B$3601,$A36)</f>
        <v>7.9603942959982632E-3</v>
      </c>
      <c r="CF36" s="30">
        <f>SUMIFS('Historial Mensual'!$AB$2:$AB$3601,'Historial Mensual'!$A$2:$A$3601,CF$1,'Historial Mensual'!$B$2:$B$3601,$A36)</f>
        <v>6.5147577110593602E-3</v>
      </c>
      <c r="CG36" s="30">
        <f>SUMIFS('Historial Mensual'!$AB$2:$AB$3601,'Historial Mensual'!$A$2:$A$3601,CG$1,'Historial Mensual'!$B$2:$B$3601,$A36)</f>
        <v>8.0054433693730331E-3</v>
      </c>
      <c r="CH36" s="30">
        <f>SUMIFS('Historial Mensual'!$AB$2:$AB$3601,'Historial Mensual'!$A$2:$A$3601,CH$1,'Historial Mensual'!$B$2:$B$3601,$A36)</f>
        <v>8.7815349192856829E-3</v>
      </c>
      <c r="CI36" s="30">
        <f>SUMIFS('Historial Mensual'!$AB$2:$AB$3601,'Historial Mensual'!$A$2:$A$3601,CI$1,'Historial Mensual'!$B$2:$B$3601,$A36)</f>
        <v>9.2556536285899327E-3</v>
      </c>
      <c r="CJ36" s="30">
        <f>SUMIFS('Historial Mensual'!$AB$2:$AB$3601,'Historial Mensual'!$A$2:$A$3601,CJ$1,'Historial Mensual'!$B$2:$B$3601,$A36)</f>
        <v>7.6145357753401033E-3</v>
      </c>
      <c r="CK36" s="30">
        <f>SUMIFS('Historial Mensual'!$AB$2:$AB$3601,'Historial Mensual'!$A$2:$A$3601,CK$1,'Historial Mensual'!$B$2:$B$3601,$A36)</f>
        <v>5.8098734152771669E-3</v>
      </c>
      <c r="CL36" s="30">
        <f>SUMIFS('Historial Mensual'!$AB$2:$AB$3601,'Historial Mensual'!$A$2:$A$3601,CL$1,'Historial Mensual'!$B$2:$B$3601,$A36)</f>
        <v>7.0285004072501156E-3</v>
      </c>
      <c r="CM36" s="30">
        <f>SUMIFS('Historial Mensual'!$AB$2:$AB$3601,'Historial Mensual'!$A$2:$A$3601,CM$1,'Historial Mensual'!$B$2:$B$3601,$A36)</f>
        <v>6.8902901723051357E-3</v>
      </c>
      <c r="CN36" s="30">
        <f>SUMIFS('Historial Mensual'!$AB$2:$AB$3601,'Historial Mensual'!$A$2:$A$3601,CN$1,'Historial Mensual'!$B$2:$B$3601,$A36)</f>
        <v>7.8870467395282251E-3</v>
      </c>
      <c r="CO36" s="30">
        <f>SUMIFS('Historial Mensual'!$AB$2:$AB$3601,'Historial Mensual'!$A$2:$A$3601,CO$1,'Historial Mensual'!$B$2:$B$3601,$A36)</f>
        <v>7.4088508722391921E-3</v>
      </c>
      <c r="CP36" s="30">
        <f>SUMIFS('Historial Mensual'!$AB$2:$AB$3601,'Historial Mensual'!$A$2:$A$3601,CP$1,'Historial Mensual'!$B$2:$B$3601,$A36)</f>
        <v>7.274291968464297E-3</v>
      </c>
      <c r="CQ36" s="30">
        <f>SUMIFS('Historial Mensual'!$AB$2:$AB$3601,'Historial Mensual'!$A$2:$A$3601,CQ$1,'Historial Mensual'!$B$2:$B$3601,$A36)</f>
        <v>8.3239719779188981E-3</v>
      </c>
      <c r="CR36" s="30">
        <f>SUMIFS('Historial Mensual'!$AB$2:$AB$3601,'Historial Mensual'!$A$2:$A$3601,CR$1,'Historial Mensual'!$B$2:$B$3601,$A36)</f>
        <v>8.4053315723162658E-3</v>
      </c>
      <c r="CS36" s="30">
        <f>SUMIFS('Historial Mensual'!$AB$2:$AB$3601,'Historial Mensual'!$A$2:$A$3601,CS$1,'Historial Mensual'!$B$2:$B$3601,$A36)</f>
        <v>7.4365070587696369E-3</v>
      </c>
      <c r="CT36" s="30">
        <f>SUMIFS('Historial Mensual'!$AB$2:$AB$3601,'Historial Mensual'!$A$2:$A$3601,CT$1,'Historial Mensual'!$B$2:$B$3601,$A36)</f>
        <v>7.5247973029763937E-3</v>
      </c>
      <c r="CU36" s="30">
        <f>SUMIFS('Historial Mensual'!$AB$2:$AB$3601,'Historial Mensual'!$A$2:$A$3601,CU$1,'Historial Mensual'!$B$2:$B$3601,$A36)</f>
        <v>7.9321318785570138E-3</v>
      </c>
      <c r="CV36" s="30">
        <f>SUMIFS('Historial Mensual'!$AB$2:$AB$3601,'Historial Mensual'!$A$2:$A$3601,CV$1,'Historial Mensual'!$B$2:$B$3601,$A36)</f>
        <v>8.8133200802735789E-3</v>
      </c>
      <c r="CW36" s="30">
        <f>SUMIFS('Historial Mensual'!$AB$2:$AB$3601,'Historial Mensual'!$A$2:$A$3601,CW$1,'Historial Mensual'!$B$2:$B$3601,$A36)</f>
        <v>7.4564757786754754E-3</v>
      </c>
    </row>
    <row r="37" spans="1:101" x14ac:dyDescent="0.3">
      <c r="A37" s="18">
        <v>45992</v>
      </c>
      <c r="B37" s="30">
        <f>SUMIFS('Historial Mensual'!$AB$2:$AB$3601,'Historial Mensual'!$A$2:$A$3601,B$1,'Historial Mensual'!$B$2:$B$3601,$A37)</f>
        <v>7.616069002314596E-3</v>
      </c>
      <c r="C37" s="30">
        <f>SUMIFS('Historial Mensual'!$AB$2:$AB$3601,'Historial Mensual'!$A$2:$A$3601,C$1,'Historial Mensual'!$B$2:$B$3601,$A37)</f>
        <v>6.9613516634010608E-3</v>
      </c>
      <c r="D37" s="30">
        <f>SUMIFS('Historial Mensual'!$AB$2:$AB$3601,'Historial Mensual'!$A$2:$A$3601,D$1,'Historial Mensual'!$B$2:$B$3601,$A37)</f>
        <v>8.0153664596136487E-3</v>
      </c>
      <c r="E37" s="30">
        <f>SUMIFS('Historial Mensual'!$AB$2:$AB$3601,'Historial Mensual'!$A$2:$A$3601,E$1,'Historial Mensual'!$B$2:$B$3601,$A37)</f>
        <v>8.3863287849319512E-3</v>
      </c>
      <c r="F37" s="30">
        <f>SUMIFS('Historial Mensual'!$AB$2:$AB$3601,'Historial Mensual'!$A$2:$A$3601,F$1,'Historial Mensual'!$B$2:$B$3601,$A37)</f>
        <v>7.9512290616501335E-3</v>
      </c>
      <c r="G37" s="30">
        <f>SUMIFS('Historial Mensual'!$AB$2:$AB$3601,'Historial Mensual'!$A$2:$A$3601,G$1,'Historial Mensual'!$B$2:$B$3601,$A37)</f>
        <v>7.537074421477552E-3</v>
      </c>
      <c r="H37" s="30">
        <f>SUMIFS('Historial Mensual'!$AB$2:$AB$3601,'Historial Mensual'!$A$2:$A$3601,H$1,'Historial Mensual'!$B$2:$B$3601,$A37)</f>
        <v>6.3998546714314486E-3</v>
      </c>
      <c r="I37" s="30">
        <f>SUMIFS('Historial Mensual'!$AB$2:$AB$3601,'Historial Mensual'!$A$2:$A$3601,I$1,'Historial Mensual'!$B$2:$B$3601,$A37)</f>
        <v>8.8708080984827298E-3</v>
      </c>
      <c r="J37" s="30">
        <f>SUMIFS('Historial Mensual'!$AB$2:$AB$3601,'Historial Mensual'!$A$2:$A$3601,J$1,'Historial Mensual'!$B$2:$B$3601,$A37)</f>
        <v>6.5170853352818359E-3</v>
      </c>
      <c r="K37" s="30">
        <f>SUMIFS('Historial Mensual'!$AB$2:$AB$3601,'Historial Mensual'!$A$2:$A$3601,K$1,'Historial Mensual'!$B$2:$B$3601,$A37)</f>
        <v>6.4945824871369684E-3</v>
      </c>
      <c r="L37" s="30">
        <f>SUMIFS('Historial Mensual'!$AB$2:$AB$3601,'Historial Mensual'!$A$2:$A$3601,L$1,'Historial Mensual'!$B$2:$B$3601,$A37)</f>
        <v>6.8717433157734487E-3</v>
      </c>
      <c r="M37" s="30">
        <f>SUMIFS('Historial Mensual'!$AB$2:$AB$3601,'Historial Mensual'!$A$2:$A$3601,M$1,'Historial Mensual'!$B$2:$B$3601,$A37)</f>
        <v>8.3513533606009993E-3</v>
      </c>
      <c r="N37" s="30">
        <f>SUMIFS('Historial Mensual'!$AB$2:$AB$3601,'Historial Mensual'!$A$2:$A$3601,N$1,'Historial Mensual'!$B$2:$B$3601,$A37)</f>
        <v>7.3988618631823933E-3</v>
      </c>
      <c r="O37" s="30">
        <f>SUMIFS('Historial Mensual'!$AB$2:$AB$3601,'Historial Mensual'!$A$2:$A$3601,O$1,'Historial Mensual'!$B$2:$B$3601,$A37)</f>
        <v>8.7489815516386127E-3</v>
      </c>
      <c r="P37" s="30">
        <f>SUMIFS('Historial Mensual'!$AB$2:$AB$3601,'Historial Mensual'!$A$2:$A$3601,P$1,'Historial Mensual'!$B$2:$B$3601,$A37)</f>
        <v>6.2116612162155249E-3</v>
      </c>
      <c r="Q37" s="30">
        <f>SUMIFS('Historial Mensual'!$AB$2:$AB$3601,'Historial Mensual'!$A$2:$A$3601,Q$1,'Historial Mensual'!$B$2:$B$3601,$A37)</f>
        <v>8.4494028749897421E-3</v>
      </c>
      <c r="R37" s="30">
        <f>SUMIFS('Historial Mensual'!$AB$2:$AB$3601,'Historial Mensual'!$A$2:$A$3601,R$1,'Historial Mensual'!$B$2:$B$3601,$A37)</f>
        <v>7.5662259843884971E-3</v>
      </c>
      <c r="S37" s="30">
        <f>SUMIFS('Historial Mensual'!$AB$2:$AB$3601,'Historial Mensual'!$A$2:$A$3601,S$1,'Historial Mensual'!$B$2:$B$3601,$A37)</f>
        <v>6.7449057802040358E-3</v>
      </c>
      <c r="T37" s="30">
        <f>SUMIFS('Historial Mensual'!$AB$2:$AB$3601,'Historial Mensual'!$A$2:$A$3601,T$1,'Historial Mensual'!$B$2:$B$3601,$A37)</f>
        <v>7.4549398778618325E-3</v>
      </c>
      <c r="U37" s="30">
        <f>SUMIFS('Historial Mensual'!$AB$2:$AB$3601,'Historial Mensual'!$A$2:$A$3601,U$1,'Historial Mensual'!$B$2:$B$3601,$A37)</f>
        <v>7.8289382544214359E-3</v>
      </c>
      <c r="V37" s="30">
        <f>SUMIFS('Historial Mensual'!$AB$2:$AB$3601,'Historial Mensual'!$A$2:$A$3601,V$1,'Historial Mensual'!$B$2:$B$3601,$A37)</f>
        <v>7.5424451433996342E-3</v>
      </c>
      <c r="W37" s="30">
        <f>SUMIFS('Historial Mensual'!$AB$2:$AB$3601,'Historial Mensual'!$A$2:$A$3601,W$1,'Historial Mensual'!$B$2:$B$3601,$A37)</f>
        <v>8.0962377357491899E-3</v>
      </c>
      <c r="X37" s="30">
        <f>SUMIFS('Historial Mensual'!$AB$2:$AB$3601,'Historial Mensual'!$A$2:$A$3601,X$1,'Historial Mensual'!$B$2:$B$3601,$A37)</f>
        <v>7.2504351914268739E-3</v>
      </c>
      <c r="Y37" s="30">
        <f>SUMIFS('Historial Mensual'!$AB$2:$AB$3601,'Historial Mensual'!$A$2:$A$3601,Y$1,'Historial Mensual'!$B$2:$B$3601,$A37)</f>
        <v>8.5936261899122179E-3</v>
      </c>
      <c r="Z37" s="30">
        <f>SUMIFS('Historial Mensual'!$AB$2:$AB$3601,'Historial Mensual'!$A$2:$A$3601,Z$1,'Historial Mensual'!$B$2:$B$3601,$A37)</f>
        <v>7.2535138345177774E-3</v>
      </c>
      <c r="AA37" s="30">
        <f>SUMIFS('Historial Mensual'!$AB$2:$AB$3601,'Historial Mensual'!$A$2:$A$3601,AA$1,'Historial Mensual'!$B$2:$B$3601,$A37)</f>
        <v>8.4410461523509728E-3</v>
      </c>
      <c r="AB37" s="30">
        <f>SUMIFS('Historial Mensual'!$AB$2:$AB$3601,'Historial Mensual'!$A$2:$A$3601,AB$1,'Historial Mensual'!$B$2:$B$3601,$A37)</f>
        <v>9.6711308641974636E-3</v>
      </c>
      <c r="AC37" s="30">
        <f>SUMIFS('Historial Mensual'!$AB$2:$AB$3601,'Historial Mensual'!$A$2:$A$3601,AC$1,'Historial Mensual'!$B$2:$B$3601,$A37)</f>
        <v>8.0252884754383746E-3</v>
      </c>
      <c r="AD37" s="30">
        <f>SUMIFS('Historial Mensual'!$AB$2:$AB$3601,'Historial Mensual'!$A$2:$A$3601,AD$1,'Historial Mensual'!$B$2:$B$3601,$A37)</f>
        <v>9.2074477820158762E-3</v>
      </c>
      <c r="AE37" s="30">
        <f>SUMIFS('Historial Mensual'!$AB$2:$AB$3601,'Historial Mensual'!$A$2:$A$3601,AE$1,'Historial Mensual'!$B$2:$B$3601,$A37)</f>
        <v>9.0060653034724769E-3</v>
      </c>
      <c r="AF37" s="30">
        <f>SUMIFS('Historial Mensual'!$AB$2:$AB$3601,'Historial Mensual'!$A$2:$A$3601,AF$1,'Historial Mensual'!$B$2:$B$3601,$A37)</f>
        <v>8.3566765686891031E-3</v>
      </c>
      <c r="AG37" s="30">
        <f>SUMIFS('Historial Mensual'!$AB$2:$AB$3601,'Historial Mensual'!$A$2:$A$3601,AG$1,'Historial Mensual'!$B$2:$B$3601,$A37)</f>
        <v>8.016129729742083E-3</v>
      </c>
      <c r="AH37" s="30">
        <f>SUMIFS('Historial Mensual'!$AB$2:$AB$3601,'Historial Mensual'!$A$2:$A$3601,AH$1,'Historial Mensual'!$B$2:$B$3601,$A37)</f>
        <v>7.7401752406953683E-3</v>
      </c>
      <c r="AI37" s="30">
        <f>SUMIFS('Historial Mensual'!$AB$2:$AB$3601,'Historial Mensual'!$A$2:$A$3601,AI$1,'Historial Mensual'!$B$2:$B$3601,$A37)</f>
        <v>7.4042406957501861E-3</v>
      </c>
      <c r="AJ37" s="30">
        <f>SUMIFS('Historial Mensual'!$AB$2:$AB$3601,'Historial Mensual'!$A$2:$A$3601,AJ$1,'Historial Mensual'!$B$2:$B$3601,$A37)</f>
        <v>8.11148846743448E-3</v>
      </c>
      <c r="AK37" s="30">
        <f>SUMIFS('Historial Mensual'!$AB$2:$AB$3601,'Historial Mensual'!$A$2:$A$3601,AK$1,'Historial Mensual'!$B$2:$B$3601,$A37)</f>
        <v>7.1988525263442238E-3</v>
      </c>
      <c r="AL37" s="30">
        <f>SUMIFS('Historial Mensual'!$AB$2:$AB$3601,'Historial Mensual'!$A$2:$A$3601,AL$1,'Historial Mensual'!$B$2:$B$3601,$A37)</f>
        <v>8.3498323872255309E-3</v>
      </c>
      <c r="AM37" s="30">
        <f>SUMIFS('Historial Mensual'!$AB$2:$AB$3601,'Historial Mensual'!$A$2:$A$3601,AM$1,'Historial Mensual'!$B$2:$B$3601,$A37)</f>
        <v>7.9535204561815842E-3</v>
      </c>
      <c r="AN37" s="30">
        <f>SUMIFS('Historial Mensual'!$AB$2:$AB$3601,'Historial Mensual'!$A$2:$A$3601,AN$1,'Historial Mensual'!$B$2:$B$3601,$A37)</f>
        <v>9.0287146066316826E-3</v>
      </c>
      <c r="AO37" s="30">
        <f>SUMIFS('Historial Mensual'!$AB$2:$AB$3601,'Historial Mensual'!$A$2:$A$3601,AO$1,'Historial Mensual'!$B$2:$B$3601,$A37)</f>
        <v>6.5170853352818359E-3</v>
      </c>
      <c r="AP37" s="30">
        <f>SUMIFS('Historial Mensual'!$AB$2:$AB$3601,'Historial Mensual'!$A$2:$A$3601,AP$1,'Historial Mensual'!$B$2:$B$3601,$A37)</f>
        <v>8.1183504688049357E-3</v>
      </c>
      <c r="AQ37" s="30">
        <f>SUMIFS('Historial Mensual'!$AB$2:$AB$3601,'Historial Mensual'!$A$2:$A$3601,AQ$1,'Historial Mensual'!$B$2:$B$3601,$A37)</f>
        <v>8.6997510253510324E-3</v>
      </c>
      <c r="AR37" s="30">
        <f>SUMIFS('Historial Mensual'!$AB$2:$AB$3601,'Historial Mensual'!$A$2:$A$3601,AR$1,'Historial Mensual'!$B$2:$B$3601,$A37)</f>
        <v>9.0498489118395753E-3</v>
      </c>
      <c r="AS37" s="30">
        <f>SUMIFS('Historial Mensual'!$AB$2:$AB$3601,'Historial Mensual'!$A$2:$A$3601,AS$1,'Historial Mensual'!$B$2:$B$3601,$A37)</f>
        <v>7.5132860096316367E-3</v>
      </c>
      <c r="AT37" s="30">
        <f>SUMIFS('Historial Mensual'!$AB$2:$AB$3601,'Historial Mensual'!$A$2:$A$3601,AT$1,'Historial Mensual'!$B$2:$B$3601,$A37)</f>
        <v>6.94899710521657E-3</v>
      </c>
      <c r="AU37" s="30">
        <f>SUMIFS('Historial Mensual'!$AB$2:$AB$3601,'Historial Mensual'!$A$2:$A$3601,AU$1,'Historial Mensual'!$B$2:$B$3601,$A37)</f>
        <v>8.0298675050478607E-3</v>
      </c>
      <c r="AV37" s="30">
        <f>SUMIFS('Historial Mensual'!$AB$2:$AB$3601,'Historial Mensual'!$A$2:$A$3601,AV$1,'Historial Mensual'!$B$2:$B$3601,$A37)</f>
        <v>7.2419683891740139E-3</v>
      </c>
      <c r="AW37" s="30">
        <f>SUMIFS('Historial Mensual'!$AB$2:$AB$3601,'Historial Mensual'!$A$2:$A$3601,AW$1,'Historial Mensual'!$B$2:$B$3601,$A37)</f>
        <v>8.5131927419881404E-3</v>
      </c>
      <c r="AX37" s="30">
        <f>SUMIFS('Historial Mensual'!$AB$2:$AB$3601,'Historial Mensual'!$A$2:$A$3601,AX$1,'Historial Mensual'!$B$2:$B$3601,$A37)</f>
        <v>6.4976866573032144E-3</v>
      </c>
      <c r="AY37" s="30">
        <f>SUMIFS('Historial Mensual'!$AB$2:$AB$3601,'Historial Mensual'!$A$2:$A$3601,AY$1,'Historial Mensual'!$B$2:$B$3601,$A37)</f>
        <v>8.1015757805265043E-3</v>
      </c>
      <c r="AZ37" s="30">
        <f>SUMIFS('Historial Mensual'!$AB$2:$AB$3601,'Historial Mensual'!$A$2:$A$3601,AZ$1,'Historial Mensual'!$B$2:$B$3601,$A37)</f>
        <v>8.8473633897707682E-3</v>
      </c>
      <c r="BA37" s="30">
        <f>SUMIFS('Historial Mensual'!$AB$2:$AB$3601,'Historial Mensual'!$A$2:$A$3601,BA$1,'Historial Mensual'!$B$2:$B$3601,$A37)</f>
        <v>8.2196957503104517E-3</v>
      </c>
      <c r="BB37" s="30">
        <f>SUMIFS('Historial Mensual'!$AB$2:$AB$3601,'Historial Mensual'!$A$2:$A$3601,BB$1,'Historial Mensual'!$B$2:$B$3601,$A37)</f>
        <v>7.0130682737188366E-3</v>
      </c>
      <c r="BC37" s="30">
        <f>SUMIFS('Historial Mensual'!$AB$2:$AB$3601,'Historial Mensual'!$A$2:$A$3601,BC$1,'Historial Mensual'!$B$2:$B$3601,$A37)</f>
        <v>7.2173332393086209E-3</v>
      </c>
      <c r="BD37" s="30">
        <f>SUMIFS('Historial Mensual'!$AB$2:$AB$3601,'Historial Mensual'!$A$2:$A$3601,BD$1,'Historial Mensual'!$B$2:$B$3601,$A37)</f>
        <v>8.0123133155241E-3</v>
      </c>
      <c r="BE37" s="30">
        <f>SUMIFS('Historial Mensual'!$AB$2:$AB$3601,'Historial Mensual'!$A$2:$A$3601,BE$1,'Historial Mensual'!$B$2:$B$3601,$A37)</f>
        <v>7.9611580241492064E-3</v>
      </c>
      <c r="BF37" s="30">
        <f>SUMIFS('Historial Mensual'!$AB$2:$AB$3601,'Historial Mensual'!$A$2:$A$3601,BF$1,'Historial Mensual'!$B$2:$B$3601,$A37)</f>
        <v>7.5447467849667493E-3</v>
      </c>
      <c r="BG37" s="30">
        <f>SUMIFS('Historial Mensual'!$AB$2:$AB$3601,'Historial Mensual'!$A$2:$A$3601,BG$1,'Historial Mensual'!$B$2:$B$3601,$A37)</f>
        <v>8.0519962565654968E-3</v>
      </c>
      <c r="BH37" s="30">
        <f>SUMIFS('Historial Mensual'!$AB$2:$AB$3601,'Historial Mensual'!$A$2:$A$3601,BH$1,'Historial Mensual'!$B$2:$B$3601,$A37)</f>
        <v>8.4266100187895265E-3</v>
      </c>
      <c r="BI37" s="30">
        <f>SUMIFS('Historial Mensual'!$AB$2:$AB$3601,'Historial Mensual'!$A$2:$A$3601,BI$1,'Historial Mensual'!$B$2:$B$3601,$A37)</f>
        <v>8.077170751543683E-3</v>
      </c>
      <c r="BJ37" s="30">
        <f>SUMIFS('Historial Mensual'!$AB$2:$AB$3601,'Historial Mensual'!$A$2:$A$3601,BJ$1,'Historial Mensual'!$B$2:$B$3601,$A37)</f>
        <v>8.7255056741859516E-3</v>
      </c>
      <c r="BK37" s="30">
        <f>SUMIFS('Historial Mensual'!$AB$2:$AB$3601,'Historial Mensual'!$A$2:$A$3601,BK$1,'Historial Mensual'!$B$2:$B$3601,$A37)</f>
        <v>8.5374819739361119E-3</v>
      </c>
      <c r="BL37" s="30">
        <f>SUMIFS('Historial Mensual'!$AB$2:$AB$3601,'Historial Mensual'!$A$2:$A$3601,BL$1,'Historial Mensual'!$B$2:$B$3601,$A37)</f>
        <v>9.0792778679200659E-3</v>
      </c>
      <c r="BM37" s="30">
        <f>SUMIFS('Historial Mensual'!$AB$2:$AB$3601,'Historial Mensual'!$A$2:$A$3601,BM$1,'Historial Mensual'!$B$2:$B$3601,$A37)</f>
        <v>1.0451157702465741E-2</v>
      </c>
      <c r="BN37" s="30">
        <f>SUMIFS('Historial Mensual'!$AB$2:$AB$3601,'Historial Mensual'!$A$2:$A$3601,BN$1,'Historial Mensual'!$B$2:$B$3601,$A37)</f>
        <v>8.3741649334292401E-3</v>
      </c>
      <c r="BO37" s="30">
        <f>SUMIFS('Historial Mensual'!$AB$2:$AB$3601,'Historial Mensual'!$A$2:$A$3601,BO$1,'Historial Mensual'!$B$2:$B$3601,$A37)</f>
        <v>8.965282459179269E-3</v>
      </c>
      <c r="BP37" s="30">
        <f>SUMIFS('Historial Mensual'!$AB$2:$AB$3601,'Historial Mensual'!$A$2:$A$3601,BP$1,'Historial Mensual'!$B$2:$B$3601,$A37)</f>
        <v>8.1983692122986618E-3</v>
      </c>
      <c r="BQ37" s="30">
        <f>SUMIFS('Historial Mensual'!$AB$2:$AB$3601,'Historial Mensual'!$A$2:$A$3601,BQ$1,'Historial Mensual'!$B$2:$B$3601,$A37)</f>
        <v>8.2745126447654194E-3</v>
      </c>
      <c r="BR37" s="30">
        <f>SUMIFS('Historial Mensual'!$AB$2:$AB$3601,'Historial Mensual'!$A$2:$A$3601,BR$1,'Historial Mensual'!$B$2:$B$3601,$A37)</f>
        <v>8.6034858136905257E-3</v>
      </c>
      <c r="BS37" s="30">
        <f>SUMIFS('Historial Mensual'!$AB$2:$AB$3601,'Historial Mensual'!$A$2:$A$3601,BS$1,'Historial Mensual'!$B$2:$B$3601,$A37)</f>
        <v>9.7393206762583784E-3</v>
      </c>
      <c r="BT37" s="30">
        <f>SUMIFS('Historial Mensual'!$AB$2:$AB$3601,'Historial Mensual'!$A$2:$A$3601,BT$1,'Historial Mensual'!$B$2:$B$3601,$A37)</f>
        <v>7.6758448462392881E-3</v>
      </c>
      <c r="BU37" s="30">
        <f>SUMIFS('Historial Mensual'!$AB$2:$AB$3601,'Historial Mensual'!$A$2:$A$3601,BU$1,'Historial Mensual'!$B$2:$B$3601,$A37)</f>
        <v>7.7975749455458931E-3</v>
      </c>
      <c r="BV37" s="30">
        <f>SUMIFS('Historial Mensual'!$AB$2:$AB$3601,'Historial Mensual'!$A$2:$A$3601,BV$1,'Historial Mensual'!$B$2:$B$3601,$A37)</f>
        <v>8.4653545032609134E-3</v>
      </c>
      <c r="BW37" s="30">
        <f>SUMIFS('Historial Mensual'!$AB$2:$AB$3601,'Historial Mensual'!$A$2:$A$3601,BW$1,'Historial Mensual'!$B$2:$B$3601,$A37)</f>
        <v>6.8377309819234178E-3</v>
      </c>
      <c r="BX37" s="30">
        <f>SUMIFS('Historial Mensual'!$AB$2:$AB$3601,'Historial Mensual'!$A$2:$A$3601,BX$1,'Historial Mensual'!$B$2:$B$3601,$A37)</f>
        <v>9.3580070363603607E-3</v>
      </c>
      <c r="BY37" s="30">
        <f>SUMIFS('Historial Mensual'!$AB$2:$AB$3601,'Historial Mensual'!$A$2:$A$3601,BY$1,'Historial Mensual'!$B$2:$B$3601,$A37)</f>
        <v>9.0739964427519748E-3</v>
      </c>
      <c r="BZ37" s="30">
        <f>SUMIFS('Historial Mensual'!$AB$2:$AB$3601,'Historial Mensual'!$A$2:$A$3601,BZ$1,'Historial Mensual'!$B$2:$B$3601,$A37)</f>
        <v>9.018145627772034E-3</v>
      </c>
      <c r="CA37" s="30">
        <f>SUMIFS('Historial Mensual'!$AB$2:$AB$3601,'Historial Mensual'!$A$2:$A$3601,CA$1,'Historial Mensual'!$B$2:$B$3601,$A37)</f>
        <v>8.5852826031480589E-3</v>
      </c>
      <c r="CB37" s="30">
        <f>SUMIFS('Historial Mensual'!$AB$2:$AB$3601,'Historial Mensual'!$A$2:$A$3601,CB$1,'Historial Mensual'!$B$2:$B$3601,$A37)</f>
        <v>8.9743468806258164E-3</v>
      </c>
      <c r="CC37" s="30">
        <f>SUMIFS('Historial Mensual'!$AB$2:$AB$3601,'Historial Mensual'!$A$2:$A$3601,CC$1,'Historial Mensual'!$B$2:$B$3601,$A37)</f>
        <v>6.6527610548550165E-3</v>
      </c>
      <c r="CD37" s="30">
        <f>SUMIFS('Historial Mensual'!$AB$2:$AB$3601,'Historial Mensual'!$A$2:$A$3601,CD$1,'Historial Mensual'!$B$2:$B$3601,$A37)</f>
        <v>7.3489004683113812E-3</v>
      </c>
      <c r="CE37" s="30">
        <f>SUMIFS('Historial Mensual'!$AB$2:$AB$3601,'Historial Mensual'!$A$2:$A$3601,CE$1,'Historial Mensual'!$B$2:$B$3601,$A37)</f>
        <v>8.0519962565654968E-3</v>
      </c>
      <c r="CF37" s="30">
        <f>SUMIFS('Historial Mensual'!$AB$2:$AB$3601,'Historial Mensual'!$A$2:$A$3601,CF$1,'Historial Mensual'!$B$2:$B$3601,$A37)</f>
        <v>6.4060693371250643E-3</v>
      </c>
      <c r="CG37" s="30">
        <f>SUMIFS('Historial Mensual'!$AB$2:$AB$3601,'Historial Mensual'!$A$2:$A$3601,CG$1,'Historial Mensual'!$B$2:$B$3601,$A37)</f>
        <v>7.9848304401568537E-3</v>
      </c>
      <c r="CH37" s="30">
        <f>SUMIFS('Historial Mensual'!$AB$2:$AB$3601,'Historial Mensual'!$A$2:$A$3601,CH$1,'Historial Mensual'!$B$2:$B$3601,$A37)</f>
        <v>8.6679264692901548E-3</v>
      </c>
      <c r="CI37" s="30">
        <f>SUMIFS('Historial Mensual'!$AB$2:$AB$3601,'Historial Mensual'!$A$2:$A$3601,CI$1,'Historial Mensual'!$B$2:$B$3601,$A37)</f>
        <v>9.2428514207296697E-3</v>
      </c>
      <c r="CJ37" s="30">
        <f>SUMIFS('Historial Mensual'!$AB$2:$AB$3601,'Historial Mensual'!$A$2:$A$3601,CJ$1,'Historial Mensual'!$B$2:$B$3601,$A37)</f>
        <v>6.9930026102207332E-3</v>
      </c>
      <c r="CK37" s="30">
        <f>SUMIFS('Historial Mensual'!$AB$2:$AB$3601,'Historial Mensual'!$A$2:$A$3601,CK$1,'Historial Mensual'!$B$2:$B$3601,$A37)</f>
        <v>5.5310971154594046E-3</v>
      </c>
      <c r="CL37" s="30">
        <f>SUMIFS('Historial Mensual'!$AB$2:$AB$3601,'Historial Mensual'!$A$2:$A$3601,CL$1,'Historial Mensual'!$B$2:$B$3601,$A37)</f>
        <v>6.921965694651977E-3</v>
      </c>
      <c r="CM37" s="30">
        <f>SUMIFS('Historial Mensual'!$AB$2:$AB$3601,'Historial Mensual'!$A$2:$A$3601,CM$1,'Historial Mensual'!$B$2:$B$3601,$A37)</f>
        <v>6.7054265433414972E-3</v>
      </c>
      <c r="CN37" s="30">
        <f>SUMIFS('Historial Mensual'!$AB$2:$AB$3601,'Historial Mensual'!$A$2:$A$3601,CN$1,'Historial Mensual'!$B$2:$B$3601,$A37)</f>
        <v>7.5746628634356661E-3</v>
      </c>
      <c r="CO37" s="30">
        <f>SUMIFS('Historial Mensual'!$AB$2:$AB$3601,'Historial Mensual'!$A$2:$A$3601,CO$1,'Historial Mensual'!$B$2:$B$3601,$A37)</f>
        <v>7.1903809528235385E-3</v>
      </c>
      <c r="CP37" s="30">
        <f>SUMIFS('Historial Mensual'!$AB$2:$AB$3601,'Historial Mensual'!$A$2:$A$3601,CP$1,'Historial Mensual'!$B$2:$B$3601,$A37)</f>
        <v>7.139535044913714E-3</v>
      </c>
      <c r="CQ37" s="30">
        <f>SUMIFS('Historial Mensual'!$AB$2:$AB$3601,'Historial Mensual'!$A$2:$A$3601,CQ$1,'Historial Mensual'!$B$2:$B$3601,$A37)</f>
        <v>8.0252884754383746E-3</v>
      </c>
      <c r="CR37" s="30">
        <f>SUMIFS('Historial Mensual'!$AB$2:$AB$3601,'Historial Mensual'!$A$2:$A$3601,CR$1,'Historial Mensual'!$B$2:$B$3601,$A37)</f>
        <v>8.1191128816875402E-3</v>
      </c>
      <c r="CS37" s="30">
        <f>SUMIFS('Historial Mensual'!$AB$2:$AB$3601,'Historial Mensual'!$A$2:$A$3601,CS$1,'Historial Mensual'!$B$2:$B$3601,$A37)</f>
        <v>7.149552381334745E-3</v>
      </c>
      <c r="CT37" s="30">
        <f>SUMIFS('Historial Mensual'!$AB$2:$AB$3601,'Historial Mensual'!$A$2:$A$3601,CT$1,'Historial Mensual'!$B$2:$B$3601,$A37)</f>
        <v>7.4165339840444044E-3</v>
      </c>
      <c r="CU37" s="30">
        <f>SUMIFS('Historial Mensual'!$AB$2:$AB$3601,'Historial Mensual'!$A$2:$A$3601,CU$1,'Historial Mensual'!$B$2:$B$3601,$A37)</f>
        <v>7.7776804534894772E-3</v>
      </c>
      <c r="CV37" s="30">
        <f>SUMIFS('Historial Mensual'!$AB$2:$AB$3601,'Historial Mensual'!$A$2:$A$3601,CV$1,'Historial Mensual'!$B$2:$B$3601,$A37)</f>
        <v>8.2181725907213288E-3</v>
      </c>
      <c r="CW37" s="30">
        <f>SUMIFS('Historial Mensual'!$AB$2:$AB$3601,'Historial Mensual'!$A$2:$A$3601,CW$1,'Historial Mensual'!$B$2:$B$3601,$A37)</f>
        <v>7.1888405825148993E-3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24" customWidth="1"/>
  </cols>
  <sheetData>
    <row r="1" spans="1:4" ht="27.6" customHeight="1" x14ac:dyDescent="0.3">
      <c r="A1" s="31" t="s">
        <v>284</v>
      </c>
      <c r="B1" s="31" t="s">
        <v>4606</v>
      </c>
      <c r="D1" s="8" t="s">
        <v>4605</v>
      </c>
    </row>
    <row r="2" spans="1:4" x14ac:dyDescent="0.3">
      <c r="A2" s="18">
        <v>44927</v>
      </c>
      <c r="B2" s="14">
        <v>0.1125</v>
      </c>
    </row>
    <row r="3" spans="1:4" x14ac:dyDescent="0.3">
      <c r="A3" s="18">
        <v>44958</v>
      </c>
      <c r="B3" s="14">
        <v>0.11409999999999999</v>
      </c>
    </row>
    <row r="4" spans="1:4" x14ac:dyDescent="0.3">
      <c r="A4" s="18">
        <v>44986</v>
      </c>
      <c r="B4" s="14">
        <v>0.114</v>
      </c>
    </row>
    <row r="5" spans="1:4" x14ac:dyDescent="0.3">
      <c r="A5" s="18">
        <v>45017</v>
      </c>
      <c r="B5" s="14">
        <v>0.1119</v>
      </c>
    </row>
    <row r="6" spans="1:4" x14ac:dyDescent="0.3">
      <c r="A6" s="18">
        <v>45047</v>
      </c>
      <c r="B6" s="14">
        <v>0.11210000000000001</v>
      </c>
    </row>
    <row r="7" spans="1:4" x14ac:dyDescent="0.3">
      <c r="A7" s="18">
        <v>45078</v>
      </c>
      <c r="B7" s="14">
        <v>0.1119</v>
      </c>
    </row>
    <row r="8" spans="1:4" x14ac:dyDescent="0.3">
      <c r="A8" s="18">
        <v>45108</v>
      </c>
      <c r="B8" s="14">
        <v>0.1132</v>
      </c>
    </row>
    <row r="9" spans="1:4" x14ac:dyDescent="0.3">
      <c r="A9" s="18">
        <v>45139</v>
      </c>
      <c r="B9" s="14">
        <v>0.1124</v>
      </c>
    </row>
    <row r="10" spans="1:4" x14ac:dyDescent="0.3">
      <c r="A10" s="18">
        <v>45170</v>
      </c>
      <c r="B10" s="14">
        <v>0.1134</v>
      </c>
    </row>
    <row r="11" spans="1:4" x14ac:dyDescent="0.3">
      <c r="A11" s="18">
        <v>45200</v>
      </c>
      <c r="B11" s="14">
        <v>0.1103</v>
      </c>
    </row>
    <row r="12" spans="1:4" x14ac:dyDescent="0.3">
      <c r="A12" s="18">
        <v>45231</v>
      </c>
      <c r="B12" s="14">
        <v>0.1144</v>
      </c>
    </row>
    <row r="13" spans="1:4" x14ac:dyDescent="0.3">
      <c r="A13" s="18">
        <v>45261</v>
      </c>
      <c r="B13" s="14">
        <v>0.1124</v>
      </c>
    </row>
    <row r="14" spans="1:4" x14ac:dyDescent="0.3">
      <c r="A14" s="18">
        <v>45292</v>
      </c>
      <c r="B14" s="14">
        <v>0.1133</v>
      </c>
    </row>
    <row r="15" spans="1:4" x14ac:dyDescent="0.3">
      <c r="A15" s="18">
        <v>45323</v>
      </c>
      <c r="B15" s="14">
        <v>0.1123</v>
      </c>
    </row>
    <row r="16" spans="1:4" x14ac:dyDescent="0.3">
      <c r="A16" s="18">
        <v>45352</v>
      </c>
      <c r="B16" s="14">
        <v>0.1101</v>
      </c>
    </row>
    <row r="17" spans="1:2" x14ac:dyDescent="0.3">
      <c r="A17" s="18">
        <v>45383</v>
      </c>
      <c r="B17" s="14">
        <v>0.10920000000000001</v>
      </c>
    </row>
    <row r="18" spans="1:2" x14ac:dyDescent="0.3">
      <c r="A18" s="18">
        <v>45413</v>
      </c>
      <c r="B18" s="14">
        <v>0.1077</v>
      </c>
    </row>
    <row r="19" spans="1:2" x14ac:dyDescent="0.3">
      <c r="A19" s="18">
        <v>45444</v>
      </c>
      <c r="B19" s="14">
        <v>0.1045</v>
      </c>
    </row>
    <row r="20" spans="1:2" x14ac:dyDescent="0.3">
      <c r="A20" s="18">
        <v>45474</v>
      </c>
      <c r="B20" s="14">
        <v>0.1027</v>
      </c>
    </row>
    <row r="21" spans="1:2" x14ac:dyDescent="0.3">
      <c r="A21" s="18">
        <v>45505</v>
      </c>
      <c r="B21" s="14">
        <v>0.1017</v>
      </c>
    </row>
    <row r="22" spans="1:2" x14ac:dyDescent="0.3">
      <c r="A22" s="18">
        <v>45536</v>
      </c>
      <c r="B22" s="14">
        <v>9.7900000000000001E-2</v>
      </c>
    </row>
    <row r="23" spans="1:2" x14ac:dyDescent="0.3">
      <c r="A23" s="18">
        <v>45566</v>
      </c>
      <c r="B23" s="14">
        <v>9.5200000000000007E-2</v>
      </c>
    </row>
    <row r="24" spans="1:2" x14ac:dyDescent="0.3">
      <c r="A24" s="18">
        <v>45597</v>
      </c>
      <c r="B24" s="14">
        <v>9.5600000000000004E-2</v>
      </c>
    </row>
    <row r="25" spans="1:2" x14ac:dyDescent="0.3">
      <c r="A25" s="18">
        <v>45627</v>
      </c>
      <c r="B25" s="14">
        <v>9.2399999999999996E-2</v>
      </c>
    </row>
    <row r="26" spans="1:2" x14ac:dyDescent="0.3">
      <c r="A26" s="18">
        <v>45658</v>
      </c>
      <c r="B26" s="14">
        <v>8.8900000000000007E-2</v>
      </c>
    </row>
    <row r="27" spans="1:2" x14ac:dyDescent="0.3">
      <c r="A27" s="18">
        <v>45689</v>
      </c>
      <c r="B27" s="14">
        <v>8.8300000000000003E-2</v>
      </c>
    </row>
    <row r="28" spans="1:2" x14ac:dyDescent="0.3">
      <c r="A28" s="18">
        <v>45717</v>
      </c>
      <c r="B28" s="14">
        <v>8.6800000000000002E-2</v>
      </c>
    </row>
    <row r="29" spans="1:2" x14ac:dyDescent="0.3">
      <c r="A29" s="18">
        <v>45748</v>
      </c>
      <c r="B29" s="14">
        <v>8.4000000000000005E-2</v>
      </c>
    </row>
    <row r="30" spans="1:2" x14ac:dyDescent="0.3">
      <c r="A30" s="18">
        <v>45778</v>
      </c>
      <c r="B30" s="14">
        <v>8.1699999999999995E-2</v>
      </c>
    </row>
    <row r="31" spans="1:2" x14ac:dyDescent="0.3">
      <c r="A31" s="18">
        <v>45809</v>
      </c>
      <c r="B31" s="14">
        <v>8.1600000000000006E-2</v>
      </c>
    </row>
    <row r="32" spans="1:2" x14ac:dyDescent="0.3">
      <c r="A32" s="18">
        <v>45839</v>
      </c>
      <c r="B32" s="14">
        <v>8.0699999999999994E-2</v>
      </c>
    </row>
    <row r="33" spans="1:2" x14ac:dyDescent="0.3">
      <c r="A33" s="18">
        <v>45870</v>
      </c>
      <c r="B33" s="14">
        <v>7.7399999999999997E-2</v>
      </c>
    </row>
    <row r="34" spans="1:2" x14ac:dyDescent="0.3">
      <c r="A34" s="18">
        <v>45901</v>
      </c>
      <c r="B34" s="14">
        <v>7.4899999999999994E-2</v>
      </c>
    </row>
    <row r="35" spans="1:2" x14ac:dyDescent="0.3">
      <c r="A35" s="18">
        <v>45931</v>
      </c>
      <c r="B35" s="14">
        <v>7.4300000000000005E-2</v>
      </c>
    </row>
    <row r="36" spans="1:2" x14ac:dyDescent="0.3">
      <c r="A36" s="18">
        <v>45962</v>
      </c>
      <c r="B36" s="14">
        <v>7.2800000000000004E-2</v>
      </c>
    </row>
    <row r="37" spans="1:2" x14ac:dyDescent="0.3">
      <c r="A37" s="18">
        <v>45992</v>
      </c>
      <c r="B37" s="14">
        <v>6.9599999999999995E-2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Parametros</vt:lpstr>
      <vt:lpstr>Catalogo Proveedores</vt:lpstr>
      <vt:lpstr>Contratos</vt:lpstr>
      <vt:lpstr>Historial Mensual</vt:lpstr>
      <vt:lpstr>Eventos Incidencias</vt:lpstr>
      <vt:lpstr>Auditoria Cumplimiento</vt:lpstr>
      <vt:lpstr>Resumen Anual</vt:lpstr>
      <vt:lpstr>Matriz Rendimientos</vt:lpstr>
      <vt:lpstr>Tasas de aumento de precio</vt:lpstr>
      <vt:lpstr>Tasa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Ruth Violeta Olvera</cp:lastModifiedBy>
  <cp:revision>0</cp:revision>
  <dcterms:created xsi:type="dcterms:W3CDTF">2026-09-19T04:23:24Z</dcterms:created>
  <dcterms:modified xsi:type="dcterms:W3CDTF">2026-09-19T05:00:07Z</dcterms:modified>
  <dc:language>en-US</dc:language>
</cp:coreProperties>
</file>